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8389E77-7640-9E18-AD5C-E98E2F4A8B83}"/>
  <workbookPr codeName="ThisWorkbook"/>
  <mc:AlternateContent xmlns:mc="http://schemas.openxmlformats.org/markup-compatibility/2006">
    <mc:Choice Requires="x15">
      <x15ac:absPath xmlns:x15ac="http://schemas.microsoft.com/office/spreadsheetml/2010/11/ac" url="S:\AGSWT SEA Tariffs and Rates\AGSWT Import Tariffs\Client Tariffs\AAW\"/>
    </mc:Choice>
  </mc:AlternateContent>
  <xr:revisionPtr revIDLastSave="0" documentId="8_{82D6B681-58AE-433F-9299-A55360236F31}" xr6:coauthVersionLast="47" xr6:coauthVersionMax="47" xr10:uidLastSave="{00000000-0000-0000-0000-000000000000}"/>
  <workbookProtection workbookAlgorithmName="SHA-512" workbookHashValue="qyFScDRTYBLB/7j8VsLQjUDy5fQnUEDK+F+b9yE+Zof777Q87VzK6QJdd478fal/6AZlllGKkl+rOdV0U3PCiQ==" workbookSaltValue="E/mOXFYu2aYs/8dHGafWkQ==" workbookSpinCount="100000" lockStructure="1"/>
  <bookViews>
    <workbookView xWindow="0" yWindow="75" windowWidth="28770" windowHeight="17250" tabRatio="924" xr2:uid="{00000000-000D-0000-FFFF-FFFF00000000}"/>
  </bookViews>
  <sheets>
    <sheet name="HOME" sheetId="107" r:id="rId1"/>
    <sheet name="CONDITIONS" sheetId="101" r:id="rId2"/>
    <sheet name="NOMINATION FORM" sheetId="110" r:id="rId3"/>
    <sheet name="DESKTOP" sheetId="15" r:id="rId4"/>
    <sheet name="Changes" sheetId="49" state="hidden" r:id="rId5"/>
    <sheet name="TARIFF" sheetId="62" r:id="rId6"/>
    <sheet name="PRINT TARIFF" sheetId="25" state="hidden" r:id="rId7"/>
    <sheet name="Routing Restrictions" sheetId="28" state="hidden" r:id="rId8"/>
    <sheet name="Tender GRDB" sheetId="80" state="hidden" r:id="rId9"/>
    <sheet name="Base CTC" sheetId="84" state="hidden" r:id="rId10"/>
    <sheet name="SPECIAL CONDITIONS " sheetId="47" r:id="rId11"/>
    <sheet name="PLC-Unpack Before 17th March" sheetId="116" state="hidden" r:id="rId12"/>
    <sheet name="ARRIVAL CHARGES" sheetId="121" r:id="rId13"/>
    <sheet name="AGS CONTACT DETAILS" sheetId="100" r:id="rId14"/>
    <sheet name="OVERSEAS AGENTS" sheetId="117" r:id="rId15"/>
    <sheet name="WWA OS AGENTS" sheetId="118" state="hidden" r:id="rId16"/>
    <sheet name="Client CTC" sheetId="82" state="hidden" r:id="rId17"/>
    <sheet name="GRDB" sheetId="78" state="hidden" r:id="rId18"/>
    <sheet name="DND Client CTC" sheetId="79" state="hidden" r:id="rId19"/>
    <sheet name="Final CTC" sheetId="83" state="hidden" r:id="rId20"/>
  </sheets>
  <externalReferences>
    <externalReference r:id="rId21"/>
    <externalReference r:id="rId22"/>
  </externalReferences>
  <definedNames>
    <definedName name="_xlnm._FilterDatabase" localSheetId="4" hidden="1">Changes!$A$3:$D$4</definedName>
    <definedName name="_xlnm._FilterDatabase" localSheetId="16" hidden="1">'Client CTC'!$A$3:$AC$128</definedName>
    <definedName name="_xlnm._FilterDatabase" localSheetId="3" hidden="1">DESKTOP!$A$9:$K$9</definedName>
    <definedName name="_xlnm._FilterDatabase" localSheetId="17" hidden="1">GRDB!$A$2:$NX$260</definedName>
    <definedName name="_xlnm._FilterDatabase" localSheetId="6" hidden="1">'PRINT TARIFF'!$A$8:$BC$796</definedName>
    <definedName name="_xlnm._FilterDatabase" localSheetId="10" hidden="1">'SPECIAL CONDITIONS '!$A$8:$D$175</definedName>
    <definedName name="_xlnm._FilterDatabase" localSheetId="5" hidden="1">TARIFF!$A$8:$AA$796</definedName>
    <definedName name="_xleta.N" hidden="1" xlm="1">#NAME?</definedName>
    <definedName name="_xleta.OR" hidden="1" xlm="1">#NAME?</definedName>
    <definedName name="_xlnm.Print_Area" localSheetId="1">CONDITIONS!$A$1:$K$26</definedName>
    <definedName name="_xlnm.Print_Area" localSheetId="3">DESKTOP!$A$1:$P$41</definedName>
    <definedName name="_xlnm.Print_Area" localSheetId="0">HOME!$A$1:$U$19</definedName>
    <definedName name="_xlnm.Print_Area" localSheetId="6">'PRINT TARIFF'!$A$6:$Z$741</definedName>
    <definedName name="_xlnm.Print_Area" localSheetId="10">'SPECIAL CONDITIONS '!$A$8:$D$162</definedName>
    <definedName name="_xlnm.Print_Area" localSheetId="5">TARIFF!$A$1:$S$711</definedName>
    <definedName name="_xlnm.Print_Titles" localSheetId="6">'PRINT TARIFF'!$1:$8</definedName>
    <definedName name="_xlnm.Print_Titles" localSheetId="10">'SPECIAL CONDITIONS '!$1:$8</definedName>
    <definedName name="_xlnm.Print_Titles" localSheetId="5">TARIFF!$1:$8</definedName>
    <definedName name="s" comment="Cover Sheet">#REF!</definedName>
    <definedName name="www.agsworld.com" comment="Cover Sheet" localSheetId="13">#REF!</definedName>
    <definedName name="www.agsworld.com" comment="Cover Sheet" localSheetId="1">#REF!</definedName>
    <definedName name="www.agsworld.com" comment="Cover Sheet" localSheetId="0">HOME!$A$1:$U$19</definedName>
    <definedName name="www.agsworld.com" comment="Cover Sheet" localSheetId="14">#REF!</definedName>
    <definedName name="www.agsworld.com" comment="Cover Sheet" localSheetId="11">#REF!</definedName>
    <definedName name="www.agsworld.com" comment="Cover Sheet">#REF!</definedName>
    <definedName name="x" comment="Cover Shee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8" i="82" l="1"/>
  <c r="Y127" i="82"/>
  <c r="Y126" i="82"/>
  <c r="Y125" i="82"/>
  <c r="Y124" i="82"/>
  <c r="Y123" i="82"/>
  <c r="Y122" i="82"/>
  <c r="Y121" i="82"/>
  <c r="Y120" i="82"/>
  <c r="Y119" i="82"/>
  <c r="Y118" i="82"/>
  <c r="Y117" i="82"/>
  <c r="Y116" i="82"/>
  <c r="Y115" i="82"/>
  <c r="Y114" i="82"/>
  <c r="Y113" i="82"/>
  <c r="Y112" i="82"/>
  <c r="Y111" i="82"/>
  <c r="Y110" i="82"/>
  <c r="Y109" i="82"/>
  <c r="Y108" i="82"/>
  <c r="Y107" i="82"/>
  <c r="Y106" i="82"/>
  <c r="Y105" i="82"/>
  <c r="Y104" i="82"/>
  <c r="Y103" i="82"/>
  <c r="Y102" i="82"/>
  <c r="Y101" i="82"/>
  <c r="Y100" i="82"/>
  <c r="Y99" i="82"/>
  <c r="Y98" i="82"/>
  <c r="Y97" i="82"/>
  <c r="Y96" i="82"/>
  <c r="Y95" i="82"/>
  <c r="Y94" i="82"/>
  <c r="Y93" i="82"/>
  <c r="Y92" i="82"/>
  <c r="Y91" i="82"/>
  <c r="Y90" i="82"/>
  <c r="Y89" i="82"/>
  <c r="Y88" i="82"/>
  <c r="Y87" i="82"/>
  <c r="Y86" i="82"/>
  <c r="Y85" i="82"/>
  <c r="Y84" i="82"/>
  <c r="Y83" i="82"/>
  <c r="Y82" i="82"/>
  <c r="Y81" i="82"/>
  <c r="Y80" i="82"/>
  <c r="Y79" i="82"/>
  <c r="Y78" i="82"/>
  <c r="Y77" i="82"/>
  <c r="Y76" i="82"/>
  <c r="Y75" i="82"/>
  <c r="Y74" i="82"/>
  <c r="Y73" i="82"/>
  <c r="Y72" i="82"/>
  <c r="Y71" i="82"/>
  <c r="Y70" i="82"/>
  <c r="Y69" i="82"/>
  <c r="Y68" i="82"/>
  <c r="Y67" i="82"/>
  <c r="Y66" i="82"/>
  <c r="Y65" i="82"/>
  <c r="Y64" i="82"/>
  <c r="Y63" i="82"/>
  <c r="Y62" i="82"/>
  <c r="Y61" i="82"/>
  <c r="Y60" i="82"/>
  <c r="Y59" i="82"/>
  <c r="Y58" i="82"/>
  <c r="Y57" i="82"/>
  <c r="Y56" i="82"/>
  <c r="Y55" i="82"/>
  <c r="Y54" i="82"/>
  <c r="Y53" i="82"/>
  <c r="Y52" i="82"/>
  <c r="Y51" i="82"/>
  <c r="Y50" i="82"/>
  <c r="Y49" i="82"/>
  <c r="Y48" i="82"/>
  <c r="Y47" i="82"/>
  <c r="Y46" i="82"/>
  <c r="Y45" i="82"/>
  <c r="Y44" i="82"/>
  <c r="Y43" i="82"/>
  <c r="Y42" i="82"/>
  <c r="Y41" i="82"/>
  <c r="Y40" i="82"/>
  <c r="Y39" i="82"/>
  <c r="Y38" i="82"/>
  <c r="Y37" i="82"/>
  <c r="Y36" i="82"/>
  <c r="Y35" i="82"/>
  <c r="Y34" i="82"/>
  <c r="Y33" i="82"/>
  <c r="Y32" i="82"/>
  <c r="Y31" i="82"/>
  <c r="Y30" i="82"/>
  <c r="Y29" i="82"/>
  <c r="Y28" i="82"/>
  <c r="Y27" i="82"/>
  <c r="Y26" i="82"/>
  <c r="Y25" i="82"/>
  <c r="Y24" i="82"/>
  <c r="Y23" i="82"/>
  <c r="Y22" i="82"/>
  <c r="Y21" i="82"/>
  <c r="Y20" i="82"/>
  <c r="Y19" i="82"/>
  <c r="Y18" i="82"/>
  <c r="Y17" i="82"/>
  <c r="Y16" i="82"/>
  <c r="Y15" i="82"/>
  <c r="Y14" i="82"/>
  <c r="Y13" i="82"/>
  <c r="Y12" i="82"/>
  <c r="Y11" i="82"/>
  <c r="Y10" i="82"/>
  <c r="Y9" i="82"/>
  <c r="Y8" i="82"/>
  <c r="Y7" i="82"/>
  <c r="Y6" i="82"/>
  <c r="Y5" i="82"/>
  <c r="Y4" i="82"/>
  <c r="U696" i="25"/>
  <c r="T696" i="25"/>
  <c r="U695" i="25"/>
  <c r="T695" i="25"/>
  <c r="U694" i="25"/>
  <c r="T694" i="25"/>
  <c r="U693" i="25"/>
  <c r="T693" i="25"/>
  <c r="U692" i="25"/>
  <c r="T692" i="25"/>
  <c r="AK260" i="78"/>
  <c r="AK259" i="78"/>
  <c r="AK258" i="78"/>
  <c r="AK257" i="78"/>
  <c r="AK256" i="78"/>
  <c r="AK255" i="78"/>
  <c r="AK254" i="78"/>
  <c r="AK253" i="78"/>
  <c r="AA616" i="62" l="1"/>
  <c r="Z616" i="62"/>
  <c r="Y616" i="62"/>
  <c r="W616" i="62"/>
  <c r="V616" i="62"/>
  <c r="U616" i="62"/>
  <c r="T616" i="62"/>
  <c r="S616" i="62"/>
  <c r="R616" i="62"/>
  <c r="Q616" i="62"/>
  <c r="P616" i="62"/>
  <c r="O616" i="62"/>
  <c r="N616" i="62"/>
  <c r="M616" i="62"/>
  <c r="L616" i="62"/>
  <c r="K616" i="62"/>
  <c r="J616" i="62"/>
  <c r="I616" i="62"/>
  <c r="H616" i="62"/>
  <c r="G616" i="62"/>
  <c r="F616" i="62"/>
  <c r="D616" i="62"/>
  <c r="C616" i="62"/>
  <c r="B616" i="62"/>
  <c r="A616" i="62"/>
  <c r="AA615" i="62"/>
  <c r="Z615" i="62"/>
  <c r="Y615" i="62"/>
  <c r="W615" i="62"/>
  <c r="V615" i="62"/>
  <c r="U615" i="62"/>
  <c r="T615" i="62"/>
  <c r="S615" i="62"/>
  <c r="R615" i="62"/>
  <c r="Q615" i="62"/>
  <c r="P615" i="62"/>
  <c r="O615" i="62"/>
  <c r="N615" i="62"/>
  <c r="M615" i="62"/>
  <c r="L615" i="62"/>
  <c r="K615" i="62"/>
  <c r="J615" i="62"/>
  <c r="I615" i="62"/>
  <c r="H615" i="62"/>
  <c r="G615" i="62"/>
  <c r="F615" i="62"/>
  <c r="D615" i="62"/>
  <c r="C615" i="62"/>
  <c r="B615" i="62"/>
  <c r="A615" i="62"/>
  <c r="AA614" i="62"/>
  <c r="Z614" i="62"/>
  <c r="Y614" i="62"/>
  <c r="W614" i="62"/>
  <c r="V614" i="62"/>
  <c r="U614" i="62"/>
  <c r="T614" i="62"/>
  <c r="S614" i="62"/>
  <c r="R614" i="62"/>
  <c r="Q614" i="62"/>
  <c r="P614" i="62"/>
  <c r="O614" i="62"/>
  <c r="N614" i="62"/>
  <c r="M614" i="62"/>
  <c r="L614" i="62"/>
  <c r="K614" i="62"/>
  <c r="J614" i="62"/>
  <c r="I614" i="62"/>
  <c r="H614" i="62"/>
  <c r="G614" i="62"/>
  <c r="F614" i="62"/>
  <c r="D614" i="62"/>
  <c r="C614" i="62"/>
  <c r="B614" i="62"/>
  <c r="A614" i="62"/>
  <c r="AA613" i="62"/>
  <c r="Z613" i="62"/>
  <c r="Y613" i="62"/>
  <c r="W613" i="62"/>
  <c r="V613" i="62"/>
  <c r="U613" i="62"/>
  <c r="T613" i="62"/>
  <c r="S613" i="62"/>
  <c r="R613" i="62"/>
  <c r="Q613" i="62"/>
  <c r="P613" i="62"/>
  <c r="O613" i="62"/>
  <c r="N613" i="62"/>
  <c r="M613" i="62"/>
  <c r="L613" i="62"/>
  <c r="K613" i="62"/>
  <c r="J613" i="62"/>
  <c r="I613" i="62"/>
  <c r="H613" i="62"/>
  <c r="G613" i="62"/>
  <c r="F613" i="62"/>
  <c r="D613" i="62"/>
  <c r="C613" i="62"/>
  <c r="B613" i="62"/>
  <c r="A613" i="62"/>
  <c r="AA612" i="62"/>
  <c r="Z612" i="62"/>
  <c r="Y612" i="62"/>
  <c r="W612" i="62"/>
  <c r="V612" i="62"/>
  <c r="U612" i="62"/>
  <c r="T612" i="62"/>
  <c r="S612" i="62"/>
  <c r="R612" i="62"/>
  <c r="Q612" i="62"/>
  <c r="P612" i="62"/>
  <c r="O612" i="62"/>
  <c r="N612" i="62"/>
  <c r="M612" i="62"/>
  <c r="L612" i="62"/>
  <c r="K612" i="62"/>
  <c r="J612" i="62"/>
  <c r="I612" i="62"/>
  <c r="H612" i="62"/>
  <c r="G612" i="62"/>
  <c r="F612" i="62"/>
  <c r="D612" i="62"/>
  <c r="C612" i="62"/>
  <c r="B612" i="62"/>
  <c r="A612" i="62"/>
  <c r="AA581" i="62"/>
  <c r="Z581" i="62"/>
  <c r="Y581" i="62"/>
  <c r="W581" i="62"/>
  <c r="V581" i="62"/>
  <c r="U581" i="62"/>
  <c r="T581" i="62"/>
  <c r="S581" i="62"/>
  <c r="R581" i="62"/>
  <c r="Q581" i="62"/>
  <c r="P581" i="62"/>
  <c r="O581" i="62"/>
  <c r="N581" i="62"/>
  <c r="M581" i="62"/>
  <c r="L581" i="62"/>
  <c r="K581" i="62"/>
  <c r="J581" i="62"/>
  <c r="I581" i="62"/>
  <c r="H581" i="62"/>
  <c r="G581" i="62"/>
  <c r="F581" i="62"/>
  <c r="D581" i="62"/>
  <c r="C581" i="62"/>
  <c r="B581" i="62"/>
  <c r="A581" i="62"/>
  <c r="AA580" i="62"/>
  <c r="Z580" i="62"/>
  <c r="Y580" i="62"/>
  <c r="W580" i="62"/>
  <c r="V580" i="62"/>
  <c r="U580" i="62"/>
  <c r="T580" i="62"/>
  <c r="S580" i="62"/>
  <c r="R580" i="62"/>
  <c r="Q580" i="62"/>
  <c r="P580" i="62"/>
  <c r="O580" i="62"/>
  <c r="N580" i="62"/>
  <c r="M580" i="62"/>
  <c r="L580" i="62"/>
  <c r="K580" i="62"/>
  <c r="J580" i="62"/>
  <c r="I580" i="62"/>
  <c r="H580" i="62"/>
  <c r="G580" i="62"/>
  <c r="F580" i="62"/>
  <c r="D580" i="62"/>
  <c r="C580" i="62"/>
  <c r="B580" i="62"/>
  <c r="A580" i="62"/>
  <c r="AA579" i="62"/>
  <c r="Z579" i="62"/>
  <c r="Y579" i="62"/>
  <c r="W579" i="62"/>
  <c r="V579" i="62"/>
  <c r="U579" i="62"/>
  <c r="T579" i="62"/>
  <c r="S579" i="62"/>
  <c r="R579" i="62"/>
  <c r="Q579" i="62"/>
  <c r="P579" i="62"/>
  <c r="O579" i="62"/>
  <c r="N579" i="62"/>
  <c r="M579" i="62"/>
  <c r="L579" i="62"/>
  <c r="K579" i="62"/>
  <c r="J579" i="62"/>
  <c r="I579" i="62"/>
  <c r="H579" i="62"/>
  <c r="G579" i="62"/>
  <c r="F579" i="62"/>
  <c r="D579" i="62"/>
  <c r="C579" i="62"/>
  <c r="B579" i="62"/>
  <c r="A579" i="62"/>
  <c r="AA578" i="62"/>
  <c r="Z578" i="62"/>
  <c r="Y578" i="62"/>
  <c r="W578" i="62"/>
  <c r="V578" i="62"/>
  <c r="U578" i="62"/>
  <c r="T578" i="62"/>
  <c r="S578" i="62"/>
  <c r="R578" i="62"/>
  <c r="Q578" i="62"/>
  <c r="P578" i="62"/>
  <c r="O578" i="62"/>
  <c r="N578" i="62"/>
  <c r="M578" i="62"/>
  <c r="L578" i="62"/>
  <c r="K578" i="62"/>
  <c r="J578" i="62"/>
  <c r="I578" i="62"/>
  <c r="H578" i="62"/>
  <c r="G578" i="62"/>
  <c r="F578" i="62"/>
  <c r="D578" i="62"/>
  <c r="C578" i="62"/>
  <c r="B578" i="62"/>
  <c r="A578" i="62"/>
  <c r="AA577" i="62"/>
  <c r="Z577" i="62"/>
  <c r="Y577" i="62"/>
  <c r="W577" i="62"/>
  <c r="V577" i="62"/>
  <c r="U577" i="62"/>
  <c r="T577" i="62"/>
  <c r="S577" i="62"/>
  <c r="R577" i="62"/>
  <c r="Q577" i="62"/>
  <c r="P577" i="62"/>
  <c r="O577" i="62"/>
  <c r="N577" i="62"/>
  <c r="M577" i="62"/>
  <c r="L577" i="62"/>
  <c r="K577" i="62"/>
  <c r="J577" i="62"/>
  <c r="I577" i="62"/>
  <c r="H577" i="62"/>
  <c r="G577" i="62"/>
  <c r="F577" i="62"/>
  <c r="D577" i="62"/>
  <c r="C577" i="62"/>
  <c r="B577" i="62"/>
  <c r="A577" i="62"/>
  <c r="AA275" i="62"/>
  <c r="Z275" i="62"/>
  <c r="Y275" i="62"/>
  <c r="W275" i="62"/>
  <c r="V275" i="62"/>
  <c r="U275" i="62"/>
  <c r="T275" i="62"/>
  <c r="S275" i="62"/>
  <c r="R275" i="62"/>
  <c r="Q275" i="62"/>
  <c r="P275" i="62"/>
  <c r="O275" i="62"/>
  <c r="N275" i="62"/>
  <c r="M275" i="62"/>
  <c r="L275" i="62"/>
  <c r="K275" i="62"/>
  <c r="J275" i="62"/>
  <c r="I275" i="62"/>
  <c r="H275" i="62"/>
  <c r="G275" i="62"/>
  <c r="F275" i="62"/>
  <c r="D275" i="62"/>
  <c r="C275" i="62"/>
  <c r="B275" i="62"/>
  <c r="A275" i="62"/>
  <c r="AA274" i="62"/>
  <c r="Z274" i="62"/>
  <c r="Y274" i="62"/>
  <c r="W274" i="62"/>
  <c r="V274" i="62"/>
  <c r="U274" i="62"/>
  <c r="T274" i="62"/>
  <c r="S274" i="62"/>
  <c r="R274" i="62"/>
  <c r="Q274" i="62"/>
  <c r="P274" i="62"/>
  <c r="O274" i="62"/>
  <c r="N274" i="62"/>
  <c r="M274" i="62"/>
  <c r="L274" i="62"/>
  <c r="K274" i="62"/>
  <c r="J274" i="62"/>
  <c r="I274" i="62"/>
  <c r="H274" i="62"/>
  <c r="G274" i="62"/>
  <c r="F274" i="62"/>
  <c r="D274" i="62"/>
  <c r="C274" i="62"/>
  <c r="B274" i="62"/>
  <c r="A274" i="62"/>
  <c r="AA273" i="62"/>
  <c r="Z273" i="62"/>
  <c r="Y273" i="62"/>
  <c r="W273" i="62"/>
  <c r="V273" i="62"/>
  <c r="U273" i="62"/>
  <c r="T273" i="62"/>
  <c r="S273" i="62"/>
  <c r="R273" i="62"/>
  <c r="Q273" i="62"/>
  <c r="P273" i="62"/>
  <c r="O273" i="62"/>
  <c r="N273" i="62"/>
  <c r="M273" i="62"/>
  <c r="L273" i="62"/>
  <c r="K273" i="62"/>
  <c r="J273" i="62"/>
  <c r="I273" i="62"/>
  <c r="H273" i="62"/>
  <c r="G273" i="62"/>
  <c r="F273" i="62"/>
  <c r="D273" i="62"/>
  <c r="C273" i="62"/>
  <c r="B273" i="62"/>
  <c r="A273" i="62"/>
  <c r="AA272" i="62"/>
  <c r="Z272" i="62"/>
  <c r="Y272" i="62"/>
  <c r="W272" i="62"/>
  <c r="V272" i="62"/>
  <c r="U272" i="62"/>
  <c r="T272" i="62"/>
  <c r="S272" i="62"/>
  <c r="R272" i="62"/>
  <c r="Q272" i="62"/>
  <c r="P272" i="62"/>
  <c r="O272" i="62"/>
  <c r="N272" i="62"/>
  <c r="M272" i="62"/>
  <c r="L272" i="62"/>
  <c r="K272" i="62"/>
  <c r="J272" i="62"/>
  <c r="I272" i="62"/>
  <c r="H272" i="62"/>
  <c r="G272" i="62"/>
  <c r="F272" i="62"/>
  <c r="D272" i="62"/>
  <c r="C272" i="62"/>
  <c r="B272" i="62"/>
  <c r="A272" i="62"/>
  <c r="AA271" i="62"/>
  <c r="Z271" i="62"/>
  <c r="Y271" i="62"/>
  <c r="W271" i="62"/>
  <c r="V271" i="62"/>
  <c r="U271" i="62"/>
  <c r="T271" i="62"/>
  <c r="S271" i="62"/>
  <c r="R271" i="62"/>
  <c r="Q271" i="62"/>
  <c r="P271" i="62"/>
  <c r="O271" i="62"/>
  <c r="N271" i="62"/>
  <c r="M271" i="62"/>
  <c r="L271" i="62"/>
  <c r="K271" i="62"/>
  <c r="J271" i="62"/>
  <c r="I271" i="62"/>
  <c r="H271" i="62"/>
  <c r="G271" i="62"/>
  <c r="F271" i="62"/>
  <c r="D271" i="62"/>
  <c r="C271" i="62"/>
  <c r="B271" i="62"/>
  <c r="A271" i="62"/>
  <c r="AA631" i="62"/>
  <c r="Z631" i="62"/>
  <c r="Y631" i="62"/>
  <c r="W631" i="62"/>
  <c r="V631" i="62"/>
  <c r="U631" i="62"/>
  <c r="T631" i="62"/>
  <c r="S631" i="62"/>
  <c r="R631" i="62"/>
  <c r="Q631" i="62"/>
  <c r="P631" i="62"/>
  <c r="O631" i="62"/>
  <c r="N631" i="62"/>
  <c r="M631" i="62"/>
  <c r="L631" i="62"/>
  <c r="K631" i="62"/>
  <c r="J631" i="62"/>
  <c r="I631" i="62"/>
  <c r="H631" i="62"/>
  <c r="G631" i="62"/>
  <c r="F631" i="62"/>
  <c r="D631" i="62"/>
  <c r="C631" i="62"/>
  <c r="B631" i="62"/>
  <c r="A631" i="62"/>
  <c r="AA630" i="62"/>
  <c r="Z630" i="62"/>
  <c r="Y630" i="62"/>
  <c r="W630" i="62"/>
  <c r="V630" i="62"/>
  <c r="U630" i="62"/>
  <c r="T630" i="62"/>
  <c r="S630" i="62"/>
  <c r="R630" i="62"/>
  <c r="Q630" i="62"/>
  <c r="P630" i="62"/>
  <c r="O630" i="62"/>
  <c r="N630" i="62"/>
  <c r="M630" i="62"/>
  <c r="L630" i="62"/>
  <c r="K630" i="62"/>
  <c r="J630" i="62"/>
  <c r="I630" i="62"/>
  <c r="H630" i="62"/>
  <c r="G630" i="62"/>
  <c r="F630" i="62"/>
  <c r="D630" i="62"/>
  <c r="C630" i="62"/>
  <c r="B630" i="62"/>
  <c r="A630" i="62"/>
  <c r="AA629" i="62"/>
  <c r="Z629" i="62"/>
  <c r="Y629" i="62"/>
  <c r="W629" i="62"/>
  <c r="V629" i="62"/>
  <c r="U629" i="62"/>
  <c r="T629" i="62"/>
  <c r="S629" i="62"/>
  <c r="R629" i="62"/>
  <c r="Q629" i="62"/>
  <c r="P629" i="62"/>
  <c r="O629" i="62"/>
  <c r="N629" i="62"/>
  <c r="M629" i="62"/>
  <c r="L629" i="62"/>
  <c r="K629" i="62"/>
  <c r="J629" i="62"/>
  <c r="I629" i="62"/>
  <c r="H629" i="62"/>
  <c r="G629" i="62"/>
  <c r="F629" i="62"/>
  <c r="D629" i="62"/>
  <c r="C629" i="62"/>
  <c r="B629" i="62"/>
  <c r="A629" i="62"/>
  <c r="AA628" i="62"/>
  <c r="Z628" i="62"/>
  <c r="Y628" i="62"/>
  <c r="W628" i="62"/>
  <c r="V628" i="62"/>
  <c r="U628" i="62"/>
  <c r="T628" i="62"/>
  <c r="S628" i="62"/>
  <c r="R628" i="62"/>
  <c r="Q628" i="62"/>
  <c r="P628" i="62"/>
  <c r="O628" i="62"/>
  <c r="N628" i="62"/>
  <c r="M628" i="62"/>
  <c r="L628" i="62"/>
  <c r="K628" i="62"/>
  <c r="J628" i="62"/>
  <c r="I628" i="62"/>
  <c r="H628" i="62"/>
  <c r="G628" i="62"/>
  <c r="F628" i="62"/>
  <c r="D628" i="62"/>
  <c r="C628" i="62"/>
  <c r="B628" i="62"/>
  <c r="A628" i="62"/>
  <c r="AA627" i="62"/>
  <c r="Z627" i="62"/>
  <c r="Y627" i="62"/>
  <c r="W627" i="62"/>
  <c r="V627" i="62"/>
  <c r="U627" i="62"/>
  <c r="T627" i="62"/>
  <c r="S627" i="62"/>
  <c r="R627" i="62"/>
  <c r="Q627" i="62"/>
  <c r="P627" i="62"/>
  <c r="O627" i="62"/>
  <c r="N627" i="62"/>
  <c r="M627" i="62"/>
  <c r="L627" i="62"/>
  <c r="K627" i="62"/>
  <c r="J627" i="62"/>
  <c r="I627" i="62"/>
  <c r="H627" i="62"/>
  <c r="G627" i="62"/>
  <c r="F627" i="62"/>
  <c r="D627" i="62"/>
  <c r="C627" i="62"/>
  <c r="B627" i="62"/>
  <c r="A627" i="62"/>
  <c r="AA315" i="62"/>
  <c r="Z315" i="62"/>
  <c r="Y315" i="62"/>
  <c r="W315" i="62"/>
  <c r="V315" i="62"/>
  <c r="U315" i="62"/>
  <c r="T315" i="62"/>
  <c r="S315" i="62"/>
  <c r="R315" i="62"/>
  <c r="Q315" i="62"/>
  <c r="P315" i="62"/>
  <c r="O315" i="62"/>
  <c r="N315" i="62"/>
  <c r="M315" i="62"/>
  <c r="L315" i="62"/>
  <c r="K315" i="62"/>
  <c r="J315" i="62"/>
  <c r="I315" i="62"/>
  <c r="H315" i="62"/>
  <c r="G315" i="62"/>
  <c r="F315" i="62"/>
  <c r="D315" i="62"/>
  <c r="C315" i="62"/>
  <c r="B315" i="62"/>
  <c r="A315" i="62"/>
  <c r="AA314" i="62"/>
  <c r="Z314" i="62"/>
  <c r="Y314" i="62"/>
  <c r="W314" i="62"/>
  <c r="V314" i="62"/>
  <c r="U314" i="62"/>
  <c r="T314" i="62"/>
  <c r="S314" i="62"/>
  <c r="R314" i="62"/>
  <c r="Q314" i="62"/>
  <c r="P314" i="62"/>
  <c r="O314" i="62"/>
  <c r="N314" i="62"/>
  <c r="M314" i="62"/>
  <c r="L314" i="62"/>
  <c r="K314" i="62"/>
  <c r="J314" i="62"/>
  <c r="I314" i="62"/>
  <c r="H314" i="62"/>
  <c r="G314" i="62"/>
  <c r="F314" i="62"/>
  <c r="D314" i="62"/>
  <c r="C314" i="62"/>
  <c r="B314" i="62"/>
  <c r="A314" i="62"/>
  <c r="AA313" i="62"/>
  <c r="Z313" i="62"/>
  <c r="Y313" i="62"/>
  <c r="W313" i="62"/>
  <c r="V313" i="62"/>
  <c r="U313" i="62"/>
  <c r="T313" i="62"/>
  <c r="S313" i="62"/>
  <c r="R313" i="62"/>
  <c r="Q313" i="62"/>
  <c r="P313" i="62"/>
  <c r="O313" i="62"/>
  <c r="N313" i="62"/>
  <c r="M313" i="62"/>
  <c r="L313" i="62"/>
  <c r="K313" i="62"/>
  <c r="J313" i="62"/>
  <c r="I313" i="62"/>
  <c r="H313" i="62"/>
  <c r="G313" i="62"/>
  <c r="F313" i="62"/>
  <c r="D313" i="62"/>
  <c r="C313" i="62"/>
  <c r="B313" i="62"/>
  <c r="A313" i="62"/>
  <c r="AA312" i="62"/>
  <c r="Z312" i="62"/>
  <c r="Y312" i="62"/>
  <c r="W312" i="62"/>
  <c r="V312" i="62"/>
  <c r="U312" i="62"/>
  <c r="T312" i="62"/>
  <c r="S312" i="62"/>
  <c r="R312" i="62"/>
  <c r="Q312" i="62"/>
  <c r="P312" i="62"/>
  <c r="O312" i="62"/>
  <c r="N312" i="62"/>
  <c r="M312" i="62"/>
  <c r="L312" i="62"/>
  <c r="K312" i="62"/>
  <c r="J312" i="62"/>
  <c r="I312" i="62"/>
  <c r="H312" i="62"/>
  <c r="G312" i="62"/>
  <c r="F312" i="62"/>
  <c r="D312" i="62"/>
  <c r="C312" i="62"/>
  <c r="B312" i="62"/>
  <c r="A312" i="62"/>
  <c r="AA311" i="62"/>
  <c r="Z311" i="62"/>
  <c r="Y311" i="62"/>
  <c r="W311" i="62"/>
  <c r="V311" i="62"/>
  <c r="U311" i="62"/>
  <c r="T311" i="62"/>
  <c r="S311" i="62"/>
  <c r="R311" i="62"/>
  <c r="Q311" i="62"/>
  <c r="P311" i="62"/>
  <c r="O311" i="62"/>
  <c r="N311" i="62"/>
  <c r="M311" i="62"/>
  <c r="L311" i="62"/>
  <c r="K311" i="62"/>
  <c r="J311" i="62"/>
  <c r="I311" i="62"/>
  <c r="H311" i="62"/>
  <c r="G311" i="62"/>
  <c r="F311" i="62"/>
  <c r="D311" i="62"/>
  <c r="C311" i="62"/>
  <c r="B311" i="62"/>
  <c r="A311" i="62"/>
  <c r="AA451" i="62"/>
  <c r="Z451" i="62"/>
  <c r="Y451" i="62"/>
  <c r="D451" i="62"/>
  <c r="C451" i="62"/>
  <c r="B451" i="62"/>
  <c r="A451" i="62"/>
  <c r="AA450" i="62"/>
  <c r="Z450" i="62"/>
  <c r="Y450" i="62"/>
  <c r="D450" i="62"/>
  <c r="C450" i="62"/>
  <c r="B450" i="62"/>
  <c r="A450" i="62"/>
  <c r="AA449" i="62"/>
  <c r="Z449" i="62"/>
  <c r="Y449" i="62"/>
  <c r="D449" i="62"/>
  <c r="C449" i="62"/>
  <c r="B449" i="62"/>
  <c r="A449" i="62"/>
  <c r="AA448" i="62"/>
  <c r="Z448" i="62"/>
  <c r="Y448" i="62"/>
  <c r="D448" i="62"/>
  <c r="C448" i="62"/>
  <c r="B448" i="62"/>
  <c r="A448" i="62"/>
  <c r="AA447" i="62"/>
  <c r="Z447" i="62"/>
  <c r="Y447" i="62"/>
  <c r="D447" i="62"/>
  <c r="C447" i="62"/>
  <c r="B447" i="62"/>
  <c r="A447" i="62"/>
  <c r="AA461" i="62"/>
  <c r="Z461" i="62"/>
  <c r="Y461" i="62"/>
  <c r="D461" i="62"/>
  <c r="C461" i="62"/>
  <c r="B461" i="62"/>
  <c r="A461" i="62"/>
  <c r="AA460" i="62"/>
  <c r="Z460" i="62"/>
  <c r="Y460" i="62"/>
  <c r="D460" i="62"/>
  <c r="C460" i="62"/>
  <c r="B460" i="62"/>
  <c r="A460" i="62"/>
  <c r="AA459" i="62"/>
  <c r="Z459" i="62"/>
  <c r="Y459" i="62"/>
  <c r="D459" i="62"/>
  <c r="C459" i="62"/>
  <c r="B459" i="62"/>
  <c r="A459" i="62"/>
  <c r="AA458" i="62"/>
  <c r="Z458" i="62"/>
  <c r="Y458" i="62"/>
  <c r="D458" i="62"/>
  <c r="C458" i="62"/>
  <c r="B458" i="62"/>
  <c r="A458" i="62"/>
  <c r="AA457" i="62"/>
  <c r="Z457" i="62"/>
  <c r="Y457" i="62"/>
  <c r="D457" i="62"/>
  <c r="C457" i="62"/>
  <c r="B457" i="62"/>
  <c r="A457" i="62"/>
  <c r="AA656" i="62"/>
  <c r="Z656" i="62"/>
  <c r="Y656" i="62"/>
  <c r="D656" i="62"/>
  <c r="C656" i="62"/>
  <c r="B656" i="62"/>
  <c r="A656" i="62"/>
  <c r="AA655" i="62"/>
  <c r="Z655" i="62"/>
  <c r="Y655" i="62"/>
  <c r="D655" i="62"/>
  <c r="C655" i="62"/>
  <c r="B655" i="62"/>
  <c r="A655" i="62"/>
  <c r="AA654" i="62"/>
  <c r="Z654" i="62"/>
  <c r="Y654" i="62"/>
  <c r="D654" i="62"/>
  <c r="C654" i="62"/>
  <c r="B654" i="62"/>
  <c r="A654" i="62"/>
  <c r="AA653" i="62"/>
  <c r="Z653" i="62"/>
  <c r="Y653" i="62"/>
  <c r="D653" i="62"/>
  <c r="C653" i="62"/>
  <c r="B653" i="62"/>
  <c r="A653" i="62"/>
  <c r="AA652" i="62"/>
  <c r="Z652" i="62"/>
  <c r="Y652" i="62"/>
  <c r="D652" i="62"/>
  <c r="C652" i="62"/>
  <c r="B652" i="62"/>
  <c r="A652" i="62"/>
  <c r="AA255" i="62"/>
  <c r="Z255" i="62"/>
  <c r="Y255" i="62"/>
  <c r="W255" i="62"/>
  <c r="V255" i="62"/>
  <c r="U255" i="62"/>
  <c r="T255" i="62"/>
  <c r="S255" i="62"/>
  <c r="R255" i="62"/>
  <c r="Q255" i="62"/>
  <c r="P255" i="62"/>
  <c r="O255" i="62"/>
  <c r="N255" i="62"/>
  <c r="M255" i="62"/>
  <c r="L255" i="62"/>
  <c r="K255" i="62"/>
  <c r="J255" i="62"/>
  <c r="I255" i="62"/>
  <c r="H255" i="62"/>
  <c r="G255" i="62"/>
  <c r="F255" i="62"/>
  <c r="D255" i="62"/>
  <c r="C255" i="62"/>
  <c r="B255" i="62"/>
  <c r="A255" i="62"/>
  <c r="AA254" i="62"/>
  <c r="Z254" i="62"/>
  <c r="Y254" i="62"/>
  <c r="W254" i="62"/>
  <c r="V254" i="62"/>
  <c r="U254" i="62"/>
  <c r="T254" i="62"/>
  <c r="S254" i="62"/>
  <c r="R254" i="62"/>
  <c r="Q254" i="62"/>
  <c r="P254" i="62"/>
  <c r="O254" i="62"/>
  <c r="N254" i="62"/>
  <c r="M254" i="62"/>
  <c r="L254" i="62"/>
  <c r="K254" i="62"/>
  <c r="J254" i="62"/>
  <c r="I254" i="62"/>
  <c r="H254" i="62"/>
  <c r="G254" i="62"/>
  <c r="F254" i="62"/>
  <c r="D254" i="62"/>
  <c r="C254" i="62"/>
  <c r="B254" i="62"/>
  <c r="A254" i="62"/>
  <c r="AA253" i="62"/>
  <c r="Z253" i="62"/>
  <c r="Y253" i="62"/>
  <c r="W253" i="62"/>
  <c r="V253" i="62"/>
  <c r="U253" i="62"/>
  <c r="T253" i="62"/>
  <c r="S253" i="62"/>
  <c r="R253" i="62"/>
  <c r="Q253" i="62"/>
  <c r="P253" i="62"/>
  <c r="O253" i="62"/>
  <c r="N253" i="62"/>
  <c r="M253" i="62"/>
  <c r="L253" i="62"/>
  <c r="K253" i="62"/>
  <c r="J253" i="62"/>
  <c r="I253" i="62"/>
  <c r="H253" i="62"/>
  <c r="G253" i="62"/>
  <c r="F253" i="62"/>
  <c r="D253" i="62"/>
  <c r="C253" i="62"/>
  <c r="B253" i="62"/>
  <c r="A253" i="62"/>
  <c r="AA252" i="62"/>
  <c r="Z252" i="62"/>
  <c r="Y252" i="62"/>
  <c r="W252" i="62"/>
  <c r="V252" i="62"/>
  <c r="U252" i="62"/>
  <c r="T252" i="62"/>
  <c r="S252" i="62"/>
  <c r="R252" i="62"/>
  <c r="Q252" i="62"/>
  <c r="P252" i="62"/>
  <c r="O252" i="62"/>
  <c r="N252" i="62"/>
  <c r="M252" i="62"/>
  <c r="L252" i="62"/>
  <c r="K252" i="62"/>
  <c r="J252" i="62"/>
  <c r="I252" i="62"/>
  <c r="H252" i="62"/>
  <c r="G252" i="62"/>
  <c r="F252" i="62"/>
  <c r="D252" i="62"/>
  <c r="C252" i="62"/>
  <c r="B252" i="62"/>
  <c r="A252" i="62"/>
  <c r="AA251" i="62"/>
  <c r="Z251" i="62"/>
  <c r="Y251" i="62"/>
  <c r="W251" i="62"/>
  <c r="V251" i="62"/>
  <c r="U251" i="62"/>
  <c r="T251" i="62"/>
  <c r="S251" i="62"/>
  <c r="R251" i="62"/>
  <c r="Q251" i="62"/>
  <c r="P251" i="62"/>
  <c r="O251" i="62"/>
  <c r="N251" i="62"/>
  <c r="M251" i="62"/>
  <c r="L251" i="62"/>
  <c r="K251" i="62"/>
  <c r="J251" i="62"/>
  <c r="I251" i="62"/>
  <c r="H251" i="62"/>
  <c r="G251" i="62"/>
  <c r="F251" i="62"/>
  <c r="D251" i="62"/>
  <c r="C251" i="62"/>
  <c r="B251" i="62"/>
  <c r="A251" i="62"/>
  <c r="AA192" i="62"/>
  <c r="Z192" i="62"/>
  <c r="Y192" i="62"/>
  <c r="W192" i="62"/>
  <c r="V192" i="62"/>
  <c r="U192" i="62"/>
  <c r="T192" i="62"/>
  <c r="S192" i="62"/>
  <c r="R192" i="62"/>
  <c r="Q192" i="62"/>
  <c r="P192" i="62"/>
  <c r="O192" i="62"/>
  <c r="N192" i="62"/>
  <c r="M192" i="62"/>
  <c r="L192" i="62"/>
  <c r="K192" i="62"/>
  <c r="J192" i="62"/>
  <c r="I192" i="62"/>
  <c r="H192" i="62"/>
  <c r="G192" i="62"/>
  <c r="F192" i="62"/>
  <c r="D192" i="62"/>
  <c r="C192" i="62"/>
  <c r="B192" i="62"/>
  <c r="A192" i="62"/>
  <c r="AA182" i="62"/>
  <c r="Z182" i="62"/>
  <c r="Y182" i="62"/>
  <c r="W182" i="62"/>
  <c r="V182" i="62"/>
  <c r="U182" i="62"/>
  <c r="T182" i="62"/>
  <c r="S182" i="62"/>
  <c r="R182" i="62"/>
  <c r="Q182" i="62"/>
  <c r="P182" i="62"/>
  <c r="O182" i="62"/>
  <c r="N182" i="62"/>
  <c r="M182" i="62"/>
  <c r="L182" i="62"/>
  <c r="K182" i="62"/>
  <c r="J182" i="62"/>
  <c r="I182" i="62"/>
  <c r="H182" i="62"/>
  <c r="G182" i="62"/>
  <c r="F182" i="62"/>
  <c r="D182" i="62"/>
  <c r="C182" i="62"/>
  <c r="B182" i="62"/>
  <c r="A182" i="62"/>
  <c r="AA172" i="62"/>
  <c r="Z172" i="62"/>
  <c r="Y172" i="62"/>
  <c r="W172" i="62"/>
  <c r="V172" i="62"/>
  <c r="U172" i="62"/>
  <c r="T172" i="62"/>
  <c r="S172" i="62"/>
  <c r="R172" i="62"/>
  <c r="Q172" i="62"/>
  <c r="P172" i="62"/>
  <c r="O172" i="62"/>
  <c r="N172" i="62"/>
  <c r="M172" i="62"/>
  <c r="L172" i="62"/>
  <c r="K172" i="62"/>
  <c r="J172" i="62"/>
  <c r="I172" i="62"/>
  <c r="H172" i="62"/>
  <c r="G172" i="62"/>
  <c r="F172" i="62"/>
  <c r="D172" i="62"/>
  <c r="C172" i="62"/>
  <c r="B172" i="62"/>
  <c r="A172" i="62"/>
  <c r="AA149" i="62"/>
  <c r="Z149" i="62"/>
  <c r="Y149" i="62"/>
  <c r="W149" i="62"/>
  <c r="V149" i="62"/>
  <c r="U149" i="62"/>
  <c r="T149" i="62"/>
  <c r="S149" i="62"/>
  <c r="R149" i="62"/>
  <c r="Q149" i="62"/>
  <c r="P149" i="62"/>
  <c r="O149" i="62"/>
  <c r="N149" i="62"/>
  <c r="M149" i="62"/>
  <c r="L149" i="62"/>
  <c r="K149" i="62"/>
  <c r="J149" i="62"/>
  <c r="I149" i="62"/>
  <c r="H149" i="62"/>
  <c r="G149" i="62"/>
  <c r="F149" i="62"/>
  <c r="D149" i="62"/>
  <c r="C149" i="62"/>
  <c r="B149" i="62"/>
  <c r="A149" i="62"/>
  <c r="AA139" i="62"/>
  <c r="Z139" i="62"/>
  <c r="Y139" i="62"/>
  <c r="W139" i="62"/>
  <c r="V139" i="62"/>
  <c r="U139" i="62"/>
  <c r="T139" i="62"/>
  <c r="S139" i="62"/>
  <c r="R139" i="62"/>
  <c r="Q139" i="62"/>
  <c r="P139" i="62"/>
  <c r="O139" i="62"/>
  <c r="N139" i="62"/>
  <c r="M139" i="62"/>
  <c r="L139" i="62"/>
  <c r="K139" i="62"/>
  <c r="J139" i="62"/>
  <c r="I139" i="62"/>
  <c r="H139" i="62"/>
  <c r="G139" i="62"/>
  <c r="F139" i="62"/>
  <c r="D139" i="62"/>
  <c r="C139" i="62"/>
  <c r="B139" i="62"/>
  <c r="A139" i="62"/>
  <c r="AA130" i="62"/>
  <c r="Z130" i="62"/>
  <c r="Y130" i="62"/>
  <c r="W130" i="62"/>
  <c r="V130" i="62"/>
  <c r="U130" i="62"/>
  <c r="T130" i="62"/>
  <c r="S130" i="62"/>
  <c r="R130" i="62"/>
  <c r="Q130" i="62"/>
  <c r="P130" i="62"/>
  <c r="O130" i="62"/>
  <c r="N130" i="62"/>
  <c r="M130" i="62"/>
  <c r="L130" i="62"/>
  <c r="K130" i="62"/>
  <c r="J130" i="62"/>
  <c r="I130" i="62"/>
  <c r="H130" i="62"/>
  <c r="G130" i="62"/>
  <c r="F130" i="62"/>
  <c r="D130" i="62"/>
  <c r="C130" i="62"/>
  <c r="B130" i="62"/>
  <c r="A130" i="62"/>
  <c r="AA92" i="62"/>
  <c r="Z92" i="62"/>
  <c r="Y92" i="62"/>
  <c r="W92" i="62"/>
  <c r="V92" i="62"/>
  <c r="U92" i="62"/>
  <c r="T92" i="62"/>
  <c r="S92" i="62"/>
  <c r="R92" i="62"/>
  <c r="Q92" i="62"/>
  <c r="P92" i="62"/>
  <c r="O92" i="62"/>
  <c r="N92" i="62"/>
  <c r="M92" i="62"/>
  <c r="L92" i="62"/>
  <c r="K92" i="62"/>
  <c r="J92" i="62"/>
  <c r="I92" i="62"/>
  <c r="H92" i="62"/>
  <c r="G92" i="62"/>
  <c r="F92" i="62"/>
  <c r="D92" i="62"/>
  <c r="C92" i="62"/>
  <c r="B92" i="62"/>
  <c r="A92" i="62"/>
  <c r="AA86" i="62"/>
  <c r="Z86" i="62"/>
  <c r="Y86" i="62"/>
  <c r="W86" i="62"/>
  <c r="V86" i="62"/>
  <c r="U86" i="62"/>
  <c r="T86" i="62"/>
  <c r="S86" i="62"/>
  <c r="R86" i="62"/>
  <c r="Q86" i="62"/>
  <c r="P86" i="62"/>
  <c r="O86" i="62"/>
  <c r="N86" i="62"/>
  <c r="M86" i="62"/>
  <c r="L86" i="62"/>
  <c r="K86" i="62"/>
  <c r="J86" i="62"/>
  <c r="I86" i="62"/>
  <c r="H86" i="62"/>
  <c r="G86" i="62"/>
  <c r="F86" i="62"/>
  <c r="D86" i="62"/>
  <c r="C86" i="62"/>
  <c r="B86" i="62"/>
  <c r="A86" i="62"/>
  <c r="AA79" i="62"/>
  <c r="Z79" i="62"/>
  <c r="Y79" i="62"/>
  <c r="W79" i="62"/>
  <c r="V79" i="62"/>
  <c r="U79" i="62"/>
  <c r="T79" i="62"/>
  <c r="S79" i="62"/>
  <c r="R79" i="62"/>
  <c r="Q79" i="62"/>
  <c r="P79" i="62"/>
  <c r="O79" i="62"/>
  <c r="N79" i="62"/>
  <c r="M79" i="62"/>
  <c r="L79" i="62"/>
  <c r="K79" i="62"/>
  <c r="J79" i="62"/>
  <c r="I79" i="62"/>
  <c r="H79" i="62"/>
  <c r="G79" i="62"/>
  <c r="F79" i="62"/>
  <c r="D79" i="62"/>
  <c r="C79" i="62"/>
  <c r="B79" i="62"/>
  <c r="A79" i="62"/>
  <c r="AA62" i="62"/>
  <c r="Z62" i="62"/>
  <c r="Y62" i="62"/>
  <c r="W62" i="62"/>
  <c r="V62" i="62"/>
  <c r="U62" i="62"/>
  <c r="T62" i="62"/>
  <c r="S62" i="62"/>
  <c r="R62" i="62"/>
  <c r="Q62" i="62"/>
  <c r="P62" i="62"/>
  <c r="O62" i="62"/>
  <c r="N62" i="62"/>
  <c r="M62" i="62"/>
  <c r="L62" i="62"/>
  <c r="K62" i="62"/>
  <c r="J62" i="62"/>
  <c r="I62" i="62"/>
  <c r="H62" i="62"/>
  <c r="G62" i="62"/>
  <c r="F62" i="62"/>
  <c r="D62" i="62"/>
  <c r="C62" i="62"/>
  <c r="B62" i="62"/>
  <c r="A62" i="62"/>
  <c r="AA796" i="62"/>
  <c r="Z796" i="62"/>
  <c r="Y796" i="62"/>
  <c r="W796" i="62"/>
  <c r="V796" i="62"/>
  <c r="U796" i="62"/>
  <c r="T796" i="62"/>
  <c r="S796" i="62"/>
  <c r="R796" i="62"/>
  <c r="Q796" i="62"/>
  <c r="P796" i="62"/>
  <c r="O796" i="62"/>
  <c r="N796" i="62"/>
  <c r="M796" i="62"/>
  <c r="L796" i="62"/>
  <c r="K796" i="62"/>
  <c r="J796" i="62"/>
  <c r="I796" i="62"/>
  <c r="H796" i="62"/>
  <c r="G796" i="62"/>
  <c r="F796" i="62"/>
  <c r="D796" i="62"/>
  <c r="C796" i="62"/>
  <c r="B796" i="62"/>
  <c r="A796" i="62"/>
  <c r="AA795" i="62"/>
  <c r="Z795" i="62"/>
  <c r="Y795" i="62"/>
  <c r="W795" i="62"/>
  <c r="V795" i="62"/>
  <c r="U795" i="62"/>
  <c r="T795" i="62"/>
  <c r="S795" i="62"/>
  <c r="R795" i="62"/>
  <c r="Q795" i="62"/>
  <c r="P795" i="62"/>
  <c r="O795" i="62"/>
  <c r="N795" i="62"/>
  <c r="M795" i="62"/>
  <c r="L795" i="62"/>
  <c r="K795" i="62"/>
  <c r="J795" i="62"/>
  <c r="I795" i="62"/>
  <c r="H795" i="62"/>
  <c r="G795" i="62"/>
  <c r="F795" i="62"/>
  <c r="D795" i="62"/>
  <c r="C795" i="62"/>
  <c r="B795" i="62"/>
  <c r="A795" i="62"/>
  <c r="AA794" i="62"/>
  <c r="Z794" i="62"/>
  <c r="Y794" i="62"/>
  <c r="W794" i="62"/>
  <c r="V794" i="62"/>
  <c r="U794" i="62"/>
  <c r="T794" i="62"/>
  <c r="S794" i="62"/>
  <c r="R794" i="62"/>
  <c r="Q794" i="62"/>
  <c r="P794" i="62"/>
  <c r="O794" i="62"/>
  <c r="N794" i="62"/>
  <c r="M794" i="62"/>
  <c r="L794" i="62"/>
  <c r="K794" i="62"/>
  <c r="J794" i="62"/>
  <c r="I794" i="62"/>
  <c r="H794" i="62"/>
  <c r="G794" i="62"/>
  <c r="F794" i="62"/>
  <c r="D794" i="62"/>
  <c r="C794" i="62"/>
  <c r="B794" i="62"/>
  <c r="A794" i="62"/>
  <c r="AA793" i="62"/>
  <c r="Z793" i="62"/>
  <c r="Y793" i="62"/>
  <c r="W793" i="62"/>
  <c r="V793" i="62"/>
  <c r="U793" i="62"/>
  <c r="T793" i="62"/>
  <c r="S793" i="62"/>
  <c r="R793" i="62"/>
  <c r="Q793" i="62"/>
  <c r="P793" i="62"/>
  <c r="O793" i="62"/>
  <c r="N793" i="62"/>
  <c r="M793" i="62"/>
  <c r="L793" i="62"/>
  <c r="K793" i="62"/>
  <c r="J793" i="62"/>
  <c r="I793" i="62"/>
  <c r="H793" i="62"/>
  <c r="G793" i="62"/>
  <c r="F793" i="62"/>
  <c r="D793" i="62"/>
  <c r="C793" i="62"/>
  <c r="B793" i="62"/>
  <c r="A793" i="62"/>
  <c r="AA792" i="62"/>
  <c r="Z792" i="62"/>
  <c r="Y792" i="62"/>
  <c r="W792" i="62"/>
  <c r="V792" i="62"/>
  <c r="U792" i="62"/>
  <c r="T792" i="62"/>
  <c r="S792" i="62"/>
  <c r="R792" i="62"/>
  <c r="Q792" i="62"/>
  <c r="P792" i="62"/>
  <c r="O792" i="62"/>
  <c r="N792" i="62"/>
  <c r="M792" i="62"/>
  <c r="L792" i="62"/>
  <c r="K792" i="62"/>
  <c r="J792" i="62"/>
  <c r="I792" i="62"/>
  <c r="H792" i="62"/>
  <c r="G792" i="62"/>
  <c r="F792" i="62"/>
  <c r="D792" i="62"/>
  <c r="C792" i="62"/>
  <c r="B792" i="62"/>
  <c r="A792" i="62"/>
  <c r="AA791" i="62"/>
  <c r="Z791" i="62"/>
  <c r="Y791" i="62"/>
  <c r="W791" i="62"/>
  <c r="V791" i="62"/>
  <c r="U791" i="62"/>
  <c r="T791" i="62"/>
  <c r="S791" i="62"/>
  <c r="R791" i="62"/>
  <c r="Q791" i="62"/>
  <c r="P791" i="62"/>
  <c r="O791" i="62"/>
  <c r="N791" i="62"/>
  <c r="M791" i="62"/>
  <c r="L791" i="62"/>
  <c r="K791" i="62"/>
  <c r="J791" i="62"/>
  <c r="I791" i="62"/>
  <c r="H791" i="62"/>
  <c r="G791" i="62"/>
  <c r="F791" i="62"/>
  <c r="D791" i="62"/>
  <c r="C791" i="62"/>
  <c r="B791" i="62"/>
  <c r="A791" i="62"/>
  <c r="AA790" i="62"/>
  <c r="Z790" i="62"/>
  <c r="Y790" i="62"/>
  <c r="W790" i="62"/>
  <c r="V790" i="62"/>
  <c r="U790" i="62"/>
  <c r="T790" i="62"/>
  <c r="S790" i="62"/>
  <c r="R790" i="62"/>
  <c r="Q790" i="62"/>
  <c r="P790" i="62"/>
  <c r="O790" i="62"/>
  <c r="N790" i="62"/>
  <c r="M790" i="62"/>
  <c r="L790" i="62"/>
  <c r="K790" i="62"/>
  <c r="J790" i="62"/>
  <c r="I790" i="62"/>
  <c r="H790" i="62"/>
  <c r="G790" i="62"/>
  <c r="F790" i="62"/>
  <c r="D790" i="62"/>
  <c r="C790" i="62"/>
  <c r="B790" i="62"/>
  <c r="A790" i="62"/>
  <c r="AA789" i="62"/>
  <c r="Z789" i="62"/>
  <c r="Y789" i="62"/>
  <c r="W789" i="62"/>
  <c r="V789" i="62"/>
  <c r="U789" i="62"/>
  <c r="T789" i="62"/>
  <c r="S789" i="62"/>
  <c r="R789" i="62"/>
  <c r="Q789" i="62"/>
  <c r="P789" i="62"/>
  <c r="O789" i="62"/>
  <c r="N789" i="62"/>
  <c r="M789" i="62"/>
  <c r="L789" i="62"/>
  <c r="K789" i="62"/>
  <c r="J789" i="62"/>
  <c r="I789" i="62"/>
  <c r="H789" i="62"/>
  <c r="G789" i="62"/>
  <c r="F789" i="62"/>
  <c r="D789" i="62"/>
  <c r="C789" i="62"/>
  <c r="B789" i="62"/>
  <c r="A789" i="62"/>
  <c r="AA788" i="62"/>
  <c r="Z788" i="62"/>
  <c r="Y788" i="62"/>
  <c r="W788" i="62"/>
  <c r="V788" i="62"/>
  <c r="U788" i="62"/>
  <c r="T788" i="62"/>
  <c r="S788" i="62"/>
  <c r="R788" i="62"/>
  <c r="Q788" i="62"/>
  <c r="P788" i="62"/>
  <c r="O788" i="62"/>
  <c r="N788" i="62"/>
  <c r="M788" i="62"/>
  <c r="L788" i="62"/>
  <c r="K788" i="62"/>
  <c r="J788" i="62"/>
  <c r="I788" i="62"/>
  <c r="H788" i="62"/>
  <c r="G788" i="62"/>
  <c r="F788" i="62"/>
  <c r="D788" i="62"/>
  <c r="C788" i="62"/>
  <c r="B788" i="62"/>
  <c r="A788" i="62"/>
  <c r="AA787" i="62"/>
  <c r="Z787" i="62"/>
  <c r="Y787" i="62"/>
  <c r="W787" i="62"/>
  <c r="V787" i="62"/>
  <c r="U787" i="62"/>
  <c r="T787" i="62"/>
  <c r="S787" i="62"/>
  <c r="R787" i="62"/>
  <c r="Q787" i="62"/>
  <c r="P787" i="62"/>
  <c r="O787" i="62"/>
  <c r="N787" i="62"/>
  <c r="M787" i="62"/>
  <c r="L787" i="62"/>
  <c r="K787" i="62"/>
  <c r="J787" i="62"/>
  <c r="I787" i="62"/>
  <c r="H787" i="62"/>
  <c r="G787" i="62"/>
  <c r="F787" i="62"/>
  <c r="D787" i="62"/>
  <c r="C787" i="62"/>
  <c r="B787" i="62"/>
  <c r="A787" i="62"/>
  <c r="AA786" i="62"/>
  <c r="Z786" i="62"/>
  <c r="Y786" i="62"/>
  <c r="W786" i="62"/>
  <c r="V786" i="62"/>
  <c r="U786" i="62"/>
  <c r="T786" i="62"/>
  <c r="S786" i="62"/>
  <c r="R786" i="62"/>
  <c r="Q786" i="62"/>
  <c r="P786" i="62"/>
  <c r="O786" i="62"/>
  <c r="N786" i="62"/>
  <c r="M786" i="62"/>
  <c r="L786" i="62"/>
  <c r="K786" i="62"/>
  <c r="J786" i="62"/>
  <c r="I786" i="62"/>
  <c r="H786" i="62"/>
  <c r="G786" i="62"/>
  <c r="F786" i="62"/>
  <c r="D786" i="62"/>
  <c r="C786" i="62"/>
  <c r="B786" i="62"/>
  <c r="A786" i="62"/>
  <c r="AA785" i="62"/>
  <c r="Z785" i="62"/>
  <c r="Y785" i="62"/>
  <c r="W785" i="62"/>
  <c r="V785" i="62"/>
  <c r="U785" i="62"/>
  <c r="T785" i="62"/>
  <c r="S785" i="62"/>
  <c r="R785" i="62"/>
  <c r="Q785" i="62"/>
  <c r="P785" i="62"/>
  <c r="O785" i="62"/>
  <c r="N785" i="62"/>
  <c r="M785" i="62"/>
  <c r="L785" i="62"/>
  <c r="K785" i="62"/>
  <c r="J785" i="62"/>
  <c r="I785" i="62"/>
  <c r="H785" i="62"/>
  <c r="G785" i="62"/>
  <c r="F785" i="62"/>
  <c r="D785" i="62"/>
  <c r="C785" i="62"/>
  <c r="B785" i="62"/>
  <c r="A785" i="62"/>
  <c r="AA784" i="62"/>
  <c r="Z784" i="62"/>
  <c r="Y784" i="62"/>
  <c r="W784" i="62"/>
  <c r="V784" i="62"/>
  <c r="U784" i="62"/>
  <c r="T784" i="62"/>
  <c r="S784" i="62"/>
  <c r="R784" i="62"/>
  <c r="Q784" i="62"/>
  <c r="P784" i="62"/>
  <c r="O784" i="62"/>
  <c r="N784" i="62"/>
  <c r="M784" i="62"/>
  <c r="L784" i="62"/>
  <c r="K784" i="62"/>
  <c r="J784" i="62"/>
  <c r="I784" i="62"/>
  <c r="H784" i="62"/>
  <c r="G784" i="62"/>
  <c r="F784" i="62"/>
  <c r="D784" i="62"/>
  <c r="C784" i="62"/>
  <c r="B784" i="62"/>
  <c r="A784" i="62"/>
  <c r="AA783" i="62"/>
  <c r="Z783" i="62"/>
  <c r="Y783" i="62"/>
  <c r="W783" i="62"/>
  <c r="V783" i="62"/>
  <c r="U783" i="62"/>
  <c r="T783" i="62"/>
  <c r="S783" i="62"/>
  <c r="R783" i="62"/>
  <c r="Q783" i="62"/>
  <c r="P783" i="62"/>
  <c r="O783" i="62"/>
  <c r="N783" i="62"/>
  <c r="M783" i="62"/>
  <c r="L783" i="62"/>
  <c r="K783" i="62"/>
  <c r="J783" i="62"/>
  <c r="I783" i="62"/>
  <c r="H783" i="62"/>
  <c r="G783" i="62"/>
  <c r="F783" i="62"/>
  <c r="D783" i="62"/>
  <c r="C783" i="62"/>
  <c r="B783" i="62"/>
  <c r="A783" i="62"/>
  <c r="AA782" i="62"/>
  <c r="Z782" i="62"/>
  <c r="Y782" i="62"/>
  <c r="W782" i="62"/>
  <c r="V782" i="62"/>
  <c r="U782" i="62"/>
  <c r="T782" i="62"/>
  <c r="S782" i="62"/>
  <c r="R782" i="62"/>
  <c r="Q782" i="62"/>
  <c r="P782" i="62"/>
  <c r="O782" i="62"/>
  <c r="N782" i="62"/>
  <c r="M782" i="62"/>
  <c r="L782" i="62"/>
  <c r="K782" i="62"/>
  <c r="J782" i="62"/>
  <c r="I782" i="62"/>
  <c r="H782" i="62"/>
  <c r="G782" i="62"/>
  <c r="F782" i="62"/>
  <c r="D782" i="62"/>
  <c r="C782" i="62"/>
  <c r="B782" i="62"/>
  <c r="A782" i="62"/>
  <c r="AA781" i="62"/>
  <c r="Z781" i="62"/>
  <c r="Y781" i="62"/>
  <c r="W781" i="62"/>
  <c r="V781" i="62"/>
  <c r="U781" i="62"/>
  <c r="T781" i="62"/>
  <c r="S781" i="62"/>
  <c r="R781" i="62"/>
  <c r="Q781" i="62"/>
  <c r="P781" i="62"/>
  <c r="O781" i="62"/>
  <c r="N781" i="62"/>
  <c r="M781" i="62"/>
  <c r="L781" i="62"/>
  <c r="K781" i="62"/>
  <c r="J781" i="62"/>
  <c r="F781" i="62"/>
  <c r="D781" i="62"/>
  <c r="C781" i="62"/>
  <c r="B781" i="62"/>
  <c r="A781" i="62"/>
  <c r="AA780" i="62"/>
  <c r="Z780" i="62"/>
  <c r="Y780" i="62"/>
  <c r="W780" i="62"/>
  <c r="V780" i="62"/>
  <c r="U780" i="62"/>
  <c r="T780" i="62"/>
  <c r="S780" i="62"/>
  <c r="R780" i="62"/>
  <c r="Q780" i="62"/>
  <c r="P780" i="62"/>
  <c r="O780" i="62"/>
  <c r="N780" i="62"/>
  <c r="M780" i="62"/>
  <c r="L780" i="62"/>
  <c r="K780" i="62"/>
  <c r="J780" i="62"/>
  <c r="F780" i="62"/>
  <c r="D780" i="62"/>
  <c r="C780" i="62"/>
  <c r="B780" i="62"/>
  <c r="A780" i="62"/>
  <c r="AA779" i="62"/>
  <c r="Z779" i="62"/>
  <c r="Y779" i="62"/>
  <c r="W779" i="62"/>
  <c r="V779" i="62"/>
  <c r="U779" i="62"/>
  <c r="T779" i="62"/>
  <c r="S779" i="62"/>
  <c r="R779" i="62"/>
  <c r="Q779" i="62"/>
  <c r="P779" i="62"/>
  <c r="O779" i="62"/>
  <c r="N779" i="62"/>
  <c r="M779" i="62"/>
  <c r="L779" i="62"/>
  <c r="K779" i="62"/>
  <c r="J779" i="62"/>
  <c r="F779" i="62"/>
  <c r="D779" i="62"/>
  <c r="C779" i="62"/>
  <c r="B779" i="62"/>
  <c r="A779" i="62"/>
  <c r="AA778" i="62"/>
  <c r="Z778" i="62"/>
  <c r="Y778" i="62"/>
  <c r="W778" i="62"/>
  <c r="V778" i="62"/>
  <c r="U778" i="62"/>
  <c r="T778" i="62"/>
  <c r="S778" i="62"/>
  <c r="R778" i="62"/>
  <c r="Q778" i="62"/>
  <c r="P778" i="62"/>
  <c r="O778" i="62"/>
  <c r="N778" i="62"/>
  <c r="M778" i="62"/>
  <c r="L778" i="62"/>
  <c r="K778" i="62"/>
  <c r="J778" i="62"/>
  <c r="F778" i="62"/>
  <c r="D778" i="62"/>
  <c r="C778" i="62"/>
  <c r="B778" i="62"/>
  <c r="A778" i="62"/>
  <c r="AA777" i="62"/>
  <c r="Z777" i="62"/>
  <c r="Y777" i="62"/>
  <c r="W777" i="62"/>
  <c r="V777" i="62"/>
  <c r="U777" i="62"/>
  <c r="T777" i="62"/>
  <c r="S777" i="62"/>
  <c r="R777" i="62"/>
  <c r="Q777" i="62"/>
  <c r="P777" i="62"/>
  <c r="O777" i="62"/>
  <c r="N777" i="62"/>
  <c r="M777" i="62"/>
  <c r="L777" i="62"/>
  <c r="K777" i="62"/>
  <c r="J777" i="62"/>
  <c r="F777" i="62"/>
  <c r="D777" i="62"/>
  <c r="C777" i="62"/>
  <c r="B777" i="62"/>
  <c r="A777" i="62"/>
  <c r="AA776" i="62"/>
  <c r="Z776" i="62"/>
  <c r="Y776" i="62"/>
  <c r="W776" i="62"/>
  <c r="V776" i="62"/>
  <c r="U776" i="62"/>
  <c r="T776" i="62"/>
  <c r="S776" i="62"/>
  <c r="R776" i="62"/>
  <c r="Q776" i="62"/>
  <c r="P776" i="62"/>
  <c r="O776" i="62"/>
  <c r="N776" i="62"/>
  <c r="M776" i="62"/>
  <c r="L776" i="62"/>
  <c r="K776" i="62"/>
  <c r="J776" i="62"/>
  <c r="F776" i="62"/>
  <c r="D776" i="62"/>
  <c r="C776" i="62"/>
  <c r="B776" i="62"/>
  <c r="A776" i="62"/>
  <c r="AA775" i="62"/>
  <c r="Z775" i="62"/>
  <c r="Y775" i="62"/>
  <c r="W775" i="62"/>
  <c r="V775" i="62"/>
  <c r="U775" i="62"/>
  <c r="T775" i="62"/>
  <c r="S775" i="62"/>
  <c r="R775" i="62"/>
  <c r="Q775" i="62"/>
  <c r="P775" i="62"/>
  <c r="O775" i="62"/>
  <c r="N775" i="62"/>
  <c r="M775" i="62"/>
  <c r="L775" i="62"/>
  <c r="K775" i="62"/>
  <c r="J775" i="62"/>
  <c r="F775" i="62"/>
  <c r="D775" i="62"/>
  <c r="C775" i="62"/>
  <c r="B775" i="62"/>
  <c r="A775" i="62"/>
  <c r="AA774" i="62"/>
  <c r="Z774" i="62"/>
  <c r="Y774" i="62"/>
  <c r="W774" i="62"/>
  <c r="V774" i="62"/>
  <c r="U774" i="62"/>
  <c r="T774" i="62"/>
  <c r="S774" i="62"/>
  <c r="R774" i="62"/>
  <c r="Q774" i="62"/>
  <c r="P774" i="62"/>
  <c r="O774" i="62"/>
  <c r="N774" i="62"/>
  <c r="M774" i="62"/>
  <c r="L774" i="62"/>
  <c r="K774" i="62"/>
  <c r="J774" i="62"/>
  <c r="F774" i="62"/>
  <c r="D774" i="62"/>
  <c r="C774" i="62"/>
  <c r="B774" i="62"/>
  <c r="A774" i="62"/>
  <c r="AA773" i="62"/>
  <c r="Z773" i="62"/>
  <c r="Y773" i="62"/>
  <c r="W773" i="62"/>
  <c r="V773" i="62"/>
  <c r="U773" i="62"/>
  <c r="T773" i="62"/>
  <c r="S773" i="62"/>
  <c r="R773" i="62"/>
  <c r="Q773" i="62"/>
  <c r="P773" i="62"/>
  <c r="O773" i="62"/>
  <c r="N773" i="62"/>
  <c r="M773" i="62"/>
  <c r="L773" i="62"/>
  <c r="K773" i="62"/>
  <c r="J773" i="62"/>
  <c r="F773" i="62"/>
  <c r="D773" i="62"/>
  <c r="C773" i="62"/>
  <c r="B773" i="62"/>
  <c r="A773" i="62"/>
  <c r="AA772" i="62"/>
  <c r="Z772" i="62"/>
  <c r="Y772" i="62"/>
  <c r="W772" i="62"/>
  <c r="V772" i="62"/>
  <c r="U772" i="62"/>
  <c r="T772" i="62"/>
  <c r="S772" i="62"/>
  <c r="R772" i="62"/>
  <c r="Q772" i="62"/>
  <c r="P772" i="62"/>
  <c r="O772" i="62"/>
  <c r="N772" i="62"/>
  <c r="M772" i="62"/>
  <c r="L772" i="62"/>
  <c r="K772" i="62"/>
  <c r="J772" i="62"/>
  <c r="F772" i="62"/>
  <c r="D772" i="62"/>
  <c r="C772" i="62"/>
  <c r="B772" i="62"/>
  <c r="A772" i="62"/>
  <c r="AA771" i="62"/>
  <c r="Z771" i="62"/>
  <c r="Y771" i="62"/>
  <c r="W771" i="62"/>
  <c r="V771" i="62"/>
  <c r="U771" i="62"/>
  <c r="T771" i="62"/>
  <c r="S771" i="62"/>
  <c r="R771" i="62"/>
  <c r="Q771" i="62"/>
  <c r="P771" i="62"/>
  <c r="O771" i="62"/>
  <c r="N771" i="62"/>
  <c r="M771" i="62"/>
  <c r="L771" i="62"/>
  <c r="K771" i="62"/>
  <c r="J771" i="62"/>
  <c r="F771" i="62"/>
  <c r="D771" i="62"/>
  <c r="C771" i="62"/>
  <c r="B771" i="62"/>
  <c r="A771" i="62"/>
  <c r="AA770" i="62"/>
  <c r="Z770" i="62"/>
  <c r="Y770" i="62"/>
  <c r="W770" i="62"/>
  <c r="V770" i="62"/>
  <c r="U770" i="62"/>
  <c r="T770" i="62"/>
  <c r="S770" i="62"/>
  <c r="R770" i="62"/>
  <c r="Q770" i="62"/>
  <c r="P770" i="62"/>
  <c r="O770" i="62"/>
  <c r="N770" i="62"/>
  <c r="M770" i="62"/>
  <c r="L770" i="62"/>
  <c r="K770" i="62"/>
  <c r="J770" i="62"/>
  <c r="F770" i="62"/>
  <c r="D770" i="62"/>
  <c r="C770" i="62"/>
  <c r="B770" i="62"/>
  <c r="A770" i="62"/>
  <c r="AA769" i="62"/>
  <c r="Z769" i="62"/>
  <c r="Y769" i="62"/>
  <c r="W769" i="62"/>
  <c r="V769" i="62"/>
  <c r="U769" i="62"/>
  <c r="T769" i="62"/>
  <c r="S769" i="62"/>
  <c r="R769" i="62"/>
  <c r="Q769" i="62"/>
  <c r="P769" i="62"/>
  <c r="O769" i="62"/>
  <c r="N769" i="62"/>
  <c r="M769" i="62"/>
  <c r="L769" i="62"/>
  <c r="K769" i="62"/>
  <c r="J769" i="62"/>
  <c r="F769" i="62"/>
  <c r="D769" i="62"/>
  <c r="C769" i="62"/>
  <c r="B769" i="62"/>
  <c r="A769" i="62"/>
  <c r="AA768" i="62"/>
  <c r="Z768" i="62"/>
  <c r="Y768" i="62"/>
  <c r="W768" i="62"/>
  <c r="V768" i="62"/>
  <c r="U768" i="62"/>
  <c r="T768" i="62"/>
  <c r="S768" i="62"/>
  <c r="R768" i="62"/>
  <c r="Q768" i="62"/>
  <c r="P768" i="62"/>
  <c r="O768" i="62"/>
  <c r="N768" i="62"/>
  <c r="M768" i="62"/>
  <c r="L768" i="62"/>
  <c r="K768" i="62"/>
  <c r="J768" i="62"/>
  <c r="F768" i="62"/>
  <c r="D768" i="62"/>
  <c r="C768" i="62"/>
  <c r="B768" i="62"/>
  <c r="A768" i="62"/>
  <c r="AA767" i="62"/>
  <c r="Z767" i="62"/>
  <c r="Y767" i="62"/>
  <c r="W767" i="62"/>
  <c r="V767" i="62"/>
  <c r="U767" i="62"/>
  <c r="T767" i="62"/>
  <c r="S767" i="62"/>
  <c r="R767" i="62"/>
  <c r="Q767" i="62"/>
  <c r="P767" i="62"/>
  <c r="O767" i="62"/>
  <c r="N767" i="62"/>
  <c r="M767" i="62"/>
  <c r="L767" i="62"/>
  <c r="K767" i="62"/>
  <c r="J767" i="62"/>
  <c r="F767" i="62"/>
  <c r="D767" i="62"/>
  <c r="C767" i="62"/>
  <c r="B767" i="62"/>
  <c r="A767" i="62"/>
  <c r="AA766" i="62"/>
  <c r="Z766" i="62"/>
  <c r="Y766" i="62"/>
  <c r="W766" i="62"/>
  <c r="V766" i="62"/>
  <c r="U766" i="62"/>
  <c r="T766" i="62"/>
  <c r="S766" i="62"/>
  <c r="R766" i="62"/>
  <c r="Q766" i="62"/>
  <c r="P766" i="62"/>
  <c r="O766" i="62"/>
  <c r="N766" i="62"/>
  <c r="M766" i="62"/>
  <c r="L766" i="62"/>
  <c r="K766" i="62"/>
  <c r="J766" i="62"/>
  <c r="F766" i="62"/>
  <c r="D766" i="62"/>
  <c r="C766" i="62"/>
  <c r="B766" i="62"/>
  <c r="A766" i="62"/>
  <c r="AA765" i="62"/>
  <c r="Z765" i="62"/>
  <c r="Y765" i="62"/>
  <c r="W765" i="62"/>
  <c r="V765" i="62"/>
  <c r="U765" i="62"/>
  <c r="T765" i="62"/>
  <c r="S765" i="62"/>
  <c r="R765" i="62"/>
  <c r="Q765" i="62"/>
  <c r="P765" i="62"/>
  <c r="O765" i="62"/>
  <c r="N765" i="62"/>
  <c r="M765" i="62"/>
  <c r="L765" i="62"/>
  <c r="K765" i="62"/>
  <c r="J765" i="62"/>
  <c r="F765" i="62"/>
  <c r="D765" i="62"/>
  <c r="C765" i="62"/>
  <c r="B765" i="62"/>
  <c r="A765" i="62"/>
  <c r="AA764" i="62"/>
  <c r="Z764" i="62"/>
  <c r="Y764" i="62"/>
  <c r="W764" i="62"/>
  <c r="V764" i="62"/>
  <c r="U764" i="62"/>
  <c r="T764" i="62"/>
  <c r="S764" i="62"/>
  <c r="R764" i="62"/>
  <c r="Q764" i="62"/>
  <c r="P764" i="62"/>
  <c r="O764" i="62"/>
  <c r="N764" i="62"/>
  <c r="M764" i="62"/>
  <c r="L764" i="62"/>
  <c r="K764" i="62"/>
  <c r="J764" i="62"/>
  <c r="F764" i="62"/>
  <c r="D764" i="62"/>
  <c r="C764" i="62"/>
  <c r="B764" i="62"/>
  <c r="A764" i="62"/>
  <c r="AA763" i="62"/>
  <c r="Z763" i="62"/>
  <c r="Y763" i="62"/>
  <c r="W763" i="62"/>
  <c r="V763" i="62"/>
  <c r="U763" i="62"/>
  <c r="T763" i="62"/>
  <c r="S763" i="62"/>
  <c r="R763" i="62"/>
  <c r="Q763" i="62"/>
  <c r="P763" i="62"/>
  <c r="O763" i="62"/>
  <c r="N763" i="62"/>
  <c r="M763" i="62"/>
  <c r="L763" i="62"/>
  <c r="K763" i="62"/>
  <c r="J763" i="62"/>
  <c r="F763" i="62"/>
  <c r="D763" i="62"/>
  <c r="C763" i="62"/>
  <c r="B763" i="62"/>
  <c r="A763" i="62"/>
  <c r="AA762" i="62"/>
  <c r="Z762" i="62"/>
  <c r="Y762" i="62"/>
  <c r="W762" i="62"/>
  <c r="V762" i="62"/>
  <c r="U762" i="62"/>
  <c r="T762" i="62"/>
  <c r="S762" i="62"/>
  <c r="R762" i="62"/>
  <c r="Q762" i="62"/>
  <c r="P762" i="62"/>
  <c r="O762" i="62"/>
  <c r="N762" i="62"/>
  <c r="M762" i="62"/>
  <c r="L762" i="62"/>
  <c r="K762" i="62"/>
  <c r="J762" i="62"/>
  <c r="F762" i="62"/>
  <c r="D762" i="62"/>
  <c r="C762" i="62"/>
  <c r="B762" i="62"/>
  <c r="A762" i="62"/>
  <c r="AA761" i="62"/>
  <c r="Z761" i="62"/>
  <c r="Y761" i="62"/>
  <c r="W761" i="62"/>
  <c r="V761" i="62"/>
  <c r="U761" i="62"/>
  <c r="T761" i="62"/>
  <c r="S761" i="62"/>
  <c r="R761" i="62"/>
  <c r="Q761" i="62"/>
  <c r="P761" i="62"/>
  <c r="O761" i="62"/>
  <c r="N761" i="62"/>
  <c r="M761" i="62"/>
  <c r="L761" i="62"/>
  <c r="K761" i="62"/>
  <c r="J761" i="62"/>
  <c r="F761" i="62"/>
  <c r="D761" i="62"/>
  <c r="C761" i="62"/>
  <c r="B761" i="62"/>
  <c r="A761" i="62"/>
  <c r="AA760" i="62"/>
  <c r="Z760" i="62"/>
  <c r="Y760" i="62"/>
  <c r="W760" i="62"/>
  <c r="V760" i="62"/>
  <c r="U760" i="62"/>
  <c r="T760" i="62"/>
  <c r="S760" i="62"/>
  <c r="R760" i="62"/>
  <c r="Q760" i="62"/>
  <c r="P760" i="62"/>
  <c r="O760" i="62"/>
  <c r="N760" i="62"/>
  <c r="M760" i="62"/>
  <c r="L760" i="62"/>
  <c r="K760" i="62"/>
  <c r="J760" i="62"/>
  <c r="F760" i="62"/>
  <c r="D760" i="62"/>
  <c r="C760" i="62"/>
  <c r="B760" i="62"/>
  <c r="A760" i="62"/>
  <c r="AA759" i="62"/>
  <c r="Z759" i="62"/>
  <c r="Y759" i="62"/>
  <c r="W759" i="62"/>
  <c r="V759" i="62"/>
  <c r="U759" i="62"/>
  <c r="T759" i="62"/>
  <c r="S759" i="62"/>
  <c r="R759" i="62"/>
  <c r="Q759" i="62"/>
  <c r="P759" i="62"/>
  <c r="O759" i="62"/>
  <c r="N759" i="62"/>
  <c r="M759" i="62"/>
  <c r="L759" i="62"/>
  <c r="K759" i="62"/>
  <c r="J759" i="62"/>
  <c r="F759" i="62"/>
  <c r="D759" i="62"/>
  <c r="C759" i="62"/>
  <c r="B759" i="62"/>
  <c r="A759" i="62"/>
  <c r="AA758" i="62"/>
  <c r="Z758" i="62"/>
  <c r="Y758" i="62"/>
  <c r="W758" i="62"/>
  <c r="V758" i="62"/>
  <c r="U758" i="62"/>
  <c r="T758" i="62"/>
  <c r="S758" i="62"/>
  <c r="R758" i="62"/>
  <c r="Q758" i="62"/>
  <c r="P758" i="62"/>
  <c r="O758" i="62"/>
  <c r="N758" i="62"/>
  <c r="M758" i="62"/>
  <c r="L758" i="62"/>
  <c r="K758" i="62"/>
  <c r="J758" i="62"/>
  <c r="F758" i="62"/>
  <c r="D758" i="62"/>
  <c r="C758" i="62"/>
  <c r="B758" i="62"/>
  <c r="A758" i="62"/>
  <c r="AA757" i="62"/>
  <c r="Z757" i="62"/>
  <c r="Y757" i="62"/>
  <c r="W757" i="62"/>
  <c r="V757" i="62"/>
  <c r="U757" i="62"/>
  <c r="T757" i="62"/>
  <c r="S757" i="62"/>
  <c r="R757" i="62"/>
  <c r="Q757" i="62"/>
  <c r="P757" i="62"/>
  <c r="O757" i="62"/>
  <c r="N757" i="62"/>
  <c r="M757" i="62"/>
  <c r="L757" i="62"/>
  <c r="K757" i="62"/>
  <c r="J757" i="62"/>
  <c r="F757" i="62"/>
  <c r="D757" i="62"/>
  <c r="C757" i="62"/>
  <c r="B757" i="62"/>
  <c r="A757" i="62"/>
  <c r="AA756" i="62"/>
  <c r="Z756" i="62"/>
  <c r="Y756" i="62"/>
  <c r="W756" i="62"/>
  <c r="V756" i="62"/>
  <c r="U756" i="62"/>
  <c r="T756" i="62"/>
  <c r="S756" i="62"/>
  <c r="R756" i="62"/>
  <c r="Q756" i="62"/>
  <c r="P756" i="62"/>
  <c r="O756" i="62"/>
  <c r="N756" i="62"/>
  <c r="M756" i="62"/>
  <c r="L756" i="62"/>
  <c r="K756" i="62"/>
  <c r="J756" i="62"/>
  <c r="F756" i="62"/>
  <c r="D756" i="62"/>
  <c r="C756" i="62"/>
  <c r="B756" i="62"/>
  <c r="A756" i="62"/>
  <c r="AA755" i="62"/>
  <c r="Z755" i="62"/>
  <c r="Y755" i="62"/>
  <c r="W755" i="62"/>
  <c r="V755" i="62"/>
  <c r="U755" i="62"/>
  <c r="T755" i="62"/>
  <c r="S755" i="62"/>
  <c r="R755" i="62"/>
  <c r="Q755" i="62"/>
  <c r="P755" i="62"/>
  <c r="O755" i="62"/>
  <c r="N755" i="62"/>
  <c r="M755" i="62"/>
  <c r="L755" i="62"/>
  <c r="K755" i="62"/>
  <c r="J755" i="62"/>
  <c r="F755" i="62"/>
  <c r="D755" i="62"/>
  <c r="C755" i="62"/>
  <c r="B755" i="62"/>
  <c r="A755" i="62"/>
  <c r="AA754" i="62"/>
  <c r="Z754" i="62"/>
  <c r="Y754" i="62"/>
  <c r="W754" i="62"/>
  <c r="V754" i="62"/>
  <c r="U754" i="62"/>
  <c r="T754" i="62"/>
  <c r="S754" i="62"/>
  <c r="R754" i="62"/>
  <c r="Q754" i="62"/>
  <c r="P754" i="62"/>
  <c r="O754" i="62"/>
  <c r="N754" i="62"/>
  <c r="M754" i="62"/>
  <c r="L754" i="62"/>
  <c r="K754" i="62"/>
  <c r="J754" i="62"/>
  <c r="F754" i="62"/>
  <c r="D754" i="62"/>
  <c r="C754" i="62"/>
  <c r="B754" i="62"/>
  <c r="A754" i="62"/>
  <c r="AA753" i="62"/>
  <c r="Z753" i="62"/>
  <c r="Y753" i="62"/>
  <c r="W753" i="62"/>
  <c r="V753" i="62"/>
  <c r="U753" i="62"/>
  <c r="T753" i="62"/>
  <c r="S753" i="62"/>
  <c r="R753" i="62"/>
  <c r="Q753" i="62"/>
  <c r="P753" i="62"/>
  <c r="O753" i="62"/>
  <c r="N753" i="62"/>
  <c r="M753" i="62"/>
  <c r="L753" i="62"/>
  <c r="K753" i="62"/>
  <c r="J753" i="62"/>
  <c r="F753" i="62"/>
  <c r="D753" i="62"/>
  <c r="C753" i="62"/>
  <c r="B753" i="62"/>
  <c r="A753" i="62"/>
  <c r="AA752" i="62"/>
  <c r="Z752" i="62"/>
  <c r="Y752" i="62"/>
  <c r="W752" i="62"/>
  <c r="V752" i="62"/>
  <c r="U752" i="62"/>
  <c r="T752" i="62"/>
  <c r="S752" i="62"/>
  <c r="R752" i="62"/>
  <c r="Q752" i="62"/>
  <c r="P752" i="62"/>
  <c r="O752" i="62"/>
  <c r="N752" i="62"/>
  <c r="M752" i="62"/>
  <c r="L752" i="62"/>
  <c r="K752" i="62"/>
  <c r="J752" i="62"/>
  <c r="F752" i="62"/>
  <c r="D752" i="62"/>
  <c r="C752" i="62"/>
  <c r="B752" i="62"/>
  <c r="A752" i="62"/>
  <c r="AA751" i="62"/>
  <c r="Z751" i="62"/>
  <c r="Y751" i="62"/>
  <c r="W751" i="62"/>
  <c r="V751" i="62"/>
  <c r="U751" i="62"/>
  <c r="T751" i="62"/>
  <c r="S751" i="62"/>
  <c r="P751" i="62"/>
  <c r="O751" i="62"/>
  <c r="N751" i="62"/>
  <c r="M751" i="62"/>
  <c r="K751" i="62"/>
  <c r="J751" i="62"/>
  <c r="F751" i="62"/>
  <c r="D751" i="62"/>
  <c r="C751" i="62"/>
  <c r="B751" i="62"/>
  <c r="A751" i="62"/>
  <c r="AA750" i="62"/>
  <c r="Z750" i="62"/>
  <c r="Y750" i="62"/>
  <c r="W750" i="62"/>
  <c r="V750" i="62"/>
  <c r="U750" i="62"/>
  <c r="T750" i="62"/>
  <c r="S750" i="62"/>
  <c r="P750" i="62"/>
  <c r="O750" i="62"/>
  <c r="N750" i="62"/>
  <c r="M750" i="62"/>
  <c r="K750" i="62"/>
  <c r="J750" i="62"/>
  <c r="F750" i="62"/>
  <c r="D750" i="62"/>
  <c r="C750" i="62"/>
  <c r="B750" i="62"/>
  <c r="A750" i="62"/>
  <c r="AA749" i="62"/>
  <c r="Z749" i="62"/>
  <c r="Y749" i="62"/>
  <c r="W749" i="62"/>
  <c r="V749" i="62"/>
  <c r="U749" i="62"/>
  <c r="T749" i="62"/>
  <c r="S749" i="62"/>
  <c r="P749" i="62"/>
  <c r="O749" i="62"/>
  <c r="N749" i="62"/>
  <c r="M749" i="62"/>
  <c r="K749" i="62"/>
  <c r="J749" i="62"/>
  <c r="F749" i="62"/>
  <c r="D749" i="62"/>
  <c r="C749" i="62"/>
  <c r="B749" i="62"/>
  <c r="A749" i="62"/>
  <c r="AA748" i="62"/>
  <c r="Z748" i="62"/>
  <c r="Y748" i="62"/>
  <c r="W748" i="62"/>
  <c r="V748" i="62"/>
  <c r="U748" i="62"/>
  <c r="T748" i="62"/>
  <c r="S748" i="62"/>
  <c r="P748" i="62"/>
  <c r="O748" i="62"/>
  <c r="N748" i="62"/>
  <c r="M748" i="62"/>
  <c r="K748" i="62"/>
  <c r="J748" i="62"/>
  <c r="F748" i="62"/>
  <c r="D748" i="62"/>
  <c r="C748" i="62"/>
  <c r="B748" i="62"/>
  <c r="A748" i="62"/>
  <c r="AA747" i="62"/>
  <c r="Z747" i="62"/>
  <c r="Y747" i="62"/>
  <c r="W747" i="62"/>
  <c r="V747" i="62"/>
  <c r="U747" i="62"/>
  <c r="T747" i="62"/>
  <c r="S747" i="62"/>
  <c r="P747" i="62"/>
  <c r="O747" i="62"/>
  <c r="N747" i="62"/>
  <c r="M747" i="62"/>
  <c r="K747" i="62"/>
  <c r="J747" i="62"/>
  <c r="F747" i="62"/>
  <c r="D747" i="62"/>
  <c r="C747" i="62"/>
  <c r="B747" i="62"/>
  <c r="A747" i="62"/>
  <c r="AA746" i="62"/>
  <c r="Z746" i="62"/>
  <c r="Y746" i="62"/>
  <c r="W746" i="62"/>
  <c r="V746" i="62"/>
  <c r="U746" i="62"/>
  <c r="T746" i="62"/>
  <c r="S746" i="62"/>
  <c r="R746" i="62"/>
  <c r="Q746" i="62"/>
  <c r="P746" i="62"/>
  <c r="O746" i="62"/>
  <c r="N746" i="62"/>
  <c r="M746" i="62"/>
  <c r="L746" i="62"/>
  <c r="K746" i="62"/>
  <c r="J746" i="62"/>
  <c r="F746" i="62"/>
  <c r="D746" i="62"/>
  <c r="C746" i="62"/>
  <c r="B746" i="62"/>
  <c r="A746" i="62"/>
  <c r="AA745" i="62"/>
  <c r="Z745" i="62"/>
  <c r="Y745" i="62"/>
  <c r="W745" i="62"/>
  <c r="V745" i="62"/>
  <c r="U745" i="62"/>
  <c r="T745" i="62"/>
  <c r="S745" i="62"/>
  <c r="R745" i="62"/>
  <c r="Q745" i="62"/>
  <c r="P745" i="62"/>
  <c r="O745" i="62"/>
  <c r="N745" i="62"/>
  <c r="M745" i="62"/>
  <c r="L745" i="62"/>
  <c r="K745" i="62"/>
  <c r="J745" i="62"/>
  <c r="F745" i="62"/>
  <c r="D745" i="62"/>
  <c r="C745" i="62"/>
  <c r="B745" i="62"/>
  <c r="A745" i="62"/>
  <c r="AA744" i="62"/>
  <c r="Z744" i="62"/>
  <c r="Y744" i="62"/>
  <c r="W744" i="62"/>
  <c r="V744" i="62"/>
  <c r="U744" i="62"/>
  <c r="T744" i="62"/>
  <c r="S744" i="62"/>
  <c r="R744" i="62"/>
  <c r="Q744" i="62"/>
  <c r="P744" i="62"/>
  <c r="O744" i="62"/>
  <c r="N744" i="62"/>
  <c r="M744" i="62"/>
  <c r="L744" i="62"/>
  <c r="K744" i="62"/>
  <c r="J744" i="62"/>
  <c r="F744" i="62"/>
  <c r="D744" i="62"/>
  <c r="C744" i="62"/>
  <c r="B744" i="62"/>
  <c r="A744" i="62"/>
  <c r="AA743" i="62"/>
  <c r="Z743" i="62"/>
  <c r="Y743" i="62"/>
  <c r="W743" i="62"/>
  <c r="V743" i="62"/>
  <c r="U743" i="62"/>
  <c r="T743" i="62"/>
  <c r="S743" i="62"/>
  <c r="R743" i="62"/>
  <c r="Q743" i="62"/>
  <c r="P743" i="62"/>
  <c r="O743" i="62"/>
  <c r="N743" i="62"/>
  <c r="M743" i="62"/>
  <c r="L743" i="62"/>
  <c r="K743" i="62"/>
  <c r="J743" i="62"/>
  <c r="F743" i="62"/>
  <c r="D743" i="62"/>
  <c r="C743" i="62"/>
  <c r="B743" i="62"/>
  <c r="A743" i="62"/>
  <c r="AA742" i="62"/>
  <c r="Z742" i="62"/>
  <c r="Y742" i="62"/>
  <c r="W742" i="62"/>
  <c r="V742" i="62"/>
  <c r="U742" i="62"/>
  <c r="T742" i="62"/>
  <c r="S742" i="62"/>
  <c r="R742" i="62"/>
  <c r="Q742" i="62"/>
  <c r="P742" i="62"/>
  <c r="O742" i="62"/>
  <c r="N742" i="62"/>
  <c r="M742" i="62"/>
  <c r="L742" i="62"/>
  <c r="K742" i="62"/>
  <c r="J742" i="62"/>
  <c r="F742" i="62"/>
  <c r="D742" i="62"/>
  <c r="C742" i="62"/>
  <c r="B742" i="62"/>
  <c r="A742" i="62"/>
  <c r="AA741" i="62"/>
  <c r="Z741" i="62"/>
  <c r="Y741" i="62"/>
  <c r="W741" i="62"/>
  <c r="V741" i="62"/>
  <c r="U741" i="62"/>
  <c r="T741" i="62"/>
  <c r="S741" i="62"/>
  <c r="R741" i="62"/>
  <c r="Q741" i="62"/>
  <c r="P741" i="62"/>
  <c r="O741" i="62"/>
  <c r="N741" i="62"/>
  <c r="M741" i="62"/>
  <c r="L741" i="62"/>
  <c r="K741" i="62"/>
  <c r="J741" i="62"/>
  <c r="F741" i="62"/>
  <c r="D741" i="62"/>
  <c r="C741" i="62"/>
  <c r="B741" i="62"/>
  <c r="A741" i="62"/>
  <c r="AA740" i="62"/>
  <c r="Z740" i="62"/>
  <c r="Y740" i="62"/>
  <c r="W740" i="62"/>
  <c r="V740" i="62"/>
  <c r="U740" i="62"/>
  <c r="T740" i="62"/>
  <c r="S740" i="62"/>
  <c r="R740" i="62"/>
  <c r="Q740" i="62"/>
  <c r="P740" i="62"/>
  <c r="O740" i="62"/>
  <c r="N740" i="62"/>
  <c r="M740" i="62"/>
  <c r="L740" i="62"/>
  <c r="K740" i="62"/>
  <c r="J740" i="62"/>
  <c r="F740" i="62"/>
  <c r="D740" i="62"/>
  <c r="C740" i="62"/>
  <c r="B740" i="62"/>
  <c r="A740" i="62"/>
  <c r="AA739" i="62"/>
  <c r="Z739" i="62"/>
  <c r="Y739" i="62"/>
  <c r="W739" i="62"/>
  <c r="V739" i="62"/>
  <c r="U739" i="62"/>
  <c r="T739" i="62"/>
  <c r="S739" i="62"/>
  <c r="R739" i="62"/>
  <c r="Q739" i="62"/>
  <c r="P739" i="62"/>
  <c r="O739" i="62"/>
  <c r="N739" i="62"/>
  <c r="M739" i="62"/>
  <c r="L739" i="62"/>
  <c r="K739" i="62"/>
  <c r="J739" i="62"/>
  <c r="F739" i="62"/>
  <c r="D739" i="62"/>
  <c r="C739" i="62"/>
  <c r="B739" i="62"/>
  <c r="A739" i="62"/>
  <c r="AA738" i="62"/>
  <c r="Z738" i="62"/>
  <c r="Y738" i="62"/>
  <c r="W738" i="62"/>
  <c r="V738" i="62"/>
  <c r="U738" i="62"/>
  <c r="T738" i="62"/>
  <c r="S738" i="62"/>
  <c r="R738" i="62"/>
  <c r="Q738" i="62"/>
  <c r="P738" i="62"/>
  <c r="O738" i="62"/>
  <c r="N738" i="62"/>
  <c r="M738" i="62"/>
  <c r="L738" i="62"/>
  <c r="K738" i="62"/>
  <c r="J738" i="62"/>
  <c r="F738" i="62"/>
  <c r="D738" i="62"/>
  <c r="C738" i="62"/>
  <c r="B738" i="62"/>
  <c r="A738" i="62"/>
  <c r="AA737" i="62"/>
  <c r="Z737" i="62"/>
  <c r="Y737" i="62"/>
  <c r="W737" i="62"/>
  <c r="V737" i="62"/>
  <c r="U737" i="62"/>
  <c r="T737" i="62"/>
  <c r="S737" i="62"/>
  <c r="R737" i="62"/>
  <c r="Q737" i="62"/>
  <c r="P737" i="62"/>
  <c r="O737" i="62"/>
  <c r="N737" i="62"/>
  <c r="M737" i="62"/>
  <c r="L737" i="62"/>
  <c r="K737" i="62"/>
  <c r="J737" i="62"/>
  <c r="F737" i="62"/>
  <c r="D737" i="62"/>
  <c r="C737" i="62"/>
  <c r="B737" i="62"/>
  <c r="A737" i="62"/>
  <c r="AA736" i="62"/>
  <c r="Z736" i="62"/>
  <c r="Y736" i="62"/>
  <c r="W736" i="62"/>
  <c r="V736" i="62"/>
  <c r="U736" i="62"/>
  <c r="T736" i="62"/>
  <c r="S736" i="62"/>
  <c r="R736" i="62"/>
  <c r="Q736" i="62"/>
  <c r="P736" i="62"/>
  <c r="O736" i="62"/>
  <c r="N736" i="62"/>
  <c r="M736" i="62"/>
  <c r="L736" i="62"/>
  <c r="K736" i="62"/>
  <c r="J736" i="62"/>
  <c r="F736" i="62"/>
  <c r="D736" i="62"/>
  <c r="C736" i="62"/>
  <c r="B736" i="62"/>
  <c r="A736" i="62"/>
  <c r="AA735" i="62"/>
  <c r="Z735" i="62"/>
  <c r="Y735" i="62"/>
  <c r="W735" i="62"/>
  <c r="V735" i="62"/>
  <c r="U735" i="62"/>
  <c r="T735" i="62"/>
  <c r="S735" i="62"/>
  <c r="R735" i="62"/>
  <c r="Q735" i="62"/>
  <c r="P735" i="62"/>
  <c r="O735" i="62"/>
  <c r="N735" i="62"/>
  <c r="M735" i="62"/>
  <c r="L735" i="62"/>
  <c r="K735" i="62"/>
  <c r="J735" i="62"/>
  <c r="F735" i="62"/>
  <c r="D735" i="62"/>
  <c r="C735" i="62"/>
  <c r="B735" i="62"/>
  <c r="A735" i="62"/>
  <c r="AA734" i="62"/>
  <c r="Z734" i="62"/>
  <c r="Y734" i="62"/>
  <c r="W734" i="62"/>
  <c r="V734" i="62"/>
  <c r="U734" i="62"/>
  <c r="T734" i="62"/>
  <c r="S734" i="62"/>
  <c r="R734" i="62"/>
  <c r="Q734" i="62"/>
  <c r="P734" i="62"/>
  <c r="O734" i="62"/>
  <c r="N734" i="62"/>
  <c r="M734" i="62"/>
  <c r="L734" i="62"/>
  <c r="K734" i="62"/>
  <c r="J734" i="62"/>
  <c r="F734" i="62"/>
  <c r="D734" i="62"/>
  <c r="C734" i="62"/>
  <c r="B734" i="62"/>
  <c r="A734" i="62"/>
  <c r="AA733" i="62"/>
  <c r="Z733" i="62"/>
  <c r="Y733" i="62"/>
  <c r="W733" i="62"/>
  <c r="V733" i="62"/>
  <c r="U733" i="62"/>
  <c r="T733" i="62"/>
  <c r="S733" i="62"/>
  <c r="R733" i="62"/>
  <c r="Q733" i="62"/>
  <c r="P733" i="62"/>
  <c r="O733" i="62"/>
  <c r="N733" i="62"/>
  <c r="M733" i="62"/>
  <c r="L733" i="62"/>
  <c r="K733" i="62"/>
  <c r="J733" i="62"/>
  <c r="F733" i="62"/>
  <c r="D733" i="62"/>
  <c r="C733" i="62"/>
  <c r="B733" i="62"/>
  <c r="A733" i="62"/>
  <c r="AA732" i="62"/>
  <c r="Z732" i="62"/>
  <c r="Y732" i="62"/>
  <c r="W732" i="62"/>
  <c r="V732" i="62"/>
  <c r="U732" i="62"/>
  <c r="T732" i="62"/>
  <c r="S732" i="62"/>
  <c r="R732" i="62"/>
  <c r="Q732" i="62"/>
  <c r="P732" i="62"/>
  <c r="O732" i="62"/>
  <c r="N732" i="62"/>
  <c r="M732" i="62"/>
  <c r="L732" i="62"/>
  <c r="K732" i="62"/>
  <c r="J732" i="62"/>
  <c r="F732" i="62"/>
  <c r="D732" i="62"/>
  <c r="C732" i="62"/>
  <c r="B732" i="62"/>
  <c r="A732" i="62"/>
  <c r="AA731" i="62"/>
  <c r="Z731" i="62"/>
  <c r="Y731" i="62"/>
  <c r="W731" i="62"/>
  <c r="V731" i="62"/>
  <c r="U731" i="62"/>
  <c r="T731" i="62"/>
  <c r="S731" i="62"/>
  <c r="R731" i="62"/>
  <c r="Q731" i="62"/>
  <c r="P731" i="62"/>
  <c r="O731" i="62"/>
  <c r="N731" i="62"/>
  <c r="M731" i="62"/>
  <c r="L731" i="62"/>
  <c r="K731" i="62"/>
  <c r="J731" i="62"/>
  <c r="F731" i="62"/>
  <c r="D731" i="62"/>
  <c r="C731" i="62"/>
  <c r="B731" i="62"/>
  <c r="A731" i="62"/>
  <c r="AA730" i="62"/>
  <c r="Z730" i="62"/>
  <c r="Y730" i="62"/>
  <c r="W730" i="62"/>
  <c r="V730" i="62"/>
  <c r="U730" i="62"/>
  <c r="T730" i="62"/>
  <c r="S730" i="62"/>
  <c r="R730" i="62"/>
  <c r="Q730" i="62"/>
  <c r="P730" i="62"/>
  <c r="O730" i="62"/>
  <c r="N730" i="62"/>
  <c r="M730" i="62"/>
  <c r="L730" i="62"/>
  <c r="K730" i="62"/>
  <c r="J730" i="62"/>
  <c r="F730" i="62"/>
  <c r="D730" i="62"/>
  <c r="C730" i="62"/>
  <c r="B730" i="62"/>
  <c r="A730" i="62"/>
  <c r="AA729" i="62"/>
  <c r="Z729" i="62"/>
  <c r="Y729" i="62"/>
  <c r="W729" i="62"/>
  <c r="V729" i="62"/>
  <c r="U729" i="62"/>
  <c r="T729" i="62"/>
  <c r="S729" i="62"/>
  <c r="R729" i="62"/>
  <c r="Q729" i="62"/>
  <c r="P729" i="62"/>
  <c r="O729" i="62"/>
  <c r="N729" i="62"/>
  <c r="M729" i="62"/>
  <c r="L729" i="62"/>
  <c r="K729" i="62"/>
  <c r="J729" i="62"/>
  <c r="F729" i="62"/>
  <c r="D729" i="62"/>
  <c r="C729" i="62"/>
  <c r="B729" i="62"/>
  <c r="A729" i="62"/>
  <c r="AA728" i="62"/>
  <c r="Z728" i="62"/>
  <c r="Y728" i="62"/>
  <c r="W728" i="62"/>
  <c r="V728" i="62"/>
  <c r="U728" i="62"/>
  <c r="T728" i="62"/>
  <c r="S728" i="62"/>
  <c r="R728" i="62"/>
  <c r="Q728" i="62"/>
  <c r="P728" i="62"/>
  <c r="O728" i="62"/>
  <c r="N728" i="62"/>
  <c r="M728" i="62"/>
  <c r="L728" i="62"/>
  <c r="K728" i="62"/>
  <c r="J728" i="62"/>
  <c r="F728" i="62"/>
  <c r="D728" i="62"/>
  <c r="C728" i="62"/>
  <c r="B728" i="62"/>
  <c r="A728" i="62"/>
  <c r="AA727" i="62"/>
  <c r="Z727" i="62"/>
  <c r="Y727" i="62"/>
  <c r="W727" i="62"/>
  <c r="V727" i="62"/>
  <c r="U727" i="62"/>
  <c r="T727" i="62"/>
  <c r="S727" i="62"/>
  <c r="R727" i="62"/>
  <c r="Q727" i="62"/>
  <c r="P727" i="62"/>
  <c r="O727" i="62"/>
  <c r="N727" i="62"/>
  <c r="M727" i="62"/>
  <c r="L727" i="62"/>
  <c r="K727" i="62"/>
  <c r="J727" i="62"/>
  <c r="F727" i="62"/>
  <c r="D727" i="62"/>
  <c r="C727" i="62"/>
  <c r="B727" i="62"/>
  <c r="A727" i="62"/>
  <c r="AA726" i="62"/>
  <c r="Z726" i="62"/>
  <c r="Y726" i="62"/>
  <c r="W726" i="62"/>
  <c r="V726" i="62"/>
  <c r="U726" i="62"/>
  <c r="T726" i="62"/>
  <c r="S726" i="62"/>
  <c r="R726" i="62"/>
  <c r="Q726" i="62"/>
  <c r="P726" i="62"/>
  <c r="O726" i="62"/>
  <c r="N726" i="62"/>
  <c r="M726" i="62"/>
  <c r="L726" i="62"/>
  <c r="K726" i="62"/>
  <c r="J726" i="62"/>
  <c r="F726" i="62"/>
  <c r="D726" i="62"/>
  <c r="C726" i="62"/>
  <c r="B726" i="62"/>
  <c r="A726" i="62"/>
  <c r="AA725" i="62"/>
  <c r="Z725" i="62"/>
  <c r="Y725" i="62"/>
  <c r="W725" i="62"/>
  <c r="V725" i="62"/>
  <c r="U725" i="62"/>
  <c r="T725" i="62"/>
  <c r="S725" i="62"/>
  <c r="R725" i="62"/>
  <c r="Q725" i="62"/>
  <c r="P725" i="62"/>
  <c r="O725" i="62"/>
  <c r="N725" i="62"/>
  <c r="M725" i="62"/>
  <c r="L725" i="62"/>
  <c r="K725" i="62"/>
  <c r="J725" i="62"/>
  <c r="F725" i="62"/>
  <c r="D725" i="62"/>
  <c r="C725" i="62"/>
  <c r="B725" i="62"/>
  <c r="A725" i="62"/>
  <c r="AA724" i="62"/>
  <c r="Z724" i="62"/>
  <c r="Y724" i="62"/>
  <c r="W724" i="62"/>
  <c r="V724" i="62"/>
  <c r="U724" i="62"/>
  <c r="T724" i="62"/>
  <c r="S724" i="62"/>
  <c r="R724" i="62"/>
  <c r="Q724" i="62"/>
  <c r="P724" i="62"/>
  <c r="O724" i="62"/>
  <c r="N724" i="62"/>
  <c r="M724" i="62"/>
  <c r="L724" i="62"/>
  <c r="K724" i="62"/>
  <c r="J724" i="62"/>
  <c r="F724" i="62"/>
  <c r="D724" i="62"/>
  <c r="C724" i="62"/>
  <c r="B724" i="62"/>
  <c r="A724" i="62"/>
  <c r="AA723" i="62"/>
  <c r="Z723" i="62"/>
  <c r="Y723" i="62"/>
  <c r="W723" i="62"/>
  <c r="V723" i="62"/>
  <c r="U723" i="62"/>
  <c r="T723" i="62"/>
  <c r="S723" i="62"/>
  <c r="R723" i="62"/>
  <c r="Q723" i="62"/>
  <c r="P723" i="62"/>
  <c r="O723" i="62"/>
  <c r="N723" i="62"/>
  <c r="M723" i="62"/>
  <c r="L723" i="62"/>
  <c r="K723" i="62"/>
  <c r="J723" i="62"/>
  <c r="F723" i="62"/>
  <c r="D723" i="62"/>
  <c r="C723" i="62"/>
  <c r="B723" i="62"/>
  <c r="A723" i="62"/>
  <c r="AA722" i="62"/>
  <c r="Z722" i="62"/>
  <c r="Y722" i="62"/>
  <c r="W722" i="62"/>
  <c r="V722" i="62"/>
  <c r="U722" i="62"/>
  <c r="T722" i="62"/>
  <c r="S722" i="62"/>
  <c r="R722" i="62"/>
  <c r="Q722" i="62"/>
  <c r="P722" i="62"/>
  <c r="O722" i="62"/>
  <c r="N722" i="62"/>
  <c r="M722" i="62"/>
  <c r="L722" i="62"/>
  <c r="K722" i="62"/>
  <c r="J722" i="62"/>
  <c r="F722" i="62"/>
  <c r="D722" i="62"/>
  <c r="C722" i="62"/>
  <c r="B722" i="62"/>
  <c r="A722" i="62"/>
  <c r="AA721" i="62"/>
  <c r="Z721" i="62"/>
  <c r="Y721" i="62"/>
  <c r="W721" i="62"/>
  <c r="V721" i="62"/>
  <c r="U721" i="62"/>
  <c r="T721" i="62"/>
  <c r="S721" i="62"/>
  <c r="R721" i="62"/>
  <c r="Q721" i="62"/>
  <c r="P721" i="62"/>
  <c r="O721" i="62"/>
  <c r="N721" i="62"/>
  <c r="M721" i="62"/>
  <c r="L721" i="62"/>
  <c r="K721" i="62"/>
  <c r="J721" i="62"/>
  <c r="F721" i="62"/>
  <c r="D721" i="62"/>
  <c r="C721" i="62"/>
  <c r="B721" i="62"/>
  <c r="A721" i="62"/>
  <c r="AA720" i="62"/>
  <c r="Z720" i="62"/>
  <c r="Y720" i="62"/>
  <c r="W720" i="62"/>
  <c r="V720" i="62"/>
  <c r="U720" i="62"/>
  <c r="T720" i="62"/>
  <c r="S720" i="62"/>
  <c r="R720" i="62"/>
  <c r="Q720" i="62"/>
  <c r="P720" i="62"/>
  <c r="O720" i="62"/>
  <c r="N720" i="62"/>
  <c r="M720" i="62"/>
  <c r="L720" i="62"/>
  <c r="K720" i="62"/>
  <c r="J720" i="62"/>
  <c r="F720" i="62"/>
  <c r="D720" i="62"/>
  <c r="C720" i="62"/>
  <c r="B720" i="62"/>
  <c r="A720" i="62"/>
  <c r="AA719" i="62"/>
  <c r="Z719" i="62"/>
  <c r="Y719" i="62"/>
  <c r="W719" i="62"/>
  <c r="V719" i="62"/>
  <c r="U719" i="62"/>
  <c r="T719" i="62"/>
  <c r="S719" i="62"/>
  <c r="R719" i="62"/>
  <c r="Q719" i="62"/>
  <c r="P719" i="62"/>
  <c r="O719" i="62"/>
  <c r="N719" i="62"/>
  <c r="M719" i="62"/>
  <c r="L719" i="62"/>
  <c r="K719" i="62"/>
  <c r="J719" i="62"/>
  <c r="F719" i="62"/>
  <c r="D719" i="62"/>
  <c r="C719" i="62"/>
  <c r="B719" i="62"/>
  <c r="A719" i="62"/>
  <c r="AA718" i="62"/>
  <c r="Z718" i="62"/>
  <c r="Y718" i="62"/>
  <c r="W718" i="62"/>
  <c r="V718" i="62"/>
  <c r="U718" i="62"/>
  <c r="T718" i="62"/>
  <c r="S718" i="62"/>
  <c r="R718" i="62"/>
  <c r="Q718" i="62"/>
  <c r="P718" i="62"/>
  <c r="O718" i="62"/>
  <c r="N718" i="62"/>
  <c r="M718" i="62"/>
  <c r="L718" i="62"/>
  <c r="K718" i="62"/>
  <c r="J718" i="62"/>
  <c r="F718" i="62"/>
  <c r="D718" i="62"/>
  <c r="C718" i="62"/>
  <c r="B718" i="62"/>
  <c r="A718" i="62"/>
  <c r="AA717" i="62"/>
  <c r="Z717" i="62"/>
  <c r="Y717" i="62"/>
  <c r="W717" i="62"/>
  <c r="V717" i="62"/>
  <c r="U717" i="62"/>
  <c r="T717" i="62"/>
  <c r="S717" i="62"/>
  <c r="R717" i="62"/>
  <c r="Q717" i="62"/>
  <c r="P717" i="62"/>
  <c r="O717" i="62"/>
  <c r="N717" i="62"/>
  <c r="M717" i="62"/>
  <c r="L717" i="62"/>
  <c r="K717" i="62"/>
  <c r="J717" i="62"/>
  <c r="F717" i="62"/>
  <c r="D717" i="62"/>
  <c r="C717" i="62"/>
  <c r="B717" i="62"/>
  <c r="A717" i="62"/>
  <c r="AA716" i="62"/>
  <c r="Z716" i="62"/>
  <c r="Y716" i="62"/>
  <c r="W716" i="62"/>
  <c r="V716" i="62"/>
  <c r="U716" i="62"/>
  <c r="T716" i="62"/>
  <c r="S716" i="62"/>
  <c r="R716" i="62"/>
  <c r="Q716" i="62"/>
  <c r="P716" i="62"/>
  <c r="O716" i="62"/>
  <c r="N716" i="62"/>
  <c r="M716" i="62"/>
  <c r="L716" i="62"/>
  <c r="K716" i="62"/>
  <c r="J716" i="62"/>
  <c r="F716" i="62"/>
  <c r="D716" i="62"/>
  <c r="C716" i="62"/>
  <c r="B716" i="62"/>
  <c r="A716" i="62"/>
  <c r="AA715" i="62"/>
  <c r="Z715" i="62"/>
  <c r="Y715" i="62"/>
  <c r="W715" i="62"/>
  <c r="V715" i="62"/>
  <c r="U715" i="62"/>
  <c r="T715" i="62"/>
  <c r="S715" i="62"/>
  <c r="R715" i="62"/>
  <c r="Q715" i="62"/>
  <c r="P715" i="62"/>
  <c r="O715" i="62"/>
  <c r="N715" i="62"/>
  <c r="M715" i="62"/>
  <c r="L715" i="62"/>
  <c r="K715" i="62"/>
  <c r="J715" i="62"/>
  <c r="F715" i="62"/>
  <c r="D715" i="62"/>
  <c r="C715" i="62"/>
  <c r="B715" i="62"/>
  <c r="A715" i="62"/>
  <c r="AA714" i="62"/>
  <c r="Z714" i="62"/>
  <c r="Y714" i="62"/>
  <c r="W714" i="62"/>
  <c r="V714" i="62"/>
  <c r="U714" i="62"/>
  <c r="T714" i="62"/>
  <c r="S714" i="62"/>
  <c r="R714" i="62"/>
  <c r="Q714" i="62"/>
  <c r="P714" i="62"/>
  <c r="O714" i="62"/>
  <c r="N714" i="62"/>
  <c r="M714" i="62"/>
  <c r="L714" i="62"/>
  <c r="K714" i="62"/>
  <c r="J714" i="62"/>
  <c r="F714" i="62"/>
  <c r="D714" i="62"/>
  <c r="C714" i="62"/>
  <c r="B714" i="62"/>
  <c r="A714" i="62"/>
  <c r="AA713" i="62"/>
  <c r="Z713" i="62"/>
  <c r="Y713" i="62"/>
  <c r="W713" i="62"/>
  <c r="V713" i="62"/>
  <c r="U713" i="62"/>
  <c r="T713" i="62"/>
  <c r="S713" i="62"/>
  <c r="R713" i="62"/>
  <c r="Q713" i="62"/>
  <c r="P713" i="62"/>
  <c r="O713" i="62"/>
  <c r="N713" i="62"/>
  <c r="M713" i="62"/>
  <c r="L713" i="62"/>
  <c r="K713" i="62"/>
  <c r="J713" i="62"/>
  <c r="F713" i="62"/>
  <c r="D713" i="62"/>
  <c r="C713" i="62"/>
  <c r="B713" i="62"/>
  <c r="A713" i="62"/>
  <c r="AA712" i="62"/>
  <c r="Z712" i="62"/>
  <c r="Y712" i="62"/>
  <c r="W712" i="62"/>
  <c r="V712" i="62"/>
  <c r="U712" i="62"/>
  <c r="T712" i="62"/>
  <c r="S712" i="62"/>
  <c r="R712" i="62"/>
  <c r="Q712" i="62"/>
  <c r="P712" i="62"/>
  <c r="O712" i="62"/>
  <c r="N712" i="62"/>
  <c r="M712" i="62"/>
  <c r="L712" i="62"/>
  <c r="K712" i="62"/>
  <c r="J712" i="62"/>
  <c r="F712" i="62"/>
  <c r="D712" i="62"/>
  <c r="C712" i="62"/>
  <c r="B712" i="62"/>
  <c r="A712" i="62"/>
  <c r="AA711" i="62"/>
  <c r="Z711" i="62"/>
  <c r="Y711" i="62"/>
  <c r="W711" i="62"/>
  <c r="V711" i="62"/>
  <c r="U711" i="62"/>
  <c r="T711" i="62"/>
  <c r="S711" i="62"/>
  <c r="R711" i="62"/>
  <c r="Q711" i="62"/>
  <c r="P711" i="62"/>
  <c r="O711" i="62"/>
  <c r="N711" i="62"/>
  <c r="M711" i="62"/>
  <c r="L711" i="62"/>
  <c r="K711" i="62"/>
  <c r="J711" i="62"/>
  <c r="F711" i="62"/>
  <c r="D711" i="62"/>
  <c r="C711" i="62"/>
  <c r="B711" i="62"/>
  <c r="A711" i="62"/>
  <c r="AA710" i="62"/>
  <c r="Z710" i="62"/>
  <c r="Y710" i="62"/>
  <c r="W710" i="62"/>
  <c r="V710" i="62"/>
  <c r="U710" i="62"/>
  <c r="T710" i="62"/>
  <c r="S710" i="62"/>
  <c r="R710" i="62"/>
  <c r="Q710" i="62"/>
  <c r="P710" i="62"/>
  <c r="O710" i="62"/>
  <c r="N710" i="62"/>
  <c r="M710" i="62"/>
  <c r="L710" i="62"/>
  <c r="K710" i="62"/>
  <c r="J710" i="62"/>
  <c r="F710" i="62"/>
  <c r="D710" i="62"/>
  <c r="C710" i="62"/>
  <c r="B710" i="62"/>
  <c r="A710" i="62"/>
  <c r="AA709" i="62"/>
  <c r="Z709" i="62"/>
  <c r="Y709" i="62"/>
  <c r="W709" i="62"/>
  <c r="V709" i="62"/>
  <c r="U709" i="62"/>
  <c r="T709" i="62"/>
  <c r="S709" i="62"/>
  <c r="R709" i="62"/>
  <c r="Q709" i="62"/>
  <c r="P709" i="62"/>
  <c r="O709" i="62"/>
  <c r="N709" i="62"/>
  <c r="M709" i="62"/>
  <c r="L709" i="62"/>
  <c r="K709" i="62"/>
  <c r="J709" i="62"/>
  <c r="F709" i="62"/>
  <c r="D709" i="62"/>
  <c r="C709" i="62"/>
  <c r="B709" i="62"/>
  <c r="A709" i="62"/>
  <c r="AA708" i="62"/>
  <c r="Z708" i="62"/>
  <c r="Y708" i="62"/>
  <c r="W708" i="62"/>
  <c r="V708" i="62"/>
  <c r="U708" i="62"/>
  <c r="T708" i="62"/>
  <c r="S708" i="62"/>
  <c r="R708" i="62"/>
  <c r="Q708" i="62"/>
  <c r="P708" i="62"/>
  <c r="O708" i="62"/>
  <c r="N708" i="62"/>
  <c r="M708" i="62"/>
  <c r="L708" i="62"/>
  <c r="K708" i="62"/>
  <c r="J708" i="62"/>
  <c r="F708" i="62"/>
  <c r="D708" i="62"/>
  <c r="C708" i="62"/>
  <c r="B708" i="62"/>
  <c r="A708" i="62"/>
  <c r="AA707" i="62"/>
  <c r="Z707" i="62"/>
  <c r="Y707" i="62"/>
  <c r="W707" i="62"/>
  <c r="V707" i="62"/>
  <c r="U707" i="62"/>
  <c r="T707" i="62"/>
  <c r="S707" i="62"/>
  <c r="R707" i="62"/>
  <c r="Q707" i="62"/>
  <c r="P707" i="62"/>
  <c r="O707" i="62"/>
  <c r="N707" i="62"/>
  <c r="M707" i="62"/>
  <c r="L707" i="62"/>
  <c r="K707" i="62"/>
  <c r="J707" i="62"/>
  <c r="F707" i="62"/>
  <c r="D707" i="62"/>
  <c r="C707" i="62"/>
  <c r="B707" i="62"/>
  <c r="A707" i="62"/>
  <c r="AA706" i="62"/>
  <c r="Z706" i="62"/>
  <c r="Y706" i="62"/>
  <c r="W706" i="62"/>
  <c r="V706" i="62"/>
  <c r="U706" i="62"/>
  <c r="T706" i="62"/>
  <c r="S706" i="62"/>
  <c r="R706" i="62"/>
  <c r="Q706" i="62"/>
  <c r="P706" i="62"/>
  <c r="O706" i="62"/>
  <c r="N706" i="62"/>
  <c r="M706" i="62"/>
  <c r="L706" i="62"/>
  <c r="K706" i="62"/>
  <c r="J706" i="62"/>
  <c r="F706" i="62"/>
  <c r="D706" i="62"/>
  <c r="C706" i="62"/>
  <c r="B706" i="62"/>
  <c r="A706" i="62"/>
  <c r="AA705" i="62"/>
  <c r="Z705" i="62"/>
  <c r="Y705" i="62"/>
  <c r="W705" i="62"/>
  <c r="V705" i="62"/>
  <c r="U705" i="62"/>
  <c r="T705" i="62"/>
  <c r="S705" i="62"/>
  <c r="R705" i="62"/>
  <c r="Q705" i="62"/>
  <c r="P705" i="62"/>
  <c r="O705" i="62"/>
  <c r="N705" i="62"/>
  <c r="M705" i="62"/>
  <c r="L705" i="62"/>
  <c r="K705" i="62"/>
  <c r="J705" i="62"/>
  <c r="F705" i="62"/>
  <c r="D705" i="62"/>
  <c r="C705" i="62"/>
  <c r="B705" i="62"/>
  <c r="A705" i="62"/>
  <c r="AA704" i="62"/>
  <c r="Z704" i="62"/>
  <c r="Y704" i="62"/>
  <c r="W704" i="62"/>
  <c r="V704" i="62"/>
  <c r="U704" i="62"/>
  <c r="T704" i="62"/>
  <c r="S704" i="62"/>
  <c r="R704" i="62"/>
  <c r="Q704" i="62"/>
  <c r="P704" i="62"/>
  <c r="O704" i="62"/>
  <c r="N704" i="62"/>
  <c r="M704" i="62"/>
  <c r="L704" i="62"/>
  <c r="K704" i="62"/>
  <c r="J704" i="62"/>
  <c r="F704" i="62"/>
  <c r="D704" i="62"/>
  <c r="C704" i="62"/>
  <c r="B704" i="62"/>
  <c r="A704" i="62"/>
  <c r="AA703" i="62"/>
  <c r="Z703" i="62"/>
  <c r="Y703" i="62"/>
  <c r="W703" i="62"/>
  <c r="V703" i="62"/>
  <c r="U703" i="62"/>
  <c r="T703" i="62"/>
  <c r="S703" i="62"/>
  <c r="R703" i="62"/>
  <c r="Q703" i="62"/>
  <c r="P703" i="62"/>
  <c r="O703" i="62"/>
  <c r="N703" i="62"/>
  <c r="M703" i="62"/>
  <c r="L703" i="62"/>
  <c r="K703" i="62"/>
  <c r="J703" i="62"/>
  <c r="F703" i="62"/>
  <c r="D703" i="62"/>
  <c r="C703" i="62"/>
  <c r="B703" i="62"/>
  <c r="A703" i="62"/>
  <c r="AA702" i="62"/>
  <c r="Z702" i="62"/>
  <c r="Y702" i="62"/>
  <c r="W702" i="62"/>
  <c r="V702" i="62"/>
  <c r="U702" i="62"/>
  <c r="T702" i="62"/>
  <c r="S702" i="62"/>
  <c r="R702" i="62"/>
  <c r="Q702" i="62"/>
  <c r="P702" i="62"/>
  <c r="O702" i="62"/>
  <c r="N702" i="62"/>
  <c r="M702" i="62"/>
  <c r="L702" i="62"/>
  <c r="K702" i="62"/>
  <c r="J702" i="62"/>
  <c r="F702" i="62"/>
  <c r="D702" i="62"/>
  <c r="C702" i="62"/>
  <c r="B702" i="62"/>
  <c r="A702" i="62"/>
  <c r="AA701" i="62"/>
  <c r="Z701" i="62"/>
  <c r="Y701" i="62"/>
  <c r="W701" i="62"/>
  <c r="V701" i="62"/>
  <c r="U701" i="62"/>
  <c r="T701" i="62"/>
  <c r="S701" i="62"/>
  <c r="R701" i="62"/>
  <c r="Q701" i="62"/>
  <c r="P701" i="62"/>
  <c r="O701" i="62"/>
  <c r="N701" i="62"/>
  <c r="M701" i="62"/>
  <c r="L701" i="62"/>
  <c r="K701" i="62"/>
  <c r="J701" i="62"/>
  <c r="F701" i="62"/>
  <c r="D701" i="62"/>
  <c r="C701" i="62"/>
  <c r="B701" i="62"/>
  <c r="A701" i="62"/>
  <c r="AA700" i="62"/>
  <c r="Z700" i="62"/>
  <c r="Y700" i="62"/>
  <c r="W700" i="62"/>
  <c r="V700" i="62"/>
  <c r="U700" i="62"/>
  <c r="T700" i="62"/>
  <c r="S700" i="62"/>
  <c r="R700" i="62"/>
  <c r="Q700" i="62"/>
  <c r="P700" i="62"/>
  <c r="O700" i="62"/>
  <c r="N700" i="62"/>
  <c r="M700" i="62"/>
  <c r="L700" i="62"/>
  <c r="K700" i="62"/>
  <c r="J700" i="62"/>
  <c r="F700" i="62"/>
  <c r="D700" i="62"/>
  <c r="C700" i="62"/>
  <c r="B700" i="62"/>
  <c r="A700" i="62"/>
  <c r="AA699" i="62"/>
  <c r="Z699" i="62"/>
  <c r="Y699" i="62"/>
  <c r="W699" i="62"/>
  <c r="V699" i="62"/>
  <c r="U699" i="62"/>
  <c r="T699" i="62"/>
  <c r="S699" i="62"/>
  <c r="R699" i="62"/>
  <c r="Q699" i="62"/>
  <c r="P699" i="62"/>
  <c r="O699" i="62"/>
  <c r="N699" i="62"/>
  <c r="M699" i="62"/>
  <c r="L699" i="62"/>
  <c r="K699" i="62"/>
  <c r="J699" i="62"/>
  <c r="F699" i="62"/>
  <c r="D699" i="62"/>
  <c r="C699" i="62"/>
  <c r="B699" i="62"/>
  <c r="A699" i="62"/>
  <c r="AA698" i="62"/>
  <c r="Z698" i="62"/>
  <c r="Y698" i="62"/>
  <c r="W698" i="62"/>
  <c r="V698" i="62"/>
  <c r="U698" i="62"/>
  <c r="T698" i="62"/>
  <c r="S698" i="62"/>
  <c r="R698" i="62"/>
  <c r="Q698" i="62"/>
  <c r="P698" i="62"/>
  <c r="O698" i="62"/>
  <c r="N698" i="62"/>
  <c r="M698" i="62"/>
  <c r="L698" i="62"/>
  <c r="K698" i="62"/>
  <c r="J698" i="62"/>
  <c r="F698" i="62"/>
  <c r="D698" i="62"/>
  <c r="C698" i="62"/>
  <c r="B698" i="62"/>
  <c r="A698" i="62"/>
  <c r="AA697" i="62"/>
  <c r="Z697" i="62"/>
  <c r="Y697" i="62"/>
  <c r="W697" i="62"/>
  <c r="V697" i="62"/>
  <c r="U697" i="62"/>
  <c r="T697" i="62"/>
  <c r="S697" i="62"/>
  <c r="R697" i="62"/>
  <c r="Q697" i="62"/>
  <c r="P697" i="62"/>
  <c r="O697" i="62"/>
  <c r="N697" i="62"/>
  <c r="M697" i="62"/>
  <c r="L697" i="62"/>
  <c r="K697" i="62"/>
  <c r="J697" i="62"/>
  <c r="F697" i="62"/>
  <c r="D697" i="62"/>
  <c r="C697" i="62"/>
  <c r="B697" i="62"/>
  <c r="A697" i="62"/>
  <c r="AA696" i="62"/>
  <c r="Z696" i="62"/>
  <c r="Y696" i="62"/>
  <c r="W696" i="62"/>
  <c r="V696" i="62"/>
  <c r="U696" i="62"/>
  <c r="T696" i="62"/>
  <c r="S696" i="62"/>
  <c r="R696" i="62"/>
  <c r="Q696" i="62"/>
  <c r="P696" i="62"/>
  <c r="O696" i="62"/>
  <c r="N696" i="62"/>
  <c r="M696" i="62"/>
  <c r="L696" i="62"/>
  <c r="K696" i="62"/>
  <c r="J696" i="62"/>
  <c r="F696" i="62"/>
  <c r="D696" i="62"/>
  <c r="C696" i="62"/>
  <c r="B696" i="62"/>
  <c r="A696" i="62"/>
  <c r="AA695" i="62"/>
  <c r="Z695" i="62"/>
  <c r="Y695" i="62"/>
  <c r="W695" i="62"/>
  <c r="V695" i="62"/>
  <c r="U695" i="62"/>
  <c r="T695" i="62"/>
  <c r="S695" i="62"/>
  <c r="R695" i="62"/>
  <c r="Q695" i="62"/>
  <c r="P695" i="62"/>
  <c r="O695" i="62"/>
  <c r="N695" i="62"/>
  <c r="M695" i="62"/>
  <c r="L695" i="62"/>
  <c r="K695" i="62"/>
  <c r="J695" i="62"/>
  <c r="F695" i="62"/>
  <c r="D695" i="62"/>
  <c r="C695" i="62"/>
  <c r="B695" i="62"/>
  <c r="A695" i="62"/>
  <c r="AA694" i="62"/>
  <c r="Z694" i="62"/>
  <c r="Y694" i="62"/>
  <c r="W694" i="62"/>
  <c r="V694" i="62"/>
  <c r="U694" i="62"/>
  <c r="T694" i="62"/>
  <c r="S694" i="62"/>
  <c r="R694" i="62"/>
  <c r="Q694" i="62"/>
  <c r="P694" i="62"/>
  <c r="O694" i="62"/>
  <c r="N694" i="62"/>
  <c r="M694" i="62"/>
  <c r="L694" i="62"/>
  <c r="K694" i="62"/>
  <c r="J694" i="62"/>
  <c r="F694" i="62"/>
  <c r="D694" i="62"/>
  <c r="C694" i="62"/>
  <c r="B694" i="62"/>
  <c r="A694" i="62"/>
  <c r="AA693" i="62"/>
  <c r="Z693" i="62"/>
  <c r="Y693" i="62"/>
  <c r="W693" i="62"/>
  <c r="V693" i="62"/>
  <c r="U693" i="62"/>
  <c r="T693" i="62"/>
  <c r="S693" i="62"/>
  <c r="R693" i="62"/>
  <c r="Q693" i="62"/>
  <c r="P693" i="62"/>
  <c r="O693" i="62"/>
  <c r="N693" i="62"/>
  <c r="M693" i="62"/>
  <c r="L693" i="62"/>
  <c r="K693" i="62"/>
  <c r="J693" i="62"/>
  <c r="F693" i="62"/>
  <c r="D693" i="62"/>
  <c r="C693" i="62"/>
  <c r="B693" i="62"/>
  <c r="A693" i="62"/>
  <c r="AA692" i="62"/>
  <c r="Z692" i="62"/>
  <c r="Y692" i="62"/>
  <c r="W692" i="62"/>
  <c r="V692" i="62"/>
  <c r="U692" i="62"/>
  <c r="T692" i="62"/>
  <c r="S692" i="62"/>
  <c r="R692" i="62"/>
  <c r="Q692" i="62"/>
  <c r="P692" i="62"/>
  <c r="O692" i="62"/>
  <c r="N692" i="62"/>
  <c r="M692" i="62"/>
  <c r="L692" i="62"/>
  <c r="K692" i="62"/>
  <c r="J692" i="62"/>
  <c r="F692" i="62"/>
  <c r="D692" i="62"/>
  <c r="C692" i="62"/>
  <c r="B692" i="62"/>
  <c r="A692" i="62"/>
  <c r="AA691" i="62"/>
  <c r="Z691" i="62"/>
  <c r="Y691" i="62"/>
  <c r="W691" i="62"/>
  <c r="V691" i="62"/>
  <c r="U691" i="62"/>
  <c r="T691" i="62"/>
  <c r="S691" i="62"/>
  <c r="R691" i="62"/>
  <c r="Q691" i="62"/>
  <c r="P691" i="62"/>
  <c r="O691" i="62"/>
  <c r="N691" i="62"/>
  <c r="M691" i="62"/>
  <c r="L691" i="62"/>
  <c r="K691" i="62"/>
  <c r="J691" i="62"/>
  <c r="F691" i="62"/>
  <c r="D691" i="62"/>
  <c r="C691" i="62"/>
  <c r="B691" i="62"/>
  <c r="A691" i="62"/>
  <c r="AA690" i="62"/>
  <c r="Z690" i="62"/>
  <c r="Y690" i="62"/>
  <c r="W690" i="62"/>
  <c r="V690" i="62"/>
  <c r="U690" i="62"/>
  <c r="T690" i="62"/>
  <c r="S690" i="62"/>
  <c r="R690" i="62"/>
  <c r="Q690" i="62"/>
  <c r="P690" i="62"/>
  <c r="O690" i="62"/>
  <c r="N690" i="62"/>
  <c r="M690" i="62"/>
  <c r="L690" i="62"/>
  <c r="K690" i="62"/>
  <c r="J690" i="62"/>
  <c r="F690" i="62"/>
  <c r="D690" i="62"/>
  <c r="C690" i="62"/>
  <c r="B690" i="62"/>
  <c r="A690" i="62"/>
  <c r="AA689" i="62"/>
  <c r="Z689" i="62"/>
  <c r="Y689" i="62"/>
  <c r="W689" i="62"/>
  <c r="V689" i="62"/>
  <c r="U689" i="62"/>
  <c r="T689" i="62"/>
  <c r="S689" i="62"/>
  <c r="R689" i="62"/>
  <c r="Q689" i="62"/>
  <c r="P689" i="62"/>
  <c r="O689" i="62"/>
  <c r="N689" i="62"/>
  <c r="M689" i="62"/>
  <c r="L689" i="62"/>
  <c r="K689" i="62"/>
  <c r="J689" i="62"/>
  <c r="F689" i="62"/>
  <c r="D689" i="62"/>
  <c r="C689" i="62"/>
  <c r="B689" i="62"/>
  <c r="A689" i="62"/>
  <c r="AA688" i="62"/>
  <c r="Z688" i="62"/>
  <c r="Y688" i="62"/>
  <c r="W688" i="62"/>
  <c r="V688" i="62"/>
  <c r="U688" i="62"/>
  <c r="T688" i="62"/>
  <c r="S688" i="62"/>
  <c r="R688" i="62"/>
  <c r="Q688" i="62"/>
  <c r="P688" i="62"/>
  <c r="O688" i="62"/>
  <c r="N688" i="62"/>
  <c r="M688" i="62"/>
  <c r="L688" i="62"/>
  <c r="K688" i="62"/>
  <c r="J688" i="62"/>
  <c r="F688" i="62"/>
  <c r="D688" i="62"/>
  <c r="C688" i="62"/>
  <c r="B688" i="62"/>
  <c r="A688" i="62"/>
  <c r="AA687" i="62"/>
  <c r="Z687" i="62"/>
  <c r="Y687" i="62"/>
  <c r="W687" i="62"/>
  <c r="V687" i="62"/>
  <c r="U687" i="62"/>
  <c r="T687" i="62"/>
  <c r="S687" i="62"/>
  <c r="R687" i="62"/>
  <c r="Q687" i="62"/>
  <c r="P687" i="62"/>
  <c r="O687" i="62"/>
  <c r="N687" i="62"/>
  <c r="M687" i="62"/>
  <c r="L687" i="62"/>
  <c r="K687" i="62"/>
  <c r="J687" i="62"/>
  <c r="F687" i="62"/>
  <c r="D687" i="62"/>
  <c r="C687" i="62"/>
  <c r="B687" i="62"/>
  <c r="A687" i="62"/>
  <c r="AA686" i="62"/>
  <c r="Z686" i="62"/>
  <c r="Y686" i="62"/>
  <c r="W686" i="62"/>
  <c r="V686" i="62"/>
  <c r="U686" i="62"/>
  <c r="T686" i="62"/>
  <c r="S686" i="62"/>
  <c r="R686" i="62"/>
  <c r="Q686" i="62"/>
  <c r="P686" i="62"/>
  <c r="O686" i="62"/>
  <c r="N686" i="62"/>
  <c r="M686" i="62"/>
  <c r="L686" i="62"/>
  <c r="K686" i="62"/>
  <c r="J686" i="62"/>
  <c r="F686" i="62"/>
  <c r="D686" i="62"/>
  <c r="C686" i="62"/>
  <c r="B686" i="62"/>
  <c r="A686" i="62"/>
  <c r="AA685" i="62"/>
  <c r="Z685" i="62"/>
  <c r="Y685" i="62"/>
  <c r="W685" i="62"/>
  <c r="V685" i="62"/>
  <c r="U685" i="62"/>
  <c r="T685" i="62"/>
  <c r="S685" i="62"/>
  <c r="R685" i="62"/>
  <c r="Q685" i="62"/>
  <c r="P685" i="62"/>
  <c r="O685" i="62"/>
  <c r="N685" i="62"/>
  <c r="M685" i="62"/>
  <c r="L685" i="62"/>
  <c r="K685" i="62"/>
  <c r="J685" i="62"/>
  <c r="F685" i="62"/>
  <c r="D685" i="62"/>
  <c r="C685" i="62"/>
  <c r="B685" i="62"/>
  <c r="A685" i="62"/>
  <c r="AA684" i="62"/>
  <c r="Z684" i="62"/>
  <c r="Y684" i="62"/>
  <c r="W684" i="62"/>
  <c r="V684" i="62"/>
  <c r="U684" i="62"/>
  <c r="T684" i="62"/>
  <c r="S684" i="62"/>
  <c r="R684" i="62"/>
  <c r="Q684" i="62"/>
  <c r="P684" i="62"/>
  <c r="O684" i="62"/>
  <c r="N684" i="62"/>
  <c r="M684" i="62"/>
  <c r="L684" i="62"/>
  <c r="K684" i="62"/>
  <c r="J684" i="62"/>
  <c r="F684" i="62"/>
  <c r="D684" i="62"/>
  <c r="C684" i="62"/>
  <c r="B684" i="62"/>
  <c r="A684" i="62"/>
  <c r="AA683" i="62"/>
  <c r="Z683" i="62"/>
  <c r="Y683" i="62"/>
  <c r="W683" i="62"/>
  <c r="V683" i="62"/>
  <c r="U683" i="62"/>
  <c r="T683" i="62"/>
  <c r="S683" i="62"/>
  <c r="R683" i="62"/>
  <c r="Q683" i="62"/>
  <c r="P683" i="62"/>
  <c r="O683" i="62"/>
  <c r="N683" i="62"/>
  <c r="M683" i="62"/>
  <c r="L683" i="62"/>
  <c r="K683" i="62"/>
  <c r="J683" i="62"/>
  <c r="F683" i="62"/>
  <c r="D683" i="62"/>
  <c r="C683" i="62"/>
  <c r="B683" i="62"/>
  <c r="A683" i="62"/>
  <c r="AA682" i="62"/>
  <c r="Z682" i="62"/>
  <c r="Y682" i="62"/>
  <c r="W682" i="62"/>
  <c r="V682" i="62"/>
  <c r="U682" i="62"/>
  <c r="T682" i="62"/>
  <c r="S682" i="62"/>
  <c r="R682" i="62"/>
  <c r="Q682" i="62"/>
  <c r="P682" i="62"/>
  <c r="O682" i="62"/>
  <c r="N682" i="62"/>
  <c r="M682" i="62"/>
  <c r="L682" i="62"/>
  <c r="K682" i="62"/>
  <c r="J682" i="62"/>
  <c r="F682" i="62"/>
  <c r="D682" i="62"/>
  <c r="C682" i="62"/>
  <c r="B682" i="62"/>
  <c r="A682" i="62"/>
  <c r="AA681" i="62"/>
  <c r="Z681" i="62"/>
  <c r="Y681" i="62"/>
  <c r="W681" i="62"/>
  <c r="V681" i="62"/>
  <c r="U681" i="62"/>
  <c r="T681" i="62"/>
  <c r="S681" i="62"/>
  <c r="R681" i="62"/>
  <c r="Q681" i="62"/>
  <c r="P681" i="62"/>
  <c r="O681" i="62"/>
  <c r="N681" i="62"/>
  <c r="M681" i="62"/>
  <c r="L681" i="62"/>
  <c r="K681" i="62"/>
  <c r="J681" i="62"/>
  <c r="F681" i="62"/>
  <c r="D681" i="62"/>
  <c r="C681" i="62"/>
  <c r="B681" i="62"/>
  <c r="A681" i="62"/>
  <c r="AA680" i="62"/>
  <c r="Z680" i="62"/>
  <c r="Y680" i="62"/>
  <c r="W680" i="62"/>
  <c r="V680" i="62"/>
  <c r="U680" i="62"/>
  <c r="T680" i="62"/>
  <c r="S680" i="62"/>
  <c r="R680" i="62"/>
  <c r="Q680" i="62"/>
  <c r="P680" i="62"/>
  <c r="O680" i="62"/>
  <c r="N680" i="62"/>
  <c r="M680" i="62"/>
  <c r="L680" i="62"/>
  <c r="K680" i="62"/>
  <c r="J680" i="62"/>
  <c r="F680" i="62"/>
  <c r="D680" i="62"/>
  <c r="C680" i="62"/>
  <c r="B680" i="62"/>
  <c r="A680" i="62"/>
  <c r="AA679" i="62"/>
  <c r="Z679" i="62"/>
  <c r="Y679" i="62"/>
  <c r="W679" i="62"/>
  <c r="V679" i="62"/>
  <c r="U679" i="62"/>
  <c r="T679" i="62"/>
  <c r="S679" i="62"/>
  <c r="R679" i="62"/>
  <c r="Q679" i="62"/>
  <c r="P679" i="62"/>
  <c r="O679" i="62"/>
  <c r="N679" i="62"/>
  <c r="M679" i="62"/>
  <c r="L679" i="62"/>
  <c r="K679" i="62"/>
  <c r="J679" i="62"/>
  <c r="F679" i="62"/>
  <c r="D679" i="62"/>
  <c r="C679" i="62"/>
  <c r="B679" i="62"/>
  <c r="A679" i="62"/>
  <c r="AA678" i="62"/>
  <c r="Z678" i="62"/>
  <c r="Y678" i="62"/>
  <c r="W678" i="62"/>
  <c r="V678" i="62"/>
  <c r="U678" i="62"/>
  <c r="T678" i="62"/>
  <c r="S678" i="62"/>
  <c r="R678" i="62"/>
  <c r="Q678" i="62"/>
  <c r="P678" i="62"/>
  <c r="O678" i="62"/>
  <c r="N678" i="62"/>
  <c r="M678" i="62"/>
  <c r="L678" i="62"/>
  <c r="K678" i="62"/>
  <c r="J678" i="62"/>
  <c r="F678" i="62"/>
  <c r="D678" i="62"/>
  <c r="C678" i="62"/>
  <c r="B678" i="62"/>
  <c r="A678" i="62"/>
  <c r="AA677" i="62"/>
  <c r="Z677" i="62"/>
  <c r="Y677" i="62"/>
  <c r="W677" i="62"/>
  <c r="V677" i="62"/>
  <c r="U677" i="62"/>
  <c r="T677" i="62"/>
  <c r="S677" i="62"/>
  <c r="R677" i="62"/>
  <c r="Q677" i="62"/>
  <c r="P677" i="62"/>
  <c r="O677" i="62"/>
  <c r="N677" i="62"/>
  <c r="M677" i="62"/>
  <c r="L677" i="62"/>
  <c r="K677" i="62"/>
  <c r="J677" i="62"/>
  <c r="F677" i="62"/>
  <c r="D677" i="62"/>
  <c r="C677" i="62"/>
  <c r="B677" i="62"/>
  <c r="A677" i="62"/>
  <c r="AA676" i="62"/>
  <c r="Z676" i="62"/>
  <c r="Y676" i="62"/>
  <c r="W676" i="62"/>
  <c r="V676" i="62"/>
  <c r="U676" i="62"/>
  <c r="T676" i="62"/>
  <c r="S676" i="62"/>
  <c r="R676" i="62"/>
  <c r="Q676" i="62"/>
  <c r="P676" i="62"/>
  <c r="O676" i="62"/>
  <c r="N676" i="62"/>
  <c r="M676" i="62"/>
  <c r="L676" i="62"/>
  <c r="K676" i="62"/>
  <c r="J676" i="62"/>
  <c r="F676" i="62"/>
  <c r="D676" i="62"/>
  <c r="C676" i="62"/>
  <c r="B676" i="62"/>
  <c r="A676" i="62"/>
  <c r="AA675" i="62"/>
  <c r="Z675" i="62"/>
  <c r="Y675" i="62"/>
  <c r="W675" i="62"/>
  <c r="V675" i="62"/>
  <c r="U675" i="62"/>
  <c r="T675" i="62"/>
  <c r="S675" i="62"/>
  <c r="R675" i="62"/>
  <c r="Q675" i="62"/>
  <c r="P675" i="62"/>
  <c r="O675" i="62"/>
  <c r="N675" i="62"/>
  <c r="M675" i="62"/>
  <c r="L675" i="62"/>
  <c r="K675" i="62"/>
  <c r="J675" i="62"/>
  <c r="F675" i="62"/>
  <c r="D675" i="62"/>
  <c r="C675" i="62"/>
  <c r="B675" i="62"/>
  <c r="A675" i="62"/>
  <c r="AA674" i="62"/>
  <c r="Z674" i="62"/>
  <c r="Y674" i="62"/>
  <c r="W674" i="62"/>
  <c r="V674" i="62"/>
  <c r="U674" i="62"/>
  <c r="T674" i="62"/>
  <c r="S674" i="62"/>
  <c r="R674" i="62"/>
  <c r="Q674" i="62"/>
  <c r="P674" i="62"/>
  <c r="O674" i="62"/>
  <c r="N674" i="62"/>
  <c r="M674" i="62"/>
  <c r="L674" i="62"/>
  <c r="K674" i="62"/>
  <c r="J674" i="62"/>
  <c r="F674" i="62"/>
  <c r="D674" i="62"/>
  <c r="C674" i="62"/>
  <c r="B674" i="62"/>
  <c r="A674" i="62"/>
  <c r="AA673" i="62"/>
  <c r="Z673" i="62"/>
  <c r="Y673" i="62"/>
  <c r="W673" i="62"/>
  <c r="V673" i="62"/>
  <c r="U673" i="62"/>
  <c r="T673" i="62"/>
  <c r="S673" i="62"/>
  <c r="R673" i="62"/>
  <c r="Q673" i="62"/>
  <c r="P673" i="62"/>
  <c r="O673" i="62"/>
  <c r="N673" i="62"/>
  <c r="M673" i="62"/>
  <c r="L673" i="62"/>
  <c r="K673" i="62"/>
  <c r="J673" i="62"/>
  <c r="F673" i="62"/>
  <c r="D673" i="62"/>
  <c r="C673" i="62"/>
  <c r="B673" i="62"/>
  <c r="A673" i="62"/>
  <c r="AA672" i="62"/>
  <c r="Z672" i="62"/>
  <c r="Y672" i="62"/>
  <c r="W672" i="62"/>
  <c r="V672" i="62"/>
  <c r="U672" i="62"/>
  <c r="T672" i="62"/>
  <c r="S672" i="62"/>
  <c r="R672" i="62"/>
  <c r="Q672" i="62"/>
  <c r="P672" i="62"/>
  <c r="O672" i="62"/>
  <c r="N672" i="62"/>
  <c r="M672" i="62"/>
  <c r="L672" i="62"/>
  <c r="K672" i="62"/>
  <c r="J672" i="62"/>
  <c r="F672" i="62"/>
  <c r="D672" i="62"/>
  <c r="C672" i="62"/>
  <c r="B672" i="62"/>
  <c r="A672" i="62"/>
  <c r="AA671" i="62"/>
  <c r="Z671" i="62"/>
  <c r="Y671" i="62"/>
  <c r="W671" i="62"/>
  <c r="V671" i="62"/>
  <c r="U671" i="62"/>
  <c r="T671" i="62"/>
  <c r="S671" i="62"/>
  <c r="R671" i="62"/>
  <c r="Q671" i="62"/>
  <c r="P671" i="62"/>
  <c r="O671" i="62"/>
  <c r="N671" i="62"/>
  <c r="M671" i="62"/>
  <c r="L671" i="62"/>
  <c r="K671" i="62"/>
  <c r="J671" i="62"/>
  <c r="F671" i="62"/>
  <c r="D671" i="62"/>
  <c r="C671" i="62"/>
  <c r="B671" i="62"/>
  <c r="A671" i="62"/>
  <c r="AA670" i="62"/>
  <c r="Z670" i="62"/>
  <c r="Y670" i="62"/>
  <c r="W670" i="62"/>
  <c r="V670" i="62"/>
  <c r="U670" i="62"/>
  <c r="T670" i="62"/>
  <c r="S670" i="62"/>
  <c r="R670" i="62"/>
  <c r="Q670" i="62"/>
  <c r="P670" i="62"/>
  <c r="O670" i="62"/>
  <c r="N670" i="62"/>
  <c r="M670" i="62"/>
  <c r="L670" i="62"/>
  <c r="K670" i="62"/>
  <c r="J670" i="62"/>
  <c r="F670" i="62"/>
  <c r="D670" i="62"/>
  <c r="C670" i="62"/>
  <c r="B670" i="62"/>
  <c r="A670" i="62"/>
  <c r="AA669" i="62"/>
  <c r="Z669" i="62"/>
  <c r="Y669" i="62"/>
  <c r="W669" i="62"/>
  <c r="V669" i="62"/>
  <c r="U669" i="62"/>
  <c r="T669" i="62"/>
  <c r="S669" i="62"/>
  <c r="R669" i="62"/>
  <c r="Q669" i="62"/>
  <c r="P669" i="62"/>
  <c r="O669" i="62"/>
  <c r="N669" i="62"/>
  <c r="M669" i="62"/>
  <c r="L669" i="62"/>
  <c r="K669" i="62"/>
  <c r="J669" i="62"/>
  <c r="F669" i="62"/>
  <c r="D669" i="62"/>
  <c r="C669" i="62"/>
  <c r="B669" i="62"/>
  <c r="A669" i="62"/>
  <c r="AA668" i="62"/>
  <c r="Z668" i="62"/>
  <c r="Y668" i="62"/>
  <c r="W668" i="62"/>
  <c r="V668" i="62"/>
  <c r="U668" i="62"/>
  <c r="T668" i="62"/>
  <c r="S668" i="62"/>
  <c r="R668" i="62"/>
  <c r="Q668" i="62"/>
  <c r="P668" i="62"/>
  <c r="O668" i="62"/>
  <c r="N668" i="62"/>
  <c r="M668" i="62"/>
  <c r="L668" i="62"/>
  <c r="K668" i="62"/>
  <c r="J668" i="62"/>
  <c r="F668" i="62"/>
  <c r="D668" i="62"/>
  <c r="C668" i="62"/>
  <c r="B668" i="62"/>
  <c r="A668" i="62"/>
  <c r="AA667" i="62"/>
  <c r="Z667" i="62"/>
  <c r="Y667" i="62"/>
  <c r="W667" i="62"/>
  <c r="V667" i="62"/>
  <c r="U667" i="62"/>
  <c r="T667" i="62"/>
  <c r="S667" i="62"/>
  <c r="R667" i="62"/>
  <c r="Q667" i="62"/>
  <c r="P667" i="62"/>
  <c r="O667" i="62"/>
  <c r="N667" i="62"/>
  <c r="M667" i="62"/>
  <c r="L667" i="62"/>
  <c r="K667" i="62"/>
  <c r="J667" i="62"/>
  <c r="F667" i="62"/>
  <c r="D667" i="62"/>
  <c r="C667" i="62"/>
  <c r="B667" i="62"/>
  <c r="A667" i="62"/>
  <c r="AA666" i="62"/>
  <c r="Z666" i="62"/>
  <c r="Y666" i="62"/>
  <c r="W666" i="62"/>
  <c r="V666" i="62"/>
  <c r="U666" i="62"/>
  <c r="T666" i="62"/>
  <c r="S666" i="62"/>
  <c r="R666" i="62"/>
  <c r="Q666" i="62"/>
  <c r="P666" i="62"/>
  <c r="O666" i="62"/>
  <c r="N666" i="62"/>
  <c r="M666" i="62"/>
  <c r="L666" i="62"/>
  <c r="K666" i="62"/>
  <c r="J666" i="62"/>
  <c r="F666" i="62"/>
  <c r="D666" i="62"/>
  <c r="C666" i="62"/>
  <c r="B666" i="62"/>
  <c r="A666" i="62"/>
  <c r="AA665" i="62"/>
  <c r="Z665" i="62"/>
  <c r="Y665" i="62"/>
  <c r="W665" i="62"/>
  <c r="V665" i="62"/>
  <c r="U665" i="62"/>
  <c r="T665" i="62"/>
  <c r="S665" i="62"/>
  <c r="R665" i="62"/>
  <c r="Q665" i="62"/>
  <c r="P665" i="62"/>
  <c r="O665" i="62"/>
  <c r="N665" i="62"/>
  <c r="M665" i="62"/>
  <c r="L665" i="62"/>
  <c r="K665" i="62"/>
  <c r="J665" i="62"/>
  <c r="F665" i="62"/>
  <c r="D665" i="62"/>
  <c r="C665" i="62"/>
  <c r="B665" i="62"/>
  <c r="A665" i="62"/>
  <c r="AA664" i="62"/>
  <c r="Z664" i="62"/>
  <c r="Y664" i="62"/>
  <c r="W664" i="62"/>
  <c r="V664" i="62"/>
  <c r="U664" i="62"/>
  <c r="T664" i="62"/>
  <c r="S664" i="62"/>
  <c r="R664" i="62"/>
  <c r="Q664" i="62"/>
  <c r="P664" i="62"/>
  <c r="O664" i="62"/>
  <c r="N664" i="62"/>
  <c r="M664" i="62"/>
  <c r="L664" i="62"/>
  <c r="K664" i="62"/>
  <c r="J664" i="62"/>
  <c r="F664" i="62"/>
  <c r="D664" i="62"/>
  <c r="C664" i="62"/>
  <c r="B664" i="62"/>
  <c r="A664" i="62"/>
  <c r="AA663" i="62"/>
  <c r="Z663" i="62"/>
  <c r="Y663" i="62"/>
  <c r="W663" i="62"/>
  <c r="V663" i="62"/>
  <c r="U663" i="62"/>
  <c r="T663" i="62"/>
  <c r="S663" i="62"/>
  <c r="R663" i="62"/>
  <c r="Q663" i="62"/>
  <c r="P663" i="62"/>
  <c r="O663" i="62"/>
  <c r="N663" i="62"/>
  <c r="M663" i="62"/>
  <c r="L663" i="62"/>
  <c r="K663" i="62"/>
  <c r="J663" i="62"/>
  <c r="F663" i="62"/>
  <c r="D663" i="62"/>
  <c r="C663" i="62"/>
  <c r="B663" i="62"/>
  <c r="A663" i="62"/>
  <c r="AA662" i="62"/>
  <c r="Z662" i="62"/>
  <c r="Y662" i="62"/>
  <c r="W662" i="62"/>
  <c r="V662" i="62"/>
  <c r="U662" i="62"/>
  <c r="T662" i="62"/>
  <c r="S662" i="62"/>
  <c r="R662" i="62"/>
  <c r="Q662" i="62"/>
  <c r="P662" i="62"/>
  <c r="O662" i="62"/>
  <c r="N662" i="62"/>
  <c r="M662" i="62"/>
  <c r="L662" i="62"/>
  <c r="K662" i="62"/>
  <c r="J662" i="62"/>
  <c r="F662" i="62"/>
  <c r="D662" i="62"/>
  <c r="C662" i="62"/>
  <c r="B662" i="62"/>
  <c r="A662" i="62"/>
  <c r="AA661" i="62"/>
  <c r="Z661" i="62"/>
  <c r="Y661" i="62"/>
  <c r="W661" i="62"/>
  <c r="V661" i="62"/>
  <c r="U661" i="62"/>
  <c r="T661" i="62"/>
  <c r="S661" i="62"/>
  <c r="R661" i="62"/>
  <c r="Q661" i="62"/>
  <c r="P661" i="62"/>
  <c r="O661" i="62"/>
  <c r="N661" i="62"/>
  <c r="M661" i="62"/>
  <c r="L661" i="62"/>
  <c r="K661" i="62"/>
  <c r="J661" i="62"/>
  <c r="F661" i="62"/>
  <c r="D661" i="62"/>
  <c r="C661" i="62"/>
  <c r="B661" i="62"/>
  <c r="A661" i="62"/>
  <c r="AA660" i="62"/>
  <c r="Z660" i="62"/>
  <c r="Y660" i="62"/>
  <c r="W660" i="62"/>
  <c r="V660" i="62"/>
  <c r="U660" i="62"/>
  <c r="T660" i="62"/>
  <c r="S660" i="62"/>
  <c r="R660" i="62"/>
  <c r="Q660" i="62"/>
  <c r="P660" i="62"/>
  <c r="O660" i="62"/>
  <c r="N660" i="62"/>
  <c r="M660" i="62"/>
  <c r="L660" i="62"/>
  <c r="K660" i="62"/>
  <c r="J660" i="62"/>
  <c r="F660" i="62"/>
  <c r="D660" i="62"/>
  <c r="C660" i="62"/>
  <c r="B660" i="62"/>
  <c r="A660" i="62"/>
  <c r="AA659" i="62"/>
  <c r="Z659" i="62"/>
  <c r="Y659" i="62"/>
  <c r="W659" i="62"/>
  <c r="V659" i="62"/>
  <c r="U659" i="62"/>
  <c r="T659" i="62"/>
  <c r="S659" i="62"/>
  <c r="R659" i="62"/>
  <c r="Q659" i="62"/>
  <c r="P659" i="62"/>
  <c r="O659" i="62"/>
  <c r="N659" i="62"/>
  <c r="M659" i="62"/>
  <c r="L659" i="62"/>
  <c r="K659" i="62"/>
  <c r="J659" i="62"/>
  <c r="F659" i="62"/>
  <c r="D659" i="62"/>
  <c r="C659" i="62"/>
  <c r="B659" i="62"/>
  <c r="A659" i="62"/>
  <c r="AA658" i="62"/>
  <c r="Z658" i="62"/>
  <c r="Y658" i="62"/>
  <c r="W658" i="62"/>
  <c r="V658" i="62"/>
  <c r="U658" i="62"/>
  <c r="T658" i="62"/>
  <c r="S658" i="62"/>
  <c r="R658" i="62"/>
  <c r="Q658" i="62"/>
  <c r="P658" i="62"/>
  <c r="O658" i="62"/>
  <c r="N658" i="62"/>
  <c r="M658" i="62"/>
  <c r="L658" i="62"/>
  <c r="K658" i="62"/>
  <c r="J658" i="62"/>
  <c r="F658" i="62"/>
  <c r="D658" i="62"/>
  <c r="C658" i="62"/>
  <c r="B658" i="62"/>
  <c r="A658" i="62"/>
  <c r="AA657" i="62"/>
  <c r="Z657" i="62"/>
  <c r="Y657" i="62"/>
  <c r="W657" i="62"/>
  <c r="V657" i="62"/>
  <c r="U657" i="62"/>
  <c r="T657" i="62"/>
  <c r="S657" i="62"/>
  <c r="R657" i="62"/>
  <c r="Q657" i="62"/>
  <c r="P657" i="62"/>
  <c r="O657" i="62"/>
  <c r="N657" i="62"/>
  <c r="M657" i="62"/>
  <c r="L657" i="62"/>
  <c r="K657" i="62"/>
  <c r="J657" i="62"/>
  <c r="F657" i="62"/>
  <c r="D657" i="62"/>
  <c r="C657" i="62"/>
  <c r="B657" i="62"/>
  <c r="A657" i="62"/>
  <c r="AA651" i="62"/>
  <c r="Z651" i="62"/>
  <c r="Y651" i="62"/>
  <c r="W651" i="62"/>
  <c r="V651" i="62"/>
  <c r="U651" i="62"/>
  <c r="T651" i="62"/>
  <c r="S651" i="62"/>
  <c r="R651" i="62"/>
  <c r="Q651" i="62"/>
  <c r="P651" i="62"/>
  <c r="O651" i="62"/>
  <c r="N651" i="62"/>
  <c r="M651" i="62"/>
  <c r="L651" i="62"/>
  <c r="K651" i="62"/>
  <c r="J651" i="62"/>
  <c r="I651" i="62"/>
  <c r="H651" i="62"/>
  <c r="G651" i="62"/>
  <c r="F651" i="62"/>
  <c r="D651" i="62"/>
  <c r="C651" i="62"/>
  <c r="B651" i="62"/>
  <c r="A651" i="62"/>
  <c r="AA650" i="62"/>
  <c r="Z650" i="62"/>
  <c r="Y650" i="62"/>
  <c r="W650" i="62"/>
  <c r="V650" i="62"/>
  <c r="U650" i="62"/>
  <c r="T650" i="62"/>
  <c r="S650" i="62"/>
  <c r="R650" i="62"/>
  <c r="Q650" i="62"/>
  <c r="P650" i="62"/>
  <c r="O650" i="62"/>
  <c r="N650" i="62"/>
  <c r="M650" i="62"/>
  <c r="L650" i="62"/>
  <c r="K650" i="62"/>
  <c r="J650" i="62"/>
  <c r="I650" i="62"/>
  <c r="H650" i="62"/>
  <c r="G650" i="62"/>
  <c r="F650" i="62"/>
  <c r="D650" i="62"/>
  <c r="C650" i="62"/>
  <c r="B650" i="62"/>
  <c r="A650" i="62"/>
  <c r="AA649" i="62"/>
  <c r="Z649" i="62"/>
  <c r="Y649" i="62"/>
  <c r="W649" i="62"/>
  <c r="V649" i="62"/>
  <c r="U649" i="62"/>
  <c r="T649" i="62"/>
  <c r="S649" i="62"/>
  <c r="R649" i="62"/>
  <c r="Q649" i="62"/>
  <c r="P649" i="62"/>
  <c r="O649" i="62"/>
  <c r="N649" i="62"/>
  <c r="M649" i="62"/>
  <c r="L649" i="62"/>
  <c r="K649" i="62"/>
  <c r="J649" i="62"/>
  <c r="I649" i="62"/>
  <c r="H649" i="62"/>
  <c r="G649" i="62"/>
  <c r="F649" i="62"/>
  <c r="D649" i="62"/>
  <c r="C649" i="62"/>
  <c r="B649" i="62"/>
  <c r="A649" i="62"/>
  <c r="AA648" i="62"/>
  <c r="Z648" i="62"/>
  <c r="Y648" i="62"/>
  <c r="W648" i="62"/>
  <c r="V648" i="62"/>
  <c r="U648" i="62"/>
  <c r="T648" i="62"/>
  <c r="S648" i="62"/>
  <c r="R648" i="62"/>
  <c r="Q648" i="62"/>
  <c r="P648" i="62"/>
  <c r="O648" i="62"/>
  <c r="N648" i="62"/>
  <c r="M648" i="62"/>
  <c r="L648" i="62"/>
  <c r="K648" i="62"/>
  <c r="J648" i="62"/>
  <c r="I648" i="62"/>
  <c r="H648" i="62"/>
  <c r="G648" i="62"/>
  <c r="F648" i="62"/>
  <c r="D648" i="62"/>
  <c r="C648" i="62"/>
  <c r="B648" i="62"/>
  <c r="A648" i="62"/>
  <c r="AA647" i="62"/>
  <c r="Z647" i="62"/>
  <c r="Y647" i="62"/>
  <c r="W647" i="62"/>
  <c r="V647" i="62"/>
  <c r="U647" i="62"/>
  <c r="T647" i="62"/>
  <c r="S647" i="62"/>
  <c r="R647" i="62"/>
  <c r="Q647" i="62"/>
  <c r="P647" i="62"/>
  <c r="O647" i="62"/>
  <c r="N647" i="62"/>
  <c r="M647" i="62"/>
  <c r="L647" i="62"/>
  <c r="K647" i="62"/>
  <c r="J647" i="62"/>
  <c r="I647" i="62"/>
  <c r="H647" i="62"/>
  <c r="G647" i="62"/>
  <c r="F647" i="62"/>
  <c r="D647" i="62"/>
  <c r="C647" i="62"/>
  <c r="B647" i="62"/>
  <c r="A647" i="62"/>
  <c r="AA646" i="62"/>
  <c r="Z646" i="62"/>
  <c r="Y646" i="62"/>
  <c r="W646" i="62"/>
  <c r="V646" i="62"/>
  <c r="U646" i="62"/>
  <c r="T646" i="62"/>
  <c r="S646" i="62"/>
  <c r="R646" i="62"/>
  <c r="Q646" i="62"/>
  <c r="P646" i="62"/>
  <c r="O646" i="62"/>
  <c r="N646" i="62"/>
  <c r="M646" i="62"/>
  <c r="L646" i="62"/>
  <c r="K646" i="62"/>
  <c r="J646" i="62"/>
  <c r="I646" i="62"/>
  <c r="H646" i="62"/>
  <c r="G646" i="62"/>
  <c r="F646" i="62"/>
  <c r="D646" i="62"/>
  <c r="C646" i="62"/>
  <c r="B646" i="62"/>
  <c r="A646" i="62"/>
  <c r="AA645" i="62"/>
  <c r="Z645" i="62"/>
  <c r="Y645" i="62"/>
  <c r="W645" i="62"/>
  <c r="V645" i="62"/>
  <c r="U645" i="62"/>
  <c r="T645" i="62"/>
  <c r="S645" i="62"/>
  <c r="R645" i="62"/>
  <c r="Q645" i="62"/>
  <c r="P645" i="62"/>
  <c r="O645" i="62"/>
  <c r="N645" i="62"/>
  <c r="M645" i="62"/>
  <c r="L645" i="62"/>
  <c r="K645" i="62"/>
  <c r="J645" i="62"/>
  <c r="I645" i="62"/>
  <c r="H645" i="62"/>
  <c r="G645" i="62"/>
  <c r="F645" i="62"/>
  <c r="D645" i="62"/>
  <c r="C645" i="62"/>
  <c r="B645" i="62"/>
  <c r="A645" i="62"/>
  <c r="AA644" i="62"/>
  <c r="Z644" i="62"/>
  <c r="Y644" i="62"/>
  <c r="W644" i="62"/>
  <c r="V644" i="62"/>
  <c r="U644" i="62"/>
  <c r="T644" i="62"/>
  <c r="S644" i="62"/>
  <c r="R644" i="62"/>
  <c r="Q644" i="62"/>
  <c r="P644" i="62"/>
  <c r="O644" i="62"/>
  <c r="N644" i="62"/>
  <c r="M644" i="62"/>
  <c r="L644" i="62"/>
  <c r="K644" i="62"/>
  <c r="J644" i="62"/>
  <c r="I644" i="62"/>
  <c r="H644" i="62"/>
  <c r="G644" i="62"/>
  <c r="F644" i="62"/>
  <c r="D644" i="62"/>
  <c r="C644" i="62"/>
  <c r="B644" i="62"/>
  <c r="A644" i="62"/>
  <c r="AA643" i="62"/>
  <c r="Z643" i="62"/>
  <c r="Y643" i="62"/>
  <c r="W643" i="62"/>
  <c r="V643" i="62"/>
  <c r="U643" i="62"/>
  <c r="T643" i="62"/>
  <c r="S643" i="62"/>
  <c r="R643" i="62"/>
  <c r="Q643" i="62"/>
  <c r="P643" i="62"/>
  <c r="O643" i="62"/>
  <c r="N643" i="62"/>
  <c r="M643" i="62"/>
  <c r="L643" i="62"/>
  <c r="K643" i="62"/>
  <c r="J643" i="62"/>
  <c r="I643" i="62"/>
  <c r="H643" i="62"/>
  <c r="G643" i="62"/>
  <c r="F643" i="62"/>
  <c r="D643" i="62"/>
  <c r="C643" i="62"/>
  <c r="B643" i="62"/>
  <c r="A643" i="62"/>
  <c r="AA642" i="62"/>
  <c r="Z642" i="62"/>
  <c r="Y642" i="62"/>
  <c r="W642" i="62"/>
  <c r="V642" i="62"/>
  <c r="U642" i="62"/>
  <c r="T642" i="62"/>
  <c r="S642" i="62"/>
  <c r="R642" i="62"/>
  <c r="Q642" i="62"/>
  <c r="P642" i="62"/>
  <c r="O642" i="62"/>
  <c r="N642" i="62"/>
  <c r="M642" i="62"/>
  <c r="L642" i="62"/>
  <c r="K642" i="62"/>
  <c r="J642" i="62"/>
  <c r="I642" i="62"/>
  <c r="H642" i="62"/>
  <c r="G642" i="62"/>
  <c r="F642" i="62"/>
  <c r="D642" i="62"/>
  <c r="C642" i="62"/>
  <c r="B642" i="62"/>
  <c r="A642" i="62"/>
  <c r="AA641" i="62"/>
  <c r="Z641" i="62"/>
  <c r="Y641" i="62"/>
  <c r="W641" i="62"/>
  <c r="V641" i="62"/>
  <c r="U641" i="62"/>
  <c r="T641" i="62"/>
  <c r="S641" i="62"/>
  <c r="R641" i="62"/>
  <c r="Q641" i="62"/>
  <c r="P641" i="62"/>
  <c r="O641" i="62"/>
  <c r="N641" i="62"/>
  <c r="M641" i="62"/>
  <c r="L641" i="62"/>
  <c r="K641" i="62"/>
  <c r="J641" i="62"/>
  <c r="I641" i="62"/>
  <c r="H641" i="62"/>
  <c r="G641" i="62"/>
  <c r="F641" i="62"/>
  <c r="D641" i="62"/>
  <c r="C641" i="62"/>
  <c r="B641" i="62"/>
  <c r="A641" i="62"/>
  <c r="AA640" i="62"/>
  <c r="Z640" i="62"/>
  <c r="Y640" i="62"/>
  <c r="W640" i="62"/>
  <c r="V640" i="62"/>
  <c r="U640" i="62"/>
  <c r="T640" i="62"/>
  <c r="S640" i="62"/>
  <c r="R640" i="62"/>
  <c r="Q640" i="62"/>
  <c r="P640" i="62"/>
  <c r="O640" i="62"/>
  <c r="N640" i="62"/>
  <c r="M640" i="62"/>
  <c r="L640" i="62"/>
  <c r="K640" i="62"/>
  <c r="J640" i="62"/>
  <c r="I640" i="62"/>
  <c r="H640" i="62"/>
  <c r="G640" i="62"/>
  <c r="F640" i="62"/>
  <c r="D640" i="62"/>
  <c r="C640" i="62"/>
  <c r="B640" i="62"/>
  <c r="A640" i="62"/>
  <c r="AA639" i="62"/>
  <c r="Z639" i="62"/>
  <c r="Y639" i="62"/>
  <c r="W639" i="62"/>
  <c r="V639" i="62"/>
  <c r="U639" i="62"/>
  <c r="T639" i="62"/>
  <c r="S639" i="62"/>
  <c r="R639" i="62"/>
  <c r="Q639" i="62"/>
  <c r="P639" i="62"/>
  <c r="O639" i="62"/>
  <c r="N639" i="62"/>
  <c r="M639" i="62"/>
  <c r="L639" i="62"/>
  <c r="K639" i="62"/>
  <c r="J639" i="62"/>
  <c r="I639" i="62"/>
  <c r="H639" i="62"/>
  <c r="G639" i="62"/>
  <c r="F639" i="62"/>
  <c r="D639" i="62"/>
  <c r="C639" i="62"/>
  <c r="B639" i="62"/>
  <c r="A639" i="62"/>
  <c r="AA638" i="62"/>
  <c r="Z638" i="62"/>
  <c r="Y638" i="62"/>
  <c r="W638" i="62"/>
  <c r="V638" i="62"/>
  <c r="U638" i="62"/>
  <c r="T638" i="62"/>
  <c r="S638" i="62"/>
  <c r="R638" i="62"/>
  <c r="Q638" i="62"/>
  <c r="P638" i="62"/>
  <c r="O638" i="62"/>
  <c r="N638" i="62"/>
  <c r="M638" i="62"/>
  <c r="L638" i="62"/>
  <c r="K638" i="62"/>
  <c r="J638" i="62"/>
  <c r="I638" i="62"/>
  <c r="H638" i="62"/>
  <c r="G638" i="62"/>
  <c r="F638" i="62"/>
  <c r="D638" i="62"/>
  <c r="C638" i="62"/>
  <c r="B638" i="62"/>
  <c r="A638" i="62"/>
  <c r="AA637" i="62"/>
  <c r="Z637" i="62"/>
  <c r="Y637" i="62"/>
  <c r="W637" i="62"/>
  <c r="V637" i="62"/>
  <c r="U637" i="62"/>
  <c r="T637" i="62"/>
  <c r="S637" i="62"/>
  <c r="R637" i="62"/>
  <c r="Q637" i="62"/>
  <c r="P637" i="62"/>
  <c r="O637" i="62"/>
  <c r="N637" i="62"/>
  <c r="M637" i="62"/>
  <c r="L637" i="62"/>
  <c r="K637" i="62"/>
  <c r="J637" i="62"/>
  <c r="I637" i="62"/>
  <c r="H637" i="62"/>
  <c r="G637" i="62"/>
  <c r="F637" i="62"/>
  <c r="D637" i="62"/>
  <c r="C637" i="62"/>
  <c r="B637" i="62"/>
  <c r="A637" i="62"/>
  <c r="AA636" i="62"/>
  <c r="Z636" i="62"/>
  <c r="Y636" i="62"/>
  <c r="W636" i="62"/>
  <c r="V636" i="62"/>
  <c r="U636" i="62"/>
  <c r="T636" i="62"/>
  <c r="S636" i="62"/>
  <c r="R636" i="62"/>
  <c r="Q636" i="62"/>
  <c r="P636" i="62"/>
  <c r="O636" i="62"/>
  <c r="N636" i="62"/>
  <c r="M636" i="62"/>
  <c r="L636" i="62"/>
  <c r="K636" i="62"/>
  <c r="J636" i="62"/>
  <c r="I636" i="62"/>
  <c r="H636" i="62"/>
  <c r="G636" i="62"/>
  <c r="F636" i="62"/>
  <c r="D636" i="62"/>
  <c r="C636" i="62"/>
  <c r="B636" i="62"/>
  <c r="A636" i="62"/>
  <c r="AA635" i="62"/>
  <c r="Z635" i="62"/>
  <c r="Y635" i="62"/>
  <c r="W635" i="62"/>
  <c r="V635" i="62"/>
  <c r="U635" i="62"/>
  <c r="T635" i="62"/>
  <c r="S635" i="62"/>
  <c r="R635" i="62"/>
  <c r="Q635" i="62"/>
  <c r="P635" i="62"/>
  <c r="O635" i="62"/>
  <c r="N635" i="62"/>
  <c r="M635" i="62"/>
  <c r="L635" i="62"/>
  <c r="K635" i="62"/>
  <c r="J635" i="62"/>
  <c r="I635" i="62"/>
  <c r="H635" i="62"/>
  <c r="G635" i="62"/>
  <c r="F635" i="62"/>
  <c r="D635" i="62"/>
  <c r="C635" i="62"/>
  <c r="B635" i="62"/>
  <c r="A635" i="62"/>
  <c r="AA634" i="62"/>
  <c r="Z634" i="62"/>
  <c r="Y634" i="62"/>
  <c r="W634" i="62"/>
  <c r="V634" i="62"/>
  <c r="U634" i="62"/>
  <c r="T634" i="62"/>
  <c r="S634" i="62"/>
  <c r="R634" i="62"/>
  <c r="Q634" i="62"/>
  <c r="P634" i="62"/>
  <c r="O634" i="62"/>
  <c r="N634" i="62"/>
  <c r="M634" i="62"/>
  <c r="L634" i="62"/>
  <c r="K634" i="62"/>
  <c r="J634" i="62"/>
  <c r="I634" i="62"/>
  <c r="H634" i="62"/>
  <c r="G634" i="62"/>
  <c r="F634" i="62"/>
  <c r="D634" i="62"/>
  <c r="C634" i="62"/>
  <c r="B634" i="62"/>
  <c r="A634" i="62"/>
  <c r="AA633" i="62"/>
  <c r="Z633" i="62"/>
  <c r="Y633" i="62"/>
  <c r="W633" i="62"/>
  <c r="V633" i="62"/>
  <c r="U633" i="62"/>
  <c r="T633" i="62"/>
  <c r="S633" i="62"/>
  <c r="R633" i="62"/>
  <c r="Q633" i="62"/>
  <c r="P633" i="62"/>
  <c r="O633" i="62"/>
  <c r="N633" i="62"/>
  <c r="M633" i="62"/>
  <c r="L633" i="62"/>
  <c r="K633" i="62"/>
  <c r="J633" i="62"/>
  <c r="I633" i="62"/>
  <c r="H633" i="62"/>
  <c r="G633" i="62"/>
  <c r="F633" i="62"/>
  <c r="D633" i="62"/>
  <c r="C633" i="62"/>
  <c r="B633" i="62"/>
  <c r="A633" i="62"/>
  <c r="AA632" i="62"/>
  <c r="Z632" i="62"/>
  <c r="Y632" i="62"/>
  <c r="W632" i="62"/>
  <c r="V632" i="62"/>
  <c r="U632" i="62"/>
  <c r="T632" i="62"/>
  <c r="S632" i="62"/>
  <c r="R632" i="62"/>
  <c r="Q632" i="62"/>
  <c r="P632" i="62"/>
  <c r="O632" i="62"/>
  <c r="N632" i="62"/>
  <c r="M632" i="62"/>
  <c r="L632" i="62"/>
  <c r="K632" i="62"/>
  <c r="J632" i="62"/>
  <c r="I632" i="62"/>
  <c r="H632" i="62"/>
  <c r="G632" i="62"/>
  <c r="F632" i="62"/>
  <c r="D632" i="62"/>
  <c r="C632" i="62"/>
  <c r="B632" i="62"/>
  <c r="A632" i="62"/>
  <c r="AA626" i="62"/>
  <c r="Z626" i="62"/>
  <c r="Y626" i="62"/>
  <c r="W626" i="62"/>
  <c r="V626" i="62"/>
  <c r="U626" i="62"/>
  <c r="T626" i="62"/>
  <c r="S626" i="62"/>
  <c r="R626" i="62"/>
  <c r="Q626" i="62"/>
  <c r="P626" i="62"/>
  <c r="O626" i="62"/>
  <c r="N626" i="62"/>
  <c r="M626" i="62"/>
  <c r="L626" i="62"/>
  <c r="K626" i="62"/>
  <c r="J626" i="62"/>
  <c r="I626" i="62"/>
  <c r="H626" i="62"/>
  <c r="G626" i="62"/>
  <c r="F626" i="62"/>
  <c r="D626" i="62"/>
  <c r="C626" i="62"/>
  <c r="B626" i="62"/>
  <c r="A626" i="62"/>
  <c r="AA625" i="62"/>
  <c r="Z625" i="62"/>
  <c r="Y625" i="62"/>
  <c r="W625" i="62"/>
  <c r="V625" i="62"/>
  <c r="U625" i="62"/>
  <c r="T625" i="62"/>
  <c r="S625" i="62"/>
  <c r="R625" i="62"/>
  <c r="Q625" i="62"/>
  <c r="P625" i="62"/>
  <c r="O625" i="62"/>
  <c r="N625" i="62"/>
  <c r="M625" i="62"/>
  <c r="L625" i="62"/>
  <c r="K625" i="62"/>
  <c r="J625" i="62"/>
  <c r="I625" i="62"/>
  <c r="H625" i="62"/>
  <c r="G625" i="62"/>
  <c r="F625" i="62"/>
  <c r="D625" i="62"/>
  <c r="C625" i="62"/>
  <c r="B625" i="62"/>
  <c r="A625" i="62"/>
  <c r="AA624" i="62"/>
  <c r="Z624" i="62"/>
  <c r="Y624" i="62"/>
  <c r="W624" i="62"/>
  <c r="V624" i="62"/>
  <c r="U624" i="62"/>
  <c r="T624" i="62"/>
  <c r="S624" i="62"/>
  <c r="R624" i="62"/>
  <c r="Q624" i="62"/>
  <c r="P624" i="62"/>
  <c r="O624" i="62"/>
  <c r="N624" i="62"/>
  <c r="M624" i="62"/>
  <c r="L624" i="62"/>
  <c r="K624" i="62"/>
  <c r="J624" i="62"/>
  <c r="I624" i="62"/>
  <c r="H624" i="62"/>
  <c r="G624" i="62"/>
  <c r="F624" i="62"/>
  <c r="D624" i="62"/>
  <c r="C624" i="62"/>
  <c r="B624" i="62"/>
  <c r="A624" i="62"/>
  <c r="AA623" i="62"/>
  <c r="Z623" i="62"/>
  <c r="Y623" i="62"/>
  <c r="W623" i="62"/>
  <c r="V623" i="62"/>
  <c r="U623" i="62"/>
  <c r="T623" i="62"/>
  <c r="S623" i="62"/>
  <c r="R623" i="62"/>
  <c r="Q623" i="62"/>
  <c r="P623" i="62"/>
  <c r="O623" i="62"/>
  <c r="N623" i="62"/>
  <c r="M623" i="62"/>
  <c r="L623" i="62"/>
  <c r="K623" i="62"/>
  <c r="J623" i="62"/>
  <c r="I623" i="62"/>
  <c r="H623" i="62"/>
  <c r="G623" i="62"/>
  <c r="F623" i="62"/>
  <c r="D623" i="62"/>
  <c r="C623" i="62"/>
  <c r="B623" i="62"/>
  <c r="A623" i="62"/>
  <c r="AA622" i="62"/>
  <c r="Z622" i="62"/>
  <c r="Y622" i="62"/>
  <c r="W622" i="62"/>
  <c r="V622" i="62"/>
  <c r="U622" i="62"/>
  <c r="T622" i="62"/>
  <c r="S622" i="62"/>
  <c r="R622" i="62"/>
  <c r="Q622" i="62"/>
  <c r="P622" i="62"/>
  <c r="O622" i="62"/>
  <c r="N622" i="62"/>
  <c r="M622" i="62"/>
  <c r="L622" i="62"/>
  <c r="K622" i="62"/>
  <c r="J622" i="62"/>
  <c r="I622" i="62"/>
  <c r="H622" i="62"/>
  <c r="G622" i="62"/>
  <c r="F622" i="62"/>
  <c r="D622" i="62"/>
  <c r="C622" i="62"/>
  <c r="B622" i="62"/>
  <c r="A622" i="62"/>
  <c r="AA621" i="62"/>
  <c r="Z621" i="62"/>
  <c r="Y621" i="62"/>
  <c r="W621" i="62"/>
  <c r="V621" i="62"/>
  <c r="U621" i="62"/>
  <c r="T621" i="62"/>
  <c r="S621" i="62"/>
  <c r="R621" i="62"/>
  <c r="Q621" i="62"/>
  <c r="P621" i="62"/>
  <c r="O621" i="62"/>
  <c r="N621" i="62"/>
  <c r="M621" i="62"/>
  <c r="L621" i="62"/>
  <c r="K621" i="62"/>
  <c r="J621" i="62"/>
  <c r="I621" i="62"/>
  <c r="H621" i="62"/>
  <c r="G621" i="62"/>
  <c r="F621" i="62"/>
  <c r="D621" i="62"/>
  <c r="C621" i="62"/>
  <c r="B621" i="62"/>
  <c r="A621" i="62"/>
  <c r="AA620" i="62"/>
  <c r="Z620" i="62"/>
  <c r="Y620" i="62"/>
  <c r="W620" i="62"/>
  <c r="V620" i="62"/>
  <c r="U620" i="62"/>
  <c r="T620" i="62"/>
  <c r="S620" i="62"/>
  <c r="R620" i="62"/>
  <c r="Q620" i="62"/>
  <c r="P620" i="62"/>
  <c r="O620" i="62"/>
  <c r="N620" i="62"/>
  <c r="M620" i="62"/>
  <c r="L620" i="62"/>
  <c r="K620" i="62"/>
  <c r="J620" i="62"/>
  <c r="I620" i="62"/>
  <c r="H620" i="62"/>
  <c r="G620" i="62"/>
  <c r="F620" i="62"/>
  <c r="D620" i="62"/>
  <c r="C620" i="62"/>
  <c r="B620" i="62"/>
  <c r="A620" i="62"/>
  <c r="AA619" i="62"/>
  <c r="Z619" i="62"/>
  <c r="Y619" i="62"/>
  <c r="W619" i="62"/>
  <c r="V619" i="62"/>
  <c r="U619" i="62"/>
  <c r="T619" i="62"/>
  <c r="S619" i="62"/>
  <c r="R619" i="62"/>
  <c r="Q619" i="62"/>
  <c r="P619" i="62"/>
  <c r="O619" i="62"/>
  <c r="N619" i="62"/>
  <c r="M619" i="62"/>
  <c r="L619" i="62"/>
  <c r="K619" i="62"/>
  <c r="J619" i="62"/>
  <c r="I619" i="62"/>
  <c r="H619" i="62"/>
  <c r="G619" i="62"/>
  <c r="F619" i="62"/>
  <c r="D619" i="62"/>
  <c r="C619" i="62"/>
  <c r="B619" i="62"/>
  <c r="A619" i="62"/>
  <c r="AA618" i="62"/>
  <c r="Z618" i="62"/>
  <c r="Y618" i="62"/>
  <c r="W618" i="62"/>
  <c r="V618" i="62"/>
  <c r="U618" i="62"/>
  <c r="T618" i="62"/>
  <c r="S618" i="62"/>
  <c r="R618" i="62"/>
  <c r="Q618" i="62"/>
  <c r="P618" i="62"/>
  <c r="O618" i="62"/>
  <c r="N618" i="62"/>
  <c r="M618" i="62"/>
  <c r="L618" i="62"/>
  <c r="K618" i="62"/>
  <c r="J618" i="62"/>
  <c r="I618" i="62"/>
  <c r="H618" i="62"/>
  <c r="G618" i="62"/>
  <c r="F618" i="62"/>
  <c r="D618" i="62"/>
  <c r="C618" i="62"/>
  <c r="B618" i="62"/>
  <c r="A618" i="62"/>
  <c r="AA617" i="62"/>
  <c r="Z617" i="62"/>
  <c r="Y617" i="62"/>
  <c r="W617" i="62"/>
  <c r="V617" i="62"/>
  <c r="U617" i="62"/>
  <c r="T617" i="62"/>
  <c r="S617" i="62"/>
  <c r="R617" i="62"/>
  <c r="Q617" i="62"/>
  <c r="P617" i="62"/>
  <c r="O617" i="62"/>
  <c r="N617" i="62"/>
  <c r="M617" i="62"/>
  <c r="L617" i="62"/>
  <c r="K617" i="62"/>
  <c r="J617" i="62"/>
  <c r="I617" i="62"/>
  <c r="H617" i="62"/>
  <c r="G617" i="62"/>
  <c r="F617" i="62"/>
  <c r="D617" i="62"/>
  <c r="C617" i="62"/>
  <c r="B617" i="62"/>
  <c r="A617" i="62"/>
  <c r="AA611" i="62"/>
  <c r="Z611" i="62"/>
  <c r="Y611" i="62"/>
  <c r="W611" i="62"/>
  <c r="V611" i="62"/>
  <c r="U611" i="62"/>
  <c r="T611" i="62"/>
  <c r="S611" i="62"/>
  <c r="R611" i="62"/>
  <c r="Q611" i="62"/>
  <c r="P611" i="62"/>
  <c r="O611" i="62"/>
  <c r="N611" i="62"/>
  <c r="M611" i="62"/>
  <c r="L611" i="62"/>
  <c r="K611" i="62"/>
  <c r="J611" i="62"/>
  <c r="I611" i="62"/>
  <c r="H611" i="62"/>
  <c r="G611" i="62"/>
  <c r="F611" i="62"/>
  <c r="D611" i="62"/>
  <c r="C611" i="62"/>
  <c r="B611" i="62"/>
  <c r="A611" i="62"/>
  <c r="AA610" i="62"/>
  <c r="Z610" i="62"/>
  <c r="Y610" i="62"/>
  <c r="W610" i="62"/>
  <c r="V610" i="62"/>
  <c r="U610" i="62"/>
  <c r="T610" i="62"/>
  <c r="S610" i="62"/>
  <c r="R610" i="62"/>
  <c r="Q610" i="62"/>
  <c r="P610" i="62"/>
  <c r="O610" i="62"/>
  <c r="N610" i="62"/>
  <c r="M610" i="62"/>
  <c r="L610" i="62"/>
  <c r="K610" i="62"/>
  <c r="J610" i="62"/>
  <c r="I610" i="62"/>
  <c r="H610" i="62"/>
  <c r="G610" i="62"/>
  <c r="F610" i="62"/>
  <c r="D610" i="62"/>
  <c r="C610" i="62"/>
  <c r="B610" i="62"/>
  <c r="A610" i="62"/>
  <c r="AA609" i="62"/>
  <c r="Z609" i="62"/>
  <c r="Y609" i="62"/>
  <c r="W609" i="62"/>
  <c r="V609" i="62"/>
  <c r="U609" i="62"/>
  <c r="T609" i="62"/>
  <c r="S609" i="62"/>
  <c r="R609" i="62"/>
  <c r="Q609" i="62"/>
  <c r="P609" i="62"/>
  <c r="O609" i="62"/>
  <c r="N609" i="62"/>
  <c r="M609" i="62"/>
  <c r="L609" i="62"/>
  <c r="K609" i="62"/>
  <c r="J609" i="62"/>
  <c r="I609" i="62"/>
  <c r="H609" i="62"/>
  <c r="G609" i="62"/>
  <c r="F609" i="62"/>
  <c r="D609" i="62"/>
  <c r="C609" i="62"/>
  <c r="B609" i="62"/>
  <c r="A609" i="62"/>
  <c r="AA608" i="62"/>
  <c r="Z608" i="62"/>
  <c r="Y608" i="62"/>
  <c r="W608" i="62"/>
  <c r="V608" i="62"/>
  <c r="U608" i="62"/>
  <c r="T608" i="62"/>
  <c r="S608" i="62"/>
  <c r="R608" i="62"/>
  <c r="Q608" i="62"/>
  <c r="P608" i="62"/>
  <c r="O608" i="62"/>
  <c r="N608" i="62"/>
  <c r="M608" i="62"/>
  <c r="L608" i="62"/>
  <c r="K608" i="62"/>
  <c r="J608" i="62"/>
  <c r="I608" i="62"/>
  <c r="H608" i="62"/>
  <c r="G608" i="62"/>
  <c r="F608" i="62"/>
  <c r="D608" i="62"/>
  <c r="C608" i="62"/>
  <c r="B608" i="62"/>
  <c r="A608" i="62"/>
  <c r="AA607" i="62"/>
  <c r="Z607" i="62"/>
  <c r="Y607" i="62"/>
  <c r="W607" i="62"/>
  <c r="V607" i="62"/>
  <c r="U607" i="62"/>
  <c r="T607" i="62"/>
  <c r="S607" i="62"/>
  <c r="R607" i="62"/>
  <c r="Q607" i="62"/>
  <c r="P607" i="62"/>
  <c r="O607" i="62"/>
  <c r="N607" i="62"/>
  <c r="M607" i="62"/>
  <c r="L607" i="62"/>
  <c r="K607" i="62"/>
  <c r="J607" i="62"/>
  <c r="I607" i="62"/>
  <c r="H607" i="62"/>
  <c r="G607" i="62"/>
  <c r="F607" i="62"/>
  <c r="D607" i="62"/>
  <c r="C607" i="62"/>
  <c r="B607" i="62"/>
  <c r="A607" i="62"/>
  <c r="AA606" i="62"/>
  <c r="Z606" i="62"/>
  <c r="Y606" i="62"/>
  <c r="W606" i="62"/>
  <c r="V606" i="62"/>
  <c r="U606" i="62"/>
  <c r="T606" i="62"/>
  <c r="S606" i="62"/>
  <c r="R606" i="62"/>
  <c r="Q606" i="62"/>
  <c r="P606" i="62"/>
  <c r="O606" i="62"/>
  <c r="N606" i="62"/>
  <c r="M606" i="62"/>
  <c r="L606" i="62"/>
  <c r="K606" i="62"/>
  <c r="J606" i="62"/>
  <c r="I606" i="62"/>
  <c r="H606" i="62"/>
  <c r="G606" i="62"/>
  <c r="F606" i="62"/>
  <c r="D606" i="62"/>
  <c r="C606" i="62"/>
  <c r="B606" i="62"/>
  <c r="A606" i="62"/>
  <c r="AA605" i="62"/>
  <c r="Z605" i="62"/>
  <c r="Y605" i="62"/>
  <c r="W605" i="62"/>
  <c r="V605" i="62"/>
  <c r="U605" i="62"/>
  <c r="T605" i="62"/>
  <c r="S605" i="62"/>
  <c r="R605" i="62"/>
  <c r="Q605" i="62"/>
  <c r="P605" i="62"/>
  <c r="O605" i="62"/>
  <c r="N605" i="62"/>
  <c r="M605" i="62"/>
  <c r="L605" i="62"/>
  <c r="K605" i="62"/>
  <c r="J605" i="62"/>
  <c r="I605" i="62"/>
  <c r="H605" i="62"/>
  <c r="G605" i="62"/>
  <c r="F605" i="62"/>
  <c r="D605" i="62"/>
  <c r="C605" i="62"/>
  <c r="B605" i="62"/>
  <c r="A605" i="62"/>
  <c r="AA604" i="62"/>
  <c r="Z604" i="62"/>
  <c r="Y604" i="62"/>
  <c r="W604" i="62"/>
  <c r="V604" i="62"/>
  <c r="U604" i="62"/>
  <c r="T604" i="62"/>
  <c r="S604" i="62"/>
  <c r="R604" i="62"/>
  <c r="Q604" i="62"/>
  <c r="P604" i="62"/>
  <c r="O604" i="62"/>
  <c r="N604" i="62"/>
  <c r="M604" i="62"/>
  <c r="L604" i="62"/>
  <c r="K604" i="62"/>
  <c r="J604" i="62"/>
  <c r="I604" i="62"/>
  <c r="H604" i="62"/>
  <c r="G604" i="62"/>
  <c r="F604" i="62"/>
  <c r="D604" i="62"/>
  <c r="C604" i="62"/>
  <c r="B604" i="62"/>
  <c r="A604" i="62"/>
  <c r="AA603" i="62"/>
  <c r="Z603" i="62"/>
  <c r="Y603" i="62"/>
  <c r="W603" i="62"/>
  <c r="V603" i="62"/>
  <c r="U603" i="62"/>
  <c r="T603" i="62"/>
  <c r="S603" i="62"/>
  <c r="R603" i="62"/>
  <c r="Q603" i="62"/>
  <c r="P603" i="62"/>
  <c r="O603" i="62"/>
  <c r="N603" i="62"/>
  <c r="M603" i="62"/>
  <c r="L603" i="62"/>
  <c r="K603" i="62"/>
  <c r="J603" i="62"/>
  <c r="I603" i="62"/>
  <c r="H603" i="62"/>
  <c r="G603" i="62"/>
  <c r="F603" i="62"/>
  <c r="D603" i="62"/>
  <c r="C603" i="62"/>
  <c r="B603" i="62"/>
  <c r="A603" i="62"/>
  <c r="AA602" i="62"/>
  <c r="Z602" i="62"/>
  <c r="Y602" i="62"/>
  <c r="W602" i="62"/>
  <c r="V602" i="62"/>
  <c r="U602" i="62"/>
  <c r="T602" i="62"/>
  <c r="S602" i="62"/>
  <c r="R602" i="62"/>
  <c r="Q602" i="62"/>
  <c r="P602" i="62"/>
  <c r="O602" i="62"/>
  <c r="N602" i="62"/>
  <c r="M602" i="62"/>
  <c r="L602" i="62"/>
  <c r="K602" i="62"/>
  <c r="J602" i="62"/>
  <c r="I602" i="62"/>
  <c r="H602" i="62"/>
  <c r="G602" i="62"/>
  <c r="F602" i="62"/>
  <c r="D602" i="62"/>
  <c r="C602" i="62"/>
  <c r="B602" i="62"/>
  <c r="A602" i="62"/>
  <c r="AA601" i="62"/>
  <c r="Z601" i="62"/>
  <c r="Y601" i="62"/>
  <c r="W601" i="62"/>
  <c r="V601" i="62"/>
  <c r="U601" i="62"/>
  <c r="T601" i="62"/>
  <c r="S601" i="62"/>
  <c r="R601" i="62"/>
  <c r="Q601" i="62"/>
  <c r="P601" i="62"/>
  <c r="O601" i="62"/>
  <c r="N601" i="62"/>
  <c r="M601" i="62"/>
  <c r="L601" i="62"/>
  <c r="K601" i="62"/>
  <c r="J601" i="62"/>
  <c r="I601" i="62"/>
  <c r="H601" i="62"/>
  <c r="G601" i="62"/>
  <c r="F601" i="62"/>
  <c r="D601" i="62"/>
  <c r="C601" i="62"/>
  <c r="B601" i="62"/>
  <c r="A601" i="62"/>
  <c r="AA600" i="62"/>
  <c r="Z600" i="62"/>
  <c r="Y600" i="62"/>
  <c r="W600" i="62"/>
  <c r="V600" i="62"/>
  <c r="U600" i="62"/>
  <c r="T600" i="62"/>
  <c r="S600" i="62"/>
  <c r="R600" i="62"/>
  <c r="Q600" i="62"/>
  <c r="P600" i="62"/>
  <c r="O600" i="62"/>
  <c r="N600" i="62"/>
  <c r="M600" i="62"/>
  <c r="L600" i="62"/>
  <c r="K600" i="62"/>
  <c r="J600" i="62"/>
  <c r="I600" i="62"/>
  <c r="H600" i="62"/>
  <c r="G600" i="62"/>
  <c r="F600" i="62"/>
  <c r="D600" i="62"/>
  <c r="C600" i="62"/>
  <c r="B600" i="62"/>
  <c r="A600" i="62"/>
  <c r="AA599" i="62"/>
  <c r="Z599" i="62"/>
  <c r="Y599" i="62"/>
  <c r="W599" i="62"/>
  <c r="V599" i="62"/>
  <c r="U599" i="62"/>
  <c r="T599" i="62"/>
  <c r="S599" i="62"/>
  <c r="R599" i="62"/>
  <c r="Q599" i="62"/>
  <c r="P599" i="62"/>
  <c r="O599" i="62"/>
  <c r="N599" i="62"/>
  <c r="M599" i="62"/>
  <c r="L599" i="62"/>
  <c r="K599" i="62"/>
  <c r="J599" i="62"/>
  <c r="I599" i="62"/>
  <c r="H599" i="62"/>
  <c r="G599" i="62"/>
  <c r="F599" i="62"/>
  <c r="D599" i="62"/>
  <c r="C599" i="62"/>
  <c r="B599" i="62"/>
  <c r="A599" i="62"/>
  <c r="AA598" i="62"/>
  <c r="Z598" i="62"/>
  <c r="Y598" i="62"/>
  <c r="W598" i="62"/>
  <c r="V598" i="62"/>
  <c r="U598" i="62"/>
  <c r="T598" i="62"/>
  <c r="S598" i="62"/>
  <c r="R598" i="62"/>
  <c r="Q598" i="62"/>
  <c r="P598" i="62"/>
  <c r="O598" i="62"/>
  <c r="N598" i="62"/>
  <c r="M598" i="62"/>
  <c r="L598" i="62"/>
  <c r="K598" i="62"/>
  <c r="J598" i="62"/>
  <c r="I598" i="62"/>
  <c r="H598" i="62"/>
  <c r="G598" i="62"/>
  <c r="F598" i="62"/>
  <c r="D598" i="62"/>
  <c r="C598" i="62"/>
  <c r="B598" i="62"/>
  <c r="A598" i="62"/>
  <c r="AA597" i="62"/>
  <c r="Z597" i="62"/>
  <c r="Y597" i="62"/>
  <c r="W597" i="62"/>
  <c r="V597" i="62"/>
  <c r="U597" i="62"/>
  <c r="T597" i="62"/>
  <c r="S597" i="62"/>
  <c r="R597" i="62"/>
  <c r="Q597" i="62"/>
  <c r="P597" i="62"/>
  <c r="O597" i="62"/>
  <c r="N597" i="62"/>
  <c r="M597" i="62"/>
  <c r="L597" i="62"/>
  <c r="K597" i="62"/>
  <c r="J597" i="62"/>
  <c r="I597" i="62"/>
  <c r="H597" i="62"/>
  <c r="G597" i="62"/>
  <c r="F597" i="62"/>
  <c r="D597" i="62"/>
  <c r="C597" i="62"/>
  <c r="B597" i="62"/>
  <c r="A597" i="62"/>
  <c r="AA596" i="62"/>
  <c r="Z596" i="62"/>
  <c r="Y596" i="62"/>
  <c r="W596" i="62"/>
  <c r="V596" i="62"/>
  <c r="U596" i="62"/>
  <c r="T596" i="62"/>
  <c r="S596" i="62"/>
  <c r="R596" i="62"/>
  <c r="Q596" i="62"/>
  <c r="P596" i="62"/>
  <c r="O596" i="62"/>
  <c r="N596" i="62"/>
  <c r="M596" i="62"/>
  <c r="L596" i="62"/>
  <c r="K596" i="62"/>
  <c r="J596" i="62"/>
  <c r="I596" i="62"/>
  <c r="H596" i="62"/>
  <c r="G596" i="62"/>
  <c r="F596" i="62"/>
  <c r="D596" i="62"/>
  <c r="C596" i="62"/>
  <c r="B596" i="62"/>
  <c r="A596" i="62"/>
  <c r="AA595" i="62"/>
  <c r="Z595" i="62"/>
  <c r="Y595" i="62"/>
  <c r="W595" i="62"/>
  <c r="V595" i="62"/>
  <c r="U595" i="62"/>
  <c r="T595" i="62"/>
  <c r="S595" i="62"/>
  <c r="R595" i="62"/>
  <c r="Q595" i="62"/>
  <c r="P595" i="62"/>
  <c r="O595" i="62"/>
  <c r="N595" i="62"/>
  <c r="M595" i="62"/>
  <c r="L595" i="62"/>
  <c r="K595" i="62"/>
  <c r="J595" i="62"/>
  <c r="I595" i="62"/>
  <c r="H595" i="62"/>
  <c r="G595" i="62"/>
  <c r="F595" i="62"/>
  <c r="D595" i="62"/>
  <c r="C595" i="62"/>
  <c r="B595" i="62"/>
  <c r="A595" i="62"/>
  <c r="AA594" i="62"/>
  <c r="Z594" i="62"/>
  <c r="Y594" i="62"/>
  <c r="W594" i="62"/>
  <c r="V594" i="62"/>
  <c r="U594" i="62"/>
  <c r="T594" i="62"/>
  <c r="S594" i="62"/>
  <c r="R594" i="62"/>
  <c r="Q594" i="62"/>
  <c r="P594" i="62"/>
  <c r="O594" i="62"/>
  <c r="N594" i="62"/>
  <c r="M594" i="62"/>
  <c r="L594" i="62"/>
  <c r="K594" i="62"/>
  <c r="J594" i="62"/>
  <c r="I594" i="62"/>
  <c r="H594" i="62"/>
  <c r="G594" i="62"/>
  <c r="F594" i="62"/>
  <c r="D594" i="62"/>
  <c r="C594" i="62"/>
  <c r="B594" i="62"/>
  <c r="A594" i="62"/>
  <c r="AA593" i="62"/>
  <c r="Z593" i="62"/>
  <c r="Y593" i="62"/>
  <c r="W593" i="62"/>
  <c r="V593" i="62"/>
  <c r="U593" i="62"/>
  <c r="T593" i="62"/>
  <c r="S593" i="62"/>
  <c r="R593" i="62"/>
  <c r="Q593" i="62"/>
  <c r="P593" i="62"/>
  <c r="O593" i="62"/>
  <c r="N593" i="62"/>
  <c r="M593" i="62"/>
  <c r="L593" i="62"/>
  <c r="K593" i="62"/>
  <c r="J593" i="62"/>
  <c r="I593" i="62"/>
  <c r="H593" i="62"/>
  <c r="G593" i="62"/>
  <c r="F593" i="62"/>
  <c r="D593" i="62"/>
  <c r="C593" i="62"/>
  <c r="B593" i="62"/>
  <c r="A593" i="62"/>
  <c r="AA592" i="62"/>
  <c r="Z592" i="62"/>
  <c r="Y592" i="62"/>
  <c r="W592" i="62"/>
  <c r="V592" i="62"/>
  <c r="U592" i="62"/>
  <c r="T592" i="62"/>
  <c r="S592" i="62"/>
  <c r="R592" i="62"/>
  <c r="Q592" i="62"/>
  <c r="P592" i="62"/>
  <c r="O592" i="62"/>
  <c r="N592" i="62"/>
  <c r="M592" i="62"/>
  <c r="L592" i="62"/>
  <c r="K592" i="62"/>
  <c r="J592" i="62"/>
  <c r="I592" i="62"/>
  <c r="H592" i="62"/>
  <c r="G592" i="62"/>
  <c r="F592" i="62"/>
  <c r="D592" i="62"/>
  <c r="C592" i="62"/>
  <c r="B592" i="62"/>
  <c r="A592" i="62"/>
  <c r="AA591" i="62"/>
  <c r="Z591" i="62"/>
  <c r="Y591" i="62"/>
  <c r="W591" i="62"/>
  <c r="V591" i="62"/>
  <c r="U591" i="62"/>
  <c r="T591" i="62"/>
  <c r="S591" i="62"/>
  <c r="R591" i="62"/>
  <c r="Q591" i="62"/>
  <c r="P591" i="62"/>
  <c r="O591" i="62"/>
  <c r="N591" i="62"/>
  <c r="M591" i="62"/>
  <c r="L591" i="62"/>
  <c r="K591" i="62"/>
  <c r="J591" i="62"/>
  <c r="I591" i="62"/>
  <c r="H591" i="62"/>
  <c r="G591" i="62"/>
  <c r="F591" i="62"/>
  <c r="D591" i="62"/>
  <c r="C591" i="62"/>
  <c r="B591" i="62"/>
  <c r="A591" i="62"/>
  <c r="AA590" i="62"/>
  <c r="Z590" i="62"/>
  <c r="Y590" i="62"/>
  <c r="W590" i="62"/>
  <c r="V590" i="62"/>
  <c r="U590" i="62"/>
  <c r="T590" i="62"/>
  <c r="S590" i="62"/>
  <c r="R590" i="62"/>
  <c r="Q590" i="62"/>
  <c r="P590" i="62"/>
  <c r="O590" i="62"/>
  <c r="N590" i="62"/>
  <c r="M590" i="62"/>
  <c r="L590" i="62"/>
  <c r="K590" i="62"/>
  <c r="J590" i="62"/>
  <c r="I590" i="62"/>
  <c r="H590" i="62"/>
  <c r="G590" i="62"/>
  <c r="F590" i="62"/>
  <c r="D590" i="62"/>
  <c r="C590" i="62"/>
  <c r="B590" i="62"/>
  <c r="A590" i="62"/>
  <c r="AA589" i="62"/>
  <c r="Z589" i="62"/>
  <c r="Y589" i="62"/>
  <c r="W589" i="62"/>
  <c r="V589" i="62"/>
  <c r="U589" i="62"/>
  <c r="T589" i="62"/>
  <c r="S589" i="62"/>
  <c r="R589" i="62"/>
  <c r="Q589" i="62"/>
  <c r="P589" i="62"/>
  <c r="O589" i="62"/>
  <c r="N589" i="62"/>
  <c r="M589" i="62"/>
  <c r="L589" i="62"/>
  <c r="K589" i="62"/>
  <c r="J589" i="62"/>
  <c r="I589" i="62"/>
  <c r="H589" i="62"/>
  <c r="G589" i="62"/>
  <c r="F589" i="62"/>
  <c r="D589" i="62"/>
  <c r="C589" i="62"/>
  <c r="B589" i="62"/>
  <c r="A589" i="62"/>
  <c r="AA588" i="62"/>
  <c r="Z588" i="62"/>
  <c r="Y588" i="62"/>
  <c r="W588" i="62"/>
  <c r="V588" i="62"/>
  <c r="U588" i="62"/>
  <c r="T588" i="62"/>
  <c r="S588" i="62"/>
  <c r="R588" i="62"/>
  <c r="Q588" i="62"/>
  <c r="P588" i="62"/>
  <c r="O588" i="62"/>
  <c r="N588" i="62"/>
  <c r="M588" i="62"/>
  <c r="L588" i="62"/>
  <c r="K588" i="62"/>
  <c r="J588" i="62"/>
  <c r="I588" i="62"/>
  <c r="H588" i="62"/>
  <c r="G588" i="62"/>
  <c r="F588" i="62"/>
  <c r="D588" i="62"/>
  <c r="C588" i="62"/>
  <c r="B588" i="62"/>
  <c r="A588" i="62"/>
  <c r="AA587" i="62"/>
  <c r="Z587" i="62"/>
  <c r="Y587" i="62"/>
  <c r="W587" i="62"/>
  <c r="V587" i="62"/>
  <c r="U587" i="62"/>
  <c r="T587" i="62"/>
  <c r="S587" i="62"/>
  <c r="R587" i="62"/>
  <c r="Q587" i="62"/>
  <c r="P587" i="62"/>
  <c r="O587" i="62"/>
  <c r="N587" i="62"/>
  <c r="M587" i="62"/>
  <c r="L587" i="62"/>
  <c r="K587" i="62"/>
  <c r="J587" i="62"/>
  <c r="I587" i="62"/>
  <c r="H587" i="62"/>
  <c r="G587" i="62"/>
  <c r="F587" i="62"/>
  <c r="D587" i="62"/>
  <c r="C587" i="62"/>
  <c r="B587" i="62"/>
  <c r="A587" i="62"/>
  <c r="AA586" i="62"/>
  <c r="Z586" i="62"/>
  <c r="Y586" i="62"/>
  <c r="W586" i="62"/>
  <c r="V586" i="62"/>
  <c r="U586" i="62"/>
  <c r="T586" i="62"/>
  <c r="S586" i="62"/>
  <c r="R586" i="62"/>
  <c r="Q586" i="62"/>
  <c r="P586" i="62"/>
  <c r="O586" i="62"/>
  <c r="N586" i="62"/>
  <c r="M586" i="62"/>
  <c r="L586" i="62"/>
  <c r="K586" i="62"/>
  <c r="J586" i="62"/>
  <c r="I586" i="62"/>
  <c r="H586" i="62"/>
  <c r="G586" i="62"/>
  <c r="F586" i="62"/>
  <c r="D586" i="62"/>
  <c r="C586" i="62"/>
  <c r="B586" i="62"/>
  <c r="A586" i="62"/>
  <c r="AA585" i="62"/>
  <c r="Z585" i="62"/>
  <c r="Y585" i="62"/>
  <c r="W585" i="62"/>
  <c r="V585" i="62"/>
  <c r="U585" i="62"/>
  <c r="T585" i="62"/>
  <c r="S585" i="62"/>
  <c r="R585" i="62"/>
  <c r="Q585" i="62"/>
  <c r="P585" i="62"/>
  <c r="O585" i="62"/>
  <c r="N585" i="62"/>
  <c r="M585" i="62"/>
  <c r="L585" i="62"/>
  <c r="K585" i="62"/>
  <c r="J585" i="62"/>
  <c r="I585" i="62"/>
  <c r="H585" i="62"/>
  <c r="G585" i="62"/>
  <c r="F585" i="62"/>
  <c r="D585" i="62"/>
  <c r="C585" i="62"/>
  <c r="B585" i="62"/>
  <c r="A585" i="62"/>
  <c r="AA584" i="62"/>
  <c r="Z584" i="62"/>
  <c r="Y584" i="62"/>
  <c r="W584" i="62"/>
  <c r="V584" i="62"/>
  <c r="U584" i="62"/>
  <c r="T584" i="62"/>
  <c r="S584" i="62"/>
  <c r="R584" i="62"/>
  <c r="Q584" i="62"/>
  <c r="P584" i="62"/>
  <c r="O584" i="62"/>
  <c r="N584" i="62"/>
  <c r="M584" i="62"/>
  <c r="L584" i="62"/>
  <c r="K584" i="62"/>
  <c r="J584" i="62"/>
  <c r="I584" i="62"/>
  <c r="H584" i="62"/>
  <c r="G584" i="62"/>
  <c r="F584" i="62"/>
  <c r="D584" i="62"/>
  <c r="C584" i="62"/>
  <c r="B584" i="62"/>
  <c r="A584" i="62"/>
  <c r="AA583" i="62"/>
  <c r="Z583" i="62"/>
  <c r="Y583" i="62"/>
  <c r="W583" i="62"/>
  <c r="V583" i="62"/>
  <c r="U583" i="62"/>
  <c r="T583" i="62"/>
  <c r="S583" i="62"/>
  <c r="R583" i="62"/>
  <c r="Q583" i="62"/>
  <c r="P583" i="62"/>
  <c r="O583" i="62"/>
  <c r="N583" i="62"/>
  <c r="M583" i="62"/>
  <c r="L583" i="62"/>
  <c r="K583" i="62"/>
  <c r="J583" i="62"/>
  <c r="I583" i="62"/>
  <c r="H583" i="62"/>
  <c r="G583" i="62"/>
  <c r="F583" i="62"/>
  <c r="D583" i="62"/>
  <c r="C583" i="62"/>
  <c r="B583" i="62"/>
  <c r="A583" i="62"/>
  <c r="AA582" i="62"/>
  <c r="Z582" i="62"/>
  <c r="Y582" i="62"/>
  <c r="W582" i="62"/>
  <c r="V582" i="62"/>
  <c r="U582" i="62"/>
  <c r="T582" i="62"/>
  <c r="S582" i="62"/>
  <c r="R582" i="62"/>
  <c r="Q582" i="62"/>
  <c r="P582" i="62"/>
  <c r="O582" i="62"/>
  <c r="N582" i="62"/>
  <c r="M582" i="62"/>
  <c r="L582" i="62"/>
  <c r="K582" i="62"/>
  <c r="J582" i="62"/>
  <c r="I582" i="62"/>
  <c r="H582" i="62"/>
  <c r="G582" i="62"/>
  <c r="F582" i="62"/>
  <c r="D582" i="62"/>
  <c r="C582" i="62"/>
  <c r="B582" i="62"/>
  <c r="A582" i="62"/>
  <c r="AA576" i="62"/>
  <c r="Z576" i="62"/>
  <c r="Y576" i="62"/>
  <c r="W576" i="62"/>
  <c r="V576" i="62"/>
  <c r="U576" i="62"/>
  <c r="T576" i="62"/>
  <c r="S576" i="62"/>
  <c r="R576" i="62"/>
  <c r="Q576" i="62"/>
  <c r="P576" i="62"/>
  <c r="O576" i="62"/>
  <c r="N576" i="62"/>
  <c r="M576" i="62"/>
  <c r="L576" i="62"/>
  <c r="K576" i="62"/>
  <c r="J576" i="62"/>
  <c r="I576" i="62"/>
  <c r="H576" i="62"/>
  <c r="G576" i="62"/>
  <c r="F576" i="62"/>
  <c r="D576" i="62"/>
  <c r="C576" i="62"/>
  <c r="B576" i="62"/>
  <c r="A576" i="62"/>
  <c r="AA575" i="62"/>
  <c r="Z575" i="62"/>
  <c r="Y575" i="62"/>
  <c r="W575" i="62"/>
  <c r="V575" i="62"/>
  <c r="U575" i="62"/>
  <c r="T575" i="62"/>
  <c r="S575" i="62"/>
  <c r="R575" i="62"/>
  <c r="Q575" i="62"/>
  <c r="P575" i="62"/>
  <c r="O575" i="62"/>
  <c r="N575" i="62"/>
  <c r="M575" i="62"/>
  <c r="L575" i="62"/>
  <c r="K575" i="62"/>
  <c r="J575" i="62"/>
  <c r="I575" i="62"/>
  <c r="H575" i="62"/>
  <c r="G575" i="62"/>
  <c r="F575" i="62"/>
  <c r="D575" i="62"/>
  <c r="C575" i="62"/>
  <c r="B575" i="62"/>
  <c r="A575" i="62"/>
  <c r="AA574" i="62"/>
  <c r="Z574" i="62"/>
  <c r="Y574" i="62"/>
  <c r="W574" i="62"/>
  <c r="V574" i="62"/>
  <c r="U574" i="62"/>
  <c r="T574" i="62"/>
  <c r="S574" i="62"/>
  <c r="R574" i="62"/>
  <c r="Q574" i="62"/>
  <c r="P574" i="62"/>
  <c r="O574" i="62"/>
  <c r="N574" i="62"/>
  <c r="M574" i="62"/>
  <c r="L574" i="62"/>
  <c r="K574" i="62"/>
  <c r="J574" i="62"/>
  <c r="I574" i="62"/>
  <c r="H574" i="62"/>
  <c r="G574" i="62"/>
  <c r="F574" i="62"/>
  <c r="D574" i="62"/>
  <c r="C574" i="62"/>
  <c r="B574" i="62"/>
  <c r="A574" i="62"/>
  <c r="AA573" i="62"/>
  <c r="Z573" i="62"/>
  <c r="Y573" i="62"/>
  <c r="W573" i="62"/>
  <c r="V573" i="62"/>
  <c r="U573" i="62"/>
  <c r="T573" i="62"/>
  <c r="S573" i="62"/>
  <c r="R573" i="62"/>
  <c r="Q573" i="62"/>
  <c r="P573" i="62"/>
  <c r="O573" i="62"/>
  <c r="N573" i="62"/>
  <c r="M573" i="62"/>
  <c r="L573" i="62"/>
  <c r="K573" i="62"/>
  <c r="J573" i="62"/>
  <c r="I573" i="62"/>
  <c r="H573" i="62"/>
  <c r="G573" i="62"/>
  <c r="F573" i="62"/>
  <c r="D573" i="62"/>
  <c r="C573" i="62"/>
  <c r="B573" i="62"/>
  <c r="A573" i="62"/>
  <c r="AA572" i="62"/>
  <c r="Z572" i="62"/>
  <c r="Y572" i="62"/>
  <c r="W572" i="62"/>
  <c r="V572" i="62"/>
  <c r="U572" i="62"/>
  <c r="T572" i="62"/>
  <c r="S572" i="62"/>
  <c r="R572" i="62"/>
  <c r="Q572" i="62"/>
  <c r="P572" i="62"/>
  <c r="O572" i="62"/>
  <c r="N572" i="62"/>
  <c r="M572" i="62"/>
  <c r="L572" i="62"/>
  <c r="K572" i="62"/>
  <c r="J572" i="62"/>
  <c r="I572" i="62"/>
  <c r="H572" i="62"/>
  <c r="G572" i="62"/>
  <c r="F572" i="62"/>
  <c r="D572" i="62"/>
  <c r="C572" i="62"/>
  <c r="B572" i="62"/>
  <c r="A572" i="62"/>
  <c r="AA571" i="62"/>
  <c r="Z571" i="62"/>
  <c r="Y571" i="62"/>
  <c r="W571" i="62"/>
  <c r="V571" i="62"/>
  <c r="U571" i="62"/>
  <c r="T571" i="62"/>
  <c r="S571" i="62"/>
  <c r="R571" i="62"/>
  <c r="Q571" i="62"/>
  <c r="P571" i="62"/>
  <c r="O571" i="62"/>
  <c r="N571" i="62"/>
  <c r="M571" i="62"/>
  <c r="L571" i="62"/>
  <c r="K571" i="62"/>
  <c r="J571" i="62"/>
  <c r="I571" i="62"/>
  <c r="H571" i="62"/>
  <c r="G571" i="62"/>
  <c r="F571" i="62"/>
  <c r="D571" i="62"/>
  <c r="C571" i="62"/>
  <c r="B571" i="62"/>
  <c r="A571" i="62"/>
  <c r="AA570" i="62"/>
  <c r="Z570" i="62"/>
  <c r="Y570" i="62"/>
  <c r="W570" i="62"/>
  <c r="V570" i="62"/>
  <c r="U570" i="62"/>
  <c r="T570" i="62"/>
  <c r="S570" i="62"/>
  <c r="R570" i="62"/>
  <c r="Q570" i="62"/>
  <c r="P570" i="62"/>
  <c r="O570" i="62"/>
  <c r="N570" i="62"/>
  <c r="M570" i="62"/>
  <c r="L570" i="62"/>
  <c r="K570" i="62"/>
  <c r="J570" i="62"/>
  <c r="I570" i="62"/>
  <c r="H570" i="62"/>
  <c r="G570" i="62"/>
  <c r="F570" i="62"/>
  <c r="D570" i="62"/>
  <c r="C570" i="62"/>
  <c r="B570" i="62"/>
  <c r="A570" i="62"/>
  <c r="AA569" i="62"/>
  <c r="Z569" i="62"/>
  <c r="Y569" i="62"/>
  <c r="W569" i="62"/>
  <c r="V569" i="62"/>
  <c r="U569" i="62"/>
  <c r="T569" i="62"/>
  <c r="S569" i="62"/>
  <c r="R569" i="62"/>
  <c r="Q569" i="62"/>
  <c r="P569" i="62"/>
  <c r="O569" i="62"/>
  <c r="N569" i="62"/>
  <c r="M569" i="62"/>
  <c r="L569" i="62"/>
  <c r="K569" i="62"/>
  <c r="J569" i="62"/>
  <c r="I569" i="62"/>
  <c r="H569" i="62"/>
  <c r="G569" i="62"/>
  <c r="F569" i="62"/>
  <c r="D569" i="62"/>
  <c r="C569" i="62"/>
  <c r="B569" i="62"/>
  <c r="A569" i="62"/>
  <c r="AA568" i="62"/>
  <c r="Z568" i="62"/>
  <c r="Y568" i="62"/>
  <c r="W568" i="62"/>
  <c r="V568" i="62"/>
  <c r="U568" i="62"/>
  <c r="T568" i="62"/>
  <c r="S568" i="62"/>
  <c r="R568" i="62"/>
  <c r="Q568" i="62"/>
  <c r="P568" i="62"/>
  <c r="O568" i="62"/>
  <c r="N568" i="62"/>
  <c r="M568" i="62"/>
  <c r="L568" i="62"/>
  <c r="K568" i="62"/>
  <c r="J568" i="62"/>
  <c r="I568" i="62"/>
  <c r="H568" i="62"/>
  <c r="G568" i="62"/>
  <c r="F568" i="62"/>
  <c r="D568" i="62"/>
  <c r="C568" i="62"/>
  <c r="B568" i="62"/>
  <c r="A568" i="62"/>
  <c r="AA567" i="62"/>
  <c r="Z567" i="62"/>
  <c r="Y567" i="62"/>
  <c r="W567" i="62"/>
  <c r="V567" i="62"/>
  <c r="U567" i="62"/>
  <c r="T567" i="62"/>
  <c r="S567" i="62"/>
  <c r="R567" i="62"/>
  <c r="Q567" i="62"/>
  <c r="P567" i="62"/>
  <c r="O567" i="62"/>
  <c r="N567" i="62"/>
  <c r="M567" i="62"/>
  <c r="L567" i="62"/>
  <c r="K567" i="62"/>
  <c r="J567" i="62"/>
  <c r="I567" i="62"/>
  <c r="H567" i="62"/>
  <c r="G567" i="62"/>
  <c r="F567" i="62"/>
  <c r="D567" i="62"/>
  <c r="C567" i="62"/>
  <c r="B567" i="62"/>
  <c r="A567" i="62"/>
  <c r="AA566" i="62"/>
  <c r="Z566" i="62"/>
  <c r="Y566" i="62"/>
  <c r="W566" i="62"/>
  <c r="V566" i="62"/>
  <c r="U566" i="62"/>
  <c r="T566" i="62"/>
  <c r="S566" i="62"/>
  <c r="R566" i="62"/>
  <c r="Q566" i="62"/>
  <c r="P566" i="62"/>
  <c r="O566" i="62"/>
  <c r="N566" i="62"/>
  <c r="M566" i="62"/>
  <c r="L566" i="62"/>
  <c r="K566" i="62"/>
  <c r="J566" i="62"/>
  <c r="I566" i="62"/>
  <c r="H566" i="62"/>
  <c r="G566" i="62"/>
  <c r="F566" i="62"/>
  <c r="D566" i="62"/>
  <c r="C566" i="62"/>
  <c r="B566" i="62"/>
  <c r="A566" i="62"/>
  <c r="AA565" i="62"/>
  <c r="Z565" i="62"/>
  <c r="Y565" i="62"/>
  <c r="W565" i="62"/>
  <c r="V565" i="62"/>
  <c r="U565" i="62"/>
  <c r="T565" i="62"/>
  <c r="S565" i="62"/>
  <c r="R565" i="62"/>
  <c r="Q565" i="62"/>
  <c r="P565" i="62"/>
  <c r="O565" i="62"/>
  <c r="N565" i="62"/>
  <c r="M565" i="62"/>
  <c r="L565" i="62"/>
  <c r="K565" i="62"/>
  <c r="J565" i="62"/>
  <c r="I565" i="62"/>
  <c r="H565" i="62"/>
  <c r="G565" i="62"/>
  <c r="F565" i="62"/>
  <c r="D565" i="62"/>
  <c r="C565" i="62"/>
  <c r="B565" i="62"/>
  <c r="A565" i="62"/>
  <c r="AA564" i="62"/>
  <c r="Z564" i="62"/>
  <c r="Y564" i="62"/>
  <c r="W564" i="62"/>
  <c r="V564" i="62"/>
  <c r="U564" i="62"/>
  <c r="T564" i="62"/>
  <c r="S564" i="62"/>
  <c r="R564" i="62"/>
  <c r="Q564" i="62"/>
  <c r="P564" i="62"/>
  <c r="O564" i="62"/>
  <c r="N564" i="62"/>
  <c r="M564" i="62"/>
  <c r="L564" i="62"/>
  <c r="K564" i="62"/>
  <c r="J564" i="62"/>
  <c r="I564" i="62"/>
  <c r="H564" i="62"/>
  <c r="G564" i="62"/>
  <c r="F564" i="62"/>
  <c r="D564" i="62"/>
  <c r="C564" i="62"/>
  <c r="B564" i="62"/>
  <c r="A564" i="62"/>
  <c r="AA563" i="62"/>
  <c r="Z563" i="62"/>
  <c r="Y563" i="62"/>
  <c r="W563" i="62"/>
  <c r="V563" i="62"/>
  <c r="U563" i="62"/>
  <c r="T563" i="62"/>
  <c r="S563" i="62"/>
  <c r="R563" i="62"/>
  <c r="Q563" i="62"/>
  <c r="P563" i="62"/>
  <c r="O563" i="62"/>
  <c r="N563" i="62"/>
  <c r="M563" i="62"/>
  <c r="L563" i="62"/>
  <c r="K563" i="62"/>
  <c r="J563" i="62"/>
  <c r="I563" i="62"/>
  <c r="H563" i="62"/>
  <c r="G563" i="62"/>
  <c r="F563" i="62"/>
  <c r="D563" i="62"/>
  <c r="C563" i="62"/>
  <c r="B563" i="62"/>
  <c r="A563" i="62"/>
  <c r="AA562" i="62"/>
  <c r="Z562" i="62"/>
  <c r="Y562" i="62"/>
  <c r="W562" i="62"/>
  <c r="V562" i="62"/>
  <c r="U562" i="62"/>
  <c r="T562" i="62"/>
  <c r="S562" i="62"/>
  <c r="R562" i="62"/>
  <c r="Q562" i="62"/>
  <c r="P562" i="62"/>
  <c r="O562" i="62"/>
  <c r="N562" i="62"/>
  <c r="M562" i="62"/>
  <c r="L562" i="62"/>
  <c r="K562" i="62"/>
  <c r="J562" i="62"/>
  <c r="I562" i="62"/>
  <c r="H562" i="62"/>
  <c r="G562" i="62"/>
  <c r="F562" i="62"/>
  <c r="D562" i="62"/>
  <c r="C562" i="62"/>
  <c r="B562" i="62"/>
  <c r="A562" i="62"/>
  <c r="AA561" i="62"/>
  <c r="Z561" i="62"/>
  <c r="Y561" i="62"/>
  <c r="W561" i="62"/>
  <c r="V561" i="62"/>
  <c r="U561" i="62"/>
  <c r="T561" i="62"/>
  <c r="S561" i="62"/>
  <c r="R561" i="62"/>
  <c r="Q561" i="62"/>
  <c r="P561" i="62"/>
  <c r="O561" i="62"/>
  <c r="N561" i="62"/>
  <c r="M561" i="62"/>
  <c r="L561" i="62"/>
  <c r="K561" i="62"/>
  <c r="J561" i="62"/>
  <c r="I561" i="62"/>
  <c r="H561" i="62"/>
  <c r="G561" i="62"/>
  <c r="F561" i="62"/>
  <c r="D561" i="62"/>
  <c r="C561" i="62"/>
  <c r="B561" i="62"/>
  <c r="A561" i="62"/>
  <c r="AA560" i="62"/>
  <c r="Z560" i="62"/>
  <c r="Y560" i="62"/>
  <c r="W560" i="62"/>
  <c r="V560" i="62"/>
  <c r="U560" i="62"/>
  <c r="T560" i="62"/>
  <c r="S560" i="62"/>
  <c r="R560" i="62"/>
  <c r="Q560" i="62"/>
  <c r="P560" i="62"/>
  <c r="O560" i="62"/>
  <c r="N560" i="62"/>
  <c r="M560" i="62"/>
  <c r="L560" i="62"/>
  <c r="K560" i="62"/>
  <c r="J560" i="62"/>
  <c r="I560" i="62"/>
  <c r="H560" i="62"/>
  <c r="G560" i="62"/>
  <c r="F560" i="62"/>
  <c r="D560" i="62"/>
  <c r="C560" i="62"/>
  <c r="B560" i="62"/>
  <c r="A560" i="62"/>
  <c r="AA559" i="62"/>
  <c r="Z559" i="62"/>
  <c r="Y559" i="62"/>
  <c r="W559" i="62"/>
  <c r="V559" i="62"/>
  <c r="U559" i="62"/>
  <c r="T559" i="62"/>
  <c r="S559" i="62"/>
  <c r="R559" i="62"/>
  <c r="Q559" i="62"/>
  <c r="P559" i="62"/>
  <c r="O559" i="62"/>
  <c r="N559" i="62"/>
  <c r="M559" i="62"/>
  <c r="L559" i="62"/>
  <c r="K559" i="62"/>
  <c r="J559" i="62"/>
  <c r="I559" i="62"/>
  <c r="H559" i="62"/>
  <c r="G559" i="62"/>
  <c r="F559" i="62"/>
  <c r="D559" i="62"/>
  <c r="C559" i="62"/>
  <c r="B559" i="62"/>
  <c r="A559" i="62"/>
  <c r="AA558" i="62"/>
  <c r="Z558" i="62"/>
  <c r="Y558" i="62"/>
  <c r="W558" i="62"/>
  <c r="V558" i="62"/>
  <c r="U558" i="62"/>
  <c r="T558" i="62"/>
  <c r="S558" i="62"/>
  <c r="R558" i="62"/>
  <c r="Q558" i="62"/>
  <c r="P558" i="62"/>
  <c r="O558" i="62"/>
  <c r="N558" i="62"/>
  <c r="M558" i="62"/>
  <c r="L558" i="62"/>
  <c r="K558" i="62"/>
  <c r="J558" i="62"/>
  <c r="I558" i="62"/>
  <c r="H558" i="62"/>
  <c r="G558" i="62"/>
  <c r="F558" i="62"/>
  <c r="D558" i="62"/>
  <c r="C558" i="62"/>
  <c r="B558" i="62"/>
  <c r="A558" i="62"/>
  <c r="AA557" i="62"/>
  <c r="Z557" i="62"/>
  <c r="Y557" i="62"/>
  <c r="W557" i="62"/>
  <c r="V557" i="62"/>
  <c r="U557" i="62"/>
  <c r="T557" i="62"/>
  <c r="S557" i="62"/>
  <c r="R557" i="62"/>
  <c r="Q557" i="62"/>
  <c r="P557" i="62"/>
  <c r="O557" i="62"/>
  <c r="N557" i="62"/>
  <c r="M557" i="62"/>
  <c r="L557" i="62"/>
  <c r="K557" i="62"/>
  <c r="J557" i="62"/>
  <c r="I557" i="62"/>
  <c r="H557" i="62"/>
  <c r="G557" i="62"/>
  <c r="F557" i="62"/>
  <c r="D557" i="62"/>
  <c r="C557" i="62"/>
  <c r="B557" i="62"/>
  <c r="A557" i="62"/>
  <c r="AA556" i="62"/>
  <c r="Z556" i="62"/>
  <c r="Y556" i="62"/>
  <c r="W556" i="62"/>
  <c r="V556" i="62"/>
  <c r="U556" i="62"/>
  <c r="T556" i="62"/>
  <c r="S556" i="62"/>
  <c r="R556" i="62"/>
  <c r="Q556" i="62"/>
  <c r="P556" i="62"/>
  <c r="O556" i="62"/>
  <c r="N556" i="62"/>
  <c r="M556" i="62"/>
  <c r="L556" i="62"/>
  <c r="K556" i="62"/>
  <c r="J556" i="62"/>
  <c r="I556" i="62"/>
  <c r="H556" i="62"/>
  <c r="G556" i="62"/>
  <c r="F556" i="62"/>
  <c r="D556" i="62"/>
  <c r="C556" i="62"/>
  <c r="B556" i="62"/>
  <c r="A556" i="62"/>
  <c r="AA555" i="62"/>
  <c r="Z555" i="62"/>
  <c r="Y555" i="62"/>
  <c r="W555" i="62"/>
  <c r="V555" i="62"/>
  <c r="U555" i="62"/>
  <c r="T555" i="62"/>
  <c r="S555" i="62"/>
  <c r="R555" i="62"/>
  <c r="Q555" i="62"/>
  <c r="P555" i="62"/>
  <c r="O555" i="62"/>
  <c r="N555" i="62"/>
  <c r="M555" i="62"/>
  <c r="L555" i="62"/>
  <c r="K555" i="62"/>
  <c r="J555" i="62"/>
  <c r="I555" i="62"/>
  <c r="H555" i="62"/>
  <c r="G555" i="62"/>
  <c r="F555" i="62"/>
  <c r="D555" i="62"/>
  <c r="C555" i="62"/>
  <c r="B555" i="62"/>
  <c r="A555" i="62"/>
  <c r="AA554" i="62"/>
  <c r="Z554" i="62"/>
  <c r="Y554" i="62"/>
  <c r="W554" i="62"/>
  <c r="V554" i="62"/>
  <c r="U554" i="62"/>
  <c r="T554" i="62"/>
  <c r="S554" i="62"/>
  <c r="R554" i="62"/>
  <c r="Q554" i="62"/>
  <c r="P554" i="62"/>
  <c r="O554" i="62"/>
  <c r="N554" i="62"/>
  <c r="M554" i="62"/>
  <c r="L554" i="62"/>
  <c r="K554" i="62"/>
  <c r="J554" i="62"/>
  <c r="I554" i="62"/>
  <c r="H554" i="62"/>
  <c r="G554" i="62"/>
  <c r="F554" i="62"/>
  <c r="D554" i="62"/>
  <c r="C554" i="62"/>
  <c r="B554" i="62"/>
  <c r="A554" i="62"/>
  <c r="AA553" i="62"/>
  <c r="Z553" i="62"/>
  <c r="Y553" i="62"/>
  <c r="W553" i="62"/>
  <c r="V553" i="62"/>
  <c r="U553" i="62"/>
  <c r="T553" i="62"/>
  <c r="S553" i="62"/>
  <c r="R553" i="62"/>
  <c r="Q553" i="62"/>
  <c r="P553" i="62"/>
  <c r="O553" i="62"/>
  <c r="N553" i="62"/>
  <c r="M553" i="62"/>
  <c r="L553" i="62"/>
  <c r="K553" i="62"/>
  <c r="J553" i="62"/>
  <c r="I553" i="62"/>
  <c r="H553" i="62"/>
  <c r="G553" i="62"/>
  <c r="F553" i="62"/>
  <c r="D553" i="62"/>
  <c r="C553" i="62"/>
  <c r="B553" i="62"/>
  <c r="A553" i="62"/>
  <c r="AA552" i="62"/>
  <c r="Z552" i="62"/>
  <c r="Y552" i="62"/>
  <c r="W552" i="62"/>
  <c r="V552" i="62"/>
  <c r="U552" i="62"/>
  <c r="T552" i="62"/>
  <c r="S552" i="62"/>
  <c r="R552" i="62"/>
  <c r="Q552" i="62"/>
  <c r="P552" i="62"/>
  <c r="O552" i="62"/>
  <c r="N552" i="62"/>
  <c r="M552" i="62"/>
  <c r="L552" i="62"/>
  <c r="K552" i="62"/>
  <c r="J552" i="62"/>
  <c r="I552" i="62"/>
  <c r="H552" i="62"/>
  <c r="G552" i="62"/>
  <c r="F552" i="62"/>
  <c r="D552" i="62"/>
  <c r="C552" i="62"/>
  <c r="B552" i="62"/>
  <c r="A552" i="62"/>
  <c r="AA551" i="62"/>
  <c r="Z551" i="62"/>
  <c r="Y551" i="62"/>
  <c r="W551" i="62"/>
  <c r="V551" i="62"/>
  <c r="U551" i="62"/>
  <c r="T551" i="62"/>
  <c r="S551" i="62"/>
  <c r="R551" i="62"/>
  <c r="Q551" i="62"/>
  <c r="P551" i="62"/>
  <c r="O551" i="62"/>
  <c r="N551" i="62"/>
  <c r="M551" i="62"/>
  <c r="L551" i="62"/>
  <c r="K551" i="62"/>
  <c r="J551" i="62"/>
  <c r="I551" i="62"/>
  <c r="H551" i="62"/>
  <c r="G551" i="62"/>
  <c r="F551" i="62"/>
  <c r="D551" i="62"/>
  <c r="C551" i="62"/>
  <c r="B551" i="62"/>
  <c r="A551" i="62"/>
  <c r="AA550" i="62"/>
  <c r="Z550" i="62"/>
  <c r="Y550" i="62"/>
  <c r="W550" i="62"/>
  <c r="V550" i="62"/>
  <c r="U550" i="62"/>
  <c r="T550" i="62"/>
  <c r="S550" i="62"/>
  <c r="R550" i="62"/>
  <c r="Q550" i="62"/>
  <c r="P550" i="62"/>
  <c r="O550" i="62"/>
  <c r="N550" i="62"/>
  <c r="M550" i="62"/>
  <c r="L550" i="62"/>
  <c r="K550" i="62"/>
  <c r="J550" i="62"/>
  <c r="I550" i="62"/>
  <c r="H550" i="62"/>
  <c r="G550" i="62"/>
  <c r="F550" i="62"/>
  <c r="D550" i="62"/>
  <c r="C550" i="62"/>
  <c r="B550" i="62"/>
  <c r="A550" i="62"/>
  <c r="AA549" i="62"/>
  <c r="Z549" i="62"/>
  <c r="Y549" i="62"/>
  <c r="W549" i="62"/>
  <c r="V549" i="62"/>
  <c r="U549" i="62"/>
  <c r="T549" i="62"/>
  <c r="S549" i="62"/>
  <c r="R549" i="62"/>
  <c r="Q549" i="62"/>
  <c r="P549" i="62"/>
  <c r="O549" i="62"/>
  <c r="N549" i="62"/>
  <c r="M549" i="62"/>
  <c r="L549" i="62"/>
  <c r="K549" i="62"/>
  <c r="J549" i="62"/>
  <c r="I549" i="62"/>
  <c r="H549" i="62"/>
  <c r="G549" i="62"/>
  <c r="F549" i="62"/>
  <c r="D549" i="62"/>
  <c r="C549" i="62"/>
  <c r="B549" i="62"/>
  <c r="A549" i="62"/>
  <c r="AA548" i="62"/>
  <c r="Z548" i="62"/>
  <c r="Y548" i="62"/>
  <c r="W548" i="62"/>
  <c r="V548" i="62"/>
  <c r="U548" i="62"/>
  <c r="T548" i="62"/>
  <c r="S548" i="62"/>
  <c r="R548" i="62"/>
  <c r="Q548" i="62"/>
  <c r="P548" i="62"/>
  <c r="O548" i="62"/>
  <c r="N548" i="62"/>
  <c r="M548" i="62"/>
  <c r="L548" i="62"/>
  <c r="K548" i="62"/>
  <c r="J548" i="62"/>
  <c r="I548" i="62"/>
  <c r="H548" i="62"/>
  <c r="G548" i="62"/>
  <c r="F548" i="62"/>
  <c r="D548" i="62"/>
  <c r="C548" i="62"/>
  <c r="B548" i="62"/>
  <c r="A548" i="62"/>
  <c r="AA547" i="62"/>
  <c r="Z547" i="62"/>
  <c r="Y547" i="62"/>
  <c r="W547" i="62"/>
  <c r="V547" i="62"/>
  <c r="U547" i="62"/>
  <c r="T547" i="62"/>
  <c r="S547" i="62"/>
  <c r="R547" i="62"/>
  <c r="Q547" i="62"/>
  <c r="P547" i="62"/>
  <c r="O547" i="62"/>
  <c r="N547" i="62"/>
  <c r="M547" i="62"/>
  <c r="L547" i="62"/>
  <c r="K547" i="62"/>
  <c r="J547" i="62"/>
  <c r="I547" i="62"/>
  <c r="H547" i="62"/>
  <c r="G547" i="62"/>
  <c r="F547" i="62"/>
  <c r="D547" i="62"/>
  <c r="C547" i="62"/>
  <c r="B547" i="62"/>
  <c r="A547" i="62"/>
  <c r="AA546" i="62"/>
  <c r="Z546" i="62"/>
  <c r="Y546" i="62"/>
  <c r="W546" i="62"/>
  <c r="V546" i="62"/>
  <c r="U546" i="62"/>
  <c r="T546" i="62"/>
  <c r="S546" i="62"/>
  <c r="R546" i="62"/>
  <c r="Q546" i="62"/>
  <c r="P546" i="62"/>
  <c r="O546" i="62"/>
  <c r="N546" i="62"/>
  <c r="M546" i="62"/>
  <c r="L546" i="62"/>
  <c r="K546" i="62"/>
  <c r="J546" i="62"/>
  <c r="I546" i="62"/>
  <c r="H546" i="62"/>
  <c r="G546" i="62"/>
  <c r="F546" i="62"/>
  <c r="D546" i="62"/>
  <c r="C546" i="62"/>
  <c r="B546" i="62"/>
  <c r="A546" i="62"/>
  <c r="AA545" i="62"/>
  <c r="Z545" i="62"/>
  <c r="Y545" i="62"/>
  <c r="W545" i="62"/>
  <c r="V545" i="62"/>
  <c r="U545" i="62"/>
  <c r="T545" i="62"/>
  <c r="S545" i="62"/>
  <c r="R545" i="62"/>
  <c r="Q545" i="62"/>
  <c r="P545" i="62"/>
  <c r="O545" i="62"/>
  <c r="N545" i="62"/>
  <c r="M545" i="62"/>
  <c r="L545" i="62"/>
  <c r="K545" i="62"/>
  <c r="J545" i="62"/>
  <c r="I545" i="62"/>
  <c r="H545" i="62"/>
  <c r="G545" i="62"/>
  <c r="F545" i="62"/>
  <c r="D545" i="62"/>
  <c r="C545" i="62"/>
  <c r="B545" i="62"/>
  <c r="A545" i="62"/>
  <c r="AA544" i="62"/>
  <c r="Z544" i="62"/>
  <c r="Y544" i="62"/>
  <c r="W544" i="62"/>
  <c r="V544" i="62"/>
  <c r="U544" i="62"/>
  <c r="T544" i="62"/>
  <c r="S544" i="62"/>
  <c r="R544" i="62"/>
  <c r="Q544" i="62"/>
  <c r="P544" i="62"/>
  <c r="O544" i="62"/>
  <c r="N544" i="62"/>
  <c r="M544" i="62"/>
  <c r="L544" i="62"/>
  <c r="K544" i="62"/>
  <c r="J544" i="62"/>
  <c r="I544" i="62"/>
  <c r="H544" i="62"/>
  <c r="G544" i="62"/>
  <c r="F544" i="62"/>
  <c r="D544" i="62"/>
  <c r="C544" i="62"/>
  <c r="B544" i="62"/>
  <c r="A544" i="62"/>
  <c r="AA543" i="62"/>
  <c r="Z543" i="62"/>
  <c r="Y543" i="62"/>
  <c r="W543" i="62"/>
  <c r="V543" i="62"/>
  <c r="U543" i="62"/>
  <c r="T543" i="62"/>
  <c r="S543" i="62"/>
  <c r="R543" i="62"/>
  <c r="Q543" i="62"/>
  <c r="P543" i="62"/>
  <c r="O543" i="62"/>
  <c r="N543" i="62"/>
  <c r="M543" i="62"/>
  <c r="L543" i="62"/>
  <c r="K543" i="62"/>
  <c r="J543" i="62"/>
  <c r="I543" i="62"/>
  <c r="H543" i="62"/>
  <c r="G543" i="62"/>
  <c r="F543" i="62"/>
  <c r="D543" i="62"/>
  <c r="C543" i="62"/>
  <c r="B543" i="62"/>
  <c r="A543" i="62"/>
  <c r="AA542" i="62"/>
  <c r="Z542" i="62"/>
  <c r="Y542" i="62"/>
  <c r="W542" i="62"/>
  <c r="V542" i="62"/>
  <c r="U542" i="62"/>
  <c r="T542" i="62"/>
  <c r="S542" i="62"/>
  <c r="R542" i="62"/>
  <c r="Q542" i="62"/>
  <c r="P542" i="62"/>
  <c r="O542" i="62"/>
  <c r="N542" i="62"/>
  <c r="M542" i="62"/>
  <c r="L542" i="62"/>
  <c r="K542" i="62"/>
  <c r="J542" i="62"/>
  <c r="I542" i="62"/>
  <c r="H542" i="62"/>
  <c r="G542" i="62"/>
  <c r="F542" i="62"/>
  <c r="D542" i="62"/>
  <c r="C542" i="62"/>
  <c r="B542" i="62"/>
  <c r="A542" i="62"/>
  <c r="AA541" i="62"/>
  <c r="Z541" i="62"/>
  <c r="Y541" i="62"/>
  <c r="W541" i="62"/>
  <c r="V541" i="62"/>
  <c r="U541" i="62"/>
  <c r="T541" i="62"/>
  <c r="S541" i="62"/>
  <c r="R541" i="62"/>
  <c r="Q541" i="62"/>
  <c r="P541" i="62"/>
  <c r="O541" i="62"/>
  <c r="N541" i="62"/>
  <c r="M541" i="62"/>
  <c r="L541" i="62"/>
  <c r="K541" i="62"/>
  <c r="J541" i="62"/>
  <c r="I541" i="62"/>
  <c r="H541" i="62"/>
  <c r="G541" i="62"/>
  <c r="F541" i="62"/>
  <c r="D541" i="62"/>
  <c r="C541" i="62"/>
  <c r="B541" i="62"/>
  <c r="A541" i="62"/>
  <c r="AA540" i="62"/>
  <c r="Z540" i="62"/>
  <c r="Y540" i="62"/>
  <c r="W540" i="62"/>
  <c r="V540" i="62"/>
  <c r="U540" i="62"/>
  <c r="T540" i="62"/>
  <c r="S540" i="62"/>
  <c r="R540" i="62"/>
  <c r="Q540" i="62"/>
  <c r="P540" i="62"/>
  <c r="O540" i="62"/>
  <c r="N540" i="62"/>
  <c r="M540" i="62"/>
  <c r="L540" i="62"/>
  <c r="K540" i="62"/>
  <c r="J540" i="62"/>
  <c r="I540" i="62"/>
  <c r="H540" i="62"/>
  <c r="G540" i="62"/>
  <c r="F540" i="62"/>
  <c r="D540" i="62"/>
  <c r="C540" i="62"/>
  <c r="B540" i="62"/>
  <c r="A540" i="62"/>
  <c r="AA539" i="62"/>
  <c r="Z539" i="62"/>
  <c r="Y539" i="62"/>
  <c r="W539" i="62"/>
  <c r="V539" i="62"/>
  <c r="U539" i="62"/>
  <c r="T539" i="62"/>
  <c r="S539" i="62"/>
  <c r="R539" i="62"/>
  <c r="Q539" i="62"/>
  <c r="P539" i="62"/>
  <c r="O539" i="62"/>
  <c r="N539" i="62"/>
  <c r="M539" i="62"/>
  <c r="L539" i="62"/>
  <c r="K539" i="62"/>
  <c r="J539" i="62"/>
  <c r="I539" i="62"/>
  <c r="H539" i="62"/>
  <c r="G539" i="62"/>
  <c r="F539" i="62"/>
  <c r="D539" i="62"/>
  <c r="C539" i="62"/>
  <c r="B539" i="62"/>
  <c r="A539" i="62"/>
  <c r="AA538" i="62"/>
  <c r="Z538" i="62"/>
  <c r="Y538" i="62"/>
  <c r="W538" i="62"/>
  <c r="V538" i="62"/>
  <c r="U538" i="62"/>
  <c r="T538" i="62"/>
  <c r="S538" i="62"/>
  <c r="R538" i="62"/>
  <c r="Q538" i="62"/>
  <c r="P538" i="62"/>
  <c r="O538" i="62"/>
  <c r="N538" i="62"/>
  <c r="M538" i="62"/>
  <c r="L538" i="62"/>
  <c r="K538" i="62"/>
  <c r="J538" i="62"/>
  <c r="I538" i="62"/>
  <c r="H538" i="62"/>
  <c r="G538" i="62"/>
  <c r="F538" i="62"/>
  <c r="D538" i="62"/>
  <c r="C538" i="62"/>
  <c r="B538" i="62"/>
  <c r="A538" i="62"/>
  <c r="AA537" i="62"/>
  <c r="Z537" i="62"/>
  <c r="Y537" i="62"/>
  <c r="W537" i="62"/>
  <c r="V537" i="62"/>
  <c r="U537" i="62"/>
  <c r="T537" i="62"/>
  <c r="S537" i="62"/>
  <c r="R537" i="62"/>
  <c r="Q537" i="62"/>
  <c r="P537" i="62"/>
  <c r="O537" i="62"/>
  <c r="N537" i="62"/>
  <c r="M537" i="62"/>
  <c r="L537" i="62"/>
  <c r="K537" i="62"/>
  <c r="J537" i="62"/>
  <c r="I537" i="62"/>
  <c r="H537" i="62"/>
  <c r="G537" i="62"/>
  <c r="F537" i="62"/>
  <c r="D537" i="62"/>
  <c r="C537" i="62"/>
  <c r="B537" i="62"/>
  <c r="A537" i="62"/>
  <c r="AA536" i="62"/>
  <c r="Z536" i="62"/>
  <c r="Y536" i="62"/>
  <c r="W536" i="62"/>
  <c r="V536" i="62"/>
  <c r="U536" i="62"/>
  <c r="T536" i="62"/>
  <c r="S536" i="62"/>
  <c r="R536" i="62"/>
  <c r="Q536" i="62"/>
  <c r="P536" i="62"/>
  <c r="O536" i="62"/>
  <c r="N536" i="62"/>
  <c r="M536" i="62"/>
  <c r="L536" i="62"/>
  <c r="K536" i="62"/>
  <c r="J536" i="62"/>
  <c r="I536" i="62"/>
  <c r="H536" i="62"/>
  <c r="G536" i="62"/>
  <c r="F536" i="62"/>
  <c r="D536" i="62"/>
  <c r="C536" i="62"/>
  <c r="B536" i="62"/>
  <c r="A536" i="62"/>
  <c r="AA535" i="62"/>
  <c r="Z535" i="62"/>
  <c r="Y535" i="62"/>
  <c r="W535" i="62"/>
  <c r="V535" i="62"/>
  <c r="U535" i="62"/>
  <c r="T535" i="62"/>
  <c r="S535" i="62"/>
  <c r="R535" i="62"/>
  <c r="Q535" i="62"/>
  <c r="P535" i="62"/>
  <c r="O535" i="62"/>
  <c r="N535" i="62"/>
  <c r="M535" i="62"/>
  <c r="L535" i="62"/>
  <c r="K535" i="62"/>
  <c r="J535" i="62"/>
  <c r="I535" i="62"/>
  <c r="H535" i="62"/>
  <c r="G535" i="62"/>
  <c r="F535" i="62"/>
  <c r="D535" i="62"/>
  <c r="C535" i="62"/>
  <c r="B535" i="62"/>
  <c r="A535" i="62"/>
  <c r="AA534" i="62"/>
  <c r="Z534" i="62"/>
  <c r="Y534" i="62"/>
  <c r="W534" i="62"/>
  <c r="V534" i="62"/>
  <c r="U534" i="62"/>
  <c r="T534" i="62"/>
  <c r="S534" i="62"/>
  <c r="R534" i="62"/>
  <c r="Q534" i="62"/>
  <c r="P534" i="62"/>
  <c r="O534" i="62"/>
  <c r="N534" i="62"/>
  <c r="M534" i="62"/>
  <c r="L534" i="62"/>
  <c r="K534" i="62"/>
  <c r="J534" i="62"/>
  <c r="I534" i="62"/>
  <c r="H534" i="62"/>
  <c r="G534" i="62"/>
  <c r="F534" i="62"/>
  <c r="D534" i="62"/>
  <c r="C534" i="62"/>
  <c r="B534" i="62"/>
  <c r="A534" i="62"/>
  <c r="AA533" i="62"/>
  <c r="Z533" i="62"/>
  <c r="Y533" i="62"/>
  <c r="W533" i="62"/>
  <c r="V533" i="62"/>
  <c r="U533" i="62"/>
  <c r="T533" i="62"/>
  <c r="S533" i="62"/>
  <c r="R533" i="62"/>
  <c r="Q533" i="62"/>
  <c r="P533" i="62"/>
  <c r="O533" i="62"/>
  <c r="N533" i="62"/>
  <c r="M533" i="62"/>
  <c r="L533" i="62"/>
  <c r="K533" i="62"/>
  <c r="J533" i="62"/>
  <c r="I533" i="62"/>
  <c r="H533" i="62"/>
  <c r="G533" i="62"/>
  <c r="F533" i="62"/>
  <c r="D533" i="62"/>
  <c r="C533" i="62"/>
  <c r="B533" i="62"/>
  <c r="A533" i="62"/>
  <c r="AA532" i="62"/>
  <c r="Z532" i="62"/>
  <c r="Y532" i="62"/>
  <c r="W532" i="62"/>
  <c r="V532" i="62"/>
  <c r="U532" i="62"/>
  <c r="T532" i="62"/>
  <c r="S532" i="62"/>
  <c r="R532" i="62"/>
  <c r="Q532" i="62"/>
  <c r="P532" i="62"/>
  <c r="O532" i="62"/>
  <c r="N532" i="62"/>
  <c r="M532" i="62"/>
  <c r="L532" i="62"/>
  <c r="K532" i="62"/>
  <c r="J532" i="62"/>
  <c r="I532" i="62"/>
  <c r="H532" i="62"/>
  <c r="G532" i="62"/>
  <c r="F532" i="62"/>
  <c r="D532" i="62"/>
  <c r="C532" i="62"/>
  <c r="B532" i="62"/>
  <c r="A532" i="62"/>
  <c r="AA531" i="62"/>
  <c r="Z531" i="62"/>
  <c r="Y531" i="62"/>
  <c r="W531" i="62"/>
  <c r="V531" i="62"/>
  <c r="U531" i="62"/>
  <c r="T531" i="62"/>
  <c r="S531" i="62"/>
  <c r="R531" i="62"/>
  <c r="Q531" i="62"/>
  <c r="P531" i="62"/>
  <c r="O531" i="62"/>
  <c r="N531" i="62"/>
  <c r="M531" i="62"/>
  <c r="L531" i="62"/>
  <c r="K531" i="62"/>
  <c r="J531" i="62"/>
  <c r="I531" i="62"/>
  <c r="H531" i="62"/>
  <c r="G531" i="62"/>
  <c r="F531" i="62"/>
  <c r="D531" i="62"/>
  <c r="C531" i="62"/>
  <c r="B531" i="62"/>
  <c r="A531" i="62"/>
  <c r="AA530" i="62"/>
  <c r="Z530" i="62"/>
  <c r="Y530" i="62"/>
  <c r="W530" i="62"/>
  <c r="V530" i="62"/>
  <c r="U530" i="62"/>
  <c r="T530" i="62"/>
  <c r="S530" i="62"/>
  <c r="R530" i="62"/>
  <c r="Q530" i="62"/>
  <c r="P530" i="62"/>
  <c r="O530" i="62"/>
  <c r="N530" i="62"/>
  <c r="M530" i="62"/>
  <c r="L530" i="62"/>
  <c r="K530" i="62"/>
  <c r="J530" i="62"/>
  <c r="I530" i="62"/>
  <c r="H530" i="62"/>
  <c r="G530" i="62"/>
  <c r="F530" i="62"/>
  <c r="D530" i="62"/>
  <c r="C530" i="62"/>
  <c r="B530" i="62"/>
  <c r="A530" i="62"/>
  <c r="AA529" i="62"/>
  <c r="Z529" i="62"/>
  <c r="Y529" i="62"/>
  <c r="W529" i="62"/>
  <c r="V529" i="62"/>
  <c r="U529" i="62"/>
  <c r="T529" i="62"/>
  <c r="S529" i="62"/>
  <c r="R529" i="62"/>
  <c r="Q529" i="62"/>
  <c r="P529" i="62"/>
  <c r="O529" i="62"/>
  <c r="N529" i="62"/>
  <c r="M529" i="62"/>
  <c r="L529" i="62"/>
  <c r="K529" i="62"/>
  <c r="J529" i="62"/>
  <c r="I529" i="62"/>
  <c r="H529" i="62"/>
  <c r="G529" i="62"/>
  <c r="F529" i="62"/>
  <c r="D529" i="62"/>
  <c r="C529" i="62"/>
  <c r="B529" i="62"/>
  <c r="A529" i="62"/>
  <c r="AA528" i="62"/>
  <c r="Z528" i="62"/>
  <c r="Y528" i="62"/>
  <c r="W528" i="62"/>
  <c r="V528" i="62"/>
  <c r="U528" i="62"/>
  <c r="T528" i="62"/>
  <c r="S528" i="62"/>
  <c r="R528" i="62"/>
  <c r="Q528" i="62"/>
  <c r="P528" i="62"/>
  <c r="O528" i="62"/>
  <c r="N528" i="62"/>
  <c r="M528" i="62"/>
  <c r="L528" i="62"/>
  <c r="K528" i="62"/>
  <c r="J528" i="62"/>
  <c r="I528" i="62"/>
  <c r="H528" i="62"/>
  <c r="G528" i="62"/>
  <c r="F528" i="62"/>
  <c r="D528" i="62"/>
  <c r="C528" i="62"/>
  <c r="B528" i="62"/>
  <c r="A528" i="62"/>
  <c r="AA527" i="62"/>
  <c r="Z527" i="62"/>
  <c r="Y527" i="62"/>
  <c r="W527" i="62"/>
  <c r="V527" i="62"/>
  <c r="U527" i="62"/>
  <c r="T527" i="62"/>
  <c r="S527" i="62"/>
  <c r="R527" i="62"/>
  <c r="Q527" i="62"/>
  <c r="P527" i="62"/>
  <c r="O527" i="62"/>
  <c r="N527" i="62"/>
  <c r="M527" i="62"/>
  <c r="L527" i="62"/>
  <c r="K527" i="62"/>
  <c r="J527" i="62"/>
  <c r="I527" i="62"/>
  <c r="H527" i="62"/>
  <c r="G527" i="62"/>
  <c r="F527" i="62"/>
  <c r="D527" i="62"/>
  <c r="C527" i="62"/>
  <c r="B527" i="62"/>
  <c r="A527" i="62"/>
  <c r="AA526" i="62"/>
  <c r="Z526" i="62"/>
  <c r="Y526" i="62"/>
  <c r="W526" i="62"/>
  <c r="V526" i="62"/>
  <c r="U526" i="62"/>
  <c r="T526" i="62"/>
  <c r="S526" i="62"/>
  <c r="R526" i="62"/>
  <c r="Q526" i="62"/>
  <c r="P526" i="62"/>
  <c r="O526" i="62"/>
  <c r="N526" i="62"/>
  <c r="M526" i="62"/>
  <c r="L526" i="62"/>
  <c r="K526" i="62"/>
  <c r="J526" i="62"/>
  <c r="I526" i="62"/>
  <c r="H526" i="62"/>
  <c r="G526" i="62"/>
  <c r="F526" i="62"/>
  <c r="D526" i="62"/>
  <c r="C526" i="62"/>
  <c r="B526" i="62"/>
  <c r="A526" i="62"/>
  <c r="AA525" i="62"/>
  <c r="Z525" i="62"/>
  <c r="Y525" i="62"/>
  <c r="W525" i="62"/>
  <c r="V525" i="62"/>
  <c r="U525" i="62"/>
  <c r="T525" i="62"/>
  <c r="S525" i="62"/>
  <c r="R525" i="62"/>
  <c r="Q525" i="62"/>
  <c r="P525" i="62"/>
  <c r="O525" i="62"/>
  <c r="N525" i="62"/>
  <c r="M525" i="62"/>
  <c r="L525" i="62"/>
  <c r="K525" i="62"/>
  <c r="J525" i="62"/>
  <c r="I525" i="62"/>
  <c r="H525" i="62"/>
  <c r="G525" i="62"/>
  <c r="F525" i="62"/>
  <c r="D525" i="62"/>
  <c r="C525" i="62"/>
  <c r="B525" i="62"/>
  <c r="A525" i="62"/>
  <c r="AA524" i="62"/>
  <c r="Z524" i="62"/>
  <c r="Y524" i="62"/>
  <c r="W524" i="62"/>
  <c r="V524" i="62"/>
  <c r="U524" i="62"/>
  <c r="T524" i="62"/>
  <c r="S524" i="62"/>
  <c r="R524" i="62"/>
  <c r="Q524" i="62"/>
  <c r="P524" i="62"/>
  <c r="O524" i="62"/>
  <c r="N524" i="62"/>
  <c r="M524" i="62"/>
  <c r="L524" i="62"/>
  <c r="K524" i="62"/>
  <c r="J524" i="62"/>
  <c r="I524" i="62"/>
  <c r="H524" i="62"/>
  <c r="G524" i="62"/>
  <c r="F524" i="62"/>
  <c r="D524" i="62"/>
  <c r="C524" i="62"/>
  <c r="B524" i="62"/>
  <c r="A524" i="62"/>
  <c r="AA523" i="62"/>
  <c r="Z523" i="62"/>
  <c r="Y523" i="62"/>
  <c r="W523" i="62"/>
  <c r="V523" i="62"/>
  <c r="U523" i="62"/>
  <c r="T523" i="62"/>
  <c r="S523" i="62"/>
  <c r="R523" i="62"/>
  <c r="Q523" i="62"/>
  <c r="P523" i="62"/>
  <c r="O523" i="62"/>
  <c r="N523" i="62"/>
  <c r="M523" i="62"/>
  <c r="L523" i="62"/>
  <c r="K523" i="62"/>
  <c r="J523" i="62"/>
  <c r="I523" i="62"/>
  <c r="H523" i="62"/>
  <c r="G523" i="62"/>
  <c r="F523" i="62"/>
  <c r="D523" i="62"/>
  <c r="C523" i="62"/>
  <c r="B523" i="62"/>
  <c r="A523" i="62"/>
  <c r="AA522" i="62"/>
  <c r="Z522" i="62"/>
  <c r="Y522" i="62"/>
  <c r="W522" i="62"/>
  <c r="V522" i="62"/>
  <c r="U522" i="62"/>
  <c r="T522" i="62"/>
  <c r="S522" i="62"/>
  <c r="R522" i="62"/>
  <c r="Q522" i="62"/>
  <c r="P522" i="62"/>
  <c r="O522" i="62"/>
  <c r="N522" i="62"/>
  <c r="M522" i="62"/>
  <c r="L522" i="62"/>
  <c r="K522" i="62"/>
  <c r="J522" i="62"/>
  <c r="I522" i="62"/>
  <c r="H522" i="62"/>
  <c r="G522" i="62"/>
  <c r="F522" i="62"/>
  <c r="D522" i="62"/>
  <c r="C522" i="62"/>
  <c r="B522" i="62"/>
  <c r="A522" i="62"/>
  <c r="AA521" i="62"/>
  <c r="Z521" i="62"/>
  <c r="Y521" i="62"/>
  <c r="W521" i="62"/>
  <c r="V521" i="62"/>
  <c r="U521" i="62"/>
  <c r="T521" i="62"/>
  <c r="S521" i="62"/>
  <c r="R521" i="62"/>
  <c r="Q521" i="62"/>
  <c r="P521" i="62"/>
  <c r="O521" i="62"/>
  <c r="N521" i="62"/>
  <c r="M521" i="62"/>
  <c r="L521" i="62"/>
  <c r="K521" i="62"/>
  <c r="J521" i="62"/>
  <c r="I521" i="62"/>
  <c r="H521" i="62"/>
  <c r="G521" i="62"/>
  <c r="F521" i="62"/>
  <c r="D521" i="62"/>
  <c r="C521" i="62"/>
  <c r="B521" i="62"/>
  <c r="A521" i="62"/>
  <c r="AA520" i="62"/>
  <c r="Z520" i="62"/>
  <c r="Y520" i="62"/>
  <c r="W520" i="62"/>
  <c r="V520" i="62"/>
  <c r="U520" i="62"/>
  <c r="T520" i="62"/>
  <c r="S520" i="62"/>
  <c r="R520" i="62"/>
  <c r="Q520" i="62"/>
  <c r="P520" i="62"/>
  <c r="O520" i="62"/>
  <c r="N520" i="62"/>
  <c r="M520" i="62"/>
  <c r="L520" i="62"/>
  <c r="K520" i="62"/>
  <c r="J520" i="62"/>
  <c r="I520" i="62"/>
  <c r="H520" i="62"/>
  <c r="G520" i="62"/>
  <c r="F520" i="62"/>
  <c r="D520" i="62"/>
  <c r="C520" i="62"/>
  <c r="B520" i="62"/>
  <c r="A520" i="62"/>
  <c r="AA519" i="62"/>
  <c r="Z519" i="62"/>
  <c r="Y519" i="62"/>
  <c r="W519" i="62"/>
  <c r="V519" i="62"/>
  <c r="U519" i="62"/>
  <c r="T519" i="62"/>
  <c r="S519" i="62"/>
  <c r="R519" i="62"/>
  <c r="Q519" i="62"/>
  <c r="P519" i="62"/>
  <c r="O519" i="62"/>
  <c r="N519" i="62"/>
  <c r="M519" i="62"/>
  <c r="L519" i="62"/>
  <c r="K519" i="62"/>
  <c r="J519" i="62"/>
  <c r="I519" i="62"/>
  <c r="H519" i="62"/>
  <c r="G519" i="62"/>
  <c r="F519" i="62"/>
  <c r="D519" i="62"/>
  <c r="C519" i="62"/>
  <c r="B519" i="62"/>
  <c r="A519" i="62"/>
  <c r="AA518" i="62"/>
  <c r="Z518" i="62"/>
  <c r="Y518" i="62"/>
  <c r="W518" i="62"/>
  <c r="V518" i="62"/>
  <c r="U518" i="62"/>
  <c r="T518" i="62"/>
  <c r="S518" i="62"/>
  <c r="R518" i="62"/>
  <c r="Q518" i="62"/>
  <c r="P518" i="62"/>
  <c r="O518" i="62"/>
  <c r="N518" i="62"/>
  <c r="M518" i="62"/>
  <c r="L518" i="62"/>
  <c r="K518" i="62"/>
  <c r="J518" i="62"/>
  <c r="I518" i="62"/>
  <c r="H518" i="62"/>
  <c r="G518" i="62"/>
  <c r="F518" i="62"/>
  <c r="D518" i="62"/>
  <c r="C518" i="62"/>
  <c r="B518" i="62"/>
  <c r="A518" i="62"/>
  <c r="AA517" i="62"/>
  <c r="Z517" i="62"/>
  <c r="Y517" i="62"/>
  <c r="W517" i="62"/>
  <c r="V517" i="62"/>
  <c r="U517" i="62"/>
  <c r="T517" i="62"/>
  <c r="S517" i="62"/>
  <c r="R517" i="62"/>
  <c r="Q517" i="62"/>
  <c r="P517" i="62"/>
  <c r="O517" i="62"/>
  <c r="N517" i="62"/>
  <c r="M517" i="62"/>
  <c r="L517" i="62"/>
  <c r="K517" i="62"/>
  <c r="J517" i="62"/>
  <c r="I517" i="62"/>
  <c r="H517" i="62"/>
  <c r="G517" i="62"/>
  <c r="F517" i="62"/>
  <c r="D517" i="62"/>
  <c r="C517" i="62"/>
  <c r="B517" i="62"/>
  <c r="A517" i="62"/>
  <c r="AA516" i="62"/>
  <c r="Z516" i="62"/>
  <c r="Y516" i="62"/>
  <c r="W516" i="62"/>
  <c r="V516" i="62"/>
  <c r="U516" i="62"/>
  <c r="T516" i="62"/>
  <c r="S516" i="62"/>
  <c r="R516" i="62"/>
  <c r="Q516" i="62"/>
  <c r="P516" i="62"/>
  <c r="O516" i="62"/>
  <c r="N516" i="62"/>
  <c r="M516" i="62"/>
  <c r="L516" i="62"/>
  <c r="K516" i="62"/>
  <c r="J516" i="62"/>
  <c r="I516" i="62"/>
  <c r="H516" i="62"/>
  <c r="G516" i="62"/>
  <c r="F516" i="62"/>
  <c r="D516" i="62"/>
  <c r="C516" i="62"/>
  <c r="B516" i="62"/>
  <c r="A516" i="62"/>
  <c r="AA515" i="62"/>
  <c r="Z515" i="62"/>
  <c r="Y515" i="62"/>
  <c r="W515" i="62"/>
  <c r="V515" i="62"/>
  <c r="U515" i="62"/>
  <c r="T515" i="62"/>
  <c r="S515" i="62"/>
  <c r="R515" i="62"/>
  <c r="Q515" i="62"/>
  <c r="P515" i="62"/>
  <c r="O515" i="62"/>
  <c r="N515" i="62"/>
  <c r="M515" i="62"/>
  <c r="L515" i="62"/>
  <c r="K515" i="62"/>
  <c r="J515" i="62"/>
  <c r="I515" i="62"/>
  <c r="H515" i="62"/>
  <c r="G515" i="62"/>
  <c r="F515" i="62"/>
  <c r="D515" i="62"/>
  <c r="C515" i="62"/>
  <c r="B515" i="62"/>
  <c r="A515" i="62"/>
  <c r="AA514" i="62"/>
  <c r="Z514" i="62"/>
  <c r="Y514" i="62"/>
  <c r="W514" i="62"/>
  <c r="V514" i="62"/>
  <c r="U514" i="62"/>
  <c r="T514" i="62"/>
  <c r="S514" i="62"/>
  <c r="R514" i="62"/>
  <c r="Q514" i="62"/>
  <c r="P514" i="62"/>
  <c r="O514" i="62"/>
  <c r="N514" i="62"/>
  <c r="M514" i="62"/>
  <c r="L514" i="62"/>
  <c r="K514" i="62"/>
  <c r="J514" i="62"/>
  <c r="I514" i="62"/>
  <c r="H514" i="62"/>
  <c r="G514" i="62"/>
  <c r="F514" i="62"/>
  <c r="D514" i="62"/>
  <c r="C514" i="62"/>
  <c r="B514" i="62"/>
  <c r="A514" i="62"/>
  <c r="AA513" i="62"/>
  <c r="Z513" i="62"/>
  <c r="Y513" i="62"/>
  <c r="W513" i="62"/>
  <c r="V513" i="62"/>
  <c r="U513" i="62"/>
  <c r="T513" i="62"/>
  <c r="S513" i="62"/>
  <c r="R513" i="62"/>
  <c r="Q513" i="62"/>
  <c r="P513" i="62"/>
  <c r="O513" i="62"/>
  <c r="N513" i="62"/>
  <c r="M513" i="62"/>
  <c r="L513" i="62"/>
  <c r="K513" i="62"/>
  <c r="J513" i="62"/>
  <c r="I513" i="62"/>
  <c r="H513" i="62"/>
  <c r="G513" i="62"/>
  <c r="F513" i="62"/>
  <c r="D513" i="62"/>
  <c r="C513" i="62"/>
  <c r="B513" i="62"/>
  <c r="A513" i="62"/>
  <c r="AA512" i="62"/>
  <c r="Z512" i="62"/>
  <c r="Y512" i="62"/>
  <c r="W512" i="62"/>
  <c r="V512" i="62"/>
  <c r="U512" i="62"/>
  <c r="T512" i="62"/>
  <c r="S512" i="62"/>
  <c r="R512" i="62"/>
  <c r="Q512" i="62"/>
  <c r="P512" i="62"/>
  <c r="O512" i="62"/>
  <c r="N512" i="62"/>
  <c r="M512" i="62"/>
  <c r="L512" i="62"/>
  <c r="K512" i="62"/>
  <c r="J512" i="62"/>
  <c r="I512" i="62"/>
  <c r="H512" i="62"/>
  <c r="G512" i="62"/>
  <c r="F512" i="62"/>
  <c r="D512" i="62"/>
  <c r="C512" i="62"/>
  <c r="B512" i="62"/>
  <c r="A512" i="62"/>
  <c r="AA511" i="62"/>
  <c r="Z511" i="62"/>
  <c r="Y511" i="62"/>
  <c r="W511" i="62"/>
  <c r="V511" i="62"/>
  <c r="U511" i="62"/>
  <c r="T511" i="62"/>
  <c r="S511" i="62"/>
  <c r="R511" i="62"/>
  <c r="Q511" i="62"/>
  <c r="P511" i="62"/>
  <c r="O511" i="62"/>
  <c r="N511" i="62"/>
  <c r="M511" i="62"/>
  <c r="L511" i="62"/>
  <c r="K511" i="62"/>
  <c r="J511" i="62"/>
  <c r="I511" i="62"/>
  <c r="H511" i="62"/>
  <c r="G511" i="62"/>
  <c r="F511" i="62"/>
  <c r="D511" i="62"/>
  <c r="C511" i="62"/>
  <c r="B511" i="62"/>
  <c r="A511" i="62"/>
  <c r="AA510" i="62"/>
  <c r="Z510" i="62"/>
  <c r="Y510" i="62"/>
  <c r="W510" i="62"/>
  <c r="V510" i="62"/>
  <c r="U510" i="62"/>
  <c r="T510" i="62"/>
  <c r="S510" i="62"/>
  <c r="R510" i="62"/>
  <c r="Q510" i="62"/>
  <c r="P510" i="62"/>
  <c r="O510" i="62"/>
  <c r="N510" i="62"/>
  <c r="M510" i="62"/>
  <c r="L510" i="62"/>
  <c r="K510" i="62"/>
  <c r="J510" i="62"/>
  <c r="I510" i="62"/>
  <c r="H510" i="62"/>
  <c r="G510" i="62"/>
  <c r="F510" i="62"/>
  <c r="D510" i="62"/>
  <c r="C510" i="62"/>
  <c r="B510" i="62"/>
  <c r="A510" i="62"/>
  <c r="AA509" i="62"/>
  <c r="Z509" i="62"/>
  <c r="Y509" i="62"/>
  <c r="W509" i="62"/>
  <c r="V509" i="62"/>
  <c r="U509" i="62"/>
  <c r="T509" i="62"/>
  <c r="S509" i="62"/>
  <c r="R509" i="62"/>
  <c r="Q509" i="62"/>
  <c r="P509" i="62"/>
  <c r="O509" i="62"/>
  <c r="N509" i="62"/>
  <c r="M509" i="62"/>
  <c r="L509" i="62"/>
  <c r="K509" i="62"/>
  <c r="J509" i="62"/>
  <c r="I509" i="62"/>
  <c r="H509" i="62"/>
  <c r="G509" i="62"/>
  <c r="F509" i="62"/>
  <c r="D509" i="62"/>
  <c r="C509" i="62"/>
  <c r="B509" i="62"/>
  <c r="A509" i="62"/>
  <c r="AA508" i="62"/>
  <c r="Z508" i="62"/>
  <c r="Y508" i="62"/>
  <c r="W508" i="62"/>
  <c r="V508" i="62"/>
  <c r="U508" i="62"/>
  <c r="T508" i="62"/>
  <c r="S508" i="62"/>
  <c r="R508" i="62"/>
  <c r="Q508" i="62"/>
  <c r="P508" i="62"/>
  <c r="O508" i="62"/>
  <c r="N508" i="62"/>
  <c r="M508" i="62"/>
  <c r="L508" i="62"/>
  <c r="K508" i="62"/>
  <c r="J508" i="62"/>
  <c r="I508" i="62"/>
  <c r="H508" i="62"/>
  <c r="G508" i="62"/>
  <c r="F508" i="62"/>
  <c r="D508" i="62"/>
  <c r="C508" i="62"/>
  <c r="B508" i="62"/>
  <c r="A508" i="62"/>
  <c r="AA507" i="62"/>
  <c r="Z507" i="62"/>
  <c r="Y507" i="62"/>
  <c r="W507" i="62"/>
  <c r="V507" i="62"/>
  <c r="U507" i="62"/>
  <c r="T507" i="62"/>
  <c r="S507" i="62"/>
  <c r="R507" i="62"/>
  <c r="Q507" i="62"/>
  <c r="P507" i="62"/>
  <c r="O507" i="62"/>
  <c r="N507" i="62"/>
  <c r="M507" i="62"/>
  <c r="L507" i="62"/>
  <c r="K507" i="62"/>
  <c r="J507" i="62"/>
  <c r="I507" i="62"/>
  <c r="H507" i="62"/>
  <c r="G507" i="62"/>
  <c r="F507" i="62"/>
  <c r="D507" i="62"/>
  <c r="C507" i="62"/>
  <c r="B507" i="62"/>
  <c r="A507" i="62"/>
  <c r="AA506" i="62"/>
  <c r="Z506" i="62"/>
  <c r="Y506" i="62"/>
  <c r="W506" i="62"/>
  <c r="V506" i="62"/>
  <c r="U506" i="62"/>
  <c r="T506" i="62"/>
  <c r="S506" i="62"/>
  <c r="R506" i="62"/>
  <c r="Q506" i="62"/>
  <c r="P506" i="62"/>
  <c r="O506" i="62"/>
  <c r="N506" i="62"/>
  <c r="M506" i="62"/>
  <c r="L506" i="62"/>
  <c r="K506" i="62"/>
  <c r="J506" i="62"/>
  <c r="I506" i="62"/>
  <c r="H506" i="62"/>
  <c r="G506" i="62"/>
  <c r="F506" i="62"/>
  <c r="D506" i="62"/>
  <c r="C506" i="62"/>
  <c r="B506" i="62"/>
  <c r="A506" i="62"/>
  <c r="AA505" i="62"/>
  <c r="Z505" i="62"/>
  <c r="Y505" i="62"/>
  <c r="W505" i="62"/>
  <c r="V505" i="62"/>
  <c r="U505" i="62"/>
  <c r="T505" i="62"/>
  <c r="S505" i="62"/>
  <c r="R505" i="62"/>
  <c r="Q505" i="62"/>
  <c r="P505" i="62"/>
  <c r="O505" i="62"/>
  <c r="N505" i="62"/>
  <c r="M505" i="62"/>
  <c r="L505" i="62"/>
  <c r="K505" i="62"/>
  <c r="J505" i="62"/>
  <c r="I505" i="62"/>
  <c r="H505" i="62"/>
  <c r="G505" i="62"/>
  <c r="F505" i="62"/>
  <c r="D505" i="62"/>
  <c r="C505" i="62"/>
  <c r="B505" i="62"/>
  <c r="A505" i="62"/>
  <c r="AA504" i="62"/>
  <c r="Z504" i="62"/>
  <c r="Y504" i="62"/>
  <c r="W504" i="62"/>
  <c r="V504" i="62"/>
  <c r="U504" i="62"/>
  <c r="T504" i="62"/>
  <c r="S504" i="62"/>
  <c r="R504" i="62"/>
  <c r="Q504" i="62"/>
  <c r="P504" i="62"/>
  <c r="O504" i="62"/>
  <c r="N504" i="62"/>
  <c r="M504" i="62"/>
  <c r="L504" i="62"/>
  <c r="K504" i="62"/>
  <c r="J504" i="62"/>
  <c r="I504" i="62"/>
  <c r="H504" i="62"/>
  <c r="G504" i="62"/>
  <c r="F504" i="62"/>
  <c r="D504" i="62"/>
  <c r="C504" i="62"/>
  <c r="B504" i="62"/>
  <c r="A504" i="62"/>
  <c r="AA503" i="62"/>
  <c r="Z503" i="62"/>
  <c r="Y503" i="62"/>
  <c r="W503" i="62"/>
  <c r="V503" i="62"/>
  <c r="U503" i="62"/>
  <c r="T503" i="62"/>
  <c r="S503" i="62"/>
  <c r="R503" i="62"/>
  <c r="Q503" i="62"/>
  <c r="P503" i="62"/>
  <c r="O503" i="62"/>
  <c r="N503" i="62"/>
  <c r="M503" i="62"/>
  <c r="L503" i="62"/>
  <c r="K503" i="62"/>
  <c r="J503" i="62"/>
  <c r="I503" i="62"/>
  <c r="H503" i="62"/>
  <c r="G503" i="62"/>
  <c r="F503" i="62"/>
  <c r="D503" i="62"/>
  <c r="C503" i="62"/>
  <c r="B503" i="62"/>
  <c r="A503" i="62"/>
  <c r="AA502" i="62"/>
  <c r="Z502" i="62"/>
  <c r="Y502" i="62"/>
  <c r="W502" i="62"/>
  <c r="V502" i="62"/>
  <c r="U502" i="62"/>
  <c r="T502" i="62"/>
  <c r="S502" i="62"/>
  <c r="R502" i="62"/>
  <c r="Q502" i="62"/>
  <c r="P502" i="62"/>
  <c r="O502" i="62"/>
  <c r="N502" i="62"/>
  <c r="M502" i="62"/>
  <c r="L502" i="62"/>
  <c r="K502" i="62"/>
  <c r="J502" i="62"/>
  <c r="I502" i="62"/>
  <c r="H502" i="62"/>
  <c r="G502" i="62"/>
  <c r="F502" i="62"/>
  <c r="D502" i="62"/>
  <c r="C502" i="62"/>
  <c r="B502" i="62"/>
  <c r="A502" i="62"/>
  <c r="AA501" i="62"/>
  <c r="Z501" i="62"/>
  <c r="Y501" i="62"/>
  <c r="W501" i="62"/>
  <c r="V501" i="62"/>
  <c r="U501" i="62"/>
  <c r="T501" i="62"/>
  <c r="S501" i="62"/>
  <c r="R501" i="62"/>
  <c r="Q501" i="62"/>
  <c r="P501" i="62"/>
  <c r="O501" i="62"/>
  <c r="N501" i="62"/>
  <c r="M501" i="62"/>
  <c r="L501" i="62"/>
  <c r="K501" i="62"/>
  <c r="J501" i="62"/>
  <c r="I501" i="62"/>
  <c r="H501" i="62"/>
  <c r="G501" i="62"/>
  <c r="F501" i="62"/>
  <c r="D501" i="62"/>
  <c r="C501" i="62"/>
  <c r="B501" i="62"/>
  <c r="A501" i="62"/>
  <c r="AA500" i="62"/>
  <c r="Z500" i="62"/>
  <c r="Y500" i="62"/>
  <c r="W500" i="62"/>
  <c r="V500" i="62"/>
  <c r="U500" i="62"/>
  <c r="T500" i="62"/>
  <c r="S500" i="62"/>
  <c r="R500" i="62"/>
  <c r="Q500" i="62"/>
  <c r="P500" i="62"/>
  <c r="O500" i="62"/>
  <c r="N500" i="62"/>
  <c r="M500" i="62"/>
  <c r="L500" i="62"/>
  <c r="K500" i="62"/>
  <c r="J500" i="62"/>
  <c r="I500" i="62"/>
  <c r="H500" i="62"/>
  <c r="G500" i="62"/>
  <c r="F500" i="62"/>
  <c r="D500" i="62"/>
  <c r="C500" i="62"/>
  <c r="B500" i="62"/>
  <c r="A500" i="62"/>
  <c r="AA499" i="62"/>
  <c r="Z499" i="62"/>
  <c r="Y499" i="62"/>
  <c r="W499" i="62"/>
  <c r="V499" i="62"/>
  <c r="U499" i="62"/>
  <c r="T499" i="62"/>
  <c r="S499" i="62"/>
  <c r="R499" i="62"/>
  <c r="Q499" i="62"/>
  <c r="P499" i="62"/>
  <c r="O499" i="62"/>
  <c r="N499" i="62"/>
  <c r="M499" i="62"/>
  <c r="L499" i="62"/>
  <c r="K499" i="62"/>
  <c r="J499" i="62"/>
  <c r="I499" i="62"/>
  <c r="H499" i="62"/>
  <c r="G499" i="62"/>
  <c r="F499" i="62"/>
  <c r="D499" i="62"/>
  <c r="C499" i="62"/>
  <c r="B499" i="62"/>
  <c r="A499" i="62"/>
  <c r="AA498" i="62"/>
  <c r="Z498" i="62"/>
  <c r="Y498" i="62"/>
  <c r="W498" i="62"/>
  <c r="V498" i="62"/>
  <c r="U498" i="62"/>
  <c r="T498" i="62"/>
  <c r="S498" i="62"/>
  <c r="R498" i="62"/>
  <c r="Q498" i="62"/>
  <c r="P498" i="62"/>
  <c r="O498" i="62"/>
  <c r="N498" i="62"/>
  <c r="M498" i="62"/>
  <c r="L498" i="62"/>
  <c r="K498" i="62"/>
  <c r="J498" i="62"/>
  <c r="I498" i="62"/>
  <c r="H498" i="62"/>
  <c r="G498" i="62"/>
  <c r="F498" i="62"/>
  <c r="D498" i="62"/>
  <c r="C498" i="62"/>
  <c r="B498" i="62"/>
  <c r="A498" i="62"/>
  <c r="AA497" i="62"/>
  <c r="Z497" i="62"/>
  <c r="Y497" i="62"/>
  <c r="W497" i="62"/>
  <c r="V497" i="62"/>
  <c r="U497" i="62"/>
  <c r="T497" i="62"/>
  <c r="S497" i="62"/>
  <c r="R497" i="62"/>
  <c r="Q497" i="62"/>
  <c r="P497" i="62"/>
  <c r="O497" i="62"/>
  <c r="N497" i="62"/>
  <c r="M497" i="62"/>
  <c r="L497" i="62"/>
  <c r="K497" i="62"/>
  <c r="J497" i="62"/>
  <c r="I497" i="62"/>
  <c r="H497" i="62"/>
  <c r="G497" i="62"/>
  <c r="F497" i="62"/>
  <c r="D497" i="62"/>
  <c r="C497" i="62"/>
  <c r="B497" i="62"/>
  <c r="A497" i="62"/>
  <c r="AA496" i="62"/>
  <c r="Z496" i="62"/>
  <c r="Y496" i="62"/>
  <c r="W496" i="62"/>
  <c r="V496" i="62"/>
  <c r="U496" i="62"/>
  <c r="T496" i="62"/>
  <c r="S496" i="62"/>
  <c r="R496" i="62"/>
  <c r="Q496" i="62"/>
  <c r="P496" i="62"/>
  <c r="O496" i="62"/>
  <c r="N496" i="62"/>
  <c r="M496" i="62"/>
  <c r="L496" i="62"/>
  <c r="K496" i="62"/>
  <c r="J496" i="62"/>
  <c r="I496" i="62"/>
  <c r="H496" i="62"/>
  <c r="G496" i="62"/>
  <c r="F496" i="62"/>
  <c r="D496" i="62"/>
  <c r="C496" i="62"/>
  <c r="B496" i="62"/>
  <c r="A496" i="62"/>
  <c r="AA495" i="62"/>
  <c r="Z495" i="62"/>
  <c r="Y495" i="62"/>
  <c r="W495" i="62"/>
  <c r="V495" i="62"/>
  <c r="U495" i="62"/>
  <c r="T495" i="62"/>
  <c r="S495" i="62"/>
  <c r="R495" i="62"/>
  <c r="Q495" i="62"/>
  <c r="P495" i="62"/>
  <c r="O495" i="62"/>
  <c r="N495" i="62"/>
  <c r="M495" i="62"/>
  <c r="L495" i="62"/>
  <c r="K495" i="62"/>
  <c r="J495" i="62"/>
  <c r="I495" i="62"/>
  <c r="H495" i="62"/>
  <c r="G495" i="62"/>
  <c r="F495" i="62"/>
  <c r="D495" i="62"/>
  <c r="C495" i="62"/>
  <c r="B495" i="62"/>
  <c r="A495" i="62"/>
  <c r="AA494" i="62"/>
  <c r="Z494" i="62"/>
  <c r="Y494" i="62"/>
  <c r="W494" i="62"/>
  <c r="V494" i="62"/>
  <c r="U494" i="62"/>
  <c r="T494" i="62"/>
  <c r="S494" i="62"/>
  <c r="R494" i="62"/>
  <c r="Q494" i="62"/>
  <c r="P494" i="62"/>
  <c r="O494" i="62"/>
  <c r="N494" i="62"/>
  <c r="M494" i="62"/>
  <c r="L494" i="62"/>
  <c r="K494" i="62"/>
  <c r="J494" i="62"/>
  <c r="I494" i="62"/>
  <c r="H494" i="62"/>
  <c r="G494" i="62"/>
  <c r="F494" i="62"/>
  <c r="D494" i="62"/>
  <c r="C494" i="62"/>
  <c r="B494" i="62"/>
  <c r="A494" i="62"/>
  <c r="AA493" i="62"/>
  <c r="Z493" i="62"/>
  <c r="Y493" i="62"/>
  <c r="W493" i="62"/>
  <c r="V493" i="62"/>
  <c r="U493" i="62"/>
  <c r="T493" i="62"/>
  <c r="S493" i="62"/>
  <c r="R493" i="62"/>
  <c r="Q493" i="62"/>
  <c r="P493" i="62"/>
  <c r="O493" i="62"/>
  <c r="N493" i="62"/>
  <c r="M493" i="62"/>
  <c r="L493" i="62"/>
  <c r="K493" i="62"/>
  <c r="J493" i="62"/>
  <c r="I493" i="62"/>
  <c r="H493" i="62"/>
  <c r="G493" i="62"/>
  <c r="F493" i="62"/>
  <c r="D493" i="62"/>
  <c r="C493" i="62"/>
  <c r="B493" i="62"/>
  <c r="A493" i="62"/>
  <c r="AA492" i="62"/>
  <c r="Z492" i="62"/>
  <c r="Y492" i="62"/>
  <c r="W492" i="62"/>
  <c r="V492" i="62"/>
  <c r="U492" i="62"/>
  <c r="T492" i="62"/>
  <c r="S492" i="62"/>
  <c r="R492" i="62"/>
  <c r="Q492" i="62"/>
  <c r="P492" i="62"/>
  <c r="O492" i="62"/>
  <c r="N492" i="62"/>
  <c r="M492" i="62"/>
  <c r="L492" i="62"/>
  <c r="K492" i="62"/>
  <c r="J492" i="62"/>
  <c r="I492" i="62"/>
  <c r="H492" i="62"/>
  <c r="G492" i="62"/>
  <c r="F492" i="62"/>
  <c r="D492" i="62"/>
  <c r="C492" i="62"/>
  <c r="B492" i="62"/>
  <c r="A492" i="62"/>
  <c r="AA491" i="62"/>
  <c r="Z491" i="62"/>
  <c r="Y491" i="62"/>
  <c r="W491" i="62"/>
  <c r="V491" i="62"/>
  <c r="U491" i="62"/>
  <c r="T491" i="62"/>
  <c r="S491" i="62"/>
  <c r="R491" i="62"/>
  <c r="Q491" i="62"/>
  <c r="P491" i="62"/>
  <c r="O491" i="62"/>
  <c r="N491" i="62"/>
  <c r="M491" i="62"/>
  <c r="L491" i="62"/>
  <c r="K491" i="62"/>
  <c r="J491" i="62"/>
  <c r="I491" i="62"/>
  <c r="H491" i="62"/>
  <c r="G491" i="62"/>
  <c r="F491" i="62"/>
  <c r="D491" i="62"/>
  <c r="C491" i="62"/>
  <c r="B491" i="62"/>
  <c r="A491" i="62"/>
  <c r="AA490" i="62"/>
  <c r="Z490" i="62"/>
  <c r="Y490" i="62"/>
  <c r="W490" i="62"/>
  <c r="V490" i="62"/>
  <c r="U490" i="62"/>
  <c r="T490" i="62"/>
  <c r="S490" i="62"/>
  <c r="R490" i="62"/>
  <c r="Q490" i="62"/>
  <c r="P490" i="62"/>
  <c r="O490" i="62"/>
  <c r="N490" i="62"/>
  <c r="M490" i="62"/>
  <c r="L490" i="62"/>
  <c r="K490" i="62"/>
  <c r="J490" i="62"/>
  <c r="I490" i="62"/>
  <c r="H490" i="62"/>
  <c r="G490" i="62"/>
  <c r="F490" i="62"/>
  <c r="D490" i="62"/>
  <c r="C490" i="62"/>
  <c r="B490" i="62"/>
  <c r="A490" i="62"/>
  <c r="AA489" i="62"/>
  <c r="Z489" i="62"/>
  <c r="Y489" i="62"/>
  <c r="W489" i="62"/>
  <c r="V489" i="62"/>
  <c r="U489" i="62"/>
  <c r="T489" i="62"/>
  <c r="S489" i="62"/>
  <c r="R489" i="62"/>
  <c r="Q489" i="62"/>
  <c r="P489" i="62"/>
  <c r="O489" i="62"/>
  <c r="N489" i="62"/>
  <c r="M489" i="62"/>
  <c r="L489" i="62"/>
  <c r="K489" i="62"/>
  <c r="J489" i="62"/>
  <c r="I489" i="62"/>
  <c r="H489" i="62"/>
  <c r="G489" i="62"/>
  <c r="F489" i="62"/>
  <c r="D489" i="62"/>
  <c r="C489" i="62"/>
  <c r="B489" i="62"/>
  <c r="A489" i="62"/>
  <c r="AA488" i="62"/>
  <c r="Z488" i="62"/>
  <c r="Y488" i="62"/>
  <c r="W488" i="62"/>
  <c r="V488" i="62"/>
  <c r="U488" i="62"/>
  <c r="T488" i="62"/>
  <c r="S488" i="62"/>
  <c r="R488" i="62"/>
  <c r="Q488" i="62"/>
  <c r="P488" i="62"/>
  <c r="O488" i="62"/>
  <c r="N488" i="62"/>
  <c r="M488" i="62"/>
  <c r="L488" i="62"/>
  <c r="K488" i="62"/>
  <c r="J488" i="62"/>
  <c r="I488" i="62"/>
  <c r="H488" i="62"/>
  <c r="G488" i="62"/>
  <c r="F488" i="62"/>
  <c r="D488" i="62"/>
  <c r="C488" i="62"/>
  <c r="B488" i="62"/>
  <c r="A488" i="62"/>
  <c r="AA487" i="62"/>
  <c r="Z487" i="62"/>
  <c r="Y487" i="62"/>
  <c r="W487" i="62"/>
  <c r="V487" i="62"/>
  <c r="U487" i="62"/>
  <c r="T487" i="62"/>
  <c r="S487" i="62"/>
  <c r="R487" i="62"/>
  <c r="Q487" i="62"/>
  <c r="P487" i="62"/>
  <c r="O487" i="62"/>
  <c r="N487" i="62"/>
  <c r="M487" i="62"/>
  <c r="L487" i="62"/>
  <c r="K487" i="62"/>
  <c r="J487" i="62"/>
  <c r="I487" i="62"/>
  <c r="H487" i="62"/>
  <c r="G487" i="62"/>
  <c r="F487" i="62"/>
  <c r="D487" i="62"/>
  <c r="C487" i="62"/>
  <c r="B487" i="62"/>
  <c r="A487" i="62"/>
  <c r="AA486" i="62"/>
  <c r="Z486" i="62"/>
  <c r="Y486" i="62"/>
  <c r="W486" i="62"/>
  <c r="V486" i="62"/>
  <c r="U486" i="62"/>
  <c r="T486" i="62"/>
  <c r="S486" i="62"/>
  <c r="R486" i="62"/>
  <c r="Q486" i="62"/>
  <c r="P486" i="62"/>
  <c r="O486" i="62"/>
  <c r="N486" i="62"/>
  <c r="M486" i="62"/>
  <c r="L486" i="62"/>
  <c r="K486" i="62"/>
  <c r="J486" i="62"/>
  <c r="I486" i="62"/>
  <c r="H486" i="62"/>
  <c r="G486" i="62"/>
  <c r="F486" i="62"/>
  <c r="D486" i="62"/>
  <c r="C486" i="62"/>
  <c r="B486" i="62"/>
  <c r="A486" i="62"/>
  <c r="AA485" i="62"/>
  <c r="Z485" i="62"/>
  <c r="Y485" i="62"/>
  <c r="W485" i="62"/>
  <c r="V485" i="62"/>
  <c r="U485" i="62"/>
  <c r="T485" i="62"/>
  <c r="S485" i="62"/>
  <c r="R485" i="62"/>
  <c r="Q485" i="62"/>
  <c r="P485" i="62"/>
  <c r="O485" i="62"/>
  <c r="N485" i="62"/>
  <c r="M485" i="62"/>
  <c r="L485" i="62"/>
  <c r="K485" i="62"/>
  <c r="J485" i="62"/>
  <c r="I485" i="62"/>
  <c r="H485" i="62"/>
  <c r="G485" i="62"/>
  <c r="F485" i="62"/>
  <c r="D485" i="62"/>
  <c r="C485" i="62"/>
  <c r="B485" i="62"/>
  <c r="A485" i="62"/>
  <c r="AA484" i="62"/>
  <c r="Z484" i="62"/>
  <c r="Y484" i="62"/>
  <c r="W484" i="62"/>
  <c r="V484" i="62"/>
  <c r="U484" i="62"/>
  <c r="T484" i="62"/>
  <c r="S484" i="62"/>
  <c r="R484" i="62"/>
  <c r="Q484" i="62"/>
  <c r="P484" i="62"/>
  <c r="O484" i="62"/>
  <c r="N484" i="62"/>
  <c r="M484" i="62"/>
  <c r="L484" i="62"/>
  <c r="K484" i="62"/>
  <c r="J484" i="62"/>
  <c r="I484" i="62"/>
  <c r="H484" i="62"/>
  <c r="G484" i="62"/>
  <c r="F484" i="62"/>
  <c r="D484" i="62"/>
  <c r="C484" i="62"/>
  <c r="B484" i="62"/>
  <c r="A484" i="62"/>
  <c r="AA483" i="62"/>
  <c r="Z483" i="62"/>
  <c r="Y483" i="62"/>
  <c r="W483" i="62"/>
  <c r="V483" i="62"/>
  <c r="U483" i="62"/>
  <c r="T483" i="62"/>
  <c r="S483" i="62"/>
  <c r="R483" i="62"/>
  <c r="Q483" i="62"/>
  <c r="P483" i="62"/>
  <c r="O483" i="62"/>
  <c r="N483" i="62"/>
  <c r="M483" i="62"/>
  <c r="L483" i="62"/>
  <c r="K483" i="62"/>
  <c r="J483" i="62"/>
  <c r="I483" i="62"/>
  <c r="H483" i="62"/>
  <c r="G483" i="62"/>
  <c r="F483" i="62"/>
  <c r="D483" i="62"/>
  <c r="C483" i="62"/>
  <c r="B483" i="62"/>
  <c r="A483" i="62"/>
  <c r="AA482" i="62"/>
  <c r="Z482" i="62"/>
  <c r="Y482" i="62"/>
  <c r="W482" i="62"/>
  <c r="V482" i="62"/>
  <c r="U482" i="62"/>
  <c r="T482" i="62"/>
  <c r="S482" i="62"/>
  <c r="R482" i="62"/>
  <c r="Q482" i="62"/>
  <c r="P482" i="62"/>
  <c r="O482" i="62"/>
  <c r="N482" i="62"/>
  <c r="M482" i="62"/>
  <c r="L482" i="62"/>
  <c r="K482" i="62"/>
  <c r="J482" i="62"/>
  <c r="I482" i="62"/>
  <c r="H482" i="62"/>
  <c r="G482" i="62"/>
  <c r="F482" i="62"/>
  <c r="D482" i="62"/>
  <c r="C482" i="62"/>
  <c r="B482" i="62"/>
  <c r="A482" i="62"/>
  <c r="AA481" i="62"/>
  <c r="Z481" i="62"/>
  <c r="Y481" i="62"/>
  <c r="W481" i="62"/>
  <c r="V481" i="62"/>
  <c r="U481" i="62"/>
  <c r="T481" i="62"/>
  <c r="S481" i="62"/>
  <c r="R481" i="62"/>
  <c r="Q481" i="62"/>
  <c r="P481" i="62"/>
  <c r="O481" i="62"/>
  <c r="N481" i="62"/>
  <c r="M481" i="62"/>
  <c r="L481" i="62"/>
  <c r="K481" i="62"/>
  <c r="J481" i="62"/>
  <c r="I481" i="62"/>
  <c r="H481" i="62"/>
  <c r="G481" i="62"/>
  <c r="F481" i="62"/>
  <c r="D481" i="62"/>
  <c r="C481" i="62"/>
  <c r="B481" i="62"/>
  <c r="A481" i="62"/>
  <c r="AA480" i="62"/>
  <c r="Z480" i="62"/>
  <c r="Y480" i="62"/>
  <c r="W480" i="62"/>
  <c r="V480" i="62"/>
  <c r="U480" i="62"/>
  <c r="T480" i="62"/>
  <c r="S480" i="62"/>
  <c r="R480" i="62"/>
  <c r="Q480" i="62"/>
  <c r="P480" i="62"/>
  <c r="O480" i="62"/>
  <c r="N480" i="62"/>
  <c r="M480" i="62"/>
  <c r="L480" i="62"/>
  <c r="K480" i="62"/>
  <c r="J480" i="62"/>
  <c r="I480" i="62"/>
  <c r="H480" i="62"/>
  <c r="G480" i="62"/>
  <c r="F480" i="62"/>
  <c r="D480" i="62"/>
  <c r="C480" i="62"/>
  <c r="B480" i="62"/>
  <c r="A480" i="62"/>
  <c r="AA479" i="62"/>
  <c r="Z479" i="62"/>
  <c r="Y479" i="62"/>
  <c r="W479" i="62"/>
  <c r="V479" i="62"/>
  <c r="U479" i="62"/>
  <c r="T479" i="62"/>
  <c r="S479" i="62"/>
  <c r="R479" i="62"/>
  <c r="Q479" i="62"/>
  <c r="P479" i="62"/>
  <c r="O479" i="62"/>
  <c r="N479" i="62"/>
  <c r="M479" i="62"/>
  <c r="L479" i="62"/>
  <c r="K479" i="62"/>
  <c r="J479" i="62"/>
  <c r="I479" i="62"/>
  <c r="H479" i="62"/>
  <c r="G479" i="62"/>
  <c r="F479" i="62"/>
  <c r="D479" i="62"/>
  <c r="C479" i="62"/>
  <c r="B479" i="62"/>
  <c r="A479" i="62"/>
  <c r="AA478" i="62"/>
  <c r="Z478" i="62"/>
  <c r="Y478" i="62"/>
  <c r="W478" i="62"/>
  <c r="V478" i="62"/>
  <c r="U478" i="62"/>
  <c r="T478" i="62"/>
  <c r="S478" i="62"/>
  <c r="R478" i="62"/>
  <c r="Q478" i="62"/>
  <c r="P478" i="62"/>
  <c r="O478" i="62"/>
  <c r="N478" i="62"/>
  <c r="M478" i="62"/>
  <c r="L478" i="62"/>
  <c r="K478" i="62"/>
  <c r="J478" i="62"/>
  <c r="I478" i="62"/>
  <c r="H478" i="62"/>
  <c r="G478" i="62"/>
  <c r="F478" i="62"/>
  <c r="D478" i="62"/>
  <c r="C478" i="62"/>
  <c r="B478" i="62"/>
  <c r="A478" i="62"/>
  <c r="AA477" i="62"/>
  <c r="Z477" i="62"/>
  <c r="Y477" i="62"/>
  <c r="W477" i="62"/>
  <c r="V477" i="62"/>
  <c r="U477" i="62"/>
  <c r="T477" i="62"/>
  <c r="S477" i="62"/>
  <c r="R477" i="62"/>
  <c r="Q477" i="62"/>
  <c r="P477" i="62"/>
  <c r="O477" i="62"/>
  <c r="N477" i="62"/>
  <c r="M477" i="62"/>
  <c r="L477" i="62"/>
  <c r="K477" i="62"/>
  <c r="J477" i="62"/>
  <c r="I477" i="62"/>
  <c r="H477" i="62"/>
  <c r="G477" i="62"/>
  <c r="F477" i="62"/>
  <c r="D477" i="62"/>
  <c r="C477" i="62"/>
  <c r="B477" i="62"/>
  <c r="A477" i="62"/>
  <c r="AA476" i="62"/>
  <c r="Z476" i="62"/>
  <c r="Y476" i="62"/>
  <c r="W476" i="62"/>
  <c r="V476" i="62"/>
  <c r="U476" i="62"/>
  <c r="T476" i="62"/>
  <c r="S476" i="62"/>
  <c r="R476" i="62"/>
  <c r="Q476" i="62"/>
  <c r="P476" i="62"/>
  <c r="O476" i="62"/>
  <c r="N476" i="62"/>
  <c r="M476" i="62"/>
  <c r="L476" i="62"/>
  <c r="K476" i="62"/>
  <c r="J476" i="62"/>
  <c r="I476" i="62"/>
  <c r="H476" i="62"/>
  <c r="G476" i="62"/>
  <c r="F476" i="62"/>
  <c r="D476" i="62"/>
  <c r="C476" i="62"/>
  <c r="B476" i="62"/>
  <c r="A476" i="62"/>
  <c r="AA475" i="62"/>
  <c r="Z475" i="62"/>
  <c r="Y475" i="62"/>
  <c r="W475" i="62"/>
  <c r="V475" i="62"/>
  <c r="U475" i="62"/>
  <c r="T475" i="62"/>
  <c r="S475" i="62"/>
  <c r="R475" i="62"/>
  <c r="Q475" i="62"/>
  <c r="P475" i="62"/>
  <c r="O475" i="62"/>
  <c r="N475" i="62"/>
  <c r="M475" i="62"/>
  <c r="L475" i="62"/>
  <c r="K475" i="62"/>
  <c r="J475" i="62"/>
  <c r="I475" i="62"/>
  <c r="H475" i="62"/>
  <c r="G475" i="62"/>
  <c r="F475" i="62"/>
  <c r="D475" i="62"/>
  <c r="C475" i="62"/>
  <c r="B475" i="62"/>
  <c r="A475" i="62"/>
  <c r="AA474" i="62"/>
  <c r="Z474" i="62"/>
  <c r="Y474" i="62"/>
  <c r="W474" i="62"/>
  <c r="V474" i="62"/>
  <c r="U474" i="62"/>
  <c r="T474" i="62"/>
  <c r="S474" i="62"/>
  <c r="R474" i="62"/>
  <c r="Q474" i="62"/>
  <c r="P474" i="62"/>
  <c r="O474" i="62"/>
  <c r="N474" i="62"/>
  <c r="M474" i="62"/>
  <c r="L474" i="62"/>
  <c r="K474" i="62"/>
  <c r="J474" i="62"/>
  <c r="I474" i="62"/>
  <c r="H474" i="62"/>
  <c r="G474" i="62"/>
  <c r="F474" i="62"/>
  <c r="D474" i="62"/>
  <c r="C474" i="62"/>
  <c r="B474" i="62"/>
  <c r="A474" i="62"/>
  <c r="AA473" i="62"/>
  <c r="Z473" i="62"/>
  <c r="Y473" i="62"/>
  <c r="W473" i="62"/>
  <c r="V473" i="62"/>
  <c r="U473" i="62"/>
  <c r="T473" i="62"/>
  <c r="S473" i="62"/>
  <c r="R473" i="62"/>
  <c r="Q473" i="62"/>
  <c r="P473" i="62"/>
  <c r="O473" i="62"/>
  <c r="N473" i="62"/>
  <c r="M473" i="62"/>
  <c r="L473" i="62"/>
  <c r="K473" i="62"/>
  <c r="J473" i="62"/>
  <c r="I473" i="62"/>
  <c r="H473" i="62"/>
  <c r="G473" i="62"/>
  <c r="F473" i="62"/>
  <c r="D473" i="62"/>
  <c r="C473" i="62"/>
  <c r="B473" i="62"/>
  <c r="A473" i="62"/>
  <c r="AA472" i="62"/>
  <c r="Z472" i="62"/>
  <c r="Y472" i="62"/>
  <c r="W472" i="62"/>
  <c r="V472" i="62"/>
  <c r="U472" i="62"/>
  <c r="T472" i="62"/>
  <c r="S472" i="62"/>
  <c r="R472" i="62"/>
  <c r="Q472" i="62"/>
  <c r="P472" i="62"/>
  <c r="O472" i="62"/>
  <c r="N472" i="62"/>
  <c r="M472" i="62"/>
  <c r="L472" i="62"/>
  <c r="K472" i="62"/>
  <c r="J472" i="62"/>
  <c r="I472" i="62"/>
  <c r="H472" i="62"/>
  <c r="G472" i="62"/>
  <c r="F472" i="62"/>
  <c r="D472" i="62"/>
  <c r="C472" i="62"/>
  <c r="B472" i="62"/>
  <c r="A472" i="62"/>
  <c r="AA471" i="62"/>
  <c r="Z471" i="62"/>
  <c r="Y471" i="62"/>
  <c r="W471" i="62"/>
  <c r="V471" i="62"/>
  <c r="U471" i="62"/>
  <c r="T471" i="62"/>
  <c r="S471" i="62"/>
  <c r="R471" i="62"/>
  <c r="Q471" i="62"/>
  <c r="P471" i="62"/>
  <c r="O471" i="62"/>
  <c r="N471" i="62"/>
  <c r="M471" i="62"/>
  <c r="L471" i="62"/>
  <c r="K471" i="62"/>
  <c r="J471" i="62"/>
  <c r="I471" i="62"/>
  <c r="H471" i="62"/>
  <c r="G471" i="62"/>
  <c r="F471" i="62"/>
  <c r="D471" i="62"/>
  <c r="C471" i="62"/>
  <c r="B471" i="62"/>
  <c r="A471" i="62"/>
  <c r="AA470" i="62"/>
  <c r="Z470" i="62"/>
  <c r="Y470" i="62"/>
  <c r="W470" i="62"/>
  <c r="V470" i="62"/>
  <c r="U470" i="62"/>
  <c r="T470" i="62"/>
  <c r="S470" i="62"/>
  <c r="R470" i="62"/>
  <c r="Q470" i="62"/>
  <c r="P470" i="62"/>
  <c r="O470" i="62"/>
  <c r="N470" i="62"/>
  <c r="M470" i="62"/>
  <c r="L470" i="62"/>
  <c r="K470" i="62"/>
  <c r="J470" i="62"/>
  <c r="I470" i="62"/>
  <c r="H470" i="62"/>
  <c r="G470" i="62"/>
  <c r="F470" i="62"/>
  <c r="D470" i="62"/>
  <c r="C470" i="62"/>
  <c r="B470" i="62"/>
  <c r="A470" i="62"/>
  <c r="AA469" i="62"/>
  <c r="Z469" i="62"/>
  <c r="Y469" i="62"/>
  <c r="W469" i="62"/>
  <c r="V469" i="62"/>
  <c r="U469" i="62"/>
  <c r="T469" i="62"/>
  <c r="S469" i="62"/>
  <c r="R469" i="62"/>
  <c r="Q469" i="62"/>
  <c r="P469" i="62"/>
  <c r="O469" i="62"/>
  <c r="N469" i="62"/>
  <c r="M469" i="62"/>
  <c r="L469" i="62"/>
  <c r="K469" i="62"/>
  <c r="J469" i="62"/>
  <c r="I469" i="62"/>
  <c r="H469" i="62"/>
  <c r="G469" i="62"/>
  <c r="F469" i="62"/>
  <c r="D469" i="62"/>
  <c r="C469" i="62"/>
  <c r="B469" i="62"/>
  <c r="A469" i="62"/>
  <c r="AA468" i="62"/>
  <c r="Z468" i="62"/>
  <c r="Y468" i="62"/>
  <c r="W468" i="62"/>
  <c r="V468" i="62"/>
  <c r="U468" i="62"/>
  <c r="T468" i="62"/>
  <c r="S468" i="62"/>
  <c r="R468" i="62"/>
  <c r="Q468" i="62"/>
  <c r="P468" i="62"/>
  <c r="O468" i="62"/>
  <c r="N468" i="62"/>
  <c r="M468" i="62"/>
  <c r="L468" i="62"/>
  <c r="K468" i="62"/>
  <c r="J468" i="62"/>
  <c r="I468" i="62"/>
  <c r="H468" i="62"/>
  <c r="G468" i="62"/>
  <c r="F468" i="62"/>
  <c r="D468" i="62"/>
  <c r="C468" i="62"/>
  <c r="B468" i="62"/>
  <c r="A468" i="62"/>
  <c r="AA467" i="62"/>
  <c r="Z467" i="62"/>
  <c r="Y467" i="62"/>
  <c r="W467" i="62"/>
  <c r="V467" i="62"/>
  <c r="U467" i="62"/>
  <c r="T467" i="62"/>
  <c r="S467" i="62"/>
  <c r="R467" i="62"/>
  <c r="Q467" i="62"/>
  <c r="P467" i="62"/>
  <c r="O467" i="62"/>
  <c r="N467" i="62"/>
  <c r="M467" i="62"/>
  <c r="L467" i="62"/>
  <c r="K467" i="62"/>
  <c r="J467" i="62"/>
  <c r="I467" i="62"/>
  <c r="H467" i="62"/>
  <c r="G467" i="62"/>
  <c r="F467" i="62"/>
  <c r="D467" i="62"/>
  <c r="C467" i="62"/>
  <c r="B467" i="62"/>
  <c r="A467" i="62"/>
  <c r="AA466" i="62"/>
  <c r="Z466" i="62"/>
  <c r="Y466" i="62"/>
  <c r="W466" i="62"/>
  <c r="V466" i="62"/>
  <c r="U466" i="62"/>
  <c r="T466" i="62"/>
  <c r="S466" i="62"/>
  <c r="R466" i="62"/>
  <c r="Q466" i="62"/>
  <c r="P466" i="62"/>
  <c r="O466" i="62"/>
  <c r="N466" i="62"/>
  <c r="M466" i="62"/>
  <c r="L466" i="62"/>
  <c r="K466" i="62"/>
  <c r="J466" i="62"/>
  <c r="I466" i="62"/>
  <c r="H466" i="62"/>
  <c r="G466" i="62"/>
  <c r="F466" i="62"/>
  <c r="D466" i="62"/>
  <c r="C466" i="62"/>
  <c r="B466" i="62"/>
  <c r="A466" i="62"/>
  <c r="AA465" i="62"/>
  <c r="Z465" i="62"/>
  <c r="Y465" i="62"/>
  <c r="W465" i="62"/>
  <c r="V465" i="62"/>
  <c r="U465" i="62"/>
  <c r="T465" i="62"/>
  <c r="S465" i="62"/>
  <c r="R465" i="62"/>
  <c r="Q465" i="62"/>
  <c r="P465" i="62"/>
  <c r="O465" i="62"/>
  <c r="N465" i="62"/>
  <c r="M465" i="62"/>
  <c r="L465" i="62"/>
  <c r="K465" i="62"/>
  <c r="J465" i="62"/>
  <c r="I465" i="62"/>
  <c r="H465" i="62"/>
  <c r="G465" i="62"/>
  <c r="F465" i="62"/>
  <c r="D465" i="62"/>
  <c r="C465" i="62"/>
  <c r="B465" i="62"/>
  <c r="A465" i="62"/>
  <c r="AA464" i="62"/>
  <c r="Z464" i="62"/>
  <c r="Y464" i="62"/>
  <c r="W464" i="62"/>
  <c r="V464" i="62"/>
  <c r="U464" i="62"/>
  <c r="T464" i="62"/>
  <c r="S464" i="62"/>
  <c r="R464" i="62"/>
  <c r="Q464" i="62"/>
  <c r="P464" i="62"/>
  <c r="O464" i="62"/>
  <c r="N464" i="62"/>
  <c r="M464" i="62"/>
  <c r="L464" i="62"/>
  <c r="K464" i="62"/>
  <c r="J464" i="62"/>
  <c r="I464" i="62"/>
  <c r="H464" i="62"/>
  <c r="G464" i="62"/>
  <c r="F464" i="62"/>
  <c r="D464" i="62"/>
  <c r="C464" i="62"/>
  <c r="B464" i="62"/>
  <c r="A464" i="62"/>
  <c r="AA463" i="62"/>
  <c r="Z463" i="62"/>
  <c r="Y463" i="62"/>
  <c r="W463" i="62"/>
  <c r="V463" i="62"/>
  <c r="U463" i="62"/>
  <c r="T463" i="62"/>
  <c r="S463" i="62"/>
  <c r="R463" i="62"/>
  <c r="Q463" i="62"/>
  <c r="P463" i="62"/>
  <c r="O463" i="62"/>
  <c r="N463" i="62"/>
  <c r="M463" i="62"/>
  <c r="L463" i="62"/>
  <c r="K463" i="62"/>
  <c r="J463" i="62"/>
  <c r="I463" i="62"/>
  <c r="H463" i="62"/>
  <c r="G463" i="62"/>
  <c r="F463" i="62"/>
  <c r="D463" i="62"/>
  <c r="C463" i="62"/>
  <c r="B463" i="62"/>
  <c r="A463" i="62"/>
  <c r="AA462" i="62"/>
  <c r="Z462" i="62"/>
  <c r="Y462" i="62"/>
  <c r="W462" i="62"/>
  <c r="V462" i="62"/>
  <c r="U462" i="62"/>
  <c r="T462" i="62"/>
  <c r="S462" i="62"/>
  <c r="R462" i="62"/>
  <c r="Q462" i="62"/>
  <c r="P462" i="62"/>
  <c r="O462" i="62"/>
  <c r="N462" i="62"/>
  <c r="M462" i="62"/>
  <c r="L462" i="62"/>
  <c r="K462" i="62"/>
  <c r="J462" i="62"/>
  <c r="I462" i="62"/>
  <c r="H462" i="62"/>
  <c r="G462" i="62"/>
  <c r="F462" i="62"/>
  <c r="D462" i="62"/>
  <c r="C462" i="62"/>
  <c r="B462" i="62"/>
  <c r="A462" i="62"/>
  <c r="AA456" i="62"/>
  <c r="Z456" i="62"/>
  <c r="Y456" i="62"/>
  <c r="W456" i="62"/>
  <c r="V456" i="62"/>
  <c r="U456" i="62"/>
  <c r="T456" i="62"/>
  <c r="S456" i="62"/>
  <c r="R456" i="62"/>
  <c r="Q456" i="62"/>
  <c r="P456" i="62"/>
  <c r="O456" i="62"/>
  <c r="N456" i="62"/>
  <c r="M456" i="62"/>
  <c r="L456" i="62"/>
  <c r="K456" i="62"/>
  <c r="J456" i="62"/>
  <c r="I456" i="62"/>
  <c r="H456" i="62"/>
  <c r="G456" i="62"/>
  <c r="F456" i="62"/>
  <c r="D456" i="62"/>
  <c r="C456" i="62"/>
  <c r="B456" i="62"/>
  <c r="A456" i="62"/>
  <c r="AA455" i="62"/>
  <c r="Z455" i="62"/>
  <c r="Y455" i="62"/>
  <c r="W455" i="62"/>
  <c r="V455" i="62"/>
  <c r="U455" i="62"/>
  <c r="T455" i="62"/>
  <c r="S455" i="62"/>
  <c r="R455" i="62"/>
  <c r="Q455" i="62"/>
  <c r="P455" i="62"/>
  <c r="O455" i="62"/>
  <c r="N455" i="62"/>
  <c r="M455" i="62"/>
  <c r="L455" i="62"/>
  <c r="K455" i="62"/>
  <c r="J455" i="62"/>
  <c r="I455" i="62"/>
  <c r="H455" i="62"/>
  <c r="G455" i="62"/>
  <c r="F455" i="62"/>
  <c r="D455" i="62"/>
  <c r="C455" i="62"/>
  <c r="B455" i="62"/>
  <c r="A455" i="62"/>
  <c r="AA454" i="62"/>
  <c r="Z454" i="62"/>
  <c r="Y454" i="62"/>
  <c r="W454" i="62"/>
  <c r="V454" i="62"/>
  <c r="U454" i="62"/>
  <c r="T454" i="62"/>
  <c r="S454" i="62"/>
  <c r="R454" i="62"/>
  <c r="Q454" i="62"/>
  <c r="P454" i="62"/>
  <c r="O454" i="62"/>
  <c r="N454" i="62"/>
  <c r="M454" i="62"/>
  <c r="L454" i="62"/>
  <c r="K454" i="62"/>
  <c r="J454" i="62"/>
  <c r="I454" i="62"/>
  <c r="H454" i="62"/>
  <c r="G454" i="62"/>
  <c r="F454" i="62"/>
  <c r="D454" i="62"/>
  <c r="C454" i="62"/>
  <c r="B454" i="62"/>
  <c r="A454" i="62"/>
  <c r="AA453" i="62"/>
  <c r="Z453" i="62"/>
  <c r="Y453" i="62"/>
  <c r="W453" i="62"/>
  <c r="V453" i="62"/>
  <c r="U453" i="62"/>
  <c r="T453" i="62"/>
  <c r="S453" i="62"/>
  <c r="R453" i="62"/>
  <c r="Q453" i="62"/>
  <c r="P453" i="62"/>
  <c r="O453" i="62"/>
  <c r="N453" i="62"/>
  <c r="M453" i="62"/>
  <c r="L453" i="62"/>
  <c r="K453" i="62"/>
  <c r="J453" i="62"/>
  <c r="I453" i="62"/>
  <c r="H453" i="62"/>
  <c r="G453" i="62"/>
  <c r="F453" i="62"/>
  <c r="D453" i="62"/>
  <c r="C453" i="62"/>
  <c r="B453" i="62"/>
  <c r="A453" i="62"/>
  <c r="AA452" i="62"/>
  <c r="Z452" i="62"/>
  <c r="Y452" i="62"/>
  <c r="W452" i="62"/>
  <c r="V452" i="62"/>
  <c r="U452" i="62"/>
  <c r="T452" i="62"/>
  <c r="S452" i="62"/>
  <c r="R452" i="62"/>
  <c r="Q452" i="62"/>
  <c r="P452" i="62"/>
  <c r="O452" i="62"/>
  <c r="N452" i="62"/>
  <c r="M452" i="62"/>
  <c r="L452" i="62"/>
  <c r="K452" i="62"/>
  <c r="J452" i="62"/>
  <c r="I452" i="62"/>
  <c r="H452" i="62"/>
  <c r="G452" i="62"/>
  <c r="F452" i="62"/>
  <c r="D452" i="62"/>
  <c r="C452" i="62"/>
  <c r="B452" i="62"/>
  <c r="A452" i="62"/>
  <c r="AA446" i="62"/>
  <c r="Z446" i="62"/>
  <c r="Y446" i="62"/>
  <c r="W446" i="62"/>
  <c r="V446" i="62"/>
  <c r="U446" i="62"/>
  <c r="T446" i="62"/>
  <c r="S446" i="62"/>
  <c r="R446" i="62"/>
  <c r="Q446" i="62"/>
  <c r="P446" i="62"/>
  <c r="O446" i="62"/>
  <c r="N446" i="62"/>
  <c r="M446" i="62"/>
  <c r="L446" i="62"/>
  <c r="K446" i="62"/>
  <c r="J446" i="62"/>
  <c r="I446" i="62"/>
  <c r="H446" i="62"/>
  <c r="G446" i="62"/>
  <c r="F446" i="62"/>
  <c r="D446" i="62"/>
  <c r="C446" i="62"/>
  <c r="B446" i="62"/>
  <c r="A446" i="62"/>
  <c r="AA445" i="62"/>
  <c r="Z445" i="62"/>
  <c r="Y445" i="62"/>
  <c r="W445" i="62"/>
  <c r="V445" i="62"/>
  <c r="U445" i="62"/>
  <c r="T445" i="62"/>
  <c r="S445" i="62"/>
  <c r="R445" i="62"/>
  <c r="Q445" i="62"/>
  <c r="P445" i="62"/>
  <c r="O445" i="62"/>
  <c r="N445" i="62"/>
  <c r="M445" i="62"/>
  <c r="L445" i="62"/>
  <c r="K445" i="62"/>
  <c r="J445" i="62"/>
  <c r="I445" i="62"/>
  <c r="H445" i="62"/>
  <c r="G445" i="62"/>
  <c r="F445" i="62"/>
  <c r="D445" i="62"/>
  <c r="C445" i="62"/>
  <c r="B445" i="62"/>
  <c r="A445" i="62"/>
  <c r="AA444" i="62"/>
  <c r="Z444" i="62"/>
  <c r="Y444" i="62"/>
  <c r="W444" i="62"/>
  <c r="V444" i="62"/>
  <c r="U444" i="62"/>
  <c r="T444" i="62"/>
  <c r="S444" i="62"/>
  <c r="R444" i="62"/>
  <c r="Q444" i="62"/>
  <c r="P444" i="62"/>
  <c r="O444" i="62"/>
  <c r="N444" i="62"/>
  <c r="M444" i="62"/>
  <c r="L444" i="62"/>
  <c r="K444" i="62"/>
  <c r="J444" i="62"/>
  <c r="I444" i="62"/>
  <c r="H444" i="62"/>
  <c r="G444" i="62"/>
  <c r="F444" i="62"/>
  <c r="D444" i="62"/>
  <c r="C444" i="62"/>
  <c r="B444" i="62"/>
  <c r="A444" i="62"/>
  <c r="AA443" i="62"/>
  <c r="Z443" i="62"/>
  <c r="Y443" i="62"/>
  <c r="W443" i="62"/>
  <c r="V443" i="62"/>
  <c r="U443" i="62"/>
  <c r="T443" i="62"/>
  <c r="S443" i="62"/>
  <c r="R443" i="62"/>
  <c r="Q443" i="62"/>
  <c r="P443" i="62"/>
  <c r="O443" i="62"/>
  <c r="N443" i="62"/>
  <c r="M443" i="62"/>
  <c r="L443" i="62"/>
  <c r="K443" i="62"/>
  <c r="J443" i="62"/>
  <c r="I443" i="62"/>
  <c r="H443" i="62"/>
  <c r="G443" i="62"/>
  <c r="F443" i="62"/>
  <c r="D443" i="62"/>
  <c r="C443" i="62"/>
  <c r="B443" i="62"/>
  <c r="A443" i="62"/>
  <c r="AA442" i="62"/>
  <c r="Z442" i="62"/>
  <c r="Y442" i="62"/>
  <c r="W442" i="62"/>
  <c r="V442" i="62"/>
  <c r="U442" i="62"/>
  <c r="T442" i="62"/>
  <c r="S442" i="62"/>
  <c r="R442" i="62"/>
  <c r="Q442" i="62"/>
  <c r="P442" i="62"/>
  <c r="O442" i="62"/>
  <c r="N442" i="62"/>
  <c r="M442" i="62"/>
  <c r="L442" i="62"/>
  <c r="K442" i="62"/>
  <c r="J442" i="62"/>
  <c r="I442" i="62"/>
  <c r="H442" i="62"/>
  <c r="G442" i="62"/>
  <c r="F442" i="62"/>
  <c r="D442" i="62"/>
  <c r="C442" i="62"/>
  <c r="B442" i="62"/>
  <c r="A442" i="62"/>
  <c r="AA441" i="62"/>
  <c r="Z441" i="62"/>
  <c r="Y441" i="62"/>
  <c r="W441" i="62"/>
  <c r="V441" i="62"/>
  <c r="U441" i="62"/>
  <c r="T441" i="62"/>
  <c r="S441" i="62"/>
  <c r="R441" i="62"/>
  <c r="Q441" i="62"/>
  <c r="P441" i="62"/>
  <c r="O441" i="62"/>
  <c r="N441" i="62"/>
  <c r="M441" i="62"/>
  <c r="L441" i="62"/>
  <c r="K441" i="62"/>
  <c r="J441" i="62"/>
  <c r="I441" i="62"/>
  <c r="H441" i="62"/>
  <c r="G441" i="62"/>
  <c r="F441" i="62"/>
  <c r="D441" i="62"/>
  <c r="C441" i="62"/>
  <c r="B441" i="62"/>
  <c r="A441" i="62"/>
  <c r="AA440" i="62"/>
  <c r="Z440" i="62"/>
  <c r="Y440" i="62"/>
  <c r="W440" i="62"/>
  <c r="V440" i="62"/>
  <c r="U440" i="62"/>
  <c r="T440" i="62"/>
  <c r="S440" i="62"/>
  <c r="R440" i="62"/>
  <c r="Q440" i="62"/>
  <c r="P440" i="62"/>
  <c r="O440" i="62"/>
  <c r="N440" i="62"/>
  <c r="M440" i="62"/>
  <c r="L440" i="62"/>
  <c r="K440" i="62"/>
  <c r="J440" i="62"/>
  <c r="I440" i="62"/>
  <c r="H440" i="62"/>
  <c r="G440" i="62"/>
  <c r="F440" i="62"/>
  <c r="D440" i="62"/>
  <c r="C440" i="62"/>
  <c r="B440" i="62"/>
  <c r="A440" i="62"/>
  <c r="AA439" i="62"/>
  <c r="Z439" i="62"/>
  <c r="Y439" i="62"/>
  <c r="W439" i="62"/>
  <c r="V439" i="62"/>
  <c r="U439" i="62"/>
  <c r="T439" i="62"/>
  <c r="S439" i="62"/>
  <c r="R439" i="62"/>
  <c r="Q439" i="62"/>
  <c r="P439" i="62"/>
  <c r="O439" i="62"/>
  <c r="N439" i="62"/>
  <c r="M439" i="62"/>
  <c r="L439" i="62"/>
  <c r="K439" i="62"/>
  <c r="J439" i="62"/>
  <c r="I439" i="62"/>
  <c r="H439" i="62"/>
  <c r="G439" i="62"/>
  <c r="F439" i="62"/>
  <c r="D439" i="62"/>
  <c r="C439" i="62"/>
  <c r="B439" i="62"/>
  <c r="A439" i="62"/>
  <c r="AA438" i="62"/>
  <c r="Z438" i="62"/>
  <c r="Y438" i="62"/>
  <c r="W438" i="62"/>
  <c r="V438" i="62"/>
  <c r="U438" i="62"/>
  <c r="T438" i="62"/>
  <c r="S438" i="62"/>
  <c r="R438" i="62"/>
  <c r="Q438" i="62"/>
  <c r="P438" i="62"/>
  <c r="O438" i="62"/>
  <c r="N438" i="62"/>
  <c r="M438" i="62"/>
  <c r="L438" i="62"/>
  <c r="K438" i="62"/>
  <c r="J438" i="62"/>
  <c r="I438" i="62"/>
  <c r="H438" i="62"/>
  <c r="G438" i="62"/>
  <c r="F438" i="62"/>
  <c r="D438" i="62"/>
  <c r="C438" i="62"/>
  <c r="B438" i="62"/>
  <c r="A438" i="62"/>
  <c r="AA437" i="62"/>
  <c r="Z437" i="62"/>
  <c r="Y437" i="62"/>
  <c r="W437" i="62"/>
  <c r="V437" i="62"/>
  <c r="U437" i="62"/>
  <c r="T437" i="62"/>
  <c r="S437" i="62"/>
  <c r="R437" i="62"/>
  <c r="Q437" i="62"/>
  <c r="P437" i="62"/>
  <c r="O437" i="62"/>
  <c r="N437" i="62"/>
  <c r="M437" i="62"/>
  <c r="L437" i="62"/>
  <c r="K437" i="62"/>
  <c r="J437" i="62"/>
  <c r="I437" i="62"/>
  <c r="H437" i="62"/>
  <c r="G437" i="62"/>
  <c r="F437" i="62"/>
  <c r="D437" i="62"/>
  <c r="C437" i="62"/>
  <c r="B437" i="62"/>
  <c r="A437" i="62"/>
  <c r="AA436" i="62"/>
  <c r="Z436" i="62"/>
  <c r="Y436" i="62"/>
  <c r="W436" i="62"/>
  <c r="V436" i="62"/>
  <c r="U436" i="62"/>
  <c r="T436" i="62"/>
  <c r="S436" i="62"/>
  <c r="R436" i="62"/>
  <c r="Q436" i="62"/>
  <c r="P436" i="62"/>
  <c r="O436" i="62"/>
  <c r="N436" i="62"/>
  <c r="M436" i="62"/>
  <c r="L436" i="62"/>
  <c r="K436" i="62"/>
  <c r="J436" i="62"/>
  <c r="I436" i="62"/>
  <c r="H436" i="62"/>
  <c r="G436" i="62"/>
  <c r="F436" i="62"/>
  <c r="D436" i="62"/>
  <c r="C436" i="62"/>
  <c r="B436" i="62"/>
  <c r="A436" i="62"/>
  <c r="AA435" i="62"/>
  <c r="Z435" i="62"/>
  <c r="Y435" i="62"/>
  <c r="W435" i="62"/>
  <c r="V435" i="62"/>
  <c r="U435" i="62"/>
  <c r="T435" i="62"/>
  <c r="S435" i="62"/>
  <c r="R435" i="62"/>
  <c r="Q435" i="62"/>
  <c r="P435" i="62"/>
  <c r="O435" i="62"/>
  <c r="N435" i="62"/>
  <c r="M435" i="62"/>
  <c r="L435" i="62"/>
  <c r="K435" i="62"/>
  <c r="J435" i="62"/>
  <c r="I435" i="62"/>
  <c r="H435" i="62"/>
  <c r="G435" i="62"/>
  <c r="F435" i="62"/>
  <c r="D435" i="62"/>
  <c r="C435" i="62"/>
  <c r="B435" i="62"/>
  <c r="A435" i="62"/>
  <c r="AA434" i="62"/>
  <c r="Z434" i="62"/>
  <c r="Y434" i="62"/>
  <c r="W434" i="62"/>
  <c r="V434" i="62"/>
  <c r="U434" i="62"/>
  <c r="T434" i="62"/>
  <c r="S434" i="62"/>
  <c r="R434" i="62"/>
  <c r="Q434" i="62"/>
  <c r="P434" i="62"/>
  <c r="O434" i="62"/>
  <c r="N434" i="62"/>
  <c r="M434" i="62"/>
  <c r="L434" i="62"/>
  <c r="K434" i="62"/>
  <c r="J434" i="62"/>
  <c r="I434" i="62"/>
  <c r="H434" i="62"/>
  <c r="G434" i="62"/>
  <c r="F434" i="62"/>
  <c r="D434" i="62"/>
  <c r="C434" i="62"/>
  <c r="B434" i="62"/>
  <c r="A434" i="62"/>
  <c r="AA433" i="62"/>
  <c r="Z433" i="62"/>
  <c r="Y433" i="62"/>
  <c r="W433" i="62"/>
  <c r="V433" i="62"/>
  <c r="U433" i="62"/>
  <c r="T433" i="62"/>
  <c r="S433" i="62"/>
  <c r="R433" i="62"/>
  <c r="Q433" i="62"/>
  <c r="P433" i="62"/>
  <c r="O433" i="62"/>
  <c r="N433" i="62"/>
  <c r="M433" i="62"/>
  <c r="L433" i="62"/>
  <c r="K433" i="62"/>
  <c r="J433" i="62"/>
  <c r="I433" i="62"/>
  <c r="H433" i="62"/>
  <c r="G433" i="62"/>
  <c r="F433" i="62"/>
  <c r="D433" i="62"/>
  <c r="C433" i="62"/>
  <c r="B433" i="62"/>
  <c r="A433" i="62"/>
  <c r="AA432" i="62"/>
  <c r="Z432" i="62"/>
  <c r="Y432" i="62"/>
  <c r="W432" i="62"/>
  <c r="V432" i="62"/>
  <c r="U432" i="62"/>
  <c r="T432" i="62"/>
  <c r="S432" i="62"/>
  <c r="R432" i="62"/>
  <c r="Q432" i="62"/>
  <c r="P432" i="62"/>
  <c r="O432" i="62"/>
  <c r="N432" i="62"/>
  <c r="M432" i="62"/>
  <c r="L432" i="62"/>
  <c r="K432" i="62"/>
  <c r="J432" i="62"/>
  <c r="I432" i="62"/>
  <c r="H432" i="62"/>
  <c r="G432" i="62"/>
  <c r="F432" i="62"/>
  <c r="D432" i="62"/>
  <c r="C432" i="62"/>
  <c r="B432" i="62"/>
  <c r="A432" i="62"/>
  <c r="AA431" i="62"/>
  <c r="Z431" i="62"/>
  <c r="Y431" i="62"/>
  <c r="W431" i="62"/>
  <c r="V431" i="62"/>
  <c r="U431" i="62"/>
  <c r="T431" i="62"/>
  <c r="S431" i="62"/>
  <c r="R431" i="62"/>
  <c r="Q431" i="62"/>
  <c r="P431" i="62"/>
  <c r="O431" i="62"/>
  <c r="N431" i="62"/>
  <c r="M431" i="62"/>
  <c r="L431" i="62"/>
  <c r="K431" i="62"/>
  <c r="J431" i="62"/>
  <c r="I431" i="62"/>
  <c r="H431" i="62"/>
  <c r="G431" i="62"/>
  <c r="F431" i="62"/>
  <c r="D431" i="62"/>
  <c r="C431" i="62"/>
  <c r="B431" i="62"/>
  <c r="A431" i="62"/>
  <c r="AA430" i="62"/>
  <c r="Z430" i="62"/>
  <c r="Y430" i="62"/>
  <c r="W430" i="62"/>
  <c r="V430" i="62"/>
  <c r="U430" i="62"/>
  <c r="T430" i="62"/>
  <c r="S430" i="62"/>
  <c r="R430" i="62"/>
  <c r="Q430" i="62"/>
  <c r="P430" i="62"/>
  <c r="O430" i="62"/>
  <c r="N430" i="62"/>
  <c r="M430" i="62"/>
  <c r="L430" i="62"/>
  <c r="K430" i="62"/>
  <c r="J430" i="62"/>
  <c r="I430" i="62"/>
  <c r="H430" i="62"/>
  <c r="G430" i="62"/>
  <c r="F430" i="62"/>
  <c r="D430" i="62"/>
  <c r="C430" i="62"/>
  <c r="B430" i="62"/>
  <c r="A430" i="62"/>
  <c r="AA429" i="62"/>
  <c r="Z429" i="62"/>
  <c r="Y429" i="62"/>
  <c r="W429" i="62"/>
  <c r="V429" i="62"/>
  <c r="U429" i="62"/>
  <c r="T429" i="62"/>
  <c r="S429" i="62"/>
  <c r="R429" i="62"/>
  <c r="Q429" i="62"/>
  <c r="P429" i="62"/>
  <c r="O429" i="62"/>
  <c r="N429" i="62"/>
  <c r="M429" i="62"/>
  <c r="L429" i="62"/>
  <c r="K429" i="62"/>
  <c r="J429" i="62"/>
  <c r="I429" i="62"/>
  <c r="H429" i="62"/>
  <c r="G429" i="62"/>
  <c r="F429" i="62"/>
  <c r="D429" i="62"/>
  <c r="C429" i="62"/>
  <c r="B429" i="62"/>
  <c r="A429" i="62"/>
  <c r="AA428" i="62"/>
  <c r="Z428" i="62"/>
  <c r="Y428" i="62"/>
  <c r="W428" i="62"/>
  <c r="V428" i="62"/>
  <c r="U428" i="62"/>
  <c r="T428" i="62"/>
  <c r="S428" i="62"/>
  <c r="R428" i="62"/>
  <c r="Q428" i="62"/>
  <c r="P428" i="62"/>
  <c r="O428" i="62"/>
  <c r="N428" i="62"/>
  <c r="M428" i="62"/>
  <c r="L428" i="62"/>
  <c r="K428" i="62"/>
  <c r="J428" i="62"/>
  <c r="I428" i="62"/>
  <c r="H428" i="62"/>
  <c r="G428" i="62"/>
  <c r="F428" i="62"/>
  <c r="D428" i="62"/>
  <c r="C428" i="62"/>
  <c r="B428" i="62"/>
  <c r="A428" i="62"/>
  <c r="AA427" i="62"/>
  <c r="Z427" i="62"/>
  <c r="Y427" i="62"/>
  <c r="W427" i="62"/>
  <c r="V427" i="62"/>
  <c r="U427" i="62"/>
  <c r="T427" i="62"/>
  <c r="S427" i="62"/>
  <c r="R427" i="62"/>
  <c r="Q427" i="62"/>
  <c r="P427" i="62"/>
  <c r="O427" i="62"/>
  <c r="N427" i="62"/>
  <c r="M427" i="62"/>
  <c r="L427" i="62"/>
  <c r="K427" i="62"/>
  <c r="J427" i="62"/>
  <c r="I427" i="62"/>
  <c r="H427" i="62"/>
  <c r="G427" i="62"/>
  <c r="F427" i="62"/>
  <c r="D427" i="62"/>
  <c r="C427" i="62"/>
  <c r="B427" i="62"/>
  <c r="A427" i="62"/>
  <c r="AA426" i="62"/>
  <c r="Z426" i="62"/>
  <c r="Y426" i="62"/>
  <c r="W426" i="62"/>
  <c r="V426" i="62"/>
  <c r="U426" i="62"/>
  <c r="T426" i="62"/>
  <c r="S426" i="62"/>
  <c r="R426" i="62"/>
  <c r="Q426" i="62"/>
  <c r="P426" i="62"/>
  <c r="O426" i="62"/>
  <c r="N426" i="62"/>
  <c r="M426" i="62"/>
  <c r="L426" i="62"/>
  <c r="K426" i="62"/>
  <c r="J426" i="62"/>
  <c r="I426" i="62"/>
  <c r="H426" i="62"/>
  <c r="G426" i="62"/>
  <c r="F426" i="62"/>
  <c r="D426" i="62"/>
  <c r="C426" i="62"/>
  <c r="B426" i="62"/>
  <c r="A426" i="62"/>
  <c r="AA425" i="62"/>
  <c r="Z425" i="62"/>
  <c r="Y425" i="62"/>
  <c r="W425" i="62"/>
  <c r="V425" i="62"/>
  <c r="U425" i="62"/>
  <c r="T425" i="62"/>
  <c r="S425" i="62"/>
  <c r="R425" i="62"/>
  <c r="Q425" i="62"/>
  <c r="P425" i="62"/>
  <c r="O425" i="62"/>
  <c r="N425" i="62"/>
  <c r="M425" i="62"/>
  <c r="L425" i="62"/>
  <c r="K425" i="62"/>
  <c r="J425" i="62"/>
  <c r="I425" i="62"/>
  <c r="H425" i="62"/>
  <c r="G425" i="62"/>
  <c r="F425" i="62"/>
  <c r="D425" i="62"/>
  <c r="C425" i="62"/>
  <c r="B425" i="62"/>
  <c r="A425" i="62"/>
  <c r="AA424" i="62"/>
  <c r="Z424" i="62"/>
  <c r="Y424" i="62"/>
  <c r="W424" i="62"/>
  <c r="V424" i="62"/>
  <c r="U424" i="62"/>
  <c r="T424" i="62"/>
  <c r="S424" i="62"/>
  <c r="R424" i="62"/>
  <c r="Q424" i="62"/>
  <c r="P424" i="62"/>
  <c r="O424" i="62"/>
  <c r="N424" i="62"/>
  <c r="M424" i="62"/>
  <c r="L424" i="62"/>
  <c r="K424" i="62"/>
  <c r="J424" i="62"/>
  <c r="I424" i="62"/>
  <c r="H424" i="62"/>
  <c r="G424" i="62"/>
  <c r="F424" i="62"/>
  <c r="D424" i="62"/>
  <c r="C424" i="62"/>
  <c r="B424" i="62"/>
  <c r="A424" i="62"/>
  <c r="AA423" i="62"/>
  <c r="Z423" i="62"/>
  <c r="Y423" i="62"/>
  <c r="W423" i="62"/>
  <c r="V423" i="62"/>
  <c r="U423" i="62"/>
  <c r="T423" i="62"/>
  <c r="S423" i="62"/>
  <c r="R423" i="62"/>
  <c r="Q423" i="62"/>
  <c r="P423" i="62"/>
  <c r="O423" i="62"/>
  <c r="N423" i="62"/>
  <c r="M423" i="62"/>
  <c r="L423" i="62"/>
  <c r="K423" i="62"/>
  <c r="J423" i="62"/>
  <c r="I423" i="62"/>
  <c r="H423" i="62"/>
  <c r="G423" i="62"/>
  <c r="F423" i="62"/>
  <c r="D423" i="62"/>
  <c r="C423" i="62"/>
  <c r="B423" i="62"/>
  <c r="A423" i="62"/>
  <c r="AA422" i="62"/>
  <c r="Z422" i="62"/>
  <c r="Y422" i="62"/>
  <c r="W422" i="62"/>
  <c r="V422" i="62"/>
  <c r="U422" i="62"/>
  <c r="T422" i="62"/>
  <c r="S422" i="62"/>
  <c r="R422" i="62"/>
  <c r="Q422" i="62"/>
  <c r="P422" i="62"/>
  <c r="O422" i="62"/>
  <c r="N422" i="62"/>
  <c r="M422" i="62"/>
  <c r="L422" i="62"/>
  <c r="K422" i="62"/>
  <c r="J422" i="62"/>
  <c r="I422" i="62"/>
  <c r="H422" i="62"/>
  <c r="G422" i="62"/>
  <c r="F422" i="62"/>
  <c r="D422" i="62"/>
  <c r="C422" i="62"/>
  <c r="B422" i="62"/>
  <c r="A422" i="62"/>
  <c r="AA421" i="62"/>
  <c r="Z421" i="62"/>
  <c r="Y421" i="62"/>
  <c r="W421" i="62"/>
  <c r="V421" i="62"/>
  <c r="U421" i="62"/>
  <c r="T421" i="62"/>
  <c r="S421" i="62"/>
  <c r="R421" i="62"/>
  <c r="Q421" i="62"/>
  <c r="P421" i="62"/>
  <c r="O421" i="62"/>
  <c r="N421" i="62"/>
  <c r="M421" i="62"/>
  <c r="L421" i="62"/>
  <c r="K421" i="62"/>
  <c r="J421" i="62"/>
  <c r="I421" i="62"/>
  <c r="H421" i="62"/>
  <c r="G421" i="62"/>
  <c r="F421" i="62"/>
  <c r="D421" i="62"/>
  <c r="C421" i="62"/>
  <c r="B421" i="62"/>
  <c r="A421" i="62"/>
  <c r="AA420" i="62"/>
  <c r="Z420" i="62"/>
  <c r="Y420" i="62"/>
  <c r="W420" i="62"/>
  <c r="V420" i="62"/>
  <c r="U420" i="62"/>
  <c r="T420" i="62"/>
  <c r="S420" i="62"/>
  <c r="R420" i="62"/>
  <c r="Q420" i="62"/>
  <c r="P420" i="62"/>
  <c r="O420" i="62"/>
  <c r="N420" i="62"/>
  <c r="M420" i="62"/>
  <c r="L420" i="62"/>
  <c r="K420" i="62"/>
  <c r="J420" i="62"/>
  <c r="I420" i="62"/>
  <c r="H420" i="62"/>
  <c r="G420" i="62"/>
  <c r="F420" i="62"/>
  <c r="D420" i="62"/>
  <c r="C420" i="62"/>
  <c r="B420" i="62"/>
  <c r="A420" i="62"/>
  <c r="AA419" i="62"/>
  <c r="Z419" i="62"/>
  <c r="Y419" i="62"/>
  <c r="W419" i="62"/>
  <c r="V419" i="62"/>
  <c r="U419" i="62"/>
  <c r="T419" i="62"/>
  <c r="S419" i="62"/>
  <c r="R419" i="62"/>
  <c r="Q419" i="62"/>
  <c r="P419" i="62"/>
  <c r="O419" i="62"/>
  <c r="N419" i="62"/>
  <c r="M419" i="62"/>
  <c r="L419" i="62"/>
  <c r="K419" i="62"/>
  <c r="J419" i="62"/>
  <c r="I419" i="62"/>
  <c r="H419" i="62"/>
  <c r="G419" i="62"/>
  <c r="F419" i="62"/>
  <c r="D419" i="62"/>
  <c r="C419" i="62"/>
  <c r="B419" i="62"/>
  <c r="A419" i="62"/>
  <c r="AA418" i="62"/>
  <c r="Z418" i="62"/>
  <c r="Y418" i="62"/>
  <c r="W418" i="62"/>
  <c r="V418" i="62"/>
  <c r="U418" i="62"/>
  <c r="T418" i="62"/>
  <c r="S418" i="62"/>
  <c r="R418" i="62"/>
  <c r="Q418" i="62"/>
  <c r="P418" i="62"/>
  <c r="O418" i="62"/>
  <c r="N418" i="62"/>
  <c r="M418" i="62"/>
  <c r="L418" i="62"/>
  <c r="K418" i="62"/>
  <c r="J418" i="62"/>
  <c r="I418" i="62"/>
  <c r="H418" i="62"/>
  <c r="G418" i="62"/>
  <c r="F418" i="62"/>
  <c r="D418" i="62"/>
  <c r="C418" i="62"/>
  <c r="B418" i="62"/>
  <c r="A418" i="62"/>
  <c r="AA417" i="62"/>
  <c r="Z417" i="62"/>
  <c r="Y417" i="62"/>
  <c r="W417" i="62"/>
  <c r="V417" i="62"/>
  <c r="U417" i="62"/>
  <c r="T417" i="62"/>
  <c r="S417" i="62"/>
  <c r="R417" i="62"/>
  <c r="Q417" i="62"/>
  <c r="P417" i="62"/>
  <c r="O417" i="62"/>
  <c r="N417" i="62"/>
  <c r="M417" i="62"/>
  <c r="L417" i="62"/>
  <c r="K417" i="62"/>
  <c r="J417" i="62"/>
  <c r="I417" i="62"/>
  <c r="H417" i="62"/>
  <c r="G417" i="62"/>
  <c r="F417" i="62"/>
  <c r="D417" i="62"/>
  <c r="C417" i="62"/>
  <c r="B417" i="62"/>
  <c r="A417" i="62"/>
  <c r="AA416" i="62"/>
  <c r="Z416" i="62"/>
  <c r="Y416" i="62"/>
  <c r="W416" i="62"/>
  <c r="V416" i="62"/>
  <c r="U416" i="62"/>
  <c r="T416" i="62"/>
  <c r="S416" i="62"/>
  <c r="R416" i="62"/>
  <c r="Q416" i="62"/>
  <c r="P416" i="62"/>
  <c r="O416" i="62"/>
  <c r="N416" i="62"/>
  <c r="M416" i="62"/>
  <c r="L416" i="62"/>
  <c r="K416" i="62"/>
  <c r="J416" i="62"/>
  <c r="I416" i="62"/>
  <c r="H416" i="62"/>
  <c r="G416" i="62"/>
  <c r="F416" i="62"/>
  <c r="D416" i="62"/>
  <c r="C416" i="62"/>
  <c r="B416" i="62"/>
  <c r="A416" i="62"/>
  <c r="AA415" i="62"/>
  <c r="Z415" i="62"/>
  <c r="Y415" i="62"/>
  <c r="W415" i="62"/>
  <c r="V415" i="62"/>
  <c r="U415" i="62"/>
  <c r="T415" i="62"/>
  <c r="S415" i="62"/>
  <c r="R415" i="62"/>
  <c r="Q415" i="62"/>
  <c r="P415" i="62"/>
  <c r="O415" i="62"/>
  <c r="N415" i="62"/>
  <c r="M415" i="62"/>
  <c r="L415" i="62"/>
  <c r="K415" i="62"/>
  <c r="J415" i="62"/>
  <c r="I415" i="62"/>
  <c r="H415" i="62"/>
  <c r="G415" i="62"/>
  <c r="F415" i="62"/>
  <c r="D415" i="62"/>
  <c r="C415" i="62"/>
  <c r="B415" i="62"/>
  <c r="A415" i="62"/>
  <c r="AA414" i="62"/>
  <c r="Z414" i="62"/>
  <c r="Y414" i="62"/>
  <c r="W414" i="62"/>
  <c r="V414" i="62"/>
  <c r="U414" i="62"/>
  <c r="T414" i="62"/>
  <c r="S414" i="62"/>
  <c r="R414" i="62"/>
  <c r="Q414" i="62"/>
  <c r="P414" i="62"/>
  <c r="O414" i="62"/>
  <c r="N414" i="62"/>
  <c r="M414" i="62"/>
  <c r="L414" i="62"/>
  <c r="K414" i="62"/>
  <c r="J414" i="62"/>
  <c r="I414" i="62"/>
  <c r="H414" i="62"/>
  <c r="G414" i="62"/>
  <c r="F414" i="62"/>
  <c r="D414" i="62"/>
  <c r="C414" i="62"/>
  <c r="B414" i="62"/>
  <c r="A414" i="62"/>
  <c r="AA413" i="62"/>
  <c r="Z413" i="62"/>
  <c r="Y413" i="62"/>
  <c r="W413" i="62"/>
  <c r="V413" i="62"/>
  <c r="U413" i="62"/>
  <c r="T413" i="62"/>
  <c r="S413" i="62"/>
  <c r="R413" i="62"/>
  <c r="Q413" i="62"/>
  <c r="P413" i="62"/>
  <c r="O413" i="62"/>
  <c r="N413" i="62"/>
  <c r="M413" i="62"/>
  <c r="L413" i="62"/>
  <c r="K413" i="62"/>
  <c r="J413" i="62"/>
  <c r="I413" i="62"/>
  <c r="H413" i="62"/>
  <c r="G413" i="62"/>
  <c r="F413" i="62"/>
  <c r="D413" i="62"/>
  <c r="C413" i="62"/>
  <c r="B413" i="62"/>
  <c r="A413" i="62"/>
  <c r="AA412" i="62"/>
  <c r="Z412" i="62"/>
  <c r="Y412" i="62"/>
  <c r="W412" i="62"/>
  <c r="V412" i="62"/>
  <c r="U412" i="62"/>
  <c r="T412" i="62"/>
  <c r="S412" i="62"/>
  <c r="R412" i="62"/>
  <c r="Q412" i="62"/>
  <c r="P412" i="62"/>
  <c r="O412" i="62"/>
  <c r="N412" i="62"/>
  <c r="M412" i="62"/>
  <c r="L412" i="62"/>
  <c r="K412" i="62"/>
  <c r="J412" i="62"/>
  <c r="I412" i="62"/>
  <c r="H412" i="62"/>
  <c r="G412" i="62"/>
  <c r="F412" i="62"/>
  <c r="D412" i="62"/>
  <c r="C412" i="62"/>
  <c r="B412" i="62"/>
  <c r="A412" i="62"/>
  <c r="AA411" i="62"/>
  <c r="Z411" i="62"/>
  <c r="Y411" i="62"/>
  <c r="W411" i="62"/>
  <c r="V411" i="62"/>
  <c r="U411" i="62"/>
  <c r="T411" i="62"/>
  <c r="S411" i="62"/>
  <c r="R411" i="62"/>
  <c r="Q411" i="62"/>
  <c r="P411" i="62"/>
  <c r="O411" i="62"/>
  <c r="N411" i="62"/>
  <c r="M411" i="62"/>
  <c r="L411" i="62"/>
  <c r="K411" i="62"/>
  <c r="J411" i="62"/>
  <c r="I411" i="62"/>
  <c r="H411" i="62"/>
  <c r="G411" i="62"/>
  <c r="F411" i="62"/>
  <c r="D411" i="62"/>
  <c r="C411" i="62"/>
  <c r="B411" i="62"/>
  <c r="A411" i="62"/>
  <c r="AA410" i="62"/>
  <c r="Z410" i="62"/>
  <c r="Y410" i="62"/>
  <c r="W410" i="62"/>
  <c r="V410" i="62"/>
  <c r="U410" i="62"/>
  <c r="T410" i="62"/>
  <c r="S410" i="62"/>
  <c r="R410" i="62"/>
  <c r="Q410" i="62"/>
  <c r="P410" i="62"/>
  <c r="O410" i="62"/>
  <c r="N410" i="62"/>
  <c r="M410" i="62"/>
  <c r="L410" i="62"/>
  <c r="K410" i="62"/>
  <c r="J410" i="62"/>
  <c r="I410" i="62"/>
  <c r="H410" i="62"/>
  <c r="G410" i="62"/>
  <c r="F410" i="62"/>
  <c r="D410" i="62"/>
  <c r="C410" i="62"/>
  <c r="B410" i="62"/>
  <c r="A410" i="62"/>
  <c r="AA409" i="62"/>
  <c r="Z409" i="62"/>
  <c r="Y409" i="62"/>
  <c r="W409" i="62"/>
  <c r="V409" i="62"/>
  <c r="U409" i="62"/>
  <c r="T409" i="62"/>
  <c r="S409" i="62"/>
  <c r="R409" i="62"/>
  <c r="Q409" i="62"/>
  <c r="P409" i="62"/>
  <c r="O409" i="62"/>
  <c r="N409" i="62"/>
  <c r="M409" i="62"/>
  <c r="L409" i="62"/>
  <c r="K409" i="62"/>
  <c r="J409" i="62"/>
  <c r="I409" i="62"/>
  <c r="H409" i="62"/>
  <c r="G409" i="62"/>
  <c r="F409" i="62"/>
  <c r="D409" i="62"/>
  <c r="C409" i="62"/>
  <c r="B409" i="62"/>
  <c r="A409" i="62"/>
  <c r="AA408" i="62"/>
  <c r="Z408" i="62"/>
  <c r="Y408" i="62"/>
  <c r="W408" i="62"/>
  <c r="V408" i="62"/>
  <c r="U408" i="62"/>
  <c r="T408" i="62"/>
  <c r="S408" i="62"/>
  <c r="R408" i="62"/>
  <c r="Q408" i="62"/>
  <c r="P408" i="62"/>
  <c r="O408" i="62"/>
  <c r="N408" i="62"/>
  <c r="M408" i="62"/>
  <c r="L408" i="62"/>
  <c r="K408" i="62"/>
  <c r="J408" i="62"/>
  <c r="I408" i="62"/>
  <c r="H408" i="62"/>
  <c r="G408" i="62"/>
  <c r="F408" i="62"/>
  <c r="D408" i="62"/>
  <c r="C408" i="62"/>
  <c r="B408" i="62"/>
  <c r="A408" i="62"/>
  <c r="AA407" i="62"/>
  <c r="Z407" i="62"/>
  <c r="Y407" i="62"/>
  <c r="W407" i="62"/>
  <c r="V407" i="62"/>
  <c r="U407" i="62"/>
  <c r="T407" i="62"/>
  <c r="S407" i="62"/>
  <c r="R407" i="62"/>
  <c r="Q407" i="62"/>
  <c r="P407" i="62"/>
  <c r="O407" i="62"/>
  <c r="N407" i="62"/>
  <c r="M407" i="62"/>
  <c r="L407" i="62"/>
  <c r="K407" i="62"/>
  <c r="J407" i="62"/>
  <c r="I407" i="62"/>
  <c r="H407" i="62"/>
  <c r="G407" i="62"/>
  <c r="F407" i="62"/>
  <c r="D407" i="62"/>
  <c r="C407" i="62"/>
  <c r="B407" i="62"/>
  <c r="A407" i="62"/>
  <c r="AA406" i="62"/>
  <c r="Z406" i="62"/>
  <c r="Y406" i="62"/>
  <c r="W406" i="62"/>
  <c r="V406" i="62"/>
  <c r="U406" i="62"/>
  <c r="T406" i="62"/>
  <c r="S406" i="62"/>
  <c r="R406" i="62"/>
  <c r="Q406" i="62"/>
  <c r="P406" i="62"/>
  <c r="O406" i="62"/>
  <c r="N406" i="62"/>
  <c r="M406" i="62"/>
  <c r="L406" i="62"/>
  <c r="K406" i="62"/>
  <c r="J406" i="62"/>
  <c r="I406" i="62"/>
  <c r="H406" i="62"/>
  <c r="G406" i="62"/>
  <c r="F406" i="62"/>
  <c r="D406" i="62"/>
  <c r="C406" i="62"/>
  <c r="B406" i="62"/>
  <c r="A406" i="62"/>
  <c r="AA405" i="62"/>
  <c r="Z405" i="62"/>
  <c r="Y405" i="62"/>
  <c r="W405" i="62"/>
  <c r="V405" i="62"/>
  <c r="U405" i="62"/>
  <c r="T405" i="62"/>
  <c r="S405" i="62"/>
  <c r="R405" i="62"/>
  <c r="Q405" i="62"/>
  <c r="P405" i="62"/>
  <c r="O405" i="62"/>
  <c r="N405" i="62"/>
  <c r="M405" i="62"/>
  <c r="L405" i="62"/>
  <c r="K405" i="62"/>
  <c r="J405" i="62"/>
  <c r="I405" i="62"/>
  <c r="H405" i="62"/>
  <c r="G405" i="62"/>
  <c r="F405" i="62"/>
  <c r="D405" i="62"/>
  <c r="C405" i="62"/>
  <c r="B405" i="62"/>
  <c r="A405" i="62"/>
  <c r="AA404" i="62"/>
  <c r="Z404" i="62"/>
  <c r="Y404" i="62"/>
  <c r="W404" i="62"/>
  <c r="V404" i="62"/>
  <c r="U404" i="62"/>
  <c r="T404" i="62"/>
  <c r="S404" i="62"/>
  <c r="R404" i="62"/>
  <c r="Q404" i="62"/>
  <c r="P404" i="62"/>
  <c r="O404" i="62"/>
  <c r="N404" i="62"/>
  <c r="M404" i="62"/>
  <c r="L404" i="62"/>
  <c r="K404" i="62"/>
  <c r="J404" i="62"/>
  <c r="I404" i="62"/>
  <c r="H404" i="62"/>
  <c r="G404" i="62"/>
  <c r="F404" i="62"/>
  <c r="D404" i="62"/>
  <c r="C404" i="62"/>
  <c r="B404" i="62"/>
  <c r="A404" i="62"/>
  <c r="AA403" i="62"/>
  <c r="Z403" i="62"/>
  <c r="Y403" i="62"/>
  <c r="W403" i="62"/>
  <c r="V403" i="62"/>
  <c r="U403" i="62"/>
  <c r="T403" i="62"/>
  <c r="S403" i="62"/>
  <c r="R403" i="62"/>
  <c r="Q403" i="62"/>
  <c r="P403" i="62"/>
  <c r="O403" i="62"/>
  <c r="N403" i="62"/>
  <c r="M403" i="62"/>
  <c r="L403" i="62"/>
  <c r="K403" i="62"/>
  <c r="J403" i="62"/>
  <c r="I403" i="62"/>
  <c r="H403" i="62"/>
  <c r="G403" i="62"/>
  <c r="F403" i="62"/>
  <c r="D403" i="62"/>
  <c r="C403" i="62"/>
  <c r="B403" i="62"/>
  <c r="A403" i="62"/>
  <c r="AA402" i="62"/>
  <c r="Z402" i="62"/>
  <c r="Y402" i="62"/>
  <c r="W402" i="62"/>
  <c r="V402" i="62"/>
  <c r="U402" i="62"/>
  <c r="T402" i="62"/>
  <c r="S402" i="62"/>
  <c r="R402" i="62"/>
  <c r="Q402" i="62"/>
  <c r="P402" i="62"/>
  <c r="O402" i="62"/>
  <c r="N402" i="62"/>
  <c r="M402" i="62"/>
  <c r="L402" i="62"/>
  <c r="K402" i="62"/>
  <c r="J402" i="62"/>
  <c r="I402" i="62"/>
  <c r="H402" i="62"/>
  <c r="G402" i="62"/>
  <c r="F402" i="62"/>
  <c r="D402" i="62"/>
  <c r="C402" i="62"/>
  <c r="B402" i="62"/>
  <c r="A402" i="62"/>
  <c r="AA401" i="62"/>
  <c r="Z401" i="62"/>
  <c r="Y401" i="62"/>
  <c r="W401" i="62"/>
  <c r="V401" i="62"/>
  <c r="U401" i="62"/>
  <c r="T401" i="62"/>
  <c r="S401" i="62"/>
  <c r="R401" i="62"/>
  <c r="Q401" i="62"/>
  <c r="P401" i="62"/>
  <c r="O401" i="62"/>
  <c r="N401" i="62"/>
  <c r="M401" i="62"/>
  <c r="L401" i="62"/>
  <c r="K401" i="62"/>
  <c r="J401" i="62"/>
  <c r="I401" i="62"/>
  <c r="H401" i="62"/>
  <c r="G401" i="62"/>
  <c r="F401" i="62"/>
  <c r="D401" i="62"/>
  <c r="C401" i="62"/>
  <c r="B401" i="62"/>
  <c r="A401" i="62"/>
  <c r="AA400" i="62"/>
  <c r="Z400" i="62"/>
  <c r="Y400" i="62"/>
  <c r="W400" i="62"/>
  <c r="V400" i="62"/>
  <c r="U400" i="62"/>
  <c r="T400" i="62"/>
  <c r="S400" i="62"/>
  <c r="R400" i="62"/>
  <c r="Q400" i="62"/>
  <c r="P400" i="62"/>
  <c r="O400" i="62"/>
  <c r="N400" i="62"/>
  <c r="M400" i="62"/>
  <c r="L400" i="62"/>
  <c r="K400" i="62"/>
  <c r="J400" i="62"/>
  <c r="I400" i="62"/>
  <c r="H400" i="62"/>
  <c r="G400" i="62"/>
  <c r="F400" i="62"/>
  <c r="D400" i="62"/>
  <c r="C400" i="62"/>
  <c r="B400" i="62"/>
  <c r="A400" i="62"/>
  <c r="AA399" i="62"/>
  <c r="Z399" i="62"/>
  <c r="Y399" i="62"/>
  <c r="W399" i="62"/>
  <c r="V399" i="62"/>
  <c r="U399" i="62"/>
  <c r="T399" i="62"/>
  <c r="S399" i="62"/>
  <c r="R399" i="62"/>
  <c r="Q399" i="62"/>
  <c r="P399" i="62"/>
  <c r="O399" i="62"/>
  <c r="N399" i="62"/>
  <c r="M399" i="62"/>
  <c r="L399" i="62"/>
  <c r="K399" i="62"/>
  <c r="J399" i="62"/>
  <c r="I399" i="62"/>
  <c r="H399" i="62"/>
  <c r="G399" i="62"/>
  <c r="F399" i="62"/>
  <c r="D399" i="62"/>
  <c r="C399" i="62"/>
  <c r="B399" i="62"/>
  <c r="A399" i="62"/>
  <c r="AA398" i="62"/>
  <c r="Z398" i="62"/>
  <c r="Y398" i="62"/>
  <c r="W398" i="62"/>
  <c r="V398" i="62"/>
  <c r="U398" i="62"/>
  <c r="T398" i="62"/>
  <c r="S398" i="62"/>
  <c r="R398" i="62"/>
  <c r="Q398" i="62"/>
  <c r="P398" i="62"/>
  <c r="O398" i="62"/>
  <c r="N398" i="62"/>
  <c r="M398" i="62"/>
  <c r="L398" i="62"/>
  <c r="K398" i="62"/>
  <c r="J398" i="62"/>
  <c r="I398" i="62"/>
  <c r="H398" i="62"/>
  <c r="G398" i="62"/>
  <c r="F398" i="62"/>
  <c r="D398" i="62"/>
  <c r="C398" i="62"/>
  <c r="B398" i="62"/>
  <c r="A398" i="62"/>
  <c r="AA397" i="62"/>
  <c r="Z397" i="62"/>
  <c r="Y397" i="62"/>
  <c r="W397" i="62"/>
  <c r="V397" i="62"/>
  <c r="U397" i="62"/>
  <c r="T397" i="62"/>
  <c r="S397" i="62"/>
  <c r="R397" i="62"/>
  <c r="Q397" i="62"/>
  <c r="P397" i="62"/>
  <c r="O397" i="62"/>
  <c r="N397" i="62"/>
  <c r="M397" i="62"/>
  <c r="L397" i="62"/>
  <c r="K397" i="62"/>
  <c r="J397" i="62"/>
  <c r="I397" i="62"/>
  <c r="H397" i="62"/>
  <c r="G397" i="62"/>
  <c r="F397" i="62"/>
  <c r="D397" i="62"/>
  <c r="C397" i="62"/>
  <c r="B397" i="62"/>
  <c r="A397" i="62"/>
  <c r="AA396" i="62"/>
  <c r="Z396" i="62"/>
  <c r="Y396" i="62"/>
  <c r="W396" i="62"/>
  <c r="V396" i="62"/>
  <c r="U396" i="62"/>
  <c r="T396" i="62"/>
  <c r="S396" i="62"/>
  <c r="R396" i="62"/>
  <c r="Q396" i="62"/>
  <c r="P396" i="62"/>
  <c r="O396" i="62"/>
  <c r="N396" i="62"/>
  <c r="M396" i="62"/>
  <c r="L396" i="62"/>
  <c r="K396" i="62"/>
  <c r="J396" i="62"/>
  <c r="I396" i="62"/>
  <c r="H396" i="62"/>
  <c r="G396" i="62"/>
  <c r="F396" i="62"/>
  <c r="D396" i="62"/>
  <c r="C396" i="62"/>
  <c r="B396" i="62"/>
  <c r="A396" i="62"/>
  <c r="AA395" i="62"/>
  <c r="Z395" i="62"/>
  <c r="Y395" i="62"/>
  <c r="W395" i="62"/>
  <c r="V395" i="62"/>
  <c r="U395" i="62"/>
  <c r="T395" i="62"/>
  <c r="S395" i="62"/>
  <c r="R395" i="62"/>
  <c r="Q395" i="62"/>
  <c r="P395" i="62"/>
  <c r="O395" i="62"/>
  <c r="N395" i="62"/>
  <c r="M395" i="62"/>
  <c r="L395" i="62"/>
  <c r="K395" i="62"/>
  <c r="J395" i="62"/>
  <c r="I395" i="62"/>
  <c r="H395" i="62"/>
  <c r="G395" i="62"/>
  <c r="F395" i="62"/>
  <c r="D395" i="62"/>
  <c r="C395" i="62"/>
  <c r="B395" i="62"/>
  <c r="A395" i="62"/>
  <c r="AA394" i="62"/>
  <c r="Z394" i="62"/>
  <c r="Y394" i="62"/>
  <c r="W394" i="62"/>
  <c r="V394" i="62"/>
  <c r="U394" i="62"/>
  <c r="T394" i="62"/>
  <c r="S394" i="62"/>
  <c r="R394" i="62"/>
  <c r="Q394" i="62"/>
  <c r="P394" i="62"/>
  <c r="O394" i="62"/>
  <c r="N394" i="62"/>
  <c r="M394" i="62"/>
  <c r="L394" i="62"/>
  <c r="K394" i="62"/>
  <c r="J394" i="62"/>
  <c r="I394" i="62"/>
  <c r="H394" i="62"/>
  <c r="G394" i="62"/>
  <c r="F394" i="62"/>
  <c r="D394" i="62"/>
  <c r="C394" i="62"/>
  <c r="B394" i="62"/>
  <c r="A394" i="62"/>
  <c r="AA393" i="62"/>
  <c r="Z393" i="62"/>
  <c r="Y393" i="62"/>
  <c r="W393" i="62"/>
  <c r="V393" i="62"/>
  <c r="U393" i="62"/>
  <c r="T393" i="62"/>
  <c r="S393" i="62"/>
  <c r="R393" i="62"/>
  <c r="Q393" i="62"/>
  <c r="P393" i="62"/>
  <c r="O393" i="62"/>
  <c r="N393" i="62"/>
  <c r="M393" i="62"/>
  <c r="L393" i="62"/>
  <c r="K393" i="62"/>
  <c r="J393" i="62"/>
  <c r="I393" i="62"/>
  <c r="H393" i="62"/>
  <c r="G393" i="62"/>
  <c r="F393" i="62"/>
  <c r="D393" i="62"/>
  <c r="C393" i="62"/>
  <c r="B393" i="62"/>
  <c r="A393" i="62"/>
  <c r="AA392" i="62"/>
  <c r="Z392" i="62"/>
  <c r="Y392" i="62"/>
  <c r="W392" i="62"/>
  <c r="V392" i="62"/>
  <c r="U392" i="62"/>
  <c r="T392" i="62"/>
  <c r="S392" i="62"/>
  <c r="R392" i="62"/>
  <c r="Q392" i="62"/>
  <c r="P392" i="62"/>
  <c r="O392" i="62"/>
  <c r="N392" i="62"/>
  <c r="M392" i="62"/>
  <c r="L392" i="62"/>
  <c r="K392" i="62"/>
  <c r="J392" i="62"/>
  <c r="I392" i="62"/>
  <c r="H392" i="62"/>
  <c r="G392" i="62"/>
  <c r="F392" i="62"/>
  <c r="D392" i="62"/>
  <c r="C392" i="62"/>
  <c r="B392" i="62"/>
  <c r="A392" i="62"/>
  <c r="AA391" i="62"/>
  <c r="Z391" i="62"/>
  <c r="Y391" i="62"/>
  <c r="W391" i="62"/>
  <c r="V391" i="62"/>
  <c r="U391" i="62"/>
  <c r="T391" i="62"/>
  <c r="S391" i="62"/>
  <c r="R391" i="62"/>
  <c r="Q391" i="62"/>
  <c r="P391" i="62"/>
  <c r="O391" i="62"/>
  <c r="N391" i="62"/>
  <c r="M391" i="62"/>
  <c r="L391" i="62"/>
  <c r="K391" i="62"/>
  <c r="J391" i="62"/>
  <c r="I391" i="62"/>
  <c r="H391" i="62"/>
  <c r="G391" i="62"/>
  <c r="F391" i="62"/>
  <c r="D391" i="62"/>
  <c r="C391" i="62"/>
  <c r="B391" i="62"/>
  <c r="A391" i="62"/>
  <c r="AA390" i="62"/>
  <c r="Z390" i="62"/>
  <c r="Y390" i="62"/>
  <c r="W390" i="62"/>
  <c r="V390" i="62"/>
  <c r="U390" i="62"/>
  <c r="T390" i="62"/>
  <c r="S390" i="62"/>
  <c r="R390" i="62"/>
  <c r="Q390" i="62"/>
  <c r="P390" i="62"/>
  <c r="O390" i="62"/>
  <c r="N390" i="62"/>
  <c r="M390" i="62"/>
  <c r="L390" i="62"/>
  <c r="K390" i="62"/>
  <c r="J390" i="62"/>
  <c r="I390" i="62"/>
  <c r="H390" i="62"/>
  <c r="G390" i="62"/>
  <c r="F390" i="62"/>
  <c r="D390" i="62"/>
  <c r="C390" i="62"/>
  <c r="B390" i="62"/>
  <c r="A390" i="62"/>
  <c r="AA389" i="62"/>
  <c r="Z389" i="62"/>
  <c r="Y389" i="62"/>
  <c r="W389" i="62"/>
  <c r="V389" i="62"/>
  <c r="U389" i="62"/>
  <c r="T389" i="62"/>
  <c r="S389" i="62"/>
  <c r="R389" i="62"/>
  <c r="Q389" i="62"/>
  <c r="P389" i="62"/>
  <c r="O389" i="62"/>
  <c r="N389" i="62"/>
  <c r="M389" i="62"/>
  <c r="L389" i="62"/>
  <c r="K389" i="62"/>
  <c r="J389" i="62"/>
  <c r="I389" i="62"/>
  <c r="H389" i="62"/>
  <c r="G389" i="62"/>
  <c r="F389" i="62"/>
  <c r="D389" i="62"/>
  <c r="C389" i="62"/>
  <c r="B389" i="62"/>
  <c r="A389" i="62"/>
  <c r="AA388" i="62"/>
  <c r="Z388" i="62"/>
  <c r="Y388" i="62"/>
  <c r="W388" i="62"/>
  <c r="V388" i="62"/>
  <c r="U388" i="62"/>
  <c r="T388" i="62"/>
  <c r="S388" i="62"/>
  <c r="R388" i="62"/>
  <c r="Q388" i="62"/>
  <c r="P388" i="62"/>
  <c r="O388" i="62"/>
  <c r="N388" i="62"/>
  <c r="M388" i="62"/>
  <c r="L388" i="62"/>
  <c r="K388" i="62"/>
  <c r="J388" i="62"/>
  <c r="I388" i="62"/>
  <c r="H388" i="62"/>
  <c r="G388" i="62"/>
  <c r="F388" i="62"/>
  <c r="D388" i="62"/>
  <c r="C388" i="62"/>
  <c r="B388" i="62"/>
  <c r="A388" i="62"/>
  <c r="AA387" i="62"/>
  <c r="Z387" i="62"/>
  <c r="Y387" i="62"/>
  <c r="W387" i="62"/>
  <c r="V387" i="62"/>
  <c r="U387" i="62"/>
  <c r="T387" i="62"/>
  <c r="S387" i="62"/>
  <c r="R387" i="62"/>
  <c r="Q387" i="62"/>
  <c r="P387" i="62"/>
  <c r="O387" i="62"/>
  <c r="N387" i="62"/>
  <c r="M387" i="62"/>
  <c r="L387" i="62"/>
  <c r="K387" i="62"/>
  <c r="J387" i="62"/>
  <c r="I387" i="62"/>
  <c r="H387" i="62"/>
  <c r="G387" i="62"/>
  <c r="F387" i="62"/>
  <c r="D387" i="62"/>
  <c r="C387" i="62"/>
  <c r="B387" i="62"/>
  <c r="A387" i="62"/>
  <c r="AA386" i="62"/>
  <c r="Z386" i="62"/>
  <c r="Y386" i="62"/>
  <c r="W386" i="62"/>
  <c r="V386" i="62"/>
  <c r="U386" i="62"/>
  <c r="T386" i="62"/>
  <c r="S386" i="62"/>
  <c r="R386" i="62"/>
  <c r="Q386" i="62"/>
  <c r="P386" i="62"/>
  <c r="O386" i="62"/>
  <c r="N386" i="62"/>
  <c r="M386" i="62"/>
  <c r="L386" i="62"/>
  <c r="K386" i="62"/>
  <c r="J386" i="62"/>
  <c r="I386" i="62"/>
  <c r="H386" i="62"/>
  <c r="G386" i="62"/>
  <c r="F386" i="62"/>
  <c r="D386" i="62"/>
  <c r="C386" i="62"/>
  <c r="B386" i="62"/>
  <c r="A386" i="62"/>
  <c r="AA385" i="62"/>
  <c r="Z385" i="62"/>
  <c r="Y385" i="62"/>
  <c r="W385" i="62"/>
  <c r="V385" i="62"/>
  <c r="U385" i="62"/>
  <c r="T385" i="62"/>
  <c r="S385" i="62"/>
  <c r="R385" i="62"/>
  <c r="Q385" i="62"/>
  <c r="P385" i="62"/>
  <c r="O385" i="62"/>
  <c r="N385" i="62"/>
  <c r="M385" i="62"/>
  <c r="L385" i="62"/>
  <c r="K385" i="62"/>
  <c r="J385" i="62"/>
  <c r="I385" i="62"/>
  <c r="H385" i="62"/>
  <c r="G385" i="62"/>
  <c r="F385" i="62"/>
  <c r="D385" i="62"/>
  <c r="C385" i="62"/>
  <c r="B385" i="62"/>
  <c r="A385" i="62"/>
  <c r="AA384" i="62"/>
  <c r="Z384" i="62"/>
  <c r="Y384" i="62"/>
  <c r="W384" i="62"/>
  <c r="V384" i="62"/>
  <c r="U384" i="62"/>
  <c r="T384" i="62"/>
  <c r="S384" i="62"/>
  <c r="R384" i="62"/>
  <c r="Q384" i="62"/>
  <c r="P384" i="62"/>
  <c r="O384" i="62"/>
  <c r="N384" i="62"/>
  <c r="M384" i="62"/>
  <c r="L384" i="62"/>
  <c r="K384" i="62"/>
  <c r="J384" i="62"/>
  <c r="I384" i="62"/>
  <c r="H384" i="62"/>
  <c r="G384" i="62"/>
  <c r="F384" i="62"/>
  <c r="D384" i="62"/>
  <c r="C384" i="62"/>
  <c r="B384" i="62"/>
  <c r="A384" i="62"/>
  <c r="AA383" i="62"/>
  <c r="Z383" i="62"/>
  <c r="Y383" i="62"/>
  <c r="W383" i="62"/>
  <c r="V383" i="62"/>
  <c r="U383" i="62"/>
  <c r="T383" i="62"/>
  <c r="S383" i="62"/>
  <c r="R383" i="62"/>
  <c r="Q383" i="62"/>
  <c r="P383" i="62"/>
  <c r="O383" i="62"/>
  <c r="N383" i="62"/>
  <c r="M383" i="62"/>
  <c r="L383" i="62"/>
  <c r="K383" i="62"/>
  <c r="J383" i="62"/>
  <c r="I383" i="62"/>
  <c r="H383" i="62"/>
  <c r="G383" i="62"/>
  <c r="F383" i="62"/>
  <c r="D383" i="62"/>
  <c r="C383" i="62"/>
  <c r="B383" i="62"/>
  <c r="A383" i="62"/>
  <c r="AA382" i="62"/>
  <c r="Z382" i="62"/>
  <c r="Y382" i="62"/>
  <c r="W382" i="62"/>
  <c r="V382" i="62"/>
  <c r="U382" i="62"/>
  <c r="T382" i="62"/>
  <c r="S382" i="62"/>
  <c r="R382" i="62"/>
  <c r="Q382" i="62"/>
  <c r="P382" i="62"/>
  <c r="O382" i="62"/>
  <c r="N382" i="62"/>
  <c r="M382" i="62"/>
  <c r="L382" i="62"/>
  <c r="K382" i="62"/>
  <c r="J382" i="62"/>
  <c r="I382" i="62"/>
  <c r="H382" i="62"/>
  <c r="G382" i="62"/>
  <c r="F382" i="62"/>
  <c r="D382" i="62"/>
  <c r="C382" i="62"/>
  <c r="B382" i="62"/>
  <c r="A382" i="62"/>
  <c r="AA381" i="62"/>
  <c r="Z381" i="62"/>
  <c r="Y381" i="62"/>
  <c r="W381" i="62"/>
  <c r="V381" i="62"/>
  <c r="U381" i="62"/>
  <c r="T381" i="62"/>
  <c r="S381" i="62"/>
  <c r="R381" i="62"/>
  <c r="Q381" i="62"/>
  <c r="P381" i="62"/>
  <c r="O381" i="62"/>
  <c r="N381" i="62"/>
  <c r="M381" i="62"/>
  <c r="L381" i="62"/>
  <c r="K381" i="62"/>
  <c r="J381" i="62"/>
  <c r="I381" i="62"/>
  <c r="H381" i="62"/>
  <c r="G381" i="62"/>
  <c r="F381" i="62"/>
  <c r="D381" i="62"/>
  <c r="C381" i="62"/>
  <c r="B381" i="62"/>
  <c r="A381" i="62"/>
  <c r="AA380" i="62"/>
  <c r="Z380" i="62"/>
  <c r="Y380" i="62"/>
  <c r="W380" i="62"/>
  <c r="V380" i="62"/>
  <c r="U380" i="62"/>
  <c r="T380" i="62"/>
  <c r="S380" i="62"/>
  <c r="R380" i="62"/>
  <c r="Q380" i="62"/>
  <c r="P380" i="62"/>
  <c r="O380" i="62"/>
  <c r="N380" i="62"/>
  <c r="M380" i="62"/>
  <c r="L380" i="62"/>
  <c r="K380" i="62"/>
  <c r="J380" i="62"/>
  <c r="I380" i="62"/>
  <c r="H380" i="62"/>
  <c r="G380" i="62"/>
  <c r="F380" i="62"/>
  <c r="D380" i="62"/>
  <c r="C380" i="62"/>
  <c r="B380" i="62"/>
  <c r="A380" i="62"/>
  <c r="AA379" i="62"/>
  <c r="Z379" i="62"/>
  <c r="Y379" i="62"/>
  <c r="W379" i="62"/>
  <c r="V379" i="62"/>
  <c r="U379" i="62"/>
  <c r="T379" i="62"/>
  <c r="S379" i="62"/>
  <c r="R379" i="62"/>
  <c r="Q379" i="62"/>
  <c r="P379" i="62"/>
  <c r="O379" i="62"/>
  <c r="N379" i="62"/>
  <c r="M379" i="62"/>
  <c r="L379" i="62"/>
  <c r="K379" i="62"/>
  <c r="J379" i="62"/>
  <c r="I379" i="62"/>
  <c r="H379" i="62"/>
  <c r="G379" i="62"/>
  <c r="F379" i="62"/>
  <c r="D379" i="62"/>
  <c r="C379" i="62"/>
  <c r="B379" i="62"/>
  <c r="A379" i="62"/>
  <c r="AA378" i="62"/>
  <c r="Z378" i="62"/>
  <c r="Y378" i="62"/>
  <c r="W378" i="62"/>
  <c r="V378" i="62"/>
  <c r="U378" i="62"/>
  <c r="T378" i="62"/>
  <c r="S378" i="62"/>
  <c r="R378" i="62"/>
  <c r="Q378" i="62"/>
  <c r="P378" i="62"/>
  <c r="O378" i="62"/>
  <c r="N378" i="62"/>
  <c r="M378" i="62"/>
  <c r="L378" i="62"/>
  <c r="K378" i="62"/>
  <c r="J378" i="62"/>
  <c r="I378" i="62"/>
  <c r="H378" i="62"/>
  <c r="G378" i="62"/>
  <c r="F378" i="62"/>
  <c r="D378" i="62"/>
  <c r="C378" i="62"/>
  <c r="B378" i="62"/>
  <c r="A378" i="62"/>
  <c r="AA377" i="62"/>
  <c r="Z377" i="62"/>
  <c r="Y377" i="62"/>
  <c r="W377" i="62"/>
  <c r="V377" i="62"/>
  <c r="U377" i="62"/>
  <c r="T377" i="62"/>
  <c r="S377" i="62"/>
  <c r="R377" i="62"/>
  <c r="Q377" i="62"/>
  <c r="P377" i="62"/>
  <c r="O377" i="62"/>
  <c r="N377" i="62"/>
  <c r="M377" i="62"/>
  <c r="L377" i="62"/>
  <c r="K377" i="62"/>
  <c r="J377" i="62"/>
  <c r="I377" i="62"/>
  <c r="H377" i="62"/>
  <c r="G377" i="62"/>
  <c r="F377" i="62"/>
  <c r="D377" i="62"/>
  <c r="C377" i="62"/>
  <c r="B377" i="62"/>
  <c r="A377" i="62"/>
  <c r="AA376" i="62"/>
  <c r="Z376" i="62"/>
  <c r="Y376" i="62"/>
  <c r="W376" i="62"/>
  <c r="V376" i="62"/>
  <c r="U376" i="62"/>
  <c r="T376" i="62"/>
  <c r="S376" i="62"/>
  <c r="R376" i="62"/>
  <c r="Q376" i="62"/>
  <c r="P376" i="62"/>
  <c r="O376" i="62"/>
  <c r="N376" i="62"/>
  <c r="M376" i="62"/>
  <c r="L376" i="62"/>
  <c r="K376" i="62"/>
  <c r="J376" i="62"/>
  <c r="I376" i="62"/>
  <c r="H376" i="62"/>
  <c r="G376" i="62"/>
  <c r="F376" i="62"/>
  <c r="D376" i="62"/>
  <c r="C376" i="62"/>
  <c r="B376" i="62"/>
  <c r="A376" i="62"/>
  <c r="AA375" i="62"/>
  <c r="Z375" i="62"/>
  <c r="Y375" i="62"/>
  <c r="W375" i="62"/>
  <c r="V375" i="62"/>
  <c r="U375" i="62"/>
  <c r="T375" i="62"/>
  <c r="S375" i="62"/>
  <c r="R375" i="62"/>
  <c r="Q375" i="62"/>
  <c r="P375" i="62"/>
  <c r="O375" i="62"/>
  <c r="N375" i="62"/>
  <c r="M375" i="62"/>
  <c r="L375" i="62"/>
  <c r="K375" i="62"/>
  <c r="J375" i="62"/>
  <c r="I375" i="62"/>
  <c r="H375" i="62"/>
  <c r="G375" i="62"/>
  <c r="F375" i="62"/>
  <c r="D375" i="62"/>
  <c r="C375" i="62"/>
  <c r="B375" i="62"/>
  <c r="A375" i="62"/>
  <c r="AA374" i="62"/>
  <c r="Z374" i="62"/>
  <c r="Y374" i="62"/>
  <c r="W374" i="62"/>
  <c r="V374" i="62"/>
  <c r="U374" i="62"/>
  <c r="T374" i="62"/>
  <c r="S374" i="62"/>
  <c r="R374" i="62"/>
  <c r="Q374" i="62"/>
  <c r="P374" i="62"/>
  <c r="O374" i="62"/>
  <c r="N374" i="62"/>
  <c r="M374" i="62"/>
  <c r="L374" i="62"/>
  <c r="K374" i="62"/>
  <c r="J374" i="62"/>
  <c r="I374" i="62"/>
  <c r="H374" i="62"/>
  <c r="G374" i="62"/>
  <c r="F374" i="62"/>
  <c r="D374" i="62"/>
  <c r="C374" i="62"/>
  <c r="B374" i="62"/>
  <c r="A374" i="62"/>
  <c r="AA373" i="62"/>
  <c r="Z373" i="62"/>
  <c r="Y373" i="62"/>
  <c r="W373" i="62"/>
  <c r="V373" i="62"/>
  <c r="U373" i="62"/>
  <c r="T373" i="62"/>
  <c r="S373" i="62"/>
  <c r="R373" i="62"/>
  <c r="Q373" i="62"/>
  <c r="P373" i="62"/>
  <c r="O373" i="62"/>
  <c r="N373" i="62"/>
  <c r="M373" i="62"/>
  <c r="L373" i="62"/>
  <c r="K373" i="62"/>
  <c r="J373" i="62"/>
  <c r="I373" i="62"/>
  <c r="H373" i="62"/>
  <c r="G373" i="62"/>
  <c r="F373" i="62"/>
  <c r="D373" i="62"/>
  <c r="C373" i="62"/>
  <c r="B373" i="62"/>
  <c r="A373" i="62"/>
  <c r="AA372" i="62"/>
  <c r="Z372" i="62"/>
  <c r="Y372" i="62"/>
  <c r="W372" i="62"/>
  <c r="V372" i="62"/>
  <c r="U372" i="62"/>
  <c r="T372" i="62"/>
  <c r="S372" i="62"/>
  <c r="R372" i="62"/>
  <c r="Q372" i="62"/>
  <c r="P372" i="62"/>
  <c r="O372" i="62"/>
  <c r="N372" i="62"/>
  <c r="M372" i="62"/>
  <c r="L372" i="62"/>
  <c r="K372" i="62"/>
  <c r="J372" i="62"/>
  <c r="I372" i="62"/>
  <c r="H372" i="62"/>
  <c r="G372" i="62"/>
  <c r="F372" i="62"/>
  <c r="D372" i="62"/>
  <c r="C372" i="62"/>
  <c r="B372" i="62"/>
  <c r="A372" i="62"/>
  <c r="AA371" i="62"/>
  <c r="Z371" i="62"/>
  <c r="Y371" i="62"/>
  <c r="W371" i="62"/>
  <c r="V371" i="62"/>
  <c r="U371" i="62"/>
  <c r="T371" i="62"/>
  <c r="S371" i="62"/>
  <c r="R371" i="62"/>
  <c r="Q371" i="62"/>
  <c r="P371" i="62"/>
  <c r="O371" i="62"/>
  <c r="N371" i="62"/>
  <c r="M371" i="62"/>
  <c r="L371" i="62"/>
  <c r="K371" i="62"/>
  <c r="J371" i="62"/>
  <c r="I371" i="62"/>
  <c r="H371" i="62"/>
  <c r="G371" i="62"/>
  <c r="F371" i="62"/>
  <c r="D371" i="62"/>
  <c r="C371" i="62"/>
  <c r="B371" i="62"/>
  <c r="A371" i="62"/>
  <c r="AA370" i="62"/>
  <c r="Z370" i="62"/>
  <c r="Y370" i="62"/>
  <c r="W370" i="62"/>
  <c r="V370" i="62"/>
  <c r="U370" i="62"/>
  <c r="T370" i="62"/>
  <c r="S370" i="62"/>
  <c r="R370" i="62"/>
  <c r="Q370" i="62"/>
  <c r="P370" i="62"/>
  <c r="O370" i="62"/>
  <c r="N370" i="62"/>
  <c r="M370" i="62"/>
  <c r="L370" i="62"/>
  <c r="K370" i="62"/>
  <c r="J370" i="62"/>
  <c r="I370" i="62"/>
  <c r="H370" i="62"/>
  <c r="G370" i="62"/>
  <c r="F370" i="62"/>
  <c r="D370" i="62"/>
  <c r="C370" i="62"/>
  <c r="B370" i="62"/>
  <c r="A370" i="62"/>
  <c r="AA369" i="62"/>
  <c r="Z369" i="62"/>
  <c r="Y369" i="62"/>
  <c r="W369" i="62"/>
  <c r="V369" i="62"/>
  <c r="U369" i="62"/>
  <c r="T369" i="62"/>
  <c r="S369" i="62"/>
  <c r="R369" i="62"/>
  <c r="Q369" i="62"/>
  <c r="P369" i="62"/>
  <c r="O369" i="62"/>
  <c r="N369" i="62"/>
  <c r="M369" i="62"/>
  <c r="L369" i="62"/>
  <c r="K369" i="62"/>
  <c r="J369" i="62"/>
  <c r="I369" i="62"/>
  <c r="H369" i="62"/>
  <c r="G369" i="62"/>
  <c r="F369" i="62"/>
  <c r="D369" i="62"/>
  <c r="C369" i="62"/>
  <c r="B369" i="62"/>
  <c r="A369" i="62"/>
  <c r="AA368" i="62"/>
  <c r="Z368" i="62"/>
  <c r="Y368" i="62"/>
  <c r="W368" i="62"/>
  <c r="V368" i="62"/>
  <c r="U368" i="62"/>
  <c r="T368" i="62"/>
  <c r="S368" i="62"/>
  <c r="R368" i="62"/>
  <c r="Q368" i="62"/>
  <c r="P368" i="62"/>
  <c r="O368" i="62"/>
  <c r="N368" i="62"/>
  <c r="M368" i="62"/>
  <c r="L368" i="62"/>
  <c r="K368" i="62"/>
  <c r="J368" i="62"/>
  <c r="I368" i="62"/>
  <c r="H368" i="62"/>
  <c r="G368" i="62"/>
  <c r="F368" i="62"/>
  <c r="D368" i="62"/>
  <c r="C368" i="62"/>
  <c r="B368" i="62"/>
  <c r="A368" i="62"/>
  <c r="AA367" i="62"/>
  <c r="Z367" i="62"/>
  <c r="Y367" i="62"/>
  <c r="W367" i="62"/>
  <c r="V367" i="62"/>
  <c r="U367" i="62"/>
  <c r="T367" i="62"/>
  <c r="S367" i="62"/>
  <c r="R367" i="62"/>
  <c r="Q367" i="62"/>
  <c r="P367" i="62"/>
  <c r="O367" i="62"/>
  <c r="N367" i="62"/>
  <c r="M367" i="62"/>
  <c r="L367" i="62"/>
  <c r="K367" i="62"/>
  <c r="J367" i="62"/>
  <c r="I367" i="62"/>
  <c r="H367" i="62"/>
  <c r="G367" i="62"/>
  <c r="F367" i="62"/>
  <c r="D367" i="62"/>
  <c r="C367" i="62"/>
  <c r="B367" i="62"/>
  <c r="A367" i="62"/>
  <c r="AA366" i="62"/>
  <c r="Z366" i="62"/>
  <c r="Y366" i="62"/>
  <c r="W366" i="62"/>
  <c r="V366" i="62"/>
  <c r="U366" i="62"/>
  <c r="T366" i="62"/>
  <c r="S366" i="62"/>
  <c r="R366" i="62"/>
  <c r="Q366" i="62"/>
  <c r="P366" i="62"/>
  <c r="O366" i="62"/>
  <c r="N366" i="62"/>
  <c r="M366" i="62"/>
  <c r="L366" i="62"/>
  <c r="K366" i="62"/>
  <c r="J366" i="62"/>
  <c r="I366" i="62"/>
  <c r="H366" i="62"/>
  <c r="G366" i="62"/>
  <c r="F366" i="62"/>
  <c r="D366" i="62"/>
  <c r="C366" i="62"/>
  <c r="B366" i="62"/>
  <c r="A366" i="62"/>
  <c r="AA365" i="62"/>
  <c r="Z365" i="62"/>
  <c r="Y365" i="62"/>
  <c r="W365" i="62"/>
  <c r="V365" i="62"/>
  <c r="U365" i="62"/>
  <c r="T365" i="62"/>
  <c r="S365" i="62"/>
  <c r="R365" i="62"/>
  <c r="Q365" i="62"/>
  <c r="P365" i="62"/>
  <c r="O365" i="62"/>
  <c r="N365" i="62"/>
  <c r="M365" i="62"/>
  <c r="L365" i="62"/>
  <c r="K365" i="62"/>
  <c r="J365" i="62"/>
  <c r="I365" i="62"/>
  <c r="H365" i="62"/>
  <c r="G365" i="62"/>
  <c r="F365" i="62"/>
  <c r="D365" i="62"/>
  <c r="C365" i="62"/>
  <c r="B365" i="62"/>
  <c r="A365" i="62"/>
  <c r="AA364" i="62"/>
  <c r="Z364" i="62"/>
  <c r="Y364" i="62"/>
  <c r="W364" i="62"/>
  <c r="V364" i="62"/>
  <c r="U364" i="62"/>
  <c r="T364" i="62"/>
  <c r="S364" i="62"/>
  <c r="R364" i="62"/>
  <c r="Q364" i="62"/>
  <c r="P364" i="62"/>
  <c r="O364" i="62"/>
  <c r="N364" i="62"/>
  <c r="M364" i="62"/>
  <c r="L364" i="62"/>
  <c r="K364" i="62"/>
  <c r="J364" i="62"/>
  <c r="I364" i="62"/>
  <c r="H364" i="62"/>
  <c r="G364" i="62"/>
  <c r="F364" i="62"/>
  <c r="D364" i="62"/>
  <c r="C364" i="62"/>
  <c r="B364" i="62"/>
  <c r="A364" i="62"/>
  <c r="AA363" i="62"/>
  <c r="Z363" i="62"/>
  <c r="Y363" i="62"/>
  <c r="W363" i="62"/>
  <c r="V363" i="62"/>
  <c r="U363" i="62"/>
  <c r="T363" i="62"/>
  <c r="S363" i="62"/>
  <c r="R363" i="62"/>
  <c r="Q363" i="62"/>
  <c r="P363" i="62"/>
  <c r="O363" i="62"/>
  <c r="N363" i="62"/>
  <c r="M363" i="62"/>
  <c r="L363" i="62"/>
  <c r="K363" i="62"/>
  <c r="J363" i="62"/>
  <c r="I363" i="62"/>
  <c r="H363" i="62"/>
  <c r="G363" i="62"/>
  <c r="F363" i="62"/>
  <c r="D363" i="62"/>
  <c r="C363" i="62"/>
  <c r="B363" i="62"/>
  <c r="A363" i="62"/>
  <c r="AA362" i="62"/>
  <c r="Z362" i="62"/>
  <c r="Y362" i="62"/>
  <c r="W362" i="62"/>
  <c r="V362" i="62"/>
  <c r="U362" i="62"/>
  <c r="T362" i="62"/>
  <c r="S362" i="62"/>
  <c r="R362" i="62"/>
  <c r="Q362" i="62"/>
  <c r="P362" i="62"/>
  <c r="O362" i="62"/>
  <c r="N362" i="62"/>
  <c r="M362" i="62"/>
  <c r="L362" i="62"/>
  <c r="K362" i="62"/>
  <c r="J362" i="62"/>
  <c r="I362" i="62"/>
  <c r="H362" i="62"/>
  <c r="G362" i="62"/>
  <c r="F362" i="62"/>
  <c r="D362" i="62"/>
  <c r="C362" i="62"/>
  <c r="B362" i="62"/>
  <c r="A362" i="62"/>
  <c r="AA361" i="62"/>
  <c r="Z361" i="62"/>
  <c r="Y361" i="62"/>
  <c r="W361" i="62"/>
  <c r="V361" i="62"/>
  <c r="U361" i="62"/>
  <c r="T361" i="62"/>
  <c r="S361" i="62"/>
  <c r="R361" i="62"/>
  <c r="Q361" i="62"/>
  <c r="P361" i="62"/>
  <c r="O361" i="62"/>
  <c r="N361" i="62"/>
  <c r="M361" i="62"/>
  <c r="L361" i="62"/>
  <c r="K361" i="62"/>
  <c r="J361" i="62"/>
  <c r="I361" i="62"/>
  <c r="H361" i="62"/>
  <c r="G361" i="62"/>
  <c r="F361" i="62"/>
  <c r="D361" i="62"/>
  <c r="C361" i="62"/>
  <c r="B361" i="62"/>
  <c r="A361" i="62"/>
  <c r="AA360" i="62"/>
  <c r="Z360" i="62"/>
  <c r="Y360" i="62"/>
  <c r="W360" i="62"/>
  <c r="V360" i="62"/>
  <c r="U360" i="62"/>
  <c r="T360" i="62"/>
  <c r="S360" i="62"/>
  <c r="R360" i="62"/>
  <c r="Q360" i="62"/>
  <c r="P360" i="62"/>
  <c r="O360" i="62"/>
  <c r="N360" i="62"/>
  <c r="M360" i="62"/>
  <c r="L360" i="62"/>
  <c r="K360" i="62"/>
  <c r="J360" i="62"/>
  <c r="I360" i="62"/>
  <c r="H360" i="62"/>
  <c r="G360" i="62"/>
  <c r="F360" i="62"/>
  <c r="D360" i="62"/>
  <c r="C360" i="62"/>
  <c r="B360" i="62"/>
  <c r="A360" i="62"/>
  <c r="AA359" i="62"/>
  <c r="Z359" i="62"/>
  <c r="Y359" i="62"/>
  <c r="W359" i="62"/>
  <c r="V359" i="62"/>
  <c r="U359" i="62"/>
  <c r="T359" i="62"/>
  <c r="S359" i="62"/>
  <c r="R359" i="62"/>
  <c r="Q359" i="62"/>
  <c r="P359" i="62"/>
  <c r="O359" i="62"/>
  <c r="N359" i="62"/>
  <c r="M359" i="62"/>
  <c r="L359" i="62"/>
  <c r="K359" i="62"/>
  <c r="J359" i="62"/>
  <c r="I359" i="62"/>
  <c r="H359" i="62"/>
  <c r="G359" i="62"/>
  <c r="F359" i="62"/>
  <c r="D359" i="62"/>
  <c r="C359" i="62"/>
  <c r="B359" i="62"/>
  <c r="A359" i="62"/>
  <c r="AA358" i="62"/>
  <c r="Z358" i="62"/>
  <c r="Y358" i="62"/>
  <c r="W358" i="62"/>
  <c r="V358" i="62"/>
  <c r="U358" i="62"/>
  <c r="T358" i="62"/>
  <c r="S358" i="62"/>
  <c r="R358" i="62"/>
  <c r="Q358" i="62"/>
  <c r="P358" i="62"/>
  <c r="O358" i="62"/>
  <c r="N358" i="62"/>
  <c r="M358" i="62"/>
  <c r="L358" i="62"/>
  <c r="K358" i="62"/>
  <c r="J358" i="62"/>
  <c r="I358" i="62"/>
  <c r="H358" i="62"/>
  <c r="G358" i="62"/>
  <c r="F358" i="62"/>
  <c r="D358" i="62"/>
  <c r="C358" i="62"/>
  <c r="B358" i="62"/>
  <c r="A358" i="62"/>
  <c r="AA357" i="62"/>
  <c r="Z357" i="62"/>
  <c r="Y357" i="62"/>
  <c r="W357" i="62"/>
  <c r="V357" i="62"/>
  <c r="U357" i="62"/>
  <c r="T357" i="62"/>
  <c r="S357" i="62"/>
  <c r="R357" i="62"/>
  <c r="Q357" i="62"/>
  <c r="P357" i="62"/>
  <c r="O357" i="62"/>
  <c r="N357" i="62"/>
  <c r="M357" i="62"/>
  <c r="L357" i="62"/>
  <c r="K357" i="62"/>
  <c r="J357" i="62"/>
  <c r="I357" i="62"/>
  <c r="H357" i="62"/>
  <c r="G357" i="62"/>
  <c r="F357" i="62"/>
  <c r="D357" i="62"/>
  <c r="C357" i="62"/>
  <c r="B357" i="62"/>
  <c r="A357" i="62"/>
  <c r="AA356" i="62"/>
  <c r="Z356" i="62"/>
  <c r="Y356" i="62"/>
  <c r="W356" i="62"/>
  <c r="V356" i="62"/>
  <c r="U356" i="62"/>
  <c r="T356" i="62"/>
  <c r="S356" i="62"/>
  <c r="R356" i="62"/>
  <c r="Q356" i="62"/>
  <c r="P356" i="62"/>
  <c r="O356" i="62"/>
  <c r="N356" i="62"/>
  <c r="M356" i="62"/>
  <c r="L356" i="62"/>
  <c r="K356" i="62"/>
  <c r="J356" i="62"/>
  <c r="I356" i="62"/>
  <c r="H356" i="62"/>
  <c r="G356" i="62"/>
  <c r="F356" i="62"/>
  <c r="D356" i="62"/>
  <c r="C356" i="62"/>
  <c r="B356" i="62"/>
  <c r="A356" i="62"/>
  <c r="AA355" i="62"/>
  <c r="Z355" i="62"/>
  <c r="Y355" i="62"/>
  <c r="W355" i="62"/>
  <c r="V355" i="62"/>
  <c r="U355" i="62"/>
  <c r="T355" i="62"/>
  <c r="S355" i="62"/>
  <c r="R355" i="62"/>
  <c r="Q355" i="62"/>
  <c r="P355" i="62"/>
  <c r="O355" i="62"/>
  <c r="N355" i="62"/>
  <c r="M355" i="62"/>
  <c r="L355" i="62"/>
  <c r="K355" i="62"/>
  <c r="J355" i="62"/>
  <c r="I355" i="62"/>
  <c r="H355" i="62"/>
  <c r="G355" i="62"/>
  <c r="F355" i="62"/>
  <c r="D355" i="62"/>
  <c r="C355" i="62"/>
  <c r="B355" i="62"/>
  <c r="A355" i="62"/>
  <c r="AA354" i="62"/>
  <c r="Z354" i="62"/>
  <c r="Y354" i="62"/>
  <c r="W354" i="62"/>
  <c r="V354" i="62"/>
  <c r="U354" i="62"/>
  <c r="T354" i="62"/>
  <c r="S354" i="62"/>
  <c r="R354" i="62"/>
  <c r="Q354" i="62"/>
  <c r="P354" i="62"/>
  <c r="O354" i="62"/>
  <c r="N354" i="62"/>
  <c r="M354" i="62"/>
  <c r="L354" i="62"/>
  <c r="K354" i="62"/>
  <c r="J354" i="62"/>
  <c r="I354" i="62"/>
  <c r="H354" i="62"/>
  <c r="G354" i="62"/>
  <c r="F354" i="62"/>
  <c r="D354" i="62"/>
  <c r="C354" i="62"/>
  <c r="B354" i="62"/>
  <c r="A354" i="62"/>
  <c r="AA353" i="62"/>
  <c r="Z353" i="62"/>
  <c r="Y353" i="62"/>
  <c r="W353" i="62"/>
  <c r="V353" i="62"/>
  <c r="U353" i="62"/>
  <c r="T353" i="62"/>
  <c r="S353" i="62"/>
  <c r="R353" i="62"/>
  <c r="Q353" i="62"/>
  <c r="P353" i="62"/>
  <c r="O353" i="62"/>
  <c r="N353" i="62"/>
  <c r="M353" i="62"/>
  <c r="L353" i="62"/>
  <c r="K353" i="62"/>
  <c r="J353" i="62"/>
  <c r="I353" i="62"/>
  <c r="H353" i="62"/>
  <c r="G353" i="62"/>
  <c r="F353" i="62"/>
  <c r="D353" i="62"/>
  <c r="C353" i="62"/>
  <c r="B353" i="62"/>
  <c r="A353" i="62"/>
  <c r="AA352" i="62"/>
  <c r="Z352" i="62"/>
  <c r="Y352" i="62"/>
  <c r="W352" i="62"/>
  <c r="V352" i="62"/>
  <c r="U352" i="62"/>
  <c r="T352" i="62"/>
  <c r="S352" i="62"/>
  <c r="R352" i="62"/>
  <c r="Q352" i="62"/>
  <c r="P352" i="62"/>
  <c r="O352" i="62"/>
  <c r="N352" i="62"/>
  <c r="M352" i="62"/>
  <c r="L352" i="62"/>
  <c r="K352" i="62"/>
  <c r="J352" i="62"/>
  <c r="I352" i="62"/>
  <c r="H352" i="62"/>
  <c r="G352" i="62"/>
  <c r="F352" i="62"/>
  <c r="D352" i="62"/>
  <c r="C352" i="62"/>
  <c r="B352" i="62"/>
  <c r="A352" i="62"/>
  <c r="AA351" i="62"/>
  <c r="Z351" i="62"/>
  <c r="Y351" i="62"/>
  <c r="W351" i="62"/>
  <c r="V351" i="62"/>
  <c r="U351" i="62"/>
  <c r="T351" i="62"/>
  <c r="S351" i="62"/>
  <c r="R351" i="62"/>
  <c r="Q351" i="62"/>
  <c r="P351" i="62"/>
  <c r="O351" i="62"/>
  <c r="N351" i="62"/>
  <c r="M351" i="62"/>
  <c r="L351" i="62"/>
  <c r="K351" i="62"/>
  <c r="J351" i="62"/>
  <c r="I351" i="62"/>
  <c r="H351" i="62"/>
  <c r="G351" i="62"/>
  <c r="F351" i="62"/>
  <c r="D351" i="62"/>
  <c r="C351" i="62"/>
  <c r="B351" i="62"/>
  <c r="A351" i="62"/>
  <c r="AA350" i="62"/>
  <c r="Z350" i="62"/>
  <c r="Y350" i="62"/>
  <c r="W350" i="62"/>
  <c r="V350" i="62"/>
  <c r="U350" i="62"/>
  <c r="T350" i="62"/>
  <c r="S350" i="62"/>
  <c r="R350" i="62"/>
  <c r="Q350" i="62"/>
  <c r="P350" i="62"/>
  <c r="O350" i="62"/>
  <c r="N350" i="62"/>
  <c r="M350" i="62"/>
  <c r="L350" i="62"/>
  <c r="K350" i="62"/>
  <c r="J350" i="62"/>
  <c r="I350" i="62"/>
  <c r="H350" i="62"/>
  <c r="G350" i="62"/>
  <c r="F350" i="62"/>
  <c r="D350" i="62"/>
  <c r="C350" i="62"/>
  <c r="B350" i="62"/>
  <c r="A350" i="62"/>
  <c r="AA349" i="62"/>
  <c r="Z349" i="62"/>
  <c r="Y349" i="62"/>
  <c r="W349" i="62"/>
  <c r="V349" i="62"/>
  <c r="U349" i="62"/>
  <c r="T349" i="62"/>
  <c r="S349" i="62"/>
  <c r="R349" i="62"/>
  <c r="Q349" i="62"/>
  <c r="P349" i="62"/>
  <c r="O349" i="62"/>
  <c r="N349" i="62"/>
  <c r="M349" i="62"/>
  <c r="L349" i="62"/>
  <c r="K349" i="62"/>
  <c r="J349" i="62"/>
  <c r="I349" i="62"/>
  <c r="H349" i="62"/>
  <c r="G349" i="62"/>
  <c r="F349" i="62"/>
  <c r="D349" i="62"/>
  <c r="C349" i="62"/>
  <c r="B349" i="62"/>
  <c r="A349" i="62"/>
  <c r="AA348" i="62"/>
  <c r="Z348" i="62"/>
  <c r="Y348" i="62"/>
  <c r="W348" i="62"/>
  <c r="V348" i="62"/>
  <c r="U348" i="62"/>
  <c r="T348" i="62"/>
  <c r="S348" i="62"/>
  <c r="R348" i="62"/>
  <c r="Q348" i="62"/>
  <c r="P348" i="62"/>
  <c r="O348" i="62"/>
  <c r="N348" i="62"/>
  <c r="M348" i="62"/>
  <c r="L348" i="62"/>
  <c r="K348" i="62"/>
  <c r="J348" i="62"/>
  <c r="I348" i="62"/>
  <c r="H348" i="62"/>
  <c r="G348" i="62"/>
  <c r="F348" i="62"/>
  <c r="D348" i="62"/>
  <c r="C348" i="62"/>
  <c r="B348" i="62"/>
  <c r="A348" i="62"/>
  <c r="AA347" i="62"/>
  <c r="Z347" i="62"/>
  <c r="Y347" i="62"/>
  <c r="W347" i="62"/>
  <c r="V347" i="62"/>
  <c r="U347" i="62"/>
  <c r="T347" i="62"/>
  <c r="S347" i="62"/>
  <c r="R347" i="62"/>
  <c r="Q347" i="62"/>
  <c r="P347" i="62"/>
  <c r="O347" i="62"/>
  <c r="N347" i="62"/>
  <c r="M347" i="62"/>
  <c r="L347" i="62"/>
  <c r="K347" i="62"/>
  <c r="J347" i="62"/>
  <c r="I347" i="62"/>
  <c r="H347" i="62"/>
  <c r="G347" i="62"/>
  <c r="F347" i="62"/>
  <c r="D347" i="62"/>
  <c r="C347" i="62"/>
  <c r="B347" i="62"/>
  <c r="A347" i="62"/>
  <c r="AA346" i="62"/>
  <c r="Z346" i="62"/>
  <c r="Y346" i="62"/>
  <c r="W346" i="62"/>
  <c r="V346" i="62"/>
  <c r="U346" i="62"/>
  <c r="T346" i="62"/>
  <c r="S346" i="62"/>
  <c r="R346" i="62"/>
  <c r="Q346" i="62"/>
  <c r="P346" i="62"/>
  <c r="O346" i="62"/>
  <c r="N346" i="62"/>
  <c r="M346" i="62"/>
  <c r="L346" i="62"/>
  <c r="K346" i="62"/>
  <c r="J346" i="62"/>
  <c r="I346" i="62"/>
  <c r="H346" i="62"/>
  <c r="G346" i="62"/>
  <c r="F346" i="62"/>
  <c r="D346" i="62"/>
  <c r="C346" i="62"/>
  <c r="B346" i="62"/>
  <c r="A346" i="62"/>
  <c r="AA345" i="62"/>
  <c r="Z345" i="62"/>
  <c r="Y345" i="62"/>
  <c r="W345" i="62"/>
  <c r="V345" i="62"/>
  <c r="U345" i="62"/>
  <c r="T345" i="62"/>
  <c r="S345" i="62"/>
  <c r="R345" i="62"/>
  <c r="Q345" i="62"/>
  <c r="P345" i="62"/>
  <c r="O345" i="62"/>
  <c r="N345" i="62"/>
  <c r="M345" i="62"/>
  <c r="L345" i="62"/>
  <c r="K345" i="62"/>
  <c r="J345" i="62"/>
  <c r="I345" i="62"/>
  <c r="H345" i="62"/>
  <c r="G345" i="62"/>
  <c r="F345" i="62"/>
  <c r="D345" i="62"/>
  <c r="C345" i="62"/>
  <c r="B345" i="62"/>
  <c r="A345" i="62"/>
  <c r="AA344" i="62"/>
  <c r="Z344" i="62"/>
  <c r="Y344" i="62"/>
  <c r="W344" i="62"/>
  <c r="V344" i="62"/>
  <c r="U344" i="62"/>
  <c r="T344" i="62"/>
  <c r="S344" i="62"/>
  <c r="R344" i="62"/>
  <c r="Q344" i="62"/>
  <c r="P344" i="62"/>
  <c r="O344" i="62"/>
  <c r="N344" i="62"/>
  <c r="M344" i="62"/>
  <c r="L344" i="62"/>
  <c r="K344" i="62"/>
  <c r="J344" i="62"/>
  <c r="I344" i="62"/>
  <c r="H344" i="62"/>
  <c r="G344" i="62"/>
  <c r="F344" i="62"/>
  <c r="D344" i="62"/>
  <c r="C344" i="62"/>
  <c r="B344" i="62"/>
  <c r="A344" i="62"/>
  <c r="AA343" i="62"/>
  <c r="Z343" i="62"/>
  <c r="Y343" i="62"/>
  <c r="W343" i="62"/>
  <c r="V343" i="62"/>
  <c r="U343" i="62"/>
  <c r="T343" i="62"/>
  <c r="S343" i="62"/>
  <c r="R343" i="62"/>
  <c r="Q343" i="62"/>
  <c r="P343" i="62"/>
  <c r="O343" i="62"/>
  <c r="N343" i="62"/>
  <c r="M343" i="62"/>
  <c r="L343" i="62"/>
  <c r="K343" i="62"/>
  <c r="J343" i="62"/>
  <c r="I343" i="62"/>
  <c r="H343" i="62"/>
  <c r="G343" i="62"/>
  <c r="F343" i="62"/>
  <c r="D343" i="62"/>
  <c r="C343" i="62"/>
  <c r="B343" i="62"/>
  <c r="A343" i="62"/>
  <c r="AA342" i="62"/>
  <c r="Z342" i="62"/>
  <c r="Y342" i="62"/>
  <c r="W342" i="62"/>
  <c r="V342" i="62"/>
  <c r="U342" i="62"/>
  <c r="T342" i="62"/>
  <c r="S342" i="62"/>
  <c r="R342" i="62"/>
  <c r="Q342" i="62"/>
  <c r="P342" i="62"/>
  <c r="O342" i="62"/>
  <c r="N342" i="62"/>
  <c r="M342" i="62"/>
  <c r="L342" i="62"/>
  <c r="K342" i="62"/>
  <c r="J342" i="62"/>
  <c r="I342" i="62"/>
  <c r="H342" i="62"/>
  <c r="G342" i="62"/>
  <c r="F342" i="62"/>
  <c r="D342" i="62"/>
  <c r="C342" i="62"/>
  <c r="B342" i="62"/>
  <c r="A342" i="62"/>
  <c r="AA341" i="62"/>
  <c r="Z341" i="62"/>
  <c r="Y341" i="62"/>
  <c r="W341" i="62"/>
  <c r="V341" i="62"/>
  <c r="U341" i="62"/>
  <c r="T341" i="62"/>
  <c r="S341" i="62"/>
  <c r="R341" i="62"/>
  <c r="Q341" i="62"/>
  <c r="P341" i="62"/>
  <c r="O341" i="62"/>
  <c r="N341" i="62"/>
  <c r="M341" i="62"/>
  <c r="L341" i="62"/>
  <c r="K341" i="62"/>
  <c r="J341" i="62"/>
  <c r="I341" i="62"/>
  <c r="H341" i="62"/>
  <c r="G341" i="62"/>
  <c r="F341" i="62"/>
  <c r="D341" i="62"/>
  <c r="C341" i="62"/>
  <c r="B341" i="62"/>
  <c r="A341" i="62"/>
  <c r="AA340" i="62"/>
  <c r="Z340" i="62"/>
  <c r="Y340" i="62"/>
  <c r="W340" i="62"/>
  <c r="V340" i="62"/>
  <c r="U340" i="62"/>
  <c r="T340" i="62"/>
  <c r="S340" i="62"/>
  <c r="R340" i="62"/>
  <c r="Q340" i="62"/>
  <c r="P340" i="62"/>
  <c r="O340" i="62"/>
  <c r="N340" i="62"/>
  <c r="M340" i="62"/>
  <c r="L340" i="62"/>
  <c r="K340" i="62"/>
  <c r="J340" i="62"/>
  <c r="I340" i="62"/>
  <c r="H340" i="62"/>
  <c r="G340" i="62"/>
  <c r="F340" i="62"/>
  <c r="D340" i="62"/>
  <c r="C340" i="62"/>
  <c r="B340" i="62"/>
  <c r="A340" i="62"/>
  <c r="AA339" i="62"/>
  <c r="Z339" i="62"/>
  <c r="Y339" i="62"/>
  <c r="W339" i="62"/>
  <c r="V339" i="62"/>
  <c r="U339" i="62"/>
  <c r="T339" i="62"/>
  <c r="S339" i="62"/>
  <c r="R339" i="62"/>
  <c r="Q339" i="62"/>
  <c r="P339" i="62"/>
  <c r="O339" i="62"/>
  <c r="N339" i="62"/>
  <c r="M339" i="62"/>
  <c r="L339" i="62"/>
  <c r="K339" i="62"/>
  <c r="J339" i="62"/>
  <c r="I339" i="62"/>
  <c r="H339" i="62"/>
  <c r="G339" i="62"/>
  <c r="F339" i="62"/>
  <c r="D339" i="62"/>
  <c r="C339" i="62"/>
  <c r="B339" i="62"/>
  <c r="A339" i="62"/>
  <c r="AA338" i="62"/>
  <c r="Z338" i="62"/>
  <c r="Y338" i="62"/>
  <c r="W338" i="62"/>
  <c r="V338" i="62"/>
  <c r="U338" i="62"/>
  <c r="T338" i="62"/>
  <c r="S338" i="62"/>
  <c r="R338" i="62"/>
  <c r="Q338" i="62"/>
  <c r="P338" i="62"/>
  <c r="O338" i="62"/>
  <c r="N338" i="62"/>
  <c r="M338" i="62"/>
  <c r="L338" i="62"/>
  <c r="K338" i="62"/>
  <c r="J338" i="62"/>
  <c r="I338" i="62"/>
  <c r="H338" i="62"/>
  <c r="G338" i="62"/>
  <c r="F338" i="62"/>
  <c r="D338" i="62"/>
  <c r="C338" i="62"/>
  <c r="B338" i="62"/>
  <c r="A338" i="62"/>
  <c r="AA337" i="62"/>
  <c r="Z337" i="62"/>
  <c r="Y337" i="62"/>
  <c r="W337" i="62"/>
  <c r="V337" i="62"/>
  <c r="U337" i="62"/>
  <c r="T337" i="62"/>
  <c r="S337" i="62"/>
  <c r="R337" i="62"/>
  <c r="Q337" i="62"/>
  <c r="P337" i="62"/>
  <c r="O337" i="62"/>
  <c r="N337" i="62"/>
  <c r="M337" i="62"/>
  <c r="L337" i="62"/>
  <c r="K337" i="62"/>
  <c r="J337" i="62"/>
  <c r="I337" i="62"/>
  <c r="H337" i="62"/>
  <c r="G337" i="62"/>
  <c r="F337" i="62"/>
  <c r="D337" i="62"/>
  <c r="C337" i="62"/>
  <c r="B337" i="62"/>
  <c r="A337" i="62"/>
  <c r="AA336" i="62"/>
  <c r="Z336" i="62"/>
  <c r="Y336" i="62"/>
  <c r="W336" i="62"/>
  <c r="V336" i="62"/>
  <c r="U336" i="62"/>
  <c r="T336" i="62"/>
  <c r="S336" i="62"/>
  <c r="R336" i="62"/>
  <c r="Q336" i="62"/>
  <c r="P336" i="62"/>
  <c r="O336" i="62"/>
  <c r="N336" i="62"/>
  <c r="M336" i="62"/>
  <c r="L336" i="62"/>
  <c r="K336" i="62"/>
  <c r="J336" i="62"/>
  <c r="I336" i="62"/>
  <c r="H336" i="62"/>
  <c r="G336" i="62"/>
  <c r="F336" i="62"/>
  <c r="D336" i="62"/>
  <c r="C336" i="62"/>
  <c r="B336" i="62"/>
  <c r="A336" i="62"/>
  <c r="AA335" i="62"/>
  <c r="Z335" i="62"/>
  <c r="Y335" i="62"/>
  <c r="W335" i="62"/>
  <c r="V335" i="62"/>
  <c r="U335" i="62"/>
  <c r="T335" i="62"/>
  <c r="S335" i="62"/>
  <c r="R335" i="62"/>
  <c r="Q335" i="62"/>
  <c r="P335" i="62"/>
  <c r="O335" i="62"/>
  <c r="N335" i="62"/>
  <c r="M335" i="62"/>
  <c r="L335" i="62"/>
  <c r="K335" i="62"/>
  <c r="J335" i="62"/>
  <c r="I335" i="62"/>
  <c r="H335" i="62"/>
  <c r="G335" i="62"/>
  <c r="F335" i="62"/>
  <c r="D335" i="62"/>
  <c r="C335" i="62"/>
  <c r="B335" i="62"/>
  <c r="A335" i="62"/>
  <c r="AA334" i="62"/>
  <c r="Z334" i="62"/>
  <c r="Y334" i="62"/>
  <c r="W334" i="62"/>
  <c r="V334" i="62"/>
  <c r="U334" i="62"/>
  <c r="T334" i="62"/>
  <c r="S334" i="62"/>
  <c r="R334" i="62"/>
  <c r="Q334" i="62"/>
  <c r="P334" i="62"/>
  <c r="O334" i="62"/>
  <c r="N334" i="62"/>
  <c r="M334" i="62"/>
  <c r="L334" i="62"/>
  <c r="K334" i="62"/>
  <c r="J334" i="62"/>
  <c r="I334" i="62"/>
  <c r="H334" i="62"/>
  <c r="G334" i="62"/>
  <c r="F334" i="62"/>
  <c r="D334" i="62"/>
  <c r="C334" i="62"/>
  <c r="B334" i="62"/>
  <c r="A334" i="62"/>
  <c r="AA333" i="62"/>
  <c r="Z333" i="62"/>
  <c r="Y333" i="62"/>
  <c r="W333" i="62"/>
  <c r="V333" i="62"/>
  <c r="U333" i="62"/>
  <c r="T333" i="62"/>
  <c r="S333" i="62"/>
  <c r="R333" i="62"/>
  <c r="Q333" i="62"/>
  <c r="P333" i="62"/>
  <c r="O333" i="62"/>
  <c r="N333" i="62"/>
  <c r="M333" i="62"/>
  <c r="L333" i="62"/>
  <c r="K333" i="62"/>
  <c r="J333" i="62"/>
  <c r="I333" i="62"/>
  <c r="H333" i="62"/>
  <c r="G333" i="62"/>
  <c r="F333" i="62"/>
  <c r="D333" i="62"/>
  <c r="C333" i="62"/>
  <c r="B333" i="62"/>
  <c r="A333" i="62"/>
  <c r="AA332" i="62"/>
  <c r="Z332" i="62"/>
  <c r="Y332" i="62"/>
  <c r="W332" i="62"/>
  <c r="V332" i="62"/>
  <c r="U332" i="62"/>
  <c r="T332" i="62"/>
  <c r="S332" i="62"/>
  <c r="R332" i="62"/>
  <c r="Q332" i="62"/>
  <c r="P332" i="62"/>
  <c r="O332" i="62"/>
  <c r="N332" i="62"/>
  <c r="M332" i="62"/>
  <c r="L332" i="62"/>
  <c r="K332" i="62"/>
  <c r="J332" i="62"/>
  <c r="I332" i="62"/>
  <c r="H332" i="62"/>
  <c r="G332" i="62"/>
  <c r="F332" i="62"/>
  <c r="D332" i="62"/>
  <c r="C332" i="62"/>
  <c r="B332" i="62"/>
  <c r="A332" i="62"/>
  <c r="AA331" i="62"/>
  <c r="Z331" i="62"/>
  <c r="Y331" i="62"/>
  <c r="W331" i="62"/>
  <c r="V331" i="62"/>
  <c r="U331" i="62"/>
  <c r="T331" i="62"/>
  <c r="S331" i="62"/>
  <c r="R331" i="62"/>
  <c r="Q331" i="62"/>
  <c r="P331" i="62"/>
  <c r="O331" i="62"/>
  <c r="N331" i="62"/>
  <c r="M331" i="62"/>
  <c r="L331" i="62"/>
  <c r="K331" i="62"/>
  <c r="J331" i="62"/>
  <c r="I331" i="62"/>
  <c r="H331" i="62"/>
  <c r="G331" i="62"/>
  <c r="F331" i="62"/>
  <c r="D331" i="62"/>
  <c r="C331" i="62"/>
  <c r="B331" i="62"/>
  <c r="A331" i="62"/>
  <c r="AA330" i="62"/>
  <c r="Z330" i="62"/>
  <c r="Y330" i="62"/>
  <c r="W330" i="62"/>
  <c r="V330" i="62"/>
  <c r="U330" i="62"/>
  <c r="T330" i="62"/>
  <c r="S330" i="62"/>
  <c r="R330" i="62"/>
  <c r="Q330" i="62"/>
  <c r="P330" i="62"/>
  <c r="O330" i="62"/>
  <c r="N330" i="62"/>
  <c r="M330" i="62"/>
  <c r="L330" i="62"/>
  <c r="K330" i="62"/>
  <c r="J330" i="62"/>
  <c r="I330" i="62"/>
  <c r="H330" i="62"/>
  <c r="G330" i="62"/>
  <c r="F330" i="62"/>
  <c r="D330" i="62"/>
  <c r="C330" i="62"/>
  <c r="B330" i="62"/>
  <c r="A330" i="62"/>
  <c r="AA329" i="62"/>
  <c r="Z329" i="62"/>
  <c r="Y329" i="62"/>
  <c r="W329" i="62"/>
  <c r="V329" i="62"/>
  <c r="U329" i="62"/>
  <c r="T329" i="62"/>
  <c r="S329" i="62"/>
  <c r="R329" i="62"/>
  <c r="Q329" i="62"/>
  <c r="P329" i="62"/>
  <c r="O329" i="62"/>
  <c r="N329" i="62"/>
  <c r="M329" i="62"/>
  <c r="L329" i="62"/>
  <c r="K329" i="62"/>
  <c r="J329" i="62"/>
  <c r="I329" i="62"/>
  <c r="H329" i="62"/>
  <c r="G329" i="62"/>
  <c r="F329" i="62"/>
  <c r="D329" i="62"/>
  <c r="C329" i="62"/>
  <c r="B329" i="62"/>
  <c r="A329" i="62"/>
  <c r="AA328" i="62"/>
  <c r="Z328" i="62"/>
  <c r="Y328" i="62"/>
  <c r="W328" i="62"/>
  <c r="V328" i="62"/>
  <c r="U328" i="62"/>
  <c r="T328" i="62"/>
  <c r="S328" i="62"/>
  <c r="R328" i="62"/>
  <c r="Q328" i="62"/>
  <c r="P328" i="62"/>
  <c r="O328" i="62"/>
  <c r="N328" i="62"/>
  <c r="M328" i="62"/>
  <c r="L328" i="62"/>
  <c r="K328" i="62"/>
  <c r="J328" i="62"/>
  <c r="I328" i="62"/>
  <c r="H328" i="62"/>
  <c r="G328" i="62"/>
  <c r="F328" i="62"/>
  <c r="D328" i="62"/>
  <c r="C328" i="62"/>
  <c r="B328" i="62"/>
  <c r="A328" i="62"/>
  <c r="AA327" i="62"/>
  <c r="Z327" i="62"/>
  <c r="Y327" i="62"/>
  <c r="W327" i="62"/>
  <c r="V327" i="62"/>
  <c r="U327" i="62"/>
  <c r="T327" i="62"/>
  <c r="S327" i="62"/>
  <c r="R327" i="62"/>
  <c r="Q327" i="62"/>
  <c r="P327" i="62"/>
  <c r="O327" i="62"/>
  <c r="N327" i="62"/>
  <c r="M327" i="62"/>
  <c r="L327" i="62"/>
  <c r="K327" i="62"/>
  <c r="J327" i="62"/>
  <c r="I327" i="62"/>
  <c r="H327" i="62"/>
  <c r="G327" i="62"/>
  <c r="F327" i="62"/>
  <c r="D327" i="62"/>
  <c r="C327" i="62"/>
  <c r="B327" i="62"/>
  <c r="A327" i="62"/>
  <c r="AA326" i="62"/>
  <c r="Z326" i="62"/>
  <c r="Y326" i="62"/>
  <c r="W326" i="62"/>
  <c r="V326" i="62"/>
  <c r="U326" i="62"/>
  <c r="T326" i="62"/>
  <c r="S326" i="62"/>
  <c r="R326" i="62"/>
  <c r="Q326" i="62"/>
  <c r="P326" i="62"/>
  <c r="O326" i="62"/>
  <c r="N326" i="62"/>
  <c r="M326" i="62"/>
  <c r="L326" i="62"/>
  <c r="K326" i="62"/>
  <c r="J326" i="62"/>
  <c r="I326" i="62"/>
  <c r="H326" i="62"/>
  <c r="G326" i="62"/>
  <c r="F326" i="62"/>
  <c r="D326" i="62"/>
  <c r="C326" i="62"/>
  <c r="B326" i="62"/>
  <c r="A326" i="62"/>
  <c r="AA325" i="62"/>
  <c r="Z325" i="62"/>
  <c r="Y325" i="62"/>
  <c r="W325" i="62"/>
  <c r="V325" i="62"/>
  <c r="U325" i="62"/>
  <c r="T325" i="62"/>
  <c r="S325" i="62"/>
  <c r="R325" i="62"/>
  <c r="Q325" i="62"/>
  <c r="P325" i="62"/>
  <c r="O325" i="62"/>
  <c r="N325" i="62"/>
  <c r="M325" i="62"/>
  <c r="L325" i="62"/>
  <c r="K325" i="62"/>
  <c r="J325" i="62"/>
  <c r="I325" i="62"/>
  <c r="H325" i="62"/>
  <c r="G325" i="62"/>
  <c r="F325" i="62"/>
  <c r="D325" i="62"/>
  <c r="C325" i="62"/>
  <c r="B325" i="62"/>
  <c r="A325" i="62"/>
  <c r="AA324" i="62"/>
  <c r="Z324" i="62"/>
  <c r="Y324" i="62"/>
  <c r="W324" i="62"/>
  <c r="V324" i="62"/>
  <c r="U324" i="62"/>
  <c r="T324" i="62"/>
  <c r="S324" i="62"/>
  <c r="R324" i="62"/>
  <c r="Q324" i="62"/>
  <c r="P324" i="62"/>
  <c r="O324" i="62"/>
  <c r="N324" i="62"/>
  <c r="M324" i="62"/>
  <c r="L324" i="62"/>
  <c r="K324" i="62"/>
  <c r="J324" i="62"/>
  <c r="I324" i="62"/>
  <c r="H324" i="62"/>
  <c r="G324" i="62"/>
  <c r="F324" i="62"/>
  <c r="D324" i="62"/>
  <c r="C324" i="62"/>
  <c r="B324" i="62"/>
  <c r="A324" i="62"/>
  <c r="AA323" i="62"/>
  <c r="Z323" i="62"/>
  <c r="Y323" i="62"/>
  <c r="W323" i="62"/>
  <c r="V323" i="62"/>
  <c r="U323" i="62"/>
  <c r="T323" i="62"/>
  <c r="S323" i="62"/>
  <c r="R323" i="62"/>
  <c r="Q323" i="62"/>
  <c r="P323" i="62"/>
  <c r="O323" i="62"/>
  <c r="N323" i="62"/>
  <c r="M323" i="62"/>
  <c r="L323" i="62"/>
  <c r="K323" i="62"/>
  <c r="J323" i="62"/>
  <c r="I323" i="62"/>
  <c r="H323" i="62"/>
  <c r="G323" i="62"/>
  <c r="F323" i="62"/>
  <c r="D323" i="62"/>
  <c r="C323" i="62"/>
  <c r="B323" i="62"/>
  <c r="A323" i="62"/>
  <c r="AA322" i="62"/>
  <c r="Z322" i="62"/>
  <c r="Y322" i="62"/>
  <c r="W322" i="62"/>
  <c r="V322" i="62"/>
  <c r="U322" i="62"/>
  <c r="T322" i="62"/>
  <c r="S322" i="62"/>
  <c r="R322" i="62"/>
  <c r="Q322" i="62"/>
  <c r="P322" i="62"/>
  <c r="O322" i="62"/>
  <c r="N322" i="62"/>
  <c r="M322" i="62"/>
  <c r="L322" i="62"/>
  <c r="K322" i="62"/>
  <c r="J322" i="62"/>
  <c r="I322" i="62"/>
  <c r="H322" i="62"/>
  <c r="G322" i="62"/>
  <c r="F322" i="62"/>
  <c r="D322" i="62"/>
  <c r="C322" i="62"/>
  <c r="B322" i="62"/>
  <c r="A322" i="62"/>
  <c r="AA321" i="62"/>
  <c r="Z321" i="62"/>
  <c r="Y321" i="62"/>
  <c r="W321" i="62"/>
  <c r="V321" i="62"/>
  <c r="U321" i="62"/>
  <c r="T321" i="62"/>
  <c r="S321" i="62"/>
  <c r="R321" i="62"/>
  <c r="Q321" i="62"/>
  <c r="P321" i="62"/>
  <c r="O321" i="62"/>
  <c r="N321" i="62"/>
  <c r="M321" i="62"/>
  <c r="L321" i="62"/>
  <c r="K321" i="62"/>
  <c r="J321" i="62"/>
  <c r="I321" i="62"/>
  <c r="H321" i="62"/>
  <c r="G321" i="62"/>
  <c r="F321" i="62"/>
  <c r="D321" i="62"/>
  <c r="C321" i="62"/>
  <c r="B321" i="62"/>
  <c r="A321" i="62"/>
  <c r="AA320" i="62"/>
  <c r="Z320" i="62"/>
  <c r="Y320" i="62"/>
  <c r="W320" i="62"/>
  <c r="V320" i="62"/>
  <c r="U320" i="62"/>
  <c r="T320" i="62"/>
  <c r="S320" i="62"/>
  <c r="R320" i="62"/>
  <c r="Q320" i="62"/>
  <c r="P320" i="62"/>
  <c r="O320" i="62"/>
  <c r="N320" i="62"/>
  <c r="M320" i="62"/>
  <c r="L320" i="62"/>
  <c r="K320" i="62"/>
  <c r="J320" i="62"/>
  <c r="I320" i="62"/>
  <c r="H320" i="62"/>
  <c r="G320" i="62"/>
  <c r="F320" i="62"/>
  <c r="D320" i="62"/>
  <c r="C320" i="62"/>
  <c r="B320" i="62"/>
  <c r="A320" i="62"/>
  <c r="AA319" i="62"/>
  <c r="Z319" i="62"/>
  <c r="Y319" i="62"/>
  <c r="W319" i="62"/>
  <c r="V319" i="62"/>
  <c r="U319" i="62"/>
  <c r="T319" i="62"/>
  <c r="S319" i="62"/>
  <c r="R319" i="62"/>
  <c r="Q319" i="62"/>
  <c r="P319" i="62"/>
  <c r="O319" i="62"/>
  <c r="N319" i="62"/>
  <c r="M319" i="62"/>
  <c r="L319" i="62"/>
  <c r="K319" i="62"/>
  <c r="J319" i="62"/>
  <c r="I319" i="62"/>
  <c r="H319" i="62"/>
  <c r="G319" i="62"/>
  <c r="F319" i="62"/>
  <c r="D319" i="62"/>
  <c r="C319" i="62"/>
  <c r="B319" i="62"/>
  <c r="A319" i="62"/>
  <c r="AA318" i="62"/>
  <c r="Z318" i="62"/>
  <c r="Y318" i="62"/>
  <c r="W318" i="62"/>
  <c r="V318" i="62"/>
  <c r="U318" i="62"/>
  <c r="T318" i="62"/>
  <c r="S318" i="62"/>
  <c r="R318" i="62"/>
  <c r="Q318" i="62"/>
  <c r="P318" i="62"/>
  <c r="O318" i="62"/>
  <c r="N318" i="62"/>
  <c r="M318" i="62"/>
  <c r="L318" i="62"/>
  <c r="K318" i="62"/>
  <c r="J318" i="62"/>
  <c r="I318" i="62"/>
  <c r="H318" i="62"/>
  <c r="G318" i="62"/>
  <c r="F318" i="62"/>
  <c r="D318" i="62"/>
  <c r="C318" i="62"/>
  <c r="B318" i="62"/>
  <c r="A318" i="62"/>
  <c r="AA317" i="62"/>
  <c r="Z317" i="62"/>
  <c r="Y317" i="62"/>
  <c r="W317" i="62"/>
  <c r="V317" i="62"/>
  <c r="U317" i="62"/>
  <c r="T317" i="62"/>
  <c r="S317" i="62"/>
  <c r="R317" i="62"/>
  <c r="Q317" i="62"/>
  <c r="P317" i="62"/>
  <c r="O317" i="62"/>
  <c r="N317" i="62"/>
  <c r="M317" i="62"/>
  <c r="L317" i="62"/>
  <c r="K317" i="62"/>
  <c r="J317" i="62"/>
  <c r="I317" i="62"/>
  <c r="H317" i="62"/>
  <c r="G317" i="62"/>
  <c r="F317" i="62"/>
  <c r="D317" i="62"/>
  <c r="C317" i="62"/>
  <c r="B317" i="62"/>
  <c r="A317" i="62"/>
  <c r="AA316" i="62"/>
  <c r="Z316" i="62"/>
  <c r="Y316" i="62"/>
  <c r="W316" i="62"/>
  <c r="V316" i="62"/>
  <c r="U316" i="62"/>
  <c r="T316" i="62"/>
  <c r="S316" i="62"/>
  <c r="R316" i="62"/>
  <c r="Q316" i="62"/>
  <c r="P316" i="62"/>
  <c r="O316" i="62"/>
  <c r="N316" i="62"/>
  <c r="M316" i="62"/>
  <c r="L316" i="62"/>
  <c r="K316" i="62"/>
  <c r="J316" i="62"/>
  <c r="I316" i="62"/>
  <c r="H316" i="62"/>
  <c r="G316" i="62"/>
  <c r="F316" i="62"/>
  <c r="D316" i="62"/>
  <c r="C316" i="62"/>
  <c r="B316" i="62"/>
  <c r="A316" i="62"/>
  <c r="AA310" i="62"/>
  <c r="Z310" i="62"/>
  <c r="Y310" i="62"/>
  <c r="W310" i="62"/>
  <c r="V310" i="62"/>
  <c r="U310" i="62"/>
  <c r="T310" i="62"/>
  <c r="S310" i="62"/>
  <c r="R310" i="62"/>
  <c r="Q310" i="62"/>
  <c r="P310" i="62"/>
  <c r="O310" i="62"/>
  <c r="N310" i="62"/>
  <c r="M310" i="62"/>
  <c r="L310" i="62"/>
  <c r="K310" i="62"/>
  <c r="J310" i="62"/>
  <c r="I310" i="62"/>
  <c r="H310" i="62"/>
  <c r="G310" i="62"/>
  <c r="F310" i="62"/>
  <c r="D310" i="62"/>
  <c r="C310" i="62"/>
  <c r="B310" i="62"/>
  <c r="A310" i="62"/>
  <c r="AA309" i="62"/>
  <c r="Z309" i="62"/>
  <c r="Y309" i="62"/>
  <c r="W309" i="62"/>
  <c r="V309" i="62"/>
  <c r="U309" i="62"/>
  <c r="T309" i="62"/>
  <c r="S309" i="62"/>
  <c r="R309" i="62"/>
  <c r="Q309" i="62"/>
  <c r="P309" i="62"/>
  <c r="O309" i="62"/>
  <c r="N309" i="62"/>
  <c r="M309" i="62"/>
  <c r="L309" i="62"/>
  <c r="K309" i="62"/>
  <c r="J309" i="62"/>
  <c r="I309" i="62"/>
  <c r="H309" i="62"/>
  <c r="G309" i="62"/>
  <c r="F309" i="62"/>
  <c r="D309" i="62"/>
  <c r="C309" i="62"/>
  <c r="B309" i="62"/>
  <c r="A309" i="62"/>
  <c r="AA308" i="62"/>
  <c r="Z308" i="62"/>
  <c r="Y308" i="62"/>
  <c r="W308" i="62"/>
  <c r="V308" i="62"/>
  <c r="U308" i="62"/>
  <c r="T308" i="62"/>
  <c r="S308" i="62"/>
  <c r="R308" i="62"/>
  <c r="Q308" i="62"/>
  <c r="P308" i="62"/>
  <c r="O308" i="62"/>
  <c r="N308" i="62"/>
  <c r="M308" i="62"/>
  <c r="L308" i="62"/>
  <c r="K308" i="62"/>
  <c r="J308" i="62"/>
  <c r="I308" i="62"/>
  <c r="H308" i="62"/>
  <c r="G308" i="62"/>
  <c r="F308" i="62"/>
  <c r="D308" i="62"/>
  <c r="C308" i="62"/>
  <c r="B308" i="62"/>
  <c r="A308" i="62"/>
  <c r="AA307" i="62"/>
  <c r="Z307" i="62"/>
  <c r="Y307" i="62"/>
  <c r="W307" i="62"/>
  <c r="V307" i="62"/>
  <c r="U307" i="62"/>
  <c r="T307" i="62"/>
  <c r="S307" i="62"/>
  <c r="R307" i="62"/>
  <c r="Q307" i="62"/>
  <c r="P307" i="62"/>
  <c r="O307" i="62"/>
  <c r="N307" i="62"/>
  <c r="M307" i="62"/>
  <c r="L307" i="62"/>
  <c r="K307" i="62"/>
  <c r="J307" i="62"/>
  <c r="I307" i="62"/>
  <c r="H307" i="62"/>
  <c r="G307" i="62"/>
  <c r="F307" i="62"/>
  <c r="D307" i="62"/>
  <c r="C307" i="62"/>
  <c r="B307" i="62"/>
  <c r="A307" i="62"/>
  <c r="AA306" i="62"/>
  <c r="Z306" i="62"/>
  <c r="Y306" i="62"/>
  <c r="W306" i="62"/>
  <c r="V306" i="62"/>
  <c r="U306" i="62"/>
  <c r="T306" i="62"/>
  <c r="S306" i="62"/>
  <c r="R306" i="62"/>
  <c r="Q306" i="62"/>
  <c r="P306" i="62"/>
  <c r="O306" i="62"/>
  <c r="N306" i="62"/>
  <c r="M306" i="62"/>
  <c r="L306" i="62"/>
  <c r="K306" i="62"/>
  <c r="J306" i="62"/>
  <c r="I306" i="62"/>
  <c r="H306" i="62"/>
  <c r="G306" i="62"/>
  <c r="F306" i="62"/>
  <c r="D306" i="62"/>
  <c r="C306" i="62"/>
  <c r="B306" i="62"/>
  <c r="A306" i="62"/>
  <c r="AA305" i="62"/>
  <c r="Z305" i="62"/>
  <c r="Y305" i="62"/>
  <c r="W305" i="62"/>
  <c r="V305" i="62"/>
  <c r="U305" i="62"/>
  <c r="T305" i="62"/>
  <c r="S305" i="62"/>
  <c r="R305" i="62"/>
  <c r="Q305" i="62"/>
  <c r="P305" i="62"/>
  <c r="O305" i="62"/>
  <c r="N305" i="62"/>
  <c r="M305" i="62"/>
  <c r="L305" i="62"/>
  <c r="K305" i="62"/>
  <c r="J305" i="62"/>
  <c r="I305" i="62"/>
  <c r="H305" i="62"/>
  <c r="G305" i="62"/>
  <c r="F305" i="62"/>
  <c r="D305" i="62"/>
  <c r="C305" i="62"/>
  <c r="B305" i="62"/>
  <c r="A305" i="62"/>
  <c r="AA304" i="62"/>
  <c r="Z304" i="62"/>
  <c r="Y304" i="62"/>
  <c r="W304" i="62"/>
  <c r="V304" i="62"/>
  <c r="U304" i="62"/>
  <c r="T304" i="62"/>
  <c r="S304" i="62"/>
  <c r="R304" i="62"/>
  <c r="Q304" i="62"/>
  <c r="P304" i="62"/>
  <c r="O304" i="62"/>
  <c r="N304" i="62"/>
  <c r="M304" i="62"/>
  <c r="L304" i="62"/>
  <c r="K304" i="62"/>
  <c r="J304" i="62"/>
  <c r="I304" i="62"/>
  <c r="H304" i="62"/>
  <c r="G304" i="62"/>
  <c r="F304" i="62"/>
  <c r="D304" i="62"/>
  <c r="C304" i="62"/>
  <c r="B304" i="62"/>
  <c r="A304" i="62"/>
  <c r="AA303" i="62"/>
  <c r="Z303" i="62"/>
  <c r="Y303" i="62"/>
  <c r="W303" i="62"/>
  <c r="V303" i="62"/>
  <c r="U303" i="62"/>
  <c r="T303" i="62"/>
  <c r="S303" i="62"/>
  <c r="R303" i="62"/>
  <c r="Q303" i="62"/>
  <c r="P303" i="62"/>
  <c r="O303" i="62"/>
  <c r="N303" i="62"/>
  <c r="M303" i="62"/>
  <c r="L303" i="62"/>
  <c r="K303" i="62"/>
  <c r="J303" i="62"/>
  <c r="I303" i="62"/>
  <c r="H303" i="62"/>
  <c r="G303" i="62"/>
  <c r="F303" i="62"/>
  <c r="D303" i="62"/>
  <c r="C303" i="62"/>
  <c r="B303" i="62"/>
  <c r="A303" i="62"/>
  <c r="AA302" i="62"/>
  <c r="Z302" i="62"/>
  <c r="Y302" i="62"/>
  <c r="W302" i="62"/>
  <c r="V302" i="62"/>
  <c r="U302" i="62"/>
  <c r="T302" i="62"/>
  <c r="S302" i="62"/>
  <c r="R302" i="62"/>
  <c r="Q302" i="62"/>
  <c r="P302" i="62"/>
  <c r="O302" i="62"/>
  <c r="N302" i="62"/>
  <c r="M302" i="62"/>
  <c r="L302" i="62"/>
  <c r="K302" i="62"/>
  <c r="J302" i="62"/>
  <c r="I302" i="62"/>
  <c r="H302" i="62"/>
  <c r="G302" i="62"/>
  <c r="F302" i="62"/>
  <c r="D302" i="62"/>
  <c r="C302" i="62"/>
  <c r="B302" i="62"/>
  <c r="A302" i="62"/>
  <c r="AA301" i="62"/>
  <c r="Z301" i="62"/>
  <c r="Y301" i="62"/>
  <c r="W301" i="62"/>
  <c r="V301" i="62"/>
  <c r="U301" i="62"/>
  <c r="T301" i="62"/>
  <c r="S301" i="62"/>
  <c r="R301" i="62"/>
  <c r="Q301" i="62"/>
  <c r="P301" i="62"/>
  <c r="O301" i="62"/>
  <c r="N301" i="62"/>
  <c r="M301" i="62"/>
  <c r="L301" i="62"/>
  <c r="K301" i="62"/>
  <c r="J301" i="62"/>
  <c r="I301" i="62"/>
  <c r="H301" i="62"/>
  <c r="G301" i="62"/>
  <c r="F301" i="62"/>
  <c r="D301" i="62"/>
  <c r="C301" i="62"/>
  <c r="B301" i="62"/>
  <c r="A301" i="62"/>
  <c r="AA300" i="62"/>
  <c r="Z300" i="62"/>
  <c r="Y300" i="62"/>
  <c r="W300" i="62"/>
  <c r="V300" i="62"/>
  <c r="U300" i="62"/>
  <c r="T300" i="62"/>
  <c r="S300" i="62"/>
  <c r="R300" i="62"/>
  <c r="Q300" i="62"/>
  <c r="P300" i="62"/>
  <c r="O300" i="62"/>
  <c r="N300" i="62"/>
  <c r="M300" i="62"/>
  <c r="L300" i="62"/>
  <c r="K300" i="62"/>
  <c r="J300" i="62"/>
  <c r="I300" i="62"/>
  <c r="H300" i="62"/>
  <c r="G300" i="62"/>
  <c r="F300" i="62"/>
  <c r="D300" i="62"/>
  <c r="C300" i="62"/>
  <c r="B300" i="62"/>
  <c r="A300" i="62"/>
  <c r="AA299" i="62"/>
  <c r="Z299" i="62"/>
  <c r="Y299" i="62"/>
  <c r="W299" i="62"/>
  <c r="V299" i="62"/>
  <c r="U299" i="62"/>
  <c r="T299" i="62"/>
  <c r="S299" i="62"/>
  <c r="R299" i="62"/>
  <c r="Q299" i="62"/>
  <c r="P299" i="62"/>
  <c r="O299" i="62"/>
  <c r="N299" i="62"/>
  <c r="M299" i="62"/>
  <c r="L299" i="62"/>
  <c r="K299" i="62"/>
  <c r="J299" i="62"/>
  <c r="I299" i="62"/>
  <c r="H299" i="62"/>
  <c r="G299" i="62"/>
  <c r="F299" i="62"/>
  <c r="D299" i="62"/>
  <c r="C299" i="62"/>
  <c r="B299" i="62"/>
  <c r="A299" i="62"/>
  <c r="AA298" i="62"/>
  <c r="Z298" i="62"/>
  <c r="Y298" i="62"/>
  <c r="W298" i="62"/>
  <c r="V298" i="62"/>
  <c r="U298" i="62"/>
  <c r="T298" i="62"/>
  <c r="S298" i="62"/>
  <c r="R298" i="62"/>
  <c r="Q298" i="62"/>
  <c r="P298" i="62"/>
  <c r="O298" i="62"/>
  <c r="N298" i="62"/>
  <c r="M298" i="62"/>
  <c r="L298" i="62"/>
  <c r="K298" i="62"/>
  <c r="J298" i="62"/>
  <c r="I298" i="62"/>
  <c r="H298" i="62"/>
  <c r="G298" i="62"/>
  <c r="F298" i="62"/>
  <c r="D298" i="62"/>
  <c r="C298" i="62"/>
  <c r="B298" i="62"/>
  <c r="A298" i="62"/>
  <c r="AA297" i="62"/>
  <c r="Z297" i="62"/>
  <c r="Y297" i="62"/>
  <c r="W297" i="62"/>
  <c r="V297" i="62"/>
  <c r="U297" i="62"/>
  <c r="T297" i="62"/>
  <c r="S297" i="62"/>
  <c r="R297" i="62"/>
  <c r="Q297" i="62"/>
  <c r="P297" i="62"/>
  <c r="O297" i="62"/>
  <c r="N297" i="62"/>
  <c r="M297" i="62"/>
  <c r="L297" i="62"/>
  <c r="K297" i="62"/>
  <c r="J297" i="62"/>
  <c r="I297" i="62"/>
  <c r="H297" i="62"/>
  <c r="G297" i="62"/>
  <c r="F297" i="62"/>
  <c r="D297" i="62"/>
  <c r="C297" i="62"/>
  <c r="B297" i="62"/>
  <c r="A297" i="62"/>
  <c r="AA296" i="62"/>
  <c r="Z296" i="62"/>
  <c r="Y296" i="62"/>
  <c r="W296" i="62"/>
  <c r="V296" i="62"/>
  <c r="U296" i="62"/>
  <c r="T296" i="62"/>
  <c r="S296" i="62"/>
  <c r="R296" i="62"/>
  <c r="Q296" i="62"/>
  <c r="P296" i="62"/>
  <c r="O296" i="62"/>
  <c r="N296" i="62"/>
  <c r="M296" i="62"/>
  <c r="L296" i="62"/>
  <c r="K296" i="62"/>
  <c r="J296" i="62"/>
  <c r="I296" i="62"/>
  <c r="H296" i="62"/>
  <c r="G296" i="62"/>
  <c r="F296" i="62"/>
  <c r="D296" i="62"/>
  <c r="C296" i="62"/>
  <c r="B296" i="62"/>
  <c r="A296" i="62"/>
  <c r="AA295" i="62"/>
  <c r="Z295" i="62"/>
  <c r="Y295" i="62"/>
  <c r="W295" i="62"/>
  <c r="V295" i="62"/>
  <c r="U295" i="62"/>
  <c r="T295" i="62"/>
  <c r="S295" i="62"/>
  <c r="R295" i="62"/>
  <c r="Q295" i="62"/>
  <c r="P295" i="62"/>
  <c r="O295" i="62"/>
  <c r="N295" i="62"/>
  <c r="M295" i="62"/>
  <c r="L295" i="62"/>
  <c r="K295" i="62"/>
  <c r="J295" i="62"/>
  <c r="I295" i="62"/>
  <c r="H295" i="62"/>
  <c r="G295" i="62"/>
  <c r="F295" i="62"/>
  <c r="D295" i="62"/>
  <c r="C295" i="62"/>
  <c r="B295" i="62"/>
  <c r="A295" i="62"/>
  <c r="AA294" i="62"/>
  <c r="Z294" i="62"/>
  <c r="Y294" i="62"/>
  <c r="W294" i="62"/>
  <c r="V294" i="62"/>
  <c r="U294" i="62"/>
  <c r="T294" i="62"/>
  <c r="S294" i="62"/>
  <c r="R294" i="62"/>
  <c r="Q294" i="62"/>
  <c r="P294" i="62"/>
  <c r="O294" i="62"/>
  <c r="N294" i="62"/>
  <c r="M294" i="62"/>
  <c r="L294" i="62"/>
  <c r="K294" i="62"/>
  <c r="J294" i="62"/>
  <c r="I294" i="62"/>
  <c r="H294" i="62"/>
  <c r="G294" i="62"/>
  <c r="F294" i="62"/>
  <c r="D294" i="62"/>
  <c r="C294" i="62"/>
  <c r="B294" i="62"/>
  <c r="A294" i="62"/>
  <c r="AA293" i="62"/>
  <c r="Z293" i="62"/>
  <c r="Y293" i="62"/>
  <c r="W293" i="62"/>
  <c r="V293" i="62"/>
  <c r="U293" i="62"/>
  <c r="T293" i="62"/>
  <c r="S293" i="62"/>
  <c r="R293" i="62"/>
  <c r="Q293" i="62"/>
  <c r="P293" i="62"/>
  <c r="O293" i="62"/>
  <c r="N293" i="62"/>
  <c r="M293" i="62"/>
  <c r="L293" i="62"/>
  <c r="K293" i="62"/>
  <c r="J293" i="62"/>
  <c r="I293" i="62"/>
  <c r="H293" i="62"/>
  <c r="G293" i="62"/>
  <c r="F293" i="62"/>
  <c r="D293" i="62"/>
  <c r="C293" i="62"/>
  <c r="B293" i="62"/>
  <c r="A293" i="62"/>
  <c r="AA292" i="62"/>
  <c r="Z292" i="62"/>
  <c r="Y292" i="62"/>
  <c r="W292" i="62"/>
  <c r="V292" i="62"/>
  <c r="U292" i="62"/>
  <c r="T292" i="62"/>
  <c r="S292" i="62"/>
  <c r="R292" i="62"/>
  <c r="Q292" i="62"/>
  <c r="P292" i="62"/>
  <c r="O292" i="62"/>
  <c r="N292" i="62"/>
  <c r="M292" i="62"/>
  <c r="L292" i="62"/>
  <c r="K292" i="62"/>
  <c r="J292" i="62"/>
  <c r="I292" i="62"/>
  <c r="H292" i="62"/>
  <c r="G292" i="62"/>
  <c r="F292" i="62"/>
  <c r="D292" i="62"/>
  <c r="C292" i="62"/>
  <c r="B292" i="62"/>
  <c r="A292" i="62"/>
  <c r="AA291" i="62"/>
  <c r="Z291" i="62"/>
  <c r="Y291" i="62"/>
  <c r="W291" i="62"/>
  <c r="V291" i="62"/>
  <c r="U291" i="62"/>
  <c r="T291" i="62"/>
  <c r="S291" i="62"/>
  <c r="R291" i="62"/>
  <c r="Q291" i="62"/>
  <c r="P291" i="62"/>
  <c r="O291" i="62"/>
  <c r="N291" i="62"/>
  <c r="M291" i="62"/>
  <c r="L291" i="62"/>
  <c r="K291" i="62"/>
  <c r="J291" i="62"/>
  <c r="I291" i="62"/>
  <c r="H291" i="62"/>
  <c r="G291" i="62"/>
  <c r="F291" i="62"/>
  <c r="D291" i="62"/>
  <c r="C291" i="62"/>
  <c r="B291" i="62"/>
  <c r="A291" i="62"/>
  <c r="AA290" i="62"/>
  <c r="Z290" i="62"/>
  <c r="Y290" i="62"/>
  <c r="W290" i="62"/>
  <c r="V290" i="62"/>
  <c r="U290" i="62"/>
  <c r="T290" i="62"/>
  <c r="S290" i="62"/>
  <c r="R290" i="62"/>
  <c r="Q290" i="62"/>
  <c r="P290" i="62"/>
  <c r="O290" i="62"/>
  <c r="N290" i="62"/>
  <c r="M290" i="62"/>
  <c r="L290" i="62"/>
  <c r="K290" i="62"/>
  <c r="J290" i="62"/>
  <c r="I290" i="62"/>
  <c r="H290" i="62"/>
  <c r="G290" i="62"/>
  <c r="F290" i="62"/>
  <c r="D290" i="62"/>
  <c r="C290" i="62"/>
  <c r="B290" i="62"/>
  <c r="A290" i="62"/>
  <c r="AA289" i="62"/>
  <c r="Z289" i="62"/>
  <c r="Y289" i="62"/>
  <c r="W289" i="62"/>
  <c r="V289" i="62"/>
  <c r="U289" i="62"/>
  <c r="T289" i="62"/>
  <c r="S289" i="62"/>
  <c r="R289" i="62"/>
  <c r="Q289" i="62"/>
  <c r="P289" i="62"/>
  <c r="O289" i="62"/>
  <c r="N289" i="62"/>
  <c r="M289" i="62"/>
  <c r="L289" i="62"/>
  <c r="K289" i="62"/>
  <c r="J289" i="62"/>
  <c r="I289" i="62"/>
  <c r="H289" i="62"/>
  <c r="G289" i="62"/>
  <c r="F289" i="62"/>
  <c r="D289" i="62"/>
  <c r="C289" i="62"/>
  <c r="B289" i="62"/>
  <c r="A289" i="62"/>
  <c r="AA288" i="62"/>
  <c r="Z288" i="62"/>
  <c r="Y288" i="62"/>
  <c r="W288" i="62"/>
  <c r="V288" i="62"/>
  <c r="U288" i="62"/>
  <c r="T288" i="62"/>
  <c r="S288" i="62"/>
  <c r="R288" i="62"/>
  <c r="Q288" i="62"/>
  <c r="P288" i="62"/>
  <c r="O288" i="62"/>
  <c r="N288" i="62"/>
  <c r="M288" i="62"/>
  <c r="L288" i="62"/>
  <c r="K288" i="62"/>
  <c r="J288" i="62"/>
  <c r="I288" i="62"/>
  <c r="H288" i="62"/>
  <c r="G288" i="62"/>
  <c r="F288" i="62"/>
  <c r="D288" i="62"/>
  <c r="C288" i="62"/>
  <c r="B288" i="62"/>
  <c r="A288" i="62"/>
  <c r="AA287" i="62"/>
  <c r="Z287" i="62"/>
  <c r="Y287" i="62"/>
  <c r="W287" i="62"/>
  <c r="V287" i="62"/>
  <c r="U287" i="62"/>
  <c r="T287" i="62"/>
  <c r="S287" i="62"/>
  <c r="R287" i="62"/>
  <c r="Q287" i="62"/>
  <c r="P287" i="62"/>
  <c r="O287" i="62"/>
  <c r="N287" i="62"/>
  <c r="M287" i="62"/>
  <c r="L287" i="62"/>
  <c r="K287" i="62"/>
  <c r="J287" i="62"/>
  <c r="I287" i="62"/>
  <c r="H287" i="62"/>
  <c r="G287" i="62"/>
  <c r="F287" i="62"/>
  <c r="D287" i="62"/>
  <c r="C287" i="62"/>
  <c r="B287" i="62"/>
  <c r="A287" i="62"/>
  <c r="AA286" i="62"/>
  <c r="Z286" i="62"/>
  <c r="Y286" i="62"/>
  <c r="W286" i="62"/>
  <c r="V286" i="62"/>
  <c r="U286" i="62"/>
  <c r="T286" i="62"/>
  <c r="S286" i="62"/>
  <c r="R286" i="62"/>
  <c r="Q286" i="62"/>
  <c r="P286" i="62"/>
  <c r="O286" i="62"/>
  <c r="N286" i="62"/>
  <c r="M286" i="62"/>
  <c r="L286" i="62"/>
  <c r="K286" i="62"/>
  <c r="J286" i="62"/>
  <c r="I286" i="62"/>
  <c r="H286" i="62"/>
  <c r="G286" i="62"/>
  <c r="F286" i="62"/>
  <c r="D286" i="62"/>
  <c r="C286" i="62"/>
  <c r="B286" i="62"/>
  <c r="A286" i="62"/>
  <c r="AA285" i="62"/>
  <c r="Z285" i="62"/>
  <c r="Y285" i="62"/>
  <c r="W285" i="62"/>
  <c r="V285" i="62"/>
  <c r="U285" i="62"/>
  <c r="T285" i="62"/>
  <c r="S285" i="62"/>
  <c r="R285" i="62"/>
  <c r="Q285" i="62"/>
  <c r="P285" i="62"/>
  <c r="O285" i="62"/>
  <c r="N285" i="62"/>
  <c r="M285" i="62"/>
  <c r="L285" i="62"/>
  <c r="K285" i="62"/>
  <c r="J285" i="62"/>
  <c r="I285" i="62"/>
  <c r="H285" i="62"/>
  <c r="G285" i="62"/>
  <c r="F285" i="62"/>
  <c r="D285" i="62"/>
  <c r="C285" i="62"/>
  <c r="B285" i="62"/>
  <c r="A285" i="62"/>
  <c r="AA284" i="62"/>
  <c r="Z284" i="62"/>
  <c r="Y284" i="62"/>
  <c r="W284" i="62"/>
  <c r="V284" i="62"/>
  <c r="U284" i="62"/>
  <c r="T284" i="62"/>
  <c r="S284" i="62"/>
  <c r="R284" i="62"/>
  <c r="Q284" i="62"/>
  <c r="P284" i="62"/>
  <c r="O284" i="62"/>
  <c r="N284" i="62"/>
  <c r="M284" i="62"/>
  <c r="L284" i="62"/>
  <c r="K284" i="62"/>
  <c r="J284" i="62"/>
  <c r="I284" i="62"/>
  <c r="H284" i="62"/>
  <c r="G284" i="62"/>
  <c r="F284" i="62"/>
  <c r="D284" i="62"/>
  <c r="C284" i="62"/>
  <c r="B284" i="62"/>
  <c r="A284" i="62"/>
  <c r="AA283" i="62"/>
  <c r="Z283" i="62"/>
  <c r="Y283" i="62"/>
  <c r="W283" i="62"/>
  <c r="V283" i="62"/>
  <c r="U283" i="62"/>
  <c r="T283" i="62"/>
  <c r="S283" i="62"/>
  <c r="R283" i="62"/>
  <c r="Q283" i="62"/>
  <c r="P283" i="62"/>
  <c r="O283" i="62"/>
  <c r="N283" i="62"/>
  <c r="M283" i="62"/>
  <c r="L283" i="62"/>
  <c r="K283" i="62"/>
  <c r="J283" i="62"/>
  <c r="I283" i="62"/>
  <c r="H283" i="62"/>
  <c r="G283" i="62"/>
  <c r="F283" i="62"/>
  <c r="D283" i="62"/>
  <c r="C283" i="62"/>
  <c r="B283" i="62"/>
  <c r="A283" i="62"/>
  <c r="AA282" i="62"/>
  <c r="Z282" i="62"/>
  <c r="Y282" i="62"/>
  <c r="W282" i="62"/>
  <c r="V282" i="62"/>
  <c r="U282" i="62"/>
  <c r="T282" i="62"/>
  <c r="S282" i="62"/>
  <c r="R282" i="62"/>
  <c r="Q282" i="62"/>
  <c r="P282" i="62"/>
  <c r="O282" i="62"/>
  <c r="N282" i="62"/>
  <c r="M282" i="62"/>
  <c r="L282" i="62"/>
  <c r="K282" i="62"/>
  <c r="J282" i="62"/>
  <c r="I282" i="62"/>
  <c r="H282" i="62"/>
  <c r="G282" i="62"/>
  <c r="F282" i="62"/>
  <c r="D282" i="62"/>
  <c r="C282" i="62"/>
  <c r="B282" i="62"/>
  <c r="A282" i="62"/>
  <c r="AA281" i="62"/>
  <c r="Z281" i="62"/>
  <c r="Y281" i="62"/>
  <c r="W281" i="62"/>
  <c r="V281" i="62"/>
  <c r="U281" i="62"/>
  <c r="T281" i="62"/>
  <c r="S281" i="62"/>
  <c r="R281" i="62"/>
  <c r="Q281" i="62"/>
  <c r="P281" i="62"/>
  <c r="O281" i="62"/>
  <c r="N281" i="62"/>
  <c r="M281" i="62"/>
  <c r="L281" i="62"/>
  <c r="K281" i="62"/>
  <c r="J281" i="62"/>
  <c r="I281" i="62"/>
  <c r="H281" i="62"/>
  <c r="G281" i="62"/>
  <c r="F281" i="62"/>
  <c r="D281" i="62"/>
  <c r="C281" i="62"/>
  <c r="B281" i="62"/>
  <c r="A281" i="62"/>
  <c r="AA280" i="62"/>
  <c r="Z280" i="62"/>
  <c r="Y280" i="62"/>
  <c r="W280" i="62"/>
  <c r="V280" i="62"/>
  <c r="U280" i="62"/>
  <c r="T280" i="62"/>
  <c r="S280" i="62"/>
  <c r="R280" i="62"/>
  <c r="Q280" i="62"/>
  <c r="P280" i="62"/>
  <c r="O280" i="62"/>
  <c r="N280" i="62"/>
  <c r="M280" i="62"/>
  <c r="L280" i="62"/>
  <c r="K280" i="62"/>
  <c r="J280" i="62"/>
  <c r="I280" i="62"/>
  <c r="H280" i="62"/>
  <c r="G280" i="62"/>
  <c r="F280" i="62"/>
  <c r="D280" i="62"/>
  <c r="C280" i="62"/>
  <c r="B280" i="62"/>
  <c r="A280" i="62"/>
  <c r="AA279" i="62"/>
  <c r="Z279" i="62"/>
  <c r="Y279" i="62"/>
  <c r="W279" i="62"/>
  <c r="V279" i="62"/>
  <c r="U279" i="62"/>
  <c r="T279" i="62"/>
  <c r="S279" i="62"/>
  <c r="R279" i="62"/>
  <c r="Q279" i="62"/>
  <c r="P279" i="62"/>
  <c r="O279" i="62"/>
  <c r="N279" i="62"/>
  <c r="M279" i="62"/>
  <c r="L279" i="62"/>
  <c r="K279" i="62"/>
  <c r="J279" i="62"/>
  <c r="I279" i="62"/>
  <c r="H279" i="62"/>
  <c r="G279" i="62"/>
  <c r="F279" i="62"/>
  <c r="D279" i="62"/>
  <c r="C279" i="62"/>
  <c r="B279" i="62"/>
  <c r="A279" i="62"/>
  <c r="AA278" i="62"/>
  <c r="Z278" i="62"/>
  <c r="Y278" i="62"/>
  <c r="W278" i="62"/>
  <c r="V278" i="62"/>
  <c r="U278" i="62"/>
  <c r="T278" i="62"/>
  <c r="S278" i="62"/>
  <c r="R278" i="62"/>
  <c r="Q278" i="62"/>
  <c r="P278" i="62"/>
  <c r="O278" i="62"/>
  <c r="N278" i="62"/>
  <c r="M278" i="62"/>
  <c r="L278" i="62"/>
  <c r="K278" i="62"/>
  <c r="J278" i="62"/>
  <c r="I278" i="62"/>
  <c r="H278" i="62"/>
  <c r="G278" i="62"/>
  <c r="F278" i="62"/>
  <c r="D278" i="62"/>
  <c r="C278" i="62"/>
  <c r="B278" i="62"/>
  <c r="A278" i="62"/>
  <c r="AA277" i="62"/>
  <c r="Z277" i="62"/>
  <c r="Y277" i="62"/>
  <c r="W277" i="62"/>
  <c r="V277" i="62"/>
  <c r="U277" i="62"/>
  <c r="T277" i="62"/>
  <c r="S277" i="62"/>
  <c r="R277" i="62"/>
  <c r="Q277" i="62"/>
  <c r="P277" i="62"/>
  <c r="O277" i="62"/>
  <c r="N277" i="62"/>
  <c r="M277" i="62"/>
  <c r="L277" i="62"/>
  <c r="K277" i="62"/>
  <c r="J277" i="62"/>
  <c r="I277" i="62"/>
  <c r="H277" i="62"/>
  <c r="G277" i="62"/>
  <c r="F277" i="62"/>
  <c r="D277" i="62"/>
  <c r="C277" i="62"/>
  <c r="B277" i="62"/>
  <c r="A277" i="62"/>
  <c r="AA276" i="62"/>
  <c r="Z276" i="62"/>
  <c r="Y276" i="62"/>
  <c r="W276" i="62"/>
  <c r="V276" i="62"/>
  <c r="U276" i="62"/>
  <c r="T276" i="62"/>
  <c r="S276" i="62"/>
  <c r="R276" i="62"/>
  <c r="Q276" i="62"/>
  <c r="P276" i="62"/>
  <c r="O276" i="62"/>
  <c r="N276" i="62"/>
  <c r="M276" i="62"/>
  <c r="L276" i="62"/>
  <c r="K276" i="62"/>
  <c r="J276" i="62"/>
  <c r="I276" i="62"/>
  <c r="H276" i="62"/>
  <c r="G276" i="62"/>
  <c r="F276" i="62"/>
  <c r="D276" i="62"/>
  <c r="C276" i="62"/>
  <c r="B276" i="62"/>
  <c r="A276" i="62"/>
  <c r="AA270" i="62"/>
  <c r="Z270" i="62"/>
  <c r="Y270" i="62"/>
  <c r="W270" i="62"/>
  <c r="V270" i="62"/>
  <c r="U270" i="62"/>
  <c r="T270" i="62"/>
  <c r="S270" i="62"/>
  <c r="R270" i="62"/>
  <c r="Q270" i="62"/>
  <c r="P270" i="62"/>
  <c r="O270" i="62"/>
  <c r="N270" i="62"/>
  <c r="M270" i="62"/>
  <c r="L270" i="62"/>
  <c r="K270" i="62"/>
  <c r="J270" i="62"/>
  <c r="I270" i="62"/>
  <c r="H270" i="62"/>
  <c r="G270" i="62"/>
  <c r="F270" i="62"/>
  <c r="D270" i="62"/>
  <c r="C270" i="62"/>
  <c r="B270" i="62"/>
  <c r="A270" i="62"/>
  <c r="AA269" i="62"/>
  <c r="Z269" i="62"/>
  <c r="Y269" i="62"/>
  <c r="W269" i="62"/>
  <c r="V269" i="62"/>
  <c r="U269" i="62"/>
  <c r="T269" i="62"/>
  <c r="S269" i="62"/>
  <c r="R269" i="62"/>
  <c r="Q269" i="62"/>
  <c r="P269" i="62"/>
  <c r="O269" i="62"/>
  <c r="N269" i="62"/>
  <c r="M269" i="62"/>
  <c r="L269" i="62"/>
  <c r="K269" i="62"/>
  <c r="J269" i="62"/>
  <c r="I269" i="62"/>
  <c r="H269" i="62"/>
  <c r="G269" i="62"/>
  <c r="F269" i="62"/>
  <c r="D269" i="62"/>
  <c r="C269" i="62"/>
  <c r="B269" i="62"/>
  <c r="A269" i="62"/>
  <c r="AA268" i="62"/>
  <c r="Z268" i="62"/>
  <c r="Y268" i="62"/>
  <c r="W268" i="62"/>
  <c r="V268" i="62"/>
  <c r="U268" i="62"/>
  <c r="T268" i="62"/>
  <c r="S268" i="62"/>
  <c r="R268" i="62"/>
  <c r="Q268" i="62"/>
  <c r="P268" i="62"/>
  <c r="O268" i="62"/>
  <c r="N268" i="62"/>
  <c r="M268" i="62"/>
  <c r="L268" i="62"/>
  <c r="K268" i="62"/>
  <c r="J268" i="62"/>
  <c r="I268" i="62"/>
  <c r="H268" i="62"/>
  <c r="G268" i="62"/>
  <c r="F268" i="62"/>
  <c r="D268" i="62"/>
  <c r="C268" i="62"/>
  <c r="B268" i="62"/>
  <c r="A268" i="62"/>
  <c r="AA267" i="62"/>
  <c r="Z267" i="62"/>
  <c r="Y267" i="62"/>
  <c r="W267" i="62"/>
  <c r="V267" i="62"/>
  <c r="U267" i="62"/>
  <c r="T267" i="62"/>
  <c r="S267" i="62"/>
  <c r="R267" i="62"/>
  <c r="Q267" i="62"/>
  <c r="P267" i="62"/>
  <c r="O267" i="62"/>
  <c r="N267" i="62"/>
  <c r="M267" i="62"/>
  <c r="L267" i="62"/>
  <c r="K267" i="62"/>
  <c r="J267" i="62"/>
  <c r="I267" i="62"/>
  <c r="H267" i="62"/>
  <c r="G267" i="62"/>
  <c r="F267" i="62"/>
  <c r="D267" i="62"/>
  <c r="C267" i="62"/>
  <c r="B267" i="62"/>
  <c r="A267" i="62"/>
  <c r="AA266" i="62"/>
  <c r="Z266" i="62"/>
  <c r="Y266" i="62"/>
  <c r="W266" i="62"/>
  <c r="V266" i="62"/>
  <c r="U266" i="62"/>
  <c r="T266" i="62"/>
  <c r="S266" i="62"/>
  <c r="R266" i="62"/>
  <c r="Q266" i="62"/>
  <c r="P266" i="62"/>
  <c r="O266" i="62"/>
  <c r="N266" i="62"/>
  <c r="M266" i="62"/>
  <c r="L266" i="62"/>
  <c r="K266" i="62"/>
  <c r="J266" i="62"/>
  <c r="I266" i="62"/>
  <c r="H266" i="62"/>
  <c r="G266" i="62"/>
  <c r="F266" i="62"/>
  <c r="D266" i="62"/>
  <c r="C266" i="62"/>
  <c r="B266" i="62"/>
  <c r="A266" i="62"/>
  <c r="AA265" i="62"/>
  <c r="Z265" i="62"/>
  <c r="Y265" i="62"/>
  <c r="W265" i="62"/>
  <c r="V265" i="62"/>
  <c r="U265" i="62"/>
  <c r="T265" i="62"/>
  <c r="S265" i="62"/>
  <c r="R265" i="62"/>
  <c r="Q265" i="62"/>
  <c r="P265" i="62"/>
  <c r="O265" i="62"/>
  <c r="N265" i="62"/>
  <c r="M265" i="62"/>
  <c r="L265" i="62"/>
  <c r="K265" i="62"/>
  <c r="J265" i="62"/>
  <c r="I265" i="62"/>
  <c r="H265" i="62"/>
  <c r="G265" i="62"/>
  <c r="F265" i="62"/>
  <c r="D265" i="62"/>
  <c r="C265" i="62"/>
  <c r="B265" i="62"/>
  <c r="A265" i="62"/>
  <c r="AA264" i="62"/>
  <c r="Z264" i="62"/>
  <c r="Y264" i="62"/>
  <c r="W264" i="62"/>
  <c r="V264" i="62"/>
  <c r="U264" i="62"/>
  <c r="T264" i="62"/>
  <c r="S264" i="62"/>
  <c r="R264" i="62"/>
  <c r="Q264" i="62"/>
  <c r="P264" i="62"/>
  <c r="O264" i="62"/>
  <c r="N264" i="62"/>
  <c r="M264" i="62"/>
  <c r="L264" i="62"/>
  <c r="K264" i="62"/>
  <c r="J264" i="62"/>
  <c r="I264" i="62"/>
  <c r="H264" i="62"/>
  <c r="G264" i="62"/>
  <c r="F264" i="62"/>
  <c r="D264" i="62"/>
  <c r="C264" i="62"/>
  <c r="B264" i="62"/>
  <c r="A264" i="62"/>
  <c r="AA263" i="62"/>
  <c r="Z263" i="62"/>
  <c r="Y263" i="62"/>
  <c r="W263" i="62"/>
  <c r="V263" i="62"/>
  <c r="U263" i="62"/>
  <c r="T263" i="62"/>
  <c r="S263" i="62"/>
  <c r="R263" i="62"/>
  <c r="Q263" i="62"/>
  <c r="P263" i="62"/>
  <c r="O263" i="62"/>
  <c r="N263" i="62"/>
  <c r="M263" i="62"/>
  <c r="L263" i="62"/>
  <c r="K263" i="62"/>
  <c r="J263" i="62"/>
  <c r="I263" i="62"/>
  <c r="H263" i="62"/>
  <c r="G263" i="62"/>
  <c r="F263" i="62"/>
  <c r="D263" i="62"/>
  <c r="C263" i="62"/>
  <c r="B263" i="62"/>
  <c r="A263" i="62"/>
  <c r="AA262" i="62"/>
  <c r="Z262" i="62"/>
  <c r="Y262" i="62"/>
  <c r="W262" i="62"/>
  <c r="V262" i="62"/>
  <c r="U262" i="62"/>
  <c r="T262" i="62"/>
  <c r="S262" i="62"/>
  <c r="R262" i="62"/>
  <c r="Q262" i="62"/>
  <c r="P262" i="62"/>
  <c r="O262" i="62"/>
  <c r="N262" i="62"/>
  <c r="M262" i="62"/>
  <c r="L262" i="62"/>
  <c r="K262" i="62"/>
  <c r="J262" i="62"/>
  <c r="I262" i="62"/>
  <c r="H262" i="62"/>
  <c r="G262" i="62"/>
  <c r="F262" i="62"/>
  <c r="D262" i="62"/>
  <c r="C262" i="62"/>
  <c r="B262" i="62"/>
  <c r="A262" i="62"/>
  <c r="AA261" i="62"/>
  <c r="Z261" i="62"/>
  <c r="Y261" i="62"/>
  <c r="W261" i="62"/>
  <c r="V261" i="62"/>
  <c r="U261" i="62"/>
  <c r="T261" i="62"/>
  <c r="S261" i="62"/>
  <c r="R261" i="62"/>
  <c r="Q261" i="62"/>
  <c r="P261" i="62"/>
  <c r="O261" i="62"/>
  <c r="N261" i="62"/>
  <c r="M261" i="62"/>
  <c r="L261" i="62"/>
  <c r="K261" i="62"/>
  <c r="J261" i="62"/>
  <c r="I261" i="62"/>
  <c r="H261" i="62"/>
  <c r="G261" i="62"/>
  <c r="F261" i="62"/>
  <c r="D261" i="62"/>
  <c r="C261" i="62"/>
  <c r="B261" i="62"/>
  <c r="A261" i="62"/>
  <c r="AA260" i="62"/>
  <c r="Z260" i="62"/>
  <c r="Y260" i="62"/>
  <c r="W260" i="62"/>
  <c r="V260" i="62"/>
  <c r="U260" i="62"/>
  <c r="T260" i="62"/>
  <c r="S260" i="62"/>
  <c r="R260" i="62"/>
  <c r="Q260" i="62"/>
  <c r="P260" i="62"/>
  <c r="O260" i="62"/>
  <c r="N260" i="62"/>
  <c r="M260" i="62"/>
  <c r="L260" i="62"/>
  <c r="K260" i="62"/>
  <c r="J260" i="62"/>
  <c r="I260" i="62"/>
  <c r="H260" i="62"/>
  <c r="G260" i="62"/>
  <c r="F260" i="62"/>
  <c r="D260" i="62"/>
  <c r="C260" i="62"/>
  <c r="B260" i="62"/>
  <c r="A260" i="62"/>
  <c r="AA259" i="62"/>
  <c r="Z259" i="62"/>
  <c r="Y259" i="62"/>
  <c r="W259" i="62"/>
  <c r="V259" i="62"/>
  <c r="U259" i="62"/>
  <c r="T259" i="62"/>
  <c r="S259" i="62"/>
  <c r="R259" i="62"/>
  <c r="Q259" i="62"/>
  <c r="P259" i="62"/>
  <c r="O259" i="62"/>
  <c r="N259" i="62"/>
  <c r="M259" i="62"/>
  <c r="L259" i="62"/>
  <c r="K259" i="62"/>
  <c r="J259" i="62"/>
  <c r="I259" i="62"/>
  <c r="H259" i="62"/>
  <c r="G259" i="62"/>
  <c r="F259" i="62"/>
  <c r="D259" i="62"/>
  <c r="C259" i="62"/>
  <c r="B259" i="62"/>
  <c r="A259" i="62"/>
  <c r="AA258" i="62"/>
  <c r="Z258" i="62"/>
  <c r="Y258" i="62"/>
  <c r="W258" i="62"/>
  <c r="V258" i="62"/>
  <c r="U258" i="62"/>
  <c r="T258" i="62"/>
  <c r="S258" i="62"/>
  <c r="R258" i="62"/>
  <c r="Q258" i="62"/>
  <c r="P258" i="62"/>
  <c r="O258" i="62"/>
  <c r="N258" i="62"/>
  <c r="M258" i="62"/>
  <c r="L258" i="62"/>
  <c r="K258" i="62"/>
  <c r="J258" i="62"/>
  <c r="I258" i="62"/>
  <c r="H258" i="62"/>
  <c r="G258" i="62"/>
  <c r="F258" i="62"/>
  <c r="D258" i="62"/>
  <c r="C258" i="62"/>
  <c r="B258" i="62"/>
  <c r="A258" i="62"/>
  <c r="AA257" i="62"/>
  <c r="Z257" i="62"/>
  <c r="Y257" i="62"/>
  <c r="W257" i="62"/>
  <c r="V257" i="62"/>
  <c r="U257" i="62"/>
  <c r="T257" i="62"/>
  <c r="S257" i="62"/>
  <c r="R257" i="62"/>
  <c r="Q257" i="62"/>
  <c r="P257" i="62"/>
  <c r="O257" i="62"/>
  <c r="N257" i="62"/>
  <c r="M257" i="62"/>
  <c r="L257" i="62"/>
  <c r="K257" i="62"/>
  <c r="J257" i="62"/>
  <c r="I257" i="62"/>
  <c r="H257" i="62"/>
  <c r="G257" i="62"/>
  <c r="F257" i="62"/>
  <c r="D257" i="62"/>
  <c r="C257" i="62"/>
  <c r="B257" i="62"/>
  <c r="A257" i="62"/>
  <c r="AA256" i="62"/>
  <c r="Z256" i="62"/>
  <c r="Y256" i="62"/>
  <c r="W256" i="62"/>
  <c r="V256" i="62"/>
  <c r="U256" i="62"/>
  <c r="T256" i="62"/>
  <c r="S256" i="62"/>
  <c r="R256" i="62"/>
  <c r="Q256" i="62"/>
  <c r="P256" i="62"/>
  <c r="O256" i="62"/>
  <c r="N256" i="62"/>
  <c r="M256" i="62"/>
  <c r="L256" i="62"/>
  <c r="K256" i="62"/>
  <c r="J256" i="62"/>
  <c r="I256" i="62"/>
  <c r="H256" i="62"/>
  <c r="G256" i="62"/>
  <c r="F256" i="62"/>
  <c r="D256" i="62"/>
  <c r="C256" i="62"/>
  <c r="B256" i="62"/>
  <c r="A256" i="62"/>
  <c r="AA250" i="62"/>
  <c r="Z250" i="62"/>
  <c r="Y250" i="62"/>
  <c r="W250" i="62"/>
  <c r="V250" i="62"/>
  <c r="U250" i="62"/>
  <c r="T250" i="62"/>
  <c r="S250" i="62"/>
  <c r="R250" i="62"/>
  <c r="Q250" i="62"/>
  <c r="P250" i="62"/>
  <c r="O250" i="62"/>
  <c r="N250" i="62"/>
  <c r="M250" i="62"/>
  <c r="L250" i="62"/>
  <c r="K250" i="62"/>
  <c r="J250" i="62"/>
  <c r="I250" i="62"/>
  <c r="H250" i="62"/>
  <c r="G250" i="62"/>
  <c r="F250" i="62"/>
  <c r="D250" i="62"/>
  <c r="C250" i="62"/>
  <c r="B250" i="62"/>
  <c r="A250" i="62"/>
  <c r="AA249" i="62"/>
  <c r="Z249" i="62"/>
  <c r="Y249" i="62"/>
  <c r="W249" i="62"/>
  <c r="V249" i="62"/>
  <c r="U249" i="62"/>
  <c r="T249" i="62"/>
  <c r="S249" i="62"/>
  <c r="R249" i="62"/>
  <c r="Q249" i="62"/>
  <c r="P249" i="62"/>
  <c r="O249" i="62"/>
  <c r="N249" i="62"/>
  <c r="M249" i="62"/>
  <c r="L249" i="62"/>
  <c r="K249" i="62"/>
  <c r="J249" i="62"/>
  <c r="I249" i="62"/>
  <c r="H249" i="62"/>
  <c r="G249" i="62"/>
  <c r="F249" i="62"/>
  <c r="D249" i="62"/>
  <c r="C249" i="62"/>
  <c r="B249" i="62"/>
  <c r="A249" i="62"/>
  <c r="AA248" i="62"/>
  <c r="Z248" i="62"/>
  <c r="Y248" i="62"/>
  <c r="W248" i="62"/>
  <c r="V248" i="62"/>
  <c r="U248" i="62"/>
  <c r="T248" i="62"/>
  <c r="S248" i="62"/>
  <c r="R248" i="62"/>
  <c r="Q248" i="62"/>
  <c r="P248" i="62"/>
  <c r="O248" i="62"/>
  <c r="N248" i="62"/>
  <c r="M248" i="62"/>
  <c r="L248" i="62"/>
  <c r="K248" i="62"/>
  <c r="J248" i="62"/>
  <c r="I248" i="62"/>
  <c r="H248" i="62"/>
  <c r="G248" i="62"/>
  <c r="F248" i="62"/>
  <c r="D248" i="62"/>
  <c r="C248" i="62"/>
  <c r="B248" i="62"/>
  <c r="A248" i="62"/>
  <c r="AA247" i="62"/>
  <c r="Z247" i="62"/>
  <c r="Y247" i="62"/>
  <c r="W247" i="62"/>
  <c r="V247" i="62"/>
  <c r="U247" i="62"/>
  <c r="T247" i="62"/>
  <c r="S247" i="62"/>
  <c r="R247" i="62"/>
  <c r="Q247" i="62"/>
  <c r="P247" i="62"/>
  <c r="O247" i="62"/>
  <c r="N247" i="62"/>
  <c r="M247" i="62"/>
  <c r="L247" i="62"/>
  <c r="K247" i="62"/>
  <c r="J247" i="62"/>
  <c r="I247" i="62"/>
  <c r="H247" i="62"/>
  <c r="G247" i="62"/>
  <c r="F247" i="62"/>
  <c r="D247" i="62"/>
  <c r="C247" i="62"/>
  <c r="B247" i="62"/>
  <c r="A247" i="62"/>
  <c r="AA246" i="62"/>
  <c r="Z246" i="62"/>
  <c r="Y246" i="62"/>
  <c r="W246" i="62"/>
  <c r="V246" i="62"/>
  <c r="U246" i="62"/>
  <c r="T246" i="62"/>
  <c r="S246" i="62"/>
  <c r="R246" i="62"/>
  <c r="Q246" i="62"/>
  <c r="P246" i="62"/>
  <c r="O246" i="62"/>
  <c r="N246" i="62"/>
  <c r="M246" i="62"/>
  <c r="L246" i="62"/>
  <c r="K246" i="62"/>
  <c r="J246" i="62"/>
  <c r="I246" i="62"/>
  <c r="H246" i="62"/>
  <c r="G246" i="62"/>
  <c r="F246" i="62"/>
  <c r="D246" i="62"/>
  <c r="C246" i="62"/>
  <c r="B246" i="62"/>
  <c r="A246" i="62"/>
  <c r="AA245" i="62"/>
  <c r="Z245" i="62"/>
  <c r="Y245" i="62"/>
  <c r="W245" i="62"/>
  <c r="V245" i="62"/>
  <c r="U245" i="62"/>
  <c r="T245" i="62"/>
  <c r="S245" i="62"/>
  <c r="R245" i="62"/>
  <c r="Q245" i="62"/>
  <c r="P245" i="62"/>
  <c r="O245" i="62"/>
  <c r="N245" i="62"/>
  <c r="M245" i="62"/>
  <c r="L245" i="62"/>
  <c r="K245" i="62"/>
  <c r="J245" i="62"/>
  <c r="I245" i="62"/>
  <c r="H245" i="62"/>
  <c r="G245" i="62"/>
  <c r="F245" i="62"/>
  <c r="D245" i="62"/>
  <c r="C245" i="62"/>
  <c r="B245" i="62"/>
  <c r="A245" i="62"/>
  <c r="AA244" i="62"/>
  <c r="Z244" i="62"/>
  <c r="Y244" i="62"/>
  <c r="W244" i="62"/>
  <c r="V244" i="62"/>
  <c r="U244" i="62"/>
  <c r="T244" i="62"/>
  <c r="S244" i="62"/>
  <c r="R244" i="62"/>
  <c r="Q244" i="62"/>
  <c r="P244" i="62"/>
  <c r="O244" i="62"/>
  <c r="N244" i="62"/>
  <c r="M244" i="62"/>
  <c r="L244" i="62"/>
  <c r="K244" i="62"/>
  <c r="J244" i="62"/>
  <c r="I244" i="62"/>
  <c r="H244" i="62"/>
  <c r="G244" i="62"/>
  <c r="F244" i="62"/>
  <c r="D244" i="62"/>
  <c r="C244" i="62"/>
  <c r="B244" i="62"/>
  <c r="A244" i="62"/>
  <c r="AA243" i="62"/>
  <c r="Z243" i="62"/>
  <c r="Y243" i="62"/>
  <c r="W243" i="62"/>
  <c r="V243" i="62"/>
  <c r="U243" i="62"/>
  <c r="T243" i="62"/>
  <c r="S243" i="62"/>
  <c r="R243" i="62"/>
  <c r="Q243" i="62"/>
  <c r="P243" i="62"/>
  <c r="O243" i="62"/>
  <c r="N243" i="62"/>
  <c r="M243" i="62"/>
  <c r="L243" i="62"/>
  <c r="K243" i="62"/>
  <c r="J243" i="62"/>
  <c r="I243" i="62"/>
  <c r="H243" i="62"/>
  <c r="G243" i="62"/>
  <c r="F243" i="62"/>
  <c r="D243" i="62"/>
  <c r="C243" i="62"/>
  <c r="B243" i="62"/>
  <c r="A243" i="62"/>
  <c r="AA242" i="62"/>
  <c r="Z242" i="62"/>
  <c r="Y242" i="62"/>
  <c r="W242" i="62"/>
  <c r="V242" i="62"/>
  <c r="U242" i="62"/>
  <c r="T242" i="62"/>
  <c r="S242" i="62"/>
  <c r="R242" i="62"/>
  <c r="Q242" i="62"/>
  <c r="P242" i="62"/>
  <c r="O242" i="62"/>
  <c r="N242" i="62"/>
  <c r="M242" i="62"/>
  <c r="L242" i="62"/>
  <c r="K242" i="62"/>
  <c r="J242" i="62"/>
  <c r="I242" i="62"/>
  <c r="H242" i="62"/>
  <c r="G242" i="62"/>
  <c r="F242" i="62"/>
  <c r="D242" i="62"/>
  <c r="C242" i="62"/>
  <c r="B242" i="62"/>
  <c r="A242" i="62"/>
  <c r="AA241" i="62"/>
  <c r="Z241" i="62"/>
  <c r="Y241" i="62"/>
  <c r="W241" i="62"/>
  <c r="V241" i="62"/>
  <c r="U241" i="62"/>
  <c r="T241" i="62"/>
  <c r="S241" i="62"/>
  <c r="R241" i="62"/>
  <c r="Q241" i="62"/>
  <c r="P241" i="62"/>
  <c r="O241" i="62"/>
  <c r="N241" i="62"/>
  <c r="M241" i="62"/>
  <c r="L241" i="62"/>
  <c r="K241" i="62"/>
  <c r="J241" i="62"/>
  <c r="I241" i="62"/>
  <c r="H241" i="62"/>
  <c r="G241" i="62"/>
  <c r="F241" i="62"/>
  <c r="D241" i="62"/>
  <c r="C241" i="62"/>
  <c r="B241" i="62"/>
  <c r="A241" i="62"/>
  <c r="AA240" i="62"/>
  <c r="Z240" i="62"/>
  <c r="Y240" i="62"/>
  <c r="W240" i="62"/>
  <c r="V240" i="62"/>
  <c r="U240" i="62"/>
  <c r="T240" i="62"/>
  <c r="S240" i="62"/>
  <c r="R240" i="62"/>
  <c r="Q240" i="62"/>
  <c r="P240" i="62"/>
  <c r="O240" i="62"/>
  <c r="N240" i="62"/>
  <c r="M240" i="62"/>
  <c r="L240" i="62"/>
  <c r="K240" i="62"/>
  <c r="J240" i="62"/>
  <c r="I240" i="62"/>
  <c r="H240" i="62"/>
  <c r="G240" i="62"/>
  <c r="F240" i="62"/>
  <c r="D240" i="62"/>
  <c r="C240" i="62"/>
  <c r="B240" i="62"/>
  <c r="A240" i="62"/>
  <c r="AA239" i="62"/>
  <c r="Z239" i="62"/>
  <c r="Y239" i="62"/>
  <c r="W239" i="62"/>
  <c r="V239" i="62"/>
  <c r="U239" i="62"/>
  <c r="T239" i="62"/>
  <c r="S239" i="62"/>
  <c r="R239" i="62"/>
  <c r="Q239" i="62"/>
  <c r="P239" i="62"/>
  <c r="O239" i="62"/>
  <c r="N239" i="62"/>
  <c r="M239" i="62"/>
  <c r="L239" i="62"/>
  <c r="K239" i="62"/>
  <c r="J239" i="62"/>
  <c r="I239" i="62"/>
  <c r="H239" i="62"/>
  <c r="G239" i="62"/>
  <c r="F239" i="62"/>
  <c r="D239" i="62"/>
  <c r="C239" i="62"/>
  <c r="B239" i="62"/>
  <c r="A239" i="62"/>
  <c r="AA238" i="62"/>
  <c r="Z238" i="62"/>
  <c r="Y238" i="62"/>
  <c r="W238" i="62"/>
  <c r="V238" i="62"/>
  <c r="U238" i="62"/>
  <c r="T238" i="62"/>
  <c r="S238" i="62"/>
  <c r="R238" i="62"/>
  <c r="Q238" i="62"/>
  <c r="P238" i="62"/>
  <c r="O238" i="62"/>
  <c r="N238" i="62"/>
  <c r="M238" i="62"/>
  <c r="L238" i="62"/>
  <c r="K238" i="62"/>
  <c r="J238" i="62"/>
  <c r="I238" i="62"/>
  <c r="H238" i="62"/>
  <c r="G238" i="62"/>
  <c r="F238" i="62"/>
  <c r="D238" i="62"/>
  <c r="C238" i="62"/>
  <c r="B238" i="62"/>
  <c r="A238" i="62"/>
  <c r="AA237" i="62"/>
  <c r="Z237" i="62"/>
  <c r="Y237" i="62"/>
  <c r="W237" i="62"/>
  <c r="V237" i="62"/>
  <c r="U237" i="62"/>
  <c r="T237" i="62"/>
  <c r="S237" i="62"/>
  <c r="R237" i="62"/>
  <c r="Q237" i="62"/>
  <c r="P237" i="62"/>
  <c r="O237" i="62"/>
  <c r="N237" i="62"/>
  <c r="M237" i="62"/>
  <c r="L237" i="62"/>
  <c r="K237" i="62"/>
  <c r="J237" i="62"/>
  <c r="I237" i="62"/>
  <c r="H237" i="62"/>
  <c r="G237" i="62"/>
  <c r="F237" i="62"/>
  <c r="D237" i="62"/>
  <c r="C237" i="62"/>
  <c r="B237" i="62"/>
  <c r="A237" i="62"/>
  <c r="AA236" i="62"/>
  <c r="Z236" i="62"/>
  <c r="Y236" i="62"/>
  <c r="W236" i="62"/>
  <c r="V236" i="62"/>
  <c r="U236" i="62"/>
  <c r="T236" i="62"/>
  <c r="S236" i="62"/>
  <c r="R236" i="62"/>
  <c r="Q236" i="62"/>
  <c r="P236" i="62"/>
  <c r="O236" i="62"/>
  <c r="N236" i="62"/>
  <c r="M236" i="62"/>
  <c r="L236" i="62"/>
  <c r="K236" i="62"/>
  <c r="J236" i="62"/>
  <c r="I236" i="62"/>
  <c r="H236" i="62"/>
  <c r="G236" i="62"/>
  <c r="F236" i="62"/>
  <c r="D236" i="62"/>
  <c r="C236" i="62"/>
  <c r="B236" i="62"/>
  <c r="A236" i="62"/>
  <c r="AA235" i="62"/>
  <c r="Z235" i="62"/>
  <c r="Y235" i="62"/>
  <c r="W235" i="62"/>
  <c r="V235" i="62"/>
  <c r="U235" i="62"/>
  <c r="T235" i="62"/>
  <c r="S235" i="62"/>
  <c r="R235" i="62"/>
  <c r="Q235" i="62"/>
  <c r="P235" i="62"/>
  <c r="O235" i="62"/>
  <c r="N235" i="62"/>
  <c r="M235" i="62"/>
  <c r="L235" i="62"/>
  <c r="K235" i="62"/>
  <c r="J235" i="62"/>
  <c r="I235" i="62"/>
  <c r="H235" i="62"/>
  <c r="G235" i="62"/>
  <c r="F235" i="62"/>
  <c r="D235" i="62"/>
  <c r="C235" i="62"/>
  <c r="B235" i="62"/>
  <c r="A235" i="62"/>
  <c r="AA234" i="62"/>
  <c r="Z234" i="62"/>
  <c r="Y234" i="62"/>
  <c r="W234" i="62"/>
  <c r="V234" i="62"/>
  <c r="U234" i="62"/>
  <c r="T234" i="62"/>
  <c r="S234" i="62"/>
  <c r="R234" i="62"/>
  <c r="Q234" i="62"/>
  <c r="P234" i="62"/>
  <c r="O234" i="62"/>
  <c r="N234" i="62"/>
  <c r="M234" i="62"/>
  <c r="L234" i="62"/>
  <c r="K234" i="62"/>
  <c r="J234" i="62"/>
  <c r="I234" i="62"/>
  <c r="H234" i="62"/>
  <c r="G234" i="62"/>
  <c r="F234" i="62"/>
  <c r="D234" i="62"/>
  <c r="C234" i="62"/>
  <c r="B234" i="62"/>
  <c r="A234" i="62"/>
  <c r="AA233" i="62"/>
  <c r="Z233" i="62"/>
  <c r="Y233" i="62"/>
  <c r="W233" i="62"/>
  <c r="V233" i="62"/>
  <c r="U233" i="62"/>
  <c r="T233" i="62"/>
  <c r="S233" i="62"/>
  <c r="R233" i="62"/>
  <c r="Q233" i="62"/>
  <c r="P233" i="62"/>
  <c r="O233" i="62"/>
  <c r="N233" i="62"/>
  <c r="M233" i="62"/>
  <c r="L233" i="62"/>
  <c r="K233" i="62"/>
  <c r="J233" i="62"/>
  <c r="I233" i="62"/>
  <c r="H233" i="62"/>
  <c r="G233" i="62"/>
  <c r="F233" i="62"/>
  <c r="D233" i="62"/>
  <c r="C233" i="62"/>
  <c r="B233" i="62"/>
  <c r="A233" i="62"/>
  <c r="AA232" i="62"/>
  <c r="Z232" i="62"/>
  <c r="Y232" i="62"/>
  <c r="W232" i="62"/>
  <c r="V232" i="62"/>
  <c r="U232" i="62"/>
  <c r="T232" i="62"/>
  <c r="S232" i="62"/>
  <c r="R232" i="62"/>
  <c r="Q232" i="62"/>
  <c r="P232" i="62"/>
  <c r="O232" i="62"/>
  <c r="N232" i="62"/>
  <c r="M232" i="62"/>
  <c r="L232" i="62"/>
  <c r="K232" i="62"/>
  <c r="J232" i="62"/>
  <c r="I232" i="62"/>
  <c r="H232" i="62"/>
  <c r="G232" i="62"/>
  <c r="F232" i="62"/>
  <c r="D232" i="62"/>
  <c r="C232" i="62"/>
  <c r="B232" i="62"/>
  <c r="A232" i="62"/>
  <c r="AA231" i="62"/>
  <c r="Z231" i="62"/>
  <c r="Y231" i="62"/>
  <c r="W231" i="62"/>
  <c r="V231" i="62"/>
  <c r="U231" i="62"/>
  <c r="T231" i="62"/>
  <c r="S231" i="62"/>
  <c r="R231" i="62"/>
  <c r="Q231" i="62"/>
  <c r="P231" i="62"/>
  <c r="O231" i="62"/>
  <c r="N231" i="62"/>
  <c r="M231" i="62"/>
  <c r="L231" i="62"/>
  <c r="K231" i="62"/>
  <c r="J231" i="62"/>
  <c r="I231" i="62"/>
  <c r="H231" i="62"/>
  <c r="G231" i="62"/>
  <c r="F231" i="62"/>
  <c r="D231" i="62"/>
  <c r="C231" i="62"/>
  <c r="B231" i="62"/>
  <c r="A231" i="62"/>
  <c r="AA230" i="62"/>
  <c r="Z230" i="62"/>
  <c r="Y230" i="62"/>
  <c r="W230" i="62"/>
  <c r="V230" i="62"/>
  <c r="U230" i="62"/>
  <c r="T230" i="62"/>
  <c r="S230" i="62"/>
  <c r="R230" i="62"/>
  <c r="Q230" i="62"/>
  <c r="P230" i="62"/>
  <c r="O230" i="62"/>
  <c r="N230" i="62"/>
  <c r="M230" i="62"/>
  <c r="L230" i="62"/>
  <c r="K230" i="62"/>
  <c r="J230" i="62"/>
  <c r="I230" i="62"/>
  <c r="H230" i="62"/>
  <c r="G230" i="62"/>
  <c r="F230" i="62"/>
  <c r="D230" i="62"/>
  <c r="C230" i="62"/>
  <c r="B230" i="62"/>
  <c r="A230" i="62"/>
  <c r="AA229" i="62"/>
  <c r="Z229" i="62"/>
  <c r="Y229" i="62"/>
  <c r="W229" i="62"/>
  <c r="V229" i="62"/>
  <c r="U229" i="62"/>
  <c r="T229" i="62"/>
  <c r="S229" i="62"/>
  <c r="R229" i="62"/>
  <c r="Q229" i="62"/>
  <c r="P229" i="62"/>
  <c r="O229" i="62"/>
  <c r="N229" i="62"/>
  <c r="M229" i="62"/>
  <c r="L229" i="62"/>
  <c r="K229" i="62"/>
  <c r="J229" i="62"/>
  <c r="I229" i="62"/>
  <c r="H229" i="62"/>
  <c r="G229" i="62"/>
  <c r="F229" i="62"/>
  <c r="D229" i="62"/>
  <c r="C229" i="62"/>
  <c r="B229" i="62"/>
  <c r="A229" i="62"/>
  <c r="AA228" i="62"/>
  <c r="Z228" i="62"/>
  <c r="Y228" i="62"/>
  <c r="W228" i="62"/>
  <c r="V228" i="62"/>
  <c r="U228" i="62"/>
  <c r="T228" i="62"/>
  <c r="S228" i="62"/>
  <c r="R228" i="62"/>
  <c r="Q228" i="62"/>
  <c r="P228" i="62"/>
  <c r="O228" i="62"/>
  <c r="N228" i="62"/>
  <c r="M228" i="62"/>
  <c r="L228" i="62"/>
  <c r="K228" i="62"/>
  <c r="J228" i="62"/>
  <c r="I228" i="62"/>
  <c r="H228" i="62"/>
  <c r="G228" i="62"/>
  <c r="F228" i="62"/>
  <c r="D228" i="62"/>
  <c r="C228" i="62"/>
  <c r="B228" i="62"/>
  <c r="A228" i="62"/>
  <c r="AA227" i="62"/>
  <c r="Z227" i="62"/>
  <c r="Y227" i="62"/>
  <c r="W227" i="62"/>
  <c r="V227" i="62"/>
  <c r="U227" i="62"/>
  <c r="T227" i="62"/>
  <c r="S227" i="62"/>
  <c r="R227" i="62"/>
  <c r="Q227" i="62"/>
  <c r="P227" i="62"/>
  <c r="O227" i="62"/>
  <c r="N227" i="62"/>
  <c r="M227" i="62"/>
  <c r="L227" i="62"/>
  <c r="K227" i="62"/>
  <c r="J227" i="62"/>
  <c r="I227" i="62"/>
  <c r="H227" i="62"/>
  <c r="G227" i="62"/>
  <c r="F227" i="62"/>
  <c r="D227" i="62"/>
  <c r="C227" i="62"/>
  <c r="B227" i="62"/>
  <c r="A227" i="62"/>
  <c r="AA226" i="62"/>
  <c r="Z226" i="62"/>
  <c r="Y226" i="62"/>
  <c r="W226" i="62"/>
  <c r="V226" i="62"/>
  <c r="U226" i="62"/>
  <c r="T226" i="62"/>
  <c r="S226" i="62"/>
  <c r="R226" i="62"/>
  <c r="Q226" i="62"/>
  <c r="P226" i="62"/>
  <c r="O226" i="62"/>
  <c r="N226" i="62"/>
  <c r="M226" i="62"/>
  <c r="L226" i="62"/>
  <c r="K226" i="62"/>
  <c r="J226" i="62"/>
  <c r="I226" i="62"/>
  <c r="H226" i="62"/>
  <c r="G226" i="62"/>
  <c r="F226" i="62"/>
  <c r="D226" i="62"/>
  <c r="C226" i="62"/>
  <c r="B226" i="62"/>
  <c r="A226" i="62"/>
  <c r="AA225" i="62"/>
  <c r="Z225" i="62"/>
  <c r="Y225" i="62"/>
  <c r="W225" i="62"/>
  <c r="V225" i="62"/>
  <c r="U225" i="62"/>
  <c r="T225" i="62"/>
  <c r="S225" i="62"/>
  <c r="R225" i="62"/>
  <c r="Q225" i="62"/>
  <c r="P225" i="62"/>
  <c r="O225" i="62"/>
  <c r="N225" i="62"/>
  <c r="M225" i="62"/>
  <c r="L225" i="62"/>
  <c r="K225" i="62"/>
  <c r="J225" i="62"/>
  <c r="I225" i="62"/>
  <c r="H225" i="62"/>
  <c r="G225" i="62"/>
  <c r="F225" i="62"/>
  <c r="D225" i="62"/>
  <c r="C225" i="62"/>
  <c r="B225" i="62"/>
  <c r="A225" i="62"/>
  <c r="AA224" i="62"/>
  <c r="Z224" i="62"/>
  <c r="Y224" i="62"/>
  <c r="W224" i="62"/>
  <c r="V224" i="62"/>
  <c r="U224" i="62"/>
  <c r="T224" i="62"/>
  <c r="S224" i="62"/>
  <c r="R224" i="62"/>
  <c r="Q224" i="62"/>
  <c r="P224" i="62"/>
  <c r="O224" i="62"/>
  <c r="N224" i="62"/>
  <c r="M224" i="62"/>
  <c r="L224" i="62"/>
  <c r="K224" i="62"/>
  <c r="J224" i="62"/>
  <c r="I224" i="62"/>
  <c r="H224" i="62"/>
  <c r="G224" i="62"/>
  <c r="F224" i="62"/>
  <c r="D224" i="62"/>
  <c r="C224" i="62"/>
  <c r="B224" i="62"/>
  <c r="A224" i="62"/>
  <c r="AA223" i="62"/>
  <c r="Z223" i="62"/>
  <c r="Y223" i="62"/>
  <c r="W223" i="62"/>
  <c r="V223" i="62"/>
  <c r="U223" i="62"/>
  <c r="T223" i="62"/>
  <c r="S223" i="62"/>
  <c r="R223" i="62"/>
  <c r="Q223" i="62"/>
  <c r="P223" i="62"/>
  <c r="O223" i="62"/>
  <c r="N223" i="62"/>
  <c r="M223" i="62"/>
  <c r="L223" i="62"/>
  <c r="K223" i="62"/>
  <c r="J223" i="62"/>
  <c r="I223" i="62"/>
  <c r="H223" i="62"/>
  <c r="G223" i="62"/>
  <c r="F223" i="62"/>
  <c r="D223" i="62"/>
  <c r="C223" i="62"/>
  <c r="B223" i="62"/>
  <c r="A223" i="62"/>
  <c r="AA222" i="62"/>
  <c r="Z222" i="62"/>
  <c r="Y222" i="62"/>
  <c r="W222" i="62"/>
  <c r="V222" i="62"/>
  <c r="U222" i="62"/>
  <c r="T222" i="62"/>
  <c r="S222" i="62"/>
  <c r="R222" i="62"/>
  <c r="Q222" i="62"/>
  <c r="P222" i="62"/>
  <c r="O222" i="62"/>
  <c r="N222" i="62"/>
  <c r="M222" i="62"/>
  <c r="L222" i="62"/>
  <c r="K222" i="62"/>
  <c r="J222" i="62"/>
  <c r="I222" i="62"/>
  <c r="H222" i="62"/>
  <c r="G222" i="62"/>
  <c r="F222" i="62"/>
  <c r="D222" i="62"/>
  <c r="C222" i="62"/>
  <c r="B222" i="62"/>
  <c r="A222" i="62"/>
  <c r="AA221" i="62"/>
  <c r="Z221" i="62"/>
  <c r="Y221" i="62"/>
  <c r="W221" i="62"/>
  <c r="V221" i="62"/>
  <c r="U221" i="62"/>
  <c r="T221" i="62"/>
  <c r="S221" i="62"/>
  <c r="R221" i="62"/>
  <c r="Q221" i="62"/>
  <c r="P221" i="62"/>
  <c r="O221" i="62"/>
  <c r="N221" i="62"/>
  <c r="M221" i="62"/>
  <c r="L221" i="62"/>
  <c r="K221" i="62"/>
  <c r="J221" i="62"/>
  <c r="I221" i="62"/>
  <c r="H221" i="62"/>
  <c r="G221" i="62"/>
  <c r="F221" i="62"/>
  <c r="D221" i="62"/>
  <c r="C221" i="62"/>
  <c r="B221" i="62"/>
  <c r="A221" i="62"/>
  <c r="AA220" i="62"/>
  <c r="Z220" i="62"/>
  <c r="Y220" i="62"/>
  <c r="W220" i="62"/>
  <c r="V220" i="62"/>
  <c r="U220" i="62"/>
  <c r="T220" i="62"/>
  <c r="S220" i="62"/>
  <c r="R220" i="62"/>
  <c r="Q220" i="62"/>
  <c r="P220" i="62"/>
  <c r="O220" i="62"/>
  <c r="N220" i="62"/>
  <c r="M220" i="62"/>
  <c r="L220" i="62"/>
  <c r="K220" i="62"/>
  <c r="J220" i="62"/>
  <c r="I220" i="62"/>
  <c r="H220" i="62"/>
  <c r="G220" i="62"/>
  <c r="F220" i="62"/>
  <c r="D220" i="62"/>
  <c r="C220" i="62"/>
  <c r="B220" i="62"/>
  <c r="A220" i="62"/>
  <c r="AA219" i="62"/>
  <c r="Z219" i="62"/>
  <c r="Y219" i="62"/>
  <c r="W219" i="62"/>
  <c r="V219" i="62"/>
  <c r="U219" i="62"/>
  <c r="T219" i="62"/>
  <c r="S219" i="62"/>
  <c r="R219" i="62"/>
  <c r="Q219" i="62"/>
  <c r="P219" i="62"/>
  <c r="O219" i="62"/>
  <c r="N219" i="62"/>
  <c r="M219" i="62"/>
  <c r="L219" i="62"/>
  <c r="K219" i="62"/>
  <c r="J219" i="62"/>
  <c r="I219" i="62"/>
  <c r="H219" i="62"/>
  <c r="G219" i="62"/>
  <c r="F219" i="62"/>
  <c r="D219" i="62"/>
  <c r="C219" i="62"/>
  <c r="B219" i="62"/>
  <c r="A219" i="62"/>
  <c r="AA218" i="62"/>
  <c r="Z218" i="62"/>
  <c r="Y218" i="62"/>
  <c r="W218" i="62"/>
  <c r="V218" i="62"/>
  <c r="U218" i="62"/>
  <c r="T218" i="62"/>
  <c r="S218" i="62"/>
  <c r="R218" i="62"/>
  <c r="Q218" i="62"/>
  <c r="P218" i="62"/>
  <c r="O218" i="62"/>
  <c r="N218" i="62"/>
  <c r="M218" i="62"/>
  <c r="L218" i="62"/>
  <c r="K218" i="62"/>
  <c r="J218" i="62"/>
  <c r="I218" i="62"/>
  <c r="H218" i="62"/>
  <c r="G218" i="62"/>
  <c r="F218" i="62"/>
  <c r="D218" i="62"/>
  <c r="C218" i="62"/>
  <c r="B218" i="62"/>
  <c r="A218" i="62"/>
  <c r="AA217" i="62"/>
  <c r="Z217" i="62"/>
  <c r="Y217" i="62"/>
  <c r="W217" i="62"/>
  <c r="V217" i="62"/>
  <c r="U217" i="62"/>
  <c r="T217" i="62"/>
  <c r="S217" i="62"/>
  <c r="R217" i="62"/>
  <c r="Q217" i="62"/>
  <c r="P217" i="62"/>
  <c r="O217" i="62"/>
  <c r="N217" i="62"/>
  <c r="M217" i="62"/>
  <c r="L217" i="62"/>
  <c r="K217" i="62"/>
  <c r="J217" i="62"/>
  <c r="I217" i="62"/>
  <c r="H217" i="62"/>
  <c r="G217" i="62"/>
  <c r="F217" i="62"/>
  <c r="D217" i="62"/>
  <c r="C217" i="62"/>
  <c r="B217" i="62"/>
  <c r="A217" i="62"/>
  <c r="AA216" i="62"/>
  <c r="Z216" i="62"/>
  <c r="Y216" i="62"/>
  <c r="W216" i="62"/>
  <c r="V216" i="62"/>
  <c r="U216" i="62"/>
  <c r="T216" i="62"/>
  <c r="S216" i="62"/>
  <c r="R216" i="62"/>
  <c r="Q216" i="62"/>
  <c r="P216" i="62"/>
  <c r="O216" i="62"/>
  <c r="N216" i="62"/>
  <c r="M216" i="62"/>
  <c r="L216" i="62"/>
  <c r="K216" i="62"/>
  <c r="J216" i="62"/>
  <c r="I216" i="62"/>
  <c r="H216" i="62"/>
  <c r="G216" i="62"/>
  <c r="F216" i="62"/>
  <c r="D216" i="62"/>
  <c r="C216" i="62"/>
  <c r="B216" i="62"/>
  <c r="A216" i="62"/>
  <c r="AA215" i="62"/>
  <c r="Z215" i="62"/>
  <c r="Y215" i="62"/>
  <c r="W215" i="62"/>
  <c r="V215" i="62"/>
  <c r="U215" i="62"/>
  <c r="T215" i="62"/>
  <c r="S215" i="62"/>
  <c r="R215" i="62"/>
  <c r="Q215" i="62"/>
  <c r="P215" i="62"/>
  <c r="O215" i="62"/>
  <c r="N215" i="62"/>
  <c r="M215" i="62"/>
  <c r="L215" i="62"/>
  <c r="K215" i="62"/>
  <c r="J215" i="62"/>
  <c r="I215" i="62"/>
  <c r="H215" i="62"/>
  <c r="G215" i="62"/>
  <c r="F215" i="62"/>
  <c r="D215" i="62"/>
  <c r="C215" i="62"/>
  <c r="B215" i="62"/>
  <c r="A215" i="62"/>
  <c r="AA214" i="62"/>
  <c r="Z214" i="62"/>
  <c r="Y214" i="62"/>
  <c r="W214" i="62"/>
  <c r="V214" i="62"/>
  <c r="U214" i="62"/>
  <c r="T214" i="62"/>
  <c r="S214" i="62"/>
  <c r="R214" i="62"/>
  <c r="Q214" i="62"/>
  <c r="P214" i="62"/>
  <c r="O214" i="62"/>
  <c r="N214" i="62"/>
  <c r="M214" i="62"/>
  <c r="L214" i="62"/>
  <c r="K214" i="62"/>
  <c r="J214" i="62"/>
  <c r="I214" i="62"/>
  <c r="H214" i="62"/>
  <c r="G214" i="62"/>
  <c r="F214" i="62"/>
  <c r="D214" i="62"/>
  <c r="C214" i="62"/>
  <c r="B214" i="62"/>
  <c r="A214" i="62"/>
  <c r="AA213" i="62"/>
  <c r="Z213" i="62"/>
  <c r="Y213" i="62"/>
  <c r="W213" i="62"/>
  <c r="V213" i="62"/>
  <c r="U213" i="62"/>
  <c r="T213" i="62"/>
  <c r="S213" i="62"/>
  <c r="R213" i="62"/>
  <c r="Q213" i="62"/>
  <c r="P213" i="62"/>
  <c r="O213" i="62"/>
  <c r="N213" i="62"/>
  <c r="M213" i="62"/>
  <c r="L213" i="62"/>
  <c r="K213" i="62"/>
  <c r="J213" i="62"/>
  <c r="I213" i="62"/>
  <c r="H213" i="62"/>
  <c r="G213" i="62"/>
  <c r="F213" i="62"/>
  <c r="D213" i="62"/>
  <c r="C213" i="62"/>
  <c r="B213" i="62"/>
  <c r="A213" i="62"/>
  <c r="AA212" i="62"/>
  <c r="Z212" i="62"/>
  <c r="Y212" i="62"/>
  <c r="W212" i="62"/>
  <c r="V212" i="62"/>
  <c r="U212" i="62"/>
  <c r="T212" i="62"/>
  <c r="S212" i="62"/>
  <c r="R212" i="62"/>
  <c r="Q212" i="62"/>
  <c r="P212" i="62"/>
  <c r="O212" i="62"/>
  <c r="N212" i="62"/>
  <c r="M212" i="62"/>
  <c r="L212" i="62"/>
  <c r="K212" i="62"/>
  <c r="J212" i="62"/>
  <c r="I212" i="62"/>
  <c r="H212" i="62"/>
  <c r="G212" i="62"/>
  <c r="F212" i="62"/>
  <c r="D212" i="62"/>
  <c r="C212" i="62"/>
  <c r="B212" i="62"/>
  <c r="A212" i="62"/>
  <c r="AA211" i="62"/>
  <c r="Z211" i="62"/>
  <c r="Y211" i="62"/>
  <c r="W211" i="62"/>
  <c r="V211" i="62"/>
  <c r="U211" i="62"/>
  <c r="T211" i="62"/>
  <c r="S211" i="62"/>
  <c r="R211" i="62"/>
  <c r="Q211" i="62"/>
  <c r="P211" i="62"/>
  <c r="O211" i="62"/>
  <c r="N211" i="62"/>
  <c r="M211" i="62"/>
  <c r="L211" i="62"/>
  <c r="K211" i="62"/>
  <c r="J211" i="62"/>
  <c r="I211" i="62"/>
  <c r="H211" i="62"/>
  <c r="G211" i="62"/>
  <c r="F211" i="62"/>
  <c r="D211" i="62"/>
  <c r="C211" i="62"/>
  <c r="B211" i="62"/>
  <c r="A211" i="62"/>
  <c r="AA210" i="62"/>
  <c r="Z210" i="62"/>
  <c r="Y210" i="62"/>
  <c r="W210" i="62"/>
  <c r="V210" i="62"/>
  <c r="U210" i="62"/>
  <c r="T210" i="62"/>
  <c r="S210" i="62"/>
  <c r="R210" i="62"/>
  <c r="Q210" i="62"/>
  <c r="P210" i="62"/>
  <c r="O210" i="62"/>
  <c r="N210" i="62"/>
  <c r="M210" i="62"/>
  <c r="L210" i="62"/>
  <c r="K210" i="62"/>
  <c r="J210" i="62"/>
  <c r="I210" i="62"/>
  <c r="H210" i="62"/>
  <c r="G210" i="62"/>
  <c r="F210" i="62"/>
  <c r="D210" i="62"/>
  <c r="C210" i="62"/>
  <c r="B210" i="62"/>
  <c r="A210" i="62"/>
  <c r="AA209" i="62"/>
  <c r="Z209" i="62"/>
  <c r="Y209" i="62"/>
  <c r="W209" i="62"/>
  <c r="V209" i="62"/>
  <c r="U209" i="62"/>
  <c r="T209" i="62"/>
  <c r="S209" i="62"/>
  <c r="R209" i="62"/>
  <c r="Q209" i="62"/>
  <c r="P209" i="62"/>
  <c r="O209" i="62"/>
  <c r="N209" i="62"/>
  <c r="M209" i="62"/>
  <c r="L209" i="62"/>
  <c r="K209" i="62"/>
  <c r="J209" i="62"/>
  <c r="I209" i="62"/>
  <c r="H209" i="62"/>
  <c r="G209" i="62"/>
  <c r="F209" i="62"/>
  <c r="D209" i="62"/>
  <c r="C209" i="62"/>
  <c r="B209" i="62"/>
  <c r="A209" i="62"/>
  <c r="AA208" i="62"/>
  <c r="Z208" i="62"/>
  <c r="Y208" i="62"/>
  <c r="W208" i="62"/>
  <c r="V208" i="62"/>
  <c r="U208" i="62"/>
  <c r="T208" i="62"/>
  <c r="S208" i="62"/>
  <c r="R208" i="62"/>
  <c r="Q208" i="62"/>
  <c r="P208" i="62"/>
  <c r="O208" i="62"/>
  <c r="N208" i="62"/>
  <c r="M208" i="62"/>
  <c r="L208" i="62"/>
  <c r="K208" i="62"/>
  <c r="J208" i="62"/>
  <c r="I208" i="62"/>
  <c r="H208" i="62"/>
  <c r="G208" i="62"/>
  <c r="F208" i="62"/>
  <c r="D208" i="62"/>
  <c r="C208" i="62"/>
  <c r="B208" i="62"/>
  <c r="A208" i="62"/>
  <c r="AA207" i="62"/>
  <c r="Z207" i="62"/>
  <c r="Y207" i="62"/>
  <c r="W207" i="62"/>
  <c r="V207" i="62"/>
  <c r="U207" i="62"/>
  <c r="T207" i="62"/>
  <c r="S207" i="62"/>
  <c r="R207" i="62"/>
  <c r="Q207" i="62"/>
  <c r="P207" i="62"/>
  <c r="O207" i="62"/>
  <c r="N207" i="62"/>
  <c r="M207" i="62"/>
  <c r="L207" i="62"/>
  <c r="K207" i="62"/>
  <c r="J207" i="62"/>
  <c r="I207" i="62"/>
  <c r="H207" i="62"/>
  <c r="G207" i="62"/>
  <c r="F207" i="62"/>
  <c r="D207" i="62"/>
  <c r="C207" i="62"/>
  <c r="B207" i="62"/>
  <c r="A207" i="62"/>
  <c r="AA206" i="62"/>
  <c r="Z206" i="62"/>
  <c r="Y206" i="62"/>
  <c r="W206" i="62"/>
  <c r="V206" i="62"/>
  <c r="U206" i="62"/>
  <c r="T206" i="62"/>
  <c r="S206" i="62"/>
  <c r="R206" i="62"/>
  <c r="Q206" i="62"/>
  <c r="P206" i="62"/>
  <c r="O206" i="62"/>
  <c r="N206" i="62"/>
  <c r="M206" i="62"/>
  <c r="L206" i="62"/>
  <c r="K206" i="62"/>
  <c r="J206" i="62"/>
  <c r="I206" i="62"/>
  <c r="H206" i="62"/>
  <c r="G206" i="62"/>
  <c r="F206" i="62"/>
  <c r="D206" i="62"/>
  <c r="C206" i="62"/>
  <c r="B206" i="62"/>
  <c r="A206" i="62"/>
  <c r="AA205" i="62"/>
  <c r="Z205" i="62"/>
  <c r="Y205" i="62"/>
  <c r="W205" i="62"/>
  <c r="V205" i="62"/>
  <c r="U205" i="62"/>
  <c r="T205" i="62"/>
  <c r="S205" i="62"/>
  <c r="R205" i="62"/>
  <c r="Q205" i="62"/>
  <c r="P205" i="62"/>
  <c r="O205" i="62"/>
  <c r="N205" i="62"/>
  <c r="M205" i="62"/>
  <c r="L205" i="62"/>
  <c r="K205" i="62"/>
  <c r="J205" i="62"/>
  <c r="I205" i="62"/>
  <c r="H205" i="62"/>
  <c r="G205" i="62"/>
  <c r="F205" i="62"/>
  <c r="D205" i="62"/>
  <c r="C205" i="62"/>
  <c r="B205" i="62"/>
  <c r="A205" i="62"/>
  <c r="AA204" i="62"/>
  <c r="Z204" i="62"/>
  <c r="Y204" i="62"/>
  <c r="W204" i="62"/>
  <c r="V204" i="62"/>
  <c r="U204" i="62"/>
  <c r="T204" i="62"/>
  <c r="S204" i="62"/>
  <c r="R204" i="62"/>
  <c r="Q204" i="62"/>
  <c r="P204" i="62"/>
  <c r="O204" i="62"/>
  <c r="N204" i="62"/>
  <c r="M204" i="62"/>
  <c r="L204" i="62"/>
  <c r="K204" i="62"/>
  <c r="J204" i="62"/>
  <c r="I204" i="62"/>
  <c r="H204" i="62"/>
  <c r="G204" i="62"/>
  <c r="F204" i="62"/>
  <c r="D204" i="62"/>
  <c r="C204" i="62"/>
  <c r="B204" i="62"/>
  <c r="A204" i="62"/>
  <c r="AA203" i="62"/>
  <c r="Z203" i="62"/>
  <c r="Y203" i="62"/>
  <c r="W203" i="62"/>
  <c r="V203" i="62"/>
  <c r="U203" i="62"/>
  <c r="T203" i="62"/>
  <c r="S203" i="62"/>
  <c r="R203" i="62"/>
  <c r="Q203" i="62"/>
  <c r="P203" i="62"/>
  <c r="O203" i="62"/>
  <c r="N203" i="62"/>
  <c r="M203" i="62"/>
  <c r="L203" i="62"/>
  <c r="K203" i="62"/>
  <c r="J203" i="62"/>
  <c r="I203" i="62"/>
  <c r="H203" i="62"/>
  <c r="G203" i="62"/>
  <c r="F203" i="62"/>
  <c r="D203" i="62"/>
  <c r="C203" i="62"/>
  <c r="B203" i="62"/>
  <c r="A203" i="62"/>
  <c r="AA202" i="62"/>
  <c r="Z202" i="62"/>
  <c r="Y202" i="62"/>
  <c r="W202" i="62"/>
  <c r="V202" i="62"/>
  <c r="U202" i="62"/>
  <c r="T202" i="62"/>
  <c r="S202" i="62"/>
  <c r="R202" i="62"/>
  <c r="Q202" i="62"/>
  <c r="P202" i="62"/>
  <c r="O202" i="62"/>
  <c r="N202" i="62"/>
  <c r="M202" i="62"/>
  <c r="L202" i="62"/>
  <c r="K202" i="62"/>
  <c r="J202" i="62"/>
  <c r="I202" i="62"/>
  <c r="H202" i="62"/>
  <c r="G202" i="62"/>
  <c r="F202" i="62"/>
  <c r="D202" i="62"/>
  <c r="C202" i="62"/>
  <c r="B202" i="62"/>
  <c r="A202" i="62"/>
  <c r="AA201" i="62"/>
  <c r="Z201" i="62"/>
  <c r="Y201" i="62"/>
  <c r="W201" i="62"/>
  <c r="V201" i="62"/>
  <c r="U201" i="62"/>
  <c r="T201" i="62"/>
  <c r="S201" i="62"/>
  <c r="R201" i="62"/>
  <c r="Q201" i="62"/>
  <c r="P201" i="62"/>
  <c r="O201" i="62"/>
  <c r="N201" i="62"/>
  <c r="M201" i="62"/>
  <c r="L201" i="62"/>
  <c r="K201" i="62"/>
  <c r="J201" i="62"/>
  <c r="I201" i="62"/>
  <c r="H201" i="62"/>
  <c r="G201" i="62"/>
  <c r="F201" i="62"/>
  <c r="D201" i="62"/>
  <c r="C201" i="62"/>
  <c r="B201" i="62"/>
  <c r="A201" i="62"/>
  <c r="AA200" i="62"/>
  <c r="Z200" i="62"/>
  <c r="Y200" i="62"/>
  <c r="W200" i="62"/>
  <c r="V200" i="62"/>
  <c r="U200" i="62"/>
  <c r="T200" i="62"/>
  <c r="S200" i="62"/>
  <c r="R200" i="62"/>
  <c r="Q200" i="62"/>
  <c r="P200" i="62"/>
  <c r="O200" i="62"/>
  <c r="N200" i="62"/>
  <c r="M200" i="62"/>
  <c r="L200" i="62"/>
  <c r="K200" i="62"/>
  <c r="J200" i="62"/>
  <c r="I200" i="62"/>
  <c r="H200" i="62"/>
  <c r="G200" i="62"/>
  <c r="F200" i="62"/>
  <c r="D200" i="62"/>
  <c r="C200" i="62"/>
  <c r="B200" i="62"/>
  <c r="A200" i="62"/>
  <c r="AA199" i="62"/>
  <c r="Z199" i="62"/>
  <c r="Y199" i="62"/>
  <c r="W199" i="62"/>
  <c r="V199" i="62"/>
  <c r="U199" i="62"/>
  <c r="T199" i="62"/>
  <c r="S199" i="62"/>
  <c r="R199" i="62"/>
  <c r="Q199" i="62"/>
  <c r="P199" i="62"/>
  <c r="O199" i="62"/>
  <c r="N199" i="62"/>
  <c r="M199" i="62"/>
  <c r="L199" i="62"/>
  <c r="K199" i="62"/>
  <c r="J199" i="62"/>
  <c r="I199" i="62"/>
  <c r="H199" i="62"/>
  <c r="G199" i="62"/>
  <c r="F199" i="62"/>
  <c r="D199" i="62"/>
  <c r="C199" i="62"/>
  <c r="B199" i="62"/>
  <c r="A199" i="62"/>
  <c r="AA198" i="62"/>
  <c r="Z198" i="62"/>
  <c r="Y198" i="62"/>
  <c r="W198" i="62"/>
  <c r="V198" i="62"/>
  <c r="U198" i="62"/>
  <c r="T198" i="62"/>
  <c r="S198" i="62"/>
  <c r="R198" i="62"/>
  <c r="Q198" i="62"/>
  <c r="P198" i="62"/>
  <c r="O198" i="62"/>
  <c r="N198" i="62"/>
  <c r="M198" i="62"/>
  <c r="L198" i="62"/>
  <c r="K198" i="62"/>
  <c r="J198" i="62"/>
  <c r="I198" i="62"/>
  <c r="H198" i="62"/>
  <c r="G198" i="62"/>
  <c r="F198" i="62"/>
  <c r="D198" i="62"/>
  <c r="C198" i="62"/>
  <c r="B198" i="62"/>
  <c r="A198" i="62"/>
  <c r="AA197" i="62"/>
  <c r="Z197" i="62"/>
  <c r="Y197" i="62"/>
  <c r="W197" i="62"/>
  <c r="V197" i="62"/>
  <c r="U197" i="62"/>
  <c r="T197" i="62"/>
  <c r="S197" i="62"/>
  <c r="R197" i="62"/>
  <c r="Q197" i="62"/>
  <c r="P197" i="62"/>
  <c r="O197" i="62"/>
  <c r="N197" i="62"/>
  <c r="M197" i="62"/>
  <c r="L197" i="62"/>
  <c r="K197" i="62"/>
  <c r="J197" i="62"/>
  <c r="I197" i="62"/>
  <c r="H197" i="62"/>
  <c r="G197" i="62"/>
  <c r="F197" i="62"/>
  <c r="D197" i="62"/>
  <c r="C197" i="62"/>
  <c r="B197" i="62"/>
  <c r="A197" i="62"/>
  <c r="AA196" i="62"/>
  <c r="Z196" i="62"/>
  <c r="Y196" i="62"/>
  <c r="W196" i="62"/>
  <c r="V196" i="62"/>
  <c r="U196" i="62"/>
  <c r="T196" i="62"/>
  <c r="S196" i="62"/>
  <c r="R196" i="62"/>
  <c r="Q196" i="62"/>
  <c r="P196" i="62"/>
  <c r="O196" i="62"/>
  <c r="N196" i="62"/>
  <c r="M196" i="62"/>
  <c r="L196" i="62"/>
  <c r="K196" i="62"/>
  <c r="J196" i="62"/>
  <c r="I196" i="62"/>
  <c r="H196" i="62"/>
  <c r="G196" i="62"/>
  <c r="F196" i="62"/>
  <c r="D196" i="62"/>
  <c r="C196" i="62"/>
  <c r="B196" i="62"/>
  <c r="A196" i="62"/>
  <c r="AA195" i="62"/>
  <c r="Z195" i="62"/>
  <c r="Y195" i="62"/>
  <c r="W195" i="62"/>
  <c r="V195" i="62"/>
  <c r="U195" i="62"/>
  <c r="T195" i="62"/>
  <c r="S195" i="62"/>
  <c r="R195" i="62"/>
  <c r="Q195" i="62"/>
  <c r="P195" i="62"/>
  <c r="O195" i="62"/>
  <c r="N195" i="62"/>
  <c r="M195" i="62"/>
  <c r="L195" i="62"/>
  <c r="K195" i="62"/>
  <c r="J195" i="62"/>
  <c r="I195" i="62"/>
  <c r="H195" i="62"/>
  <c r="G195" i="62"/>
  <c r="F195" i="62"/>
  <c r="D195" i="62"/>
  <c r="C195" i="62"/>
  <c r="B195" i="62"/>
  <c r="A195" i="62"/>
  <c r="AA194" i="62"/>
  <c r="Z194" i="62"/>
  <c r="Y194" i="62"/>
  <c r="W194" i="62"/>
  <c r="V194" i="62"/>
  <c r="U194" i="62"/>
  <c r="T194" i="62"/>
  <c r="S194" i="62"/>
  <c r="R194" i="62"/>
  <c r="Q194" i="62"/>
  <c r="P194" i="62"/>
  <c r="O194" i="62"/>
  <c r="N194" i="62"/>
  <c r="M194" i="62"/>
  <c r="L194" i="62"/>
  <c r="K194" i="62"/>
  <c r="J194" i="62"/>
  <c r="I194" i="62"/>
  <c r="H194" i="62"/>
  <c r="G194" i="62"/>
  <c r="F194" i="62"/>
  <c r="D194" i="62"/>
  <c r="C194" i="62"/>
  <c r="B194" i="62"/>
  <c r="A194" i="62"/>
  <c r="AA193" i="62"/>
  <c r="Z193" i="62"/>
  <c r="Y193" i="62"/>
  <c r="W193" i="62"/>
  <c r="V193" i="62"/>
  <c r="U193" i="62"/>
  <c r="T193" i="62"/>
  <c r="S193" i="62"/>
  <c r="R193" i="62"/>
  <c r="Q193" i="62"/>
  <c r="P193" i="62"/>
  <c r="O193" i="62"/>
  <c r="N193" i="62"/>
  <c r="M193" i="62"/>
  <c r="L193" i="62"/>
  <c r="K193" i="62"/>
  <c r="J193" i="62"/>
  <c r="I193" i="62"/>
  <c r="H193" i="62"/>
  <c r="G193" i="62"/>
  <c r="F193" i="62"/>
  <c r="D193" i="62"/>
  <c r="C193" i="62"/>
  <c r="B193" i="62"/>
  <c r="A193" i="62"/>
  <c r="AA191" i="62"/>
  <c r="Z191" i="62"/>
  <c r="Y191" i="62"/>
  <c r="W191" i="62"/>
  <c r="V191" i="62"/>
  <c r="U191" i="62"/>
  <c r="T191" i="62"/>
  <c r="S191" i="62"/>
  <c r="R191" i="62"/>
  <c r="Q191" i="62"/>
  <c r="P191" i="62"/>
  <c r="O191" i="62"/>
  <c r="N191" i="62"/>
  <c r="M191" i="62"/>
  <c r="L191" i="62"/>
  <c r="K191" i="62"/>
  <c r="J191" i="62"/>
  <c r="I191" i="62"/>
  <c r="H191" i="62"/>
  <c r="G191" i="62"/>
  <c r="F191" i="62"/>
  <c r="D191" i="62"/>
  <c r="C191" i="62"/>
  <c r="B191" i="62"/>
  <c r="A191" i="62"/>
  <c r="AA190" i="62"/>
  <c r="Z190" i="62"/>
  <c r="Y190" i="62"/>
  <c r="W190" i="62"/>
  <c r="V190" i="62"/>
  <c r="U190" i="62"/>
  <c r="T190" i="62"/>
  <c r="S190" i="62"/>
  <c r="R190" i="62"/>
  <c r="Q190" i="62"/>
  <c r="P190" i="62"/>
  <c r="O190" i="62"/>
  <c r="N190" i="62"/>
  <c r="M190" i="62"/>
  <c r="L190" i="62"/>
  <c r="K190" i="62"/>
  <c r="J190" i="62"/>
  <c r="I190" i="62"/>
  <c r="H190" i="62"/>
  <c r="G190" i="62"/>
  <c r="F190" i="62"/>
  <c r="D190" i="62"/>
  <c r="C190" i="62"/>
  <c r="B190" i="62"/>
  <c r="A190" i="62"/>
  <c r="AA189" i="62"/>
  <c r="Z189" i="62"/>
  <c r="Y189" i="62"/>
  <c r="W189" i="62"/>
  <c r="V189" i="62"/>
  <c r="U189" i="62"/>
  <c r="T189" i="62"/>
  <c r="S189" i="62"/>
  <c r="R189" i="62"/>
  <c r="Q189" i="62"/>
  <c r="P189" i="62"/>
  <c r="O189" i="62"/>
  <c r="N189" i="62"/>
  <c r="M189" i="62"/>
  <c r="L189" i="62"/>
  <c r="K189" i="62"/>
  <c r="J189" i="62"/>
  <c r="I189" i="62"/>
  <c r="H189" i="62"/>
  <c r="G189" i="62"/>
  <c r="F189" i="62"/>
  <c r="D189" i="62"/>
  <c r="C189" i="62"/>
  <c r="B189" i="62"/>
  <c r="A189" i="62"/>
  <c r="AA188" i="62"/>
  <c r="Z188" i="62"/>
  <c r="Y188" i="62"/>
  <c r="W188" i="62"/>
  <c r="V188" i="62"/>
  <c r="U188" i="62"/>
  <c r="T188" i="62"/>
  <c r="S188" i="62"/>
  <c r="R188" i="62"/>
  <c r="Q188" i="62"/>
  <c r="P188" i="62"/>
  <c r="O188" i="62"/>
  <c r="N188" i="62"/>
  <c r="M188" i="62"/>
  <c r="L188" i="62"/>
  <c r="K188" i="62"/>
  <c r="J188" i="62"/>
  <c r="I188" i="62"/>
  <c r="H188" i="62"/>
  <c r="G188" i="62"/>
  <c r="F188" i="62"/>
  <c r="D188" i="62"/>
  <c r="C188" i="62"/>
  <c r="B188" i="62"/>
  <c r="A188" i="62"/>
  <c r="AA187" i="62"/>
  <c r="Z187" i="62"/>
  <c r="Y187" i="62"/>
  <c r="W187" i="62"/>
  <c r="V187" i="62"/>
  <c r="U187" i="62"/>
  <c r="T187" i="62"/>
  <c r="S187" i="62"/>
  <c r="R187" i="62"/>
  <c r="Q187" i="62"/>
  <c r="P187" i="62"/>
  <c r="O187" i="62"/>
  <c r="N187" i="62"/>
  <c r="M187" i="62"/>
  <c r="L187" i="62"/>
  <c r="K187" i="62"/>
  <c r="J187" i="62"/>
  <c r="I187" i="62"/>
  <c r="H187" i="62"/>
  <c r="G187" i="62"/>
  <c r="F187" i="62"/>
  <c r="D187" i="62"/>
  <c r="C187" i="62"/>
  <c r="B187" i="62"/>
  <c r="A187" i="62"/>
  <c r="AA186" i="62"/>
  <c r="Z186" i="62"/>
  <c r="Y186" i="62"/>
  <c r="W186" i="62"/>
  <c r="V186" i="62"/>
  <c r="U186" i="62"/>
  <c r="T186" i="62"/>
  <c r="S186" i="62"/>
  <c r="R186" i="62"/>
  <c r="Q186" i="62"/>
  <c r="P186" i="62"/>
  <c r="O186" i="62"/>
  <c r="N186" i="62"/>
  <c r="M186" i="62"/>
  <c r="L186" i="62"/>
  <c r="K186" i="62"/>
  <c r="J186" i="62"/>
  <c r="I186" i="62"/>
  <c r="H186" i="62"/>
  <c r="G186" i="62"/>
  <c r="F186" i="62"/>
  <c r="D186" i="62"/>
  <c r="C186" i="62"/>
  <c r="B186" i="62"/>
  <c r="A186" i="62"/>
  <c r="AA185" i="62"/>
  <c r="Z185" i="62"/>
  <c r="Y185" i="62"/>
  <c r="W185" i="62"/>
  <c r="V185" i="62"/>
  <c r="U185" i="62"/>
  <c r="T185" i="62"/>
  <c r="S185" i="62"/>
  <c r="R185" i="62"/>
  <c r="Q185" i="62"/>
  <c r="P185" i="62"/>
  <c r="O185" i="62"/>
  <c r="N185" i="62"/>
  <c r="M185" i="62"/>
  <c r="L185" i="62"/>
  <c r="K185" i="62"/>
  <c r="J185" i="62"/>
  <c r="I185" i="62"/>
  <c r="H185" i="62"/>
  <c r="G185" i="62"/>
  <c r="F185" i="62"/>
  <c r="D185" i="62"/>
  <c r="C185" i="62"/>
  <c r="B185" i="62"/>
  <c r="A185" i="62"/>
  <c r="AA184" i="62"/>
  <c r="Z184" i="62"/>
  <c r="Y184" i="62"/>
  <c r="W184" i="62"/>
  <c r="V184" i="62"/>
  <c r="U184" i="62"/>
  <c r="T184" i="62"/>
  <c r="S184" i="62"/>
  <c r="R184" i="62"/>
  <c r="Q184" i="62"/>
  <c r="P184" i="62"/>
  <c r="O184" i="62"/>
  <c r="N184" i="62"/>
  <c r="M184" i="62"/>
  <c r="L184" i="62"/>
  <c r="K184" i="62"/>
  <c r="J184" i="62"/>
  <c r="I184" i="62"/>
  <c r="H184" i="62"/>
  <c r="G184" i="62"/>
  <c r="F184" i="62"/>
  <c r="D184" i="62"/>
  <c r="C184" i="62"/>
  <c r="B184" i="62"/>
  <c r="A184" i="62"/>
  <c r="AA183" i="62"/>
  <c r="Z183" i="62"/>
  <c r="Y183" i="62"/>
  <c r="W183" i="62"/>
  <c r="V183" i="62"/>
  <c r="U183" i="62"/>
  <c r="T183" i="62"/>
  <c r="S183" i="62"/>
  <c r="R183" i="62"/>
  <c r="Q183" i="62"/>
  <c r="P183" i="62"/>
  <c r="O183" i="62"/>
  <c r="N183" i="62"/>
  <c r="M183" i="62"/>
  <c r="L183" i="62"/>
  <c r="K183" i="62"/>
  <c r="J183" i="62"/>
  <c r="I183" i="62"/>
  <c r="H183" i="62"/>
  <c r="G183" i="62"/>
  <c r="F183" i="62"/>
  <c r="D183" i="62"/>
  <c r="C183" i="62"/>
  <c r="B183" i="62"/>
  <c r="A183" i="62"/>
  <c r="AA181" i="62"/>
  <c r="Z181" i="62"/>
  <c r="Y181" i="62"/>
  <c r="W181" i="62"/>
  <c r="V181" i="62"/>
  <c r="U181" i="62"/>
  <c r="T181" i="62"/>
  <c r="S181" i="62"/>
  <c r="R181" i="62"/>
  <c r="Q181" i="62"/>
  <c r="P181" i="62"/>
  <c r="O181" i="62"/>
  <c r="N181" i="62"/>
  <c r="M181" i="62"/>
  <c r="L181" i="62"/>
  <c r="K181" i="62"/>
  <c r="J181" i="62"/>
  <c r="I181" i="62"/>
  <c r="H181" i="62"/>
  <c r="G181" i="62"/>
  <c r="F181" i="62"/>
  <c r="D181" i="62"/>
  <c r="C181" i="62"/>
  <c r="B181" i="62"/>
  <c r="A181" i="62"/>
  <c r="AA180" i="62"/>
  <c r="Z180" i="62"/>
  <c r="Y180" i="62"/>
  <c r="W180" i="62"/>
  <c r="V180" i="62"/>
  <c r="U180" i="62"/>
  <c r="T180" i="62"/>
  <c r="S180" i="62"/>
  <c r="R180" i="62"/>
  <c r="Q180" i="62"/>
  <c r="P180" i="62"/>
  <c r="O180" i="62"/>
  <c r="N180" i="62"/>
  <c r="M180" i="62"/>
  <c r="L180" i="62"/>
  <c r="K180" i="62"/>
  <c r="J180" i="62"/>
  <c r="I180" i="62"/>
  <c r="H180" i="62"/>
  <c r="G180" i="62"/>
  <c r="F180" i="62"/>
  <c r="D180" i="62"/>
  <c r="C180" i="62"/>
  <c r="B180" i="62"/>
  <c r="A180" i="62"/>
  <c r="AA179" i="62"/>
  <c r="Z179" i="62"/>
  <c r="Y179" i="62"/>
  <c r="W179" i="62"/>
  <c r="V179" i="62"/>
  <c r="U179" i="62"/>
  <c r="T179" i="62"/>
  <c r="S179" i="62"/>
  <c r="R179" i="62"/>
  <c r="Q179" i="62"/>
  <c r="P179" i="62"/>
  <c r="O179" i="62"/>
  <c r="N179" i="62"/>
  <c r="M179" i="62"/>
  <c r="L179" i="62"/>
  <c r="K179" i="62"/>
  <c r="J179" i="62"/>
  <c r="I179" i="62"/>
  <c r="H179" i="62"/>
  <c r="G179" i="62"/>
  <c r="F179" i="62"/>
  <c r="D179" i="62"/>
  <c r="C179" i="62"/>
  <c r="B179" i="62"/>
  <c r="A179" i="62"/>
  <c r="AA178" i="62"/>
  <c r="Z178" i="62"/>
  <c r="Y178" i="62"/>
  <c r="W178" i="62"/>
  <c r="V178" i="62"/>
  <c r="U178" i="62"/>
  <c r="T178" i="62"/>
  <c r="S178" i="62"/>
  <c r="R178" i="62"/>
  <c r="Q178" i="62"/>
  <c r="P178" i="62"/>
  <c r="O178" i="62"/>
  <c r="N178" i="62"/>
  <c r="M178" i="62"/>
  <c r="L178" i="62"/>
  <c r="K178" i="62"/>
  <c r="J178" i="62"/>
  <c r="I178" i="62"/>
  <c r="H178" i="62"/>
  <c r="G178" i="62"/>
  <c r="F178" i="62"/>
  <c r="D178" i="62"/>
  <c r="C178" i="62"/>
  <c r="B178" i="62"/>
  <c r="A178" i="62"/>
  <c r="AA177" i="62"/>
  <c r="Z177" i="62"/>
  <c r="Y177" i="62"/>
  <c r="W177" i="62"/>
  <c r="V177" i="62"/>
  <c r="U177" i="62"/>
  <c r="T177" i="62"/>
  <c r="S177" i="62"/>
  <c r="R177" i="62"/>
  <c r="Q177" i="62"/>
  <c r="P177" i="62"/>
  <c r="O177" i="62"/>
  <c r="N177" i="62"/>
  <c r="M177" i="62"/>
  <c r="L177" i="62"/>
  <c r="K177" i="62"/>
  <c r="J177" i="62"/>
  <c r="I177" i="62"/>
  <c r="H177" i="62"/>
  <c r="G177" i="62"/>
  <c r="F177" i="62"/>
  <c r="D177" i="62"/>
  <c r="C177" i="62"/>
  <c r="B177" i="62"/>
  <c r="A177" i="62"/>
  <c r="AA176" i="62"/>
  <c r="Z176" i="62"/>
  <c r="Y176" i="62"/>
  <c r="W176" i="62"/>
  <c r="V176" i="62"/>
  <c r="U176" i="62"/>
  <c r="T176" i="62"/>
  <c r="S176" i="62"/>
  <c r="R176" i="62"/>
  <c r="Q176" i="62"/>
  <c r="P176" i="62"/>
  <c r="O176" i="62"/>
  <c r="N176" i="62"/>
  <c r="M176" i="62"/>
  <c r="L176" i="62"/>
  <c r="K176" i="62"/>
  <c r="J176" i="62"/>
  <c r="I176" i="62"/>
  <c r="H176" i="62"/>
  <c r="G176" i="62"/>
  <c r="F176" i="62"/>
  <c r="D176" i="62"/>
  <c r="C176" i="62"/>
  <c r="B176" i="62"/>
  <c r="A176" i="62"/>
  <c r="AA175" i="62"/>
  <c r="Z175" i="62"/>
  <c r="Y175" i="62"/>
  <c r="W175" i="62"/>
  <c r="V175" i="62"/>
  <c r="U175" i="62"/>
  <c r="T175" i="62"/>
  <c r="S175" i="62"/>
  <c r="R175" i="62"/>
  <c r="Q175" i="62"/>
  <c r="P175" i="62"/>
  <c r="O175" i="62"/>
  <c r="N175" i="62"/>
  <c r="M175" i="62"/>
  <c r="L175" i="62"/>
  <c r="K175" i="62"/>
  <c r="J175" i="62"/>
  <c r="I175" i="62"/>
  <c r="H175" i="62"/>
  <c r="G175" i="62"/>
  <c r="F175" i="62"/>
  <c r="D175" i="62"/>
  <c r="C175" i="62"/>
  <c r="B175" i="62"/>
  <c r="A175" i="62"/>
  <c r="AA174" i="62"/>
  <c r="Z174" i="62"/>
  <c r="Y174" i="62"/>
  <c r="W174" i="62"/>
  <c r="V174" i="62"/>
  <c r="U174" i="62"/>
  <c r="T174" i="62"/>
  <c r="S174" i="62"/>
  <c r="R174" i="62"/>
  <c r="Q174" i="62"/>
  <c r="P174" i="62"/>
  <c r="O174" i="62"/>
  <c r="N174" i="62"/>
  <c r="M174" i="62"/>
  <c r="L174" i="62"/>
  <c r="K174" i="62"/>
  <c r="J174" i="62"/>
  <c r="I174" i="62"/>
  <c r="H174" i="62"/>
  <c r="G174" i="62"/>
  <c r="F174" i="62"/>
  <c r="D174" i="62"/>
  <c r="C174" i="62"/>
  <c r="B174" i="62"/>
  <c r="A174" i="62"/>
  <c r="AA173" i="62"/>
  <c r="Z173" i="62"/>
  <c r="Y173" i="62"/>
  <c r="W173" i="62"/>
  <c r="V173" i="62"/>
  <c r="U173" i="62"/>
  <c r="T173" i="62"/>
  <c r="S173" i="62"/>
  <c r="R173" i="62"/>
  <c r="Q173" i="62"/>
  <c r="P173" i="62"/>
  <c r="O173" i="62"/>
  <c r="N173" i="62"/>
  <c r="M173" i="62"/>
  <c r="L173" i="62"/>
  <c r="K173" i="62"/>
  <c r="J173" i="62"/>
  <c r="I173" i="62"/>
  <c r="H173" i="62"/>
  <c r="G173" i="62"/>
  <c r="F173" i="62"/>
  <c r="D173" i="62"/>
  <c r="C173" i="62"/>
  <c r="B173" i="62"/>
  <c r="A173" i="62"/>
  <c r="AA171" i="62"/>
  <c r="Z171" i="62"/>
  <c r="Y171" i="62"/>
  <c r="W171" i="62"/>
  <c r="V171" i="62"/>
  <c r="U171" i="62"/>
  <c r="T171" i="62"/>
  <c r="S171" i="62"/>
  <c r="R171" i="62"/>
  <c r="Q171" i="62"/>
  <c r="P171" i="62"/>
  <c r="O171" i="62"/>
  <c r="N171" i="62"/>
  <c r="M171" i="62"/>
  <c r="L171" i="62"/>
  <c r="K171" i="62"/>
  <c r="J171" i="62"/>
  <c r="I171" i="62"/>
  <c r="H171" i="62"/>
  <c r="G171" i="62"/>
  <c r="F171" i="62"/>
  <c r="D171" i="62"/>
  <c r="C171" i="62"/>
  <c r="B171" i="62"/>
  <c r="A171" i="62"/>
  <c r="AA170" i="62"/>
  <c r="Z170" i="62"/>
  <c r="Y170" i="62"/>
  <c r="W170" i="62"/>
  <c r="V170" i="62"/>
  <c r="U170" i="62"/>
  <c r="T170" i="62"/>
  <c r="S170" i="62"/>
  <c r="R170" i="62"/>
  <c r="Q170" i="62"/>
  <c r="P170" i="62"/>
  <c r="O170" i="62"/>
  <c r="N170" i="62"/>
  <c r="M170" i="62"/>
  <c r="L170" i="62"/>
  <c r="K170" i="62"/>
  <c r="J170" i="62"/>
  <c r="I170" i="62"/>
  <c r="H170" i="62"/>
  <c r="G170" i="62"/>
  <c r="F170" i="62"/>
  <c r="D170" i="62"/>
  <c r="C170" i="62"/>
  <c r="B170" i="62"/>
  <c r="A170" i="62"/>
  <c r="AA169" i="62"/>
  <c r="Z169" i="62"/>
  <c r="Y169" i="62"/>
  <c r="W169" i="62"/>
  <c r="V169" i="62"/>
  <c r="U169" i="62"/>
  <c r="T169" i="62"/>
  <c r="S169" i="62"/>
  <c r="R169" i="62"/>
  <c r="Q169" i="62"/>
  <c r="P169" i="62"/>
  <c r="O169" i="62"/>
  <c r="N169" i="62"/>
  <c r="M169" i="62"/>
  <c r="L169" i="62"/>
  <c r="K169" i="62"/>
  <c r="J169" i="62"/>
  <c r="I169" i="62"/>
  <c r="H169" i="62"/>
  <c r="G169" i="62"/>
  <c r="F169" i="62"/>
  <c r="D169" i="62"/>
  <c r="C169" i="62"/>
  <c r="B169" i="62"/>
  <c r="A169" i="62"/>
  <c r="AA168" i="62"/>
  <c r="Z168" i="62"/>
  <c r="Y168" i="62"/>
  <c r="W168" i="62"/>
  <c r="V168" i="62"/>
  <c r="U168" i="62"/>
  <c r="T168" i="62"/>
  <c r="S168" i="62"/>
  <c r="R168" i="62"/>
  <c r="Q168" i="62"/>
  <c r="P168" i="62"/>
  <c r="O168" i="62"/>
  <c r="N168" i="62"/>
  <c r="M168" i="62"/>
  <c r="L168" i="62"/>
  <c r="K168" i="62"/>
  <c r="J168" i="62"/>
  <c r="I168" i="62"/>
  <c r="H168" i="62"/>
  <c r="G168" i="62"/>
  <c r="F168" i="62"/>
  <c r="D168" i="62"/>
  <c r="C168" i="62"/>
  <c r="B168" i="62"/>
  <c r="A168" i="62"/>
  <c r="AA167" i="62"/>
  <c r="Z167" i="62"/>
  <c r="Y167" i="62"/>
  <c r="W167" i="62"/>
  <c r="V167" i="62"/>
  <c r="U167" i="62"/>
  <c r="T167" i="62"/>
  <c r="S167" i="62"/>
  <c r="R167" i="62"/>
  <c r="Q167" i="62"/>
  <c r="P167" i="62"/>
  <c r="O167" i="62"/>
  <c r="N167" i="62"/>
  <c r="M167" i="62"/>
  <c r="L167" i="62"/>
  <c r="K167" i="62"/>
  <c r="J167" i="62"/>
  <c r="I167" i="62"/>
  <c r="H167" i="62"/>
  <c r="G167" i="62"/>
  <c r="F167" i="62"/>
  <c r="D167" i="62"/>
  <c r="C167" i="62"/>
  <c r="B167" i="62"/>
  <c r="A167" i="62"/>
  <c r="AA166" i="62"/>
  <c r="Z166" i="62"/>
  <c r="Y166" i="62"/>
  <c r="W166" i="62"/>
  <c r="V166" i="62"/>
  <c r="U166" i="62"/>
  <c r="T166" i="62"/>
  <c r="S166" i="62"/>
  <c r="R166" i="62"/>
  <c r="Q166" i="62"/>
  <c r="P166" i="62"/>
  <c r="O166" i="62"/>
  <c r="N166" i="62"/>
  <c r="M166" i="62"/>
  <c r="L166" i="62"/>
  <c r="K166" i="62"/>
  <c r="J166" i="62"/>
  <c r="I166" i="62"/>
  <c r="H166" i="62"/>
  <c r="G166" i="62"/>
  <c r="F166" i="62"/>
  <c r="D166" i="62"/>
  <c r="C166" i="62"/>
  <c r="B166" i="62"/>
  <c r="A166" i="62"/>
  <c r="AA165" i="62"/>
  <c r="Z165" i="62"/>
  <c r="Y165" i="62"/>
  <c r="W165" i="62"/>
  <c r="V165" i="62"/>
  <c r="U165" i="62"/>
  <c r="T165" i="62"/>
  <c r="S165" i="62"/>
  <c r="R165" i="62"/>
  <c r="Q165" i="62"/>
  <c r="P165" i="62"/>
  <c r="O165" i="62"/>
  <c r="N165" i="62"/>
  <c r="M165" i="62"/>
  <c r="L165" i="62"/>
  <c r="K165" i="62"/>
  <c r="J165" i="62"/>
  <c r="I165" i="62"/>
  <c r="H165" i="62"/>
  <c r="G165" i="62"/>
  <c r="F165" i="62"/>
  <c r="D165" i="62"/>
  <c r="C165" i="62"/>
  <c r="B165" i="62"/>
  <c r="A165" i="62"/>
  <c r="AA164" i="62"/>
  <c r="Z164" i="62"/>
  <c r="Y164" i="62"/>
  <c r="W164" i="62"/>
  <c r="V164" i="62"/>
  <c r="U164" i="62"/>
  <c r="T164" i="62"/>
  <c r="S164" i="62"/>
  <c r="R164" i="62"/>
  <c r="Q164" i="62"/>
  <c r="P164" i="62"/>
  <c r="O164" i="62"/>
  <c r="N164" i="62"/>
  <c r="M164" i="62"/>
  <c r="L164" i="62"/>
  <c r="K164" i="62"/>
  <c r="J164" i="62"/>
  <c r="I164" i="62"/>
  <c r="H164" i="62"/>
  <c r="G164" i="62"/>
  <c r="F164" i="62"/>
  <c r="D164" i="62"/>
  <c r="C164" i="62"/>
  <c r="B164" i="62"/>
  <c r="A164" i="62"/>
  <c r="AA163" i="62"/>
  <c r="Z163" i="62"/>
  <c r="Y163" i="62"/>
  <c r="W163" i="62"/>
  <c r="V163" i="62"/>
  <c r="U163" i="62"/>
  <c r="T163" i="62"/>
  <c r="S163" i="62"/>
  <c r="R163" i="62"/>
  <c r="Q163" i="62"/>
  <c r="P163" i="62"/>
  <c r="O163" i="62"/>
  <c r="N163" i="62"/>
  <c r="M163" i="62"/>
  <c r="L163" i="62"/>
  <c r="K163" i="62"/>
  <c r="J163" i="62"/>
  <c r="I163" i="62"/>
  <c r="H163" i="62"/>
  <c r="G163" i="62"/>
  <c r="F163" i="62"/>
  <c r="D163" i="62"/>
  <c r="C163" i="62"/>
  <c r="B163" i="62"/>
  <c r="A163" i="62"/>
  <c r="AA162" i="62"/>
  <c r="Z162" i="62"/>
  <c r="Y162" i="62"/>
  <c r="W162" i="62"/>
  <c r="V162" i="62"/>
  <c r="U162" i="62"/>
  <c r="T162" i="62"/>
  <c r="S162" i="62"/>
  <c r="R162" i="62"/>
  <c r="Q162" i="62"/>
  <c r="P162" i="62"/>
  <c r="O162" i="62"/>
  <c r="N162" i="62"/>
  <c r="M162" i="62"/>
  <c r="L162" i="62"/>
  <c r="K162" i="62"/>
  <c r="J162" i="62"/>
  <c r="I162" i="62"/>
  <c r="H162" i="62"/>
  <c r="G162" i="62"/>
  <c r="F162" i="62"/>
  <c r="D162" i="62"/>
  <c r="C162" i="62"/>
  <c r="B162" i="62"/>
  <c r="A162" i="62"/>
  <c r="AA161" i="62"/>
  <c r="Z161" i="62"/>
  <c r="Y161" i="62"/>
  <c r="W161" i="62"/>
  <c r="V161" i="62"/>
  <c r="U161" i="62"/>
  <c r="T161" i="62"/>
  <c r="S161" i="62"/>
  <c r="R161" i="62"/>
  <c r="Q161" i="62"/>
  <c r="P161" i="62"/>
  <c r="O161" i="62"/>
  <c r="N161" i="62"/>
  <c r="M161" i="62"/>
  <c r="L161" i="62"/>
  <c r="K161" i="62"/>
  <c r="J161" i="62"/>
  <c r="I161" i="62"/>
  <c r="H161" i="62"/>
  <c r="G161" i="62"/>
  <c r="F161" i="62"/>
  <c r="D161" i="62"/>
  <c r="C161" i="62"/>
  <c r="B161" i="62"/>
  <c r="A161" i="62"/>
  <c r="AA160" i="62"/>
  <c r="Z160" i="62"/>
  <c r="Y160" i="62"/>
  <c r="W160" i="62"/>
  <c r="V160" i="62"/>
  <c r="U160" i="62"/>
  <c r="T160" i="62"/>
  <c r="S160" i="62"/>
  <c r="R160" i="62"/>
  <c r="Q160" i="62"/>
  <c r="P160" i="62"/>
  <c r="O160" i="62"/>
  <c r="N160" i="62"/>
  <c r="M160" i="62"/>
  <c r="L160" i="62"/>
  <c r="K160" i="62"/>
  <c r="J160" i="62"/>
  <c r="I160" i="62"/>
  <c r="H160" i="62"/>
  <c r="G160" i="62"/>
  <c r="F160" i="62"/>
  <c r="D160" i="62"/>
  <c r="C160" i="62"/>
  <c r="B160" i="62"/>
  <c r="A160" i="62"/>
  <c r="AA159" i="62"/>
  <c r="Z159" i="62"/>
  <c r="Y159" i="62"/>
  <c r="W159" i="62"/>
  <c r="V159" i="62"/>
  <c r="U159" i="62"/>
  <c r="T159" i="62"/>
  <c r="S159" i="62"/>
  <c r="R159" i="62"/>
  <c r="Q159" i="62"/>
  <c r="P159" i="62"/>
  <c r="O159" i="62"/>
  <c r="N159" i="62"/>
  <c r="M159" i="62"/>
  <c r="L159" i="62"/>
  <c r="K159" i="62"/>
  <c r="J159" i="62"/>
  <c r="I159" i="62"/>
  <c r="H159" i="62"/>
  <c r="G159" i="62"/>
  <c r="F159" i="62"/>
  <c r="D159" i="62"/>
  <c r="C159" i="62"/>
  <c r="B159" i="62"/>
  <c r="A159" i="62"/>
  <c r="AA158" i="62"/>
  <c r="Z158" i="62"/>
  <c r="Y158" i="62"/>
  <c r="W158" i="62"/>
  <c r="V158" i="62"/>
  <c r="U158" i="62"/>
  <c r="T158" i="62"/>
  <c r="S158" i="62"/>
  <c r="R158" i="62"/>
  <c r="Q158" i="62"/>
  <c r="P158" i="62"/>
  <c r="O158" i="62"/>
  <c r="N158" i="62"/>
  <c r="M158" i="62"/>
  <c r="L158" i="62"/>
  <c r="K158" i="62"/>
  <c r="J158" i="62"/>
  <c r="I158" i="62"/>
  <c r="H158" i="62"/>
  <c r="G158" i="62"/>
  <c r="F158" i="62"/>
  <c r="D158" i="62"/>
  <c r="C158" i="62"/>
  <c r="B158" i="62"/>
  <c r="A158" i="62"/>
  <c r="AA157" i="62"/>
  <c r="Z157" i="62"/>
  <c r="Y157" i="62"/>
  <c r="W157" i="62"/>
  <c r="V157" i="62"/>
  <c r="U157" i="62"/>
  <c r="T157" i="62"/>
  <c r="S157" i="62"/>
  <c r="R157" i="62"/>
  <c r="Q157" i="62"/>
  <c r="P157" i="62"/>
  <c r="O157" i="62"/>
  <c r="N157" i="62"/>
  <c r="M157" i="62"/>
  <c r="L157" i="62"/>
  <c r="K157" i="62"/>
  <c r="J157" i="62"/>
  <c r="I157" i="62"/>
  <c r="H157" i="62"/>
  <c r="G157" i="62"/>
  <c r="F157" i="62"/>
  <c r="D157" i="62"/>
  <c r="C157" i="62"/>
  <c r="B157" i="62"/>
  <c r="A157" i="62"/>
  <c r="AA156" i="62"/>
  <c r="Z156" i="62"/>
  <c r="Y156" i="62"/>
  <c r="W156" i="62"/>
  <c r="V156" i="62"/>
  <c r="U156" i="62"/>
  <c r="T156" i="62"/>
  <c r="S156" i="62"/>
  <c r="R156" i="62"/>
  <c r="Q156" i="62"/>
  <c r="P156" i="62"/>
  <c r="O156" i="62"/>
  <c r="N156" i="62"/>
  <c r="M156" i="62"/>
  <c r="L156" i="62"/>
  <c r="K156" i="62"/>
  <c r="J156" i="62"/>
  <c r="I156" i="62"/>
  <c r="H156" i="62"/>
  <c r="G156" i="62"/>
  <c r="F156" i="62"/>
  <c r="D156" i="62"/>
  <c r="C156" i="62"/>
  <c r="B156" i="62"/>
  <c r="A156" i="62"/>
  <c r="AA155" i="62"/>
  <c r="Z155" i="62"/>
  <c r="Y155" i="62"/>
  <c r="W155" i="62"/>
  <c r="V155" i="62"/>
  <c r="U155" i="62"/>
  <c r="T155" i="62"/>
  <c r="S155" i="62"/>
  <c r="R155" i="62"/>
  <c r="Q155" i="62"/>
  <c r="P155" i="62"/>
  <c r="O155" i="62"/>
  <c r="N155" i="62"/>
  <c r="M155" i="62"/>
  <c r="L155" i="62"/>
  <c r="K155" i="62"/>
  <c r="J155" i="62"/>
  <c r="I155" i="62"/>
  <c r="H155" i="62"/>
  <c r="G155" i="62"/>
  <c r="F155" i="62"/>
  <c r="D155" i="62"/>
  <c r="C155" i="62"/>
  <c r="B155" i="62"/>
  <c r="A155" i="62"/>
  <c r="AA154" i="62"/>
  <c r="Z154" i="62"/>
  <c r="Y154" i="62"/>
  <c r="W154" i="62"/>
  <c r="V154" i="62"/>
  <c r="U154" i="62"/>
  <c r="T154" i="62"/>
  <c r="S154" i="62"/>
  <c r="R154" i="62"/>
  <c r="Q154" i="62"/>
  <c r="P154" i="62"/>
  <c r="O154" i="62"/>
  <c r="N154" i="62"/>
  <c r="M154" i="62"/>
  <c r="L154" i="62"/>
  <c r="K154" i="62"/>
  <c r="J154" i="62"/>
  <c r="I154" i="62"/>
  <c r="H154" i="62"/>
  <c r="G154" i="62"/>
  <c r="F154" i="62"/>
  <c r="D154" i="62"/>
  <c r="C154" i="62"/>
  <c r="B154" i="62"/>
  <c r="A154" i="62"/>
  <c r="AA153" i="62"/>
  <c r="Z153" i="62"/>
  <c r="Y153" i="62"/>
  <c r="W153" i="62"/>
  <c r="V153" i="62"/>
  <c r="U153" i="62"/>
  <c r="T153" i="62"/>
  <c r="S153" i="62"/>
  <c r="R153" i="62"/>
  <c r="Q153" i="62"/>
  <c r="P153" i="62"/>
  <c r="O153" i="62"/>
  <c r="N153" i="62"/>
  <c r="M153" i="62"/>
  <c r="L153" i="62"/>
  <c r="K153" i="62"/>
  <c r="J153" i="62"/>
  <c r="I153" i="62"/>
  <c r="H153" i="62"/>
  <c r="G153" i="62"/>
  <c r="F153" i="62"/>
  <c r="D153" i="62"/>
  <c r="C153" i="62"/>
  <c r="B153" i="62"/>
  <c r="A153" i="62"/>
  <c r="AA152" i="62"/>
  <c r="Z152" i="62"/>
  <c r="Y152" i="62"/>
  <c r="W152" i="62"/>
  <c r="V152" i="62"/>
  <c r="U152" i="62"/>
  <c r="T152" i="62"/>
  <c r="S152" i="62"/>
  <c r="R152" i="62"/>
  <c r="Q152" i="62"/>
  <c r="P152" i="62"/>
  <c r="O152" i="62"/>
  <c r="N152" i="62"/>
  <c r="M152" i="62"/>
  <c r="L152" i="62"/>
  <c r="K152" i="62"/>
  <c r="J152" i="62"/>
  <c r="I152" i="62"/>
  <c r="H152" i="62"/>
  <c r="G152" i="62"/>
  <c r="F152" i="62"/>
  <c r="D152" i="62"/>
  <c r="C152" i="62"/>
  <c r="B152" i="62"/>
  <c r="A152" i="62"/>
  <c r="AA151" i="62"/>
  <c r="Z151" i="62"/>
  <c r="Y151" i="62"/>
  <c r="W151" i="62"/>
  <c r="V151" i="62"/>
  <c r="U151" i="62"/>
  <c r="T151" i="62"/>
  <c r="S151" i="62"/>
  <c r="R151" i="62"/>
  <c r="Q151" i="62"/>
  <c r="P151" i="62"/>
  <c r="O151" i="62"/>
  <c r="N151" i="62"/>
  <c r="M151" i="62"/>
  <c r="L151" i="62"/>
  <c r="K151" i="62"/>
  <c r="J151" i="62"/>
  <c r="I151" i="62"/>
  <c r="H151" i="62"/>
  <c r="G151" i="62"/>
  <c r="F151" i="62"/>
  <c r="D151" i="62"/>
  <c r="C151" i="62"/>
  <c r="B151" i="62"/>
  <c r="A151" i="62"/>
  <c r="AA150" i="62"/>
  <c r="Z150" i="62"/>
  <c r="Y150" i="62"/>
  <c r="W150" i="62"/>
  <c r="V150" i="62"/>
  <c r="U150" i="62"/>
  <c r="T150" i="62"/>
  <c r="S150" i="62"/>
  <c r="R150" i="62"/>
  <c r="Q150" i="62"/>
  <c r="P150" i="62"/>
  <c r="O150" i="62"/>
  <c r="N150" i="62"/>
  <c r="M150" i="62"/>
  <c r="L150" i="62"/>
  <c r="K150" i="62"/>
  <c r="J150" i="62"/>
  <c r="I150" i="62"/>
  <c r="H150" i="62"/>
  <c r="G150" i="62"/>
  <c r="F150" i="62"/>
  <c r="D150" i="62"/>
  <c r="C150" i="62"/>
  <c r="B150" i="62"/>
  <c r="A150" i="62"/>
  <c r="AA148" i="62"/>
  <c r="Z148" i="62"/>
  <c r="Y148" i="62"/>
  <c r="W148" i="62"/>
  <c r="V148" i="62"/>
  <c r="U148" i="62"/>
  <c r="T148" i="62"/>
  <c r="S148" i="62"/>
  <c r="R148" i="62"/>
  <c r="Q148" i="62"/>
  <c r="P148" i="62"/>
  <c r="O148" i="62"/>
  <c r="N148" i="62"/>
  <c r="M148" i="62"/>
  <c r="L148" i="62"/>
  <c r="K148" i="62"/>
  <c r="J148" i="62"/>
  <c r="I148" i="62"/>
  <c r="H148" i="62"/>
  <c r="G148" i="62"/>
  <c r="F148" i="62"/>
  <c r="D148" i="62"/>
  <c r="C148" i="62"/>
  <c r="B148" i="62"/>
  <c r="A148" i="62"/>
  <c r="AA147" i="62"/>
  <c r="Z147" i="62"/>
  <c r="Y147" i="62"/>
  <c r="W147" i="62"/>
  <c r="V147" i="62"/>
  <c r="U147" i="62"/>
  <c r="T147" i="62"/>
  <c r="S147" i="62"/>
  <c r="R147" i="62"/>
  <c r="Q147" i="62"/>
  <c r="P147" i="62"/>
  <c r="O147" i="62"/>
  <c r="N147" i="62"/>
  <c r="M147" i="62"/>
  <c r="L147" i="62"/>
  <c r="K147" i="62"/>
  <c r="J147" i="62"/>
  <c r="I147" i="62"/>
  <c r="H147" i="62"/>
  <c r="G147" i="62"/>
  <c r="F147" i="62"/>
  <c r="D147" i="62"/>
  <c r="C147" i="62"/>
  <c r="B147" i="62"/>
  <c r="A147" i="62"/>
  <c r="AA146" i="62"/>
  <c r="Z146" i="62"/>
  <c r="Y146" i="62"/>
  <c r="W146" i="62"/>
  <c r="V146" i="62"/>
  <c r="U146" i="62"/>
  <c r="T146" i="62"/>
  <c r="S146" i="62"/>
  <c r="R146" i="62"/>
  <c r="Q146" i="62"/>
  <c r="P146" i="62"/>
  <c r="O146" i="62"/>
  <c r="N146" i="62"/>
  <c r="M146" i="62"/>
  <c r="L146" i="62"/>
  <c r="K146" i="62"/>
  <c r="J146" i="62"/>
  <c r="I146" i="62"/>
  <c r="H146" i="62"/>
  <c r="G146" i="62"/>
  <c r="F146" i="62"/>
  <c r="D146" i="62"/>
  <c r="C146" i="62"/>
  <c r="B146" i="62"/>
  <c r="A146" i="62"/>
  <c r="AA145" i="62"/>
  <c r="Z145" i="62"/>
  <c r="Y145" i="62"/>
  <c r="W145" i="62"/>
  <c r="V145" i="62"/>
  <c r="U145" i="62"/>
  <c r="T145" i="62"/>
  <c r="S145" i="62"/>
  <c r="R145" i="62"/>
  <c r="Q145" i="62"/>
  <c r="P145" i="62"/>
  <c r="O145" i="62"/>
  <c r="N145" i="62"/>
  <c r="M145" i="62"/>
  <c r="L145" i="62"/>
  <c r="K145" i="62"/>
  <c r="J145" i="62"/>
  <c r="I145" i="62"/>
  <c r="H145" i="62"/>
  <c r="G145" i="62"/>
  <c r="F145" i="62"/>
  <c r="D145" i="62"/>
  <c r="C145" i="62"/>
  <c r="B145" i="62"/>
  <c r="A145" i="62"/>
  <c r="AA144" i="62"/>
  <c r="Z144" i="62"/>
  <c r="Y144" i="62"/>
  <c r="W144" i="62"/>
  <c r="V144" i="62"/>
  <c r="U144" i="62"/>
  <c r="T144" i="62"/>
  <c r="S144" i="62"/>
  <c r="R144" i="62"/>
  <c r="Q144" i="62"/>
  <c r="P144" i="62"/>
  <c r="O144" i="62"/>
  <c r="N144" i="62"/>
  <c r="M144" i="62"/>
  <c r="L144" i="62"/>
  <c r="K144" i="62"/>
  <c r="J144" i="62"/>
  <c r="I144" i="62"/>
  <c r="H144" i="62"/>
  <c r="G144" i="62"/>
  <c r="F144" i="62"/>
  <c r="D144" i="62"/>
  <c r="C144" i="62"/>
  <c r="B144" i="62"/>
  <c r="A144" i="62"/>
  <c r="AA143" i="62"/>
  <c r="Z143" i="62"/>
  <c r="Y143" i="62"/>
  <c r="W143" i="62"/>
  <c r="V143" i="62"/>
  <c r="U143" i="62"/>
  <c r="T143" i="62"/>
  <c r="S143" i="62"/>
  <c r="R143" i="62"/>
  <c r="Q143" i="62"/>
  <c r="P143" i="62"/>
  <c r="O143" i="62"/>
  <c r="N143" i="62"/>
  <c r="M143" i="62"/>
  <c r="L143" i="62"/>
  <c r="K143" i="62"/>
  <c r="J143" i="62"/>
  <c r="I143" i="62"/>
  <c r="H143" i="62"/>
  <c r="G143" i="62"/>
  <c r="F143" i="62"/>
  <c r="D143" i="62"/>
  <c r="C143" i="62"/>
  <c r="B143" i="62"/>
  <c r="A143" i="62"/>
  <c r="AA142" i="62"/>
  <c r="Z142" i="62"/>
  <c r="Y142" i="62"/>
  <c r="W142" i="62"/>
  <c r="V142" i="62"/>
  <c r="U142" i="62"/>
  <c r="T142" i="62"/>
  <c r="S142" i="62"/>
  <c r="R142" i="62"/>
  <c r="Q142" i="62"/>
  <c r="P142" i="62"/>
  <c r="O142" i="62"/>
  <c r="N142" i="62"/>
  <c r="M142" i="62"/>
  <c r="L142" i="62"/>
  <c r="K142" i="62"/>
  <c r="J142" i="62"/>
  <c r="I142" i="62"/>
  <c r="H142" i="62"/>
  <c r="G142" i="62"/>
  <c r="F142" i="62"/>
  <c r="D142" i="62"/>
  <c r="C142" i="62"/>
  <c r="B142" i="62"/>
  <c r="A142" i="62"/>
  <c r="AA141" i="62"/>
  <c r="Z141" i="62"/>
  <c r="Y141" i="62"/>
  <c r="W141" i="62"/>
  <c r="V141" i="62"/>
  <c r="U141" i="62"/>
  <c r="T141" i="62"/>
  <c r="S141" i="62"/>
  <c r="R141" i="62"/>
  <c r="Q141" i="62"/>
  <c r="P141" i="62"/>
  <c r="O141" i="62"/>
  <c r="N141" i="62"/>
  <c r="M141" i="62"/>
  <c r="L141" i="62"/>
  <c r="K141" i="62"/>
  <c r="J141" i="62"/>
  <c r="I141" i="62"/>
  <c r="H141" i="62"/>
  <c r="G141" i="62"/>
  <c r="F141" i="62"/>
  <c r="D141" i="62"/>
  <c r="C141" i="62"/>
  <c r="B141" i="62"/>
  <c r="A141" i="62"/>
  <c r="AA140" i="62"/>
  <c r="Z140" i="62"/>
  <c r="Y140" i="62"/>
  <c r="W140" i="62"/>
  <c r="V140" i="62"/>
  <c r="U140" i="62"/>
  <c r="T140" i="62"/>
  <c r="S140" i="62"/>
  <c r="R140" i="62"/>
  <c r="Q140" i="62"/>
  <c r="P140" i="62"/>
  <c r="O140" i="62"/>
  <c r="N140" i="62"/>
  <c r="M140" i="62"/>
  <c r="L140" i="62"/>
  <c r="K140" i="62"/>
  <c r="J140" i="62"/>
  <c r="I140" i="62"/>
  <c r="H140" i="62"/>
  <c r="G140" i="62"/>
  <c r="F140" i="62"/>
  <c r="D140" i="62"/>
  <c r="C140" i="62"/>
  <c r="B140" i="62"/>
  <c r="A140" i="62"/>
  <c r="AA138" i="62"/>
  <c r="Z138" i="62"/>
  <c r="Y138" i="62"/>
  <c r="W138" i="62"/>
  <c r="V138" i="62"/>
  <c r="U138" i="62"/>
  <c r="T138" i="62"/>
  <c r="S138" i="62"/>
  <c r="R138" i="62"/>
  <c r="Q138" i="62"/>
  <c r="P138" i="62"/>
  <c r="O138" i="62"/>
  <c r="N138" i="62"/>
  <c r="M138" i="62"/>
  <c r="L138" i="62"/>
  <c r="K138" i="62"/>
  <c r="J138" i="62"/>
  <c r="I138" i="62"/>
  <c r="H138" i="62"/>
  <c r="G138" i="62"/>
  <c r="F138" i="62"/>
  <c r="D138" i="62"/>
  <c r="C138" i="62"/>
  <c r="B138" i="62"/>
  <c r="A138" i="62"/>
  <c r="AA137" i="62"/>
  <c r="Z137" i="62"/>
  <c r="Y137" i="62"/>
  <c r="W137" i="62"/>
  <c r="V137" i="62"/>
  <c r="U137" i="62"/>
  <c r="T137" i="62"/>
  <c r="S137" i="62"/>
  <c r="R137" i="62"/>
  <c r="Q137" i="62"/>
  <c r="P137" i="62"/>
  <c r="O137" i="62"/>
  <c r="N137" i="62"/>
  <c r="M137" i="62"/>
  <c r="L137" i="62"/>
  <c r="K137" i="62"/>
  <c r="J137" i="62"/>
  <c r="I137" i="62"/>
  <c r="H137" i="62"/>
  <c r="G137" i="62"/>
  <c r="F137" i="62"/>
  <c r="D137" i="62"/>
  <c r="C137" i="62"/>
  <c r="B137" i="62"/>
  <c r="A137" i="62"/>
  <c r="AA136" i="62"/>
  <c r="Z136" i="62"/>
  <c r="Y136" i="62"/>
  <c r="W136" i="62"/>
  <c r="V136" i="62"/>
  <c r="U136" i="62"/>
  <c r="T136" i="62"/>
  <c r="S136" i="62"/>
  <c r="R136" i="62"/>
  <c r="Q136" i="62"/>
  <c r="P136" i="62"/>
  <c r="O136" i="62"/>
  <c r="N136" i="62"/>
  <c r="M136" i="62"/>
  <c r="L136" i="62"/>
  <c r="K136" i="62"/>
  <c r="J136" i="62"/>
  <c r="I136" i="62"/>
  <c r="H136" i="62"/>
  <c r="G136" i="62"/>
  <c r="F136" i="62"/>
  <c r="D136" i="62"/>
  <c r="C136" i="62"/>
  <c r="B136" i="62"/>
  <c r="A136" i="62"/>
  <c r="AA135" i="62"/>
  <c r="Z135" i="62"/>
  <c r="Y135" i="62"/>
  <c r="W135" i="62"/>
  <c r="V135" i="62"/>
  <c r="U135" i="62"/>
  <c r="T135" i="62"/>
  <c r="S135" i="62"/>
  <c r="R135" i="62"/>
  <c r="Q135" i="62"/>
  <c r="P135" i="62"/>
  <c r="O135" i="62"/>
  <c r="N135" i="62"/>
  <c r="M135" i="62"/>
  <c r="L135" i="62"/>
  <c r="K135" i="62"/>
  <c r="J135" i="62"/>
  <c r="I135" i="62"/>
  <c r="H135" i="62"/>
  <c r="G135" i="62"/>
  <c r="F135" i="62"/>
  <c r="D135" i="62"/>
  <c r="C135" i="62"/>
  <c r="B135" i="62"/>
  <c r="A135" i="62"/>
  <c r="AA134" i="62"/>
  <c r="Z134" i="62"/>
  <c r="Y134" i="62"/>
  <c r="W134" i="62"/>
  <c r="V134" i="62"/>
  <c r="U134" i="62"/>
  <c r="T134" i="62"/>
  <c r="S134" i="62"/>
  <c r="R134" i="62"/>
  <c r="Q134" i="62"/>
  <c r="P134" i="62"/>
  <c r="O134" i="62"/>
  <c r="N134" i="62"/>
  <c r="M134" i="62"/>
  <c r="L134" i="62"/>
  <c r="K134" i="62"/>
  <c r="J134" i="62"/>
  <c r="I134" i="62"/>
  <c r="H134" i="62"/>
  <c r="G134" i="62"/>
  <c r="F134" i="62"/>
  <c r="D134" i="62"/>
  <c r="C134" i="62"/>
  <c r="B134" i="62"/>
  <c r="A134" i="62"/>
  <c r="AA133" i="62"/>
  <c r="Z133" i="62"/>
  <c r="Y133" i="62"/>
  <c r="W133" i="62"/>
  <c r="V133" i="62"/>
  <c r="U133" i="62"/>
  <c r="T133" i="62"/>
  <c r="S133" i="62"/>
  <c r="R133" i="62"/>
  <c r="Q133" i="62"/>
  <c r="P133" i="62"/>
  <c r="O133" i="62"/>
  <c r="N133" i="62"/>
  <c r="M133" i="62"/>
  <c r="L133" i="62"/>
  <c r="K133" i="62"/>
  <c r="J133" i="62"/>
  <c r="I133" i="62"/>
  <c r="H133" i="62"/>
  <c r="G133" i="62"/>
  <c r="F133" i="62"/>
  <c r="D133" i="62"/>
  <c r="C133" i="62"/>
  <c r="B133" i="62"/>
  <c r="A133" i="62"/>
  <c r="AA132" i="62"/>
  <c r="Z132" i="62"/>
  <c r="Y132" i="62"/>
  <c r="W132" i="62"/>
  <c r="V132" i="62"/>
  <c r="U132" i="62"/>
  <c r="T132" i="62"/>
  <c r="S132" i="62"/>
  <c r="R132" i="62"/>
  <c r="Q132" i="62"/>
  <c r="P132" i="62"/>
  <c r="O132" i="62"/>
  <c r="N132" i="62"/>
  <c r="M132" i="62"/>
  <c r="L132" i="62"/>
  <c r="K132" i="62"/>
  <c r="J132" i="62"/>
  <c r="I132" i="62"/>
  <c r="H132" i="62"/>
  <c r="G132" i="62"/>
  <c r="F132" i="62"/>
  <c r="D132" i="62"/>
  <c r="C132" i="62"/>
  <c r="B132" i="62"/>
  <c r="A132" i="62"/>
  <c r="AA131" i="62"/>
  <c r="Z131" i="62"/>
  <c r="Y131" i="62"/>
  <c r="W131" i="62"/>
  <c r="V131" i="62"/>
  <c r="U131" i="62"/>
  <c r="T131" i="62"/>
  <c r="S131" i="62"/>
  <c r="R131" i="62"/>
  <c r="Q131" i="62"/>
  <c r="P131" i="62"/>
  <c r="O131" i="62"/>
  <c r="N131" i="62"/>
  <c r="M131" i="62"/>
  <c r="L131" i="62"/>
  <c r="K131" i="62"/>
  <c r="J131" i="62"/>
  <c r="I131" i="62"/>
  <c r="H131" i="62"/>
  <c r="G131" i="62"/>
  <c r="F131" i="62"/>
  <c r="D131" i="62"/>
  <c r="C131" i="62"/>
  <c r="B131" i="62"/>
  <c r="A131" i="62"/>
  <c r="AA129" i="62"/>
  <c r="Z129" i="62"/>
  <c r="Y129" i="62"/>
  <c r="W129" i="62"/>
  <c r="V129" i="62"/>
  <c r="U129" i="62"/>
  <c r="T129" i="62"/>
  <c r="S129" i="62"/>
  <c r="R129" i="62"/>
  <c r="Q129" i="62"/>
  <c r="P129" i="62"/>
  <c r="O129" i="62"/>
  <c r="N129" i="62"/>
  <c r="M129" i="62"/>
  <c r="L129" i="62"/>
  <c r="K129" i="62"/>
  <c r="J129" i="62"/>
  <c r="I129" i="62"/>
  <c r="H129" i="62"/>
  <c r="G129" i="62"/>
  <c r="F129" i="62"/>
  <c r="D129" i="62"/>
  <c r="C129" i="62"/>
  <c r="B129" i="62"/>
  <c r="A129" i="62"/>
  <c r="AA128" i="62"/>
  <c r="Z128" i="62"/>
  <c r="Y128" i="62"/>
  <c r="W128" i="62"/>
  <c r="V128" i="62"/>
  <c r="U128" i="62"/>
  <c r="T128" i="62"/>
  <c r="S128" i="62"/>
  <c r="R128" i="62"/>
  <c r="Q128" i="62"/>
  <c r="P128" i="62"/>
  <c r="O128" i="62"/>
  <c r="N128" i="62"/>
  <c r="M128" i="62"/>
  <c r="L128" i="62"/>
  <c r="K128" i="62"/>
  <c r="J128" i="62"/>
  <c r="I128" i="62"/>
  <c r="H128" i="62"/>
  <c r="G128" i="62"/>
  <c r="F128" i="62"/>
  <c r="D128" i="62"/>
  <c r="C128" i="62"/>
  <c r="B128" i="62"/>
  <c r="A128" i="62"/>
  <c r="AA127" i="62"/>
  <c r="Z127" i="62"/>
  <c r="Y127" i="62"/>
  <c r="W127" i="62"/>
  <c r="V127" i="62"/>
  <c r="U127" i="62"/>
  <c r="T127" i="62"/>
  <c r="S127" i="62"/>
  <c r="R127" i="62"/>
  <c r="Q127" i="62"/>
  <c r="P127" i="62"/>
  <c r="O127" i="62"/>
  <c r="N127" i="62"/>
  <c r="M127" i="62"/>
  <c r="L127" i="62"/>
  <c r="K127" i="62"/>
  <c r="J127" i="62"/>
  <c r="I127" i="62"/>
  <c r="H127" i="62"/>
  <c r="G127" i="62"/>
  <c r="F127" i="62"/>
  <c r="D127" i="62"/>
  <c r="C127" i="62"/>
  <c r="B127" i="62"/>
  <c r="A127" i="62"/>
  <c r="AA126" i="62"/>
  <c r="Z126" i="62"/>
  <c r="Y126" i="62"/>
  <c r="W126" i="62"/>
  <c r="V126" i="62"/>
  <c r="U126" i="62"/>
  <c r="T126" i="62"/>
  <c r="S126" i="62"/>
  <c r="R126" i="62"/>
  <c r="Q126" i="62"/>
  <c r="P126" i="62"/>
  <c r="O126" i="62"/>
  <c r="N126" i="62"/>
  <c r="M126" i="62"/>
  <c r="L126" i="62"/>
  <c r="K126" i="62"/>
  <c r="J126" i="62"/>
  <c r="I126" i="62"/>
  <c r="H126" i="62"/>
  <c r="G126" i="62"/>
  <c r="F126" i="62"/>
  <c r="D126" i="62"/>
  <c r="C126" i="62"/>
  <c r="B126" i="62"/>
  <c r="A126" i="62"/>
  <c r="AA125" i="62"/>
  <c r="Z125" i="62"/>
  <c r="Y125" i="62"/>
  <c r="W125" i="62"/>
  <c r="V125" i="62"/>
  <c r="U125" i="62"/>
  <c r="T125" i="62"/>
  <c r="S125" i="62"/>
  <c r="R125" i="62"/>
  <c r="Q125" i="62"/>
  <c r="P125" i="62"/>
  <c r="O125" i="62"/>
  <c r="N125" i="62"/>
  <c r="M125" i="62"/>
  <c r="L125" i="62"/>
  <c r="K125" i="62"/>
  <c r="J125" i="62"/>
  <c r="I125" i="62"/>
  <c r="H125" i="62"/>
  <c r="G125" i="62"/>
  <c r="F125" i="62"/>
  <c r="D125" i="62"/>
  <c r="C125" i="62"/>
  <c r="B125" i="62"/>
  <c r="A125" i="62"/>
  <c r="AA124" i="62"/>
  <c r="Z124" i="62"/>
  <c r="Y124" i="62"/>
  <c r="W124" i="62"/>
  <c r="V124" i="62"/>
  <c r="U124" i="62"/>
  <c r="T124" i="62"/>
  <c r="S124" i="62"/>
  <c r="R124" i="62"/>
  <c r="Q124" i="62"/>
  <c r="P124" i="62"/>
  <c r="O124" i="62"/>
  <c r="N124" i="62"/>
  <c r="M124" i="62"/>
  <c r="L124" i="62"/>
  <c r="K124" i="62"/>
  <c r="J124" i="62"/>
  <c r="I124" i="62"/>
  <c r="H124" i="62"/>
  <c r="G124" i="62"/>
  <c r="F124" i="62"/>
  <c r="D124" i="62"/>
  <c r="C124" i="62"/>
  <c r="B124" i="62"/>
  <c r="A124" i="62"/>
  <c r="AA123" i="62"/>
  <c r="Z123" i="62"/>
  <c r="Y123" i="62"/>
  <c r="W123" i="62"/>
  <c r="V123" i="62"/>
  <c r="U123" i="62"/>
  <c r="T123" i="62"/>
  <c r="S123" i="62"/>
  <c r="R123" i="62"/>
  <c r="Q123" i="62"/>
  <c r="P123" i="62"/>
  <c r="O123" i="62"/>
  <c r="N123" i="62"/>
  <c r="M123" i="62"/>
  <c r="L123" i="62"/>
  <c r="K123" i="62"/>
  <c r="J123" i="62"/>
  <c r="I123" i="62"/>
  <c r="H123" i="62"/>
  <c r="G123" i="62"/>
  <c r="F123" i="62"/>
  <c r="D123" i="62"/>
  <c r="C123" i="62"/>
  <c r="B123" i="62"/>
  <c r="A123" i="62"/>
  <c r="AA122" i="62"/>
  <c r="Z122" i="62"/>
  <c r="Y122" i="62"/>
  <c r="W122" i="62"/>
  <c r="V122" i="62"/>
  <c r="U122" i="62"/>
  <c r="T122" i="62"/>
  <c r="S122" i="62"/>
  <c r="R122" i="62"/>
  <c r="Q122" i="62"/>
  <c r="P122" i="62"/>
  <c r="O122" i="62"/>
  <c r="N122" i="62"/>
  <c r="M122" i="62"/>
  <c r="L122" i="62"/>
  <c r="K122" i="62"/>
  <c r="J122" i="62"/>
  <c r="I122" i="62"/>
  <c r="H122" i="62"/>
  <c r="G122" i="62"/>
  <c r="F122" i="62"/>
  <c r="D122" i="62"/>
  <c r="C122" i="62"/>
  <c r="B122" i="62"/>
  <c r="A122" i="62"/>
  <c r="AA121" i="62"/>
  <c r="Z121" i="62"/>
  <c r="Y121" i="62"/>
  <c r="W121" i="62"/>
  <c r="V121" i="62"/>
  <c r="U121" i="62"/>
  <c r="T121" i="62"/>
  <c r="S121" i="62"/>
  <c r="R121" i="62"/>
  <c r="Q121" i="62"/>
  <c r="P121" i="62"/>
  <c r="O121" i="62"/>
  <c r="N121" i="62"/>
  <c r="M121" i="62"/>
  <c r="L121" i="62"/>
  <c r="K121" i="62"/>
  <c r="J121" i="62"/>
  <c r="I121" i="62"/>
  <c r="H121" i="62"/>
  <c r="G121" i="62"/>
  <c r="F121" i="62"/>
  <c r="D121" i="62"/>
  <c r="C121" i="62"/>
  <c r="B121" i="62"/>
  <c r="A121" i="62"/>
  <c r="AA120" i="62"/>
  <c r="Z120" i="62"/>
  <c r="Y120" i="62"/>
  <c r="W120" i="62"/>
  <c r="V120" i="62"/>
  <c r="U120" i="62"/>
  <c r="T120" i="62"/>
  <c r="S120" i="62"/>
  <c r="R120" i="62"/>
  <c r="Q120" i="62"/>
  <c r="P120" i="62"/>
  <c r="O120" i="62"/>
  <c r="N120" i="62"/>
  <c r="M120" i="62"/>
  <c r="L120" i="62"/>
  <c r="K120" i="62"/>
  <c r="J120" i="62"/>
  <c r="I120" i="62"/>
  <c r="H120" i="62"/>
  <c r="G120" i="62"/>
  <c r="F120" i="62"/>
  <c r="D120" i="62"/>
  <c r="C120" i="62"/>
  <c r="B120" i="62"/>
  <c r="A120" i="62"/>
  <c r="AA119" i="62"/>
  <c r="Z119" i="62"/>
  <c r="Y119" i="62"/>
  <c r="W119" i="62"/>
  <c r="V119" i="62"/>
  <c r="U119" i="62"/>
  <c r="T119" i="62"/>
  <c r="S119" i="62"/>
  <c r="R119" i="62"/>
  <c r="Q119" i="62"/>
  <c r="P119" i="62"/>
  <c r="O119" i="62"/>
  <c r="N119" i="62"/>
  <c r="M119" i="62"/>
  <c r="L119" i="62"/>
  <c r="K119" i="62"/>
  <c r="J119" i="62"/>
  <c r="I119" i="62"/>
  <c r="H119" i="62"/>
  <c r="G119" i="62"/>
  <c r="F119" i="62"/>
  <c r="D119" i="62"/>
  <c r="C119" i="62"/>
  <c r="B119" i="62"/>
  <c r="A119" i="62"/>
  <c r="AA118" i="62"/>
  <c r="Z118" i="62"/>
  <c r="Y118" i="62"/>
  <c r="W118" i="62"/>
  <c r="V118" i="62"/>
  <c r="U118" i="62"/>
  <c r="T118" i="62"/>
  <c r="S118" i="62"/>
  <c r="R118" i="62"/>
  <c r="Q118" i="62"/>
  <c r="P118" i="62"/>
  <c r="O118" i="62"/>
  <c r="N118" i="62"/>
  <c r="M118" i="62"/>
  <c r="L118" i="62"/>
  <c r="K118" i="62"/>
  <c r="J118" i="62"/>
  <c r="I118" i="62"/>
  <c r="H118" i="62"/>
  <c r="G118" i="62"/>
  <c r="F118" i="62"/>
  <c r="D118" i="62"/>
  <c r="C118" i="62"/>
  <c r="B118" i="62"/>
  <c r="A118" i="62"/>
  <c r="AA117" i="62"/>
  <c r="Z117" i="62"/>
  <c r="Y117" i="62"/>
  <c r="W117" i="62"/>
  <c r="V117" i="62"/>
  <c r="U117" i="62"/>
  <c r="T117" i="62"/>
  <c r="S117" i="62"/>
  <c r="R117" i="62"/>
  <c r="Q117" i="62"/>
  <c r="P117" i="62"/>
  <c r="O117" i="62"/>
  <c r="N117" i="62"/>
  <c r="M117" i="62"/>
  <c r="L117" i="62"/>
  <c r="K117" i="62"/>
  <c r="J117" i="62"/>
  <c r="I117" i="62"/>
  <c r="H117" i="62"/>
  <c r="G117" i="62"/>
  <c r="F117" i="62"/>
  <c r="D117" i="62"/>
  <c r="C117" i="62"/>
  <c r="B117" i="62"/>
  <c r="A117" i="62"/>
  <c r="AA116" i="62"/>
  <c r="Z116" i="62"/>
  <c r="Y116" i="62"/>
  <c r="W116" i="62"/>
  <c r="V116" i="62"/>
  <c r="U116" i="62"/>
  <c r="T116" i="62"/>
  <c r="S116" i="62"/>
  <c r="R116" i="62"/>
  <c r="Q116" i="62"/>
  <c r="P116" i="62"/>
  <c r="O116" i="62"/>
  <c r="N116" i="62"/>
  <c r="M116" i="62"/>
  <c r="L116" i="62"/>
  <c r="K116" i="62"/>
  <c r="J116" i="62"/>
  <c r="I116" i="62"/>
  <c r="H116" i="62"/>
  <c r="G116" i="62"/>
  <c r="F116" i="62"/>
  <c r="D116" i="62"/>
  <c r="C116" i="62"/>
  <c r="B116" i="62"/>
  <c r="A116" i="62"/>
  <c r="AA115" i="62"/>
  <c r="Z115" i="62"/>
  <c r="Y115" i="62"/>
  <c r="W115" i="62"/>
  <c r="V115" i="62"/>
  <c r="U115" i="62"/>
  <c r="T115" i="62"/>
  <c r="S115" i="62"/>
  <c r="R115" i="62"/>
  <c r="Q115" i="62"/>
  <c r="P115" i="62"/>
  <c r="O115" i="62"/>
  <c r="N115" i="62"/>
  <c r="M115" i="62"/>
  <c r="L115" i="62"/>
  <c r="K115" i="62"/>
  <c r="J115" i="62"/>
  <c r="I115" i="62"/>
  <c r="H115" i="62"/>
  <c r="G115" i="62"/>
  <c r="F115" i="62"/>
  <c r="D115" i="62"/>
  <c r="C115" i="62"/>
  <c r="B115" i="62"/>
  <c r="A115" i="62"/>
  <c r="AA114" i="62"/>
  <c r="Z114" i="62"/>
  <c r="Y114" i="62"/>
  <c r="W114" i="62"/>
  <c r="V114" i="62"/>
  <c r="U114" i="62"/>
  <c r="T114" i="62"/>
  <c r="S114" i="62"/>
  <c r="R114" i="62"/>
  <c r="Q114" i="62"/>
  <c r="P114" i="62"/>
  <c r="O114" i="62"/>
  <c r="N114" i="62"/>
  <c r="M114" i="62"/>
  <c r="L114" i="62"/>
  <c r="K114" i="62"/>
  <c r="J114" i="62"/>
  <c r="I114" i="62"/>
  <c r="H114" i="62"/>
  <c r="G114" i="62"/>
  <c r="F114" i="62"/>
  <c r="D114" i="62"/>
  <c r="C114" i="62"/>
  <c r="B114" i="62"/>
  <c r="A114" i="62"/>
  <c r="AA113" i="62"/>
  <c r="Z113" i="62"/>
  <c r="Y113" i="62"/>
  <c r="W113" i="62"/>
  <c r="V113" i="62"/>
  <c r="U113" i="62"/>
  <c r="T113" i="62"/>
  <c r="S113" i="62"/>
  <c r="R113" i="62"/>
  <c r="Q113" i="62"/>
  <c r="P113" i="62"/>
  <c r="O113" i="62"/>
  <c r="N113" i="62"/>
  <c r="M113" i="62"/>
  <c r="L113" i="62"/>
  <c r="K113" i="62"/>
  <c r="J113" i="62"/>
  <c r="I113" i="62"/>
  <c r="H113" i="62"/>
  <c r="G113" i="62"/>
  <c r="F113" i="62"/>
  <c r="D113" i="62"/>
  <c r="C113" i="62"/>
  <c r="B113" i="62"/>
  <c r="A113" i="62"/>
  <c r="AA112" i="62"/>
  <c r="Z112" i="62"/>
  <c r="Y112" i="62"/>
  <c r="W112" i="62"/>
  <c r="V112" i="62"/>
  <c r="U112" i="62"/>
  <c r="T112" i="62"/>
  <c r="S112" i="62"/>
  <c r="R112" i="62"/>
  <c r="Q112" i="62"/>
  <c r="P112" i="62"/>
  <c r="O112" i="62"/>
  <c r="N112" i="62"/>
  <c r="M112" i="62"/>
  <c r="L112" i="62"/>
  <c r="K112" i="62"/>
  <c r="J112" i="62"/>
  <c r="I112" i="62"/>
  <c r="H112" i="62"/>
  <c r="G112" i="62"/>
  <c r="F112" i="62"/>
  <c r="D112" i="62"/>
  <c r="C112" i="62"/>
  <c r="B112" i="62"/>
  <c r="A112" i="62"/>
  <c r="AA111" i="62"/>
  <c r="Z111" i="62"/>
  <c r="Y111" i="62"/>
  <c r="W111" i="62"/>
  <c r="V111" i="62"/>
  <c r="U111" i="62"/>
  <c r="T111" i="62"/>
  <c r="S111" i="62"/>
  <c r="R111" i="62"/>
  <c r="Q111" i="62"/>
  <c r="P111" i="62"/>
  <c r="O111" i="62"/>
  <c r="N111" i="62"/>
  <c r="M111" i="62"/>
  <c r="L111" i="62"/>
  <c r="K111" i="62"/>
  <c r="J111" i="62"/>
  <c r="I111" i="62"/>
  <c r="H111" i="62"/>
  <c r="G111" i="62"/>
  <c r="F111" i="62"/>
  <c r="D111" i="62"/>
  <c r="C111" i="62"/>
  <c r="B111" i="62"/>
  <c r="A111" i="62"/>
  <c r="AA110" i="62"/>
  <c r="Z110" i="62"/>
  <c r="Y110" i="62"/>
  <c r="W110" i="62"/>
  <c r="V110" i="62"/>
  <c r="U110" i="62"/>
  <c r="T110" i="62"/>
  <c r="S110" i="62"/>
  <c r="R110" i="62"/>
  <c r="Q110" i="62"/>
  <c r="P110" i="62"/>
  <c r="O110" i="62"/>
  <c r="N110" i="62"/>
  <c r="M110" i="62"/>
  <c r="L110" i="62"/>
  <c r="K110" i="62"/>
  <c r="J110" i="62"/>
  <c r="I110" i="62"/>
  <c r="H110" i="62"/>
  <c r="G110" i="62"/>
  <c r="F110" i="62"/>
  <c r="D110" i="62"/>
  <c r="C110" i="62"/>
  <c r="B110" i="62"/>
  <c r="A110" i="62"/>
  <c r="AA109" i="62"/>
  <c r="Z109" i="62"/>
  <c r="Y109" i="62"/>
  <c r="W109" i="62"/>
  <c r="V109" i="62"/>
  <c r="U109" i="62"/>
  <c r="T109" i="62"/>
  <c r="S109" i="62"/>
  <c r="R109" i="62"/>
  <c r="Q109" i="62"/>
  <c r="P109" i="62"/>
  <c r="O109" i="62"/>
  <c r="N109" i="62"/>
  <c r="M109" i="62"/>
  <c r="L109" i="62"/>
  <c r="K109" i="62"/>
  <c r="J109" i="62"/>
  <c r="I109" i="62"/>
  <c r="H109" i="62"/>
  <c r="G109" i="62"/>
  <c r="F109" i="62"/>
  <c r="D109" i="62"/>
  <c r="C109" i="62"/>
  <c r="B109" i="62"/>
  <c r="A109" i="62"/>
  <c r="AA108" i="62"/>
  <c r="Z108" i="62"/>
  <c r="Y108" i="62"/>
  <c r="W108" i="62"/>
  <c r="V108" i="62"/>
  <c r="U108" i="62"/>
  <c r="T108" i="62"/>
  <c r="S108" i="62"/>
  <c r="R108" i="62"/>
  <c r="Q108" i="62"/>
  <c r="P108" i="62"/>
  <c r="O108" i="62"/>
  <c r="N108" i="62"/>
  <c r="M108" i="62"/>
  <c r="L108" i="62"/>
  <c r="K108" i="62"/>
  <c r="J108" i="62"/>
  <c r="I108" i="62"/>
  <c r="H108" i="62"/>
  <c r="G108" i="62"/>
  <c r="F108" i="62"/>
  <c r="D108" i="62"/>
  <c r="C108" i="62"/>
  <c r="B108" i="62"/>
  <c r="A108" i="62"/>
  <c r="AA107" i="62"/>
  <c r="Z107" i="62"/>
  <c r="Y107" i="62"/>
  <c r="W107" i="62"/>
  <c r="V107" i="62"/>
  <c r="U107" i="62"/>
  <c r="T107" i="62"/>
  <c r="S107" i="62"/>
  <c r="R107" i="62"/>
  <c r="Q107" i="62"/>
  <c r="P107" i="62"/>
  <c r="O107" i="62"/>
  <c r="N107" i="62"/>
  <c r="M107" i="62"/>
  <c r="L107" i="62"/>
  <c r="K107" i="62"/>
  <c r="J107" i="62"/>
  <c r="I107" i="62"/>
  <c r="H107" i="62"/>
  <c r="G107" i="62"/>
  <c r="F107" i="62"/>
  <c r="D107" i="62"/>
  <c r="C107" i="62"/>
  <c r="B107" i="62"/>
  <c r="A107" i="62"/>
  <c r="AA106" i="62"/>
  <c r="Z106" i="62"/>
  <c r="Y106" i="62"/>
  <c r="W106" i="62"/>
  <c r="V106" i="62"/>
  <c r="U106" i="62"/>
  <c r="T106" i="62"/>
  <c r="S106" i="62"/>
  <c r="R106" i="62"/>
  <c r="Q106" i="62"/>
  <c r="P106" i="62"/>
  <c r="O106" i="62"/>
  <c r="N106" i="62"/>
  <c r="M106" i="62"/>
  <c r="L106" i="62"/>
  <c r="K106" i="62"/>
  <c r="J106" i="62"/>
  <c r="I106" i="62"/>
  <c r="H106" i="62"/>
  <c r="G106" i="62"/>
  <c r="F106" i="62"/>
  <c r="D106" i="62"/>
  <c r="C106" i="62"/>
  <c r="B106" i="62"/>
  <c r="A106" i="62"/>
  <c r="AA105" i="62"/>
  <c r="Z105" i="62"/>
  <c r="Y105" i="62"/>
  <c r="W105" i="62"/>
  <c r="V105" i="62"/>
  <c r="U105" i="62"/>
  <c r="T105" i="62"/>
  <c r="S105" i="62"/>
  <c r="R105" i="62"/>
  <c r="Q105" i="62"/>
  <c r="P105" i="62"/>
  <c r="O105" i="62"/>
  <c r="N105" i="62"/>
  <c r="M105" i="62"/>
  <c r="L105" i="62"/>
  <c r="K105" i="62"/>
  <c r="J105" i="62"/>
  <c r="I105" i="62"/>
  <c r="H105" i="62"/>
  <c r="G105" i="62"/>
  <c r="F105" i="62"/>
  <c r="D105" i="62"/>
  <c r="C105" i="62"/>
  <c r="B105" i="62"/>
  <c r="A105" i="62"/>
  <c r="AA104" i="62"/>
  <c r="Z104" i="62"/>
  <c r="Y104" i="62"/>
  <c r="W104" i="62"/>
  <c r="V104" i="62"/>
  <c r="U104" i="62"/>
  <c r="T104" i="62"/>
  <c r="S104" i="62"/>
  <c r="R104" i="62"/>
  <c r="Q104" i="62"/>
  <c r="P104" i="62"/>
  <c r="O104" i="62"/>
  <c r="N104" i="62"/>
  <c r="M104" i="62"/>
  <c r="L104" i="62"/>
  <c r="K104" i="62"/>
  <c r="J104" i="62"/>
  <c r="I104" i="62"/>
  <c r="H104" i="62"/>
  <c r="G104" i="62"/>
  <c r="F104" i="62"/>
  <c r="D104" i="62"/>
  <c r="C104" i="62"/>
  <c r="B104" i="62"/>
  <c r="A104" i="62"/>
  <c r="AA103" i="62"/>
  <c r="Z103" i="62"/>
  <c r="Y103" i="62"/>
  <c r="W103" i="62"/>
  <c r="V103" i="62"/>
  <c r="U103" i="62"/>
  <c r="T103" i="62"/>
  <c r="S103" i="62"/>
  <c r="R103" i="62"/>
  <c r="Q103" i="62"/>
  <c r="P103" i="62"/>
  <c r="O103" i="62"/>
  <c r="N103" i="62"/>
  <c r="M103" i="62"/>
  <c r="L103" i="62"/>
  <c r="K103" i="62"/>
  <c r="J103" i="62"/>
  <c r="I103" i="62"/>
  <c r="H103" i="62"/>
  <c r="G103" i="62"/>
  <c r="F103" i="62"/>
  <c r="D103" i="62"/>
  <c r="C103" i="62"/>
  <c r="B103" i="62"/>
  <c r="A103" i="62"/>
  <c r="AA102" i="62"/>
  <c r="Z102" i="62"/>
  <c r="Y102" i="62"/>
  <c r="W102" i="62"/>
  <c r="V102" i="62"/>
  <c r="U102" i="62"/>
  <c r="T102" i="62"/>
  <c r="S102" i="62"/>
  <c r="R102" i="62"/>
  <c r="Q102" i="62"/>
  <c r="P102" i="62"/>
  <c r="O102" i="62"/>
  <c r="N102" i="62"/>
  <c r="M102" i="62"/>
  <c r="L102" i="62"/>
  <c r="K102" i="62"/>
  <c r="J102" i="62"/>
  <c r="I102" i="62"/>
  <c r="H102" i="62"/>
  <c r="G102" i="62"/>
  <c r="F102" i="62"/>
  <c r="D102" i="62"/>
  <c r="C102" i="62"/>
  <c r="B102" i="62"/>
  <c r="A102" i="62"/>
  <c r="AA101" i="62"/>
  <c r="Z101" i="62"/>
  <c r="Y101" i="62"/>
  <c r="W101" i="62"/>
  <c r="V101" i="62"/>
  <c r="U101" i="62"/>
  <c r="T101" i="62"/>
  <c r="S101" i="62"/>
  <c r="R101" i="62"/>
  <c r="Q101" i="62"/>
  <c r="P101" i="62"/>
  <c r="O101" i="62"/>
  <c r="N101" i="62"/>
  <c r="M101" i="62"/>
  <c r="L101" i="62"/>
  <c r="K101" i="62"/>
  <c r="J101" i="62"/>
  <c r="I101" i="62"/>
  <c r="H101" i="62"/>
  <c r="G101" i="62"/>
  <c r="F101" i="62"/>
  <c r="D101" i="62"/>
  <c r="C101" i="62"/>
  <c r="B101" i="62"/>
  <c r="A101" i="62"/>
  <c r="AA100" i="62"/>
  <c r="Z100" i="62"/>
  <c r="Y100" i="62"/>
  <c r="W100" i="62"/>
  <c r="V100" i="62"/>
  <c r="U100" i="62"/>
  <c r="T100" i="62"/>
  <c r="S100" i="62"/>
  <c r="R100" i="62"/>
  <c r="Q100" i="62"/>
  <c r="P100" i="62"/>
  <c r="O100" i="62"/>
  <c r="N100" i="62"/>
  <c r="M100" i="62"/>
  <c r="L100" i="62"/>
  <c r="K100" i="62"/>
  <c r="J100" i="62"/>
  <c r="I100" i="62"/>
  <c r="H100" i="62"/>
  <c r="G100" i="62"/>
  <c r="F100" i="62"/>
  <c r="D100" i="62"/>
  <c r="C100" i="62"/>
  <c r="B100" i="62"/>
  <c r="A100" i="62"/>
  <c r="AA99" i="62"/>
  <c r="Z99" i="62"/>
  <c r="Y99" i="62"/>
  <c r="W99" i="62"/>
  <c r="V99" i="62"/>
  <c r="U99" i="62"/>
  <c r="T99" i="62"/>
  <c r="S99" i="62"/>
  <c r="R99" i="62"/>
  <c r="Q99" i="62"/>
  <c r="P99" i="62"/>
  <c r="O99" i="62"/>
  <c r="N99" i="62"/>
  <c r="M99" i="62"/>
  <c r="L99" i="62"/>
  <c r="K99" i="62"/>
  <c r="J99" i="62"/>
  <c r="I99" i="62"/>
  <c r="H99" i="62"/>
  <c r="G99" i="62"/>
  <c r="F99" i="62"/>
  <c r="D99" i="62"/>
  <c r="C99" i="62"/>
  <c r="B99" i="62"/>
  <c r="A99" i="62"/>
  <c r="AA98" i="62"/>
  <c r="Z98" i="62"/>
  <c r="Y98" i="62"/>
  <c r="W98" i="62"/>
  <c r="V98" i="62"/>
  <c r="U98" i="62"/>
  <c r="T98" i="62"/>
  <c r="S98" i="62"/>
  <c r="R98" i="62"/>
  <c r="Q98" i="62"/>
  <c r="P98" i="62"/>
  <c r="O98" i="62"/>
  <c r="N98" i="62"/>
  <c r="M98" i="62"/>
  <c r="L98" i="62"/>
  <c r="K98" i="62"/>
  <c r="J98" i="62"/>
  <c r="I98" i="62"/>
  <c r="H98" i="62"/>
  <c r="G98" i="62"/>
  <c r="F98" i="62"/>
  <c r="D98" i="62"/>
  <c r="C98" i="62"/>
  <c r="B98" i="62"/>
  <c r="A98" i="62"/>
  <c r="AA97" i="62"/>
  <c r="Z97" i="62"/>
  <c r="Y97" i="62"/>
  <c r="W97" i="62"/>
  <c r="V97" i="62"/>
  <c r="U97" i="62"/>
  <c r="T97" i="62"/>
  <c r="S97" i="62"/>
  <c r="R97" i="62"/>
  <c r="Q97" i="62"/>
  <c r="P97" i="62"/>
  <c r="O97" i="62"/>
  <c r="N97" i="62"/>
  <c r="M97" i="62"/>
  <c r="L97" i="62"/>
  <c r="K97" i="62"/>
  <c r="J97" i="62"/>
  <c r="I97" i="62"/>
  <c r="H97" i="62"/>
  <c r="G97" i="62"/>
  <c r="F97" i="62"/>
  <c r="D97" i="62"/>
  <c r="C97" i="62"/>
  <c r="B97" i="62"/>
  <c r="A97" i="62"/>
  <c r="AA96" i="62"/>
  <c r="Z96" i="62"/>
  <c r="Y96" i="62"/>
  <c r="W96" i="62"/>
  <c r="V96" i="62"/>
  <c r="U96" i="62"/>
  <c r="T96" i="62"/>
  <c r="S96" i="62"/>
  <c r="R96" i="62"/>
  <c r="Q96" i="62"/>
  <c r="P96" i="62"/>
  <c r="O96" i="62"/>
  <c r="N96" i="62"/>
  <c r="M96" i="62"/>
  <c r="L96" i="62"/>
  <c r="K96" i="62"/>
  <c r="J96" i="62"/>
  <c r="I96" i="62"/>
  <c r="H96" i="62"/>
  <c r="G96" i="62"/>
  <c r="F96" i="62"/>
  <c r="D96" i="62"/>
  <c r="C96" i="62"/>
  <c r="B96" i="62"/>
  <c r="A96" i="62"/>
  <c r="AA95" i="62"/>
  <c r="Z95" i="62"/>
  <c r="Y95" i="62"/>
  <c r="W95" i="62"/>
  <c r="V95" i="62"/>
  <c r="U95" i="62"/>
  <c r="T95" i="62"/>
  <c r="S95" i="62"/>
  <c r="R95" i="62"/>
  <c r="Q95" i="62"/>
  <c r="P95" i="62"/>
  <c r="O95" i="62"/>
  <c r="N95" i="62"/>
  <c r="M95" i="62"/>
  <c r="L95" i="62"/>
  <c r="K95" i="62"/>
  <c r="J95" i="62"/>
  <c r="I95" i="62"/>
  <c r="H95" i="62"/>
  <c r="G95" i="62"/>
  <c r="F95" i="62"/>
  <c r="D95" i="62"/>
  <c r="C95" i="62"/>
  <c r="B95" i="62"/>
  <c r="A95" i="62"/>
  <c r="AA94" i="62"/>
  <c r="Z94" i="62"/>
  <c r="Y94" i="62"/>
  <c r="W94" i="62"/>
  <c r="V94" i="62"/>
  <c r="U94" i="62"/>
  <c r="T94" i="62"/>
  <c r="S94" i="62"/>
  <c r="R94" i="62"/>
  <c r="Q94" i="62"/>
  <c r="P94" i="62"/>
  <c r="O94" i="62"/>
  <c r="N94" i="62"/>
  <c r="M94" i="62"/>
  <c r="L94" i="62"/>
  <c r="K94" i="62"/>
  <c r="J94" i="62"/>
  <c r="I94" i="62"/>
  <c r="H94" i="62"/>
  <c r="G94" i="62"/>
  <c r="F94" i="62"/>
  <c r="D94" i="62"/>
  <c r="C94" i="62"/>
  <c r="B94" i="62"/>
  <c r="A94" i="62"/>
  <c r="AA93" i="62"/>
  <c r="Z93" i="62"/>
  <c r="Y93" i="62"/>
  <c r="W93" i="62"/>
  <c r="V93" i="62"/>
  <c r="U93" i="62"/>
  <c r="T93" i="62"/>
  <c r="S93" i="62"/>
  <c r="R93" i="62"/>
  <c r="Q93" i="62"/>
  <c r="P93" i="62"/>
  <c r="O93" i="62"/>
  <c r="N93" i="62"/>
  <c r="M93" i="62"/>
  <c r="L93" i="62"/>
  <c r="K93" i="62"/>
  <c r="J93" i="62"/>
  <c r="I93" i="62"/>
  <c r="H93" i="62"/>
  <c r="G93" i="62"/>
  <c r="F93" i="62"/>
  <c r="D93" i="62"/>
  <c r="C93" i="62"/>
  <c r="B93" i="62"/>
  <c r="A93" i="62"/>
  <c r="AA91" i="62"/>
  <c r="Z91" i="62"/>
  <c r="Y91" i="62"/>
  <c r="W91" i="62"/>
  <c r="V91" i="62"/>
  <c r="U91" i="62"/>
  <c r="T91" i="62"/>
  <c r="S91" i="62"/>
  <c r="R91" i="62"/>
  <c r="Q91" i="62"/>
  <c r="P91" i="62"/>
  <c r="O91" i="62"/>
  <c r="N91" i="62"/>
  <c r="M91" i="62"/>
  <c r="L91" i="62"/>
  <c r="K91" i="62"/>
  <c r="J91" i="62"/>
  <c r="I91" i="62"/>
  <c r="H91" i="62"/>
  <c r="G91" i="62"/>
  <c r="F91" i="62"/>
  <c r="D91" i="62"/>
  <c r="C91" i="62"/>
  <c r="B91" i="62"/>
  <c r="A91" i="62"/>
  <c r="AA90" i="62"/>
  <c r="Z90" i="62"/>
  <c r="Y90" i="62"/>
  <c r="W90" i="62"/>
  <c r="V90" i="62"/>
  <c r="U90" i="62"/>
  <c r="T90" i="62"/>
  <c r="S90" i="62"/>
  <c r="R90" i="62"/>
  <c r="Q90" i="62"/>
  <c r="P90" i="62"/>
  <c r="O90" i="62"/>
  <c r="N90" i="62"/>
  <c r="M90" i="62"/>
  <c r="L90" i="62"/>
  <c r="K90" i="62"/>
  <c r="J90" i="62"/>
  <c r="I90" i="62"/>
  <c r="H90" i="62"/>
  <c r="G90" i="62"/>
  <c r="F90" i="62"/>
  <c r="D90" i="62"/>
  <c r="C90" i="62"/>
  <c r="B90" i="62"/>
  <c r="A90" i="62"/>
  <c r="AA89" i="62"/>
  <c r="Z89" i="62"/>
  <c r="Y89" i="62"/>
  <c r="W89" i="62"/>
  <c r="V89" i="62"/>
  <c r="U89" i="62"/>
  <c r="T89" i="62"/>
  <c r="S89" i="62"/>
  <c r="R89" i="62"/>
  <c r="Q89" i="62"/>
  <c r="P89" i="62"/>
  <c r="O89" i="62"/>
  <c r="N89" i="62"/>
  <c r="M89" i="62"/>
  <c r="L89" i="62"/>
  <c r="K89" i="62"/>
  <c r="J89" i="62"/>
  <c r="I89" i="62"/>
  <c r="H89" i="62"/>
  <c r="G89" i="62"/>
  <c r="F89" i="62"/>
  <c r="D89" i="62"/>
  <c r="C89" i="62"/>
  <c r="B89" i="62"/>
  <c r="A89" i="62"/>
  <c r="AA88" i="62"/>
  <c r="Z88" i="62"/>
  <c r="Y88" i="62"/>
  <c r="W88" i="62"/>
  <c r="V88" i="62"/>
  <c r="U88" i="62"/>
  <c r="T88" i="62"/>
  <c r="S88" i="62"/>
  <c r="R88" i="62"/>
  <c r="Q88" i="62"/>
  <c r="P88" i="62"/>
  <c r="O88" i="62"/>
  <c r="N88" i="62"/>
  <c r="M88" i="62"/>
  <c r="L88" i="62"/>
  <c r="K88" i="62"/>
  <c r="J88" i="62"/>
  <c r="I88" i="62"/>
  <c r="H88" i="62"/>
  <c r="G88" i="62"/>
  <c r="F88" i="62"/>
  <c r="D88" i="62"/>
  <c r="C88" i="62"/>
  <c r="B88" i="62"/>
  <c r="A88" i="62"/>
  <c r="AA87" i="62"/>
  <c r="Z87" i="62"/>
  <c r="Y87" i="62"/>
  <c r="W87" i="62"/>
  <c r="V87" i="62"/>
  <c r="U87" i="62"/>
  <c r="T87" i="62"/>
  <c r="S87" i="62"/>
  <c r="R87" i="62"/>
  <c r="Q87" i="62"/>
  <c r="P87" i="62"/>
  <c r="O87" i="62"/>
  <c r="N87" i="62"/>
  <c r="M87" i="62"/>
  <c r="L87" i="62"/>
  <c r="K87" i="62"/>
  <c r="J87" i="62"/>
  <c r="I87" i="62"/>
  <c r="H87" i="62"/>
  <c r="G87" i="62"/>
  <c r="F87" i="62"/>
  <c r="D87" i="62"/>
  <c r="C87" i="62"/>
  <c r="B87" i="62"/>
  <c r="A87" i="62"/>
  <c r="AA85" i="62"/>
  <c r="Z85" i="62"/>
  <c r="Y85" i="62"/>
  <c r="W85" i="62"/>
  <c r="V85" i="62"/>
  <c r="U85" i="62"/>
  <c r="T85" i="62"/>
  <c r="S85" i="62"/>
  <c r="R85" i="62"/>
  <c r="Q85" i="62"/>
  <c r="P85" i="62"/>
  <c r="O85" i="62"/>
  <c r="N85" i="62"/>
  <c r="M85" i="62"/>
  <c r="L85" i="62"/>
  <c r="K85" i="62"/>
  <c r="J85" i="62"/>
  <c r="I85" i="62"/>
  <c r="H85" i="62"/>
  <c r="G85" i="62"/>
  <c r="F85" i="62"/>
  <c r="D85" i="62"/>
  <c r="C85" i="62"/>
  <c r="B85" i="62"/>
  <c r="A85" i="62"/>
  <c r="AA84" i="62"/>
  <c r="Z84" i="62"/>
  <c r="Y84" i="62"/>
  <c r="W84" i="62"/>
  <c r="V84" i="62"/>
  <c r="U84" i="62"/>
  <c r="T84" i="62"/>
  <c r="S84" i="62"/>
  <c r="R84" i="62"/>
  <c r="Q84" i="62"/>
  <c r="P84" i="62"/>
  <c r="O84" i="62"/>
  <c r="N84" i="62"/>
  <c r="M84" i="62"/>
  <c r="L84" i="62"/>
  <c r="K84" i="62"/>
  <c r="J84" i="62"/>
  <c r="I84" i="62"/>
  <c r="H84" i="62"/>
  <c r="G84" i="62"/>
  <c r="F84" i="62"/>
  <c r="D84" i="62"/>
  <c r="C84" i="62"/>
  <c r="B84" i="62"/>
  <c r="A84" i="62"/>
  <c r="AA83" i="62"/>
  <c r="Z83" i="62"/>
  <c r="Y83" i="62"/>
  <c r="W83" i="62"/>
  <c r="V83" i="62"/>
  <c r="U83" i="62"/>
  <c r="T83" i="62"/>
  <c r="S83" i="62"/>
  <c r="R83" i="62"/>
  <c r="Q83" i="62"/>
  <c r="P83" i="62"/>
  <c r="O83" i="62"/>
  <c r="N83" i="62"/>
  <c r="M83" i="62"/>
  <c r="L83" i="62"/>
  <c r="K83" i="62"/>
  <c r="J83" i="62"/>
  <c r="I83" i="62"/>
  <c r="H83" i="62"/>
  <c r="G83" i="62"/>
  <c r="F83" i="62"/>
  <c r="D83" i="62"/>
  <c r="C83" i="62"/>
  <c r="B83" i="62"/>
  <c r="A83" i="62"/>
  <c r="AA82" i="62"/>
  <c r="Z82" i="62"/>
  <c r="Y82" i="62"/>
  <c r="W82" i="62"/>
  <c r="V82" i="62"/>
  <c r="U82" i="62"/>
  <c r="T82" i="62"/>
  <c r="S82" i="62"/>
  <c r="R82" i="62"/>
  <c r="Q82" i="62"/>
  <c r="P82" i="62"/>
  <c r="O82" i="62"/>
  <c r="N82" i="62"/>
  <c r="M82" i="62"/>
  <c r="L82" i="62"/>
  <c r="K82" i="62"/>
  <c r="J82" i="62"/>
  <c r="I82" i="62"/>
  <c r="H82" i="62"/>
  <c r="G82" i="62"/>
  <c r="F82" i="62"/>
  <c r="D82" i="62"/>
  <c r="C82" i="62"/>
  <c r="B82" i="62"/>
  <c r="A82" i="62"/>
  <c r="AA81" i="62"/>
  <c r="Z81" i="62"/>
  <c r="Y81" i="62"/>
  <c r="W81" i="62"/>
  <c r="V81" i="62"/>
  <c r="U81" i="62"/>
  <c r="T81" i="62"/>
  <c r="S81" i="62"/>
  <c r="R81" i="62"/>
  <c r="Q81" i="62"/>
  <c r="P81" i="62"/>
  <c r="O81" i="62"/>
  <c r="N81" i="62"/>
  <c r="M81" i="62"/>
  <c r="L81" i="62"/>
  <c r="K81" i="62"/>
  <c r="J81" i="62"/>
  <c r="I81" i="62"/>
  <c r="H81" i="62"/>
  <c r="G81" i="62"/>
  <c r="F81" i="62"/>
  <c r="D81" i="62"/>
  <c r="C81" i="62"/>
  <c r="B81" i="62"/>
  <c r="A81" i="62"/>
  <c r="AA80" i="62"/>
  <c r="Z80" i="62"/>
  <c r="Y80" i="62"/>
  <c r="W80" i="62"/>
  <c r="V80" i="62"/>
  <c r="U80" i="62"/>
  <c r="T80" i="62"/>
  <c r="S80" i="62"/>
  <c r="R80" i="62"/>
  <c r="Q80" i="62"/>
  <c r="P80" i="62"/>
  <c r="O80" i="62"/>
  <c r="N80" i="62"/>
  <c r="M80" i="62"/>
  <c r="L80" i="62"/>
  <c r="K80" i="62"/>
  <c r="J80" i="62"/>
  <c r="I80" i="62"/>
  <c r="H80" i="62"/>
  <c r="G80" i="62"/>
  <c r="F80" i="62"/>
  <c r="D80" i="62"/>
  <c r="C80" i="62"/>
  <c r="B80" i="62"/>
  <c r="A80" i="62"/>
  <c r="AA78" i="62"/>
  <c r="Z78" i="62"/>
  <c r="Y78" i="62"/>
  <c r="W78" i="62"/>
  <c r="V78" i="62"/>
  <c r="U78" i="62"/>
  <c r="T78" i="62"/>
  <c r="S78" i="62"/>
  <c r="R78" i="62"/>
  <c r="Q78" i="62"/>
  <c r="P78" i="62"/>
  <c r="O78" i="62"/>
  <c r="N78" i="62"/>
  <c r="M78" i="62"/>
  <c r="L78" i="62"/>
  <c r="K78" i="62"/>
  <c r="J78" i="62"/>
  <c r="I78" i="62"/>
  <c r="H78" i="62"/>
  <c r="G78" i="62"/>
  <c r="F78" i="62"/>
  <c r="D78" i="62"/>
  <c r="C78" i="62"/>
  <c r="B78" i="62"/>
  <c r="A78" i="62"/>
  <c r="AA77" i="62"/>
  <c r="Z77" i="62"/>
  <c r="Y77" i="62"/>
  <c r="W77" i="62"/>
  <c r="V77" i="62"/>
  <c r="U77" i="62"/>
  <c r="T77" i="62"/>
  <c r="S77" i="62"/>
  <c r="R77" i="62"/>
  <c r="Q77" i="62"/>
  <c r="P77" i="62"/>
  <c r="O77" i="62"/>
  <c r="N77" i="62"/>
  <c r="M77" i="62"/>
  <c r="L77" i="62"/>
  <c r="K77" i="62"/>
  <c r="J77" i="62"/>
  <c r="I77" i="62"/>
  <c r="H77" i="62"/>
  <c r="G77" i="62"/>
  <c r="F77" i="62"/>
  <c r="D77" i="62"/>
  <c r="C77" i="62"/>
  <c r="B77" i="62"/>
  <c r="A77" i="62"/>
  <c r="AA76" i="62"/>
  <c r="Z76" i="62"/>
  <c r="Y76" i="62"/>
  <c r="W76" i="62"/>
  <c r="V76" i="62"/>
  <c r="U76" i="62"/>
  <c r="T76" i="62"/>
  <c r="S76" i="62"/>
  <c r="R76" i="62"/>
  <c r="Q76" i="62"/>
  <c r="P76" i="62"/>
  <c r="O76" i="62"/>
  <c r="N76" i="62"/>
  <c r="M76" i="62"/>
  <c r="L76" i="62"/>
  <c r="K76" i="62"/>
  <c r="J76" i="62"/>
  <c r="I76" i="62"/>
  <c r="H76" i="62"/>
  <c r="G76" i="62"/>
  <c r="F76" i="62"/>
  <c r="D76" i="62"/>
  <c r="C76" i="62"/>
  <c r="B76" i="62"/>
  <c r="A76" i="62"/>
  <c r="AA75" i="62"/>
  <c r="Z75" i="62"/>
  <c r="Y75" i="62"/>
  <c r="W75" i="62"/>
  <c r="V75" i="62"/>
  <c r="U75" i="62"/>
  <c r="T75" i="62"/>
  <c r="S75" i="62"/>
  <c r="R75" i="62"/>
  <c r="Q75" i="62"/>
  <c r="P75" i="62"/>
  <c r="O75" i="62"/>
  <c r="N75" i="62"/>
  <c r="M75" i="62"/>
  <c r="L75" i="62"/>
  <c r="K75" i="62"/>
  <c r="J75" i="62"/>
  <c r="I75" i="62"/>
  <c r="H75" i="62"/>
  <c r="G75" i="62"/>
  <c r="F75" i="62"/>
  <c r="D75" i="62"/>
  <c r="C75" i="62"/>
  <c r="B75" i="62"/>
  <c r="A75" i="62"/>
  <c r="AA74" i="62"/>
  <c r="Z74" i="62"/>
  <c r="Y74" i="62"/>
  <c r="W74" i="62"/>
  <c r="V74" i="62"/>
  <c r="U74" i="62"/>
  <c r="T74" i="62"/>
  <c r="S74" i="62"/>
  <c r="R74" i="62"/>
  <c r="Q74" i="62"/>
  <c r="P74" i="62"/>
  <c r="O74" i="62"/>
  <c r="N74" i="62"/>
  <c r="M74" i="62"/>
  <c r="L74" i="62"/>
  <c r="K74" i="62"/>
  <c r="J74" i="62"/>
  <c r="I74" i="62"/>
  <c r="H74" i="62"/>
  <c r="G74" i="62"/>
  <c r="F74" i="62"/>
  <c r="D74" i="62"/>
  <c r="C74" i="62"/>
  <c r="B74" i="62"/>
  <c r="A74" i="62"/>
  <c r="AA73" i="62"/>
  <c r="Z73" i="62"/>
  <c r="Y73" i="62"/>
  <c r="W73" i="62"/>
  <c r="V73" i="62"/>
  <c r="U73" i="62"/>
  <c r="T73" i="62"/>
  <c r="S73" i="62"/>
  <c r="R73" i="62"/>
  <c r="Q73" i="62"/>
  <c r="P73" i="62"/>
  <c r="O73" i="62"/>
  <c r="N73" i="62"/>
  <c r="M73" i="62"/>
  <c r="L73" i="62"/>
  <c r="K73" i="62"/>
  <c r="J73" i="62"/>
  <c r="I73" i="62"/>
  <c r="H73" i="62"/>
  <c r="G73" i="62"/>
  <c r="F73" i="62"/>
  <c r="D73" i="62"/>
  <c r="C73" i="62"/>
  <c r="B73" i="62"/>
  <c r="A73" i="62"/>
  <c r="AA72" i="62"/>
  <c r="Z72" i="62"/>
  <c r="Y72" i="62"/>
  <c r="W72" i="62"/>
  <c r="V72" i="62"/>
  <c r="U72" i="62"/>
  <c r="T72" i="62"/>
  <c r="S72" i="62"/>
  <c r="R72" i="62"/>
  <c r="Q72" i="62"/>
  <c r="P72" i="62"/>
  <c r="O72" i="62"/>
  <c r="N72" i="62"/>
  <c r="M72" i="62"/>
  <c r="L72" i="62"/>
  <c r="K72" i="62"/>
  <c r="J72" i="62"/>
  <c r="I72" i="62"/>
  <c r="H72" i="62"/>
  <c r="G72" i="62"/>
  <c r="F72" i="62"/>
  <c r="D72" i="62"/>
  <c r="C72" i="62"/>
  <c r="B72" i="62"/>
  <c r="A72" i="62"/>
  <c r="AA71" i="62"/>
  <c r="Z71" i="62"/>
  <c r="Y71" i="62"/>
  <c r="W71" i="62"/>
  <c r="V71" i="62"/>
  <c r="U71" i="62"/>
  <c r="T71" i="62"/>
  <c r="S71" i="62"/>
  <c r="R71" i="62"/>
  <c r="Q71" i="62"/>
  <c r="P71" i="62"/>
  <c r="O71" i="62"/>
  <c r="N71" i="62"/>
  <c r="M71" i="62"/>
  <c r="L71" i="62"/>
  <c r="K71" i="62"/>
  <c r="J71" i="62"/>
  <c r="I71" i="62"/>
  <c r="H71" i="62"/>
  <c r="G71" i="62"/>
  <c r="F71" i="62"/>
  <c r="D71" i="62"/>
  <c r="C71" i="62"/>
  <c r="B71" i="62"/>
  <c r="A71" i="62"/>
  <c r="AA70" i="62"/>
  <c r="Z70" i="62"/>
  <c r="Y70" i="62"/>
  <c r="W70" i="62"/>
  <c r="V70" i="62"/>
  <c r="U70" i="62"/>
  <c r="T70" i="62"/>
  <c r="S70" i="62"/>
  <c r="R70" i="62"/>
  <c r="Q70" i="62"/>
  <c r="P70" i="62"/>
  <c r="O70" i="62"/>
  <c r="N70" i="62"/>
  <c r="M70" i="62"/>
  <c r="L70" i="62"/>
  <c r="K70" i="62"/>
  <c r="J70" i="62"/>
  <c r="I70" i="62"/>
  <c r="H70" i="62"/>
  <c r="G70" i="62"/>
  <c r="F70" i="62"/>
  <c r="D70" i="62"/>
  <c r="C70" i="62"/>
  <c r="B70" i="62"/>
  <c r="A70" i="62"/>
  <c r="AA69" i="62"/>
  <c r="Z69" i="62"/>
  <c r="Y69" i="62"/>
  <c r="W69" i="62"/>
  <c r="V69" i="62"/>
  <c r="U69" i="62"/>
  <c r="T69" i="62"/>
  <c r="S69" i="62"/>
  <c r="R69" i="62"/>
  <c r="Q69" i="62"/>
  <c r="P69" i="62"/>
  <c r="O69" i="62"/>
  <c r="N69" i="62"/>
  <c r="M69" i="62"/>
  <c r="L69" i="62"/>
  <c r="K69" i="62"/>
  <c r="J69" i="62"/>
  <c r="I69" i="62"/>
  <c r="H69" i="62"/>
  <c r="G69" i="62"/>
  <c r="F69" i="62"/>
  <c r="D69" i="62"/>
  <c r="C69" i="62"/>
  <c r="B69" i="62"/>
  <c r="A69" i="62"/>
  <c r="AA68" i="62"/>
  <c r="Z68" i="62"/>
  <c r="Y68" i="62"/>
  <c r="W68" i="62"/>
  <c r="V68" i="62"/>
  <c r="U68" i="62"/>
  <c r="T68" i="62"/>
  <c r="S68" i="62"/>
  <c r="R68" i="62"/>
  <c r="Q68" i="62"/>
  <c r="P68" i="62"/>
  <c r="O68" i="62"/>
  <c r="N68" i="62"/>
  <c r="M68" i="62"/>
  <c r="L68" i="62"/>
  <c r="K68" i="62"/>
  <c r="J68" i="62"/>
  <c r="I68" i="62"/>
  <c r="H68" i="62"/>
  <c r="G68" i="62"/>
  <c r="F68" i="62"/>
  <c r="D68" i="62"/>
  <c r="C68" i="62"/>
  <c r="B68" i="62"/>
  <c r="A68" i="62"/>
  <c r="AA67" i="62"/>
  <c r="Z67" i="62"/>
  <c r="Y67" i="62"/>
  <c r="W67" i="62"/>
  <c r="V67" i="62"/>
  <c r="U67" i="62"/>
  <c r="T67" i="62"/>
  <c r="S67" i="62"/>
  <c r="R67" i="62"/>
  <c r="Q67" i="62"/>
  <c r="P67" i="62"/>
  <c r="O67" i="62"/>
  <c r="N67" i="62"/>
  <c r="M67" i="62"/>
  <c r="L67" i="62"/>
  <c r="K67" i="62"/>
  <c r="J67" i="62"/>
  <c r="I67" i="62"/>
  <c r="H67" i="62"/>
  <c r="G67" i="62"/>
  <c r="F67" i="62"/>
  <c r="D67" i="62"/>
  <c r="C67" i="62"/>
  <c r="B67" i="62"/>
  <c r="A67" i="62"/>
  <c r="AA66" i="62"/>
  <c r="Z66" i="62"/>
  <c r="Y66" i="62"/>
  <c r="W66" i="62"/>
  <c r="V66" i="62"/>
  <c r="U66" i="62"/>
  <c r="T66" i="62"/>
  <c r="S66" i="62"/>
  <c r="R66" i="62"/>
  <c r="Q66" i="62"/>
  <c r="P66" i="62"/>
  <c r="O66" i="62"/>
  <c r="N66" i="62"/>
  <c r="M66" i="62"/>
  <c r="L66" i="62"/>
  <c r="K66" i="62"/>
  <c r="J66" i="62"/>
  <c r="I66" i="62"/>
  <c r="H66" i="62"/>
  <c r="G66" i="62"/>
  <c r="F66" i="62"/>
  <c r="D66" i="62"/>
  <c r="C66" i="62"/>
  <c r="B66" i="62"/>
  <c r="A66" i="62"/>
  <c r="AA65" i="62"/>
  <c r="Z65" i="62"/>
  <c r="Y65" i="62"/>
  <c r="W65" i="62"/>
  <c r="V65" i="62"/>
  <c r="U65" i="62"/>
  <c r="T65" i="62"/>
  <c r="S65" i="62"/>
  <c r="R65" i="62"/>
  <c r="Q65" i="62"/>
  <c r="P65" i="62"/>
  <c r="O65" i="62"/>
  <c r="N65" i="62"/>
  <c r="M65" i="62"/>
  <c r="L65" i="62"/>
  <c r="K65" i="62"/>
  <c r="J65" i="62"/>
  <c r="I65" i="62"/>
  <c r="H65" i="62"/>
  <c r="G65" i="62"/>
  <c r="F65" i="62"/>
  <c r="D65" i="62"/>
  <c r="C65" i="62"/>
  <c r="B65" i="62"/>
  <c r="A65" i="62"/>
  <c r="AA64" i="62"/>
  <c r="Z64" i="62"/>
  <c r="Y64" i="62"/>
  <c r="W64" i="62"/>
  <c r="V64" i="62"/>
  <c r="U64" i="62"/>
  <c r="T64" i="62"/>
  <c r="S64" i="62"/>
  <c r="R64" i="62"/>
  <c r="Q64" i="62"/>
  <c r="P64" i="62"/>
  <c r="O64" i="62"/>
  <c r="N64" i="62"/>
  <c r="M64" i="62"/>
  <c r="L64" i="62"/>
  <c r="K64" i="62"/>
  <c r="J64" i="62"/>
  <c r="I64" i="62"/>
  <c r="H64" i="62"/>
  <c r="G64" i="62"/>
  <c r="F64" i="62"/>
  <c r="D64" i="62"/>
  <c r="C64" i="62"/>
  <c r="B64" i="62"/>
  <c r="A64" i="62"/>
  <c r="AA63" i="62"/>
  <c r="Z63" i="62"/>
  <c r="Y63" i="62"/>
  <c r="W63" i="62"/>
  <c r="V63" i="62"/>
  <c r="U63" i="62"/>
  <c r="T63" i="62"/>
  <c r="S63" i="62"/>
  <c r="R63" i="62"/>
  <c r="Q63" i="62"/>
  <c r="P63" i="62"/>
  <c r="O63" i="62"/>
  <c r="N63" i="62"/>
  <c r="M63" i="62"/>
  <c r="L63" i="62"/>
  <c r="K63" i="62"/>
  <c r="J63" i="62"/>
  <c r="I63" i="62"/>
  <c r="H63" i="62"/>
  <c r="G63" i="62"/>
  <c r="F63" i="62"/>
  <c r="D63" i="62"/>
  <c r="C63" i="62"/>
  <c r="B63" i="62"/>
  <c r="A63" i="62"/>
  <c r="AA61" i="62"/>
  <c r="Z61" i="62"/>
  <c r="Y61" i="62"/>
  <c r="W61" i="62"/>
  <c r="V61" i="62"/>
  <c r="U61" i="62"/>
  <c r="T61" i="62"/>
  <c r="S61" i="62"/>
  <c r="R61" i="62"/>
  <c r="Q61" i="62"/>
  <c r="P61" i="62"/>
  <c r="O61" i="62"/>
  <c r="N61" i="62"/>
  <c r="M61" i="62"/>
  <c r="L61" i="62"/>
  <c r="K61" i="62"/>
  <c r="J61" i="62"/>
  <c r="I61" i="62"/>
  <c r="H61" i="62"/>
  <c r="G61" i="62"/>
  <c r="F61" i="62"/>
  <c r="D61" i="62"/>
  <c r="C61" i="62"/>
  <c r="B61" i="62"/>
  <c r="A61" i="62"/>
  <c r="AA60" i="62"/>
  <c r="Z60" i="62"/>
  <c r="Y60" i="62"/>
  <c r="W60" i="62"/>
  <c r="V60" i="62"/>
  <c r="U60" i="62"/>
  <c r="T60" i="62"/>
  <c r="S60" i="62"/>
  <c r="R60" i="62"/>
  <c r="Q60" i="62"/>
  <c r="P60" i="62"/>
  <c r="O60" i="62"/>
  <c r="N60" i="62"/>
  <c r="M60" i="62"/>
  <c r="L60" i="62"/>
  <c r="K60" i="62"/>
  <c r="J60" i="62"/>
  <c r="I60" i="62"/>
  <c r="H60" i="62"/>
  <c r="G60" i="62"/>
  <c r="F60" i="62"/>
  <c r="D60" i="62"/>
  <c r="C60" i="62"/>
  <c r="B60" i="62"/>
  <c r="A60" i="62"/>
  <c r="AA59" i="62"/>
  <c r="Z59" i="62"/>
  <c r="Y59" i="62"/>
  <c r="W59" i="62"/>
  <c r="V59" i="62"/>
  <c r="U59" i="62"/>
  <c r="T59" i="62"/>
  <c r="S59" i="62"/>
  <c r="R59" i="62"/>
  <c r="Q59" i="62"/>
  <c r="P59" i="62"/>
  <c r="O59" i="62"/>
  <c r="N59" i="62"/>
  <c r="M59" i="62"/>
  <c r="L59" i="62"/>
  <c r="K59" i="62"/>
  <c r="J59" i="62"/>
  <c r="I59" i="62"/>
  <c r="H59" i="62"/>
  <c r="G59" i="62"/>
  <c r="F59" i="62"/>
  <c r="D59" i="62"/>
  <c r="C59" i="62"/>
  <c r="B59" i="62"/>
  <c r="A59" i="62"/>
  <c r="AA58" i="62"/>
  <c r="Z58" i="62"/>
  <c r="Y58" i="62"/>
  <c r="W58" i="62"/>
  <c r="V58" i="62"/>
  <c r="U58" i="62"/>
  <c r="T58" i="62"/>
  <c r="S58" i="62"/>
  <c r="R58" i="62"/>
  <c r="Q58" i="62"/>
  <c r="P58" i="62"/>
  <c r="O58" i="62"/>
  <c r="N58" i="62"/>
  <c r="M58" i="62"/>
  <c r="L58" i="62"/>
  <c r="K58" i="62"/>
  <c r="J58" i="62"/>
  <c r="I58" i="62"/>
  <c r="H58" i="62"/>
  <c r="G58" i="62"/>
  <c r="F58" i="62"/>
  <c r="D58" i="62"/>
  <c r="C58" i="62"/>
  <c r="B58" i="62"/>
  <c r="A58" i="62"/>
  <c r="AA57" i="62"/>
  <c r="Z57" i="62"/>
  <c r="Y57" i="62"/>
  <c r="W57" i="62"/>
  <c r="V57" i="62"/>
  <c r="U57" i="62"/>
  <c r="T57" i="62"/>
  <c r="S57" i="62"/>
  <c r="R57" i="62"/>
  <c r="Q57" i="62"/>
  <c r="P57" i="62"/>
  <c r="O57" i="62"/>
  <c r="N57" i="62"/>
  <c r="M57" i="62"/>
  <c r="L57" i="62"/>
  <c r="K57" i="62"/>
  <c r="J57" i="62"/>
  <c r="I57" i="62"/>
  <c r="H57" i="62"/>
  <c r="G57" i="62"/>
  <c r="F57" i="62"/>
  <c r="D57" i="62"/>
  <c r="C57" i="62"/>
  <c r="B57" i="62"/>
  <c r="A57" i="62"/>
  <c r="AA56" i="62"/>
  <c r="Z56" i="62"/>
  <c r="Y56" i="62"/>
  <c r="W56" i="62"/>
  <c r="V56" i="62"/>
  <c r="U56" i="62"/>
  <c r="T56" i="62"/>
  <c r="S56" i="62"/>
  <c r="R56" i="62"/>
  <c r="Q56" i="62"/>
  <c r="P56" i="62"/>
  <c r="O56" i="62"/>
  <c r="N56" i="62"/>
  <c r="M56" i="62"/>
  <c r="L56" i="62"/>
  <c r="K56" i="62"/>
  <c r="J56" i="62"/>
  <c r="I56" i="62"/>
  <c r="H56" i="62"/>
  <c r="G56" i="62"/>
  <c r="F56" i="62"/>
  <c r="D56" i="62"/>
  <c r="C56" i="62"/>
  <c r="B56" i="62"/>
  <c r="A56" i="62"/>
  <c r="AA55" i="62"/>
  <c r="Z55" i="62"/>
  <c r="Y55" i="62"/>
  <c r="W55" i="62"/>
  <c r="V55" i="62"/>
  <c r="U55" i="62"/>
  <c r="T55" i="62"/>
  <c r="S55" i="62"/>
  <c r="R55" i="62"/>
  <c r="Q55" i="62"/>
  <c r="P55" i="62"/>
  <c r="O55" i="62"/>
  <c r="N55" i="62"/>
  <c r="M55" i="62"/>
  <c r="L55" i="62"/>
  <c r="K55" i="62"/>
  <c r="J55" i="62"/>
  <c r="I55" i="62"/>
  <c r="H55" i="62"/>
  <c r="G55" i="62"/>
  <c r="F55" i="62"/>
  <c r="D55" i="62"/>
  <c r="C55" i="62"/>
  <c r="B55" i="62"/>
  <c r="A55" i="62"/>
  <c r="AA54" i="62"/>
  <c r="Z54" i="62"/>
  <c r="Y54" i="62"/>
  <c r="W54" i="62"/>
  <c r="V54" i="62"/>
  <c r="U54" i="62"/>
  <c r="T54" i="62"/>
  <c r="S54" i="62"/>
  <c r="R54" i="62"/>
  <c r="Q54" i="62"/>
  <c r="P54" i="62"/>
  <c r="O54" i="62"/>
  <c r="N54" i="62"/>
  <c r="M54" i="62"/>
  <c r="L54" i="62"/>
  <c r="K54" i="62"/>
  <c r="J54" i="62"/>
  <c r="I54" i="62"/>
  <c r="H54" i="62"/>
  <c r="G54" i="62"/>
  <c r="F54" i="62"/>
  <c r="D54" i="62"/>
  <c r="C54" i="62"/>
  <c r="B54" i="62"/>
  <c r="A54" i="62"/>
  <c r="AA53" i="62"/>
  <c r="Z53" i="62"/>
  <c r="Y53" i="62"/>
  <c r="W53" i="62"/>
  <c r="V53" i="62"/>
  <c r="U53" i="62"/>
  <c r="T53" i="62"/>
  <c r="S53" i="62"/>
  <c r="R53" i="62"/>
  <c r="Q53" i="62"/>
  <c r="P53" i="62"/>
  <c r="O53" i="62"/>
  <c r="N53" i="62"/>
  <c r="M53" i="62"/>
  <c r="L53" i="62"/>
  <c r="K53" i="62"/>
  <c r="J53" i="62"/>
  <c r="I53" i="62"/>
  <c r="H53" i="62"/>
  <c r="G53" i="62"/>
  <c r="F53" i="62"/>
  <c r="D53" i="62"/>
  <c r="C53" i="62"/>
  <c r="B53" i="62"/>
  <c r="A53" i="62"/>
  <c r="AA52" i="62"/>
  <c r="Z52" i="62"/>
  <c r="Y52" i="62"/>
  <c r="W52" i="62"/>
  <c r="V52" i="62"/>
  <c r="U52" i="62"/>
  <c r="T52" i="62"/>
  <c r="S52" i="62"/>
  <c r="R52" i="62"/>
  <c r="Q52" i="62"/>
  <c r="P52" i="62"/>
  <c r="O52" i="62"/>
  <c r="N52" i="62"/>
  <c r="M52" i="62"/>
  <c r="L52" i="62"/>
  <c r="K52" i="62"/>
  <c r="J52" i="62"/>
  <c r="I52" i="62"/>
  <c r="H52" i="62"/>
  <c r="G52" i="62"/>
  <c r="F52" i="62"/>
  <c r="D52" i="62"/>
  <c r="C52" i="62"/>
  <c r="B52" i="62"/>
  <c r="A52" i="62"/>
  <c r="AA51" i="62"/>
  <c r="Z51" i="62"/>
  <c r="Y51" i="62"/>
  <c r="W51" i="62"/>
  <c r="V51" i="62"/>
  <c r="U51" i="62"/>
  <c r="T51" i="62"/>
  <c r="S51" i="62"/>
  <c r="R51" i="62"/>
  <c r="Q51" i="62"/>
  <c r="P51" i="62"/>
  <c r="O51" i="62"/>
  <c r="N51" i="62"/>
  <c r="M51" i="62"/>
  <c r="L51" i="62"/>
  <c r="K51" i="62"/>
  <c r="J51" i="62"/>
  <c r="I51" i="62"/>
  <c r="H51" i="62"/>
  <c r="G51" i="62"/>
  <c r="F51" i="62"/>
  <c r="D51" i="62"/>
  <c r="C51" i="62"/>
  <c r="B51" i="62"/>
  <c r="A51" i="62"/>
  <c r="AA50" i="62"/>
  <c r="Z50" i="62"/>
  <c r="Y50" i="62"/>
  <c r="W50" i="62"/>
  <c r="V50" i="62"/>
  <c r="U50" i="62"/>
  <c r="T50" i="62"/>
  <c r="S50" i="62"/>
  <c r="R50" i="62"/>
  <c r="Q50" i="62"/>
  <c r="P50" i="62"/>
  <c r="O50" i="62"/>
  <c r="N50" i="62"/>
  <c r="M50" i="62"/>
  <c r="L50" i="62"/>
  <c r="K50" i="62"/>
  <c r="J50" i="62"/>
  <c r="I50" i="62"/>
  <c r="H50" i="62"/>
  <c r="G50" i="62"/>
  <c r="F50" i="62"/>
  <c r="D50" i="62"/>
  <c r="C50" i="62"/>
  <c r="B50" i="62"/>
  <c r="A50" i="62"/>
  <c r="AA49" i="62"/>
  <c r="Z49" i="62"/>
  <c r="Y49" i="62"/>
  <c r="W49" i="62"/>
  <c r="V49" i="62"/>
  <c r="U49" i="62"/>
  <c r="T49" i="62"/>
  <c r="S49" i="62"/>
  <c r="R49" i="62"/>
  <c r="Q49" i="62"/>
  <c r="P49" i="62"/>
  <c r="O49" i="62"/>
  <c r="N49" i="62"/>
  <c r="M49" i="62"/>
  <c r="L49" i="62"/>
  <c r="K49" i="62"/>
  <c r="J49" i="62"/>
  <c r="I49" i="62"/>
  <c r="H49" i="62"/>
  <c r="G49" i="62"/>
  <c r="F49" i="62"/>
  <c r="D49" i="62"/>
  <c r="C49" i="62"/>
  <c r="B49" i="62"/>
  <c r="A49" i="62"/>
  <c r="AA48" i="62"/>
  <c r="Z48" i="62"/>
  <c r="Y48" i="62"/>
  <c r="W48" i="62"/>
  <c r="V48" i="62"/>
  <c r="U48" i="62"/>
  <c r="T48" i="62"/>
  <c r="S48" i="62"/>
  <c r="R48" i="62"/>
  <c r="Q48" i="62"/>
  <c r="P48" i="62"/>
  <c r="O48" i="62"/>
  <c r="N48" i="62"/>
  <c r="M48" i="62"/>
  <c r="L48" i="62"/>
  <c r="K48" i="62"/>
  <c r="J48" i="62"/>
  <c r="I48" i="62"/>
  <c r="H48" i="62"/>
  <c r="G48" i="62"/>
  <c r="F48" i="62"/>
  <c r="D48" i="62"/>
  <c r="C48" i="62"/>
  <c r="B48" i="62"/>
  <c r="A48" i="62"/>
  <c r="AA47" i="62"/>
  <c r="Z47" i="62"/>
  <c r="Y47" i="62"/>
  <c r="W47" i="62"/>
  <c r="V47" i="62"/>
  <c r="U47" i="62"/>
  <c r="T47" i="62"/>
  <c r="S47" i="62"/>
  <c r="R47" i="62"/>
  <c r="Q47" i="62"/>
  <c r="P47" i="62"/>
  <c r="O47" i="62"/>
  <c r="N47" i="62"/>
  <c r="M47" i="62"/>
  <c r="L47" i="62"/>
  <c r="K47" i="62"/>
  <c r="J47" i="62"/>
  <c r="I47" i="62"/>
  <c r="H47" i="62"/>
  <c r="G47" i="62"/>
  <c r="F47" i="62"/>
  <c r="D47" i="62"/>
  <c r="C47" i="62"/>
  <c r="B47" i="62"/>
  <c r="A47" i="62"/>
  <c r="AA46" i="62"/>
  <c r="Z46" i="62"/>
  <c r="Y46" i="62"/>
  <c r="W46" i="62"/>
  <c r="V46" i="62"/>
  <c r="U46" i="62"/>
  <c r="T46" i="62"/>
  <c r="S46" i="62"/>
  <c r="R46" i="62"/>
  <c r="Q46" i="62"/>
  <c r="P46" i="62"/>
  <c r="O46" i="62"/>
  <c r="N46" i="62"/>
  <c r="M46" i="62"/>
  <c r="L46" i="62"/>
  <c r="K46" i="62"/>
  <c r="J46" i="62"/>
  <c r="I46" i="62"/>
  <c r="H46" i="62"/>
  <c r="G46" i="62"/>
  <c r="F46" i="62"/>
  <c r="D46" i="62"/>
  <c r="C46" i="62"/>
  <c r="B46" i="62"/>
  <c r="A46" i="62"/>
  <c r="AA45" i="62"/>
  <c r="Z45" i="62"/>
  <c r="Y45" i="62"/>
  <c r="W45" i="62"/>
  <c r="V45" i="62"/>
  <c r="U45" i="62"/>
  <c r="T45" i="62"/>
  <c r="S45" i="62"/>
  <c r="R45" i="62"/>
  <c r="Q45" i="62"/>
  <c r="P45" i="62"/>
  <c r="O45" i="62"/>
  <c r="N45" i="62"/>
  <c r="M45" i="62"/>
  <c r="L45" i="62"/>
  <c r="K45" i="62"/>
  <c r="J45" i="62"/>
  <c r="I45" i="62"/>
  <c r="H45" i="62"/>
  <c r="G45" i="62"/>
  <c r="F45" i="62"/>
  <c r="D45" i="62"/>
  <c r="C45" i="62"/>
  <c r="B45" i="62"/>
  <c r="A45" i="62"/>
  <c r="AA44" i="62"/>
  <c r="Z44" i="62"/>
  <c r="Y44" i="62"/>
  <c r="W44" i="62"/>
  <c r="V44" i="62"/>
  <c r="U44" i="62"/>
  <c r="T44" i="62"/>
  <c r="S44" i="62"/>
  <c r="R44" i="62"/>
  <c r="Q44" i="62"/>
  <c r="P44" i="62"/>
  <c r="O44" i="62"/>
  <c r="N44" i="62"/>
  <c r="M44" i="62"/>
  <c r="L44" i="62"/>
  <c r="K44" i="62"/>
  <c r="J44" i="62"/>
  <c r="I44" i="62"/>
  <c r="H44" i="62"/>
  <c r="G44" i="62"/>
  <c r="F44" i="62"/>
  <c r="D44" i="62"/>
  <c r="C44" i="62"/>
  <c r="B44" i="62"/>
  <c r="A44" i="62"/>
  <c r="AA43" i="62"/>
  <c r="Z43" i="62"/>
  <c r="Y43" i="62"/>
  <c r="W43" i="62"/>
  <c r="V43" i="62"/>
  <c r="U43" i="62"/>
  <c r="T43" i="62"/>
  <c r="S43" i="62"/>
  <c r="R43" i="62"/>
  <c r="Q43" i="62"/>
  <c r="P43" i="62"/>
  <c r="O43" i="62"/>
  <c r="N43" i="62"/>
  <c r="M43" i="62"/>
  <c r="L43" i="62"/>
  <c r="K43" i="62"/>
  <c r="J43" i="62"/>
  <c r="I43" i="62"/>
  <c r="H43" i="62"/>
  <c r="G43" i="62"/>
  <c r="F43" i="62"/>
  <c r="D43" i="62"/>
  <c r="C43" i="62"/>
  <c r="B43" i="62"/>
  <c r="A43" i="62"/>
  <c r="AA42" i="62"/>
  <c r="Z42" i="62"/>
  <c r="Y42" i="62"/>
  <c r="W42" i="62"/>
  <c r="V42" i="62"/>
  <c r="U42" i="62"/>
  <c r="T42" i="62"/>
  <c r="S42" i="62"/>
  <c r="R42" i="62"/>
  <c r="Q42" i="62"/>
  <c r="P42" i="62"/>
  <c r="O42" i="62"/>
  <c r="N42" i="62"/>
  <c r="M42" i="62"/>
  <c r="L42" i="62"/>
  <c r="K42" i="62"/>
  <c r="J42" i="62"/>
  <c r="I42" i="62"/>
  <c r="H42" i="62"/>
  <c r="G42" i="62"/>
  <c r="F42" i="62"/>
  <c r="D42" i="62"/>
  <c r="C42" i="62"/>
  <c r="B42" i="62"/>
  <c r="A42" i="62"/>
  <c r="AA41" i="62"/>
  <c r="Z41" i="62"/>
  <c r="Y41" i="62"/>
  <c r="W41" i="62"/>
  <c r="V41" i="62"/>
  <c r="U41" i="62"/>
  <c r="T41" i="62"/>
  <c r="S41" i="62"/>
  <c r="R41" i="62"/>
  <c r="Q41" i="62"/>
  <c r="P41" i="62"/>
  <c r="O41" i="62"/>
  <c r="N41" i="62"/>
  <c r="M41" i="62"/>
  <c r="L41" i="62"/>
  <c r="K41" i="62"/>
  <c r="J41" i="62"/>
  <c r="I41" i="62"/>
  <c r="H41" i="62"/>
  <c r="G41" i="62"/>
  <c r="F41" i="62"/>
  <c r="D41" i="62"/>
  <c r="C41" i="62"/>
  <c r="B41" i="62"/>
  <c r="A41" i="62"/>
  <c r="AA40" i="62"/>
  <c r="Z40" i="62"/>
  <c r="Y40" i="62"/>
  <c r="W40" i="62"/>
  <c r="V40" i="62"/>
  <c r="U40" i="62"/>
  <c r="T40" i="62"/>
  <c r="S40" i="62"/>
  <c r="R40" i="62"/>
  <c r="Q40" i="62"/>
  <c r="P40" i="62"/>
  <c r="O40" i="62"/>
  <c r="N40" i="62"/>
  <c r="M40" i="62"/>
  <c r="L40" i="62"/>
  <c r="K40" i="62"/>
  <c r="J40" i="62"/>
  <c r="I40" i="62"/>
  <c r="H40" i="62"/>
  <c r="G40" i="62"/>
  <c r="F40" i="62"/>
  <c r="D40" i="62"/>
  <c r="C40" i="62"/>
  <c r="B40" i="62"/>
  <c r="A40" i="62"/>
  <c r="AA39" i="62"/>
  <c r="Z39" i="62"/>
  <c r="Y39" i="62"/>
  <c r="W39" i="62"/>
  <c r="V39" i="62"/>
  <c r="U39" i="62"/>
  <c r="T39" i="62"/>
  <c r="S39" i="62"/>
  <c r="R39" i="62"/>
  <c r="Q39" i="62"/>
  <c r="P39" i="62"/>
  <c r="O39" i="62"/>
  <c r="N39" i="62"/>
  <c r="M39" i="62"/>
  <c r="L39" i="62"/>
  <c r="K39" i="62"/>
  <c r="J39" i="62"/>
  <c r="I39" i="62"/>
  <c r="H39" i="62"/>
  <c r="G39" i="62"/>
  <c r="F39" i="62"/>
  <c r="D39" i="62"/>
  <c r="C39" i="62"/>
  <c r="B39" i="62"/>
  <c r="A39" i="62"/>
  <c r="AA38" i="62"/>
  <c r="Z38" i="62"/>
  <c r="Y38" i="62"/>
  <c r="W38" i="62"/>
  <c r="V38" i="62"/>
  <c r="U38" i="62"/>
  <c r="T38" i="62"/>
  <c r="S38" i="62"/>
  <c r="R38" i="62"/>
  <c r="Q38" i="62"/>
  <c r="P38" i="62"/>
  <c r="O38" i="62"/>
  <c r="N38" i="62"/>
  <c r="M38" i="62"/>
  <c r="L38" i="62"/>
  <c r="K38" i="62"/>
  <c r="J38" i="62"/>
  <c r="I38" i="62"/>
  <c r="H38" i="62"/>
  <c r="G38" i="62"/>
  <c r="F38" i="62"/>
  <c r="D38" i="62"/>
  <c r="C38" i="62"/>
  <c r="B38" i="62"/>
  <c r="A38" i="62"/>
  <c r="AA37" i="62"/>
  <c r="Z37" i="62"/>
  <c r="Y37" i="62"/>
  <c r="W37" i="62"/>
  <c r="V37" i="62"/>
  <c r="U37" i="62"/>
  <c r="T37" i="62"/>
  <c r="S37" i="62"/>
  <c r="R37" i="62"/>
  <c r="Q37" i="62"/>
  <c r="P37" i="62"/>
  <c r="O37" i="62"/>
  <c r="N37" i="62"/>
  <c r="M37" i="62"/>
  <c r="L37" i="62"/>
  <c r="K37" i="62"/>
  <c r="J37" i="62"/>
  <c r="I37" i="62"/>
  <c r="H37" i="62"/>
  <c r="G37" i="62"/>
  <c r="F37" i="62"/>
  <c r="D37" i="62"/>
  <c r="C37" i="62"/>
  <c r="B37" i="62"/>
  <c r="A37" i="62"/>
  <c r="AA36" i="62"/>
  <c r="Z36" i="62"/>
  <c r="Y36" i="62"/>
  <c r="W36" i="62"/>
  <c r="V36" i="62"/>
  <c r="U36" i="62"/>
  <c r="T36" i="62"/>
  <c r="S36" i="62"/>
  <c r="R36" i="62"/>
  <c r="Q36" i="62"/>
  <c r="P36" i="62"/>
  <c r="O36" i="62"/>
  <c r="N36" i="62"/>
  <c r="M36" i="62"/>
  <c r="L36" i="62"/>
  <c r="K36" i="62"/>
  <c r="J36" i="62"/>
  <c r="I36" i="62"/>
  <c r="H36" i="62"/>
  <c r="G36" i="62"/>
  <c r="F36" i="62"/>
  <c r="D36" i="62"/>
  <c r="C36" i="62"/>
  <c r="B36" i="62"/>
  <c r="A36" i="62"/>
  <c r="AA35" i="62"/>
  <c r="Z35" i="62"/>
  <c r="Y35" i="62"/>
  <c r="W35" i="62"/>
  <c r="V35" i="62"/>
  <c r="U35" i="62"/>
  <c r="T35" i="62"/>
  <c r="S35" i="62"/>
  <c r="R35" i="62"/>
  <c r="Q35" i="62"/>
  <c r="P35" i="62"/>
  <c r="O35" i="62"/>
  <c r="N35" i="62"/>
  <c r="M35" i="62"/>
  <c r="L35" i="62"/>
  <c r="K35" i="62"/>
  <c r="J35" i="62"/>
  <c r="I35" i="62"/>
  <c r="H35" i="62"/>
  <c r="G35" i="62"/>
  <c r="F35" i="62"/>
  <c r="D35" i="62"/>
  <c r="C35" i="62"/>
  <c r="B35" i="62"/>
  <c r="A35" i="62"/>
  <c r="AA34" i="62"/>
  <c r="Z34" i="62"/>
  <c r="Y34" i="62"/>
  <c r="W34" i="62"/>
  <c r="V34" i="62"/>
  <c r="U34" i="62"/>
  <c r="T34" i="62"/>
  <c r="S34" i="62"/>
  <c r="R34" i="62"/>
  <c r="Q34" i="62"/>
  <c r="P34" i="62"/>
  <c r="O34" i="62"/>
  <c r="N34" i="62"/>
  <c r="M34" i="62"/>
  <c r="L34" i="62"/>
  <c r="K34" i="62"/>
  <c r="J34" i="62"/>
  <c r="I34" i="62"/>
  <c r="H34" i="62"/>
  <c r="G34" i="62"/>
  <c r="F34" i="62"/>
  <c r="D34" i="62"/>
  <c r="C34" i="62"/>
  <c r="B34" i="62"/>
  <c r="A34" i="62"/>
  <c r="AA33" i="62"/>
  <c r="Z33" i="62"/>
  <c r="Y33" i="62"/>
  <c r="W33" i="62"/>
  <c r="V33" i="62"/>
  <c r="U33" i="62"/>
  <c r="T33" i="62"/>
  <c r="S33" i="62"/>
  <c r="R33" i="62"/>
  <c r="Q33" i="62"/>
  <c r="P33" i="62"/>
  <c r="O33" i="62"/>
  <c r="N33" i="62"/>
  <c r="M33" i="62"/>
  <c r="L33" i="62"/>
  <c r="K33" i="62"/>
  <c r="J33" i="62"/>
  <c r="I33" i="62"/>
  <c r="H33" i="62"/>
  <c r="G33" i="62"/>
  <c r="F33" i="62"/>
  <c r="D33" i="62"/>
  <c r="C33" i="62"/>
  <c r="B33" i="62"/>
  <c r="A33" i="62"/>
  <c r="AA32" i="62"/>
  <c r="Z32" i="62"/>
  <c r="Y32" i="62"/>
  <c r="W32" i="62"/>
  <c r="V32" i="62"/>
  <c r="U32" i="62"/>
  <c r="T32" i="62"/>
  <c r="S32" i="62"/>
  <c r="R32" i="62"/>
  <c r="Q32" i="62"/>
  <c r="P32" i="62"/>
  <c r="O32" i="62"/>
  <c r="N32" i="62"/>
  <c r="M32" i="62"/>
  <c r="L32" i="62"/>
  <c r="K32" i="62"/>
  <c r="J32" i="62"/>
  <c r="I32" i="62"/>
  <c r="H32" i="62"/>
  <c r="G32" i="62"/>
  <c r="F32" i="62"/>
  <c r="D32" i="62"/>
  <c r="C32" i="62"/>
  <c r="B32" i="62"/>
  <c r="A32" i="62"/>
  <c r="AA31" i="62"/>
  <c r="Z31" i="62"/>
  <c r="Y31" i="62"/>
  <c r="W31" i="62"/>
  <c r="V31" i="62"/>
  <c r="U31" i="62"/>
  <c r="T31" i="62"/>
  <c r="S31" i="62"/>
  <c r="R31" i="62"/>
  <c r="Q31" i="62"/>
  <c r="P31" i="62"/>
  <c r="O31" i="62"/>
  <c r="N31" i="62"/>
  <c r="M31" i="62"/>
  <c r="L31" i="62"/>
  <c r="K31" i="62"/>
  <c r="J31" i="62"/>
  <c r="I31" i="62"/>
  <c r="H31" i="62"/>
  <c r="G31" i="62"/>
  <c r="F31" i="62"/>
  <c r="D31" i="62"/>
  <c r="C31" i="62"/>
  <c r="B31" i="62"/>
  <c r="A31" i="62"/>
  <c r="AA30" i="62"/>
  <c r="Z30" i="62"/>
  <c r="Y30" i="62"/>
  <c r="W30" i="62"/>
  <c r="V30" i="62"/>
  <c r="U30" i="62"/>
  <c r="T30" i="62"/>
  <c r="S30" i="62"/>
  <c r="R30" i="62"/>
  <c r="Q30" i="62"/>
  <c r="P30" i="62"/>
  <c r="O30" i="62"/>
  <c r="N30" i="62"/>
  <c r="M30" i="62"/>
  <c r="L30" i="62"/>
  <c r="K30" i="62"/>
  <c r="J30" i="62"/>
  <c r="I30" i="62"/>
  <c r="H30" i="62"/>
  <c r="G30" i="62"/>
  <c r="F30" i="62"/>
  <c r="D30" i="62"/>
  <c r="C30" i="62"/>
  <c r="B30" i="62"/>
  <c r="A30" i="62"/>
  <c r="AA29" i="62"/>
  <c r="Z29" i="62"/>
  <c r="Y29" i="62"/>
  <c r="W29" i="62"/>
  <c r="V29" i="62"/>
  <c r="U29" i="62"/>
  <c r="T29" i="62"/>
  <c r="S29" i="62"/>
  <c r="R29" i="62"/>
  <c r="Q29" i="62"/>
  <c r="P29" i="62"/>
  <c r="O29" i="62"/>
  <c r="N29" i="62"/>
  <c r="M29" i="62"/>
  <c r="L29" i="62"/>
  <c r="K29" i="62"/>
  <c r="J29" i="62"/>
  <c r="I29" i="62"/>
  <c r="H29" i="62"/>
  <c r="G29" i="62"/>
  <c r="F29" i="62"/>
  <c r="D29" i="62"/>
  <c r="C29" i="62"/>
  <c r="B29" i="62"/>
  <c r="A29" i="62"/>
  <c r="AA28" i="62"/>
  <c r="Z28" i="62"/>
  <c r="Y28" i="62"/>
  <c r="W28" i="62"/>
  <c r="V28" i="62"/>
  <c r="U28" i="62"/>
  <c r="T28" i="62"/>
  <c r="S28" i="62"/>
  <c r="R28" i="62"/>
  <c r="Q28" i="62"/>
  <c r="P28" i="62"/>
  <c r="O28" i="62"/>
  <c r="N28" i="62"/>
  <c r="M28" i="62"/>
  <c r="L28" i="62"/>
  <c r="K28" i="62"/>
  <c r="J28" i="62"/>
  <c r="I28" i="62"/>
  <c r="H28" i="62"/>
  <c r="G28" i="62"/>
  <c r="F28" i="62"/>
  <c r="D28" i="62"/>
  <c r="C28" i="62"/>
  <c r="B28" i="62"/>
  <c r="A28" i="62"/>
  <c r="AA27" i="62"/>
  <c r="Z27" i="62"/>
  <c r="Y27" i="62"/>
  <c r="W27" i="62"/>
  <c r="V27" i="62"/>
  <c r="U27" i="62"/>
  <c r="T27" i="62"/>
  <c r="S27" i="62"/>
  <c r="R27" i="62"/>
  <c r="Q27" i="62"/>
  <c r="P27" i="62"/>
  <c r="O27" i="62"/>
  <c r="N27" i="62"/>
  <c r="M27" i="62"/>
  <c r="L27" i="62"/>
  <c r="K27" i="62"/>
  <c r="J27" i="62"/>
  <c r="I27" i="62"/>
  <c r="H27" i="62"/>
  <c r="G27" i="62"/>
  <c r="F27" i="62"/>
  <c r="D27" i="62"/>
  <c r="C27" i="62"/>
  <c r="B27" i="62"/>
  <c r="A27" i="62"/>
  <c r="AA26" i="62"/>
  <c r="Z26" i="62"/>
  <c r="Y26" i="62"/>
  <c r="W26" i="62"/>
  <c r="V26" i="62"/>
  <c r="U26" i="62"/>
  <c r="T26" i="62"/>
  <c r="S26" i="62"/>
  <c r="R26" i="62"/>
  <c r="Q26" i="62"/>
  <c r="P26" i="62"/>
  <c r="O26" i="62"/>
  <c r="N26" i="62"/>
  <c r="M26" i="62"/>
  <c r="L26" i="62"/>
  <c r="K26" i="62"/>
  <c r="J26" i="62"/>
  <c r="I26" i="62"/>
  <c r="H26" i="62"/>
  <c r="G26" i="62"/>
  <c r="F26" i="62"/>
  <c r="D26" i="62"/>
  <c r="C26" i="62"/>
  <c r="B26" i="62"/>
  <c r="A26" i="62"/>
  <c r="AA25" i="62"/>
  <c r="Z25" i="62"/>
  <c r="Y25" i="62"/>
  <c r="W25" i="62"/>
  <c r="V25" i="62"/>
  <c r="U25" i="62"/>
  <c r="T25" i="62"/>
  <c r="S25" i="62"/>
  <c r="R25" i="62"/>
  <c r="Q25" i="62"/>
  <c r="P25" i="62"/>
  <c r="O25" i="62"/>
  <c r="N25" i="62"/>
  <c r="M25" i="62"/>
  <c r="L25" i="62"/>
  <c r="K25" i="62"/>
  <c r="J25" i="62"/>
  <c r="I25" i="62"/>
  <c r="H25" i="62"/>
  <c r="G25" i="62"/>
  <c r="F25" i="62"/>
  <c r="D25" i="62"/>
  <c r="C25" i="62"/>
  <c r="B25" i="62"/>
  <c r="A25" i="62"/>
  <c r="AA24" i="62"/>
  <c r="Z24" i="62"/>
  <c r="Y24" i="62"/>
  <c r="W24" i="62"/>
  <c r="V24" i="62"/>
  <c r="U24" i="62"/>
  <c r="T24" i="62"/>
  <c r="S24" i="62"/>
  <c r="R24" i="62"/>
  <c r="Q24" i="62"/>
  <c r="P24" i="62"/>
  <c r="O24" i="62"/>
  <c r="N24" i="62"/>
  <c r="M24" i="62"/>
  <c r="L24" i="62"/>
  <c r="K24" i="62"/>
  <c r="J24" i="62"/>
  <c r="I24" i="62"/>
  <c r="H24" i="62"/>
  <c r="G24" i="62"/>
  <c r="F24" i="62"/>
  <c r="D24" i="62"/>
  <c r="C24" i="62"/>
  <c r="B24" i="62"/>
  <c r="A24" i="62"/>
  <c r="AA23" i="62"/>
  <c r="Z23" i="62"/>
  <c r="Y23" i="62"/>
  <c r="W23" i="62"/>
  <c r="V23" i="62"/>
  <c r="U23" i="62"/>
  <c r="T23" i="62"/>
  <c r="S23" i="62"/>
  <c r="R23" i="62"/>
  <c r="Q23" i="62"/>
  <c r="P23" i="62"/>
  <c r="O23" i="62"/>
  <c r="N23" i="62"/>
  <c r="M23" i="62"/>
  <c r="L23" i="62"/>
  <c r="K23" i="62"/>
  <c r="J23" i="62"/>
  <c r="I23" i="62"/>
  <c r="H23" i="62"/>
  <c r="G23" i="62"/>
  <c r="F23" i="62"/>
  <c r="D23" i="62"/>
  <c r="C23" i="62"/>
  <c r="B23" i="62"/>
  <c r="A23" i="62"/>
  <c r="AA22" i="62"/>
  <c r="Z22" i="62"/>
  <c r="Y22" i="62"/>
  <c r="W22" i="62"/>
  <c r="V22" i="62"/>
  <c r="U22" i="62"/>
  <c r="T22" i="62"/>
  <c r="S22" i="62"/>
  <c r="R22" i="62"/>
  <c r="Q22" i="62"/>
  <c r="P22" i="62"/>
  <c r="O22" i="62"/>
  <c r="N22" i="62"/>
  <c r="M22" i="62"/>
  <c r="L22" i="62"/>
  <c r="K22" i="62"/>
  <c r="J22" i="62"/>
  <c r="I22" i="62"/>
  <c r="H22" i="62"/>
  <c r="G22" i="62"/>
  <c r="F22" i="62"/>
  <c r="D22" i="62"/>
  <c r="C22" i="62"/>
  <c r="B22" i="62"/>
  <c r="A22" i="62"/>
  <c r="AA21" i="62"/>
  <c r="Z21" i="62"/>
  <c r="Y21" i="62"/>
  <c r="W21" i="62"/>
  <c r="V21" i="62"/>
  <c r="U21" i="62"/>
  <c r="T21" i="62"/>
  <c r="S21" i="62"/>
  <c r="R21" i="62"/>
  <c r="Q21" i="62"/>
  <c r="P21" i="62"/>
  <c r="O21" i="62"/>
  <c r="N21" i="62"/>
  <c r="M21" i="62"/>
  <c r="L21" i="62"/>
  <c r="K21" i="62"/>
  <c r="J21" i="62"/>
  <c r="I21" i="62"/>
  <c r="H21" i="62"/>
  <c r="G21" i="62"/>
  <c r="F21" i="62"/>
  <c r="D21" i="62"/>
  <c r="C21" i="62"/>
  <c r="B21" i="62"/>
  <c r="A21" i="62"/>
  <c r="AA20" i="62"/>
  <c r="Z20" i="62"/>
  <c r="Y20" i="62"/>
  <c r="W20" i="62"/>
  <c r="V20" i="62"/>
  <c r="U20" i="62"/>
  <c r="T20" i="62"/>
  <c r="S20" i="62"/>
  <c r="R20" i="62"/>
  <c r="Q20" i="62"/>
  <c r="P20" i="62"/>
  <c r="O20" i="62"/>
  <c r="N20" i="62"/>
  <c r="M20" i="62"/>
  <c r="L20" i="62"/>
  <c r="K20" i="62"/>
  <c r="J20" i="62"/>
  <c r="I20" i="62"/>
  <c r="H20" i="62"/>
  <c r="G20" i="62"/>
  <c r="F20" i="62"/>
  <c r="D20" i="62"/>
  <c r="C20" i="62"/>
  <c r="B20" i="62"/>
  <c r="A20" i="62"/>
  <c r="AA19" i="62"/>
  <c r="Z19" i="62"/>
  <c r="Y19" i="62"/>
  <c r="W19" i="62"/>
  <c r="V19" i="62"/>
  <c r="U19" i="62"/>
  <c r="T19" i="62"/>
  <c r="S19" i="62"/>
  <c r="R19" i="62"/>
  <c r="Q19" i="62"/>
  <c r="P19" i="62"/>
  <c r="O19" i="62"/>
  <c r="N19" i="62"/>
  <c r="M19" i="62"/>
  <c r="L19" i="62"/>
  <c r="K19" i="62"/>
  <c r="J19" i="62"/>
  <c r="I19" i="62"/>
  <c r="H19" i="62"/>
  <c r="G19" i="62"/>
  <c r="F19" i="62"/>
  <c r="D19" i="62"/>
  <c r="C19" i="62"/>
  <c r="B19" i="62"/>
  <c r="A19" i="62"/>
  <c r="AA18" i="62"/>
  <c r="Z18" i="62"/>
  <c r="Y18" i="62"/>
  <c r="W18" i="62"/>
  <c r="V18" i="62"/>
  <c r="U18" i="62"/>
  <c r="T18" i="62"/>
  <c r="S18" i="62"/>
  <c r="R18" i="62"/>
  <c r="Q18" i="62"/>
  <c r="P18" i="62"/>
  <c r="O18" i="62"/>
  <c r="N18" i="62"/>
  <c r="M18" i="62"/>
  <c r="L18" i="62"/>
  <c r="K18" i="62"/>
  <c r="J18" i="62"/>
  <c r="I18" i="62"/>
  <c r="H18" i="62"/>
  <c r="G18" i="62"/>
  <c r="F18" i="62"/>
  <c r="D18" i="62"/>
  <c r="C18" i="62"/>
  <c r="B18" i="62"/>
  <c r="A18" i="62"/>
  <c r="AA17" i="62"/>
  <c r="Z17" i="62"/>
  <c r="Y17" i="62"/>
  <c r="W17" i="62"/>
  <c r="V17" i="62"/>
  <c r="U17" i="62"/>
  <c r="T17" i="62"/>
  <c r="S17" i="62"/>
  <c r="R17" i="62"/>
  <c r="Q17" i="62"/>
  <c r="P17" i="62"/>
  <c r="O17" i="62"/>
  <c r="N17" i="62"/>
  <c r="M17" i="62"/>
  <c r="L17" i="62"/>
  <c r="K17" i="62"/>
  <c r="J17" i="62"/>
  <c r="I17" i="62"/>
  <c r="H17" i="62"/>
  <c r="G17" i="62"/>
  <c r="F17" i="62"/>
  <c r="D17" i="62"/>
  <c r="C17" i="62"/>
  <c r="B17" i="62"/>
  <c r="A17" i="62"/>
  <c r="AA16" i="62"/>
  <c r="Z16" i="62"/>
  <c r="Y16" i="62"/>
  <c r="W16" i="62"/>
  <c r="V16" i="62"/>
  <c r="U16" i="62"/>
  <c r="T16" i="62"/>
  <c r="S16" i="62"/>
  <c r="R16" i="62"/>
  <c r="Q16" i="62"/>
  <c r="P16" i="62"/>
  <c r="O16" i="62"/>
  <c r="N16" i="62"/>
  <c r="M16" i="62"/>
  <c r="L16" i="62"/>
  <c r="K16" i="62"/>
  <c r="J16" i="62"/>
  <c r="I16" i="62"/>
  <c r="H16" i="62"/>
  <c r="G16" i="62"/>
  <c r="F16" i="62"/>
  <c r="D16" i="62"/>
  <c r="C16" i="62"/>
  <c r="B16" i="62"/>
  <c r="A16" i="62"/>
  <c r="AA15" i="62"/>
  <c r="Z15" i="62"/>
  <c r="Y15" i="62"/>
  <c r="W15" i="62"/>
  <c r="V15" i="62"/>
  <c r="U15" i="62"/>
  <c r="T15" i="62"/>
  <c r="S15" i="62"/>
  <c r="R15" i="62"/>
  <c r="Q15" i="62"/>
  <c r="P15" i="62"/>
  <c r="O15" i="62"/>
  <c r="N15" i="62"/>
  <c r="M15" i="62"/>
  <c r="L15" i="62"/>
  <c r="K15" i="62"/>
  <c r="J15" i="62"/>
  <c r="I15" i="62"/>
  <c r="H15" i="62"/>
  <c r="G15" i="62"/>
  <c r="F15" i="62"/>
  <c r="D15" i="62"/>
  <c r="C15" i="62"/>
  <c r="B15" i="62"/>
  <c r="A15" i="62"/>
  <c r="AA14" i="62"/>
  <c r="Z14" i="62"/>
  <c r="Y14" i="62"/>
  <c r="W14" i="62"/>
  <c r="V14" i="62"/>
  <c r="U14" i="62"/>
  <c r="T14" i="62"/>
  <c r="S14" i="62"/>
  <c r="R14" i="62"/>
  <c r="Q14" i="62"/>
  <c r="P14" i="62"/>
  <c r="O14" i="62"/>
  <c r="N14" i="62"/>
  <c r="M14" i="62"/>
  <c r="L14" i="62"/>
  <c r="K14" i="62"/>
  <c r="J14" i="62"/>
  <c r="I14" i="62"/>
  <c r="H14" i="62"/>
  <c r="G14" i="62"/>
  <c r="F14" i="62"/>
  <c r="D14" i="62"/>
  <c r="C14" i="62"/>
  <c r="B14" i="62"/>
  <c r="A14" i="62"/>
  <c r="AA13" i="62"/>
  <c r="Z13" i="62"/>
  <c r="Y13" i="62"/>
  <c r="W13" i="62"/>
  <c r="V13" i="62"/>
  <c r="U13" i="62"/>
  <c r="T13" i="62"/>
  <c r="S13" i="62"/>
  <c r="R13" i="62"/>
  <c r="Q13" i="62"/>
  <c r="P13" i="62"/>
  <c r="O13" i="62"/>
  <c r="N13" i="62"/>
  <c r="M13" i="62"/>
  <c r="L13" i="62"/>
  <c r="K13" i="62"/>
  <c r="J13" i="62"/>
  <c r="I13" i="62"/>
  <c r="H13" i="62"/>
  <c r="G13" i="62"/>
  <c r="F13" i="62"/>
  <c r="D13" i="62"/>
  <c r="C13" i="62"/>
  <c r="B13" i="62"/>
  <c r="A13" i="62"/>
  <c r="AA12" i="62"/>
  <c r="Z12" i="62"/>
  <c r="Y12" i="62"/>
  <c r="W12" i="62"/>
  <c r="V12" i="62"/>
  <c r="U12" i="62"/>
  <c r="T12" i="62"/>
  <c r="S12" i="62"/>
  <c r="R12" i="62"/>
  <c r="Q12" i="62"/>
  <c r="P12" i="62"/>
  <c r="O12" i="62"/>
  <c r="N12" i="62"/>
  <c r="M12" i="62"/>
  <c r="L12" i="62"/>
  <c r="K12" i="62"/>
  <c r="J12" i="62"/>
  <c r="I12" i="62"/>
  <c r="H12" i="62"/>
  <c r="G12" i="62"/>
  <c r="F12" i="62"/>
  <c r="D12" i="62"/>
  <c r="C12" i="62"/>
  <c r="B12" i="62"/>
  <c r="A12" i="62"/>
  <c r="AA11" i="62"/>
  <c r="Z11" i="62"/>
  <c r="Y11" i="62"/>
  <c r="W11" i="62"/>
  <c r="V11" i="62"/>
  <c r="U11" i="62"/>
  <c r="T11" i="62"/>
  <c r="S11" i="62"/>
  <c r="R11" i="62"/>
  <c r="Q11" i="62"/>
  <c r="P11" i="62"/>
  <c r="O11" i="62"/>
  <c r="N11" i="62"/>
  <c r="M11" i="62"/>
  <c r="L11" i="62"/>
  <c r="K11" i="62"/>
  <c r="J11" i="62"/>
  <c r="I11" i="62"/>
  <c r="H11" i="62"/>
  <c r="G11" i="62"/>
  <c r="F11" i="62"/>
  <c r="D11" i="62"/>
  <c r="C11" i="62"/>
  <c r="B11" i="62"/>
  <c r="A11" i="62"/>
  <c r="AA10" i="62"/>
  <c r="Z10" i="62"/>
  <c r="Y10" i="62"/>
  <c r="W10" i="62"/>
  <c r="V10" i="62"/>
  <c r="U10" i="62"/>
  <c r="T10" i="62"/>
  <c r="S10" i="62"/>
  <c r="R10" i="62"/>
  <c r="Q10" i="62"/>
  <c r="P10" i="62"/>
  <c r="O10" i="62"/>
  <c r="N10" i="62"/>
  <c r="M10" i="62"/>
  <c r="L10" i="62"/>
  <c r="K10" i="62"/>
  <c r="J10" i="62"/>
  <c r="I10" i="62"/>
  <c r="H10" i="62"/>
  <c r="G10" i="62"/>
  <c r="F10" i="62"/>
  <c r="D10" i="62"/>
  <c r="C10" i="62"/>
  <c r="B10" i="62"/>
  <c r="A10" i="62"/>
  <c r="AA356" i="25"/>
  <c r="X381" i="62" s="1"/>
  <c r="AA355" i="25"/>
  <c r="X380" i="62" s="1"/>
  <c r="AA354" i="25"/>
  <c r="X379" i="62" s="1"/>
  <c r="AA348" i="25"/>
  <c r="X373" i="62" s="1"/>
  <c r="AA347" i="25"/>
  <c r="X372" i="62" s="1"/>
  <c r="AA346" i="25"/>
  <c r="X371" i="62" s="1"/>
  <c r="AQ23" i="78" l="1"/>
  <c r="AS23" i="78" s="1"/>
  <c r="AQ260" i="78"/>
  <c r="AS260" i="78" s="1"/>
  <c r="AQ259" i="78"/>
  <c r="AS259" i="78" s="1"/>
  <c r="AQ258" i="78"/>
  <c r="AS258" i="78" s="1"/>
  <c r="AQ257" i="78"/>
  <c r="AS257" i="78" s="1"/>
  <c r="AQ256" i="78"/>
  <c r="AS256" i="78" s="1"/>
  <c r="AQ255" i="78"/>
  <c r="AS255" i="78" s="1"/>
  <c r="AQ254" i="78"/>
  <c r="AS254" i="78" s="1"/>
  <c r="AQ253" i="78"/>
  <c r="AS253" i="78" s="1"/>
  <c r="AQ252" i="78"/>
  <c r="AS252" i="78" s="1"/>
  <c r="AQ251" i="78"/>
  <c r="AS251" i="78" s="1"/>
  <c r="AQ250" i="78"/>
  <c r="AS250" i="78" s="1"/>
  <c r="AQ249" i="78"/>
  <c r="AS249" i="78" s="1"/>
  <c r="AQ248" i="78"/>
  <c r="AS248" i="78" s="1"/>
  <c r="AQ247" i="78"/>
  <c r="AS247" i="78" s="1"/>
  <c r="AQ246" i="78"/>
  <c r="AS246" i="78" s="1"/>
  <c r="AQ245" i="78"/>
  <c r="AS245" i="78" s="1"/>
  <c r="AQ236" i="78"/>
  <c r="AS236" i="78" s="1"/>
  <c r="AQ244" i="78"/>
  <c r="AS244" i="78" s="1"/>
  <c r="AQ243" i="78"/>
  <c r="AS243" i="78" s="1"/>
  <c r="AQ242" i="78"/>
  <c r="AS242" i="78" s="1"/>
  <c r="AQ241" i="78"/>
  <c r="AS241" i="78" s="1"/>
  <c r="AQ240" i="78"/>
  <c r="AS240" i="78" s="1"/>
  <c r="AQ239" i="78"/>
  <c r="AS239" i="78" s="1"/>
  <c r="AQ238" i="78"/>
  <c r="AS238" i="78" s="1"/>
  <c r="AQ237" i="78"/>
  <c r="AS237" i="78" s="1"/>
  <c r="AQ235" i="78"/>
  <c r="AS235" i="78" s="1"/>
  <c r="AQ234" i="78"/>
  <c r="AS234" i="78" s="1"/>
  <c r="AQ233" i="78"/>
  <c r="AS233" i="78" s="1"/>
  <c r="AQ232" i="78"/>
  <c r="AS232" i="78" s="1"/>
  <c r="AQ231" i="78"/>
  <c r="AS231" i="78" s="1"/>
  <c r="AQ230" i="78"/>
  <c r="AS230" i="78" s="1"/>
  <c r="AQ229" i="78"/>
  <c r="AS229" i="78" s="1"/>
  <c r="AQ228" i="78"/>
  <c r="AS228" i="78" s="1"/>
  <c r="AQ227" i="78"/>
  <c r="AS227" i="78" s="1"/>
  <c r="AQ226" i="78"/>
  <c r="AS226" i="78" s="1"/>
  <c r="AQ225" i="78"/>
  <c r="AS225" i="78" s="1"/>
  <c r="AQ224" i="78"/>
  <c r="AS224" i="78" s="1"/>
  <c r="AQ223" i="78"/>
  <c r="AS223" i="78" s="1"/>
  <c r="AQ222" i="78"/>
  <c r="AS222" i="78" s="1"/>
  <c r="AQ221" i="78"/>
  <c r="AS221" i="78" s="1"/>
  <c r="AQ220" i="78"/>
  <c r="AS220" i="78" s="1"/>
  <c r="AQ219" i="78"/>
  <c r="AS219" i="78" s="1"/>
  <c r="AQ218" i="78"/>
  <c r="AS218" i="78" s="1"/>
  <c r="AQ217" i="78"/>
  <c r="AS217" i="78" s="1"/>
  <c r="AQ216" i="78"/>
  <c r="AS216" i="78" s="1"/>
  <c r="AQ215" i="78"/>
  <c r="AS215" i="78" s="1"/>
  <c r="AQ214" i="78"/>
  <c r="AS214" i="78" s="1"/>
  <c r="AQ213" i="78"/>
  <c r="AS213" i="78" s="1"/>
  <c r="AQ212" i="78"/>
  <c r="AS212" i="78" s="1"/>
  <c r="AQ211" i="78"/>
  <c r="AS211" i="78" s="1"/>
  <c r="AQ210" i="78"/>
  <c r="AS210" i="78" s="1"/>
  <c r="AQ209" i="78"/>
  <c r="AS209" i="78" s="1"/>
  <c r="AQ208" i="78"/>
  <c r="AS208" i="78" s="1"/>
  <c r="AQ207" i="78"/>
  <c r="AS207" i="78" s="1"/>
  <c r="AQ206" i="78"/>
  <c r="AS206" i="78" s="1"/>
  <c r="AQ205" i="78"/>
  <c r="AS205" i="78" s="1"/>
  <c r="AQ204" i="78"/>
  <c r="AS204" i="78" s="1"/>
  <c r="AQ203" i="78"/>
  <c r="AS203" i="78" s="1"/>
  <c r="AQ202" i="78"/>
  <c r="AS202" i="78" s="1"/>
  <c r="AQ201" i="78"/>
  <c r="AS201" i="78" s="1"/>
  <c r="AQ200" i="78"/>
  <c r="AS200" i="78" s="1"/>
  <c r="AQ199" i="78"/>
  <c r="AS199" i="78" s="1"/>
  <c r="AQ198" i="78"/>
  <c r="AS198" i="78" s="1"/>
  <c r="AQ197" i="78"/>
  <c r="AS197" i="78" s="1"/>
  <c r="AQ196" i="78"/>
  <c r="AS196" i="78" s="1"/>
  <c r="AQ195" i="78"/>
  <c r="AS195" i="78" s="1"/>
  <c r="AQ194" i="78"/>
  <c r="AS194" i="78" s="1"/>
  <c r="AQ193" i="78"/>
  <c r="AS193" i="78" s="1"/>
  <c r="AQ192" i="78"/>
  <c r="AS192" i="78" s="1"/>
  <c r="AQ191" i="78"/>
  <c r="AS191" i="78" s="1"/>
  <c r="AQ190" i="78"/>
  <c r="AS190" i="78" s="1"/>
  <c r="AQ189" i="78"/>
  <c r="AS189" i="78" s="1"/>
  <c r="AQ188" i="78"/>
  <c r="AS188" i="78" s="1"/>
  <c r="AQ187" i="78"/>
  <c r="AS187" i="78" s="1"/>
  <c r="AQ186" i="78"/>
  <c r="AS186" i="78" s="1"/>
  <c r="AQ185" i="78"/>
  <c r="AS185" i="78" s="1"/>
  <c r="AQ184" i="78"/>
  <c r="AS184" i="78" s="1"/>
  <c r="AQ183" i="78"/>
  <c r="AS183" i="78" s="1"/>
  <c r="AQ182" i="78"/>
  <c r="AS182" i="78" s="1"/>
  <c r="AQ181" i="78"/>
  <c r="AS181" i="78" s="1"/>
  <c r="AQ180" i="78"/>
  <c r="AS180" i="78" s="1"/>
  <c r="AQ179" i="78"/>
  <c r="AS179" i="78" s="1"/>
  <c r="AQ178" i="78"/>
  <c r="AS178" i="78" s="1"/>
  <c r="AQ177" i="78"/>
  <c r="AS177" i="78" s="1"/>
  <c r="AQ176" i="78"/>
  <c r="AS176" i="78" s="1"/>
  <c r="AQ175" i="78"/>
  <c r="AS175" i="78" s="1"/>
  <c r="AQ174" i="78"/>
  <c r="AS174" i="78" s="1"/>
  <c r="AQ173" i="78"/>
  <c r="AS173" i="78" s="1"/>
  <c r="AQ172" i="78"/>
  <c r="AS172" i="78" s="1"/>
  <c r="AQ171" i="78"/>
  <c r="AS171" i="78" s="1"/>
  <c r="AQ170" i="78"/>
  <c r="AS170" i="78" s="1"/>
  <c r="AQ169" i="78"/>
  <c r="AS169" i="78" s="1"/>
  <c r="AQ168" i="78"/>
  <c r="AS168" i="78" s="1"/>
  <c r="AQ167" i="78"/>
  <c r="AS167" i="78" s="1"/>
  <c r="AQ166" i="78"/>
  <c r="AS166" i="78" s="1"/>
  <c r="AQ165" i="78"/>
  <c r="AS165" i="78" s="1"/>
  <c r="AQ164" i="78"/>
  <c r="AS164" i="78" s="1"/>
  <c r="AQ163" i="78"/>
  <c r="AS163" i="78" s="1"/>
  <c r="AQ162" i="78"/>
  <c r="AS162" i="78" s="1"/>
  <c r="AQ161" i="78"/>
  <c r="AS161" i="78" s="1"/>
  <c r="AQ160" i="78"/>
  <c r="AS160" i="78" s="1"/>
  <c r="AQ142" i="78"/>
  <c r="AS142" i="78" s="1"/>
  <c r="AQ159" i="78"/>
  <c r="AS159" i="78" s="1"/>
  <c r="AQ158" i="78"/>
  <c r="AS158" i="78" s="1"/>
  <c r="AQ157" i="78"/>
  <c r="AS157" i="78" s="1"/>
  <c r="AQ156" i="78"/>
  <c r="AS156" i="78" s="1"/>
  <c r="AQ155" i="78"/>
  <c r="AS155" i="78" s="1"/>
  <c r="AQ154" i="78"/>
  <c r="AS154" i="78" s="1"/>
  <c r="AQ153" i="78"/>
  <c r="AS153" i="78" s="1"/>
  <c r="AQ152" i="78"/>
  <c r="AS152" i="78" s="1"/>
  <c r="AQ151" i="78"/>
  <c r="AS151" i="78" s="1"/>
  <c r="AQ150" i="78"/>
  <c r="AS150" i="78" s="1"/>
  <c r="AQ149" i="78"/>
  <c r="AS149" i="78" s="1"/>
  <c r="AQ148" i="78"/>
  <c r="AS148" i="78" s="1"/>
  <c r="AQ147" i="78"/>
  <c r="AS147" i="78" s="1"/>
  <c r="AQ146" i="78"/>
  <c r="AS146" i="78" s="1"/>
  <c r="AQ145" i="78"/>
  <c r="AS145" i="78" s="1"/>
  <c r="AQ144" i="78"/>
  <c r="AS144" i="78" s="1"/>
  <c r="AQ143" i="78"/>
  <c r="AS143" i="78" s="1"/>
  <c r="AQ141" i="78"/>
  <c r="AS141" i="78" s="1"/>
  <c r="AQ140" i="78"/>
  <c r="AS140" i="78" s="1"/>
  <c r="AQ139" i="78"/>
  <c r="AS139" i="78" s="1"/>
  <c r="AQ138" i="78"/>
  <c r="AS138" i="78" s="1"/>
  <c r="AQ137" i="78"/>
  <c r="AS137" i="78" s="1"/>
  <c r="AQ136" i="78"/>
  <c r="AS136" i="78" s="1"/>
  <c r="AQ135" i="78"/>
  <c r="AS135" i="78" s="1"/>
  <c r="AQ134" i="78"/>
  <c r="AS134" i="78" s="1"/>
  <c r="AQ133" i="78"/>
  <c r="AS133" i="78" s="1"/>
  <c r="AQ132" i="78"/>
  <c r="AS132" i="78" s="1"/>
  <c r="AQ131" i="78"/>
  <c r="AS131" i="78" s="1"/>
  <c r="AQ130" i="78"/>
  <c r="AS130" i="78" s="1"/>
  <c r="AQ129" i="78"/>
  <c r="AS129" i="78" s="1"/>
  <c r="AQ128" i="78"/>
  <c r="AS128" i="78" s="1"/>
  <c r="AQ127" i="78"/>
  <c r="AS127" i="78" s="1"/>
  <c r="AQ126" i="78"/>
  <c r="AS126" i="78" s="1"/>
  <c r="AQ125" i="78"/>
  <c r="AS125" i="78" s="1"/>
  <c r="AQ124" i="78"/>
  <c r="AS124" i="78" s="1"/>
  <c r="AQ123" i="78"/>
  <c r="AS123" i="78" s="1"/>
  <c r="AQ122" i="78"/>
  <c r="AS122" i="78" s="1"/>
  <c r="AQ121" i="78"/>
  <c r="AS121" i="78" s="1"/>
  <c r="AQ120" i="78"/>
  <c r="AS120" i="78" s="1"/>
  <c r="AQ119" i="78"/>
  <c r="AS119" i="78" s="1"/>
  <c r="AQ118" i="78"/>
  <c r="AS118" i="78" s="1"/>
  <c r="AQ117" i="78"/>
  <c r="AS117" i="78" s="1"/>
  <c r="AQ116" i="78"/>
  <c r="AS116" i="78" s="1"/>
  <c r="AQ115" i="78"/>
  <c r="AS115" i="78" s="1"/>
  <c r="AQ114" i="78"/>
  <c r="AS114" i="78" s="1"/>
  <c r="AQ113" i="78"/>
  <c r="AS113" i="78" s="1"/>
  <c r="AQ112" i="78"/>
  <c r="AS112" i="78" s="1"/>
  <c r="AQ111" i="78"/>
  <c r="AS111" i="78" s="1"/>
  <c r="AQ110" i="78"/>
  <c r="AS110" i="78" s="1"/>
  <c r="AQ109" i="78"/>
  <c r="AS109" i="78" s="1"/>
  <c r="AQ108" i="78"/>
  <c r="AS108" i="78" s="1"/>
  <c r="AQ107" i="78"/>
  <c r="AS107" i="78" s="1"/>
  <c r="AQ106" i="78"/>
  <c r="AS106" i="78" s="1"/>
  <c r="AQ105" i="78"/>
  <c r="AS105" i="78" s="1"/>
  <c r="AQ104" i="78"/>
  <c r="AS104" i="78" s="1"/>
  <c r="AQ103" i="78"/>
  <c r="AS103" i="78" s="1"/>
  <c r="AQ102" i="78"/>
  <c r="AS102" i="78" s="1"/>
  <c r="AQ101" i="78"/>
  <c r="AS101" i="78" s="1"/>
  <c r="AQ100" i="78"/>
  <c r="AS100" i="78" s="1"/>
  <c r="AQ99" i="78"/>
  <c r="AS99" i="78" s="1"/>
  <c r="AQ98" i="78"/>
  <c r="AS98" i="78" s="1"/>
  <c r="AQ97" i="78"/>
  <c r="AS97" i="78" s="1"/>
  <c r="AQ96" i="78"/>
  <c r="AS96" i="78" s="1"/>
  <c r="AQ95" i="78"/>
  <c r="AS95" i="78" s="1"/>
  <c r="AQ94" i="78"/>
  <c r="AS94" i="78" s="1"/>
  <c r="AQ93" i="78"/>
  <c r="AS93" i="78" s="1"/>
  <c r="AQ92" i="78"/>
  <c r="AS92" i="78" s="1"/>
  <c r="AQ91" i="78"/>
  <c r="AS91" i="78" s="1"/>
  <c r="AQ90" i="78"/>
  <c r="AS90" i="78" s="1"/>
  <c r="AQ89" i="78"/>
  <c r="AS89" i="78" s="1"/>
  <c r="AQ88" i="78"/>
  <c r="AS88" i="78" s="1"/>
  <c r="AQ87" i="78"/>
  <c r="AS87" i="78" s="1"/>
  <c r="AQ86" i="78"/>
  <c r="AS86" i="78" s="1"/>
  <c r="AQ85" i="78"/>
  <c r="AS85" i="78" s="1"/>
  <c r="AQ84" i="78"/>
  <c r="AS84" i="78" s="1"/>
  <c r="AQ83" i="78"/>
  <c r="AS83" i="78" s="1"/>
  <c r="AQ82" i="78"/>
  <c r="AS82" i="78" s="1"/>
  <c r="AQ81" i="78"/>
  <c r="AS81" i="78" s="1"/>
  <c r="AQ80" i="78"/>
  <c r="AS80" i="78" s="1"/>
  <c r="AQ79" i="78"/>
  <c r="AS79" i="78" s="1"/>
  <c r="AQ78" i="78"/>
  <c r="AS78" i="78" s="1"/>
  <c r="AQ77" i="78"/>
  <c r="AS77" i="78" s="1"/>
  <c r="AQ76" i="78"/>
  <c r="AS76" i="78" s="1"/>
  <c r="AQ75" i="78"/>
  <c r="AS75" i="78" s="1"/>
  <c r="AQ74" i="78"/>
  <c r="AS74" i="78" s="1"/>
  <c r="AQ73" i="78"/>
  <c r="AS73" i="78" s="1"/>
  <c r="AQ72" i="78"/>
  <c r="AS72" i="78" s="1"/>
  <c r="AQ71" i="78"/>
  <c r="AS71" i="78" s="1"/>
  <c r="AQ70" i="78"/>
  <c r="AS70" i="78" s="1"/>
  <c r="AQ69" i="78"/>
  <c r="AS69" i="78" s="1"/>
  <c r="AQ68" i="78"/>
  <c r="AS68" i="78" s="1"/>
  <c r="AQ67" i="78"/>
  <c r="AS67" i="78" s="1"/>
  <c r="AQ66" i="78"/>
  <c r="AS66" i="78" s="1"/>
  <c r="AQ65" i="78"/>
  <c r="AS65" i="78" s="1"/>
  <c r="AQ64" i="78"/>
  <c r="AS64" i="78" s="1"/>
  <c r="AQ63" i="78"/>
  <c r="AS63" i="78" s="1"/>
  <c r="AQ62" i="78"/>
  <c r="AS62" i="78" s="1"/>
  <c r="AQ61" i="78"/>
  <c r="AS61" i="78" s="1"/>
  <c r="AQ60" i="78"/>
  <c r="AS60" i="78" s="1"/>
  <c r="AQ59" i="78"/>
  <c r="AS59" i="78" s="1"/>
  <c r="AQ58" i="78"/>
  <c r="AS58" i="78" s="1"/>
  <c r="AQ57" i="78"/>
  <c r="AS57" i="78" s="1"/>
  <c r="AQ56" i="78"/>
  <c r="AS56" i="78" s="1"/>
  <c r="AQ55" i="78"/>
  <c r="AS55" i="78" s="1"/>
  <c r="AQ54" i="78"/>
  <c r="AS54" i="78" s="1"/>
  <c r="AQ53" i="78"/>
  <c r="AS53" i="78" s="1"/>
  <c r="AQ52" i="78"/>
  <c r="AS52" i="78" s="1"/>
  <c r="AQ51" i="78"/>
  <c r="AS51" i="78" s="1"/>
  <c r="AQ50" i="78"/>
  <c r="AS50" i="78" s="1"/>
  <c r="AQ49" i="78"/>
  <c r="AS49" i="78" s="1"/>
  <c r="AQ48" i="78"/>
  <c r="AS48" i="78" s="1"/>
  <c r="AQ47" i="78"/>
  <c r="AS47" i="78" s="1"/>
  <c r="AQ46" i="78"/>
  <c r="AS46" i="78" s="1"/>
  <c r="AQ45" i="78"/>
  <c r="AS45" i="78" s="1"/>
  <c r="AQ44" i="78"/>
  <c r="AS44" i="78" s="1"/>
  <c r="AQ43" i="78"/>
  <c r="AS43" i="78" s="1"/>
  <c r="AQ42" i="78"/>
  <c r="AS42" i="78" s="1"/>
  <c r="AQ41" i="78"/>
  <c r="AS41" i="78" s="1"/>
  <c r="AQ40" i="78"/>
  <c r="AS40" i="78" s="1"/>
  <c r="AQ39" i="78"/>
  <c r="AS39" i="78" s="1"/>
  <c r="AQ38" i="78"/>
  <c r="AS38" i="78" s="1"/>
  <c r="AQ37" i="78"/>
  <c r="AS37" i="78" s="1"/>
  <c r="AQ36" i="78"/>
  <c r="AS36" i="78" s="1"/>
  <c r="AQ35" i="78"/>
  <c r="AS35" i="78" s="1"/>
  <c r="AQ34" i="78"/>
  <c r="AS34" i="78" s="1"/>
  <c r="AQ33" i="78"/>
  <c r="AS33" i="78" s="1"/>
  <c r="AQ32" i="78"/>
  <c r="AS32" i="78" s="1"/>
  <c r="AQ31" i="78"/>
  <c r="AS31" i="78" s="1"/>
  <c r="AQ30" i="78"/>
  <c r="AS30" i="78" s="1"/>
  <c r="AQ29" i="78"/>
  <c r="AS29" i="78" s="1"/>
  <c r="AQ28" i="78"/>
  <c r="AS28" i="78" s="1"/>
  <c r="AQ27" i="78"/>
  <c r="AS27" i="78" s="1"/>
  <c r="AQ26" i="78"/>
  <c r="AS26" i="78" s="1"/>
  <c r="AQ25" i="78"/>
  <c r="AS25" i="78" s="1"/>
  <c r="AQ24" i="78"/>
  <c r="AS24" i="78" s="1"/>
  <c r="AQ22" i="78"/>
  <c r="AS22" i="78" s="1"/>
  <c r="AQ21" i="78"/>
  <c r="AS21" i="78" s="1"/>
  <c r="AQ20" i="78"/>
  <c r="AS20" i="78" s="1"/>
  <c r="AQ19" i="78"/>
  <c r="AS19" i="78" s="1"/>
  <c r="AQ18" i="78"/>
  <c r="AS18" i="78" s="1"/>
  <c r="AQ17" i="78"/>
  <c r="AS17" i="78" s="1"/>
  <c r="AQ16" i="78"/>
  <c r="AS16" i="78" s="1"/>
  <c r="AQ15" i="78"/>
  <c r="AS15" i="78" s="1"/>
  <c r="AQ14" i="78"/>
  <c r="AS14" i="78" s="1"/>
  <c r="AQ13" i="78"/>
  <c r="AS13" i="78" s="1"/>
  <c r="AQ12" i="78"/>
  <c r="AS12" i="78" s="1"/>
  <c r="AQ11" i="78"/>
  <c r="AS11" i="78" s="1"/>
  <c r="AQ10" i="78"/>
  <c r="AS10" i="78" s="1"/>
  <c r="AQ9" i="78"/>
  <c r="AS9" i="78" s="1"/>
  <c r="AQ8" i="78"/>
  <c r="AS8" i="78" s="1"/>
  <c r="AQ7" i="78"/>
  <c r="AS7" i="78" s="1"/>
  <c r="AQ6" i="78"/>
  <c r="AS6" i="78" s="1"/>
  <c r="AQ5" i="78"/>
  <c r="AS5" i="78" s="1"/>
  <c r="AQ4" i="78"/>
  <c r="AS4" i="78" s="1"/>
  <c r="AQ3" i="78"/>
  <c r="AS3" i="78" s="1"/>
  <c r="W451" i="62" l="1"/>
  <c r="V451" i="62"/>
  <c r="U451" i="62"/>
  <c r="T451" i="62"/>
  <c r="S451" i="62"/>
  <c r="P451" i="62"/>
  <c r="O451" i="62"/>
  <c r="N451" i="62"/>
  <c r="M451" i="62"/>
  <c r="L451" i="62"/>
  <c r="K451" i="62"/>
  <c r="J451" i="62"/>
  <c r="H771" i="25"/>
  <c r="F451" i="62" s="1"/>
  <c r="W450" i="62"/>
  <c r="V450" i="62"/>
  <c r="U450" i="62"/>
  <c r="T450" i="62"/>
  <c r="S450" i="62"/>
  <c r="P450" i="62"/>
  <c r="O450" i="62"/>
  <c r="N450" i="62"/>
  <c r="M450" i="62"/>
  <c r="L450" i="62"/>
  <c r="K450" i="62"/>
  <c r="J450" i="62"/>
  <c r="H770" i="25"/>
  <c r="F450" i="62" s="1"/>
  <c r="W449" i="62"/>
  <c r="V449" i="62"/>
  <c r="U449" i="62"/>
  <c r="T449" i="62"/>
  <c r="S449" i="62"/>
  <c r="P449" i="62"/>
  <c r="O449" i="62"/>
  <c r="N449" i="62"/>
  <c r="M449" i="62"/>
  <c r="L449" i="62"/>
  <c r="K449" i="62"/>
  <c r="J449" i="62"/>
  <c r="H769" i="25"/>
  <c r="F449" i="62" s="1"/>
  <c r="W448" i="62"/>
  <c r="V448" i="62"/>
  <c r="U448" i="62"/>
  <c r="T448" i="62"/>
  <c r="S448" i="62"/>
  <c r="P448" i="62"/>
  <c r="O448" i="62"/>
  <c r="N448" i="62"/>
  <c r="M448" i="62"/>
  <c r="L448" i="62"/>
  <c r="K448" i="62"/>
  <c r="J448" i="62"/>
  <c r="H768" i="25"/>
  <c r="F448" i="62" s="1"/>
  <c r="W447" i="62"/>
  <c r="V447" i="62"/>
  <c r="U447" i="62"/>
  <c r="T447" i="62"/>
  <c r="S447" i="62"/>
  <c r="P447" i="62"/>
  <c r="O447" i="62"/>
  <c r="N447" i="62"/>
  <c r="M447" i="62"/>
  <c r="L447" i="62"/>
  <c r="K447" i="62"/>
  <c r="J447" i="62"/>
  <c r="H767" i="25"/>
  <c r="F447" i="62" s="1"/>
  <c r="W461" i="62"/>
  <c r="V461" i="62"/>
  <c r="U461" i="62"/>
  <c r="T461" i="62"/>
  <c r="S461" i="62"/>
  <c r="P461" i="62"/>
  <c r="O461" i="62"/>
  <c r="N461" i="62"/>
  <c r="M461" i="62"/>
  <c r="L461" i="62"/>
  <c r="K461" i="62"/>
  <c r="J461" i="62"/>
  <c r="H766" i="25"/>
  <c r="F461" i="62" s="1"/>
  <c r="W460" i="62"/>
  <c r="V460" i="62"/>
  <c r="U460" i="62"/>
  <c r="T460" i="62"/>
  <c r="S460" i="62"/>
  <c r="P460" i="62"/>
  <c r="O460" i="62"/>
  <c r="N460" i="62"/>
  <c r="M460" i="62"/>
  <c r="L460" i="62"/>
  <c r="K460" i="62"/>
  <c r="J460" i="62"/>
  <c r="H765" i="25"/>
  <c r="F460" i="62" s="1"/>
  <c r="W459" i="62"/>
  <c r="V459" i="62"/>
  <c r="U459" i="62"/>
  <c r="T459" i="62"/>
  <c r="S459" i="62"/>
  <c r="P459" i="62"/>
  <c r="O459" i="62"/>
  <c r="N459" i="62"/>
  <c r="M459" i="62"/>
  <c r="L459" i="62"/>
  <c r="K459" i="62"/>
  <c r="J459" i="62"/>
  <c r="H764" i="25"/>
  <c r="F459" i="62" s="1"/>
  <c r="W458" i="62"/>
  <c r="V458" i="62"/>
  <c r="U458" i="62"/>
  <c r="T458" i="62"/>
  <c r="S458" i="62"/>
  <c r="P458" i="62"/>
  <c r="O458" i="62"/>
  <c r="N458" i="62"/>
  <c r="M458" i="62"/>
  <c r="L458" i="62"/>
  <c r="K458" i="62"/>
  <c r="J458" i="62"/>
  <c r="H763" i="25"/>
  <c r="F458" i="62" s="1"/>
  <c r="W457" i="62"/>
  <c r="V457" i="62"/>
  <c r="U457" i="62"/>
  <c r="T457" i="62"/>
  <c r="S457" i="62"/>
  <c r="P457" i="62"/>
  <c r="O457" i="62"/>
  <c r="N457" i="62"/>
  <c r="M457" i="62"/>
  <c r="L457" i="62"/>
  <c r="K457" i="62"/>
  <c r="J457" i="62"/>
  <c r="H762" i="25"/>
  <c r="F457" i="62" s="1"/>
  <c r="W656" i="62"/>
  <c r="V656" i="62"/>
  <c r="U656" i="62"/>
  <c r="T656" i="62"/>
  <c r="S656" i="62"/>
  <c r="P656" i="62"/>
  <c r="O656" i="62"/>
  <c r="N656" i="62"/>
  <c r="M656" i="62"/>
  <c r="L656" i="62"/>
  <c r="K656" i="62"/>
  <c r="J656" i="62"/>
  <c r="H761" i="25"/>
  <c r="F656" i="62" s="1"/>
  <c r="W655" i="62"/>
  <c r="V655" i="62"/>
  <c r="U655" i="62"/>
  <c r="T655" i="62"/>
  <c r="S655" i="62"/>
  <c r="P655" i="62"/>
  <c r="O655" i="62"/>
  <c r="N655" i="62"/>
  <c r="M655" i="62"/>
  <c r="L655" i="62"/>
  <c r="K655" i="62"/>
  <c r="J655" i="62"/>
  <c r="H760" i="25"/>
  <c r="F655" i="62" s="1"/>
  <c r="W654" i="62"/>
  <c r="V654" i="62"/>
  <c r="U654" i="62"/>
  <c r="T654" i="62"/>
  <c r="S654" i="62"/>
  <c r="P654" i="62"/>
  <c r="O654" i="62"/>
  <c r="N654" i="62"/>
  <c r="M654" i="62"/>
  <c r="L654" i="62"/>
  <c r="K654" i="62"/>
  <c r="J654" i="62"/>
  <c r="H759" i="25"/>
  <c r="F654" i="62" s="1"/>
  <c r="W653" i="62"/>
  <c r="V653" i="62"/>
  <c r="U653" i="62"/>
  <c r="T653" i="62"/>
  <c r="S653" i="62"/>
  <c r="P653" i="62"/>
  <c r="O653" i="62"/>
  <c r="N653" i="62"/>
  <c r="M653" i="62"/>
  <c r="L653" i="62"/>
  <c r="K653" i="62"/>
  <c r="J653" i="62"/>
  <c r="H758" i="25"/>
  <c r="F653" i="62" s="1"/>
  <c r="W652" i="62"/>
  <c r="V652" i="62"/>
  <c r="U652" i="62"/>
  <c r="T652" i="62"/>
  <c r="S652" i="62"/>
  <c r="P652" i="62"/>
  <c r="O652" i="62"/>
  <c r="N652" i="62"/>
  <c r="M652" i="62"/>
  <c r="L652" i="62"/>
  <c r="K652" i="62"/>
  <c r="J652" i="62"/>
  <c r="H757" i="25"/>
  <c r="F652" i="62" s="1"/>
  <c r="R751" i="62"/>
  <c r="Q751" i="62"/>
  <c r="O696" i="25"/>
  <c r="L751" i="62" s="1"/>
  <c r="R750" i="62"/>
  <c r="Q750" i="62"/>
  <c r="O695" i="25"/>
  <c r="L750" i="62" s="1"/>
  <c r="R749" i="62"/>
  <c r="Q749" i="62"/>
  <c r="O694" i="25"/>
  <c r="L749" i="62" s="1"/>
  <c r="R748" i="62"/>
  <c r="Q748" i="62"/>
  <c r="O693" i="25"/>
  <c r="L748" i="62" s="1"/>
  <c r="R747" i="62"/>
  <c r="Q747" i="62"/>
  <c r="O692" i="25"/>
  <c r="L747" i="62" s="1"/>
  <c r="R451" i="62" l="1"/>
  <c r="R450" i="62"/>
  <c r="R449" i="62"/>
  <c r="R448" i="62"/>
  <c r="R447" i="62"/>
  <c r="R461" i="62"/>
  <c r="R460" i="62"/>
  <c r="R459" i="62"/>
  <c r="R458" i="62"/>
  <c r="R457" i="62"/>
  <c r="R656" i="62"/>
  <c r="R655" i="62"/>
  <c r="R654" i="62"/>
  <c r="R653" i="62"/>
  <c r="R652" i="62"/>
  <c r="Q451" i="62"/>
  <c r="Q450" i="62"/>
  <c r="Q449" i="62"/>
  <c r="Q448" i="62"/>
  <c r="Q447" i="62"/>
  <c r="Q461" i="62"/>
  <c r="Q460" i="62"/>
  <c r="Q459" i="62"/>
  <c r="Q458" i="62"/>
  <c r="Q457" i="62"/>
  <c r="Q656" i="62"/>
  <c r="Q655" i="62"/>
  <c r="Q654" i="62"/>
  <c r="Q653" i="62"/>
  <c r="Q652" i="62"/>
  <c r="I451" i="62"/>
  <c r="H451" i="62"/>
  <c r="G451" i="62"/>
  <c r="I450" i="62"/>
  <c r="H450" i="62"/>
  <c r="G450" i="62"/>
  <c r="I449" i="62"/>
  <c r="H449" i="62"/>
  <c r="G449" i="62"/>
  <c r="I448" i="62"/>
  <c r="H448" i="62"/>
  <c r="G448" i="62"/>
  <c r="I447" i="62"/>
  <c r="H447" i="62"/>
  <c r="G447" i="62"/>
  <c r="I461" i="62"/>
  <c r="H461" i="62"/>
  <c r="G461" i="62"/>
  <c r="I460" i="62"/>
  <c r="H460" i="62"/>
  <c r="G460" i="62"/>
  <c r="I459" i="62"/>
  <c r="H459" i="62"/>
  <c r="G459" i="62"/>
  <c r="I458" i="62"/>
  <c r="H458" i="62"/>
  <c r="G458" i="62"/>
  <c r="I457" i="62"/>
  <c r="H457" i="62"/>
  <c r="G457" i="62"/>
  <c r="I656" i="62"/>
  <c r="H656" i="62"/>
  <c r="G656" i="62"/>
  <c r="I655" i="62"/>
  <c r="H655" i="62"/>
  <c r="G655" i="62"/>
  <c r="I654" i="62"/>
  <c r="H654" i="62"/>
  <c r="G654" i="62"/>
  <c r="I653" i="62"/>
  <c r="H653" i="62"/>
  <c r="G653" i="62"/>
  <c r="I652" i="62"/>
  <c r="H652" i="62"/>
  <c r="G652" i="62"/>
  <c r="BO155" i="78"/>
  <c r="BQ155" i="78" s="1"/>
  <c r="BO260" i="78"/>
  <c r="BQ260" i="78" s="1"/>
  <c r="BO259" i="78"/>
  <c r="BQ259" i="78" s="1"/>
  <c r="BO258" i="78"/>
  <c r="BQ258" i="78" s="1"/>
  <c r="BO257" i="78"/>
  <c r="BQ257" i="78" s="1"/>
  <c r="BO256" i="78"/>
  <c r="BQ256" i="78" s="1"/>
  <c r="BO255" i="78"/>
  <c r="BQ255" i="78" s="1"/>
  <c r="BO254" i="78"/>
  <c r="BQ254" i="78" s="1"/>
  <c r="BO253" i="78"/>
  <c r="BQ253" i="78" s="1"/>
  <c r="BO252" i="78"/>
  <c r="BQ252" i="78" s="1"/>
  <c r="BO251" i="78"/>
  <c r="BQ251" i="78" s="1"/>
  <c r="BO250" i="78"/>
  <c r="BQ250" i="78" s="1"/>
  <c r="BO249" i="78"/>
  <c r="BQ249" i="78" s="1"/>
  <c r="BO248" i="78"/>
  <c r="BQ248" i="78" s="1"/>
  <c r="BO247" i="78"/>
  <c r="BQ247" i="78" s="1"/>
  <c r="BO246" i="78"/>
  <c r="BQ246" i="78" s="1"/>
  <c r="BO245" i="78"/>
  <c r="BQ245" i="78" s="1"/>
  <c r="BO244" i="78"/>
  <c r="BQ244" i="78" s="1"/>
  <c r="BO243" i="78"/>
  <c r="BQ243" i="78" s="1"/>
  <c r="BO242" i="78"/>
  <c r="BQ242" i="78" s="1"/>
  <c r="BO241" i="78"/>
  <c r="BQ241" i="78" s="1"/>
  <c r="BO240" i="78"/>
  <c r="BQ240" i="78" s="1"/>
  <c r="BO239" i="78"/>
  <c r="BQ239" i="78" s="1"/>
  <c r="BO238" i="78"/>
  <c r="BQ238" i="78" s="1"/>
  <c r="BO237" i="78"/>
  <c r="BQ237" i="78" s="1"/>
  <c r="BO236" i="78"/>
  <c r="BQ236" i="78" s="1"/>
  <c r="BO235" i="78"/>
  <c r="BQ235" i="78" s="1"/>
  <c r="BO234" i="78"/>
  <c r="BQ234" i="78" s="1"/>
  <c r="BO233" i="78"/>
  <c r="BQ233" i="78" s="1"/>
  <c r="BO232" i="78"/>
  <c r="BQ232" i="78" s="1"/>
  <c r="BO231" i="78"/>
  <c r="BQ231" i="78" s="1"/>
  <c r="BO230" i="78"/>
  <c r="BQ230" i="78" s="1"/>
  <c r="BO229" i="78"/>
  <c r="BQ229" i="78" s="1"/>
  <c r="BO228" i="78"/>
  <c r="BQ228" i="78" s="1"/>
  <c r="BO227" i="78"/>
  <c r="BQ227" i="78" s="1"/>
  <c r="BO226" i="78"/>
  <c r="BQ226" i="78" s="1"/>
  <c r="BO225" i="78"/>
  <c r="BQ225" i="78" s="1"/>
  <c r="BO224" i="78"/>
  <c r="BQ224" i="78" s="1"/>
  <c r="BO223" i="78"/>
  <c r="BQ223" i="78" s="1"/>
  <c r="BO222" i="78"/>
  <c r="BQ222" i="78" s="1"/>
  <c r="BO221" i="78"/>
  <c r="BQ221" i="78" s="1"/>
  <c r="BO220" i="78"/>
  <c r="BQ220" i="78" s="1"/>
  <c r="BO219" i="78"/>
  <c r="BQ219" i="78" s="1"/>
  <c r="BO218" i="78"/>
  <c r="BQ218" i="78" s="1"/>
  <c r="BO217" i="78"/>
  <c r="BQ217" i="78" s="1"/>
  <c r="BO216" i="78"/>
  <c r="BQ216" i="78" s="1"/>
  <c r="BO215" i="78"/>
  <c r="BQ215" i="78" s="1"/>
  <c r="BO214" i="78"/>
  <c r="BQ214" i="78" s="1"/>
  <c r="BO213" i="78"/>
  <c r="BQ213" i="78" s="1"/>
  <c r="BO212" i="78"/>
  <c r="BQ212" i="78" s="1"/>
  <c r="BO211" i="78"/>
  <c r="BQ211" i="78" s="1"/>
  <c r="BO210" i="78"/>
  <c r="BQ210" i="78" s="1"/>
  <c r="BO209" i="78"/>
  <c r="BQ209" i="78" s="1"/>
  <c r="BO208" i="78"/>
  <c r="BQ208" i="78" s="1"/>
  <c r="BO207" i="78"/>
  <c r="BQ207" i="78" s="1"/>
  <c r="BO206" i="78"/>
  <c r="BQ206" i="78" s="1"/>
  <c r="BO205" i="78"/>
  <c r="BQ205" i="78" s="1"/>
  <c r="BO204" i="78"/>
  <c r="BQ204" i="78" s="1"/>
  <c r="BO203" i="78"/>
  <c r="BQ203" i="78" s="1"/>
  <c r="BO202" i="78"/>
  <c r="BQ202" i="78" s="1"/>
  <c r="BO201" i="78"/>
  <c r="BQ201" i="78" s="1"/>
  <c r="BO200" i="78"/>
  <c r="BQ200" i="78" s="1"/>
  <c r="BO199" i="78"/>
  <c r="BQ199" i="78" s="1"/>
  <c r="BO198" i="78"/>
  <c r="BQ198" i="78" s="1"/>
  <c r="BO197" i="78"/>
  <c r="BQ197" i="78" s="1"/>
  <c r="BO196" i="78"/>
  <c r="BQ196" i="78" s="1"/>
  <c r="BO195" i="78"/>
  <c r="BQ195" i="78" s="1"/>
  <c r="BO194" i="78"/>
  <c r="BQ194" i="78" s="1"/>
  <c r="BO193" i="78"/>
  <c r="BQ193" i="78" s="1"/>
  <c r="BO192" i="78"/>
  <c r="BQ192" i="78" s="1"/>
  <c r="BO191" i="78"/>
  <c r="BQ191" i="78" s="1"/>
  <c r="BO190" i="78"/>
  <c r="BQ190" i="78" s="1"/>
  <c r="BO189" i="78"/>
  <c r="BQ189" i="78" s="1"/>
  <c r="BO188" i="78"/>
  <c r="BQ188" i="78" s="1"/>
  <c r="BO187" i="78"/>
  <c r="BQ187" i="78" s="1"/>
  <c r="BO186" i="78"/>
  <c r="BQ186" i="78" s="1"/>
  <c r="BO185" i="78"/>
  <c r="BQ185" i="78" s="1"/>
  <c r="BO184" i="78"/>
  <c r="BQ184" i="78" s="1"/>
  <c r="BO183" i="78"/>
  <c r="BQ183" i="78" s="1"/>
  <c r="BO182" i="78"/>
  <c r="BQ182" i="78" s="1"/>
  <c r="BO181" i="78"/>
  <c r="BQ181" i="78" s="1"/>
  <c r="BO180" i="78"/>
  <c r="BQ180" i="78" s="1"/>
  <c r="BO179" i="78"/>
  <c r="BQ179" i="78" s="1"/>
  <c r="BO178" i="78"/>
  <c r="BQ178" i="78" s="1"/>
  <c r="BO177" i="78"/>
  <c r="BQ177" i="78" s="1"/>
  <c r="BO176" i="78"/>
  <c r="BQ176" i="78" s="1"/>
  <c r="BO175" i="78"/>
  <c r="BQ175" i="78" s="1"/>
  <c r="BO174" i="78"/>
  <c r="BQ174" i="78" s="1"/>
  <c r="BO173" i="78"/>
  <c r="BQ173" i="78" s="1"/>
  <c r="BO172" i="78"/>
  <c r="BQ172" i="78" s="1"/>
  <c r="BO171" i="78"/>
  <c r="BQ171" i="78" s="1"/>
  <c r="BO170" i="78"/>
  <c r="BQ170" i="78" s="1"/>
  <c r="BO169" i="78"/>
  <c r="BQ169" i="78" s="1"/>
  <c r="BO168" i="78"/>
  <c r="BQ168" i="78" s="1"/>
  <c r="BO167" i="78"/>
  <c r="BQ167" i="78" s="1"/>
  <c r="BO166" i="78"/>
  <c r="BQ166" i="78" s="1"/>
  <c r="BO165" i="78"/>
  <c r="BQ165" i="78" s="1"/>
  <c r="BO164" i="78"/>
  <c r="BQ164" i="78" s="1"/>
  <c r="BO163" i="78"/>
  <c r="BQ163" i="78" s="1"/>
  <c r="BO162" i="78"/>
  <c r="BQ162" i="78" s="1"/>
  <c r="BO161" i="78"/>
  <c r="BQ161" i="78" s="1"/>
  <c r="BO160" i="78"/>
  <c r="BQ160" i="78" s="1"/>
  <c r="BO159" i="78"/>
  <c r="BQ159" i="78" s="1"/>
  <c r="BO158" i="78"/>
  <c r="BQ158" i="78" s="1"/>
  <c r="BO157" i="78"/>
  <c r="BQ157" i="78" s="1"/>
  <c r="BO156" i="78"/>
  <c r="BQ156" i="78" s="1"/>
  <c r="BO154" i="78"/>
  <c r="BQ154" i="78" s="1"/>
  <c r="BO153" i="78"/>
  <c r="BQ153" i="78" s="1"/>
  <c r="BO152" i="78"/>
  <c r="BQ152" i="78" s="1"/>
  <c r="BO151" i="78"/>
  <c r="BQ151" i="78" s="1"/>
  <c r="BO150" i="78"/>
  <c r="BQ150" i="78" s="1"/>
  <c r="BO149" i="78"/>
  <c r="BQ149" i="78" s="1"/>
  <c r="BO148" i="78"/>
  <c r="BQ148" i="78" s="1"/>
  <c r="BO147" i="78"/>
  <c r="BQ147" i="78" s="1"/>
  <c r="BO146" i="78"/>
  <c r="BQ146" i="78" s="1"/>
  <c r="BO145" i="78"/>
  <c r="BQ145" i="78" s="1"/>
  <c r="BO144" i="78"/>
  <c r="BQ144" i="78" s="1"/>
  <c r="BO143" i="78"/>
  <c r="BQ143" i="78" s="1"/>
  <c r="BO142" i="78"/>
  <c r="BQ142" i="78" s="1"/>
  <c r="BO141" i="78"/>
  <c r="BQ141" i="78" s="1"/>
  <c r="BO140" i="78"/>
  <c r="BQ140" i="78" s="1"/>
  <c r="BO139" i="78"/>
  <c r="BQ139" i="78" s="1"/>
  <c r="BO138" i="78"/>
  <c r="BQ138" i="78" s="1"/>
  <c r="BO137" i="78"/>
  <c r="BQ137" i="78" s="1"/>
  <c r="BO136" i="78"/>
  <c r="BQ136" i="78" s="1"/>
  <c r="BO135" i="78"/>
  <c r="BQ135" i="78" s="1"/>
  <c r="BO134" i="78"/>
  <c r="BQ134" i="78" s="1"/>
  <c r="BO133" i="78"/>
  <c r="BQ133" i="78" s="1"/>
  <c r="BO132" i="78"/>
  <c r="BQ132" i="78" s="1"/>
  <c r="BO131" i="78"/>
  <c r="BQ131" i="78" s="1"/>
  <c r="BO130" i="78"/>
  <c r="BQ130" i="78" s="1"/>
  <c r="BO129" i="78"/>
  <c r="BQ129" i="78" s="1"/>
  <c r="BO128" i="78"/>
  <c r="BQ128" i="78" s="1"/>
  <c r="BO127" i="78"/>
  <c r="BQ127" i="78" s="1"/>
  <c r="BO126" i="78"/>
  <c r="BQ126" i="78" s="1"/>
  <c r="BO125" i="78"/>
  <c r="BQ125" i="78" s="1"/>
  <c r="BO124" i="78"/>
  <c r="BQ124" i="78" s="1"/>
  <c r="BO123" i="78"/>
  <c r="BQ123" i="78" s="1"/>
  <c r="BO122" i="78"/>
  <c r="BQ122" i="78" s="1"/>
  <c r="BO121" i="78"/>
  <c r="BQ121" i="78" s="1"/>
  <c r="BO120" i="78"/>
  <c r="BQ120" i="78" s="1"/>
  <c r="BO119" i="78"/>
  <c r="BQ119" i="78" s="1"/>
  <c r="BO118" i="78"/>
  <c r="BQ118" i="78" s="1"/>
  <c r="BO117" i="78"/>
  <c r="BQ117" i="78" s="1"/>
  <c r="BO116" i="78"/>
  <c r="BQ116" i="78" s="1"/>
  <c r="BO115" i="78"/>
  <c r="BQ115" i="78" s="1"/>
  <c r="BO114" i="78"/>
  <c r="BQ114" i="78" s="1"/>
  <c r="BO113" i="78"/>
  <c r="BQ113" i="78" s="1"/>
  <c r="BO112" i="78"/>
  <c r="BQ112" i="78" s="1"/>
  <c r="BO111" i="78"/>
  <c r="BQ111" i="78" s="1"/>
  <c r="BO110" i="78"/>
  <c r="BQ110" i="78" s="1"/>
  <c r="BO109" i="78"/>
  <c r="BQ109" i="78" s="1"/>
  <c r="BO108" i="78"/>
  <c r="BQ108" i="78" s="1"/>
  <c r="BO107" i="78"/>
  <c r="BQ107" i="78" s="1"/>
  <c r="BO106" i="78"/>
  <c r="BQ106" i="78" s="1"/>
  <c r="BO105" i="78"/>
  <c r="BQ105" i="78" s="1"/>
  <c r="BO104" i="78"/>
  <c r="BQ104" i="78" s="1"/>
  <c r="BO103" i="78"/>
  <c r="BQ103" i="78" s="1"/>
  <c r="BO102" i="78"/>
  <c r="BQ102" i="78" s="1"/>
  <c r="BO101" i="78"/>
  <c r="BQ101" i="78" s="1"/>
  <c r="BO100" i="78"/>
  <c r="BQ100" i="78" s="1"/>
  <c r="BO99" i="78"/>
  <c r="BQ99" i="78" s="1"/>
  <c r="BO98" i="78"/>
  <c r="BQ98" i="78" s="1"/>
  <c r="BO97" i="78"/>
  <c r="BQ97" i="78" s="1"/>
  <c r="BO96" i="78"/>
  <c r="BQ96" i="78" s="1"/>
  <c r="BO95" i="78"/>
  <c r="BQ95" i="78" s="1"/>
  <c r="BO94" i="78"/>
  <c r="BQ94" i="78" s="1"/>
  <c r="BO93" i="78"/>
  <c r="BQ93" i="78" s="1"/>
  <c r="BO92" i="78"/>
  <c r="BQ92" i="78" s="1"/>
  <c r="BO91" i="78"/>
  <c r="BQ91" i="78" s="1"/>
  <c r="BO90" i="78"/>
  <c r="BQ90" i="78" s="1"/>
  <c r="BO89" i="78"/>
  <c r="BQ89" i="78" s="1"/>
  <c r="BO88" i="78"/>
  <c r="BQ88" i="78" s="1"/>
  <c r="BO87" i="78"/>
  <c r="BQ87" i="78" s="1"/>
  <c r="BO86" i="78"/>
  <c r="BQ86" i="78" s="1"/>
  <c r="BO85" i="78"/>
  <c r="BQ85" i="78" s="1"/>
  <c r="BO84" i="78"/>
  <c r="BQ84" i="78" s="1"/>
  <c r="BO83" i="78"/>
  <c r="BQ83" i="78" s="1"/>
  <c r="BO82" i="78"/>
  <c r="BQ82" i="78" s="1"/>
  <c r="BO81" i="78"/>
  <c r="BQ81" i="78" s="1"/>
  <c r="BO80" i="78"/>
  <c r="BQ80" i="78" s="1"/>
  <c r="BO79" i="78"/>
  <c r="BQ79" i="78" s="1"/>
  <c r="BO78" i="78"/>
  <c r="BQ78" i="78" s="1"/>
  <c r="BO77" i="78"/>
  <c r="BQ77" i="78" s="1"/>
  <c r="BO76" i="78"/>
  <c r="BQ76" i="78" s="1"/>
  <c r="BO75" i="78"/>
  <c r="BQ75" i="78" s="1"/>
  <c r="BO74" i="78"/>
  <c r="BQ74" i="78" s="1"/>
  <c r="BO73" i="78"/>
  <c r="BQ73" i="78" s="1"/>
  <c r="BO72" i="78"/>
  <c r="BQ72" i="78" s="1"/>
  <c r="BO71" i="78"/>
  <c r="BQ71" i="78" s="1"/>
  <c r="BO70" i="78"/>
  <c r="BQ70" i="78" s="1"/>
  <c r="BO69" i="78"/>
  <c r="BQ69" i="78" s="1"/>
  <c r="BO68" i="78"/>
  <c r="BQ68" i="78" s="1"/>
  <c r="BO67" i="78"/>
  <c r="BQ67" i="78" s="1"/>
  <c r="BO66" i="78"/>
  <c r="BQ66" i="78" s="1"/>
  <c r="BO65" i="78"/>
  <c r="BQ65" i="78" s="1"/>
  <c r="BO64" i="78"/>
  <c r="BQ64" i="78" s="1"/>
  <c r="BO63" i="78"/>
  <c r="BQ63" i="78" s="1"/>
  <c r="BO62" i="78"/>
  <c r="BQ62" i="78" s="1"/>
  <c r="BO61" i="78"/>
  <c r="BQ61" i="78" s="1"/>
  <c r="BO60" i="78"/>
  <c r="BQ60" i="78" s="1"/>
  <c r="BO59" i="78"/>
  <c r="BQ59" i="78" s="1"/>
  <c r="BO58" i="78"/>
  <c r="BQ58" i="78" s="1"/>
  <c r="BO57" i="78"/>
  <c r="BQ57" i="78" s="1"/>
  <c r="BO56" i="78"/>
  <c r="BQ56" i="78" s="1"/>
  <c r="BO55" i="78"/>
  <c r="BQ55" i="78" s="1"/>
  <c r="BO54" i="78"/>
  <c r="BQ54" i="78" s="1"/>
  <c r="BO53" i="78"/>
  <c r="BQ53" i="78" s="1"/>
  <c r="BO52" i="78"/>
  <c r="BQ52" i="78" s="1"/>
  <c r="BO51" i="78"/>
  <c r="BQ51" i="78" s="1"/>
  <c r="BO50" i="78"/>
  <c r="BQ50" i="78" s="1"/>
  <c r="BO49" i="78"/>
  <c r="BQ49" i="78" s="1"/>
  <c r="BO48" i="78"/>
  <c r="BQ48" i="78" s="1"/>
  <c r="BO47" i="78"/>
  <c r="BQ47" i="78" s="1"/>
  <c r="BO46" i="78"/>
  <c r="BQ46" i="78" s="1"/>
  <c r="BO45" i="78"/>
  <c r="BQ45" i="78" s="1"/>
  <c r="BO44" i="78"/>
  <c r="BQ44" i="78" s="1"/>
  <c r="BO43" i="78"/>
  <c r="BQ43" i="78" s="1"/>
  <c r="BO42" i="78"/>
  <c r="BQ42" i="78" s="1"/>
  <c r="BO41" i="78"/>
  <c r="BQ41" i="78" s="1"/>
  <c r="BO40" i="78"/>
  <c r="BQ40" i="78" s="1"/>
  <c r="BO39" i="78"/>
  <c r="BQ39" i="78" s="1"/>
  <c r="BO38" i="78"/>
  <c r="BQ38" i="78" s="1"/>
  <c r="BO37" i="78"/>
  <c r="BQ37" i="78" s="1"/>
  <c r="BO36" i="78"/>
  <c r="BQ36" i="78" s="1"/>
  <c r="BO35" i="78"/>
  <c r="BQ35" i="78" s="1"/>
  <c r="BO34" i="78"/>
  <c r="BQ34" i="78" s="1"/>
  <c r="BO33" i="78"/>
  <c r="BQ33" i="78" s="1"/>
  <c r="BO32" i="78"/>
  <c r="BQ32" i="78" s="1"/>
  <c r="BO31" i="78"/>
  <c r="BQ31" i="78" s="1"/>
  <c r="BO30" i="78"/>
  <c r="BQ30" i="78" s="1"/>
  <c r="BO29" i="78"/>
  <c r="BQ29" i="78" s="1"/>
  <c r="BO28" i="78"/>
  <c r="BQ28" i="78" s="1"/>
  <c r="BO27" i="78"/>
  <c r="BQ27" i="78" s="1"/>
  <c r="BO26" i="78"/>
  <c r="BQ26" i="78" s="1"/>
  <c r="BO25" i="78"/>
  <c r="BQ25" i="78" s="1"/>
  <c r="BO24" i="78"/>
  <c r="BQ24" i="78" s="1"/>
  <c r="BO23" i="78"/>
  <c r="BQ23" i="78" s="1"/>
  <c r="BO22" i="78"/>
  <c r="BQ22" i="78" s="1"/>
  <c r="BO21" i="78"/>
  <c r="BQ21" i="78" s="1"/>
  <c r="BO20" i="78"/>
  <c r="BQ20" i="78" s="1"/>
  <c r="BO19" i="78"/>
  <c r="BQ19" i="78" s="1"/>
  <c r="BO18" i="78"/>
  <c r="BQ18" i="78" s="1"/>
  <c r="BO17" i="78"/>
  <c r="BQ17" i="78" s="1"/>
  <c r="BO16" i="78"/>
  <c r="BQ16" i="78" s="1"/>
  <c r="BO15" i="78"/>
  <c r="BQ15" i="78" s="1"/>
  <c r="BO14" i="78"/>
  <c r="BQ14" i="78" s="1"/>
  <c r="BO13" i="78"/>
  <c r="BQ13" i="78" s="1"/>
  <c r="BO12" i="78"/>
  <c r="BQ12" i="78" s="1"/>
  <c r="BO3" i="78"/>
  <c r="BQ3" i="78" s="1"/>
  <c r="BG260" i="78"/>
  <c r="BI260" i="78" s="1"/>
  <c r="BG259" i="78"/>
  <c r="BI259" i="78" s="1"/>
  <c r="BG258" i="78"/>
  <c r="BI258" i="78" s="1"/>
  <c r="BG257" i="78"/>
  <c r="BI257" i="78" s="1"/>
  <c r="BG256" i="78"/>
  <c r="BI256" i="78" s="1"/>
  <c r="BG255" i="78"/>
  <c r="BI255" i="78" s="1"/>
  <c r="BG254" i="78"/>
  <c r="BG253" i="78"/>
  <c r="BG252" i="78"/>
  <c r="BG251" i="78"/>
  <c r="BG250" i="78"/>
  <c r="BI250" i="78" s="1"/>
  <c r="BG249" i="78"/>
  <c r="BI249" i="78" s="1"/>
  <c r="BG248" i="78"/>
  <c r="BI248" i="78" s="1"/>
  <c r="BG247" i="78"/>
  <c r="BI247" i="78" s="1"/>
  <c r="BG246" i="78"/>
  <c r="BI246" i="78" s="1"/>
  <c r="BG245" i="78"/>
  <c r="BI245" i="78" s="1"/>
  <c r="BG244" i="78"/>
  <c r="BI244" i="78" s="1"/>
  <c r="BG243" i="78"/>
  <c r="BI243" i="78" s="1"/>
  <c r="BG242" i="78"/>
  <c r="BI242" i="78" s="1"/>
  <c r="BG241" i="78"/>
  <c r="BI241" i="78" s="1"/>
  <c r="BG240" i="78"/>
  <c r="BI240" i="78" s="1"/>
  <c r="BG239" i="78"/>
  <c r="BI239" i="78" s="1"/>
  <c r="BG238" i="78"/>
  <c r="BI238" i="78" s="1"/>
  <c r="BG237" i="78"/>
  <c r="BI237" i="78" s="1"/>
  <c r="BG236" i="78"/>
  <c r="BI236" i="78" s="1"/>
  <c r="BG235" i="78"/>
  <c r="BI235" i="78" s="1"/>
  <c r="BG234" i="78"/>
  <c r="BI234" i="78" s="1"/>
  <c r="BG233" i="78"/>
  <c r="BI233" i="78" s="1"/>
  <c r="BG232" i="78"/>
  <c r="BI232" i="78" s="1"/>
  <c r="BG231" i="78"/>
  <c r="BI231" i="78" s="1"/>
  <c r="BG230" i="78"/>
  <c r="BI230" i="78" s="1"/>
  <c r="BG229" i="78"/>
  <c r="BI229" i="78" s="1"/>
  <c r="BG228" i="78"/>
  <c r="BI228" i="78" s="1"/>
  <c r="BG227" i="78"/>
  <c r="BI227" i="78" s="1"/>
  <c r="BG226" i="78"/>
  <c r="BI226" i="78" s="1"/>
  <c r="BG225" i="78"/>
  <c r="BI225" i="78" s="1"/>
  <c r="BG224" i="78"/>
  <c r="BI224" i="78" s="1"/>
  <c r="BG223" i="78"/>
  <c r="BI223" i="78" s="1"/>
  <c r="BG222" i="78"/>
  <c r="BI222" i="78" s="1"/>
  <c r="BG221" i="78"/>
  <c r="BI221" i="78" s="1"/>
  <c r="BG220" i="78"/>
  <c r="BI220" i="78" s="1"/>
  <c r="BG219" i="78"/>
  <c r="BI219" i="78" s="1"/>
  <c r="BG218" i="78"/>
  <c r="BI218" i="78" s="1"/>
  <c r="BG217" i="78"/>
  <c r="BI217" i="78" s="1"/>
  <c r="BG216" i="78"/>
  <c r="BI216" i="78" s="1"/>
  <c r="BG215" i="78"/>
  <c r="BI215" i="78" s="1"/>
  <c r="BG214" i="78"/>
  <c r="BI214" i="78" s="1"/>
  <c r="BG213" i="78"/>
  <c r="BI213" i="78" s="1"/>
  <c r="BG212" i="78"/>
  <c r="BI212" i="78" s="1"/>
  <c r="BG211" i="78"/>
  <c r="BI211" i="78" s="1"/>
  <c r="BG210" i="78"/>
  <c r="BI210" i="78" s="1"/>
  <c r="BG209" i="78"/>
  <c r="BI209" i="78" s="1"/>
  <c r="BG208" i="78"/>
  <c r="BI208" i="78" s="1"/>
  <c r="BG207" i="78"/>
  <c r="BI207" i="78" s="1"/>
  <c r="BG206" i="78"/>
  <c r="BI206" i="78" s="1"/>
  <c r="BG205" i="78"/>
  <c r="BI205" i="78" s="1"/>
  <c r="BG204" i="78"/>
  <c r="BI204" i="78" s="1"/>
  <c r="BG203" i="78"/>
  <c r="BI203" i="78" s="1"/>
  <c r="BG202" i="78"/>
  <c r="BI202" i="78" s="1"/>
  <c r="BG201" i="78"/>
  <c r="BI201" i="78" s="1"/>
  <c r="BG200" i="78"/>
  <c r="BI200" i="78" s="1"/>
  <c r="BG199" i="78"/>
  <c r="BI199" i="78" s="1"/>
  <c r="BG198" i="78"/>
  <c r="BI198" i="78" s="1"/>
  <c r="BG197" i="78"/>
  <c r="BI197" i="78" s="1"/>
  <c r="BG196" i="78"/>
  <c r="BI196" i="78" s="1"/>
  <c r="BG195" i="78"/>
  <c r="BI195" i="78" s="1"/>
  <c r="BG194" i="78"/>
  <c r="BI194" i="78" s="1"/>
  <c r="BG193" i="78"/>
  <c r="BI193" i="78" s="1"/>
  <c r="BG192" i="78"/>
  <c r="BI192" i="78" s="1"/>
  <c r="BG191" i="78"/>
  <c r="BI191" i="78" s="1"/>
  <c r="BG190" i="78"/>
  <c r="BI190" i="78" s="1"/>
  <c r="BG189" i="78"/>
  <c r="BI189" i="78" s="1"/>
  <c r="BG188" i="78"/>
  <c r="BI188" i="78" s="1"/>
  <c r="BG187" i="78"/>
  <c r="BI187" i="78" s="1"/>
  <c r="BG186" i="78"/>
  <c r="BI186" i="78" s="1"/>
  <c r="BG185" i="78"/>
  <c r="BI185" i="78" s="1"/>
  <c r="BG184" i="78"/>
  <c r="BI184" i="78" s="1"/>
  <c r="BG183" i="78"/>
  <c r="BI183" i="78" s="1"/>
  <c r="BG182" i="78"/>
  <c r="BI182" i="78" s="1"/>
  <c r="BG181" i="78"/>
  <c r="BI181" i="78" s="1"/>
  <c r="BG180" i="78"/>
  <c r="BI180" i="78" s="1"/>
  <c r="BG179" i="78"/>
  <c r="BI179" i="78" s="1"/>
  <c r="BG178" i="78"/>
  <c r="BI178" i="78" s="1"/>
  <c r="BG177" i="78"/>
  <c r="BI177" i="78" s="1"/>
  <c r="BG176" i="78"/>
  <c r="BI176" i="78" s="1"/>
  <c r="BG175" i="78"/>
  <c r="BI175" i="78" s="1"/>
  <c r="BG174" i="78"/>
  <c r="BI174" i="78" s="1"/>
  <c r="BG173" i="78"/>
  <c r="BI173" i="78" s="1"/>
  <c r="BG172" i="78"/>
  <c r="BI172" i="78" s="1"/>
  <c r="BG171" i="78"/>
  <c r="BI171" i="78" s="1"/>
  <c r="BG170" i="78"/>
  <c r="BI170" i="78" s="1"/>
  <c r="BG169" i="78"/>
  <c r="BI169" i="78" s="1"/>
  <c r="BG168" i="78"/>
  <c r="BI168" i="78" s="1"/>
  <c r="BG167" i="78"/>
  <c r="BI167" i="78" s="1"/>
  <c r="BG166" i="78"/>
  <c r="BI166" i="78" s="1"/>
  <c r="BG165" i="78"/>
  <c r="BI165" i="78" s="1"/>
  <c r="BG164" i="78"/>
  <c r="BI164" i="78" s="1"/>
  <c r="BG163" i="78"/>
  <c r="BI163" i="78" s="1"/>
  <c r="BG162" i="78"/>
  <c r="BI162" i="78" s="1"/>
  <c r="BG161" i="78"/>
  <c r="BI161" i="78" s="1"/>
  <c r="BG160" i="78"/>
  <c r="BI160" i="78" s="1"/>
  <c r="BG159" i="78"/>
  <c r="BI159" i="78" s="1"/>
  <c r="BG158" i="78"/>
  <c r="BI158" i="78" s="1"/>
  <c r="BG157" i="78"/>
  <c r="BI157" i="78" s="1"/>
  <c r="BG156" i="78"/>
  <c r="BI156" i="78" s="1"/>
  <c r="BG155" i="78"/>
  <c r="BI155" i="78" s="1"/>
  <c r="BG154" i="78"/>
  <c r="BI154" i="78" s="1"/>
  <c r="BG153" i="78"/>
  <c r="BI153" i="78" s="1"/>
  <c r="BG152" i="78"/>
  <c r="BI152" i="78" s="1"/>
  <c r="BG151" i="78"/>
  <c r="BI151" i="78" s="1"/>
  <c r="BG150" i="78"/>
  <c r="BI150" i="78" s="1"/>
  <c r="BG149" i="78"/>
  <c r="BI149" i="78" s="1"/>
  <c r="BG148" i="78"/>
  <c r="BI148" i="78" s="1"/>
  <c r="BG147" i="78"/>
  <c r="BI147" i="78" s="1"/>
  <c r="BG146" i="78"/>
  <c r="BI146" i="78" s="1"/>
  <c r="BG145" i="78"/>
  <c r="BI145" i="78" s="1"/>
  <c r="BG144" i="78"/>
  <c r="BI144" i="78" s="1"/>
  <c r="BG143" i="78"/>
  <c r="BI143" i="78" s="1"/>
  <c r="BG142" i="78"/>
  <c r="BI142" i="78" s="1"/>
  <c r="BG141" i="78"/>
  <c r="BI141" i="78" s="1"/>
  <c r="BG139" i="78"/>
  <c r="BI139" i="78" s="1"/>
  <c r="BG140" i="78"/>
  <c r="BI140" i="78" s="1"/>
  <c r="BG138" i="78"/>
  <c r="BI138" i="78" s="1"/>
  <c r="BG137" i="78"/>
  <c r="BI137" i="78" s="1"/>
  <c r="BG136" i="78"/>
  <c r="BI136" i="78" s="1"/>
  <c r="BG135" i="78"/>
  <c r="BI135" i="78" s="1"/>
  <c r="BG134" i="78"/>
  <c r="BI134" i="78" s="1"/>
  <c r="BG133" i="78"/>
  <c r="BI133" i="78" s="1"/>
  <c r="BG132" i="78"/>
  <c r="BI132" i="78" s="1"/>
  <c r="BG131" i="78"/>
  <c r="BI131" i="78" s="1"/>
  <c r="BG130" i="78"/>
  <c r="BI130" i="78" s="1"/>
  <c r="BG129" i="78"/>
  <c r="BI129" i="78" s="1"/>
  <c r="BG128" i="78"/>
  <c r="BI128" i="78" s="1"/>
  <c r="BG127" i="78"/>
  <c r="BI127" i="78" s="1"/>
  <c r="BG126" i="78"/>
  <c r="BI126" i="78" s="1"/>
  <c r="BG125" i="78"/>
  <c r="BI125" i="78" s="1"/>
  <c r="BG124" i="78"/>
  <c r="BI124" i="78" s="1"/>
  <c r="BG123" i="78"/>
  <c r="BI123" i="78" s="1"/>
  <c r="BG122" i="78"/>
  <c r="BI122" i="78" s="1"/>
  <c r="BG121" i="78"/>
  <c r="BI121" i="78" s="1"/>
  <c r="BG120" i="78"/>
  <c r="BI120" i="78" s="1"/>
  <c r="BG119" i="78"/>
  <c r="BI119" i="78" s="1"/>
  <c r="BG118" i="78"/>
  <c r="BI118" i="78" s="1"/>
  <c r="BG117" i="78"/>
  <c r="BI117" i="78" s="1"/>
  <c r="BG116" i="78"/>
  <c r="BI116" i="78" s="1"/>
  <c r="BG115" i="78"/>
  <c r="BI115" i="78" s="1"/>
  <c r="BG114" i="78"/>
  <c r="BI114" i="78" s="1"/>
  <c r="BG113" i="78"/>
  <c r="BI113" i="78" s="1"/>
  <c r="BG112" i="78"/>
  <c r="BI112" i="78" s="1"/>
  <c r="BG111" i="78"/>
  <c r="BI111" i="78" s="1"/>
  <c r="BG110" i="78"/>
  <c r="BI110" i="78" s="1"/>
  <c r="BG109" i="78"/>
  <c r="BI109" i="78" s="1"/>
  <c r="BG108" i="78"/>
  <c r="BI108" i="78" s="1"/>
  <c r="BG107" i="78"/>
  <c r="BI107" i="78" s="1"/>
  <c r="BG106" i="78"/>
  <c r="BI106" i="78" s="1"/>
  <c r="BG105" i="78"/>
  <c r="BI105" i="78" s="1"/>
  <c r="BG104" i="78"/>
  <c r="BI104" i="78" s="1"/>
  <c r="BG103" i="78"/>
  <c r="BI103" i="78" s="1"/>
  <c r="BG93" i="78"/>
  <c r="BI93" i="78" s="1"/>
  <c r="BG83" i="78"/>
  <c r="BI83" i="78" s="1"/>
  <c r="BG90" i="78"/>
  <c r="BI90" i="78" s="1"/>
  <c r="BG102" i="78"/>
  <c r="BI102" i="78" s="1"/>
  <c r="BG101" i="78"/>
  <c r="BI101" i="78" s="1"/>
  <c r="BG100" i="78"/>
  <c r="BI100" i="78" s="1"/>
  <c r="BG99" i="78"/>
  <c r="BI99" i="78" s="1"/>
  <c r="BG98" i="78"/>
  <c r="BI98" i="78" s="1"/>
  <c r="BG97" i="78"/>
  <c r="BI97" i="78" s="1"/>
  <c r="BG96" i="78"/>
  <c r="BI96" i="78" s="1"/>
  <c r="BG95" i="78"/>
  <c r="BI95" i="78" s="1"/>
  <c r="BG94" i="78"/>
  <c r="BI94" i="78" s="1"/>
  <c r="BG92" i="78"/>
  <c r="BI92" i="78" s="1"/>
  <c r="BG91" i="78"/>
  <c r="BI91" i="78" s="1"/>
  <c r="BG89" i="78"/>
  <c r="BI89" i="78" s="1"/>
  <c r="BG88" i="78"/>
  <c r="BI88" i="78" s="1"/>
  <c r="BG87" i="78"/>
  <c r="BI87" i="78" s="1"/>
  <c r="BG86" i="78"/>
  <c r="BI86" i="78" s="1"/>
  <c r="BG85" i="78"/>
  <c r="BI85" i="78" s="1"/>
  <c r="BG84" i="78"/>
  <c r="BI84" i="78" s="1"/>
  <c r="BG82" i="78"/>
  <c r="BI82" i="78" s="1"/>
  <c r="BG81" i="78"/>
  <c r="BI81" i="78" s="1"/>
  <c r="BG80" i="78"/>
  <c r="BI80" i="78" s="1"/>
  <c r="BG79" i="78"/>
  <c r="BI79" i="78" s="1"/>
  <c r="BG78" i="78"/>
  <c r="BI78" i="78" s="1"/>
  <c r="BG77" i="78"/>
  <c r="BI77" i="78" s="1"/>
  <c r="BG76" i="78"/>
  <c r="BI76" i="78" s="1"/>
  <c r="BG75" i="78"/>
  <c r="BI75" i="78" s="1"/>
  <c r="BG74" i="78"/>
  <c r="BI74" i="78" s="1"/>
  <c r="BG73" i="78"/>
  <c r="BI73" i="78" s="1"/>
  <c r="BG72" i="78"/>
  <c r="BI72" i="78" s="1"/>
  <c r="BG71" i="78"/>
  <c r="BI71" i="78" s="1"/>
  <c r="BG70" i="78"/>
  <c r="BI70" i="78" s="1"/>
  <c r="BG69" i="78"/>
  <c r="BI69" i="78" s="1"/>
  <c r="BG68" i="78"/>
  <c r="BI68" i="78" s="1"/>
  <c r="BG67" i="78"/>
  <c r="BI67" i="78" s="1"/>
  <c r="BG66" i="78"/>
  <c r="BI66" i="78" s="1"/>
  <c r="BG65" i="78"/>
  <c r="BI65" i="78" s="1"/>
  <c r="BG64" i="78"/>
  <c r="BI64" i="78" s="1"/>
  <c r="BG63" i="78"/>
  <c r="BI63" i="78" s="1"/>
  <c r="BG62" i="78"/>
  <c r="BI62" i="78" s="1"/>
  <c r="BG61" i="78"/>
  <c r="BI61" i="78" s="1"/>
  <c r="BG60" i="78"/>
  <c r="BI60" i="78" s="1"/>
  <c r="BG59" i="78"/>
  <c r="BI59" i="78" s="1"/>
  <c r="BG58" i="78"/>
  <c r="BI58" i="78" s="1"/>
  <c r="BG57" i="78"/>
  <c r="BI57" i="78" s="1"/>
  <c r="BG56" i="78"/>
  <c r="BI56" i="78" s="1"/>
  <c r="BG55" i="78"/>
  <c r="BI55" i="78" s="1"/>
  <c r="BG54" i="78"/>
  <c r="BI54" i="78" s="1"/>
  <c r="BG53" i="78"/>
  <c r="BI53" i="78" s="1"/>
  <c r="BG52" i="78"/>
  <c r="BI52" i="78" s="1"/>
  <c r="BG51" i="78"/>
  <c r="BI51" i="78" s="1"/>
  <c r="BG50" i="78"/>
  <c r="BI50" i="78" s="1"/>
  <c r="BG49" i="78"/>
  <c r="BI49" i="78" s="1"/>
  <c r="BG48" i="78"/>
  <c r="BI48" i="78" s="1"/>
  <c r="BG47" i="78"/>
  <c r="BI47" i="78" s="1"/>
  <c r="BG46" i="78"/>
  <c r="BI46" i="78" s="1"/>
  <c r="BG45" i="78"/>
  <c r="BI45" i="78" s="1"/>
  <c r="BG44" i="78"/>
  <c r="BI44" i="78" s="1"/>
  <c r="BG43" i="78"/>
  <c r="BI43" i="78" s="1"/>
  <c r="BG42" i="78"/>
  <c r="BI42" i="78" s="1"/>
  <c r="BG41" i="78"/>
  <c r="BI41" i="78" s="1"/>
  <c r="BG40" i="78"/>
  <c r="BI40" i="78" s="1"/>
  <c r="BG39" i="78"/>
  <c r="BI39" i="78" s="1"/>
  <c r="BG38" i="78"/>
  <c r="BI38" i="78" s="1"/>
  <c r="BG37" i="78"/>
  <c r="BI37" i="78" s="1"/>
  <c r="BG36" i="78"/>
  <c r="BI36" i="78" s="1"/>
  <c r="BG35" i="78"/>
  <c r="BI35" i="78" s="1"/>
  <c r="BG34" i="78"/>
  <c r="BI34" i="78" s="1"/>
  <c r="BG33" i="78"/>
  <c r="BI33" i="78" s="1"/>
  <c r="BG32" i="78"/>
  <c r="BI32" i="78" s="1"/>
  <c r="BG31" i="78"/>
  <c r="BI31" i="78" s="1"/>
  <c r="BG30" i="78"/>
  <c r="BI30" i="78" s="1"/>
  <c r="BG29" i="78"/>
  <c r="BI29" i="78" s="1"/>
  <c r="BG28" i="78"/>
  <c r="BI28" i="78" s="1"/>
  <c r="BG27" i="78"/>
  <c r="BI27" i="78" s="1"/>
  <c r="BG26" i="78"/>
  <c r="BI26" i="78" s="1"/>
  <c r="BG25" i="78"/>
  <c r="BI25" i="78" s="1"/>
  <c r="BG24" i="78"/>
  <c r="BI24" i="78" s="1"/>
  <c r="BG23" i="78"/>
  <c r="BI23" i="78" s="1"/>
  <c r="BG22" i="78"/>
  <c r="BI22" i="78" s="1"/>
  <c r="BG21" i="78"/>
  <c r="BI21" i="78" s="1"/>
  <c r="BG20" i="78"/>
  <c r="BI20" i="78" s="1"/>
  <c r="BG19" i="78"/>
  <c r="BI19" i="78" s="1"/>
  <c r="BG18" i="78"/>
  <c r="BI18" i="78" s="1"/>
  <c r="BG17" i="78"/>
  <c r="BI17" i="78" s="1"/>
  <c r="BG16" i="78"/>
  <c r="BI16" i="78" s="1"/>
  <c r="BG15" i="78"/>
  <c r="BI15" i="78" s="1"/>
  <c r="BG14" i="78"/>
  <c r="BI14" i="78" s="1"/>
  <c r="BG13" i="78"/>
  <c r="BI13" i="78" s="1"/>
  <c r="BG12" i="78"/>
  <c r="BI12" i="78" s="1"/>
  <c r="BG11" i="78"/>
  <c r="BI11" i="78" s="1"/>
  <c r="BG10" i="78"/>
  <c r="BI10" i="78" s="1"/>
  <c r="BG9" i="78"/>
  <c r="BI9" i="78" s="1"/>
  <c r="BG8" i="78"/>
  <c r="BI8" i="78" s="1"/>
  <c r="BG7" i="78"/>
  <c r="BI7" i="78" s="1"/>
  <c r="BG6" i="78"/>
  <c r="BI6" i="78" s="1"/>
  <c r="BG5" i="78"/>
  <c r="BI5" i="78" s="1"/>
  <c r="BG4" i="78"/>
  <c r="BI4" i="78" s="1"/>
  <c r="BG3" i="78"/>
  <c r="BI3" i="78" s="1"/>
  <c r="BO4" i="78"/>
  <c r="BQ4" i="78" s="1"/>
  <c r="BO5" i="78"/>
  <c r="BQ5" i="78" s="1"/>
  <c r="BO6" i="78"/>
  <c r="BQ6" i="78" s="1"/>
  <c r="BO7" i="78"/>
  <c r="BQ7" i="78" s="1"/>
  <c r="BO8" i="78"/>
  <c r="BQ8" i="78" s="1"/>
  <c r="BO9" i="78"/>
  <c r="BQ9" i="78" s="1"/>
  <c r="BO10" i="78"/>
  <c r="BQ10" i="78" s="1"/>
  <c r="BO11" i="78"/>
  <c r="BQ11" i="78" s="1"/>
  <c r="Q9" i="62"/>
  <c r="R9" i="62"/>
  <c r="P9" i="62"/>
  <c r="O9" i="62"/>
  <c r="Q8" i="62"/>
  <c r="R8" i="62"/>
  <c r="P8" i="62"/>
  <c r="O8" i="62"/>
  <c r="N13" i="15"/>
  <c r="O13" i="15"/>
  <c r="M13" i="15"/>
  <c r="L13" i="15"/>
  <c r="NJ252" i="78"/>
  <c r="NJ251" i="78"/>
  <c r="NJ250" i="78"/>
  <c r="NJ249" i="78"/>
  <c r="NJ248" i="78"/>
  <c r="HC252" i="78"/>
  <c r="HC251" i="78"/>
  <c r="HC250" i="78"/>
  <c r="HC249" i="78"/>
  <c r="HC248" i="78"/>
  <c r="CE252" i="78"/>
  <c r="CE251" i="78"/>
  <c r="CE250" i="78"/>
  <c r="CE249" i="78"/>
  <c r="CE248" i="78"/>
  <c r="BW252" i="78"/>
  <c r="BW251" i="78"/>
  <c r="BW250" i="78"/>
  <c r="BW249" i="78"/>
  <c r="BW248" i="78"/>
  <c r="AK252" i="78"/>
  <c r="AK251" i="78"/>
  <c r="AK250" i="78"/>
  <c r="AK249" i="78"/>
  <c r="AK248" i="78"/>
  <c r="AG252" i="78"/>
  <c r="AG251" i="78"/>
  <c r="AG250" i="78"/>
  <c r="AG249" i="78"/>
  <c r="AG248" i="78"/>
  <c r="O252" i="78"/>
  <c r="O251" i="78"/>
  <c r="O250" i="78"/>
  <c r="O249" i="78"/>
  <c r="O248" i="78"/>
  <c r="BI254" i="78" l="1"/>
  <c r="BI253" i="78"/>
  <c r="BI252" i="78"/>
  <c r="BI251" i="78"/>
  <c r="AA796" i="25"/>
  <c r="X616" i="62" s="1"/>
  <c r="AA795" i="25"/>
  <c r="X615" i="62" s="1"/>
  <c r="AA794" i="25"/>
  <c r="X614" i="62" s="1"/>
  <c r="AA793" i="25"/>
  <c r="X613" i="62" s="1"/>
  <c r="AA792" i="25"/>
  <c r="X612" i="62" s="1"/>
  <c r="AA791" i="25" l="1"/>
  <c r="X581" i="62" s="1"/>
  <c r="AA790" i="25"/>
  <c r="X580" i="62" s="1"/>
  <c r="AA789" i="25"/>
  <c r="X579" i="62" s="1"/>
  <c r="AA788" i="25"/>
  <c r="X578" i="62" s="1"/>
  <c r="AA787" i="25"/>
  <c r="X577" i="62" s="1"/>
  <c r="AA786" i="25"/>
  <c r="X275" i="62" s="1"/>
  <c r="AA785" i="25"/>
  <c r="X274" i="62" s="1"/>
  <c r="AA784" i="25"/>
  <c r="X273" i="62" s="1"/>
  <c r="AA783" i="25"/>
  <c r="X272" i="62" s="1"/>
  <c r="AA782" i="25"/>
  <c r="X271" i="62" s="1"/>
  <c r="AA781" i="25"/>
  <c r="X631" i="62" s="1"/>
  <c r="AA780" i="25"/>
  <c r="X630" i="62" s="1"/>
  <c r="AA779" i="25"/>
  <c r="X629" i="62" s="1"/>
  <c r="AA778" i="25"/>
  <c r="X628" i="62" s="1"/>
  <c r="AA777" i="25"/>
  <c r="X627" i="62" s="1"/>
  <c r="AA776" i="25"/>
  <c r="X315" i="62" s="1"/>
  <c r="AA775" i="25"/>
  <c r="X314" i="62" s="1"/>
  <c r="AA774" i="25"/>
  <c r="X313" i="62" s="1"/>
  <c r="AA773" i="25"/>
  <c r="X312" i="62" s="1"/>
  <c r="AA772" i="25"/>
  <c r="X311" i="62" s="1"/>
  <c r="AA771" i="25"/>
  <c r="X451" i="62" s="1"/>
  <c r="AA770" i="25"/>
  <c r="X450" i="62" s="1"/>
  <c r="AA769" i="25"/>
  <c r="X449" i="62" s="1"/>
  <c r="AA768" i="25"/>
  <c r="X448" i="62" s="1"/>
  <c r="AA767" i="25"/>
  <c r="X447" i="62" s="1"/>
  <c r="AA766" i="25"/>
  <c r="X461" i="62" s="1"/>
  <c r="AA765" i="25"/>
  <c r="X460" i="62" s="1"/>
  <c r="AA764" i="25"/>
  <c r="X459" i="62" s="1"/>
  <c r="AA763" i="25"/>
  <c r="X458" i="62" s="1"/>
  <c r="AA762" i="25"/>
  <c r="X457" i="62" s="1"/>
  <c r="AA761" i="25"/>
  <c r="X656" i="62" s="1"/>
  <c r="AA760" i="25"/>
  <c r="X655" i="62" s="1"/>
  <c r="AA759" i="25"/>
  <c r="X654" i="62" s="1"/>
  <c r="AA758" i="25"/>
  <c r="X653" i="62" s="1"/>
  <c r="AA757" i="25"/>
  <c r="X652" i="62" s="1"/>
  <c r="AA756" i="25"/>
  <c r="X255" i="62" s="1"/>
  <c r="AA755" i="25"/>
  <c r="X254" i="62" s="1"/>
  <c r="AA754" i="25"/>
  <c r="X253" i="62" s="1"/>
  <c r="AA753" i="25"/>
  <c r="X252" i="62" s="1"/>
  <c r="AA752" i="25"/>
  <c r="X251" i="62" s="1"/>
  <c r="AA751" i="25"/>
  <c r="X192" i="62" s="1"/>
  <c r="AA750" i="25"/>
  <c r="X182" i="62" s="1"/>
  <c r="AA749" i="25"/>
  <c r="X172" i="62" s="1"/>
  <c r="AA748" i="25"/>
  <c r="X149" i="62" s="1"/>
  <c r="AA747" i="25"/>
  <c r="X139" i="62" s="1"/>
  <c r="AA746" i="25"/>
  <c r="X130" i="62" s="1"/>
  <c r="AA745" i="25"/>
  <c r="X92" i="62" s="1"/>
  <c r="AA744" i="25"/>
  <c r="X86" i="62" s="1"/>
  <c r="AA743" i="25"/>
  <c r="X79" i="62" s="1"/>
  <c r="AA742" i="25"/>
  <c r="X62" i="62" s="1"/>
  <c r="AA741" i="25"/>
  <c r="X796" i="62" s="1"/>
  <c r="AA740" i="25"/>
  <c r="X795" i="62" s="1"/>
  <c r="AA739" i="25"/>
  <c r="X794" i="62" s="1"/>
  <c r="AA738" i="25"/>
  <c r="X793" i="62" s="1"/>
  <c r="AA737" i="25"/>
  <c r="X792" i="62" s="1"/>
  <c r="AA736" i="25"/>
  <c r="X791" i="62" s="1"/>
  <c r="AA735" i="25"/>
  <c r="X790" i="62" s="1"/>
  <c r="AA734" i="25"/>
  <c r="X789" i="62" s="1"/>
  <c r="AA733" i="25"/>
  <c r="X788" i="62" s="1"/>
  <c r="AA732" i="25"/>
  <c r="X787" i="62" s="1"/>
  <c r="AA731" i="25"/>
  <c r="X786" i="62" s="1"/>
  <c r="AA730" i="25"/>
  <c r="X785" i="62" s="1"/>
  <c r="AA729" i="25"/>
  <c r="X784" i="62" s="1"/>
  <c r="AA728" i="25"/>
  <c r="X783" i="62" s="1"/>
  <c r="AA727" i="25"/>
  <c r="X782" i="62" s="1"/>
  <c r="AA726" i="25"/>
  <c r="X781" i="62" s="1"/>
  <c r="AA725" i="25"/>
  <c r="X780" i="62" s="1"/>
  <c r="AA724" i="25"/>
  <c r="X779" i="62" s="1"/>
  <c r="AA723" i="25"/>
  <c r="X778" i="62" s="1"/>
  <c r="AA722" i="25"/>
  <c r="X777" i="62" s="1"/>
  <c r="AA721" i="25"/>
  <c r="X776" i="62" s="1"/>
  <c r="AA720" i="25"/>
  <c r="X775" i="62" s="1"/>
  <c r="AA719" i="25"/>
  <c r="X774" i="62" s="1"/>
  <c r="AA718" i="25"/>
  <c r="X773" i="62" s="1"/>
  <c r="AA717" i="25"/>
  <c r="X772" i="62" s="1"/>
  <c r="AA716" i="25"/>
  <c r="X771" i="62" s="1"/>
  <c r="AA715" i="25"/>
  <c r="X770" i="62" s="1"/>
  <c r="AA714" i="25"/>
  <c r="X769" i="62" s="1"/>
  <c r="AA713" i="25"/>
  <c r="X768" i="62" s="1"/>
  <c r="AA712" i="25"/>
  <c r="X767" i="62" s="1"/>
  <c r="AA711" i="25"/>
  <c r="X766" i="62" s="1"/>
  <c r="AA710" i="25"/>
  <c r="X765" i="62" s="1"/>
  <c r="AA709" i="25"/>
  <c r="X764" i="62" s="1"/>
  <c r="AA708" i="25"/>
  <c r="X763" i="62" s="1"/>
  <c r="AA707" i="25"/>
  <c r="X762" i="62" s="1"/>
  <c r="AA706" i="25"/>
  <c r="X761" i="62" s="1"/>
  <c r="AA705" i="25"/>
  <c r="X760" i="62" s="1"/>
  <c r="AA704" i="25"/>
  <c r="X759" i="62" s="1"/>
  <c r="AA703" i="25"/>
  <c r="X758" i="62" s="1"/>
  <c r="AA702" i="25"/>
  <c r="X757" i="62" s="1"/>
  <c r="AA701" i="25"/>
  <c r="X756" i="62" s="1"/>
  <c r="AA700" i="25"/>
  <c r="X755" i="62" s="1"/>
  <c r="AA699" i="25"/>
  <c r="X754" i="62" s="1"/>
  <c r="AA698" i="25"/>
  <c r="X753" i="62" s="1"/>
  <c r="AA697" i="25"/>
  <c r="X752" i="62" s="1"/>
  <c r="AA696" i="25"/>
  <c r="X751" i="62" s="1"/>
  <c r="AA695" i="25"/>
  <c r="X750" i="62" s="1"/>
  <c r="AA694" i="25"/>
  <c r="X749" i="62" s="1"/>
  <c r="AA693" i="25"/>
  <c r="X748" i="62" s="1"/>
  <c r="AA692" i="25"/>
  <c r="X747" i="62" s="1"/>
  <c r="AA691" i="25"/>
  <c r="X746" i="62" s="1"/>
  <c r="AA690" i="25"/>
  <c r="X745" i="62" s="1"/>
  <c r="AA689" i="25"/>
  <c r="X744" i="62" s="1"/>
  <c r="AA688" i="25"/>
  <c r="X743" i="62" s="1"/>
  <c r="AA687" i="25"/>
  <c r="X742" i="62" s="1"/>
  <c r="AA686" i="25"/>
  <c r="X741" i="62" s="1"/>
  <c r="AA685" i="25"/>
  <c r="X740" i="62" s="1"/>
  <c r="AA684" i="25"/>
  <c r="X739" i="62" s="1"/>
  <c r="AA683" i="25"/>
  <c r="X738" i="62" s="1"/>
  <c r="AA682" i="25"/>
  <c r="X737" i="62" s="1"/>
  <c r="AA681" i="25"/>
  <c r="X736" i="62" s="1"/>
  <c r="AA680" i="25"/>
  <c r="X735" i="62" s="1"/>
  <c r="AA679" i="25"/>
  <c r="X734" i="62" s="1"/>
  <c r="AA678" i="25"/>
  <c r="X733" i="62" s="1"/>
  <c r="AA677" i="25"/>
  <c r="X732" i="62" s="1"/>
  <c r="AA676" i="25"/>
  <c r="X731" i="62" s="1"/>
  <c r="AA675" i="25"/>
  <c r="X730" i="62" s="1"/>
  <c r="AA674" i="25"/>
  <c r="X729" i="62" s="1"/>
  <c r="AA673" i="25"/>
  <c r="X728" i="62" s="1"/>
  <c r="AA672" i="25"/>
  <c r="X727" i="62" s="1"/>
  <c r="AA671" i="25"/>
  <c r="X726" i="62" s="1"/>
  <c r="AA670" i="25"/>
  <c r="X725" i="62" s="1"/>
  <c r="AA669" i="25"/>
  <c r="X724" i="62" s="1"/>
  <c r="AA668" i="25"/>
  <c r="X723" i="62" s="1"/>
  <c r="AA667" i="25"/>
  <c r="X722" i="62" s="1"/>
  <c r="AA666" i="25"/>
  <c r="X721" i="62" s="1"/>
  <c r="AA665" i="25"/>
  <c r="X720" i="62" s="1"/>
  <c r="AA664" i="25"/>
  <c r="X719" i="62" s="1"/>
  <c r="AA663" i="25"/>
  <c r="X718" i="62" s="1"/>
  <c r="AA662" i="25"/>
  <c r="X717" i="62" s="1"/>
  <c r="AA661" i="25"/>
  <c r="X716" i="62" s="1"/>
  <c r="AA660" i="25"/>
  <c r="X715" i="62" s="1"/>
  <c r="AA659" i="25"/>
  <c r="X714" i="62" s="1"/>
  <c r="AA658" i="25"/>
  <c r="X713" i="62" s="1"/>
  <c r="AA657" i="25"/>
  <c r="X712" i="62" s="1"/>
  <c r="AA656" i="25"/>
  <c r="X711" i="62" s="1"/>
  <c r="AA655" i="25"/>
  <c r="X710" i="62" s="1"/>
  <c r="AA654" i="25"/>
  <c r="X709" i="62" s="1"/>
  <c r="AA653" i="25"/>
  <c r="X708" i="62" s="1"/>
  <c r="AA652" i="25"/>
  <c r="X707" i="62" s="1"/>
  <c r="AA651" i="25"/>
  <c r="X706" i="62" s="1"/>
  <c r="AA650" i="25"/>
  <c r="X705" i="62" s="1"/>
  <c r="AA649" i="25"/>
  <c r="X704" i="62" s="1"/>
  <c r="AA648" i="25"/>
  <c r="X703" i="62" s="1"/>
  <c r="AA647" i="25"/>
  <c r="X702" i="62" s="1"/>
  <c r="AA646" i="25"/>
  <c r="X701" i="62" s="1"/>
  <c r="AA645" i="25"/>
  <c r="X700" i="62" s="1"/>
  <c r="AA644" i="25"/>
  <c r="X699" i="62" s="1"/>
  <c r="AA643" i="25"/>
  <c r="X698" i="62" s="1"/>
  <c r="AA642" i="25"/>
  <c r="X697" i="62" s="1"/>
  <c r="AA641" i="25"/>
  <c r="X696" i="62" s="1"/>
  <c r="AA640" i="25"/>
  <c r="X695" i="62" s="1"/>
  <c r="AA639" i="25"/>
  <c r="X694" i="62" s="1"/>
  <c r="AA638" i="25"/>
  <c r="X693" i="62" s="1"/>
  <c r="AA637" i="25"/>
  <c r="X692" i="62" s="1"/>
  <c r="AA636" i="25"/>
  <c r="X691" i="62" s="1"/>
  <c r="AA635" i="25"/>
  <c r="X690" i="62" s="1"/>
  <c r="AA634" i="25"/>
  <c r="X689" i="62" s="1"/>
  <c r="AA633" i="25"/>
  <c r="X688" i="62" s="1"/>
  <c r="AA632" i="25"/>
  <c r="X687" i="62" s="1"/>
  <c r="AA631" i="25"/>
  <c r="X686" i="62" s="1"/>
  <c r="AA630" i="25"/>
  <c r="X685" i="62" s="1"/>
  <c r="AA629" i="25"/>
  <c r="X684" i="62" s="1"/>
  <c r="AA628" i="25"/>
  <c r="X683" i="62" s="1"/>
  <c r="AA627" i="25"/>
  <c r="X682" i="62" s="1"/>
  <c r="AA626" i="25"/>
  <c r="X681" i="62" s="1"/>
  <c r="AA625" i="25"/>
  <c r="X680" i="62" s="1"/>
  <c r="AA624" i="25"/>
  <c r="X679" i="62" s="1"/>
  <c r="AA623" i="25"/>
  <c r="X678" i="62" s="1"/>
  <c r="AA622" i="25"/>
  <c r="X677" i="62" s="1"/>
  <c r="AA621" i="25"/>
  <c r="X676" i="62" s="1"/>
  <c r="AA620" i="25"/>
  <c r="X675" i="62" s="1"/>
  <c r="AA619" i="25"/>
  <c r="X674" i="62" s="1"/>
  <c r="AA618" i="25"/>
  <c r="X673" i="62" s="1"/>
  <c r="AA617" i="25"/>
  <c r="X672" i="62" s="1"/>
  <c r="AA616" i="25"/>
  <c r="X671" i="62" s="1"/>
  <c r="AA615" i="25"/>
  <c r="X670" i="62" s="1"/>
  <c r="AA614" i="25"/>
  <c r="X669" i="62" s="1"/>
  <c r="AA613" i="25"/>
  <c r="X668" i="62" s="1"/>
  <c r="AA612" i="25"/>
  <c r="X667" i="62" s="1"/>
  <c r="AA611" i="25"/>
  <c r="X666" i="62" s="1"/>
  <c r="AA610" i="25"/>
  <c r="X665" i="62" s="1"/>
  <c r="AA609" i="25"/>
  <c r="X664" i="62" s="1"/>
  <c r="AA608" i="25"/>
  <c r="X663" i="62" s="1"/>
  <c r="AA607" i="25"/>
  <c r="X662" i="62" s="1"/>
  <c r="AA606" i="25"/>
  <c r="X661" i="62" s="1"/>
  <c r="AA605" i="25"/>
  <c r="X660" i="62" s="1"/>
  <c r="AA604" i="25"/>
  <c r="X659" i="62" s="1"/>
  <c r="AA603" i="25"/>
  <c r="X658" i="62" s="1"/>
  <c r="AA602" i="25"/>
  <c r="X657" i="62" s="1"/>
  <c r="AA601" i="25"/>
  <c r="X651" i="62" s="1"/>
  <c r="AA600" i="25"/>
  <c r="X650" i="62" s="1"/>
  <c r="AA599" i="25"/>
  <c r="X649" i="62" s="1"/>
  <c r="AA598" i="25"/>
  <c r="X648" i="62" s="1"/>
  <c r="AA597" i="25"/>
  <c r="X647" i="62" s="1"/>
  <c r="AA596" i="25"/>
  <c r="X646" i="62" s="1"/>
  <c r="AA595" i="25"/>
  <c r="X645" i="62" s="1"/>
  <c r="AA594" i="25"/>
  <c r="X644" i="62" s="1"/>
  <c r="AA593" i="25"/>
  <c r="X643" i="62" s="1"/>
  <c r="AA592" i="25"/>
  <c r="X642" i="62" s="1"/>
  <c r="AA591" i="25"/>
  <c r="X641" i="62" s="1"/>
  <c r="AA590" i="25"/>
  <c r="X640" i="62" s="1"/>
  <c r="AA589" i="25"/>
  <c r="X639" i="62" s="1"/>
  <c r="AA588" i="25"/>
  <c r="X638" i="62" s="1"/>
  <c r="AA587" i="25"/>
  <c r="X637" i="62" s="1"/>
  <c r="AA586" i="25"/>
  <c r="X636" i="62" s="1"/>
  <c r="AA585" i="25"/>
  <c r="X635" i="62" s="1"/>
  <c r="AA584" i="25"/>
  <c r="X634" i="62" s="1"/>
  <c r="AA583" i="25"/>
  <c r="X633" i="62" s="1"/>
  <c r="AA582" i="25"/>
  <c r="X632" i="62" s="1"/>
  <c r="AA581" i="25"/>
  <c r="X626" i="62" s="1"/>
  <c r="AA580" i="25"/>
  <c r="X625" i="62" s="1"/>
  <c r="AA579" i="25"/>
  <c r="X624" i="62" s="1"/>
  <c r="AA578" i="25"/>
  <c r="X623" i="62" s="1"/>
  <c r="AA577" i="25"/>
  <c r="X622" i="62" s="1"/>
  <c r="AA576" i="25"/>
  <c r="X621" i="62" s="1"/>
  <c r="AA575" i="25"/>
  <c r="X620" i="62" s="1"/>
  <c r="AA574" i="25"/>
  <c r="X619" i="62" s="1"/>
  <c r="AA573" i="25"/>
  <c r="X618" i="62" s="1"/>
  <c r="AA572" i="25"/>
  <c r="X617" i="62" s="1"/>
  <c r="AA571" i="25"/>
  <c r="X611" i="62" s="1"/>
  <c r="AA570" i="25"/>
  <c r="X610" i="62" s="1"/>
  <c r="AA569" i="25"/>
  <c r="X609" i="62" s="1"/>
  <c r="AA568" i="25"/>
  <c r="X608" i="62" s="1"/>
  <c r="AA567" i="25"/>
  <c r="X607" i="62" s="1"/>
  <c r="AA566" i="25"/>
  <c r="X606" i="62" s="1"/>
  <c r="AA565" i="25"/>
  <c r="X605" i="62" s="1"/>
  <c r="AA564" i="25"/>
  <c r="X604" i="62" s="1"/>
  <c r="AA563" i="25"/>
  <c r="X603" i="62" s="1"/>
  <c r="AA562" i="25"/>
  <c r="X602" i="62" s="1"/>
  <c r="AA561" i="25"/>
  <c r="X601" i="62" s="1"/>
  <c r="AA560" i="25"/>
  <c r="X600" i="62" s="1"/>
  <c r="AA559" i="25"/>
  <c r="X599" i="62" s="1"/>
  <c r="AA558" i="25"/>
  <c r="X598" i="62" s="1"/>
  <c r="AA557" i="25"/>
  <c r="X597" i="62" s="1"/>
  <c r="AA556" i="25"/>
  <c r="X596" i="62" s="1"/>
  <c r="AA555" i="25"/>
  <c r="X595" i="62" s="1"/>
  <c r="AA554" i="25"/>
  <c r="X594" i="62" s="1"/>
  <c r="AA553" i="25"/>
  <c r="X593" i="62" s="1"/>
  <c r="AA552" i="25"/>
  <c r="X592" i="62" s="1"/>
  <c r="AA551" i="25"/>
  <c r="X591" i="62" s="1"/>
  <c r="AA550" i="25"/>
  <c r="X590" i="62" s="1"/>
  <c r="AA549" i="25"/>
  <c r="X589" i="62" s="1"/>
  <c r="AA548" i="25"/>
  <c r="X588" i="62" s="1"/>
  <c r="AA547" i="25"/>
  <c r="X587" i="62" s="1"/>
  <c r="AA546" i="25"/>
  <c r="X586" i="62" s="1"/>
  <c r="AA545" i="25"/>
  <c r="X585" i="62" s="1"/>
  <c r="AA544" i="25"/>
  <c r="X584" i="62" s="1"/>
  <c r="AA543" i="25"/>
  <c r="X583" i="62" s="1"/>
  <c r="AA542" i="25"/>
  <c r="X582" i="62" s="1"/>
  <c r="AA541" i="25"/>
  <c r="X576" i="62" s="1"/>
  <c r="AA540" i="25"/>
  <c r="X575" i="62" s="1"/>
  <c r="AA539" i="25"/>
  <c r="X574" i="62" s="1"/>
  <c r="AA538" i="25"/>
  <c r="X573" i="62" s="1"/>
  <c r="AA537" i="25"/>
  <c r="X572" i="62" s="1"/>
  <c r="AA536" i="25"/>
  <c r="X571" i="62" s="1"/>
  <c r="AA535" i="25"/>
  <c r="X570" i="62" s="1"/>
  <c r="AA534" i="25"/>
  <c r="X569" i="62" s="1"/>
  <c r="AA533" i="25"/>
  <c r="X568" i="62" s="1"/>
  <c r="AA532" i="25"/>
  <c r="X567" i="62" s="1"/>
  <c r="AA531" i="25"/>
  <c r="X566" i="62" s="1"/>
  <c r="AA530" i="25"/>
  <c r="X565" i="62" s="1"/>
  <c r="AA529" i="25"/>
  <c r="X564" i="62" s="1"/>
  <c r="AA528" i="25"/>
  <c r="X563" i="62" s="1"/>
  <c r="AA527" i="25"/>
  <c r="X562" i="62" s="1"/>
  <c r="AA526" i="25"/>
  <c r="X561" i="62" s="1"/>
  <c r="AA525" i="25"/>
  <c r="X560" i="62" s="1"/>
  <c r="AA524" i="25"/>
  <c r="X559" i="62" s="1"/>
  <c r="AA523" i="25"/>
  <c r="X558" i="62" s="1"/>
  <c r="AA522" i="25"/>
  <c r="X557" i="62" s="1"/>
  <c r="AA521" i="25"/>
  <c r="X556" i="62" s="1"/>
  <c r="AA520" i="25"/>
  <c r="X555" i="62" s="1"/>
  <c r="AA519" i="25"/>
  <c r="X554" i="62" s="1"/>
  <c r="AA518" i="25"/>
  <c r="X553" i="62" s="1"/>
  <c r="AA517" i="25"/>
  <c r="X552" i="62" s="1"/>
  <c r="AA516" i="25"/>
  <c r="X551" i="62" s="1"/>
  <c r="AA515" i="25"/>
  <c r="X550" i="62" s="1"/>
  <c r="AA514" i="25"/>
  <c r="X549" i="62" s="1"/>
  <c r="AA513" i="25"/>
  <c r="X548" i="62" s="1"/>
  <c r="AA512" i="25"/>
  <c r="X547" i="62" s="1"/>
  <c r="AA511" i="25"/>
  <c r="X546" i="62" s="1"/>
  <c r="AA510" i="25"/>
  <c r="X545" i="62" s="1"/>
  <c r="AA509" i="25"/>
  <c r="X544" i="62" s="1"/>
  <c r="AA508" i="25"/>
  <c r="X543" i="62" s="1"/>
  <c r="AA507" i="25"/>
  <c r="X542" i="62" s="1"/>
  <c r="AA506" i="25"/>
  <c r="X541" i="62" s="1"/>
  <c r="AA505" i="25"/>
  <c r="X540" i="62" s="1"/>
  <c r="AA504" i="25"/>
  <c r="X539" i="62" s="1"/>
  <c r="AA503" i="25"/>
  <c r="X538" i="62" s="1"/>
  <c r="AA502" i="25"/>
  <c r="X537" i="62" s="1"/>
  <c r="AA501" i="25"/>
  <c r="X536" i="62" s="1"/>
  <c r="AA500" i="25"/>
  <c r="X535" i="62" s="1"/>
  <c r="AA499" i="25"/>
  <c r="X534" i="62" s="1"/>
  <c r="AA498" i="25"/>
  <c r="X533" i="62" s="1"/>
  <c r="AA497" i="25"/>
  <c r="X532" i="62" s="1"/>
  <c r="AA496" i="25"/>
  <c r="X531" i="62" s="1"/>
  <c r="AA495" i="25"/>
  <c r="X530" i="62" s="1"/>
  <c r="AA494" i="25"/>
  <c r="X529" i="62" s="1"/>
  <c r="AA493" i="25"/>
  <c r="X528" i="62" s="1"/>
  <c r="AA492" i="25"/>
  <c r="X527" i="62" s="1"/>
  <c r="AA491" i="25"/>
  <c r="X526" i="62" s="1"/>
  <c r="AA490" i="25"/>
  <c r="X525" i="62" s="1"/>
  <c r="AA489" i="25"/>
  <c r="X524" i="62" s="1"/>
  <c r="AA488" i="25"/>
  <c r="X523" i="62" s="1"/>
  <c r="AA487" i="25"/>
  <c r="X522" i="62" s="1"/>
  <c r="AA486" i="25"/>
  <c r="X521" i="62" s="1"/>
  <c r="AA485" i="25"/>
  <c r="X520" i="62" s="1"/>
  <c r="AA484" i="25"/>
  <c r="X519" i="62" s="1"/>
  <c r="AA483" i="25"/>
  <c r="X518" i="62" s="1"/>
  <c r="AA482" i="25"/>
  <c r="X517" i="62" s="1"/>
  <c r="AA481" i="25"/>
  <c r="X516" i="62" s="1"/>
  <c r="AA480" i="25"/>
  <c r="X515" i="62" s="1"/>
  <c r="AA479" i="25"/>
  <c r="X514" i="62" s="1"/>
  <c r="AA478" i="25"/>
  <c r="X513" i="62" s="1"/>
  <c r="AA477" i="25"/>
  <c r="X512" i="62" s="1"/>
  <c r="AA476" i="25"/>
  <c r="X511" i="62" s="1"/>
  <c r="AA475" i="25"/>
  <c r="X510" i="62" s="1"/>
  <c r="AA474" i="25"/>
  <c r="X509" i="62" s="1"/>
  <c r="AA473" i="25"/>
  <c r="X508" i="62" s="1"/>
  <c r="AA472" i="25"/>
  <c r="X507" i="62" s="1"/>
  <c r="AA471" i="25"/>
  <c r="X506" i="62" s="1"/>
  <c r="AA470" i="25"/>
  <c r="X505" i="62" s="1"/>
  <c r="AA469" i="25"/>
  <c r="X504" i="62" s="1"/>
  <c r="AA468" i="25"/>
  <c r="X503" i="62" s="1"/>
  <c r="AA467" i="25"/>
  <c r="X502" i="62" s="1"/>
  <c r="AA466" i="25"/>
  <c r="X501" i="62" s="1"/>
  <c r="AA465" i="25"/>
  <c r="X500" i="62" s="1"/>
  <c r="AA464" i="25"/>
  <c r="X499" i="62" s="1"/>
  <c r="AA463" i="25"/>
  <c r="X498" i="62" s="1"/>
  <c r="AA462" i="25"/>
  <c r="X497" i="62" s="1"/>
  <c r="AA461" i="25"/>
  <c r="X496" i="62" s="1"/>
  <c r="AA460" i="25"/>
  <c r="X495" i="62" s="1"/>
  <c r="AA459" i="25"/>
  <c r="X494" i="62" s="1"/>
  <c r="AA458" i="25"/>
  <c r="X493" i="62" s="1"/>
  <c r="AA457" i="25"/>
  <c r="X492" i="62" s="1"/>
  <c r="AA456" i="25"/>
  <c r="X491" i="62" s="1"/>
  <c r="AA455" i="25"/>
  <c r="X490" i="62" s="1"/>
  <c r="AA454" i="25"/>
  <c r="X489" i="62" s="1"/>
  <c r="AA453" i="25"/>
  <c r="X488" i="62" s="1"/>
  <c r="AA452" i="25"/>
  <c r="X487" i="62" s="1"/>
  <c r="AA451" i="25"/>
  <c r="X486" i="62" s="1"/>
  <c r="AA450" i="25"/>
  <c r="X485" i="62" s="1"/>
  <c r="AA449" i="25"/>
  <c r="X484" i="62" s="1"/>
  <c r="AA448" i="25"/>
  <c r="X483" i="62" s="1"/>
  <c r="AA447" i="25"/>
  <c r="X482" i="62" s="1"/>
  <c r="AA446" i="25"/>
  <c r="X481" i="62" s="1"/>
  <c r="AA445" i="25"/>
  <c r="X480" i="62" s="1"/>
  <c r="AA444" i="25"/>
  <c r="X479" i="62" s="1"/>
  <c r="AA443" i="25"/>
  <c r="X478" i="62" s="1"/>
  <c r="AA442" i="25"/>
  <c r="X477" i="62" s="1"/>
  <c r="AA441" i="25"/>
  <c r="X476" i="62" s="1"/>
  <c r="AA440" i="25"/>
  <c r="X475" i="62" s="1"/>
  <c r="AA439" i="25"/>
  <c r="X474" i="62" s="1"/>
  <c r="AA438" i="25"/>
  <c r="X473" i="62" s="1"/>
  <c r="AA437" i="25"/>
  <c r="X472" i="62" s="1"/>
  <c r="AA436" i="25"/>
  <c r="X471" i="62" s="1"/>
  <c r="AA435" i="25"/>
  <c r="X470" i="62" s="1"/>
  <c r="AA434" i="25"/>
  <c r="X469" i="62" s="1"/>
  <c r="AA433" i="25"/>
  <c r="X468" i="62" s="1"/>
  <c r="AA432" i="25"/>
  <c r="X467" i="62" s="1"/>
  <c r="AA431" i="25"/>
  <c r="X466" i="62" s="1"/>
  <c r="AA430" i="25"/>
  <c r="X465" i="62" s="1"/>
  <c r="AA429" i="25"/>
  <c r="X464" i="62" s="1"/>
  <c r="AA428" i="25"/>
  <c r="X463" i="62" s="1"/>
  <c r="AA427" i="25"/>
  <c r="X462" i="62" s="1"/>
  <c r="AA426" i="25"/>
  <c r="X456" i="62" s="1"/>
  <c r="AA425" i="25"/>
  <c r="X455" i="62" s="1"/>
  <c r="AA424" i="25"/>
  <c r="X454" i="62" s="1"/>
  <c r="AA423" i="25"/>
  <c r="X453" i="62" s="1"/>
  <c r="AA422" i="25"/>
  <c r="X452" i="62" s="1"/>
  <c r="AA421" i="25"/>
  <c r="X446" i="62" s="1"/>
  <c r="AA420" i="25"/>
  <c r="X445" i="62" s="1"/>
  <c r="AA419" i="25"/>
  <c r="X444" i="62" s="1"/>
  <c r="AA418" i="25"/>
  <c r="X443" i="62" s="1"/>
  <c r="AA417" i="25"/>
  <c r="X442" i="62" s="1"/>
  <c r="AA416" i="25"/>
  <c r="X441" i="62" s="1"/>
  <c r="AA415" i="25"/>
  <c r="X440" i="62" s="1"/>
  <c r="AA414" i="25"/>
  <c r="X439" i="62" s="1"/>
  <c r="AA413" i="25"/>
  <c r="X438" i="62" s="1"/>
  <c r="AA412" i="25"/>
  <c r="X437" i="62" s="1"/>
  <c r="AA411" i="25"/>
  <c r="X436" i="62" s="1"/>
  <c r="AA410" i="25"/>
  <c r="X435" i="62" s="1"/>
  <c r="AA409" i="25"/>
  <c r="X434" i="62" s="1"/>
  <c r="AA408" i="25"/>
  <c r="X433" i="62" s="1"/>
  <c r="AA407" i="25"/>
  <c r="X432" i="62" s="1"/>
  <c r="AA406" i="25"/>
  <c r="X431" i="62" s="1"/>
  <c r="AA405" i="25"/>
  <c r="X430" i="62" s="1"/>
  <c r="AA404" i="25"/>
  <c r="X429" i="62" s="1"/>
  <c r="AA403" i="25"/>
  <c r="X428" i="62" s="1"/>
  <c r="AA402" i="25"/>
  <c r="X427" i="62" s="1"/>
  <c r="AA401" i="25"/>
  <c r="X426" i="62" s="1"/>
  <c r="AA400" i="25"/>
  <c r="X425" i="62" s="1"/>
  <c r="AA399" i="25"/>
  <c r="X424" i="62" s="1"/>
  <c r="AA398" i="25"/>
  <c r="X423" i="62" s="1"/>
  <c r="AA397" i="25"/>
  <c r="X422" i="62" s="1"/>
  <c r="AA396" i="25"/>
  <c r="X421" i="62" s="1"/>
  <c r="AA395" i="25"/>
  <c r="X420" i="62" s="1"/>
  <c r="AA394" i="25"/>
  <c r="X419" i="62" s="1"/>
  <c r="AA393" i="25"/>
  <c r="X418" i="62" s="1"/>
  <c r="AA392" i="25"/>
  <c r="X417" i="62" s="1"/>
  <c r="AA391" i="25"/>
  <c r="X416" i="62" s="1"/>
  <c r="AA390" i="25"/>
  <c r="X415" i="62" s="1"/>
  <c r="AA389" i="25"/>
  <c r="X414" i="62" s="1"/>
  <c r="AA388" i="25"/>
  <c r="X413" i="62" s="1"/>
  <c r="AA387" i="25"/>
  <c r="X412" i="62" s="1"/>
  <c r="AA386" i="25"/>
  <c r="X411" i="62" s="1"/>
  <c r="AA385" i="25"/>
  <c r="X410" i="62" s="1"/>
  <c r="AA384" i="25"/>
  <c r="X409" i="62" s="1"/>
  <c r="AA383" i="25"/>
  <c r="X408" i="62" s="1"/>
  <c r="AA382" i="25"/>
  <c r="X407" i="62" s="1"/>
  <c r="AA381" i="25"/>
  <c r="X406" i="62" s="1"/>
  <c r="AA380" i="25"/>
  <c r="X405" i="62" s="1"/>
  <c r="AA379" i="25"/>
  <c r="X404" i="62" s="1"/>
  <c r="AA378" i="25"/>
  <c r="X403" i="62" s="1"/>
  <c r="AA377" i="25"/>
  <c r="X402" i="62" s="1"/>
  <c r="AA376" i="25"/>
  <c r="X401" i="62" s="1"/>
  <c r="AA375" i="25"/>
  <c r="X400" i="62" s="1"/>
  <c r="AA374" i="25"/>
  <c r="X399" i="62" s="1"/>
  <c r="AA373" i="25"/>
  <c r="X398" i="62" s="1"/>
  <c r="AA372" i="25"/>
  <c r="X397" i="62" s="1"/>
  <c r="AA371" i="25"/>
  <c r="X396" i="62" s="1"/>
  <c r="AA370" i="25"/>
  <c r="X395" i="62" s="1"/>
  <c r="AA369" i="25"/>
  <c r="X394" i="62" s="1"/>
  <c r="AA368" i="25"/>
  <c r="X393" i="62" s="1"/>
  <c r="AA367" i="25"/>
  <c r="X392" i="62" s="1"/>
  <c r="AA366" i="25"/>
  <c r="X391" i="62" s="1"/>
  <c r="AA365" i="25"/>
  <c r="X390" i="62" s="1"/>
  <c r="AA364" i="25"/>
  <c r="X389" i="62" s="1"/>
  <c r="AA363" i="25"/>
  <c r="X388" i="62" s="1"/>
  <c r="AA362" i="25"/>
  <c r="X387" i="62" s="1"/>
  <c r="AA361" i="25"/>
  <c r="X386" i="62" s="1"/>
  <c r="AA360" i="25"/>
  <c r="X385" i="62" s="1"/>
  <c r="AA359" i="25"/>
  <c r="X384" i="62" s="1"/>
  <c r="AA358" i="25"/>
  <c r="X383" i="62" s="1"/>
  <c r="AA357" i="25"/>
  <c r="X382" i="62" s="1"/>
  <c r="AA353" i="25"/>
  <c r="X378" i="62" s="1"/>
  <c r="AA352" i="25"/>
  <c r="X377" i="62" s="1"/>
  <c r="AA351" i="25"/>
  <c r="X376" i="62" s="1"/>
  <c r="AA350" i="25"/>
  <c r="X375" i="62" s="1"/>
  <c r="AA349" i="25"/>
  <c r="X374" i="62" s="1"/>
  <c r="AA345" i="25"/>
  <c r="X370" i="62" s="1"/>
  <c r="AA344" i="25"/>
  <c r="X369" i="62" s="1"/>
  <c r="AA343" i="25"/>
  <c r="X368" i="62" s="1"/>
  <c r="AA342" i="25"/>
  <c r="X367" i="62" s="1"/>
  <c r="AA341" i="25"/>
  <c r="X366" i="62" s="1"/>
  <c r="AA340" i="25"/>
  <c r="X365" i="62" s="1"/>
  <c r="AA339" i="25"/>
  <c r="X364" i="62" s="1"/>
  <c r="AA338" i="25"/>
  <c r="X363" i="62" s="1"/>
  <c r="AA337" i="25"/>
  <c r="X362" i="62" s="1"/>
  <c r="AA336" i="25"/>
  <c r="X361" i="62" s="1"/>
  <c r="AA335" i="25"/>
  <c r="X360" i="62" s="1"/>
  <c r="AA334" i="25"/>
  <c r="X359" i="62" s="1"/>
  <c r="AA333" i="25"/>
  <c r="X358" i="62" s="1"/>
  <c r="AA332" i="25"/>
  <c r="X357" i="62" s="1"/>
  <c r="AA331" i="25"/>
  <c r="X356" i="62" s="1"/>
  <c r="AA330" i="25"/>
  <c r="X355" i="62" s="1"/>
  <c r="AA329" i="25"/>
  <c r="X354" i="62" s="1"/>
  <c r="AA328" i="25"/>
  <c r="X353" i="62" s="1"/>
  <c r="AA327" i="25"/>
  <c r="X352" i="62" s="1"/>
  <c r="AA326" i="25"/>
  <c r="X351" i="62" s="1"/>
  <c r="AA325" i="25"/>
  <c r="X350" i="62" s="1"/>
  <c r="AA324" i="25"/>
  <c r="X349" i="62" s="1"/>
  <c r="AA323" i="25"/>
  <c r="X348" i="62" s="1"/>
  <c r="AA322" i="25"/>
  <c r="X347" i="62" s="1"/>
  <c r="AA321" i="25"/>
  <c r="X346" i="62" s="1"/>
  <c r="AA320" i="25"/>
  <c r="X345" i="62" s="1"/>
  <c r="AA319" i="25"/>
  <c r="X344" i="62" s="1"/>
  <c r="AA318" i="25"/>
  <c r="X343" i="62" s="1"/>
  <c r="AA317" i="25"/>
  <c r="X342" i="62" s="1"/>
  <c r="AA316" i="25"/>
  <c r="X341" i="62" s="1"/>
  <c r="AA315" i="25"/>
  <c r="X340" i="62" s="1"/>
  <c r="AA314" i="25"/>
  <c r="X339" i="62" s="1"/>
  <c r="AA313" i="25"/>
  <c r="X338" i="62" s="1"/>
  <c r="AA312" i="25"/>
  <c r="X337" i="62" s="1"/>
  <c r="AA311" i="25"/>
  <c r="X336" i="62" s="1"/>
  <c r="AA310" i="25"/>
  <c r="X335" i="62" s="1"/>
  <c r="AA309" i="25"/>
  <c r="X334" i="62" s="1"/>
  <c r="AA308" i="25"/>
  <c r="X333" i="62" s="1"/>
  <c r="AA307" i="25"/>
  <c r="X332" i="62" s="1"/>
  <c r="AA306" i="25"/>
  <c r="X331" i="62" s="1"/>
  <c r="AA305" i="25"/>
  <c r="X330" i="62" s="1"/>
  <c r="AA304" i="25"/>
  <c r="X329" i="62" s="1"/>
  <c r="AA303" i="25"/>
  <c r="X328" i="62" s="1"/>
  <c r="AA302" i="25"/>
  <c r="X327" i="62" s="1"/>
  <c r="AA301" i="25"/>
  <c r="X326" i="62" s="1"/>
  <c r="AA300" i="25"/>
  <c r="X325" i="62" s="1"/>
  <c r="AA299" i="25"/>
  <c r="X324" i="62" s="1"/>
  <c r="AA298" i="25"/>
  <c r="X323" i="62" s="1"/>
  <c r="AA297" i="25"/>
  <c r="X322" i="62" s="1"/>
  <c r="AA296" i="25"/>
  <c r="X321" i="62" s="1"/>
  <c r="AA295" i="25"/>
  <c r="X320" i="62" s="1"/>
  <c r="AA294" i="25"/>
  <c r="X319" i="62" s="1"/>
  <c r="AA293" i="25"/>
  <c r="X318" i="62" s="1"/>
  <c r="AA292" i="25"/>
  <c r="X317" i="62" s="1"/>
  <c r="AA291" i="25"/>
  <c r="X316" i="62" s="1"/>
  <c r="AA290" i="25"/>
  <c r="X310" i="62" s="1"/>
  <c r="AA289" i="25"/>
  <c r="X309" i="62" s="1"/>
  <c r="AA288" i="25"/>
  <c r="X308" i="62" s="1"/>
  <c r="AA287" i="25"/>
  <c r="X307" i="62" s="1"/>
  <c r="AA286" i="25"/>
  <c r="X306" i="62" s="1"/>
  <c r="AA285" i="25"/>
  <c r="X305" i="62" s="1"/>
  <c r="AA284" i="25"/>
  <c r="X304" i="62" s="1"/>
  <c r="AA283" i="25"/>
  <c r="X303" i="62" s="1"/>
  <c r="AA282" i="25"/>
  <c r="X302" i="62" s="1"/>
  <c r="AA281" i="25"/>
  <c r="X301" i="62" s="1"/>
  <c r="AA280" i="25"/>
  <c r="X300" i="62" s="1"/>
  <c r="AA279" i="25"/>
  <c r="X299" i="62" s="1"/>
  <c r="AA278" i="25"/>
  <c r="X298" i="62" s="1"/>
  <c r="AA277" i="25"/>
  <c r="X297" i="62" s="1"/>
  <c r="AA276" i="25"/>
  <c r="X296" i="62" s="1"/>
  <c r="AA275" i="25"/>
  <c r="X295" i="62" s="1"/>
  <c r="AA274" i="25"/>
  <c r="X294" i="62" s="1"/>
  <c r="AA273" i="25"/>
  <c r="X293" i="62" s="1"/>
  <c r="AA272" i="25"/>
  <c r="X292" i="62" s="1"/>
  <c r="AA271" i="25"/>
  <c r="X291" i="62" s="1"/>
  <c r="AA270" i="25"/>
  <c r="X290" i="62" s="1"/>
  <c r="AA269" i="25"/>
  <c r="X289" i="62" s="1"/>
  <c r="AA268" i="25"/>
  <c r="X288" i="62" s="1"/>
  <c r="AA267" i="25"/>
  <c r="X287" i="62" s="1"/>
  <c r="AA266" i="25"/>
  <c r="X286" i="62" s="1"/>
  <c r="AA265" i="25"/>
  <c r="X285" i="62" s="1"/>
  <c r="AA264" i="25"/>
  <c r="X284" i="62" s="1"/>
  <c r="AA263" i="25"/>
  <c r="X283" i="62" s="1"/>
  <c r="AA262" i="25"/>
  <c r="X282" i="62" s="1"/>
  <c r="AA261" i="25"/>
  <c r="X281" i="62" s="1"/>
  <c r="AA260" i="25"/>
  <c r="X280" i="62" s="1"/>
  <c r="AA259" i="25"/>
  <c r="X279" i="62" s="1"/>
  <c r="AA258" i="25"/>
  <c r="X278" i="62" s="1"/>
  <c r="AA257" i="25"/>
  <c r="X277" i="62" s="1"/>
  <c r="AA256" i="25"/>
  <c r="X276" i="62" s="1"/>
  <c r="AA255" i="25"/>
  <c r="X270" i="62" s="1"/>
  <c r="AA254" i="25"/>
  <c r="X269" i="62" s="1"/>
  <c r="AA253" i="25"/>
  <c r="X268" i="62" s="1"/>
  <c r="AA252" i="25"/>
  <c r="X267" i="62" s="1"/>
  <c r="AA251" i="25"/>
  <c r="X266" i="62" s="1"/>
  <c r="AA250" i="25"/>
  <c r="X265" i="62" s="1"/>
  <c r="AA249" i="25"/>
  <c r="X264" i="62" s="1"/>
  <c r="AA248" i="25"/>
  <c r="X263" i="62" s="1"/>
  <c r="AA247" i="25"/>
  <c r="X262" i="62" s="1"/>
  <c r="AA246" i="25"/>
  <c r="X261" i="62" s="1"/>
  <c r="AA245" i="25"/>
  <c r="X260" i="62" s="1"/>
  <c r="AA244" i="25"/>
  <c r="X259" i="62" s="1"/>
  <c r="AA243" i="25"/>
  <c r="X258" i="62" s="1"/>
  <c r="AA242" i="25"/>
  <c r="X257" i="62" s="1"/>
  <c r="AA241" i="25"/>
  <c r="X256" i="62" s="1"/>
  <c r="AA240" i="25"/>
  <c r="X250" i="62" s="1"/>
  <c r="AA239" i="25"/>
  <c r="X249" i="62" s="1"/>
  <c r="AA238" i="25"/>
  <c r="X248" i="62" s="1"/>
  <c r="AA237" i="25"/>
  <c r="X247" i="62" s="1"/>
  <c r="AA236" i="25"/>
  <c r="X246" i="62" s="1"/>
  <c r="AA235" i="25"/>
  <c r="X245" i="62" s="1"/>
  <c r="AA234" i="25"/>
  <c r="X244" i="62" s="1"/>
  <c r="AA233" i="25"/>
  <c r="X243" i="62" s="1"/>
  <c r="AA232" i="25"/>
  <c r="X242" i="62" s="1"/>
  <c r="AA231" i="25"/>
  <c r="X241" i="62" s="1"/>
  <c r="AA230" i="25"/>
  <c r="X240" i="62" s="1"/>
  <c r="AA229" i="25"/>
  <c r="X239" i="62" s="1"/>
  <c r="AA228" i="25"/>
  <c r="X238" i="62" s="1"/>
  <c r="AA227" i="25"/>
  <c r="X237" i="62" s="1"/>
  <c r="AA226" i="25"/>
  <c r="X236" i="62" s="1"/>
  <c r="AA225" i="25"/>
  <c r="X235" i="62" s="1"/>
  <c r="AA224" i="25"/>
  <c r="X234" i="62" s="1"/>
  <c r="AA223" i="25"/>
  <c r="X233" i="62" s="1"/>
  <c r="AA222" i="25"/>
  <c r="X232" i="62" s="1"/>
  <c r="AA221" i="25"/>
  <c r="X231" i="62" s="1"/>
  <c r="AA220" i="25"/>
  <c r="X230" i="62" s="1"/>
  <c r="AA219" i="25"/>
  <c r="X229" i="62" s="1"/>
  <c r="AA218" i="25"/>
  <c r="X228" i="62" s="1"/>
  <c r="AA217" i="25"/>
  <c r="X227" i="62" s="1"/>
  <c r="AA216" i="25"/>
  <c r="X226" i="62" s="1"/>
  <c r="AA215" i="25"/>
  <c r="X225" i="62" s="1"/>
  <c r="AA214" i="25"/>
  <c r="X224" i="62" s="1"/>
  <c r="AA213" i="25"/>
  <c r="X223" i="62" s="1"/>
  <c r="AA212" i="25"/>
  <c r="X222" i="62" s="1"/>
  <c r="AA211" i="25"/>
  <c r="X221" i="62" s="1"/>
  <c r="AA210" i="25"/>
  <c r="X220" i="62" s="1"/>
  <c r="AA209" i="25"/>
  <c r="X219" i="62" s="1"/>
  <c r="AA208" i="25"/>
  <c r="X218" i="62" s="1"/>
  <c r="AA207" i="25"/>
  <c r="X217" i="62" s="1"/>
  <c r="AA206" i="25"/>
  <c r="X216" i="62" s="1"/>
  <c r="AA205" i="25"/>
  <c r="X215" i="62" s="1"/>
  <c r="AA204" i="25"/>
  <c r="X214" i="62" s="1"/>
  <c r="AA203" i="25"/>
  <c r="X213" i="62" s="1"/>
  <c r="AA202" i="25"/>
  <c r="X212" i="62" s="1"/>
  <c r="AA201" i="25"/>
  <c r="X211" i="62" s="1"/>
  <c r="AA200" i="25"/>
  <c r="X210" i="62" s="1"/>
  <c r="AA199" i="25"/>
  <c r="X209" i="62" s="1"/>
  <c r="AA198" i="25"/>
  <c r="X208" i="62" s="1"/>
  <c r="AA197" i="25"/>
  <c r="X207" i="62" s="1"/>
  <c r="AA196" i="25"/>
  <c r="X206" i="62" s="1"/>
  <c r="AA195" i="25"/>
  <c r="X205" i="62" s="1"/>
  <c r="AA194" i="25"/>
  <c r="X204" i="62" s="1"/>
  <c r="AA193" i="25"/>
  <c r="X203" i="62" s="1"/>
  <c r="AA192" i="25"/>
  <c r="X202" i="62" s="1"/>
  <c r="AA191" i="25"/>
  <c r="X201" i="62" s="1"/>
  <c r="AA190" i="25"/>
  <c r="X200" i="62" s="1"/>
  <c r="AA189" i="25"/>
  <c r="X199" i="62" s="1"/>
  <c r="AA188" i="25"/>
  <c r="X198" i="62" s="1"/>
  <c r="AA187" i="25"/>
  <c r="X197" i="62" s="1"/>
  <c r="AA186" i="25"/>
  <c r="X196" i="62" s="1"/>
  <c r="AA185" i="25"/>
  <c r="X195" i="62" s="1"/>
  <c r="AA184" i="25"/>
  <c r="X194" i="62" s="1"/>
  <c r="AA183" i="25"/>
  <c r="X193" i="62" s="1"/>
  <c r="AA182" i="25"/>
  <c r="X191" i="62" s="1"/>
  <c r="AA181" i="25"/>
  <c r="X190" i="62" s="1"/>
  <c r="AA180" i="25"/>
  <c r="X189" i="62" s="1"/>
  <c r="AA179" i="25"/>
  <c r="X188" i="62" s="1"/>
  <c r="AA178" i="25"/>
  <c r="X187" i="62" s="1"/>
  <c r="AA177" i="25"/>
  <c r="X186" i="62" s="1"/>
  <c r="AA176" i="25"/>
  <c r="X185" i="62" s="1"/>
  <c r="AA175" i="25"/>
  <c r="X184" i="62" s="1"/>
  <c r="AA174" i="25"/>
  <c r="X183" i="62" s="1"/>
  <c r="AA173" i="25"/>
  <c r="X181" i="62" s="1"/>
  <c r="AA172" i="25"/>
  <c r="X180" i="62" s="1"/>
  <c r="AA171" i="25"/>
  <c r="X179" i="62" s="1"/>
  <c r="AA170" i="25"/>
  <c r="X178" i="62" s="1"/>
  <c r="AA169" i="25"/>
  <c r="X177" i="62" s="1"/>
  <c r="AA168" i="25"/>
  <c r="X176" i="62" s="1"/>
  <c r="AA167" i="25"/>
  <c r="X175" i="62" s="1"/>
  <c r="AA166" i="25"/>
  <c r="X174" i="62" s="1"/>
  <c r="AA165" i="25"/>
  <c r="X173" i="62" s="1"/>
  <c r="AA164" i="25"/>
  <c r="X171" i="62" s="1"/>
  <c r="AA163" i="25"/>
  <c r="X170" i="62" s="1"/>
  <c r="AA162" i="25"/>
  <c r="X169" i="62" s="1"/>
  <c r="AA161" i="25"/>
  <c r="X168" i="62" s="1"/>
  <c r="AA160" i="25"/>
  <c r="X167" i="62" s="1"/>
  <c r="AA159" i="25"/>
  <c r="X166" i="62" s="1"/>
  <c r="AA158" i="25"/>
  <c r="X165" i="62" s="1"/>
  <c r="AA157" i="25"/>
  <c r="X164" i="62" s="1"/>
  <c r="AA156" i="25"/>
  <c r="X163" i="62" s="1"/>
  <c r="AA155" i="25"/>
  <c r="X162" i="62" s="1"/>
  <c r="AA154" i="25"/>
  <c r="X161" i="62" s="1"/>
  <c r="AA153" i="25"/>
  <c r="X160" i="62" s="1"/>
  <c r="AA152" i="25"/>
  <c r="X159" i="62" s="1"/>
  <c r="AA151" i="25"/>
  <c r="X158" i="62" s="1"/>
  <c r="AA150" i="25"/>
  <c r="X157" i="62" s="1"/>
  <c r="AA149" i="25"/>
  <c r="X156" i="62" s="1"/>
  <c r="AA148" i="25"/>
  <c r="X155" i="62" s="1"/>
  <c r="AA147" i="25"/>
  <c r="X154" i="62" s="1"/>
  <c r="AA146" i="25"/>
  <c r="X153" i="62" s="1"/>
  <c r="AA145" i="25"/>
  <c r="X152" i="62" s="1"/>
  <c r="AA144" i="25"/>
  <c r="X151" i="62" s="1"/>
  <c r="AA143" i="25"/>
  <c r="X150" i="62" s="1"/>
  <c r="AA142" i="25"/>
  <c r="X148" i="62" s="1"/>
  <c r="AA141" i="25"/>
  <c r="X147" i="62" s="1"/>
  <c r="AA140" i="25"/>
  <c r="X146" i="62" s="1"/>
  <c r="AA139" i="25"/>
  <c r="X145" i="62" s="1"/>
  <c r="AA138" i="25"/>
  <c r="X144" i="62" s="1"/>
  <c r="AA137" i="25"/>
  <c r="X143" i="62" s="1"/>
  <c r="AA136" i="25"/>
  <c r="X142" i="62" s="1"/>
  <c r="AA135" i="25"/>
  <c r="X141" i="62" s="1"/>
  <c r="AA134" i="25"/>
  <c r="X140" i="62" s="1"/>
  <c r="AA133" i="25"/>
  <c r="X138" i="62" s="1"/>
  <c r="AA132" i="25"/>
  <c r="X137" i="62" s="1"/>
  <c r="AA131" i="25"/>
  <c r="X136" i="62" s="1"/>
  <c r="AA130" i="25"/>
  <c r="X135" i="62" s="1"/>
  <c r="AA129" i="25"/>
  <c r="X134" i="62" s="1"/>
  <c r="AA128" i="25"/>
  <c r="X133" i="62" s="1"/>
  <c r="AA127" i="25"/>
  <c r="X132" i="62" s="1"/>
  <c r="AA126" i="25"/>
  <c r="X131" i="62" s="1"/>
  <c r="AA125" i="25"/>
  <c r="X129" i="62" s="1"/>
  <c r="AA124" i="25"/>
  <c r="X128" i="62" s="1"/>
  <c r="AA123" i="25"/>
  <c r="X127" i="62" s="1"/>
  <c r="AA122" i="25"/>
  <c r="X126" i="62" s="1"/>
  <c r="AA121" i="25"/>
  <c r="X125" i="62" s="1"/>
  <c r="AA120" i="25"/>
  <c r="X124" i="62" s="1"/>
  <c r="AA119" i="25"/>
  <c r="X123" i="62" s="1"/>
  <c r="AA118" i="25"/>
  <c r="X122" i="62" s="1"/>
  <c r="AA117" i="25"/>
  <c r="X121" i="62" s="1"/>
  <c r="AA116" i="25"/>
  <c r="X120" i="62" s="1"/>
  <c r="AA115" i="25"/>
  <c r="X119" i="62" s="1"/>
  <c r="AA114" i="25"/>
  <c r="X118" i="62" s="1"/>
  <c r="AA113" i="25"/>
  <c r="X117" i="62" s="1"/>
  <c r="AA112" i="25"/>
  <c r="X116" i="62" s="1"/>
  <c r="AA111" i="25"/>
  <c r="X115" i="62" s="1"/>
  <c r="AA110" i="25"/>
  <c r="X114" i="62" s="1"/>
  <c r="AA109" i="25"/>
  <c r="X113" i="62" s="1"/>
  <c r="AA108" i="25"/>
  <c r="X112" i="62" s="1"/>
  <c r="AA107" i="25"/>
  <c r="X111" i="62" s="1"/>
  <c r="AA106" i="25"/>
  <c r="X110" i="62" s="1"/>
  <c r="AA105" i="25"/>
  <c r="X109" i="62" s="1"/>
  <c r="AA104" i="25"/>
  <c r="X108" i="62" s="1"/>
  <c r="AA103" i="25"/>
  <c r="X107" i="62" s="1"/>
  <c r="AA102" i="25"/>
  <c r="X106" i="62" s="1"/>
  <c r="AA101" i="25"/>
  <c r="X105" i="62" s="1"/>
  <c r="AA100" i="25"/>
  <c r="X104" i="62" s="1"/>
  <c r="AA99" i="25"/>
  <c r="X103" i="62" s="1"/>
  <c r="AA98" i="25"/>
  <c r="X102" i="62" s="1"/>
  <c r="AA97" i="25"/>
  <c r="X101" i="62" s="1"/>
  <c r="AA96" i="25"/>
  <c r="X100" i="62" s="1"/>
  <c r="AA95" i="25"/>
  <c r="X99" i="62" s="1"/>
  <c r="AA94" i="25"/>
  <c r="X98" i="62" s="1"/>
  <c r="AA93" i="25"/>
  <c r="X97" i="62" s="1"/>
  <c r="AA92" i="25"/>
  <c r="X96" i="62" s="1"/>
  <c r="AA91" i="25"/>
  <c r="X95" i="62" s="1"/>
  <c r="AA90" i="25"/>
  <c r="X94" i="62" s="1"/>
  <c r="AA89" i="25"/>
  <c r="X93" i="62" s="1"/>
  <c r="AA88" i="25"/>
  <c r="X91" i="62" s="1"/>
  <c r="AA87" i="25"/>
  <c r="X90" i="62" s="1"/>
  <c r="AA86" i="25"/>
  <c r="X89" i="62" s="1"/>
  <c r="AA85" i="25"/>
  <c r="X88" i="62" s="1"/>
  <c r="AA84" i="25"/>
  <c r="X87" i="62" s="1"/>
  <c r="AA83" i="25"/>
  <c r="X85" i="62" s="1"/>
  <c r="AA82" i="25"/>
  <c r="X84" i="62" s="1"/>
  <c r="AA81" i="25"/>
  <c r="X83" i="62" s="1"/>
  <c r="AA80" i="25"/>
  <c r="X82" i="62" s="1"/>
  <c r="AA79" i="25"/>
  <c r="X81" i="62" s="1"/>
  <c r="AA78" i="25"/>
  <c r="X80" i="62" s="1"/>
  <c r="AA77" i="25"/>
  <c r="X78" i="62" s="1"/>
  <c r="AA76" i="25"/>
  <c r="X77" i="62" s="1"/>
  <c r="AA75" i="25"/>
  <c r="X76" i="62" s="1"/>
  <c r="AA74" i="25"/>
  <c r="X75" i="62" s="1"/>
  <c r="AA73" i="25"/>
  <c r="X74" i="62" s="1"/>
  <c r="AA72" i="25"/>
  <c r="X73" i="62" s="1"/>
  <c r="AA71" i="25"/>
  <c r="X72" i="62" s="1"/>
  <c r="AA70" i="25"/>
  <c r="X71" i="62" s="1"/>
  <c r="AA69" i="25"/>
  <c r="X70" i="62" s="1"/>
  <c r="AA68" i="25"/>
  <c r="X69" i="62" s="1"/>
  <c r="AA67" i="25"/>
  <c r="X68" i="62" s="1"/>
  <c r="AA66" i="25"/>
  <c r="X67" i="62" s="1"/>
  <c r="AA65" i="25"/>
  <c r="X66" i="62" s="1"/>
  <c r="AA64" i="25"/>
  <c r="X65" i="62" s="1"/>
  <c r="AA63" i="25"/>
  <c r="X64" i="62" s="1"/>
  <c r="AA62" i="25"/>
  <c r="X63" i="62" s="1"/>
  <c r="AA61" i="25"/>
  <c r="X61" i="62" s="1"/>
  <c r="AA60" i="25"/>
  <c r="X60" i="62" s="1"/>
  <c r="AA59" i="25"/>
  <c r="X59" i="62" s="1"/>
  <c r="AA58" i="25"/>
  <c r="X58" i="62" s="1"/>
  <c r="AA57" i="25"/>
  <c r="X57" i="62" s="1"/>
  <c r="AA56" i="25"/>
  <c r="X56" i="62" s="1"/>
  <c r="AA55" i="25"/>
  <c r="X55" i="62" s="1"/>
  <c r="AA54" i="25"/>
  <c r="X54" i="62" s="1"/>
  <c r="AA53" i="25"/>
  <c r="X53" i="62" s="1"/>
  <c r="AA52" i="25"/>
  <c r="X52" i="62" s="1"/>
  <c r="AA51" i="25"/>
  <c r="X51" i="62" s="1"/>
  <c r="AA50" i="25"/>
  <c r="X50" i="62" s="1"/>
  <c r="AA49" i="25"/>
  <c r="X49" i="62" s="1"/>
  <c r="AA48" i="25"/>
  <c r="X48" i="62" s="1"/>
  <c r="AA47" i="25"/>
  <c r="X47" i="62" s="1"/>
  <c r="AA46" i="25"/>
  <c r="X46" i="62" s="1"/>
  <c r="AA45" i="25"/>
  <c r="X45" i="62" s="1"/>
  <c r="AA44" i="25"/>
  <c r="X44" i="62" s="1"/>
  <c r="AA43" i="25"/>
  <c r="X43" i="62" s="1"/>
  <c r="AA42" i="25"/>
  <c r="X42" i="62" s="1"/>
  <c r="AA41" i="25"/>
  <c r="X41" i="62" s="1"/>
  <c r="AA40" i="25"/>
  <c r="X40" i="62" s="1"/>
  <c r="AA39" i="25"/>
  <c r="X39" i="62" s="1"/>
  <c r="AA38" i="25"/>
  <c r="X38" i="62" s="1"/>
  <c r="AA37" i="25"/>
  <c r="X37" i="62" s="1"/>
  <c r="AA36" i="25"/>
  <c r="X36" i="62" s="1"/>
  <c r="AA35" i="25"/>
  <c r="X35" i="62" s="1"/>
  <c r="AA34" i="25"/>
  <c r="X34" i="62" s="1"/>
  <c r="AA33" i="25"/>
  <c r="X33" i="62" s="1"/>
  <c r="AA32" i="25"/>
  <c r="X32" i="62" s="1"/>
  <c r="AA31" i="25"/>
  <c r="X31" i="62" s="1"/>
  <c r="AA30" i="25"/>
  <c r="X30" i="62" s="1"/>
  <c r="AA29" i="25"/>
  <c r="X29" i="62" s="1"/>
  <c r="AA28" i="25"/>
  <c r="X28" i="62" s="1"/>
  <c r="AA27" i="25"/>
  <c r="X27" i="62" s="1"/>
  <c r="AA26" i="25"/>
  <c r="X26" i="62" s="1"/>
  <c r="AA25" i="25"/>
  <c r="X25" i="62" s="1"/>
  <c r="AA24" i="25"/>
  <c r="X24" i="62" s="1"/>
  <c r="AA23" i="25"/>
  <c r="X23" i="62" s="1"/>
  <c r="AA22" i="25"/>
  <c r="X22" i="62" s="1"/>
  <c r="AA21" i="25"/>
  <c r="X21" i="62" s="1"/>
  <c r="AA20" i="25"/>
  <c r="X20" i="62" s="1"/>
  <c r="AA19" i="25"/>
  <c r="X19" i="62" s="1"/>
  <c r="AA18" i="25"/>
  <c r="X18" i="62" s="1"/>
  <c r="AA17" i="25"/>
  <c r="X17" i="62" s="1"/>
  <c r="AA16" i="25"/>
  <c r="X16" i="62" s="1"/>
  <c r="AA15" i="25"/>
  <c r="X15" i="62" s="1"/>
  <c r="AA14" i="25"/>
  <c r="X14" i="62" s="1"/>
  <c r="AA13" i="25"/>
  <c r="X13" i="62" s="1"/>
  <c r="AA12" i="25"/>
  <c r="X12" i="62" s="1"/>
  <c r="AA11" i="25"/>
  <c r="X11" i="62" s="1"/>
  <c r="AA10" i="25"/>
  <c r="X10" i="62" s="1"/>
  <c r="AA9" i="25"/>
  <c r="C7" i="107" l="1"/>
  <c r="A6" i="62" s="1"/>
  <c r="L18" i="107"/>
  <c r="F18" i="107"/>
  <c r="L3" i="15"/>
  <c r="H3" i="15"/>
  <c r="A9" i="62"/>
  <c r="C9" i="62"/>
  <c r="B9" i="62"/>
  <c r="A7" i="62"/>
  <c r="Z9" i="62"/>
  <c r="W13" i="15"/>
  <c r="X13" i="15"/>
  <c r="V13" i="15"/>
  <c r="AA9" i="62"/>
  <c r="Y9" i="62"/>
  <c r="AA8" i="62"/>
  <c r="Z8" i="62"/>
  <c r="Y8" i="62"/>
  <c r="X8" i="62"/>
  <c r="AG260" i="78"/>
  <c r="AG259" i="78"/>
  <c r="AG258" i="78"/>
  <c r="AG257" i="78"/>
  <c r="AG256" i="78"/>
  <c r="AG255" i="78"/>
  <c r="AG254" i="78"/>
  <c r="AG253" i="78"/>
  <c r="O260" i="78"/>
  <c r="O259" i="78"/>
  <c r="O258" i="78"/>
  <c r="O257" i="78"/>
  <c r="O256" i="78"/>
  <c r="O255" i="78"/>
  <c r="O254" i="78"/>
  <c r="O253" i="78"/>
  <c r="NJ254" i="78"/>
  <c r="NL254" i="78" s="1"/>
  <c r="NJ255" i="78"/>
  <c r="NL255" i="78" s="1"/>
  <c r="NJ256" i="78"/>
  <c r="NL256" i="78" s="1"/>
  <c r="NJ257" i="78"/>
  <c r="NL257" i="78" s="1"/>
  <c r="NJ258" i="78"/>
  <c r="NL258" i="78" s="1"/>
  <c r="NJ259" i="78"/>
  <c r="NL259" i="78" s="1"/>
  <c r="NJ260" i="78"/>
  <c r="NL260" i="78" s="1"/>
  <c r="NJ253" i="78"/>
  <c r="NL253" i="78" s="1"/>
  <c r="HC254" i="78"/>
  <c r="HE254" i="78" s="1"/>
  <c r="HC255" i="78"/>
  <c r="HE255" i="78" s="1"/>
  <c r="HC256" i="78"/>
  <c r="HE256" i="78" s="1"/>
  <c r="HC257" i="78"/>
  <c r="HE257" i="78" s="1"/>
  <c r="HC258" i="78"/>
  <c r="HE258" i="78" s="1"/>
  <c r="HC259" i="78"/>
  <c r="HE259" i="78" s="1"/>
  <c r="HC260" i="78"/>
  <c r="HE260" i="78" s="1"/>
  <c r="HC253" i="78"/>
  <c r="HE253" i="78" s="1"/>
  <c r="CE254" i="78"/>
  <c r="CG254" i="78" s="1"/>
  <c r="CE255" i="78"/>
  <c r="CG255" i="78" s="1"/>
  <c r="CE256" i="78"/>
  <c r="CG256" i="78" s="1"/>
  <c r="CE257" i="78"/>
  <c r="CG257" i="78" s="1"/>
  <c r="CE258" i="78"/>
  <c r="CG258" i="78" s="1"/>
  <c r="CE259" i="78"/>
  <c r="CG259" i="78" s="1"/>
  <c r="CE260" i="78"/>
  <c r="CG260" i="78" s="1"/>
  <c r="CE253" i="78"/>
  <c r="CG253" i="78" s="1"/>
  <c r="BW254" i="78"/>
  <c r="BY254" i="78" s="1"/>
  <c r="BW255" i="78"/>
  <c r="BY255" i="78" s="1"/>
  <c r="BW256" i="78"/>
  <c r="BY256" i="78" s="1"/>
  <c r="BW257" i="78"/>
  <c r="BY257" i="78" s="1"/>
  <c r="BW258" i="78"/>
  <c r="BY258" i="78" s="1"/>
  <c r="BW259" i="78"/>
  <c r="BY259" i="78" s="1"/>
  <c r="BW260" i="78"/>
  <c r="BY260" i="78" s="1"/>
  <c r="BW253" i="78"/>
  <c r="BY253" i="78" s="1"/>
  <c r="O175" i="78"/>
  <c r="HC244" i="78"/>
  <c r="HE244" i="78" s="1"/>
  <c r="HC243" i="78"/>
  <c r="HE243" i="78" s="1"/>
  <c r="HC242" i="78"/>
  <c r="HE242" i="78" s="1"/>
  <c r="HC241" i="78"/>
  <c r="HE241" i="78" s="1"/>
  <c r="HC240" i="78"/>
  <c r="HE240" i="78" s="1"/>
  <c r="HC239" i="78"/>
  <c r="HE239" i="78" s="1"/>
  <c r="HC238" i="78"/>
  <c r="HE238" i="78" s="1"/>
  <c r="HC237" i="78"/>
  <c r="HE237" i="78" s="1"/>
  <c r="HC236" i="78"/>
  <c r="HE236" i="78" s="1"/>
  <c r="HC235" i="78"/>
  <c r="HE235" i="78" s="1"/>
  <c r="HC234" i="78"/>
  <c r="HE234" i="78" s="1"/>
  <c r="HC233" i="78"/>
  <c r="HE233" i="78" s="1"/>
  <c r="HC232" i="78"/>
  <c r="HE232" i="78" s="1"/>
  <c r="HC231" i="78"/>
  <c r="HE231" i="78" s="1"/>
  <c r="HC230" i="78"/>
  <c r="HE230" i="78" s="1"/>
  <c r="HC229" i="78"/>
  <c r="HE229" i="78" s="1"/>
  <c r="HC228" i="78"/>
  <c r="HE228" i="78" s="1"/>
  <c r="HC227" i="78"/>
  <c r="HE227" i="78" s="1"/>
  <c r="HC226" i="78"/>
  <c r="HE226" i="78" s="1"/>
  <c r="HC225" i="78"/>
  <c r="HE225" i="78" s="1"/>
  <c r="HC224" i="78"/>
  <c r="HE224" i="78" s="1"/>
  <c r="HC223" i="78"/>
  <c r="HE223" i="78" s="1"/>
  <c r="HC222" i="78"/>
  <c r="HE222" i="78" s="1"/>
  <c r="HC221" i="78"/>
  <c r="HE221" i="78" s="1"/>
  <c r="HC220" i="78"/>
  <c r="HE220" i="78" s="1"/>
  <c r="HC219" i="78"/>
  <c r="HE219" i="78" s="1"/>
  <c r="HC218" i="78"/>
  <c r="HE218" i="78" s="1"/>
  <c r="HC217" i="78"/>
  <c r="HE217" i="78" s="1"/>
  <c r="HC216" i="78"/>
  <c r="HE216" i="78" s="1"/>
  <c r="HC215" i="78"/>
  <c r="HE215" i="78" s="1"/>
  <c r="HC214" i="78"/>
  <c r="HE214" i="78" s="1"/>
  <c r="HC213" i="78"/>
  <c r="HE213" i="78" s="1"/>
  <c r="HC212" i="78"/>
  <c r="HE212" i="78" s="1"/>
  <c r="HC211" i="78"/>
  <c r="HE211" i="78" s="1"/>
  <c r="HC210" i="78"/>
  <c r="HE210" i="78" s="1"/>
  <c r="HC209" i="78"/>
  <c r="HE209" i="78" s="1"/>
  <c r="HC208" i="78"/>
  <c r="HE208" i="78" s="1"/>
  <c r="HC207" i="78"/>
  <c r="HE207" i="78" s="1"/>
  <c r="HC206" i="78"/>
  <c r="HE206" i="78" s="1"/>
  <c r="HC205" i="78"/>
  <c r="HE205" i="78" s="1"/>
  <c r="HC204" i="78"/>
  <c r="HE204" i="78" s="1"/>
  <c r="HC203" i="78"/>
  <c r="HE203" i="78" s="1"/>
  <c r="HC202" i="78"/>
  <c r="HE202" i="78" s="1"/>
  <c r="HC201" i="78"/>
  <c r="HE201" i="78" s="1"/>
  <c r="HC200" i="78"/>
  <c r="HE200" i="78" s="1"/>
  <c r="HC199" i="78"/>
  <c r="HE199" i="78" s="1"/>
  <c r="HC198" i="78"/>
  <c r="HE198" i="78" s="1"/>
  <c r="HC197" i="78"/>
  <c r="HE197" i="78" s="1"/>
  <c r="HC196" i="78"/>
  <c r="HE196" i="78" s="1"/>
  <c r="HC195" i="78"/>
  <c r="HE195" i="78" s="1"/>
  <c r="HC194" i="78"/>
  <c r="HE194" i="78" s="1"/>
  <c r="HC193" i="78"/>
  <c r="HE193" i="78" s="1"/>
  <c r="HC192" i="78"/>
  <c r="HE192" i="78" s="1"/>
  <c r="HC191" i="78"/>
  <c r="HE191" i="78" s="1"/>
  <c r="HC190" i="78"/>
  <c r="HE190" i="78" s="1"/>
  <c r="HC189" i="78"/>
  <c r="HE189" i="78" s="1"/>
  <c r="HC188" i="78"/>
  <c r="HE188" i="78" s="1"/>
  <c r="HC187" i="78"/>
  <c r="HE187" i="78" s="1"/>
  <c r="HC186" i="78"/>
  <c r="HE186" i="78" s="1"/>
  <c r="HC185" i="78"/>
  <c r="HE185" i="78" s="1"/>
  <c r="HC184" i="78"/>
  <c r="HE184" i="78" s="1"/>
  <c r="HC183" i="78"/>
  <c r="HE183" i="78" s="1"/>
  <c r="HC182" i="78"/>
  <c r="HE182" i="78" s="1"/>
  <c r="HC181" i="78"/>
  <c r="HE181" i="78" s="1"/>
  <c r="HC180" i="78"/>
  <c r="HE180" i="78" s="1"/>
  <c r="HC179" i="78"/>
  <c r="HE179" i="78" s="1"/>
  <c r="HC178" i="78"/>
  <c r="HE178" i="78" s="1"/>
  <c r="HC177" i="78"/>
  <c r="HE177" i="78" s="1"/>
  <c r="HC176" i="78"/>
  <c r="HE176" i="78" s="1"/>
  <c r="HC175" i="78"/>
  <c r="HE175" i="78" s="1"/>
  <c r="HC174" i="78"/>
  <c r="HE174" i="78" s="1"/>
  <c r="HC173" i="78"/>
  <c r="HE173" i="78" s="1"/>
  <c r="HC172" i="78"/>
  <c r="HE172" i="78" s="1"/>
  <c r="HC171" i="78"/>
  <c r="HE171" i="78" s="1"/>
  <c r="HC170" i="78"/>
  <c r="HE170" i="78" s="1"/>
  <c r="HC169" i="78"/>
  <c r="HE169" i="78" s="1"/>
  <c r="HC168" i="78"/>
  <c r="HE168" i="78" s="1"/>
  <c r="HC167" i="78"/>
  <c r="HE167" i="78" s="1"/>
  <c r="HC166" i="78"/>
  <c r="HE166" i="78" s="1"/>
  <c r="HC165" i="78"/>
  <c r="HE165" i="78" s="1"/>
  <c r="HC164" i="78"/>
  <c r="HE164" i="78" s="1"/>
  <c r="HC163" i="78"/>
  <c r="HE163" i="78" s="1"/>
  <c r="HC162" i="78"/>
  <c r="HE162" i="78" s="1"/>
  <c r="HC161" i="78"/>
  <c r="HE161" i="78" s="1"/>
  <c r="HC160" i="78"/>
  <c r="HE160" i="78" s="1"/>
  <c r="HC159" i="78"/>
  <c r="HE159" i="78" s="1"/>
  <c r="HC158" i="78"/>
  <c r="HE158" i="78" s="1"/>
  <c r="HC157" i="78"/>
  <c r="HE157" i="78" s="1"/>
  <c r="HC156" i="78"/>
  <c r="HE156" i="78" s="1"/>
  <c r="HC155" i="78"/>
  <c r="HE155" i="78" s="1"/>
  <c r="HC154" i="78"/>
  <c r="HE154" i="78" s="1"/>
  <c r="HC153" i="78"/>
  <c r="HE153" i="78" s="1"/>
  <c r="HC152" i="78"/>
  <c r="HE152" i="78" s="1"/>
  <c r="HC151" i="78"/>
  <c r="HE151" i="78" s="1"/>
  <c r="HC150" i="78"/>
  <c r="HE150" i="78" s="1"/>
  <c r="HC149" i="78"/>
  <c r="HE149" i="78" s="1"/>
  <c r="HC148" i="78"/>
  <c r="HE148" i="78" s="1"/>
  <c r="HC147" i="78"/>
  <c r="HE147" i="78" s="1"/>
  <c r="HC146" i="78"/>
  <c r="HE146" i="78" s="1"/>
  <c r="HC145" i="78"/>
  <c r="HE145" i="78" s="1"/>
  <c r="HC144" i="78"/>
  <c r="HE144" i="78" s="1"/>
  <c r="HC143" i="78"/>
  <c r="HE143" i="78" s="1"/>
  <c r="HC142" i="78"/>
  <c r="HE142" i="78" s="1"/>
  <c r="HC141" i="78"/>
  <c r="HE141" i="78" s="1"/>
  <c r="HC140" i="78"/>
  <c r="HE140" i="78" s="1"/>
  <c r="HC139" i="78"/>
  <c r="HE139" i="78" s="1"/>
  <c r="HC138" i="78"/>
  <c r="HE138" i="78" s="1"/>
  <c r="HC137" i="78"/>
  <c r="HE137" i="78" s="1"/>
  <c r="HC136" i="78"/>
  <c r="HE136" i="78" s="1"/>
  <c r="HC135" i="78"/>
  <c r="HE135" i="78" s="1"/>
  <c r="HC134" i="78"/>
  <c r="HE134" i="78" s="1"/>
  <c r="HC133" i="78"/>
  <c r="HE133" i="78" s="1"/>
  <c r="HC132" i="78"/>
  <c r="HE132" i="78" s="1"/>
  <c r="HC131" i="78"/>
  <c r="HE131" i="78" s="1"/>
  <c r="HC130" i="78"/>
  <c r="HE130" i="78" s="1"/>
  <c r="HC129" i="78"/>
  <c r="HE129" i="78" s="1"/>
  <c r="HC128" i="78"/>
  <c r="HE128" i="78" s="1"/>
  <c r="HC127" i="78"/>
  <c r="HE127" i="78" s="1"/>
  <c r="HC126" i="78"/>
  <c r="HE126" i="78" s="1"/>
  <c r="HC125" i="78"/>
  <c r="HE125" i="78" s="1"/>
  <c r="HC124" i="78"/>
  <c r="HE124" i="78" s="1"/>
  <c r="HC123" i="78"/>
  <c r="HE123" i="78" s="1"/>
  <c r="HC122" i="78"/>
  <c r="HE122" i="78" s="1"/>
  <c r="HC121" i="78"/>
  <c r="HE121" i="78" s="1"/>
  <c r="HC120" i="78"/>
  <c r="HE120" i="78" s="1"/>
  <c r="HC119" i="78"/>
  <c r="HE119" i="78" s="1"/>
  <c r="HC118" i="78"/>
  <c r="HE118" i="78" s="1"/>
  <c r="HC117" i="78"/>
  <c r="HE117" i="78" s="1"/>
  <c r="HC116" i="78"/>
  <c r="HE116" i="78" s="1"/>
  <c r="HC115" i="78"/>
  <c r="HE115" i="78" s="1"/>
  <c r="HC114" i="78"/>
  <c r="HE114" i="78" s="1"/>
  <c r="HC113" i="78"/>
  <c r="HE113" i="78" s="1"/>
  <c r="HC112" i="78"/>
  <c r="HE112" i="78" s="1"/>
  <c r="HC111" i="78"/>
  <c r="HE111" i="78" s="1"/>
  <c r="HC110" i="78"/>
  <c r="HE110" i="78" s="1"/>
  <c r="HC109" i="78"/>
  <c r="HE109" i="78" s="1"/>
  <c r="HC108" i="78"/>
  <c r="HE108" i="78" s="1"/>
  <c r="HC107" i="78"/>
  <c r="HE107" i="78" s="1"/>
  <c r="HC106" i="78"/>
  <c r="HE106" i="78" s="1"/>
  <c r="HC105" i="78"/>
  <c r="HE105" i="78" s="1"/>
  <c r="HC104" i="78"/>
  <c r="HE104" i="78" s="1"/>
  <c r="HC103" i="78"/>
  <c r="HE103" i="78" s="1"/>
  <c r="HC102" i="78"/>
  <c r="HE102" i="78" s="1"/>
  <c r="HC101" i="78"/>
  <c r="HE101" i="78" s="1"/>
  <c r="HC100" i="78"/>
  <c r="HE100" i="78" s="1"/>
  <c r="HC99" i="78"/>
  <c r="HE99" i="78" s="1"/>
  <c r="HC98" i="78"/>
  <c r="HE98" i="78" s="1"/>
  <c r="HC97" i="78"/>
  <c r="HE97" i="78" s="1"/>
  <c r="HC96" i="78"/>
  <c r="HE96" i="78" s="1"/>
  <c r="HC95" i="78"/>
  <c r="HE95" i="78" s="1"/>
  <c r="HC94" i="78"/>
  <c r="HE94" i="78" s="1"/>
  <c r="HC93" i="78"/>
  <c r="HE93" i="78" s="1"/>
  <c r="HC92" i="78"/>
  <c r="HE92" i="78" s="1"/>
  <c r="HC91" i="78"/>
  <c r="HE91" i="78" s="1"/>
  <c r="HC90" i="78"/>
  <c r="HE90" i="78" s="1"/>
  <c r="HC89" i="78"/>
  <c r="HE89" i="78" s="1"/>
  <c r="HC88" i="78"/>
  <c r="HE88" i="78" s="1"/>
  <c r="HC87" i="78"/>
  <c r="HE87" i="78" s="1"/>
  <c r="HC86" i="78"/>
  <c r="HE86" i="78" s="1"/>
  <c r="HC85" i="78"/>
  <c r="HE85" i="78" s="1"/>
  <c r="HC84" i="78"/>
  <c r="HE84" i="78" s="1"/>
  <c r="HC83" i="78"/>
  <c r="HE83" i="78" s="1"/>
  <c r="HC82" i="78"/>
  <c r="HE82" i="78" s="1"/>
  <c r="HC81" i="78"/>
  <c r="HE81" i="78" s="1"/>
  <c r="HC80" i="78"/>
  <c r="HE80" i="78" s="1"/>
  <c r="HC79" i="78"/>
  <c r="HE79" i="78" s="1"/>
  <c r="HC78" i="78"/>
  <c r="HE78" i="78" s="1"/>
  <c r="HC77" i="78"/>
  <c r="HE77" i="78" s="1"/>
  <c r="HC76" i="78"/>
  <c r="HE76" i="78" s="1"/>
  <c r="HC75" i="78"/>
  <c r="HE75" i="78" s="1"/>
  <c r="HC74" i="78"/>
  <c r="HE74" i="78" s="1"/>
  <c r="HC73" i="78"/>
  <c r="HE73" i="78" s="1"/>
  <c r="HC72" i="78"/>
  <c r="HE72" i="78" s="1"/>
  <c r="HC71" i="78"/>
  <c r="HE71" i="78" s="1"/>
  <c r="HC70" i="78"/>
  <c r="HE70" i="78" s="1"/>
  <c r="HC69" i="78"/>
  <c r="HE69" i="78" s="1"/>
  <c r="HC68" i="78"/>
  <c r="HE68" i="78" s="1"/>
  <c r="HC67" i="78"/>
  <c r="HE67" i="78" s="1"/>
  <c r="HC66" i="78"/>
  <c r="HE66" i="78" s="1"/>
  <c r="HC65" i="78"/>
  <c r="HE65" i="78" s="1"/>
  <c r="HC64" i="78"/>
  <c r="HE64" i="78" s="1"/>
  <c r="HC63" i="78"/>
  <c r="HE63" i="78" s="1"/>
  <c r="HC62" i="78"/>
  <c r="HE62" i="78" s="1"/>
  <c r="HC61" i="78"/>
  <c r="HE61" i="78" s="1"/>
  <c r="HC60" i="78"/>
  <c r="HE60" i="78" s="1"/>
  <c r="HC59" i="78"/>
  <c r="HE59" i="78" s="1"/>
  <c r="HC58" i="78"/>
  <c r="HE58" i="78" s="1"/>
  <c r="HC57" i="78"/>
  <c r="HE57" i="78" s="1"/>
  <c r="HC56" i="78"/>
  <c r="HE56" i="78" s="1"/>
  <c r="HC55" i="78"/>
  <c r="HE55" i="78" s="1"/>
  <c r="HC54" i="78"/>
  <c r="HE54" i="78" s="1"/>
  <c r="HC53" i="78"/>
  <c r="HE53" i="78" s="1"/>
  <c r="HC52" i="78"/>
  <c r="HE52" i="78" s="1"/>
  <c r="HC51" i="78"/>
  <c r="HE51" i="78" s="1"/>
  <c r="HC50" i="78"/>
  <c r="HE50" i="78" s="1"/>
  <c r="HC49" i="78"/>
  <c r="HE49" i="78" s="1"/>
  <c r="HC48" i="78"/>
  <c r="HE48" i="78" s="1"/>
  <c r="HC47" i="78"/>
  <c r="HE47" i="78" s="1"/>
  <c r="HC46" i="78"/>
  <c r="HE46" i="78" s="1"/>
  <c r="HC45" i="78"/>
  <c r="HE45" i="78" s="1"/>
  <c r="HC44" i="78"/>
  <c r="HE44" i="78" s="1"/>
  <c r="HC43" i="78"/>
  <c r="HE43" i="78" s="1"/>
  <c r="HC42" i="78"/>
  <c r="HE42" i="78" s="1"/>
  <c r="HC41" i="78"/>
  <c r="HE41" i="78" s="1"/>
  <c r="HC40" i="78"/>
  <c r="HE40" i="78" s="1"/>
  <c r="HC39" i="78"/>
  <c r="HE39" i="78" s="1"/>
  <c r="HC38" i="78"/>
  <c r="HE38" i="78" s="1"/>
  <c r="HC37" i="78"/>
  <c r="HE37" i="78" s="1"/>
  <c r="HC36" i="78"/>
  <c r="HE36" i="78" s="1"/>
  <c r="HC35" i="78"/>
  <c r="HE35" i="78" s="1"/>
  <c r="HC34" i="78"/>
  <c r="HE34" i="78" s="1"/>
  <c r="HC33" i="78"/>
  <c r="HE33" i="78" s="1"/>
  <c r="HC32" i="78"/>
  <c r="HE32" i="78" s="1"/>
  <c r="HC31" i="78"/>
  <c r="HE31" i="78" s="1"/>
  <c r="HC30" i="78"/>
  <c r="HE30" i="78" s="1"/>
  <c r="HC29" i="78"/>
  <c r="HE29" i="78" s="1"/>
  <c r="HC28" i="78"/>
  <c r="HE28" i="78" s="1"/>
  <c r="HC27" i="78"/>
  <c r="HE27" i="78" s="1"/>
  <c r="HC26" i="78"/>
  <c r="HE26" i="78" s="1"/>
  <c r="HC25" i="78"/>
  <c r="HE25" i="78" s="1"/>
  <c r="HC24" i="78"/>
  <c r="HE24" i="78" s="1"/>
  <c r="HC23" i="78"/>
  <c r="HE23" i="78" s="1"/>
  <c r="HC22" i="78"/>
  <c r="HE22" i="78" s="1"/>
  <c r="HC21" i="78"/>
  <c r="HE21" i="78" s="1"/>
  <c r="HC20" i="78"/>
  <c r="HE20" i="78" s="1"/>
  <c r="HC19" i="78"/>
  <c r="HE19" i="78" s="1"/>
  <c r="HC18" i="78"/>
  <c r="HE18" i="78" s="1"/>
  <c r="HC17" i="78"/>
  <c r="HE17" i="78" s="1"/>
  <c r="HC16" i="78"/>
  <c r="HE16" i="78" s="1"/>
  <c r="HC15" i="78"/>
  <c r="HE15" i="78" s="1"/>
  <c r="HC13" i="78"/>
  <c r="HE13" i="78" s="1"/>
  <c r="HC11" i="78"/>
  <c r="HE11" i="78" s="1"/>
  <c r="HC10" i="78"/>
  <c r="HE10" i="78" s="1"/>
  <c r="HE252" i="78"/>
  <c r="HE251" i="78"/>
  <c r="HE250" i="78"/>
  <c r="HE249" i="78"/>
  <c r="HE248" i="78"/>
  <c r="HC247" i="78"/>
  <c r="HE247" i="78" s="1"/>
  <c r="HC246" i="78"/>
  <c r="HE246" i="78" s="1"/>
  <c r="HC245" i="78"/>
  <c r="HE245" i="78" s="1"/>
  <c r="HC14" i="78"/>
  <c r="HE14" i="78" s="1"/>
  <c r="HC12" i="78"/>
  <c r="HE12" i="78" s="1"/>
  <c r="HC9" i="78"/>
  <c r="HE9" i="78" s="1"/>
  <c r="HC8" i="78"/>
  <c r="HE8" i="78" s="1"/>
  <c r="HC7" i="78"/>
  <c r="HE7" i="78" s="1"/>
  <c r="HC6" i="78"/>
  <c r="HE6" i="78" s="1"/>
  <c r="HC5" i="78"/>
  <c r="HE5" i="78" s="1"/>
  <c r="HC4" i="78"/>
  <c r="HE4" i="78" s="1"/>
  <c r="HC3" i="78"/>
  <c r="HE3" i="78" s="1"/>
  <c r="BY252" i="78"/>
  <c r="BY251" i="78"/>
  <c r="BY250" i="78"/>
  <c r="BY249" i="78"/>
  <c r="BY248" i="78"/>
  <c r="BW247" i="78"/>
  <c r="BY247" i="78" s="1"/>
  <c r="BW246" i="78"/>
  <c r="BY246" i="78" s="1"/>
  <c r="BW245" i="78"/>
  <c r="BY245" i="78" s="1"/>
  <c r="BW244" i="78"/>
  <c r="BY244" i="78" s="1"/>
  <c r="BW243" i="78"/>
  <c r="BY243" i="78" s="1"/>
  <c r="BW242" i="78"/>
  <c r="BY242" i="78" s="1"/>
  <c r="BW241" i="78"/>
  <c r="BY241" i="78" s="1"/>
  <c r="BW240" i="78"/>
  <c r="BY240" i="78" s="1"/>
  <c r="BW239" i="78"/>
  <c r="BY239" i="78" s="1"/>
  <c r="BW238" i="78"/>
  <c r="BY238" i="78" s="1"/>
  <c r="BW237" i="78"/>
  <c r="BY237" i="78" s="1"/>
  <c r="BW236" i="78"/>
  <c r="BY236" i="78" s="1"/>
  <c r="BW235" i="78"/>
  <c r="BY235" i="78" s="1"/>
  <c r="BW234" i="78"/>
  <c r="BY234" i="78" s="1"/>
  <c r="BW233" i="78"/>
  <c r="BY233" i="78" s="1"/>
  <c r="BW232" i="78"/>
  <c r="BY232" i="78" s="1"/>
  <c r="BW231" i="78"/>
  <c r="BY231" i="78" s="1"/>
  <c r="BW230" i="78"/>
  <c r="BY230" i="78" s="1"/>
  <c r="BW229" i="78"/>
  <c r="BY229" i="78" s="1"/>
  <c r="BW228" i="78"/>
  <c r="BY228" i="78" s="1"/>
  <c r="BW227" i="78"/>
  <c r="BY227" i="78" s="1"/>
  <c r="BW226" i="78"/>
  <c r="BY226" i="78" s="1"/>
  <c r="BW225" i="78"/>
  <c r="BY225" i="78" s="1"/>
  <c r="BW224" i="78"/>
  <c r="BY224" i="78" s="1"/>
  <c r="BW223" i="78"/>
  <c r="BY223" i="78" s="1"/>
  <c r="BW222" i="78"/>
  <c r="BY222" i="78" s="1"/>
  <c r="BW221" i="78"/>
  <c r="BY221" i="78" s="1"/>
  <c r="BW220" i="78"/>
  <c r="BY220" i="78" s="1"/>
  <c r="BW219" i="78"/>
  <c r="BY219" i="78" s="1"/>
  <c r="BW218" i="78"/>
  <c r="BY218" i="78" s="1"/>
  <c r="BW217" i="78"/>
  <c r="BY217" i="78" s="1"/>
  <c r="BW216" i="78"/>
  <c r="BY216" i="78" s="1"/>
  <c r="BW215" i="78"/>
  <c r="BY215" i="78" s="1"/>
  <c r="BW214" i="78"/>
  <c r="BY214" i="78" s="1"/>
  <c r="BW213" i="78"/>
  <c r="BY213" i="78" s="1"/>
  <c r="BW212" i="78"/>
  <c r="BY212" i="78" s="1"/>
  <c r="BW211" i="78"/>
  <c r="BY211" i="78" s="1"/>
  <c r="BW210" i="78"/>
  <c r="BY210" i="78" s="1"/>
  <c r="BW209" i="78"/>
  <c r="BY209" i="78" s="1"/>
  <c r="BW208" i="78"/>
  <c r="BY208" i="78" s="1"/>
  <c r="BW207" i="78"/>
  <c r="BY207" i="78" s="1"/>
  <c r="BW206" i="78"/>
  <c r="BY206" i="78" s="1"/>
  <c r="BW205" i="78"/>
  <c r="BY205" i="78" s="1"/>
  <c r="BW204" i="78"/>
  <c r="BY204" i="78" s="1"/>
  <c r="BW203" i="78"/>
  <c r="BY203" i="78" s="1"/>
  <c r="BW202" i="78"/>
  <c r="BY202" i="78" s="1"/>
  <c r="BW201" i="78"/>
  <c r="BY201" i="78" s="1"/>
  <c r="BW200" i="78"/>
  <c r="BY200" i="78" s="1"/>
  <c r="BW199" i="78"/>
  <c r="BY199" i="78" s="1"/>
  <c r="BW198" i="78"/>
  <c r="BY198" i="78" s="1"/>
  <c r="BW197" i="78"/>
  <c r="BY197" i="78" s="1"/>
  <c r="BW196" i="78"/>
  <c r="BY196" i="78" s="1"/>
  <c r="BW195" i="78"/>
  <c r="BY195" i="78" s="1"/>
  <c r="BW194" i="78"/>
  <c r="BY194" i="78" s="1"/>
  <c r="BW193" i="78"/>
  <c r="BY193" i="78" s="1"/>
  <c r="BW192" i="78"/>
  <c r="BY192" i="78" s="1"/>
  <c r="BW191" i="78"/>
  <c r="BY191" i="78" s="1"/>
  <c r="BW190" i="78"/>
  <c r="BY190" i="78" s="1"/>
  <c r="BW189" i="78"/>
  <c r="BY189" i="78" s="1"/>
  <c r="BW188" i="78"/>
  <c r="BY188" i="78" s="1"/>
  <c r="BW187" i="78"/>
  <c r="BY187" i="78" s="1"/>
  <c r="BW186" i="78"/>
  <c r="BY186" i="78" s="1"/>
  <c r="BW185" i="78"/>
  <c r="BY185" i="78" s="1"/>
  <c r="BW184" i="78"/>
  <c r="BY184" i="78" s="1"/>
  <c r="BW183" i="78"/>
  <c r="BY183" i="78" s="1"/>
  <c r="BW182" i="78"/>
  <c r="BY182" i="78" s="1"/>
  <c r="BW181" i="78"/>
  <c r="BY181" i="78" s="1"/>
  <c r="BW180" i="78"/>
  <c r="BY180" i="78" s="1"/>
  <c r="BW179" i="78"/>
  <c r="BY179" i="78" s="1"/>
  <c r="BW178" i="78"/>
  <c r="BY178" i="78" s="1"/>
  <c r="BW177" i="78"/>
  <c r="BY177" i="78" s="1"/>
  <c r="BW176" i="78"/>
  <c r="BY176" i="78" s="1"/>
  <c r="BW175" i="78"/>
  <c r="BY175" i="78" s="1"/>
  <c r="BW174" i="78"/>
  <c r="BY174" i="78" s="1"/>
  <c r="BW173" i="78"/>
  <c r="BY173" i="78" s="1"/>
  <c r="BW172" i="78"/>
  <c r="BY172" i="78" s="1"/>
  <c r="BW171" i="78"/>
  <c r="BY171" i="78" s="1"/>
  <c r="BW170" i="78"/>
  <c r="BY170" i="78" s="1"/>
  <c r="BW169" i="78"/>
  <c r="BY169" i="78" s="1"/>
  <c r="BW168" i="78"/>
  <c r="BY168" i="78" s="1"/>
  <c r="BW167" i="78"/>
  <c r="BY167" i="78" s="1"/>
  <c r="BW166" i="78"/>
  <c r="BY166" i="78" s="1"/>
  <c r="BW165" i="78"/>
  <c r="BY165" i="78" s="1"/>
  <c r="BW164" i="78"/>
  <c r="BY164" i="78" s="1"/>
  <c r="BW163" i="78"/>
  <c r="BY163" i="78" s="1"/>
  <c r="BW162" i="78"/>
  <c r="BY162" i="78" s="1"/>
  <c r="BW161" i="78"/>
  <c r="BY161" i="78" s="1"/>
  <c r="BW160" i="78"/>
  <c r="BY160" i="78" s="1"/>
  <c r="BW159" i="78"/>
  <c r="BY159" i="78" s="1"/>
  <c r="BW158" i="78"/>
  <c r="BY158" i="78" s="1"/>
  <c r="BW157" i="78"/>
  <c r="BY157" i="78" s="1"/>
  <c r="BW156" i="78"/>
  <c r="BY156" i="78" s="1"/>
  <c r="BW155" i="78"/>
  <c r="BY155" i="78" s="1"/>
  <c r="BW154" i="78"/>
  <c r="BY154" i="78" s="1"/>
  <c r="BW153" i="78"/>
  <c r="BY153" i="78" s="1"/>
  <c r="BW152" i="78"/>
  <c r="BY152" i="78" s="1"/>
  <c r="BW151" i="78"/>
  <c r="BY151" i="78" s="1"/>
  <c r="BW150" i="78"/>
  <c r="BY150" i="78" s="1"/>
  <c r="BW149" i="78"/>
  <c r="BY149" i="78" s="1"/>
  <c r="BW148" i="78"/>
  <c r="BY148" i="78" s="1"/>
  <c r="BW147" i="78"/>
  <c r="BY147" i="78" s="1"/>
  <c r="BW146" i="78"/>
  <c r="BY146" i="78" s="1"/>
  <c r="BW145" i="78"/>
  <c r="BY145" i="78" s="1"/>
  <c r="BW144" i="78"/>
  <c r="BY144" i="78" s="1"/>
  <c r="BW143" i="78"/>
  <c r="BY143" i="78" s="1"/>
  <c r="BW142" i="78"/>
  <c r="BY142" i="78" s="1"/>
  <c r="BW141" i="78"/>
  <c r="BY141" i="78" s="1"/>
  <c r="BW140" i="78"/>
  <c r="BY140" i="78" s="1"/>
  <c r="BW139" i="78"/>
  <c r="BY139" i="78" s="1"/>
  <c r="BW138" i="78"/>
  <c r="BY138" i="78" s="1"/>
  <c r="BW137" i="78"/>
  <c r="BY137" i="78" s="1"/>
  <c r="BW136" i="78"/>
  <c r="BY136" i="78" s="1"/>
  <c r="BW135" i="78"/>
  <c r="BY135" i="78" s="1"/>
  <c r="BW134" i="78"/>
  <c r="BY134" i="78" s="1"/>
  <c r="BW133" i="78"/>
  <c r="BY133" i="78" s="1"/>
  <c r="BW132" i="78"/>
  <c r="BY132" i="78" s="1"/>
  <c r="BW131" i="78"/>
  <c r="BY131" i="78" s="1"/>
  <c r="BW130" i="78"/>
  <c r="BY130" i="78" s="1"/>
  <c r="BW129" i="78"/>
  <c r="BY129" i="78" s="1"/>
  <c r="BW128" i="78"/>
  <c r="BY128" i="78" s="1"/>
  <c r="BW127" i="78"/>
  <c r="BY127" i="78" s="1"/>
  <c r="BW126" i="78"/>
  <c r="BY126" i="78" s="1"/>
  <c r="BW125" i="78"/>
  <c r="BY125" i="78" s="1"/>
  <c r="BW124" i="78"/>
  <c r="BY124" i="78" s="1"/>
  <c r="BW123" i="78"/>
  <c r="BY123" i="78" s="1"/>
  <c r="BW122" i="78"/>
  <c r="BY122" i="78" s="1"/>
  <c r="BW121" i="78"/>
  <c r="BY121" i="78" s="1"/>
  <c r="BW120" i="78"/>
  <c r="BY120" i="78" s="1"/>
  <c r="BW119" i="78"/>
  <c r="BY119" i="78" s="1"/>
  <c r="BW118" i="78"/>
  <c r="BY118" i="78" s="1"/>
  <c r="BW117" i="78"/>
  <c r="BY117" i="78" s="1"/>
  <c r="BW116" i="78"/>
  <c r="BY116" i="78" s="1"/>
  <c r="BW115" i="78"/>
  <c r="BY115" i="78" s="1"/>
  <c r="BW114" i="78"/>
  <c r="BY114" i="78" s="1"/>
  <c r="BW113" i="78"/>
  <c r="BY113" i="78" s="1"/>
  <c r="BW112" i="78"/>
  <c r="BY112" i="78" s="1"/>
  <c r="BW111" i="78"/>
  <c r="BY111" i="78" s="1"/>
  <c r="BW110" i="78"/>
  <c r="BY110" i="78" s="1"/>
  <c r="BW109" i="78"/>
  <c r="BY109" i="78" s="1"/>
  <c r="BW108" i="78"/>
  <c r="BY108" i="78" s="1"/>
  <c r="BW107" i="78"/>
  <c r="BY107" i="78" s="1"/>
  <c r="BW106" i="78"/>
  <c r="BY106" i="78" s="1"/>
  <c r="BW105" i="78"/>
  <c r="BY105" i="78" s="1"/>
  <c r="BW104" i="78"/>
  <c r="BY104" i="78" s="1"/>
  <c r="BW103" i="78"/>
  <c r="BY103" i="78" s="1"/>
  <c r="BW102" i="78"/>
  <c r="BY102" i="78" s="1"/>
  <c r="BW101" i="78"/>
  <c r="BY101" i="78" s="1"/>
  <c r="BW100" i="78"/>
  <c r="BY100" i="78" s="1"/>
  <c r="BW99" i="78"/>
  <c r="BY99" i="78" s="1"/>
  <c r="BW98" i="78"/>
  <c r="BY98" i="78" s="1"/>
  <c r="BW97" i="78"/>
  <c r="BY97" i="78" s="1"/>
  <c r="BW96" i="78"/>
  <c r="BY96" i="78" s="1"/>
  <c r="BW95" i="78"/>
  <c r="BY95" i="78" s="1"/>
  <c r="BW94" i="78"/>
  <c r="BY94" i="78" s="1"/>
  <c r="BW93" i="78"/>
  <c r="BY93" i="78" s="1"/>
  <c r="BW92" i="78"/>
  <c r="BY92" i="78" s="1"/>
  <c r="BW91" i="78"/>
  <c r="BY91" i="78" s="1"/>
  <c r="BW90" i="78"/>
  <c r="BY90" i="78" s="1"/>
  <c r="BW89" i="78"/>
  <c r="BY89" i="78" s="1"/>
  <c r="BW88" i="78"/>
  <c r="BY88" i="78" s="1"/>
  <c r="BW87" i="78"/>
  <c r="BY87" i="78" s="1"/>
  <c r="BW86" i="78"/>
  <c r="BY86" i="78" s="1"/>
  <c r="BW85" i="78"/>
  <c r="BY85" i="78" s="1"/>
  <c r="BW84" i="78"/>
  <c r="BY84" i="78" s="1"/>
  <c r="BW83" i="78"/>
  <c r="BY83" i="78" s="1"/>
  <c r="BW82" i="78"/>
  <c r="BY82" i="78" s="1"/>
  <c r="BW81" i="78"/>
  <c r="BY81" i="78" s="1"/>
  <c r="BW80" i="78"/>
  <c r="BY80" i="78" s="1"/>
  <c r="BW79" i="78"/>
  <c r="BY79" i="78" s="1"/>
  <c r="BW78" i="78"/>
  <c r="BY78" i="78" s="1"/>
  <c r="BW77" i="78"/>
  <c r="BY77" i="78" s="1"/>
  <c r="BW76" i="78"/>
  <c r="BY76" i="78" s="1"/>
  <c r="BW75" i="78"/>
  <c r="BY75" i="78" s="1"/>
  <c r="BW74" i="78"/>
  <c r="BY74" i="78" s="1"/>
  <c r="BW73" i="78"/>
  <c r="BY73" i="78" s="1"/>
  <c r="BW72" i="78"/>
  <c r="BY72" i="78" s="1"/>
  <c r="BW71" i="78"/>
  <c r="BY71" i="78" s="1"/>
  <c r="BW70" i="78"/>
  <c r="BY70" i="78" s="1"/>
  <c r="BW69" i="78"/>
  <c r="BY69" i="78" s="1"/>
  <c r="BW68" i="78"/>
  <c r="BY68" i="78" s="1"/>
  <c r="BW67" i="78"/>
  <c r="BY67" i="78" s="1"/>
  <c r="BW66" i="78"/>
  <c r="BY66" i="78" s="1"/>
  <c r="BW65" i="78"/>
  <c r="BY65" i="78" s="1"/>
  <c r="BW64" i="78"/>
  <c r="BY64" i="78" s="1"/>
  <c r="BW63" i="78"/>
  <c r="BY63" i="78" s="1"/>
  <c r="BW62" i="78"/>
  <c r="BY62" i="78" s="1"/>
  <c r="BW61" i="78"/>
  <c r="BY61" i="78" s="1"/>
  <c r="BW60" i="78"/>
  <c r="BY60" i="78" s="1"/>
  <c r="BW59" i="78"/>
  <c r="BY59" i="78" s="1"/>
  <c r="BW58" i="78"/>
  <c r="BY58" i="78" s="1"/>
  <c r="BW57" i="78"/>
  <c r="BY57" i="78" s="1"/>
  <c r="BW56" i="78"/>
  <c r="BY56" i="78" s="1"/>
  <c r="BW55" i="78"/>
  <c r="BY55" i="78" s="1"/>
  <c r="BW54" i="78"/>
  <c r="BY54" i="78" s="1"/>
  <c r="BW53" i="78"/>
  <c r="BY53" i="78" s="1"/>
  <c r="BW52" i="78"/>
  <c r="BY52" i="78" s="1"/>
  <c r="BW51" i="78"/>
  <c r="BY51" i="78" s="1"/>
  <c r="BW50" i="78"/>
  <c r="BY50" i="78" s="1"/>
  <c r="BW49" i="78"/>
  <c r="BY49" i="78" s="1"/>
  <c r="BW48" i="78"/>
  <c r="BY48" i="78" s="1"/>
  <c r="BW47" i="78"/>
  <c r="BY47" i="78" s="1"/>
  <c r="BW46" i="78"/>
  <c r="BY46" i="78" s="1"/>
  <c r="BW45" i="78"/>
  <c r="BY45" i="78" s="1"/>
  <c r="BW44" i="78"/>
  <c r="BY44" i="78" s="1"/>
  <c r="BW43" i="78"/>
  <c r="BY43" i="78" s="1"/>
  <c r="BW42" i="78"/>
  <c r="BY42" i="78" s="1"/>
  <c r="BW41" i="78"/>
  <c r="BY41" i="78" s="1"/>
  <c r="BW40" i="78"/>
  <c r="BY40" i="78" s="1"/>
  <c r="BW39" i="78"/>
  <c r="BY39" i="78" s="1"/>
  <c r="BW38" i="78"/>
  <c r="BY38" i="78" s="1"/>
  <c r="BW37" i="78"/>
  <c r="BY37" i="78" s="1"/>
  <c r="BW36" i="78"/>
  <c r="BY36" i="78" s="1"/>
  <c r="BW35" i="78"/>
  <c r="BY35" i="78" s="1"/>
  <c r="BW34" i="78"/>
  <c r="BY34" i="78" s="1"/>
  <c r="BW33" i="78"/>
  <c r="BY33" i="78" s="1"/>
  <c r="BW32" i="78"/>
  <c r="BY32" i="78" s="1"/>
  <c r="BW31" i="78"/>
  <c r="BY31" i="78" s="1"/>
  <c r="BW30" i="78"/>
  <c r="BY30" i="78" s="1"/>
  <c r="BW29" i="78"/>
  <c r="BY29" i="78" s="1"/>
  <c r="BW28" i="78"/>
  <c r="BY28" i="78" s="1"/>
  <c r="BW27" i="78"/>
  <c r="BY27" i="78" s="1"/>
  <c r="BW26" i="78"/>
  <c r="BY26" i="78" s="1"/>
  <c r="BW25" i="78"/>
  <c r="BY25" i="78" s="1"/>
  <c r="BW24" i="78"/>
  <c r="BY24" i="78" s="1"/>
  <c r="BW23" i="78"/>
  <c r="BY23" i="78" s="1"/>
  <c r="BW22" i="78"/>
  <c r="BY22" i="78" s="1"/>
  <c r="BW21" i="78"/>
  <c r="BY21" i="78" s="1"/>
  <c r="BW20" i="78"/>
  <c r="BY20" i="78" s="1"/>
  <c r="BW19" i="78"/>
  <c r="BY19" i="78" s="1"/>
  <c r="BW18" i="78"/>
  <c r="BY18" i="78" s="1"/>
  <c r="BW17" i="78"/>
  <c r="BY17" i="78" s="1"/>
  <c r="BW16" i="78"/>
  <c r="BY16" i="78" s="1"/>
  <c r="BW15" i="78"/>
  <c r="BY15" i="78" s="1"/>
  <c r="BW14" i="78"/>
  <c r="BY14" i="78" s="1"/>
  <c r="BW13" i="78"/>
  <c r="BY13" i="78" s="1"/>
  <c r="BW12" i="78"/>
  <c r="BY12" i="78" s="1"/>
  <c r="BW11" i="78"/>
  <c r="BY11" i="78" s="1"/>
  <c r="BW10" i="78"/>
  <c r="BY10" i="78" s="1"/>
  <c r="BW9" i="78"/>
  <c r="BY9" i="78" s="1"/>
  <c r="BW8" i="78"/>
  <c r="BY8" i="78" s="1"/>
  <c r="BW7" i="78"/>
  <c r="BY7" i="78" s="1"/>
  <c r="BW6" i="78"/>
  <c r="BY6" i="78" s="1"/>
  <c r="BW5" i="78"/>
  <c r="BY5" i="78" s="1"/>
  <c r="BW4" i="78"/>
  <c r="BY4" i="78" s="1"/>
  <c r="BW3" i="78"/>
  <c r="BY3" i="78" s="1"/>
  <c r="CE229" i="78"/>
  <c r="CG229" i="78" s="1"/>
  <c r="NL252" i="78"/>
  <c r="CG252" i="78"/>
  <c r="NL251" i="78"/>
  <c r="CG251" i="78"/>
  <c r="NL250" i="78"/>
  <c r="CG250" i="78"/>
  <c r="NL249" i="78"/>
  <c r="CG249" i="78"/>
  <c r="NL248" i="78"/>
  <c r="CG248" i="78"/>
  <c r="AK247" i="78"/>
  <c r="AK246" i="78"/>
  <c r="AK245" i="78"/>
  <c r="NJ247" i="78"/>
  <c r="NL247" i="78" s="1"/>
  <c r="NJ246" i="78"/>
  <c r="NL246" i="78" s="1"/>
  <c r="NJ245" i="78"/>
  <c r="NL245" i="78" s="1"/>
  <c r="CE247" i="78"/>
  <c r="CG247" i="78" s="1"/>
  <c r="CE246" i="78"/>
  <c r="CG246" i="78" s="1"/>
  <c r="CE245" i="78"/>
  <c r="CG245" i="78" s="1"/>
  <c r="AG247" i="78"/>
  <c r="AG246" i="78"/>
  <c r="AG245" i="78"/>
  <c r="O247" i="78"/>
  <c r="O246" i="78"/>
  <c r="O245" i="78"/>
  <c r="N9" i="62"/>
  <c r="N8" i="62"/>
  <c r="J13" i="15"/>
  <c r="K13" i="15"/>
  <c r="P13" i="15"/>
  <c r="Q13" i="15"/>
  <c r="R13" i="15"/>
  <c r="S13" i="15"/>
  <c r="T13" i="15"/>
  <c r="U13" i="15"/>
  <c r="NJ244" i="78"/>
  <c r="NL244" i="78" s="1"/>
  <c r="CE244" i="78"/>
  <c r="CG244" i="78" s="1"/>
  <c r="AK244" i="78"/>
  <c r="AG244" i="78"/>
  <c r="O244" i="78"/>
  <c r="NJ243" i="78"/>
  <c r="NL243" i="78" s="1"/>
  <c r="CE243" i="78"/>
  <c r="CG243" i="78" s="1"/>
  <c r="AK243" i="78"/>
  <c r="AG243" i="78"/>
  <c r="O243" i="78"/>
  <c r="NJ242" i="78"/>
  <c r="NL242" i="78" s="1"/>
  <c r="CE242" i="78"/>
  <c r="CG242" i="78" s="1"/>
  <c r="AK242" i="78"/>
  <c r="AG242" i="78"/>
  <c r="O242" i="78"/>
  <c r="NJ241" i="78"/>
  <c r="NL241" i="78" s="1"/>
  <c r="CE241" i="78"/>
  <c r="CG241" i="78" s="1"/>
  <c r="AK241" i="78"/>
  <c r="AG241" i="78"/>
  <c r="O241" i="78"/>
  <c r="NJ240" i="78"/>
  <c r="NL240" i="78" s="1"/>
  <c r="CE240" i="78"/>
  <c r="CG240" i="78" s="1"/>
  <c r="AK240" i="78"/>
  <c r="AG240" i="78"/>
  <c r="O240" i="78"/>
  <c r="NJ239" i="78"/>
  <c r="NL239" i="78" s="1"/>
  <c r="CE239" i="78"/>
  <c r="CG239" i="78" s="1"/>
  <c r="AK239" i="78"/>
  <c r="AG239" i="78"/>
  <c r="O239" i="78"/>
  <c r="NJ238" i="78"/>
  <c r="NL238" i="78" s="1"/>
  <c r="CE238" i="78"/>
  <c r="CG238" i="78" s="1"/>
  <c r="AK238" i="78"/>
  <c r="AG238" i="78"/>
  <c r="O238" i="78"/>
  <c r="NJ237" i="78"/>
  <c r="NL237" i="78" s="1"/>
  <c r="CE237" i="78"/>
  <c r="CG237" i="78" s="1"/>
  <c r="AK237" i="78"/>
  <c r="AG237" i="78"/>
  <c r="O237" i="78"/>
  <c r="NJ236" i="78"/>
  <c r="NL236" i="78" s="1"/>
  <c r="CE236" i="78"/>
  <c r="CG236" i="78" s="1"/>
  <c r="AK236" i="78"/>
  <c r="AG236" i="78"/>
  <c r="O236" i="78"/>
  <c r="NJ235" i="78"/>
  <c r="NL235" i="78" s="1"/>
  <c r="CE235" i="78"/>
  <c r="CG235" i="78" s="1"/>
  <c r="AK235" i="78"/>
  <c r="AG235" i="78"/>
  <c r="O235" i="78"/>
  <c r="NJ234" i="78"/>
  <c r="NL234" i="78" s="1"/>
  <c r="CE234" i="78"/>
  <c r="CG234" i="78" s="1"/>
  <c r="AK234" i="78"/>
  <c r="AG234" i="78"/>
  <c r="O234" i="78"/>
  <c r="NJ233" i="78"/>
  <c r="NL233" i="78" s="1"/>
  <c r="CE233" i="78"/>
  <c r="CG233" i="78" s="1"/>
  <c r="AK233" i="78"/>
  <c r="AG233" i="78"/>
  <c r="O233" i="78"/>
  <c r="NJ232" i="78"/>
  <c r="NL232" i="78" s="1"/>
  <c r="CE232" i="78"/>
  <c r="CG232" i="78" s="1"/>
  <c r="AK232" i="78"/>
  <c r="AG232" i="78"/>
  <c r="O232" i="78"/>
  <c r="NJ231" i="78"/>
  <c r="NL231" i="78" s="1"/>
  <c r="CE231" i="78"/>
  <c r="CG231" i="78" s="1"/>
  <c r="AK231" i="78"/>
  <c r="AG231" i="78"/>
  <c r="O231" i="78"/>
  <c r="NJ230" i="78"/>
  <c r="NL230" i="78" s="1"/>
  <c r="CE230" i="78"/>
  <c r="CG230" i="78" s="1"/>
  <c r="AK230" i="78"/>
  <c r="AG230" i="78"/>
  <c r="O230" i="78"/>
  <c r="NJ229" i="78"/>
  <c r="NL229" i="78" s="1"/>
  <c r="AK229" i="78"/>
  <c r="AG229" i="78"/>
  <c r="O229" i="78"/>
  <c r="NJ228" i="78"/>
  <c r="NL228" i="78" s="1"/>
  <c r="CE228" i="78"/>
  <c r="CG228" i="78" s="1"/>
  <c r="AK228" i="78"/>
  <c r="AG228" i="78"/>
  <c r="O228" i="78"/>
  <c r="NJ227" i="78"/>
  <c r="NL227" i="78" s="1"/>
  <c r="CE227" i="78"/>
  <c r="CG227" i="78" s="1"/>
  <c r="AK227" i="78"/>
  <c r="AG227" i="78"/>
  <c r="O227" i="78"/>
  <c r="CE226" i="78"/>
  <c r="CG226" i="78" s="1"/>
  <c r="NJ226" i="78"/>
  <c r="NL226" i="78" s="1"/>
  <c r="AK226" i="78"/>
  <c r="AG226" i="78"/>
  <c r="O226" i="78"/>
  <c r="NJ225" i="78"/>
  <c r="NL225" i="78" s="1"/>
  <c r="CE225" i="78"/>
  <c r="CG225" i="78" s="1"/>
  <c r="AK225" i="78"/>
  <c r="AG225" i="78"/>
  <c r="O225" i="78"/>
  <c r="NJ224" i="78"/>
  <c r="NL224" i="78" s="1"/>
  <c r="CE224" i="78"/>
  <c r="CG224" i="78" s="1"/>
  <c r="AK224" i="78"/>
  <c r="AG224" i="78"/>
  <c r="O224" i="78"/>
  <c r="NJ223" i="78"/>
  <c r="NL223" i="78" s="1"/>
  <c r="CE223" i="78"/>
  <c r="CG223" i="78" s="1"/>
  <c r="AK223" i="78"/>
  <c r="AG223" i="78"/>
  <c r="O223" i="78"/>
  <c r="NJ222" i="78"/>
  <c r="NL222" i="78" s="1"/>
  <c r="CE222" i="78"/>
  <c r="CG222" i="78" s="1"/>
  <c r="AK222" i="78"/>
  <c r="AG222" i="78"/>
  <c r="O222" i="78"/>
  <c r="NJ221" i="78"/>
  <c r="NL221" i="78" s="1"/>
  <c r="CE221" i="78"/>
  <c r="CG221" i="78" s="1"/>
  <c r="AK221" i="78"/>
  <c r="AG221" i="78"/>
  <c r="O221" i="78"/>
  <c r="NJ220" i="78"/>
  <c r="NL220" i="78" s="1"/>
  <c r="CE220" i="78"/>
  <c r="CG220" i="78" s="1"/>
  <c r="AK220" i="78"/>
  <c r="AG220" i="78"/>
  <c r="O220" i="78"/>
  <c r="NJ219" i="78"/>
  <c r="NL219" i="78" s="1"/>
  <c r="CE219" i="78"/>
  <c r="CG219" i="78" s="1"/>
  <c r="AK219" i="78"/>
  <c r="AG219" i="78"/>
  <c r="O219" i="78"/>
  <c r="NJ218" i="78"/>
  <c r="NL218" i="78" s="1"/>
  <c r="CE218" i="78"/>
  <c r="CG218" i="78" s="1"/>
  <c r="AK218" i="78"/>
  <c r="AG218" i="78"/>
  <c r="O218" i="78"/>
  <c r="NJ217" i="78"/>
  <c r="NL217" i="78" s="1"/>
  <c r="CE217" i="78"/>
  <c r="CG217" i="78" s="1"/>
  <c r="AK217" i="78"/>
  <c r="AG217" i="78"/>
  <c r="O217" i="78"/>
  <c r="NJ216" i="78"/>
  <c r="NL216" i="78" s="1"/>
  <c r="CE216" i="78"/>
  <c r="CG216" i="78" s="1"/>
  <c r="AK216" i="78"/>
  <c r="AG216" i="78"/>
  <c r="O216" i="78"/>
  <c r="NJ215" i="78"/>
  <c r="NL215" i="78" s="1"/>
  <c r="CE215" i="78"/>
  <c r="CG215" i="78" s="1"/>
  <c r="AK215" i="78"/>
  <c r="AG215" i="78"/>
  <c r="O215" i="78"/>
  <c r="NJ214" i="78"/>
  <c r="NL214" i="78" s="1"/>
  <c r="CE214" i="78"/>
  <c r="CG214" i="78" s="1"/>
  <c r="AK214" i="78"/>
  <c r="AG214" i="78"/>
  <c r="O214" i="78"/>
  <c r="NJ213" i="78"/>
  <c r="NL213" i="78" s="1"/>
  <c r="CE213" i="78"/>
  <c r="CG213" i="78" s="1"/>
  <c r="AK213" i="78"/>
  <c r="AG213" i="78"/>
  <c r="O213" i="78"/>
  <c r="NJ212" i="78"/>
  <c r="NL212" i="78" s="1"/>
  <c r="CE212" i="78"/>
  <c r="CG212" i="78" s="1"/>
  <c r="AK212" i="78"/>
  <c r="AG212" i="78"/>
  <c r="O212" i="78"/>
  <c r="NJ211" i="78"/>
  <c r="NL211" i="78" s="1"/>
  <c r="CE211" i="78"/>
  <c r="CG211" i="78" s="1"/>
  <c r="AK211" i="78"/>
  <c r="AG211" i="78"/>
  <c r="O211" i="78"/>
  <c r="NJ210" i="78"/>
  <c r="NL210" i="78" s="1"/>
  <c r="CE210" i="78"/>
  <c r="CG210" i="78" s="1"/>
  <c r="AK210" i="78"/>
  <c r="AG210" i="78"/>
  <c r="O210" i="78"/>
  <c r="NJ209" i="78"/>
  <c r="NL209" i="78" s="1"/>
  <c r="CE209" i="78"/>
  <c r="CG209" i="78" s="1"/>
  <c r="AK209" i="78"/>
  <c r="AG209" i="78"/>
  <c r="O209" i="78"/>
  <c r="NJ208" i="78"/>
  <c r="NL208" i="78" s="1"/>
  <c r="CE208" i="78"/>
  <c r="CG208" i="78" s="1"/>
  <c r="AK208" i="78"/>
  <c r="AG208" i="78"/>
  <c r="O208" i="78"/>
  <c r="NJ207" i="78"/>
  <c r="NL207" i="78" s="1"/>
  <c r="CE207" i="78"/>
  <c r="CG207" i="78" s="1"/>
  <c r="AK207" i="78"/>
  <c r="AG207" i="78"/>
  <c r="O207" i="78"/>
  <c r="NJ206" i="78"/>
  <c r="NL206" i="78" s="1"/>
  <c r="CE206" i="78"/>
  <c r="CG206" i="78" s="1"/>
  <c r="AK206" i="78"/>
  <c r="AG206" i="78"/>
  <c r="O206" i="78"/>
  <c r="NJ205" i="78"/>
  <c r="NL205" i="78" s="1"/>
  <c r="CE205" i="78"/>
  <c r="CG205" i="78" s="1"/>
  <c r="AK205" i="78"/>
  <c r="AG205" i="78"/>
  <c r="O205" i="78"/>
  <c r="NJ204" i="78"/>
  <c r="NL204" i="78" s="1"/>
  <c r="CE204" i="78"/>
  <c r="CG204" i="78" s="1"/>
  <c r="AK204" i="78"/>
  <c r="AG204" i="78"/>
  <c r="O204" i="78"/>
  <c r="NJ203" i="78"/>
  <c r="NL203" i="78" s="1"/>
  <c r="CE203" i="78"/>
  <c r="CG203" i="78" s="1"/>
  <c r="AK203" i="78"/>
  <c r="AG203" i="78"/>
  <c r="O203" i="78"/>
  <c r="NJ202" i="78"/>
  <c r="NL202" i="78" s="1"/>
  <c r="CE202" i="78"/>
  <c r="CG202" i="78" s="1"/>
  <c r="AG202" i="78"/>
  <c r="AK202" i="78"/>
  <c r="O202" i="78"/>
  <c r="NJ201" i="78"/>
  <c r="NL201" i="78" s="1"/>
  <c r="CE201" i="78"/>
  <c r="CG201" i="78" s="1"/>
  <c r="AK201" i="78"/>
  <c r="AG201" i="78"/>
  <c r="O201" i="78"/>
  <c r="NJ200" i="78"/>
  <c r="NL200" i="78" s="1"/>
  <c r="CE200" i="78"/>
  <c r="CG200" i="78" s="1"/>
  <c r="AK200" i="78"/>
  <c r="AG200" i="78"/>
  <c r="O200" i="78"/>
  <c r="NJ199" i="78"/>
  <c r="NL199" i="78" s="1"/>
  <c r="CE199" i="78"/>
  <c r="CG199" i="78" s="1"/>
  <c r="AK199" i="78"/>
  <c r="AG199" i="78"/>
  <c r="O199" i="78"/>
  <c r="NJ198" i="78"/>
  <c r="NL198" i="78" s="1"/>
  <c r="CE198" i="78"/>
  <c r="CG198" i="78" s="1"/>
  <c r="AK198" i="78"/>
  <c r="AG198" i="78"/>
  <c r="O198" i="78"/>
  <c r="NJ197" i="78"/>
  <c r="NL197" i="78" s="1"/>
  <c r="AK197" i="78"/>
  <c r="CE196" i="78"/>
  <c r="CG196" i="78" s="1"/>
  <c r="CE197" i="78"/>
  <c r="CG197" i="78" s="1"/>
  <c r="AG197" i="78"/>
  <c r="O197" i="78"/>
  <c r="NJ196" i="78"/>
  <c r="NL196" i="78" s="1"/>
  <c r="AK196" i="78"/>
  <c r="AG196" i="78"/>
  <c r="O196" i="78"/>
  <c r="NJ195" i="78"/>
  <c r="NL195" i="78" s="1"/>
  <c r="CE195" i="78"/>
  <c r="CG195" i="78" s="1"/>
  <c r="AK195" i="78"/>
  <c r="AG195" i="78"/>
  <c r="O195" i="78"/>
  <c r="NJ194" i="78"/>
  <c r="NL194" i="78" s="1"/>
  <c r="CE194" i="78"/>
  <c r="CG194" i="78" s="1"/>
  <c r="AK194" i="78"/>
  <c r="AG194" i="78"/>
  <c r="O194" i="78"/>
  <c r="NJ193" i="78"/>
  <c r="NL193" i="78" s="1"/>
  <c r="CE193" i="78"/>
  <c r="CG193" i="78" s="1"/>
  <c r="AK193" i="78"/>
  <c r="AG193" i="78"/>
  <c r="O193" i="78"/>
  <c r="NJ191" i="78"/>
  <c r="NL191" i="78" s="1"/>
  <c r="NJ192" i="78"/>
  <c r="NL192" i="78" s="1"/>
  <c r="CE192" i="78"/>
  <c r="CG192" i="78" s="1"/>
  <c r="AK192" i="78"/>
  <c r="AG192" i="78"/>
  <c r="O192" i="78"/>
  <c r="CE191" i="78"/>
  <c r="CG191" i="78" s="1"/>
  <c r="AK191" i="78"/>
  <c r="AG191" i="78"/>
  <c r="O191" i="78"/>
  <c r="NJ190" i="78"/>
  <c r="NL190" i="78" s="1"/>
  <c r="CE190" i="78"/>
  <c r="CG190" i="78" s="1"/>
  <c r="AK190" i="78"/>
  <c r="AG190" i="78"/>
  <c r="O190" i="78"/>
  <c r="NJ189" i="78"/>
  <c r="NL189" i="78" s="1"/>
  <c r="CE189" i="78"/>
  <c r="CG189" i="78" s="1"/>
  <c r="AK189" i="78"/>
  <c r="AG189" i="78"/>
  <c r="O189" i="78"/>
  <c r="NJ188" i="78"/>
  <c r="NL188" i="78" s="1"/>
  <c r="CE188" i="78"/>
  <c r="CG188" i="78" s="1"/>
  <c r="AK188" i="78"/>
  <c r="AG188" i="78"/>
  <c r="O188" i="78"/>
  <c r="NJ187" i="78"/>
  <c r="NL187" i="78" s="1"/>
  <c r="CE187" i="78"/>
  <c r="CG187" i="78" s="1"/>
  <c r="AK187" i="78"/>
  <c r="AG187" i="78"/>
  <c r="O187" i="78"/>
  <c r="NJ186" i="78"/>
  <c r="NL186" i="78" s="1"/>
  <c r="CE186" i="78"/>
  <c r="CG186" i="78" s="1"/>
  <c r="AK186" i="78"/>
  <c r="AG186" i="78"/>
  <c r="O186" i="78"/>
  <c r="NJ184" i="78"/>
  <c r="NL184" i="78" s="1"/>
  <c r="NJ185" i="78"/>
  <c r="NL185" i="78" s="1"/>
  <c r="CE184" i="78"/>
  <c r="CG184" i="78" s="1"/>
  <c r="CE185" i="78"/>
  <c r="CG185" i="78" s="1"/>
  <c r="AK185" i="78"/>
  <c r="AG185" i="78"/>
  <c r="O185" i="78"/>
  <c r="AK184" i="78"/>
  <c r="AG184" i="78"/>
  <c r="O184" i="78"/>
  <c r="NJ183" i="78"/>
  <c r="NL183" i="78" s="1"/>
  <c r="CE183" i="78"/>
  <c r="CG183" i="78" s="1"/>
  <c r="AK183" i="78"/>
  <c r="AG183" i="78"/>
  <c r="O183" i="78"/>
  <c r="NJ182" i="78"/>
  <c r="NL182" i="78" s="1"/>
  <c r="CE182" i="78"/>
  <c r="CG182" i="78" s="1"/>
  <c r="AK182" i="78"/>
  <c r="AG182" i="78"/>
  <c r="O182" i="78"/>
  <c r="NJ181" i="78"/>
  <c r="NL181" i="78" s="1"/>
  <c r="CE181" i="78"/>
  <c r="CG181" i="78" s="1"/>
  <c r="AK181" i="78"/>
  <c r="AG181" i="78"/>
  <c r="O181" i="78"/>
  <c r="NJ180" i="78"/>
  <c r="NL180" i="78" s="1"/>
  <c r="CE180" i="78"/>
  <c r="CG180" i="78" s="1"/>
  <c r="AK180" i="78"/>
  <c r="AG180" i="78"/>
  <c r="O180" i="78"/>
  <c r="NJ179" i="78"/>
  <c r="NL179" i="78" s="1"/>
  <c r="CE178" i="78"/>
  <c r="CG178" i="78" s="1"/>
  <c r="CE179" i="78"/>
  <c r="CG179" i="78" s="1"/>
  <c r="AK179" i="78"/>
  <c r="AG179" i="78"/>
  <c r="O179" i="78"/>
  <c r="NJ178" i="78"/>
  <c r="NL178" i="78" s="1"/>
  <c r="AK178" i="78"/>
  <c r="AG178" i="78"/>
  <c r="O178" i="78"/>
  <c r="NJ177" i="78"/>
  <c r="NL177" i="78" s="1"/>
  <c r="CE177" i="78"/>
  <c r="CG177" i="78" s="1"/>
  <c r="AK177" i="78"/>
  <c r="AG177" i="78"/>
  <c r="O177" i="78"/>
  <c r="NJ176" i="78"/>
  <c r="NL176" i="78" s="1"/>
  <c r="CE176" i="78"/>
  <c r="CG176" i="78" s="1"/>
  <c r="AK176" i="78"/>
  <c r="AG176" i="78"/>
  <c r="O176" i="78"/>
  <c r="NJ175" i="78"/>
  <c r="NL175" i="78" s="1"/>
  <c r="CE174" i="78"/>
  <c r="CG174" i="78" s="1"/>
  <c r="CE175" i="78"/>
  <c r="CG175" i="78" s="1"/>
  <c r="AK175" i="78"/>
  <c r="AG175" i="78"/>
  <c r="NJ173" i="78"/>
  <c r="NL173" i="78" s="1"/>
  <c r="NJ174" i="78"/>
  <c r="NL174" i="78" s="1"/>
  <c r="AK174" i="78"/>
  <c r="AG174" i="78"/>
  <c r="O174" i="78"/>
  <c r="CE173" i="78"/>
  <c r="CG173" i="78" s="1"/>
  <c r="AK173" i="78"/>
  <c r="AG173" i="78"/>
  <c r="O173" i="78"/>
  <c r="NJ172" i="78"/>
  <c r="NL172" i="78" s="1"/>
  <c r="CE172" i="78"/>
  <c r="CG172" i="78" s="1"/>
  <c r="AK172" i="78"/>
  <c r="AG172" i="78"/>
  <c r="O172" i="78"/>
  <c r="NJ171" i="78"/>
  <c r="NL171" i="78" s="1"/>
  <c r="CE171" i="78"/>
  <c r="CG171" i="78" s="1"/>
  <c r="AK171" i="78"/>
  <c r="AG171" i="78"/>
  <c r="O171" i="78"/>
  <c r="NJ170" i="78"/>
  <c r="NL170" i="78" s="1"/>
  <c r="CE170" i="78"/>
  <c r="CG170" i="78" s="1"/>
  <c r="AK170" i="78"/>
  <c r="AG170" i="78"/>
  <c r="O170" i="78"/>
  <c r="NJ169" i="78"/>
  <c r="NL169" i="78" s="1"/>
  <c r="CE169" i="78"/>
  <c r="CG169" i="78" s="1"/>
  <c r="AK169" i="78"/>
  <c r="AG169" i="78"/>
  <c r="O169" i="78"/>
  <c r="NJ168" i="78"/>
  <c r="NL168" i="78" s="1"/>
  <c r="CE168" i="78"/>
  <c r="CG168" i="78" s="1"/>
  <c r="AK168" i="78"/>
  <c r="AG168" i="78"/>
  <c r="O168" i="78"/>
  <c r="NJ167" i="78"/>
  <c r="NL167" i="78" s="1"/>
  <c r="CE166" i="78"/>
  <c r="CG166" i="78" s="1"/>
  <c r="CE167" i="78"/>
  <c r="CG167" i="78" s="1"/>
  <c r="AK167" i="78"/>
  <c r="AG167" i="78"/>
  <c r="O167" i="78"/>
  <c r="NJ166" i="78"/>
  <c r="NL166" i="78" s="1"/>
  <c r="AK166" i="78"/>
  <c r="AG166" i="78"/>
  <c r="O166" i="78"/>
  <c r="NJ165" i="78"/>
  <c r="NL165" i="78" s="1"/>
  <c r="CE165" i="78"/>
  <c r="CG165" i="78" s="1"/>
  <c r="AK165" i="78"/>
  <c r="AG165" i="78"/>
  <c r="O165" i="78"/>
  <c r="NJ164" i="78"/>
  <c r="NL164" i="78" s="1"/>
  <c r="CE164" i="78"/>
  <c r="CG164" i="78" s="1"/>
  <c r="AK164" i="78"/>
  <c r="AG164" i="78"/>
  <c r="O164" i="78"/>
  <c r="NJ163" i="78"/>
  <c r="NL163" i="78" s="1"/>
  <c r="CE163" i="78"/>
  <c r="CG163" i="78" s="1"/>
  <c r="AK163" i="78"/>
  <c r="AG163" i="78"/>
  <c r="O163" i="78"/>
  <c r="NJ162" i="78"/>
  <c r="NL162" i="78" s="1"/>
  <c r="CE162" i="78"/>
  <c r="CG162" i="78" s="1"/>
  <c r="AK162" i="78"/>
  <c r="AG162" i="78"/>
  <c r="O162" i="78"/>
  <c r="NJ161" i="78"/>
  <c r="NL161" i="78" s="1"/>
  <c r="CE161" i="78"/>
  <c r="CG161" i="78" s="1"/>
  <c r="AK161" i="78"/>
  <c r="AG161" i="78"/>
  <c r="O161" i="78"/>
  <c r="NJ160" i="78"/>
  <c r="NL160" i="78" s="1"/>
  <c r="CE160" i="78"/>
  <c r="CG160" i="78" s="1"/>
  <c r="AK160" i="78"/>
  <c r="AG160" i="78"/>
  <c r="O160" i="78"/>
  <c r="NJ159" i="78"/>
  <c r="NL159" i="78" s="1"/>
  <c r="CE159" i="78"/>
  <c r="CG159" i="78" s="1"/>
  <c r="AK159" i="78"/>
  <c r="AG159" i="78"/>
  <c r="O159" i="78"/>
  <c r="NJ158" i="78"/>
  <c r="NL158" i="78" s="1"/>
  <c r="CE158" i="78"/>
  <c r="CG158" i="78" s="1"/>
  <c r="AK158" i="78"/>
  <c r="AG158" i="78"/>
  <c r="O158" i="78"/>
  <c r="NJ157" i="78"/>
  <c r="NL157" i="78" s="1"/>
  <c r="CE157" i="78"/>
  <c r="CG157" i="78" s="1"/>
  <c r="AK157" i="78"/>
  <c r="AG157" i="78"/>
  <c r="O157" i="78"/>
  <c r="NJ156" i="78"/>
  <c r="NL156" i="78" s="1"/>
  <c r="CE156" i="78"/>
  <c r="CG156" i="78" s="1"/>
  <c r="AK156" i="78"/>
  <c r="AG156" i="78"/>
  <c r="O156" i="78"/>
  <c r="NJ155" i="78"/>
  <c r="NL155" i="78" s="1"/>
  <c r="CE155" i="78"/>
  <c r="CG155" i="78" s="1"/>
  <c r="AK155" i="78"/>
  <c r="AG155" i="78"/>
  <c r="O155" i="78"/>
  <c r="NJ154" i="78"/>
  <c r="NL154" i="78" s="1"/>
  <c r="CE154" i="78"/>
  <c r="CG154" i="78" s="1"/>
  <c r="AK154" i="78"/>
  <c r="AG154" i="78"/>
  <c r="O154" i="78"/>
  <c r="NJ153" i="78"/>
  <c r="NL153" i="78" s="1"/>
  <c r="CE153" i="78"/>
  <c r="CG153" i="78" s="1"/>
  <c r="AG153" i="78"/>
  <c r="AK153" i="78"/>
  <c r="O153" i="78"/>
  <c r="NJ152" i="78"/>
  <c r="NL152" i="78" s="1"/>
  <c r="CE152" i="78"/>
  <c r="CG152" i="78" s="1"/>
  <c r="AK152" i="78"/>
  <c r="AG152" i="78"/>
  <c r="O152" i="78"/>
  <c r="NJ151" i="78"/>
  <c r="NL151" i="78" s="1"/>
  <c r="CE151" i="78"/>
  <c r="CG151" i="78" s="1"/>
  <c r="AK151" i="78"/>
  <c r="AG151" i="78"/>
  <c r="O151" i="78"/>
  <c r="NJ150" i="78"/>
  <c r="NL150" i="78" s="1"/>
  <c r="CE150" i="78"/>
  <c r="CG150" i="78" s="1"/>
  <c r="AK150" i="78"/>
  <c r="AG150" i="78"/>
  <c r="O150" i="78"/>
  <c r="NJ149" i="78"/>
  <c r="NL149" i="78" s="1"/>
  <c r="CE149" i="78"/>
  <c r="CG149" i="78" s="1"/>
  <c r="AK149" i="78"/>
  <c r="AG149" i="78"/>
  <c r="O149" i="78"/>
  <c r="NJ148" i="78"/>
  <c r="NL148" i="78" s="1"/>
  <c r="CE148" i="78"/>
  <c r="CG148" i="78" s="1"/>
  <c r="AK148" i="78"/>
  <c r="AG148" i="78"/>
  <c r="O148" i="78"/>
  <c r="NJ147" i="78"/>
  <c r="NL147" i="78" s="1"/>
  <c r="CE147" i="78"/>
  <c r="CG147" i="78" s="1"/>
  <c r="AK147" i="78"/>
  <c r="AG147" i="78"/>
  <c r="O147" i="78"/>
  <c r="NJ146" i="78"/>
  <c r="NL146" i="78" s="1"/>
  <c r="CE146" i="78"/>
  <c r="CG146" i="78" s="1"/>
  <c r="AK146" i="78"/>
  <c r="AG146" i="78"/>
  <c r="O146" i="78"/>
  <c r="NJ145" i="78"/>
  <c r="NL145" i="78" s="1"/>
  <c r="CE145" i="78"/>
  <c r="CG145" i="78" s="1"/>
  <c r="AK145" i="78"/>
  <c r="AG145" i="78"/>
  <c r="O145" i="78"/>
  <c r="NJ144" i="78"/>
  <c r="NL144" i="78" s="1"/>
  <c r="CE144" i="78"/>
  <c r="CG144" i="78" s="1"/>
  <c r="AK144" i="78"/>
  <c r="AG144" i="78"/>
  <c r="O144" i="78"/>
  <c r="NJ143" i="78"/>
  <c r="NL143" i="78" s="1"/>
  <c r="CE143" i="78"/>
  <c r="CG143" i="78" s="1"/>
  <c r="AK143" i="78"/>
  <c r="AG143" i="78"/>
  <c r="O143" i="78"/>
  <c r="NJ142" i="78"/>
  <c r="NL142" i="78" s="1"/>
  <c r="CE142" i="78"/>
  <c r="CG142" i="78" s="1"/>
  <c r="AK142" i="78"/>
  <c r="AG142" i="78"/>
  <c r="O142" i="78"/>
  <c r="NJ141" i="78"/>
  <c r="NL141" i="78" s="1"/>
  <c r="CE141" i="78"/>
  <c r="CG141" i="78" s="1"/>
  <c r="AK141" i="78"/>
  <c r="AG141" i="78"/>
  <c r="O141" i="78"/>
  <c r="NJ140" i="78"/>
  <c r="NL140" i="78" s="1"/>
  <c r="CE139" i="78"/>
  <c r="CG139" i="78" s="1"/>
  <c r="CE140" i="78"/>
  <c r="CG140" i="78" s="1"/>
  <c r="AK140" i="78"/>
  <c r="AG140" i="78"/>
  <c r="O140" i="78"/>
  <c r="NJ139" i="78"/>
  <c r="NL139" i="78" s="1"/>
  <c r="AK139" i="78"/>
  <c r="AG139" i="78"/>
  <c r="O139" i="78"/>
  <c r="NJ137" i="78"/>
  <c r="NL137" i="78" s="1"/>
  <c r="NJ138" i="78"/>
  <c r="NL138" i="78" s="1"/>
  <c r="CE137" i="78"/>
  <c r="CG137" i="78" s="1"/>
  <c r="CE138" i="78"/>
  <c r="CG138" i="78" s="1"/>
  <c r="AK138" i="78"/>
  <c r="AG138" i="78"/>
  <c r="O138" i="78"/>
  <c r="AK137" i="78"/>
  <c r="AG137" i="78"/>
  <c r="O137" i="78"/>
  <c r="NJ135" i="78"/>
  <c r="NL135" i="78" s="1"/>
  <c r="NJ136" i="78"/>
  <c r="NL136" i="78" s="1"/>
  <c r="CE136" i="78"/>
  <c r="CG136" i="78" s="1"/>
  <c r="AK136" i="78"/>
  <c r="AG136" i="78"/>
  <c r="O136" i="78"/>
  <c r="CE135" i="78"/>
  <c r="CG135" i="78" s="1"/>
  <c r="AK135" i="78"/>
  <c r="AG135" i="78"/>
  <c r="O135" i="78"/>
  <c r="NJ134" i="78"/>
  <c r="NL134" i="78" s="1"/>
  <c r="CE134" i="78"/>
  <c r="CG134" i="78" s="1"/>
  <c r="AK134" i="78"/>
  <c r="AG134" i="78"/>
  <c r="O134" i="78"/>
  <c r="NJ133" i="78"/>
  <c r="NL133" i="78" s="1"/>
  <c r="CE133" i="78"/>
  <c r="CG133" i="78" s="1"/>
  <c r="AK133" i="78"/>
  <c r="AG133" i="78"/>
  <c r="O133" i="78"/>
  <c r="NJ132" i="78"/>
  <c r="NL132" i="78" s="1"/>
  <c r="CE132" i="78"/>
  <c r="CG132" i="78" s="1"/>
  <c r="AG132" i="78"/>
  <c r="AK132" i="78"/>
  <c r="O132" i="78"/>
  <c r="NJ131" i="78"/>
  <c r="NL131" i="78" s="1"/>
  <c r="CE131" i="78"/>
  <c r="CG131" i="78" s="1"/>
  <c r="AK131" i="78"/>
  <c r="AG131" i="78"/>
  <c r="O131" i="78"/>
  <c r="NJ130" i="78"/>
  <c r="NL130" i="78" s="1"/>
  <c r="CE130" i="78"/>
  <c r="CG130" i="78" s="1"/>
  <c r="AK130" i="78"/>
  <c r="AG130" i="78"/>
  <c r="O130" i="78"/>
  <c r="NJ129" i="78"/>
  <c r="NL129" i="78" s="1"/>
  <c r="CE129" i="78"/>
  <c r="CG129" i="78" s="1"/>
  <c r="AK129" i="78"/>
  <c r="AG129" i="78"/>
  <c r="O129" i="78"/>
  <c r="NJ128" i="78"/>
  <c r="NL128" i="78" s="1"/>
  <c r="CE128" i="78"/>
  <c r="CG128" i="78" s="1"/>
  <c r="AK128" i="78"/>
  <c r="AG128" i="78"/>
  <c r="O128" i="78"/>
  <c r="NJ127" i="78"/>
  <c r="NL127" i="78" s="1"/>
  <c r="CE127" i="78"/>
  <c r="CG127" i="78" s="1"/>
  <c r="AK127" i="78"/>
  <c r="AG127" i="78"/>
  <c r="O127" i="78"/>
  <c r="NJ126" i="78"/>
  <c r="NL126" i="78" s="1"/>
  <c r="CE126" i="78"/>
  <c r="CG126" i="78" s="1"/>
  <c r="AK126" i="78"/>
  <c r="AG126" i="78"/>
  <c r="O126" i="78"/>
  <c r="NJ125" i="78"/>
  <c r="NL125" i="78" s="1"/>
  <c r="CE125" i="78"/>
  <c r="CG125" i="78" s="1"/>
  <c r="AK125" i="78"/>
  <c r="AG125" i="78"/>
  <c r="O125" i="78"/>
  <c r="NJ124" i="78"/>
  <c r="NL124" i="78" s="1"/>
  <c r="CE124" i="78"/>
  <c r="CG124" i="78" s="1"/>
  <c r="AK124" i="78"/>
  <c r="AG124" i="78"/>
  <c r="O124" i="78"/>
  <c r="NJ123" i="78"/>
  <c r="NL123" i="78" s="1"/>
  <c r="CE123" i="78"/>
  <c r="CG123" i="78" s="1"/>
  <c r="AK123" i="78"/>
  <c r="AG123" i="78"/>
  <c r="O123" i="78"/>
  <c r="NJ122" i="78"/>
  <c r="NL122" i="78" s="1"/>
  <c r="CE122" i="78"/>
  <c r="CG122" i="78" s="1"/>
  <c r="AK122" i="78"/>
  <c r="AG122" i="78"/>
  <c r="O122" i="78"/>
  <c r="NJ121" i="78"/>
  <c r="NL121" i="78" s="1"/>
  <c r="CE121" i="78"/>
  <c r="CG121" i="78" s="1"/>
  <c r="AK121" i="78"/>
  <c r="AG121" i="78"/>
  <c r="O121" i="78"/>
  <c r="NJ120" i="78"/>
  <c r="NL120" i="78" s="1"/>
  <c r="CE120" i="78"/>
  <c r="CG120" i="78" s="1"/>
  <c r="AK120" i="78"/>
  <c r="AG120" i="78"/>
  <c r="O120" i="78"/>
  <c r="NJ119" i="78"/>
  <c r="NL119" i="78" s="1"/>
  <c r="CE119" i="78"/>
  <c r="CG119" i="78" s="1"/>
  <c r="AK119" i="78"/>
  <c r="AG119" i="78"/>
  <c r="O119" i="78"/>
  <c r="NJ118" i="78"/>
  <c r="NL118" i="78" s="1"/>
  <c r="CE118" i="78"/>
  <c r="CG118" i="78" s="1"/>
  <c r="AK118" i="78"/>
  <c r="AG118" i="78"/>
  <c r="O118" i="78"/>
  <c r="NJ117" i="78"/>
  <c r="NL117" i="78" s="1"/>
  <c r="CE117" i="78"/>
  <c r="CG117" i="78" s="1"/>
  <c r="AK117" i="78"/>
  <c r="AG117" i="78"/>
  <c r="O117" i="78"/>
  <c r="NJ116" i="78"/>
  <c r="NL116" i="78" s="1"/>
  <c r="CE116" i="78"/>
  <c r="CG116" i="78" s="1"/>
  <c r="AK116" i="78"/>
  <c r="AG116" i="78"/>
  <c r="O116" i="78"/>
  <c r="NJ115" i="78"/>
  <c r="NL115" i="78" s="1"/>
  <c r="CE115" i="78"/>
  <c r="CG115" i="78" s="1"/>
  <c r="AK115" i="78"/>
  <c r="AG115" i="78"/>
  <c r="O115" i="78"/>
  <c r="NJ114" i="78"/>
  <c r="NL114" i="78" s="1"/>
  <c r="CE114" i="78"/>
  <c r="CG114" i="78" s="1"/>
  <c r="AK114" i="78"/>
  <c r="AG114" i="78"/>
  <c r="O114" i="78"/>
  <c r="NJ113" i="78"/>
  <c r="NL113" i="78" s="1"/>
  <c r="CE113" i="78"/>
  <c r="CG113" i="78" s="1"/>
  <c r="AK113" i="78"/>
  <c r="AG113" i="78"/>
  <c r="O113" i="78"/>
  <c r="NJ112" i="78"/>
  <c r="NL112" i="78" s="1"/>
  <c r="CE112" i="78"/>
  <c r="CG112" i="78" s="1"/>
  <c r="AK112" i="78"/>
  <c r="AG112" i="78"/>
  <c r="O112" i="78"/>
  <c r="NJ111" i="78"/>
  <c r="NL111" i="78" s="1"/>
  <c r="CE111" i="78"/>
  <c r="CG111" i="78" s="1"/>
  <c r="AK111" i="78"/>
  <c r="AG111" i="78"/>
  <c r="O111" i="78"/>
  <c r="NJ110" i="78"/>
  <c r="NL110" i="78" s="1"/>
  <c r="CE110" i="78"/>
  <c r="CG110" i="78" s="1"/>
  <c r="AK110" i="78"/>
  <c r="AG110" i="78"/>
  <c r="O110" i="78"/>
  <c r="NJ109" i="78"/>
  <c r="NL109" i="78" s="1"/>
  <c r="CE109" i="78"/>
  <c r="CG109" i="78" s="1"/>
  <c r="AK109" i="78"/>
  <c r="AG109" i="78"/>
  <c r="O109" i="78"/>
  <c r="NJ108" i="78"/>
  <c r="NL108" i="78" s="1"/>
  <c r="CE108" i="78"/>
  <c r="CG108" i="78" s="1"/>
  <c r="AK108" i="78"/>
  <c r="AG108" i="78"/>
  <c r="O108" i="78"/>
  <c r="NJ107" i="78"/>
  <c r="NL107" i="78" s="1"/>
  <c r="CE107" i="78"/>
  <c r="CG107" i="78" s="1"/>
  <c r="AK107" i="78"/>
  <c r="AG107" i="78"/>
  <c r="O107" i="78"/>
  <c r="NJ106" i="78"/>
  <c r="NL106" i="78" s="1"/>
  <c r="CE106" i="78"/>
  <c r="CG106" i="78" s="1"/>
  <c r="AK106" i="78"/>
  <c r="AG106" i="78"/>
  <c r="O106" i="78"/>
  <c r="NJ105" i="78"/>
  <c r="NL105" i="78" s="1"/>
  <c r="CE105" i="78"/>
  <c r="CG105" i="78" s="1"/>
  <c r="AK105" i="78"/>
  <c r="AG105" i="78"/>
  <c r="O105" i="78"/>
  <c r="NJ104" i="78"/>
  <c r="NL104" i="78" s="1"/>
  <c r="CE104" i="78"/>
  <c r="CG104" i="78" s="1"/>
  <c r="AK104" i="78"/>
  <c r="AG104" i="78"/>
  <c r="O104" i="78"/>
  <c r="NJ103" i="78"/>
  <c r="NL103" i="78" s="1"/>
  <c r="CE103" i="78"/>
  <c r="CG103" i="78" s="1"/>
  <c r="AK103" i="78"/>
  <c r="AG103" i="78"/>
  <c r="O103" i="78"/>
  <c r="NJ102" i="78"/>
  <c r="NL102" i="78" s="1"/>
  <c r="CE102" i="78"/>
  <c r="CG102" i="78" s="1"/>
  <c r="AK102" i="78"/>
  <c r="AG102" i="78"/>
  <c r="O102" i="78"/>
  <c r="NJ101" i="78"/>
  <c r="NL101" i="78" s="1"/>
  <c r="CE101" i="78"/>
  <c r="CG101" i="78" s="1"/>
  <c r="AK101" i="78"/>
  <c r="AG101" i="78"/>
  <c r="O101" i="78"/>
  <c r="NJ100" i="78"/>
  <c r="NL100" i="78" s="1"/>
  <c r="CE100" i="78"/>
  <c r="CG100" i="78" s="1"/>
  <c r="AK100" i="78"/>
  <c r="AG100" i="78"/>
  <c r="O100" i="78"/>
  <c r="NJ99" i="78"/>
  <c r="NL99" i="78" s="1"/>
  <c r="CE99" i="78"/>
  <c r="CG99" i="78" s="1"/>
  <c r="AK99" i="78"/>
  <c r="AG99" i="78"/>
  <c r="O99" i="78"/>
  <c r="NJ98" i="78"/>
  <c r="NL98" i="78" s="1"/>
  <c r="CE98" i="78"/>
  <c r="CG98" i="78" s="1"/>
  <c r="AK98" i="78"/>
  <c r="AG98" i="78"/>
  <c r="O98" i="78"/>
  <c r="NJ97" i="78"/>
  <c r="NL97" i="78" s="1"/>
  <c r="CE97" i="78"/>
  <c r="CG97" i="78" s="1"/>
  <c r="AK97" i="78"/>
  <c r="AG97" i="78"/>
  <c r="O97" i="78"/>
  <c r="NJ96" i="78"/>
  <c r="NL96" i="78" s="1"/>
  <c r="CE96" i="78"/>
  <c r="CG96" i="78" s="1"/>
  <c r="AK96" i="78"/>
  <c r="AG96" i="78"/>
  <c r="O96" i="78"/>
  <c r="NJ95" i="78"/>
  <c r="NL95" i="78" s="1"/>
  <c r="CE95" i="78"/>
  <c r="CG95" i="78" s="1"/>
  <c r="AK95" i="78"/>
  <c r="AG95" i="78"/>
  <c r="O95" i="78"/>
  <c r="NJ94" i="78"/>
  <c r="NL94" i="78" s="1"/>
  <c r="CE94" i="78"/>
  <c r="CG94" i="78" s="1"/>
  <c r="AK94" i="78"/>
  <c r="AG94" i="78"/>
  <c r="O94" i="78"/>
  <c r="NJ93" i="78"/>
  <c r="NL93" i="78" s="1"/>
  <c r="CE93" i="78"/>
  <c r="CG93" i="78" s="1"/>
  <c r="AK93" i="78"/>
  <c r="AG93" i="78"/>
  <c r="O93" i="78"/>
  <c r="NJ92" i="78"/>
  <c r="NL92" i="78" s="1"/>
  <c r="CE92" i="78"/>
  <c r="CG92" i="78" s="1"/>
  <c r="AK92" i="78"/>
  <c r="AG92" i="78"/>
  <c r="O92" i="78"/>
  <c r="NJ91" i="78"/>
  <c r="NL91" i="78" s="1"/>
  <c r="CE91" i="78"/>
  <c r="CG91" i="78" s="1"/>
  <c r="AK91" i="78"/>
  <c r="AG91" i="78"/>
  <c r="O91" i="78"/>
  <c r="NJ90" i="78"/>
  <c r="NL90" i="78" s="1"/>
  <c r="CE90" i="78"/>
  <c r="CG90" i="78" s="1"/>
  <c r="AK90" i="78"/>
  <c r="AG90" i="78"/>
  <c r="O90" i="78"/>
  <c r="NJ89" i="78"/>
  <c r="NL89" i="78" s="1"/>
  <c r="CE89" i="78"/>
  <c r="CG89" i="78" s="1"/>
  <c r="AK89" i="78"/>
  <c r="AG89" i="78"/>
  <c r="O89" i="78"/>
  <c r="NJ88" i="78"/>
  <c r="NL88" i="78" s="1"/>
  <c r="CE88" i="78"/>
  <c r="CG88" i="78" s="1"/>
  <c r="AK88" i="78"/>
  <c r="AG88" i="78"/>
  <c r="O88" i="78"/>
  <c r="NJ87" i="78"/>
  <c r="NL87" i="78" s="1"/>
  <c r="CE87" i="78"/>
  <c r="CG87" i="78" s="1"/>
  <c r="AK87" i="78"/>
  <c r="AG87" i="78"/>
  <c r="O87" i="78"/>
  <c r="NJ86" i="78"/>
  <c r="NL86" i="78" s="1"/>
  <c r="CE86" i="78"/>
  <c r="CG86" i="78" s="1"/>
  <c r="AK86" i="78"/>
  <c r="AG86" i="78"/>
  <c r="O86" i="78"/>
  <c r="NJ85" i="78"/>
  <c r="NL85" i="78" s="1"/>
  <c r="CE85" i="78"/>
  <c r="CG85" i="78" s="1"/>
  <c r="AK85" i="78"/>
  <c r="AG85" i="78"/>
  <c r="O85" i="78"/>
  <c r="NJ84" i="78"/>
  <c r="NL84" i="78" s="1"/>
  <c r="CE84" i="78"/>
  <c r="CG84" i="78" s="1"/>
  <c r="AK84" i="78"/>
  <c r="AG84" i="78"/>
  <c r="O84" i="78"/>
  <c r="NJ83" i="78"/>
  <c r="NL83" i="78" s="1"/>
  <c r="CE83" i="78"/>
  <c r="CG83" i="78" s="1"/>
  <c r="AK83" i="78"/>
  <c r="AG83" i="78"/>
  <c r="O83" i="78"/>
  <c r="NJ82" i="78"/>
  <c r="NL82" i="78" s="1"/>
  <c r="CE82" i="78"/>
  <c r="CG82" i="78" s="1"/>
  <c r="AK82" i="78"/>
  <c r="AG82" i="78"/>
  <c r="O82" i="78"/>
  <c r="NJ81" i="78"/>
  <c r="NL81" i="78" s="1"/>
  <c r="CE81" i="78"/>
  <c r="CG81" i="78" s="1"/>
  <c r="AK81" i="78"/>
  <c r="AG81" i="78"/>
  <c r="O81" i="78"/>
  <c r="NJ80" i="78"/>
  <c r="NL80" i="78" s="1"/>
  <c r="CE80" i="78"/>
  <c r="CG80" i="78" s="1"/>
  <c r="AK80" i="78"/>
  <c r="AG80" i="78"/>
  <c r="O80" i="78"/>
  <c r="NJ79" i="78"/>
  <c r="NL79" i="78" s="1"/>
  <c r="CE79" i="78"/>
  <c r="CG79" i="78" s="1"/>
  <c r="AK79" i="78"/>
  <c r="AG79" i="78"/>
  <c r="AK78" i="78"/>
  <c r="AG78" i="78"/>
  <c r="O79" i="78"/>
  <c r="NJ78" i="78"/>
  <c r="NL78" i="78" s="1"/>
  <c r="CE78" i="78"/>
  <c r="CG78" i="78" s="1"/>
  <c r="O78" i="78"/>
  <c r="NJ77" i="78"/>
  <c r="NL77" i="78" s="1"/>
  <c r="CE77" i="78"/>
  <c r="CG77" i="78" s="1"/>
  <c r="AK77" i="78"/>
  <c r="AG77" i="78"/>
  <c r="O77" i="78"/>
  <c r="NJ76" i="78"/>
  <c r="NL76" i="78" s="1"/>
  <c r="CE76" i="78"/>
  <c r="CG76" i="78" s="1"/>
  <c r="AK76" i="78"/>
  <c r="AG76" i="78"/>
  <c r="O76" i="78"/>
  <c r="NJ75" i="78"/>
  <c r="NL75" i="78" s="1"/>
  <c r="CE75" i="78"/>
  <c r="CG75" i="78" s="1"/>
  <c r="AK75" i="78"/>
  <c r="AG75" i="78"/>
  <c r="O75" i="78"/>
  <c r="NJ74" i="78"/>
  <c r="NL74" i="78" s="1"/>
  <c r="CE74" i="78"/>
  <c r="CG74" i="78" s="1"/>
  <c r="AK74" i="78"/>
  <c r="AG74" i="78"/>
  <c r="O74" i="78"/>
  <c r="NJ73" i="78"/>
  <c r="NL73" i="78" s="1"/>
  <c r="CE73" i="78"/>
  <c r="CG73" i="78" s="1"/>
  <c r="AK73" i="78"/>
  <c r="AG73" i="78"/>
  <c r="O73" i="78"/>
  <c r="NJ72" i="78"/>
  <c r="NL72" i="78" s="1"/>
  <c r="CE72" i="78"/>
  <c r="CG72" i="78" s="1"/>
  <c r="AK72" i="78"/>
  <c r="AG72" i="78"/>
  <c r="O72" i="78"/>
  <c r="NJ71" i="78"/>
  <c r="NL71" i="78" s="1"/>
  <c r="CE71" i="78"/>
  <c r="CG71" i="78" s="1"/>
  <c r="AK71" i="78"/>
  <c r="AG71" i="78"/>
  <c r="O71" i="78"/>
  <c r="NJ70" i="78"/>
  <c r="NL70" i="78" s="1"/>
  <c r="CE70" i="78"/>
  <c r="CG70" i="78" s="1"/>
  <c r="AK70" i="78"/>
  <c r="AG70" i="78"/>
  <c r="O70" i="78"/>
  <c r="CE68" i="78"/>
  <c r="CG68" i="78" s="1"/>
  <c r="NJ69" i="78"/>
  <c r="NL69" i="78" s="1"/>
  <c r="CE69" i="78"/>
  <c r="CG69" i="78" s="1"/>
  <c r="AK69" i="78"/>
  <c r="AG69" i="78"/>
  <c r="O69" i="78"/>
  <c r="NJ68" i="78"/>
  <c r="NL68" i="78" s="1"/>
  <c r="AK68" i="78"/>
  <c r="AG68" i="78"/>
  <c r="O68" i="78"/>
  <c r="NJ67" i="78"/>
  <c r="NL67" i="78" s="1"/>
  <c r="CE67" i="78"/>
  <c r="CG67" i="78" s="1"/>
  <c r="AK67" i="78"/>
  <c r="AG67" i="78"/>
  <c r="O67" i="78"/>
  <c r="NJ66" i="78"/>
  <c r="NL66" i="78" s="1"/>
  <c r="CE66" i="78"/>
  <c r="CG66" i="78" s="1"/>
  <c r="AK66" i="78"/>
  <c r="AG66" i="78"/>
  <c r="O66" i="78"/>
  <c r="NJ65" i="78"/>
  <c r="NL65" i="78" s="1"/>
  <c r="CE65" i="78"/>
  <c r="CG65" i="78" s="1"/>
  <c r="AK65" i="78"/>
  <c r="AG65" i="78"/>
  <c r="O65" i="78"/>
  <c r="NJ64" i="78"/>
  <c r="NL64" i="78" s="1"/>
  <c r="CE64" i="78"/>
  <c r="CG64" i="78" s="1"/>
  <c r="AK64" i="78"/>
  <c r="AG64" i="78"/>
  <c r="O64" i="78"/>
  <c r="NJ63" i="78"/>
  <c r="NL63" i="78" s="1"/>
  <c r="CE63" i="78"/>
  <c r="CG63" i="78" s="1"/>
  <c r="AK63" i="78"/>
  <c r="AG63" i="78"/>
  <c r="O63" i="78"/>
  <c r="NJ62" i="78"/>
  <c r="NL62" i="78" s="1"/>
  <c r="CE62" i="78"/>
  <c r="CG62" i="78" s="1"/>
  <c r="AK62" i="78"/>
  <c r="AG62" i="78"/>
  <c r="O62" i="78"/>
  <c r="NJ61" i="78"/>
  <c r="NL61" i="78" s="1"/>
  <c r="CE61" i="78"/>
  <c r="CG61" i="78" s="1"/>
  <c r="AK61" i="78"/>
  <c r="AG61" i="78"/>
  <c r="O61" i="78"/>
  <c r="NJ60" i="78"/>
  <c r="NL60" i="78" s="1"/>
  <c r="CE60" i="78"/>
  <c r="CG60" i="78" s="1"/>
  <c r="AK60" i="78"/>
  <c r="AG60" i="78"/>
  <c r="O60" i="78"/>
  <c r="NJ59" i="78"/>
  <c r="NL59" i="78" s="1"/>
  <c r="CE59" i="78"/>
  <c r="CG59" i="78" s="1"/>
  <c r="AK59" i="78"/>
  <c r="AG59" i="78"/>
  <c r="O59" i="78"/>
  <c r="NJ58" i="78"/>
  <c r="NL58" i="78" s="1"/>
  <c r="CE58" i="78"/>
  <c r="CG58" i="78" s="1"/>
  <c r="AK58" i="78"/>
  <c r="AG58" i="78"/>
  <c r="O58" i="78"/>
  <c r="O57" i="78"/>
  <c r="NJ57" i="78"/>
  <c r="NL57" i="78" s="1"/>
  <c r="CE57" i="78"/>
  <c r="CG57" i="78" s="1"/>
  <c r="AK57" i="78"/>
  <c r="AG57" i="78"/>
  <c r="NJ56" i="78"/>
  <c r="NL56" i="78" s="1"/>
  <c r="CE56" i="78"/>
  <c r="CG56" i="78" s="1"/>
  <c r="AK56" i="78"/>
  <c r="AG56" i="78"/>
  <c r="O56" i="78"/>
  <c r="NJ55" i="78"/>
  <c r="NL55" i="78" s="1"/>
  <c r="CE55" i="78"/>
  <c r="CG55" i="78" s="1"/>
  <c r="AK55" i="78"/>
  <c r="AG55" i="78"/>
  <c r="O55" i="78"/>
  <c r="NJ54" i="78"/>
  <c r="NL54" i="78" s="1"/>
  <c r="CE54" i="78"/>
  <c r="CG54" i="78" s="1"/>
  <c r="AK54" i="78"/>
  <c r="AG54" i="78"/>
  <c r="O54" i="78"/>
  <c r="NJ53" i="78"/>
  <c r="NL53" i="78" s="1"/>
  <c r="CE53" i="78"/>
  <c r="CG53" i="78" s="1"/>
  <c r="AK53" i="78"/>
  <c r="AG53" i="78"/>
  <c r="O53" i="78"/>
  <c r="NJ52" i="78"/>
  <c r="NL52" i="78" s="1"/>
  <c r="CE52" i="78"/>
  <c r="CG52" i="78" s="1"/>
  <c r="AK52" i="78"/>
  <c r="AG52" i="78"/>
  <c r="O52" i="78"/>
  <c r="NJ51" i="78"/>
  <c r="NL51" i="78" s="1"/>
  <c r="CE51" i="78"/>
  <c r="CG51" i="78" s="1"/>
  <c r="AK51" i="78"/>
  <c r="AG51" i="78"/>
  <c r="O51" i="78"/>
  <c r="NJ50" i="78"/>
  <c r="NL50" i="78" s="1"/>
  <c r="CE50" i="78"/>
  <c r="CG50" i="78" s="1"/>
  <c r="AK50" i="78"/>
  <c r="AG50" i="78"/>
  <c r="O50" i="78"/>
  <c r="NJ49" i="78"/>
  <c r="NL49" i="78" s="1"/>
  <c r="CE49" i="78"/>
  <c r="CG49" i="78" s="1"/>
  <c r="AK49" i="78"/>
  <c r="AG49" i="78"/>
  <c r="O49" i="78"/>
  <c r="O48" i="78"/>
  <c r="NJ48" i="78"/>
  <c r="NL48" i="78" s="1"/>
  <c r="CE48" i="78"/>
  <c r="CG48" i="78" s="1"/>
  <c r="AK48" i="78"/>
  <c r="AG48" i="78"/>
  <c r="NJ47" i="78"/>
  <c r="NL47" i="78" s="1"/>
  <c r="CE47" i="78"/>
  <c r="CG47" i="78" s="1"/>
  <c r="AK47" i="78"/>
  <c r="AG47" i="78"/>
  <c r="O47" i="78"/>
  <c r="NJ46" i="78"/>
  <c r="NL46" i="78" s="1"/>
  <c r="CE46" i="78"/>
  <c r="CG46" i="78" s="1"/>
  <c r="AK46" i="78"/>
  <c r="AG46" i="78"/>
  <c r="O46" i="78"/>
  <c r="NJ45" i="78"/>
  <c r="NL45" i="78" s="1"/>
  <c r="CE45" i="78"/>
  <c r="CG45" i="78" s="1"/>
  <c r="AK45" i="78"/>
  <c r="AG45" i="78"/>
  <c r="O45" i="78"/>
  <c r="NJ44" i="78"/>
  <c r="NL44" i="78" s="1"/>
  <c r="CE44" i="78"/>
  <c r="CG44" i="78" s="1"/>
  <c r="AK44" i="78"/>
  <c r="AG44" i="78"/>
  <c r="O44" i="78"/>
  <c r="NJ43" i="78"/>
  <c r="NL43" i="78" s="1"/>
  <c r="CE43" i="78"/>
  <c r="CG43" i="78" s="1"/>
  <c r="AK43" i="78"/>
  <c r="AG43" i="78"/>
  <c r="O43" i="78"/>
  <c r="NJ42" i="78"/>
  <c r="NL42" i="78" s="1"/>
  <c r="CE42" i="78"/>
  <c r="CG42" i="78" s="1"/>
  <c r="AK42" i="78"/>
  <c r="AG42" i="78"/>
  <c r="O42" i="78"/>
  <c r="NJ41" i="78"/>
  <c r="NL41" i="78" s="1"/>
  <c r="CE41" i="78"/>
  <c r="CG41" i="78" s="1"/>
  <c r="AK41" i="78"/>
  <c r="AG41" i="78"/>
  <c r="O41" i="78"/>
  <c r="NJ40" i="78"/>
  <c r="NL40" i="78" s="1"/>
  <c r="CE40" i="78"/>
  <c r="CG40" i="78" s="1"/>
  <c r="AK40" i="78"/>
  <c r="AG40" i="78"/>
  <c r="O40" i="78"/>
  <c r="NJ39" i="78"/>
  <c r="NL39" i="78" s="1"/>
  <c r="CE39" i="78"/>
  <c r="CG39" i="78" s="1"/>
  <c r="AK39" i="78"/>
  <c r="AG39" i="78"/>
  <c r="O39" i="78"/>
  <c r="O38" i="78"/>
  <c r="NJ38" i="78"/>
  <c r="NL38" i="78" s="1"/>
  <c r="CE38" i="78"/>
  <c r="CG38" i="78" s="1"/>
  <c r="AK38" i="78"/>
  <c r="AG38" i="78"/>
  <c r="NJ37" i="78"/>
  <c r="NL37" i="78" s="1"/>
  <c r="CE37" i="78"/>
  <c r="CG37" i="78" s="1"/>
  <c r="AK37" i="78"/>
  <c r="AG37" i="78"/>
  <c r="O37" i="78"/>
  <c r="NJ36" i="78"/>
  <c r="NL36" i="78" s="1"/>
  <c r="CE36" i="78"/>
  <c r="CG36" i="78" s="1"/>
  <c r="AK36" i="78"/>
  <c r="AG36" i="78"/>
  <c r="O36" i="78"/>
  <c r="NJ35" i="78"/>
  <c r="NL35" i="78" s="1"/>
  <c r="CE35" i="78"/>
  <c r="CG35" i="78" s="1"/>
  <c r="AK35" i="78"/>
  <c r="AG35" i="78"/>
  <c r="O35" i="78"/>
  <c r="NJ34" i="78"/>
  <c r="NL34" i="78" s="1"/>
  <c r="CE34" i="78"/>
  <c r="CG34" i="78" s="1"/>
  <c r="AK34" i="78"/>
  <c r="AG34" i="78"/>
  <c r="O34" i="78"/>
  <c r="NJ33" i="78"/>
  <c r="NL33" i="78" s="1"/>
  <c r="CE33" i="78"/>
  <c r="CG33" i="78" s="1"/>
  <c r="AK33" i="78"/>
  <c r="AG33" i="78"/>
  <c r="O33" i="78"/>
  <c r="NJ32" i="78"/>
  <c r="NL32" i="78" s="1"/>
  <c r="CE32" i="78"/>
  <c r="CG32" i="78" s="1"/>
  <c r="AK32" i="78"/>
  <c r="AG32" i="78"/>
  <c r="O32" i="78"/>
  <c r="NJ31" i="78"/>
  <c r="NL31" i="78" s="1"/>
  <c r="CE31" i="78"/>
  <c r="CG31" i="78" s="1"/>
  <c r="AK31" i="78"/>
  <c r="AG31" i="78"/>
  <c r="O31" i="78"/>
  <c r="NJ30" i="78"/>
  <c r="NL30" i="78" s="1"/>
  <c r="CE30" i="78"/>
  <c r="CG30" i="78" s="1"/>
  <c r="AK30" i="78"/>
  <c r="AG30" i="78"/>
  <c r="O30" i="78"/>
  <c r="NJ29" i="78"/>
  <c r="NL29" i="78" s="1"/>
  <c r="CE29" i="78"/>
  <c r="CG29" i="78" s="1"/>
  <c r="AK29" i="78"/>
  <c r="AG29" i="78"/>
  <c r="O29" i="78"/>
  <c r="NJ28" i="78"/>
  <c r="NL28" i="78" s="1"/>
  <c r="CE28" i="78"/>
  <c r="CG28" i="78" s="1"/>
  <c r="AG27" i="78"/>
  <c r="AK28" i="78"/>
  <c r="AG28" i="78"/>
  <c r="O28" i="78"/>
  <c r="NJ27" i="78"/>
  <c r="NL27" i="78" s="1"/>
  <c r="CE27" i="78"/>
  <c r="CG27" i="78" s="1"/>
  <c r="AK27" i="78"/>
  <c r="O27" i="78"/>
  <c r="NJ26" i="78"/>
  <c r="NL26" i="78" s="1"/>
  <c r="CE26" i="78"/>
  <c r="CG26" i="78" s="1"/>
  <c r="AK26" i="78"/>
  <c r="AG26" i="78"/>
  <c r="O26" i="78"/>
  <c r="NJ25" i="78"/>
  <c r="NL25" i="78" s="1"/>
  <c r="CE25" i="78"/>
  <c r="CG25" i="78" s="1"/>
  <c r="AK25" i="78"/>
  <c r="AG25" i="78"/>
  <c r="O25" i="78"/>
  <c r="NJ24" i="78"/>
  <c r="NL24" i="78" s="1"/>
  <c r="CE24" i="78"/>
  <c r="CG24" i="78" s="1"/>
  <c r="AK24" i="78"/>
  <c r="AG24" i="78"/>
  <c r="AG23" i="78"/>
  <c r="O24" i="78"/>
  <c r="NJ23" i="78"/>
  <c r="NL23" i="78" s="1"/>
  <c r="CE23" i="78"/>
  <c r="CG23" i="78" s="1"/>
  <c r="AK23" i="78"/>
  <c r="O23" i="78"/>
  <c r="NJ22" i="78"/>
  <c r="NL22" i="78" s="1"/>
  <c r="CE22" i="78"/>
  <c r="CG22" i="78" s="1"/>
  <c r="AK22" i="78"/>
  <c r="AG22" i="78"/>
  <c r="O22" i="78"/>
  <c r="NJ21" i="78"/>
  <c r="NL21" i="78" s="1"/>
  <c r="CE21" i="78"/>
  <c r="CG21" i="78" s="1"/>
  <c r="AK21" i="78"/>
  <c r="AG21" i="78"/>
  <c r="O21" i="78"/>
  <c r="NJ20" i="78"/>
  <c r="NL20" i="78" s="1"/>
  <c r="CE20" i="78"/>
  <c r="CG20" i="78" s="1"/>
  <c r="AK20" i="78"/>
  <c r="AG20" i="78"/>
  <c r="O20" i="78"/>
  <c r="NJ19" i="78"/>
  <c r="NL19" i="78" s="1"/>
  <c r="CE19" i="78"/>
  <c r="CG19" i="78" s="1"/>
  <c r="AK19" i="78"/>
  <c r="AG19" i="78"/>
  <c r="O19" i="78"/>
  <c r="NJ18" i="78"/>
  <c r="NL18" i="78" s="1"/>
  <c r="CE18" i="78"/>
  <c r="CG18" i="78" s="1"/>
  <c r="AK18" i="78"/>
  <c r="AG18" i="78"/>
  <c r="O18" i="78"/>
  <c r="NJ17" i="78"/>
  <c r="NL17" i="78" s="1"/>
  <c r="CE17" i="78"/>
  <c r="CG17" i="78" s="1"/>
  <c r="AK17" i="78"/>
  <c r="AG17" i="78"/>
  <c r="O17" i="78"/>
  <c r="NJ16" i="78"/>
  <c r="NL16" i="78" s="1"/>
  <c r="CE16" i="78"/>
  <c r="CG16" i="78" s="1"/>
  <c r="AK16" i="78"/>
  <c r="AG16" i="78"/>
  <c r="O16" i="78"/>
  <c r="NJ15" i="78"/>
  <c r="NL15" i="78" s="1"/>
  <c r="CE15" i="78"/>
  <c r="CG15" i="78" s="1"/>
  <c r="AK15" i="78"/>
  <c r="AG15" i="78"/>
  <c r="O15" i="78"/>
  <c r="O14" i="78"/>
  <c r="NJ14" i="78"/>
  <c r="NL14" i="78" s="1"/>
  <c r="CE14" i="78"/>
  <c r="CG14" i="78" s="1"/>
  <c r="AK14" i="78"/>
  <c r="AG14" i="78"/>
  <c r="NJ13" i="78"/>
  <c r="NL13" i="78" s="1"/>
  <c r="CE13" i="78"/>
  <c r="CG13" i="78" s="1"/>
  <c r="AK13" i="78"/>
  <c r="AG13" i="78"/>
  <c r="O13" i="78"/>
  <c r="NJ12" i="78"/>
  <c r="NL12" i="78" s="1"/>
  <c r="CE12" i="78"/>
  <c r="CG12" i="78" s="1"/>
  <c r="AK12" i="78"/>
  <c r="AG12" i="78"/>
  <c r="O12" i="78"/>
  <c r="NJ11" i="78"/>
  <c r="NL11" i="78" s="1"/>
  <c r="CE11" i="78"/>
  <c r="CG11" i="78" s="1"/>
  <c r="AK11" i="78"/>
  <c r="AG11" i="78"/>
  <c r="O11" i="78"/>
  <c r="NJ10" i="78"/>
  <c r="NL10" i="78" s="1"/>
  <c r="CE10" i="78"/>
  <c r="CG10" i="78" s="1"/>
  <c r="AK10" i="78"/>
  <c r="AG10" i="78"/>
  <c r="O10" i="78"/>
  <c r="NJ9" i="78"/>
  <c r="NL9" i="78" s="1"/>
  <c r="CE9" i="78"/>
  <c r="CG9" i="78" s="1"/>
  <c r="AK9" i="78"/>
  <c r="AG9" i="78"/>
  <c r="O9" i="78"/>
  <c r="NJ8" i="78"/>
  <c r="NL8" i="78" s="1"/>
  <c r="CE8" i="78"/>
  <c r="CG8" i="78" s="1"/>
  <c r="AK8" i="78"/>
  <c r="AG8" i="78"/>
  <c r="O8" i="78"/>
  <c r="NJ7" i="78"/>
  <c r="NL7" i="78" s="1"/>
  <c r="NJ6" i="78"/>
  <c r="NL6" i="78" s="1"/>
  <c r="NJ5" i="78"/>
  <c r="NL5" i="78" s="1"/>
  <c r="NJ4" i="78"/>
  <c r="NL4" i="78" s="1"/>
  <c r="NJ3" i="78"/>
  <c r="NL3" i="78" s="1"/>
  <c r="CE7" i="78"/>
  <c r="CG7" i="78" s="1"/>
  <c r="CE6" i="78"/>
  <c r="CG6" i="78" s="1"/>
  <c r="CE5" i="78"/>
  <c r="CG5" i="78" s="1"/>
  <c r="CE4" i="78"/>
  <c r="CG4" i="78" s="1"/>
  <c r="CE3" i="78"/>
  <c r="CG3" i="78" s="1"/>
  <c r="AK7" i="78"/>
  <c r="AK6" i="78"/>
  <c r="AK5" i="78"/>
  <c r="AK4" i="78"/>
  <c r="AK3" i="78"/>
  <c r="AG7" i="78"/>
  <c r="AG6" i="78"/>
  <c r="AG5" i="78"/>
  <c r="AG4" i="78"/>
  <c r="AG3" i="78"/>
  <c r="O7" i="78"/>
  <c r="O6" i="78"/>
  <c r="O5" i="78"/>
  <c r="O4" i="78"/>
  <c r="O3" i="78"/>
  <c r="W8" i="62"/>
  <c r="V8" i="62"/>
  <c r="U8" i="62"/>
  <c r="T8" i="62"/>
  <c r="S8" i="62"/>
  <c r="M8" i="62"/>
  <c r="L8" i="62"/>
  <c r="X9" i="62"/>
  <c r="H8" i="79"/>
  <c r="H8" i="83" s="1"/>
  <c r="B17" i="79"/>
  <c r="B17" i="83" s="1"/>
  <c r="C17" i="79"/>
  <c r="C17" i="83" s="1"/>
  <c r="D17" i="79"/>
  <c r="D17" i="83" s="1"/>
  <c r="E17" i="79"/>
  <c r="E17" i="83" s="1"/>
  <c r="F17" i="79"/>
  <c r="F17" i="83" s="1"/>
  <c r="G17" i="79"/>
  <c r="G17" i="83" s="1"/>
  <c r="H17" i="79"/>
  <c r="H17" i="83" s="1"/>
  <c r="I17" i="79"/>
  <c r="I17" i="83" s="1"/>
  <c r="J17" i="79"/>
  <c r="J17" i="83" s="1"/>
  <c r="K17" i="79"/>
  <c r="K17" i="83" s="1"/>
  <c r="L17" i="79"/>
  <c r="L17" i="83" s="1"/>
  <c r="M17" i="79"/>
  <c r="M17" i="83" s="1"/>
  <c r="N17" i="79"/>
  <c r="N17" i="83" s="1"/>
  <c r="O17" i="79"/>
  <c r="O17" i="83" s="1"/>
  <c r="P17" i="79"/>
  <c r="P17" i="83" s="1"/>
  <c r="Q17" i="79"/>
  <c r="Q17" i="83" s="1"/>
  <c r="R17" i="79"/>
  <c r="R17" i="83" s="1"/>
  <c r="S17" i="79"/>
  <c r="S17" i="83" s="1"/>
  <c r="T17" i="79"/>
  <c r="T17" i="83" s="1"/>
  <c r="U17" i="79"/>
  <c r="U17" i="83" s="1"/>
  <c r="V17" i="79"/>
  <c r="V17" i="83" s="1"/>
  <c r="W17" i="79"/>
  <c r="W17" i="83" s="1"/>
  <c r="X17" i="79"/>
  <c r="X17" i="83" s="1"/>
  <c r="Y17" i="79"/>
  <c r="Y17" i="83" s="1"/>
  <c r="Z17" i="79"/>
  <c r="Z17" i="83" s="1"/>
  <c r="AA17" i="79"/>
  <c r="AA17" i="83" s="1"/>
  <c r="B18" i="79"/>
  <c r="B18" i="83" s="1"/>
  <c r="C18" i="79"/>
  <c r="C18" i="83" s="1"/>
  <c r="D18" i="79"/>
  <c r="D18" i="83" s="1"/>
  <c r="E18" i="79"/>
  <c r="E18" i="83" s="1"/>
  <c r="F18" i="79"/>
  <c r="F18" i="83" s="1"/>
  <c r="G18" i="79"/>
  <c r="G18" i="83" s="1"/>
  <c r="H18" i="79"/>
  <c r="H18" i="83" s="1"/>
  <c r="I18" i="79"/>
  <c r="I18" i="83" s="1"/>
  <c r="J18" i="79"/>
  <c r="J18" i="83" s="1"/>
  <c r="K18" i="79"/>
  <c r="K18" i="83" s="1"/>
  <c r="L18" i="79"/>
  <c r="L18" i="83" s="1"/>
  <c r="M18" i="79"/>
  <c r="M18" i="83" s="1"/>
  <c r="N18" i="79"/>
  <c r="N18" i="83" s="1"/>
  <c r="O18" i="79"/>
  <c r="O18" i="83" s="1"/>
  <c r="P18" i="79"/>
  <c r="P18" i="83" s="1"/>
  <c r="Q18" i="79"/>
  <c r="Q18" i="83" s="1"/>
  <c r="R18" i="79"/>
  <c r="R18" i="83" s="1"/>
  <c r="S18" i="79"/>
  <c r="S18" i="83" s="1"/>
  <c r="T18" i="79"/>
  <c r="T18" i="83" s="1"/>
  <c r="U18" i="79"/>
  <c r="U18" i="83" s="1"/>
  <c r="V18" i="79"/>
  <c r="V18" i="83" s="1"/>
  <c r="W18" i="79"/>
  <c r="W18" i="83" s="1"/>
  <c r="X18" i="79"/>
  <c r="X18" i="83" s="1"/>
  <c r="Y18" i="79"/>
  <c r="Y18" i="83" s="1"/>
  <c r="Z18" i="79"/>
  <c r="Z18" i="83" s="1"/>
  <c r="AA18" i="79"/>
  <c r="AA18" i="83" s="1"/>
  <c r="B19" i="79"/>
  <c r="B19" i="83" s="1"/>
  <c r="C19" i="79"/>
  <c r="C19" i="83" s="1"/>
  <c r="D19" i="79"/>
  <c r="D19" i="83" s="1"/>
  <c r="E19" i="79"/>
  <c r="E19" i="83" s="1"/>
  <c r="F19" i="79"/>
  <c r="F19" i="83" s="1"/>
  <c r="G19" i="79"/>
  <c r="G19" i="83" s="1"/>
  <c r="H19" i="79"/>
  <c r="H19" i="83" s="1"/>
  <c r="I19" i="79"/>
  <c r="I19" i="83" s="1"/>
  <c r="J19" i="79"/>
  <c r="J19" i="83" s="1"/>
  <c r="K19" i="79"/>
  <c r="K19" i="83" s="1"/>
  <c r="L19" i="79"/>
  <c r="L19" i="83" s="1"/>
  <c r="M19" i="79"/>
  <c r="M19" i="83" s="1"/>
  <c r="N19" i="79"/>
  <c r="N19" i="83" s="1"/>
  <c r="O19" i="79"/>
  <c r="O19" i="83" s="1"/>
  <c r="P19" i="79"/>
  <c r="P19" i="83" s="1"/>
  <c r="Q19" i="79"/>
  <c r="Q19" i="83" s="1"/>
  <c r="R19" i="79"/>
  <c r="R19" i="83" s="1"/>
  <c r="S19" i="79"/>
  <c r="S19" i="83" s="1"/>
  <c r="T19" i="79"/>
  <c r="T19" i="83" s="1"/>
  <c r="U19" i="79"/>
  <c r="U19" i="83" s="1"/>
  <c r="V19" i="79"/>
  <c r="V19" i="83" s="1"/>
  <c r="W19" i="79"/>
  <c r="W19" i="83" s="1"/>
  <c r="X19" i="79"/>
  <c r="X19" i="83" s="1"/>
  <c r="Y19" i="79"/>
  <c r="Y19" i="83" s="1"/>
  <c r="Z19" i="79"/>
  <c r="Z19" i="83" s="1"/>
  <c r="AA19" i="79"/>
  <c r="AA19" i="83" s="1"/>
  <c r="B20" i="79"/>
  <c r="B20" i="83" s="1"/>
  <c r="C20" i="79"/>
  <c r="C20" i="83" s="1"/>
  <c r="D20" i="79"/>
  <c r="D20" i="83" s="1"/>
  <c r="E20" i="79"/>
  <c r="E20" i="83" s="1"/>
  <c r="F20" i="79"/>
  <c r="F20" i="83" s="1"/>
  <c r="G20" i="79"/>
  <c r="G20" i="83" s="1"/>
  <c r="H20" i="79"/>
  <c r="H20" i="83" s="1"/>
  <c r="I20" i="79"/>
  <c r="I20" i="83" s="1"/>
  <c r="J20" i="79"/>
  <c r="J20" i="83" s="1"/>
  <c r="K20" i="79"/>
  <c r="K20" i="83" s="1"/>
  <c r="L20" i="79"/>
  <c r="L20" i="83" s="1"/>
  <c r="M20" i="79"/>
  <c r="M20" i="83" s="1"/>
  <c r="N20" i="79"/>
  <c r="N20" i="83" s="1"/>
  <c r="O20" i="79"/>
  <c r="O20" i="83" s="1"/>
  <c r="P20" i="79"/>
  <c r="P20" i="83" s="1"/>
  <c r="Q20" i="79"/>
  <c r="Q20" i="83" s="1"/>
  <c r="R20" i="79"/>
  <c r="R20" i="83" s="1"/>
  <c r="S20" i="79"/>
  <c r="S20" i="83" s="1"/>
  <c r="T20" i="79"/>
  <c r="T20" i="83" s="1"/>
  <c r="U20" i="79"/>
  <c r="U20" i="83" s="1"/>
  <c r="V20" i="79"/>
  <c r="V20" i="83" s="1"/>
  <c r="W20" i="79"/>
  <c r="W20" i="83" s="1"/>
  <c r="X20" i="79"/>
  <c r="X20" i="83" s="1"/>
  <c r="Y20" i="79"/>
  <c r="Y20" i="83" s="1"/>
  <c r="Z20" i="79"/>
  <c r="Z20" i="83" s="1"/>
  <c r="AA20" i="79"/>
  <c r="AA20" i="83" s="1"/>
  <c r="C16" i="79"/>
  <c r="C16" i="83" s="1"/>
  <c r="D16" i="79"/>
  <c r="D16" i="83" s="1"/>
  <c r="E16" i="79"/>
  <c r="E16" i="83" s="1"/>
  <c r="F16" i="79"/>
  <c r="F16" i="83" s="1"/>
  <c r="G16" i="79"/>
  <c r="G16" i="83" s="1"/>
  <c r="H16" i="79"/>
  <c r="H16" i="83" s="1"/>
  <c r="I16" i="79"/>
  <c r="I16" i="83" s="1"/>
  <c r="J16" i="79"/>
  <c r="J16" i="83" s="1"/>
  <c r="K16" i="79"/>
  <c r="K16" i="83" s="1"/>
  <c r="L16" i="79"/>
  <c r="L16" i="83" s="1"/>
  <c r="M16" i="79"/>
  <c r="M16" i="83" s="1"/>
  <c r="N16" i="79"/>
  <c r="N16" i="83" s="1"/>
  <c r="O16" i="79"/>
  <c r="O16" i="83" s="1"/>
  <c r="P16" i="79"/>
  <c r="P16" i="83" s="1"/>
  <c r="Q16" i="79"/>
  <c r="Q16" i="83" s="1"/>
  <c r="R16" i="79"/>
  <c r="R16" i="83" s="1"/>
  <c r="S16" i="79"/>
  <c r="S16" i="83" s="1"/>
  <c r="T16" i="79"/>
  <c r="T16" i="83" s="1"/>
  <c r="U16" i="79"/>
  <c r="U16" i="83" s="1"/>
  <c r="V16" i="79"/>
  <c r="V16" i="83" s="1"/>
  <c r="W16" i="79"/>
  <c r="W16" i="83" s="1"/>
  <c r="X16" i="79"/>
  <c r="X16" i="83" s="1"/>
  <c r="Y16" i="79"/>
  <c r="Y16" i="83" s="1"/>
  <c r="Z16" i="79"/>
  <c r="Z16" i="83" s="1"/>
  <c r="AA16" i="79"/>
  <c r="AA16" i="83" s="1"/>
  <c r="B16" i="79"/>
  <c r="B16" i="83" s="1"/>
  <c r="B8" i="79"/>
  <c r="B8" i="83" s="1"/>
  <c r="C8" i="79"/>
  <c r="C8" i="83" s="1"/>
  <c r="D8" i="79"/>
  <c r="D8" i="83" s="1"/>
  <c r="E8" i="79"/>
  <c r="E8" i="83" s="1"/>
  <c r="F8" i="79"/>
  <c r="F8" i="83" s="1"/>
  <c r="G8" i="79"/>
  <c r="G8" i="83" s="1"/>
  <c r="I8" i="79"/>
  <c r="I8" i="83" s="1"/>
  <c r="J8" i="79"/>
  <c r="J8" i="83" s="1"/>
  <c r="K8" i="79"/>
  <c r="K8" i="83" s="1"/>
  <c r="L8" i="79"/>
  <c r="L8" i="83" s="1"/>
  <c r="M8" i="79"/>
  <c r="M8" i="83" s="1"/>
  <c r="N8" i="79"/>
  <c r="N8" i="83" s="1"/>
  <c r="O8" i="79"/>
  <c r="O8" i="83" s="1"/>
  <c r="P8" i="79"/>
  <c r="P8" i="83" s="1"/>
  <c r="Q8" i="79"/>
  <c r="Q8" i="83" s="1"/>
  <c r="R8" i="79"/>
  <c r="R8" i="83" s="1"/>
  <c r="S8" i="79"/>
  <c r="S8" i="83" s="1"/>
  <c r="T8" i="79"/>
  <c r="T8" i="83" s="1"/>
  <c r="U8" i="79"/>
  <c r="U8" i="83" s="1"/>
  <c r="V8" i="79"/>
  <c r="V8" i="83" s="1"/>
  <c r="W8" i="79"/>
  <c r="W8" i="83" s="1"/>
  <c r="X8" i="79"/>
  <c r="X8" i="83" s="1"/>
  <c r="Y8" i="79"/>
  <c r="Y8" i="83" s="1"/>
  <c r="B9" i="79"/>
  <c r="B9" i="83" s="1"/>
  <c r="C9" i="79"/>
  <c r="C9" i="83" s="1"/>
  <c r="D9" i="79"/>
  <c r="D9" i="83" s="1"/>
  <c r="E9" i="79"/>
  <c r="E9" i="83" s="1"/>
  <c r="F9" i="79"/>
  <c r="F9" i="83" s="1"/>
  <c r="G9" i="79"/>
  <c r="G9" i="83" s="1"/>
  <c r="H9" i="79"/>
  <c r="H9" i="83" s="1"/>
  <c r="I9" i="79"/>
  <c r="I9" i="83" s="1"/>
  <c r="J9" i="79"/>
  <c r="J9" i="83" s="1"/>
  <c r="K9" i="79"/>
  <c r="K9" i="83" s="1"/>
  <c r="L9" i="79"/>
  <c r="L9" i="83" s="1"/>
  <c r="M9" i="79"/>
  <c r="M9" i="83" s="1"/>
  <c r="N9" i="79"/>
  <c r="N9" i="83" s="1"/>
  <c r="O9" i="79"/>
  <c r="O9" i="83" s="1"/>
  <c r="P9" i="79"/>
  <c r="P9" i="83" s="1"/>
  <c r="Q9" i="79"/>
  <c r="Q9" i="83" s="1"/>
  <c r="R9" i="79"/>
  <c r="R9" i="83" s="1"/>
  <c r="S9" i="79"/>
  <c r="S9" i="83" s="1"/>
  <c r="T9" i="79"/>
  <c r="T9" i="83" s="1"/>
  <c r="U9" i="79"/>
  <c r="U9" i="83" s="1"/>
  <c r="V9" i="79"/>
  <c r="V9" i="83" s="1"/>
  <c r="W9" i="79"/>
  <c r="W9" i="83" s="1"/>
  <c r="X9" i="79"/>
  <c r="X9" i="83" s="1"/>
  <c r="Y9" i="79"/>
  <c r="Y9" i="83" s="1"/>
  <c r="B10" i="79"/>
  <c r="B10" i="83" s="1"/>
  <c r="C10" i="79"/>
  <c r="C10" i="83" s="1"/>
  <c r="D10" i="79"/>
  <c r="D10" i="83" s="1"/>
  <c r="E10" i="79"/>
  <c r="E10" i="83" s="1"/>
  <c r="F10" i="79"/>
  <c r="F10" i="83" s="1"/>
  <c r="G10" i="79"/>
  <c r="G10" i="83" s="1"/>
  <c r="H10" i="79"/>
  <c r="H10" i="83" s="1"/>
  <c r="I10" i="79"/>
  <c r="I10" i="83" s="1"/>
  <c r="J10" i="79"/>
  <c r="J10" i="83" s="1"/>
  <c r="K10" i="79"/>
  <c r="K10" i="83" s="1"/>
  <c r="L10" i="79"/>
  <c r="L10" i="83" s="1"/>
  <c r="M10" i="79"/>
  <c r="M10" i="83" s="1"/>
  <c r="N10" i="79"/>
  <c r="N10" i="83" s="1"/>
  <c r="O10" i="79"/>
  <c r="O10" i="83" s="1"/>
  <c r="P10" i="79"/>
  <c r="P10" i="83" s="1"/>
  <c r="Q10" i="79"/>
  <c r="Q10" i="83" s="1"/>
  <c r="R10" i="79"/>
  <c r="R10" i="83" s="1"/>
  <c r="S10" i="79"/>
  <c r="S10" i="83" s="1"/>
  <c r="T10" i="79"/>
  <c r="T10" i="83" s="1"/>
  <c r="U10" i="79"/>
  <c r="U10" i="83" s="1"/>
  <c r="V10" i="79"/>
  <c r="V10" i="83" s="1"/>
  <c r="W10" i="79"/>
  <c r="W10" i="83" s="1"/>
  <c r="X10" i="79"/>
  <c r="X10" i="83" s="1"/>
  <c r="Y10" i="79"/>
  <c r="Y10" i="83" s="1"/>
  <c r="B11" i="79"/>
  <c r="B11" i="83" s="1"/>
  <c r="C11" i="79"/>
  <c r="C11" i="83" s="1"/>
  <c r="D11" i="79"/>
  <c r="D11" i="83" s="1"/>
  <c r="E11" i="79"/>
  <c r="E11" i="83" s="1"/>
  <c r="F11" i="79"/>
  <c r="F11" i="83" s="1"/>
  <c r="G11" i="79"/>
  <c r="G11" i="83" s="1"/>
  <c r="H11" i="79"/>
  <c r="H11" i="83" s="1"/>
  <c r="I11" i="79"/>
  <c r="I11" i="83" s="1"/>
  <c r="J11" i="79"/>
  <c r="J11" i="83" s="1"/>
  <c r="K11" i="79"/>
  <c r="K11" i="83" s="1"/>
  <c r="L11" i="79"/>
  <c r="L11" i="83" s="1"/>
  <c r="M11" i="79"/>
  <c r="M11" i="83" s="1"/>
  <c r="N11" i="79"/>
  <c r="N11" i="83" s="1"/>
  <c r="O11" i="79"/>
  <c r="O11" i="83" s="1"/>
  <c r="P11" i="79"/>
  <c r="P11" i="83" s="1"/>
  <c r="Q11" i="79"/>
  <c r="Q11" i="83" s="1"/>
  <c r="R11" i="79"/>
  <c r="R11" i="83" s="1"/>
  <c r="S11" i="79"/>
  <c r="S11" i="83" s="1"/>
  <c r="T11" i="79"/>
  <c r="T11" i="83" s="1"/>
  <c r="U11" i="79"/>
  <c r="U11" i="83" s="1"/>
  <c r="V11" i="79"/>
  <c r="V11" i="83" s="1"/>
  <c r="W11" i="79"/>
  <c r="W11" i="83" s="1"/>
  <c r="X11" i="79"/>
  <c r="X11" i="83" s="1"/>
  <c r="Y11" i="79"/>
  <c r="Y11" i="83" s="1"/>
  <c r="C7" i="79"/>
  <c r="C7" i="83" s="1"/>
  <c r="D7" i="79"/>
  <c r="D7" i="83" s="1"/>
  <c r="E7" i="79"/>
  <c r="E7" i="83" s="1"/>
  <c r="F7" i="79"/>
  <c r="F7" i="83" s="1"/>
  <c r="G7" i="79"/>
  <c r="G7" i="83" s="1"/>
  <c r="H7" i="79"/>
  <c r="H7" i="83" s="1"/>
  <c r="I7" i="79"/>
  <c r="I7" i="83" s="1"/>
  <c r="J7" i="79"/>
  <c r="J7" i="83" s="1"/>
  <c r="K7" i="79"/>
  <c r="K7" i="83" s="1"/>
  <c r="L7" i="79"/>
  <c r="L7" i="83" s="1"/>
  <c r="M7" i="79"/>
  <c r="M7" i="83" s="1"/>
  <c r="N7" i="79"/>
  <c r="N7" i="83" s="1"/>
  <c r="O7" i="79"/>
  <c r="O7" i="83" s="1"/>
  <c r="P7" i="79"/>
  <c r="P7" i="83" s="1"/>
  <c r="Q7" i="79"/>
  <c r="Q7" i="83" s="1"/>
  <c r="R7" i="79"/>
  <c r="R7" i="83" s="1"/>
  <c r="S7" i="79"/>
  <c r="S7" i="83" s="1"/>
  <c r="T7" i="79"/>
  <c r="T7" i="83" s="1"/>
  <c r="U7" i="79"/>
  <c r="U7" i="83" s="1"/>
  <c r="V7" i="79"/>
  <c r="V7" i="83" s="1"/>
  <c r="W7" i="79"/>
  <c r="W7" i="83" s="1"/>
  <c r="X7" i="79"/>
  <c r="X7" i="83" s="1"/>
  <c r="Y7" i="79"/>
  <c r="Y7" i="83" s="1"/>
  <c r="B7" i="79"/>
  <c r="B7" i="83" s="1"/>
  <c r="I13" i="15"/>
  <c r="L7" i="78"/>
  <c r="L6" i="78"/>
  <c r="L5" i="78"/>
  <c r="K4" i="78"/>
  <c r="K3" i="78"/>
  <c r="B1" i="49"/>
  <c r="W9" i="62"/>
  <c r="V9" i="62"/>
  <c r="U9" i="62"/>
  <c r="T9" i="62"/>
  <c r="S9" i="62"/>
  <c r="M9" i="62"/>
  <c r="L9" i="62"/>
  <c r="K9" i="62"/>
  <c r="J9" i="62"/>
  <c r="I9" i="62"/>
  <c r="H9" i="62"/>
  <c r="G9" i="62"/>
  <c r="F9" i="62"/>
  <c r="D9" i="62"/>
  <c r="M9" i="15" s="1"/>
  <c r="L27" i="15"/>
  <c r="K27" i="15"/>
  <c r="I27" i="15"/>
  <c r="H27" i="15"/>
  <c r="F27" i="15"/>
  <c r="E27" i="15"/>
  <c r="D27" i="15"/>
  <c r="L4" i="78"/>
  <c r="L3" i="78"/>
  <c r="K7" i="78"/>
  <c r="K6" i="78"/>
  <c r="K5" i="78"/>
  <c r="A17" i="15"/>
  <c r="AF354" i="25" l="1"/>
  <c r="AF356" i="25"/>
  <c r="AF355" i="25"/>
  <c r="AG356" i="25"/>
  <c r="AG354" i="25"/>
  <c r="AG355" i="25"/>
  <c r="AF348" i="25"/>
  <c r="AF346" i="25"/>
  <c r="AF347" i="25"/>
  <c r="AG347" i="25"/>
  <c r="AG346" i="25"/>
  <c r="AG348" i="25"/>
  <c r="X17" i="15"/>
  <c r="W17" i="15"/>
  <c r="V17" i="15"/>
  <c r="U17" i="15"/>
  <c r="T17" i="15"/>
  <c r="S17" i="15"/>
  <c r="R17" i="15"/>
  <c r="Q17" i="15"/>
  <c r="P17" i="15"/>
  <c r="O17" i="15"/>
  <c r="N17" i="15"/>
  <c r="AG739" i="25"/>
  <c r="AG793" i="25"/>
  <c r="AG792" i="25"/>
  <c r="AG796" i="25"/>
  <c r="AG795" i="25"/>
  <c r="AG794" i="25"/>
  <c r="B7" i="62"/>
  <c r="AF795" i="25"/>
  <c r="AF794" i="25"/>
  <c r="AF792" i="25"/>
  <c r="AF793" i="25"/>
  <c r="AF796" i="25"/>
  <c r="AF93" i="25"/>
  <c r="AN61" i="78" s="1"/>
  <c r="AV61" i="78" s="1"/>
  <c r="AF219" i="25"/>
  <c r="AN185" i="78" s="1"/>
  <c r="AV185" i="78" s="1"/>
  <c r="AF373" i="25"/>
  <c r="AF516" i="25"/>
  <c r="AF660" i="25"/>
  <c r="AF105" i="25"/>
  <c r="AN72" i="78" s="1"/>
  <c r="AV72" i="78" s="1"/>
  <c r="AF236" i="25"/>
  <c r="AN197" i="78" s="1"/>
  <c r="AV197" i="78" s="1"/>
  <c r="AF385" i="25"/>
  <c r="AF528" i="25"/>
  <c r="AF672" i="25"/>
  <c r="AG105" i="25"/>
  <c r="AO72" i="78" s="1"/>
  <c r="AW72" i="78" s="1"/>
  <c r="AF248" i="25"/>
  <c r="AN214" i="78" s="1"/>
  <c r="AV214" i="78" s="1"/>
  <c r="AF397" i="25"/>
  <c r="AF540" i="25"/>
  <c r="AF684" i="25"/>
  <c r="AF116" i="25"/>
  <c r="AN82" i="78" s="1"/>
  <c r="AV82" i="78" s="1"/>
  <c r="AF260" i="25"/>
  <c r="AN226" i="78" s="1"/>
  <c r="AV226" i="78" s="1"/>
  <c r="AF408" i="25"/>
  <c r="AF552" i="25"/>
  <c r="AF696" i="25"/>
  <c r="AF127" i="25"/>
  <c r="AN93" i="78" s="1"/>
  <c r="AV93" i="78" s="1"/>
  <c r="AF272" i="25"/>
  <c r="AN238" i="78" s="1"/>
  <c r="AV238" i="78" s="1"/>
  <c r="AF420" i="25"/>
  <c r="AF564" i="25"/>
  <c r="AF708" i="25"/>
  <c r="AF14" i="25"/>
  <c r="AF139" i="25"/>
  <c r="AN105" i="78" s="1"/>
  <c r="AV105" i="78" s="1"/>
  <c r="AF284" i="25"/>
  <c r="AF432" i="25"/>
  <c r="AF576" i="25"/>
  <c r="AF720" i="25"/>
  <c r="AF25" i="25"/>
  <c r="AN18" i="78" s="1"/>
  <c r="AV18" i="78" s="1"/>
  <c r="AF150" i="25"/>
  <c r="AN116" i="78" s="1"/>
  <c r="AV116" i="78" s="1"/>
  <c r="AF295" i="25"/>
  <c r="AF444" i="25"/>
  <c r="AF588" i="25"/>
  <c r="AF732" i="25"/>
  <c r="AF36" i="25"/>
  <c r="AN27" i="78" s="1"/>
  <c r="AV27" i="78" s="1"/>
  <c r="AF161" i="25"/>
  <c r="AN127" i="78" s="1"/>
  <c r="AV127" i="78" s="1"/>
  <c r="AF307" i="25"/>
  <c r="AF456" i="25"/>
  <c r="AF600" i="25"/>
  <c r="AF744" i="25"/>
  <c r="AN255" i="78" s="1"/>
  <c r="AV255" i="78" s="1"/>
  <c r="AF47" i="25"/>
  <c r="AN37" i="78" s="1"/>
  <c r="AV37" i="78" s="1"/>
  <c r="AF173" i="25"/>
  <c r="AN139" i="78" s="1"/>
  <c r="AV139" i="78" s="1"/>
  <c r="AF319" i="25"/>
  <c r="AF468" i="25"/>
  <c r="AF612" i="25"/>
  <c r="AF230" i="25"/>
  <c r="AF59" i="25"/>
  <c r="AF184" i="25"/>
  <c r="AN150" i="78" s="1"/>
  <c r="AV150" i="78" s="1"/>
  <c r="AF331" i="25"/>
  <c r="AF480" i="25"/>
  <c r="AF624" i="25"/>
  <c r="AF763" i="25"/>
  <c r="AF71" i="25"/>
  <c r="AF195" i="25"/>
  <c r="AN161" i="78" s="1"/>
  <c r="AV161" i="78" s="1"/>
  <c r="AF343" i="25"/>
  <c r="AF492" i="25"/>
  <c r="AF636" i="25"/>
  <c r="AF82" i="25"/>
  <c r="AN247" i="78" s="1"/>
  <c r="AV247" i="78" s="1"/>
  <c r="AF207" i="25"/>
  <c r="AN173" i="78" s="1"/>
  <c r="AV173" i="78" s="1"/>
  <c r="AF361" i="25"/>
  <c r="AF504" i="25"/>
  <c r="AF648" i="25"/>
  <c r="AF15" i="25"/>
  <c r="AN8" i="78" s="1"/>
  <c r="AV8" i="78" s="1"/>
  <c r="AF26" i="25"/>
  <c r="AN19" i="78" s="1"/>
  <c r="AV19" i="78" s="1"/>
  <c r="AF37" i="25"/>
  <c r="AN28" i="78" s="1"/>
  <c r="AV28" i="78" s="1"/>
  <c r="AF48" i="25"/>
  <c r="AN38" i="78" s="1"/>
  <c r="AV38" i="78" s="1"/>
  <c r="AF60" i="25"/>
  <c r="AF72" i="25"/>
  <c r="AN49" i="78" s="1"/>
  <c r="AV49" i="78" s="1"/>
  <c r="AF83" i="25"/>
  <c r="AN53" i="78" s="1"/>
  <c r="AV53" i="78" s="1"/>
  <c r="AF94" i="25"/>
  <c r="AN62" i="78" s="1"/>
  <c r="AV62" i="78" s="1"/>
  <c r="AF117" i="25"/>
  <c r="AN83" i="78" s="1"/>
  <c r="AV83" i="78" s="1"/>
  <c r="AF128" i="25"/>
  <c r="AN94" i="78" s="1"/>
  <c r="AV94" i="78" s="1"/>
  <c r="AF140" i="25"/>
  <c r="AN106" i="78" s="1"/>
  <c r="AV106" i="78" s="1"/>
  <c r="AF151" i="25"/>
  <c r="AN117" i="78" s="1"/>
  <c r="AV117" i="78" s="1"/>
  <c r="AF162" i="25"/>
  <c r="AN128" i="78" s="1"/>
  <c r="AV128" i="78" s="1"/>
  <c r="AF174" i="25"/>
  <c r="AN140" i="78" s="1"/>
  <c r="AV140" i="78" s="1"/>
  <c r="AF185" i="25"/>
  <c r="AN151" i="78" s="1"/>
  <c r="AV151" i="78" s="1"/>
  <c r="AF196" i="25"/>
  <c r="AN162" i="78" s="1"/>
  <c r="AV162" i="78" s="1"/>
  <c r="AF208" i="25"/>
  <c r="AN174" i="78" s="1"/>
  <c r="AV174" i="78" s="1"/>
  <c r="AF220" i="25"/>
  <c r="AN186" i="78" s="1"/>
  <c r="AV186" i="78" s="1"/>
  <c r="AF237" i="25"/>
  <c r="AN198" i="78" s="1"/>
  <c r="AV198" i="78" s="1"/>
  <c r="AF249" i="25"/>
  <c r="AN215" i="78" s="1"/>
  <c r="AV215" i="78" s="1"/>
  <c r="AF261" i="25"/>
  <c r="AN227" i="78" s="1"/>
  <c r="AV227" i="78" s="1"/>
  <c r="AF273" i="25"/>
  <c r="AN239" i="78" s="1"/>
  <c r="AV239" i="78" s="1"/>
  <c r="AF285" i="25"/>
  <c r="AF296" i="25"/>
  <c r="AF308" i="25"/>
  <c r="AF320" i="25"/>
  <c r="AF332" i="25"/>
  <c r="AF344" i="25"/>
  <c r="AF362" i="25"/>
  <c r="AF374" i="25"/>
  <c r="AF386" i="25"/>
  <c r="AF398" i="25"/>
  <c r="AF409" i="25"/>
  <c r="AF421" i="25"/>
  <c r="AF433" i="25"/>
  <c r="AF445" i="25"/>
  <c r="AF457" i="25"/>
  <c r="AF469" i="25"/>
  <c r="AF481" i="25"/>
  <c r="AF493" i="25"/>
  <c r="AF505" i="25"/>
  <c r="AF517" i="25"/>
  <c r="AF529" i="25"/>
  <c r="AF541" i="25"/>
  <c r="AF553" i="25"/>
  <c r="AF565" i="25"/>
  <c r="AF577" i="25"/>
  <c r="AF589" i="25"/>
  <c r="AF601" i="25"/>
  <c r="AF613" i="25"/>
  <c r="AF625" i="25"/>
  <c r="AF637" i="25"/>
  <c r="AF649" i="25"/>
  <c r="AF661" i="25"/>
  <c r="AF673" i="25"/>
  <c r="AF685" i="25"/>
  <c r="AF697" i="25"/>
  <c r="AF709" i="25"/>
  <c r="AF721" i="25"/>
  <c r="AF733" i="25"/>
  <c r="AF745" i="25"/>
  <c r="AN256" i="78" s="1"/>
  <c r="AV256" i="78" s="1"/>
  <c r="AF752" i="25"/>
  <c r="AF760" i="25"/>
  <c r="AG15" i="25"/>
  <c r="AO8" i="78" s="1"/>
  <c r="AW8" i="78" s="1"/>
  <c r="AF27" i="25"/>
  <c r="AN20" i="78" s="1"/>
  <c r="AV20" i="78" s="1"/>
  <c r="AF38" i="25"/>
  <c r="AN29" i="78" s="1"/>
  <c r="AV29" i="78" s="1"/>
  <c r="AF49" i="25"/>
  <c r="AF61" i="25"/>
  <c r="AN39" i="78" s="1"/>
  <c r="AV39" i="78" s="1"/>
  <c r="AF73" i="25"/>
  <c r="AN50" i="78" s="1"/>
  <c r="AV50" i="78" s="1"/>
  <c r="AF84" i="25"/>
  <c r="AN54" i="78" s="1"/>
  <c r="AV54" i="78" s="1"/>
  <c r="AF95" i="25"/>
  <c r="AN63" i="78" s="1"/>
  <c r="AV63" i="78" s="1"/>
  <c r="AF106" i="25"/>
  <c r="AN73" i="78" s="1"/>
  <c r="AV73" i="78" s="1"/>
  <c r="AG117" i="25"/>
  <c r="AO83" i="78" s="1"/>
  <c r="AW83" i="78" s="1"/>
  <c r="AF129" i="25"/>
  <c r="AN95" i="78" s="1"/>
  <c r="AV95" i="78" s="1"/>
  <c r="AF141" i="25"/>
  <c r="AN107" i="78" s="1"/>
  <c r="AV107" i="78" s="1"/>
  <c r="AF152" i="25"/>
  <c r="AN118" i="78" s="1"/>
  <c r="AV118" i="78" s="1"/>
  <c r="AF163" i="25"/>
  <c r="AN129" i="78" s="1"/>
  <c r="AV129" i="78" s="1"/>
  <c r="AF175" i="25"/>
  <c r="AN141" i="78" s="1"/>
  <c r="AV141" i="78" s="1"/>
  <c r="AF186" i="25"/>
  <c r="AN152" i="78" s="1"/>
  <c r="AV152" i="78" s="1"/>
  <c r="AF197" i="25"/>
  <c r="AN163" i="78" s="1"/>
  <c r="AV163" i="78" s="1"/>
  <c r="AF209" i="25"/>
  <c r="AN175" i="78" s="1"/>
  <c r="AV175" i="78" s="1"/>
  <c r="AF221" i="25"/>
  <c r="AN187" i="78" s="1"/>
  <c r="AV187" i="78" s="1"/>
  <c r="AF238" i="25"/>
  <c r="AN199" i="78" s="1"/>
  <c r="AV199" i="78" s="1"/>
  <c r="AF250" i="25"/>
  <c r="AN216" i="78" s="1"/>
  <c r="AV216" i="78" s="1"/>
  <c r="AF262" i="25"/>
  <c r="AN228" i="78" s="1"/>
  <c r="AV228" i="78" s="1"/>
  <c r="AF274" i="25"/>
  <c r="AN240" i="78" s="1"/>
  <c r="AV240" i="78" s="1"/>
  <c r="AF286" i="25"/>
  <c r="AF297" i="25"/>
  <c r="AF309" i="25"/>
  <c r="AF321" i="25"/>
  <c r="AF333" i="25"/>
  <c r="AF345" i="25"/>
  <c r="AF363" i="25"/>
  <c r="AF375" i="25"/>
  <c r="AF387" i="25"/>
  <c r="AG398" i="25"/>
  <c r="AF410" i="25"/>
  <c r="AF422" i="25"/>
  <c r="AF434" i="25"/>
  <c r="AF446" i="25"/>
  <c r="AF458" i="25"/>
  <c r="AF470" i="25"/>
  <c r="AF482" i="25"/>
  <c r="AF494" i="25"/>
  <c r="AF506" i="25"/>
  <c r="AF518" i="25"/>
  <c r="AF530" i="25"/>
  <c r="AF542" i="25"/>
  <c r="AF554" i="25"/>
  <c r="AF566" i="25"/>
  <c r="AF578" i="25"/>
  <c r="AF590" i="25"/>
  <c r="AF602" i="25"/>
  <c r="AF614" i="25"/>
  <c r="AF626" i="25"/>
  <c r="AF638" i="25"/>
  <c r="AF650" i="25"/>
  <c r="AF662" i="25"/>
  <c r="AF674" i="25"/>
  <c r="AF686" i="25"/>
  <c r="AF698" i="25"/>
  <c r="AF710" i="25"/>
  <c r="AF722" i="25"/>
  <c r="AF734" i="25"/>
  <c r="AF746" i="25"/>
  <c r="AF754" i="25"/>
  <c r="AF757" i="25"/>
  <c r="AF16" i="25"/>
  <c r="AN9" i="78" s="1"/>
  <c r="AV9" i="78" s="1"/>
  <c r="AF28" i="25"/>
  <c r="AN21" i="78" s="1"/>
  <c r="AV21" i="78" s="1"/>
  <c r="AF39" i="25"/>
  <c r="AF50" i="25"/>
  <c r="AF62" i="25"/>
  <c r="AN40" i="78" s="1"/>
  <c r="AV40" i="78" s="1"/>
  <c r="AF74" i="25"/>
  <c r="AN51" i="78" s="1"/>
  <c r="AV51" i="78" s="1"/>
  <c r="AF85" i="25"/>
  <c r="AN55" i="78" s="1"/>
  <c r="AV55" i="78" s="1"/>
  <c r="AF96" i="25"/>
  <c r="AN64" i="78" s="1"/>
  <c r="AV64" i="78" s="1"/>
  <c r="AF107" i="25"/>
  <c r="AN74" i="78" s="1"/>
  <c r="AV74" i="78" s="1"/>
  <c r="AF118" i="25"/>
  <c r="AN84" i="78" s="1"/>
  <c r="AV84" i="78" s="1"/>
  <c r="AF130" i="25"/>
  <c r="AN96" i="78" s="1"/>
  <c r="AV96" i="78" s="1"/>
  <c r="AF142" i="25"/>
  <c r="AN108" i="78" s="1"/>
  <c r="AV108" i="78" s="1"/>
  <c r="AF153" i="25"/>
  <c r="AN119" i="78" s="1"/>
  <c r="AV119" i="78" s="1"/>
  <c r="AF164" i="25"/>
  <c r="AN130" i="78" s="1"/>
  <c r="AV130" i="78" s="1"/>
  <c r="AF176" i="25"/>
  <c r="AN142" i="78" s="1"/>
  <c r="AV142" i="78" s="1"/>
  <c r="AF187" i="25"/>
  <c r="AN153" i="78" s="1"/>
  <c r="AV153" i="78" s="1"/>
  <c r="AF198" i="25"/>
  <c r="AN164" i="78" s="1"/>
  <c r="AV164" i="78" s="1"/>
  <c r="AF210" i="25"/>
  <c r="AN176" i="78" s="1"/>
  <c r="AV176" i="78" s="1"/>
  <c r="AF222" i="25"/>
  <c r="AN188" i="78" s="1"/>
  <c r="AV188" i="78" s="1"/>
  <c r="AF239" i="25"/>
  <c r="AN200" i="78" s="1"/>
  <c r="AV200" i="78" s="1"/>
  <c r="AF251" i="25"/>
  <c r="AN217" i="78" s="1"/>
  <c r="AV217" i="78" s="1"/>
  <c r="AF263" i="25"/>
  <c r="AN229" i="78" s="1"/>
  <c r="AV229" i="78" s="1"/>
  <c r="AF275" i="25"/>
  <c r="AN241" i="78" s="1"/>
  <c r="AV241" i="78" s="1"/>
  <c r="AF287" i="25"/>
  <c r="AN248" i="78" s="1"/>
  <c r="AV248" i="78" s="1"/>
  <c r="AF298" i="25"/>
  <c r="AF310" i="25"/>
  <c r="AF322" i="25"/>
  <c r="AF334" i="25"/>
  <c r="AF349" i="25"/>
  <c r="AF364" i="25"/>
  <c r="AF376" i="25"/>
  <c r="AF388" i="25"/>
  <c r="AF399" i="25"/>
  <c r="AF411" i="25"/>
  <c r="AF423" i="25"/>
  <c r="AF435" i="25"/>
  <c r="AF447" i="25"/>
  <c r="AF459" i="25"/>
  <c r="AF471" i="25"/>
  <c r="AF483" i="25"/>
  <c r="AF495" i="25"/>
  <c r="AF507" i="25"/>
  <c r="AF519" i="25"/>
  <c r="AF531" i="25"/>
  <c r="AF543" i="25"/>
  <c r="AF555" i="25"/>
  <c r="AF567" i="25"/>
  <c r="AF579" i="25"/>
  <c r="AF591" i="25"/>
  <c r="AF603" i="25"/>
  <c r="AF615" i="25"/>
  <c r="AF627" i="25"/>
  <c r="AF639" i="25"/>
  <c r="AF651" i="25"/>
  <c r="AF663" i="25"/>
  <c r="AF675" i="25"/>
  <c r="AF687" i="25"/>
  <c r="AF699" i="25"/>
  <c r="AF711" i="25"/>
  <c r="AF723" i="25"/>
  <c r="AF735" i="25"/>
  <c r="AF747" i="25"/>
  <c r="AN257" i="78" s="1"/>
  <c r="AV257" i="78" s="1"/>
  <c r="AF755" i="25"/>
  <c r="AF768" i="25"/>
  <c r="AF17" i="25"/>
  <c r="AN10" i="78" s="1"/>
  <c r="AV10" i="78" s="1"/>
  <c r="AF29" i="25"/>
  <c r="AF40" i="25"/>
  <c r="AN30" i="78" s="1"/>
  <c r="AV30" i="78" s="1"/>
  <c r="AF51" i="25"/>
  <c r="AF63" i="25"/>
  <c r="AN41" i="78" s="1"/>
  <c r="AV41" i="78" s="1"/>
  <c r="AF75" i="25"/>
  <c r="AN52" i="78" s="1"/>
  <c r="AV52" i="78" s="1"/>
  <c r="AF86" i="25"/>
  <c r="AF97" i="25"/>
  <c r="AN65" i="78" s="1"/>
  <c r="AV65" i="78" s="1"/>
  <c r="AF108" i="25"/>
  <c r="AN75" i="78" s="1"/>
  <c r="AV75" i="78" s="1"/>
  <c r="AF119" i="25"/>
  <c r="AN85" i="78" s="1"/>
  <c r="AV85" i="78" s="1"/>
  <c r="AF131" i="25"/>
  <c r="AN97" i="78" s="1"/>
  <c r="AV97" i="78" s="1"/>
  <c r="AF143" i="25"/>
  <c r="AN109" i="78" s="1"/>
  <c r="AV109" i="78" s="1"/>
  <c r="AF154" i="25"/>
  <c r="AN120" i="78" s="1"/>
  <c r="AV120" i="78" s="1"/>
  <c r="AF165" i="25"/>
  <c r="AN131" i="78" s="1"/>
  <c r="AV131" i="78" s="1"/>
  <c r="AF177" i="25"/>
  <c r="AN143" i="78" s="1"/>
  <c r="AV143" i="78" s="1"/>
  <c r="AF188" i="25"/>
  <c r="AN154" i="78" s="1"/>
  <c r="AV154" i="78" s="1"/>
  <c r="AF199" i="25"/>
  <c r="AN165" i="78" s="1"/>
  <c r="AV165" i="78" s="1"/>
  <c r="AF211" i="25"/>
  <c r="AN177" i="78" s="1"/>
  <c r="AV177" i="78" s="1"/>
  <c r="AF223" i="25"/>
  <c r="AN189" i="78" s="1"/>
  <c r="AV189" i="78" s="1"/>
  <c r="AF240" i="25"/>
  <c r="AN201" i="78" s="1"/>
  <c r="AV201" i="78" s="1"/>
  <c r="AF252" i="25"/>
  <c r="AN218" i="78" s="1"/>
  <c r="AV218" i="78" s="1"/>
  <c r="AF264" i="25"/>
  <c r="AN230" i="78" s="1"/>
  <c r="AV230" i="78" s="1"/>
  <c r="AF276" i="25"/>
  <c r="AN242" i="78" s="1"/>
  <c r="AV242" i="78" s="1"/>
  <c r="AG287" i="25"/>
  <c r="AO248" i="78" s="1"/>
  <c r="AW248" i="78" s="1"/>
  <c r="AF299" i="25"/>
  <c r="AF311" i="25"/>
  <c r="AF323" i="25"/>
  <c r="AF335" i="25"/>
  <c r="AF350" i="25"/>
  <c r="AF365" i="25"/>
  <c r="AF377" i="25"/>
  <c r="AF389" i="25"/>
  <c r="AF400" i="25"/>
  <c r="AF412" i="25"/>
  <c r="AF424" i="25"/>
  <c r="AF436" i="25"/>
  <c r="AF448" i="25"/>
  <c r="AF460" i="25"/>
  <c r="AF472" i="25"/>
  <c r="AF484" i="25"/>
  <c r="AF496" i="25"/>
  <c r="AF508" i="25"/>
  <c r="AF520" i="25"/>
  <c r="AF532" i="25"/>
  <c r="AF544" i="25"/>
  <c r="AF556" i="25"/>
  <c r="AF568" i="25"/>
  <c r="AF580" i="25"/>
  <c r="AF592" i="25"/>
  <c r="AF604" i="25"/>
  <c r="AF616" i="25"/>
  <c r="AF628" i="25"/>
  <c r="AF640" i="25"/>
  <c r="AF652" i="25"/>
  <c r="AF664" i="25"/>
  <c r="AF676" i="25"/>
  <c r="AF688" i="25"/>
  <c r="AF700" i="25"/>
  <c r="AF712" i="25"/>
  <c r="AF724" i="25"/>
  <c r="AF736" i="25"/>
  <c r="AF748" i="25"/>
  <c r="AN258" i="78" s="1"/>
  <c r="AV258" i="78" s="1"/>
  <c r="AF756" i="25"/>
  <c r="AF759" i="25"/>
  <c r="AF18" i="25"/>
  <c r="AN11" i="78" s="1"/>
  <c r="AV11" i="78" s="1"/>
  <c r="AF30" i="25"/>
  <c r="AN22" i="78" s="1"/>
  <c r="AV22" i="78" s="1"/>
  <c r="AF41" i="25"/>
  <c r="AN31" i="78" s="1"/>
  <c r="AV31" i="78" s="1"/>
  <c r="AF52" i="25"/>
  <c r="AF64" i="25"/>
  <c r="AN42" i="78" s="1"/>
  <c r="AV42" i="78" s="1"/>
  <c r="AG75" i="25"/>
  <c r="AO52" i="78" s="1"/>
  <c r="AW52" i="78" s="1"/>
  <c r="AF87" i="25"/>
  <c r="AF98" i="25"/>
  <c r="AN66" i="78" s="1"/>
  <c r="AV66" i="78" s="1"/>
  <c r="AF109" i="25"/>
  <c r="AF120" i="25"/>
  <c r="AN86" i="78" s="1"/>
  <c r="AV86" i="78" s="1"/>
  <c r="AF132" i="25"/>
  <c r="AN98" i="78" s="1"/>
  <c r="AV98" i="78" s="1"/>
  <c r="AF144" i="25"/>
  <c r="AN110" i="78" s="1"/>
  <c r="AV110" i="78" s="1"/>
  <c r="AF155" i="25"/>
  <c r="AN121" i="78" s="1"/>
  <c r="AV121" i="78" s="1"/>
  <c r="AF166" i="25"/>
  <c r="AN132" i="78" s="1"/>
  <c r="AV132" i="78" s="1"/>
  <c r="AG177" i="25"/>
  <c r="AO143" i="78" s="1"/>
  <c r="AW143" i="78" s="1"/>
  <c r="AF189" i="25"/>
  <c r="AN155" i="78" s="1"/>
  <c r="AV155" i="78" s="1"/>
  <c r="AF200" i="25"/>
  <c r="AN166" i="78" s="1"/>
  <c r="AV166" i="78" s="1"/>
  <c r="AF212" i="25"/>
  <c r="AN178" i="78" s="1"/>
  <c r="AV178" i="78" s="1"/>
  <c r="AF224" i="25"/>
  <c r="AN190" i="78" s="1"/>
  <c r="AV190" i="78" s="1"/>
  <c r="AF241" i="25"/>
  <c r="AF253" i="25"/>
  <c r="AN219" i="78" s="1"/>
  <c r="AV219" i="78" s="1"/>
  <c r="AF265" i="25"/>
  <c r="AN231" i="78" s="1"/>
  <c r="AV231" i="78" s="1"/>
  <c r="AF277" i="25"/>
  <c r="AN243" i="78" s="1"/>
  <c r="AV243" i="78" s="1"/>
  <c r="AF288" i="25"/>
  <c r="AN249" i="78" s="1"/>
  <c r="AV249" i="78" s="1"/>
  <c r="AF300" i="25"/>
  <c r="AF312" i="25"/>
  <c r="AF324" i="25"/>
  <c r="AF336" i="25"/>
  <c r="AF351" i="25"/>
  <c r="AF366" i="25"/>
  <c r="AF378" i="25"/>
  <c r="AF390" i="25"/>
  <c r="AF401" i="25"/>
  <c r="AF413" i="25"/>
  <c r="AF425" i="25"/>
  <c r="AF437" i="25"/>
  <c r="AF449" i="25"/>
  <c r="AF461" i="25"/>
  <c r="AF473" i="25"/>
  <c r="AF485" i="25"/>
  <c r="AF497" i="25"/>
  <c r="AF509" i="25"/>
  <c r="AF521" i="25"/>
  <c r="AF533" i="25"/>
  <c r="AF545" i="25"/>
  <c r="AF557" i="25"/>
  <c r="AF569" i="25"/>
  <c r="AF581" i="25"/>
  <c r="AF593" i="25"/>
  <c r="AF605" i="25"/>
  <c r="AF617" i="25"/>
  <c r="AF629" i="25"/>
  <c r="AF641" i="25"/>
  <c r="AF653" i="25"/>
  <c r="AF665" i="25"/>
  <c r="AF677" i="25"/>
  <c r="AF689" i="25"/>
  <c r="AF701" i="25"/>
  <c r="AF713" i="25"/>
  <c r="AF725" i="25"/>
  <c r="AF737" i="25"/>
  <c r="AF749" i="25"/>
  <c r="AF753" i="25"/>
  <c r="AF764" i="25"/>
  <c r="AF19" i="25"/>
  <c r="AN12" i="78" s="1"/>
  <c r="AV12" i="78" s="1"/>
  <c r="AF31" i="25"/>
  <c r="AN23" i="78" s="1"/>
  <c r="AV23" i="78" s="1"/>
  <c r="AF42" i="25"/>
  <c r="AN32" i="78" s="1"/>
  <c r="AV32" i="78" s="1"/>
  <c r="AF53" i="25"/>
  <c r="AF65" i="25"/>
  <c r="AN43" i="78" s="1"/>
  <c r="AV43" i="78" s="1"/>
  <c r="AF76" i="25"/>
  <c r="AG87" i="25"/>
  <c r="AF99" i="25"/>
  <c r="AN67" i="78" s="1"/>
  <c r="AV67" i="78" s="1"/>
  <c r="AF110" i="25"/>
  <c r="AN76" i="78" s="1"/>
  <c r="AV76" i="78" s="1"/>
  <c r="AF121" i="25"/>
  <c r="AN87" i="78" s="1"/>
  <c r="AV87" i="78" s="1"/>
  <c r="AF133" i="25"/>
  <c r="AN99" i="78" s="1"/>
  <c r="AV99" i="78" s="1"/>
  <c r="AF145" i="25"/>
  <c r="AN111" i="78" s="1"/>
  <c r="AV111" i="78" s="1"/>
  <c r="AF156" i="25"/>
  <c r="AN122" i="78" s="1"/>
  <c r="AV122" i="78" s="1"/>
  <c r="AF167" i="25"/>
  <c r="AN133" i="78" s="1"/>
  <c r="AV133" i="78" s="1"/>
  <c r="AF178" i="25"/>
  <c r="AN144" i="78" s="1"/>
  <c r="AV144" i="78" s="1"/>
  <c r="AG189" i="25"/>
  <c r="AO155" i="78" s="1"/>
  <c r="AW155" i="78" s="1"/>
  <c r="AF201" i="25"/>
  <c r="AN167" i="78" s="1"/>
  <c r="AV167" i="78" s="1"/>
  <c r="AF213" i="25"/>
  <c r="AN179" i="78" s="1"/>
  <c r="AV179" i="78" s="1"/>
  <c r="AF225" i="25"/>
  <c r="AN191" i="78" s="1"/>
  <c r="AV191" i="78" s="1"/>
  <c r="AF242" i="25"/>
  <c r="AF254" i="25"/>
  <c r="AN220" i="78" s="1"/>
  <c r="AV220" i="78" s="1"/>
  <c r="AF266" i="25"/>
  <c r="AN232" i="78" s="1"/>
  <c r="AV232" i="78" s="1"/>
  <c r="AF278" i="25"/>
  <c r="AN244" i="78" s="1"/>
  <c r="AV244" i="78" s="1"/>
  <c r="AF289" i="25"/>
  <c r="AN250" i="78" s="1"/>
  <c r="AV250" i="78" s="1"/>
  <c r="AF301" i="25"/>
  <c r="AF313" i="25"/>
  <c r="AF325" i="25"/>
  <c r="AF337" i="25"/>
  <c r="AF352" i="25"/>
  <c r="AF367" i="25"/>
  <c r="AF379" i="25"/>
  <c r="AF391" i="25"/>
  <c r="AF402" i="25"/>
  <c r="AF414" i="25"/>
  <c r="AF426" i="25"/>
  <c r="AF438" i="25"/>
  <c r="AF450" i="25"/>
  <c r="AF462" i="25"/>
  <c r="AF474" i="25"/>
  <c r="AF486" i="25"/>
  <c r="AF498" i="25"/>
  <c r="AF510" i="25"/>
  <c r="AF522" i="25"/>
  <c r="AF534" i="25"/>
  <c r="AF546" i="25"/>
  <c r="AF558" i="25"/>
  <c r="AF570" i="25"/>
  <c r="AF582" i="25"/>
  <c r="AF594" i="25"/>
  <c r="AF606" i="25"/>
  <c r="AF618" i="25"/>
  <c r="AF630" i="25"/>
  <c r="AF642" i="25"/>
  <c r="AF654" i="25"/>
  <c r="AF666" i="25"/>
  <c r="AF678" i="25"/>
  <c r="AF690" i="25"/>
  <c r="AF702" i="25"/>
  <c r="AF714" i="25"/>
  <c r="AF726" i="25"/>
  <c r="AF738" i="25"/>
  <c r="AF750" i="25"/>
  <c r="AN259" i="78" s="1"/>
  <c r="AV259" i="78" s="1"/>
  <c r="AF758" i="25"/>
  <c r="AF761" i="25"/>
  <c r="AF9" i="25"/>
  <c r="AN3" i="78" s="1"/>
  <c r="AV3" i="78" s="1"/>
  <c r="AF20" i="25"/>
  <c r="AN13" i="78" s="1"/>
  <c r="AV13" i="78" s="1"/>
  <c r="AF32" i="25"/>
  <c r="AN24" i="78" s="1"/>
  <c r="AV24" i="78" s="1"/>
  <c r="AF43" i="25"/>
  <c r="AN33" i="78" s="1"/>
  <c r="AV33" i="78" s="1"/>
  <c r="AF54" i="25"/>
  <c r="AF66" i="25"/>
  <c r="AN44" i="78" s="1"/>
  <c r="AV44" i="78" s="1"/>
  <c r="AF77" i="25"/>
  <c r="AF88" i="25"/>
  <c r="AN56" i="78" s="1"/>
  <c r="AV56" i="78" s="1"/>
  <c r="AF100" i="25"/>
  <c r="AN68" i="78" s="1"/>
  <c r="AV68" i="78" s="1"/>
  <c r="AF111" i="25"/>
  <c r="AN77" i="78" s="1"/>
  <c r="AV77" i="78" s="1"/>
  <c r="AF122" i="25"/>
  <c r="AN88" i="78" s="1"/>
  <c r="AV88" i="78" s="1"/>
  <c r="AF134" i="25"/>
  <c r="AN100" i="78" s="1"/>
  <c r="AV100" i="78" s="1"/>
  <c r="AF146" i="25"/>
  <c r="AN112" i="78" s="1"/>
  <c r="AV112" i="78" s="1"/>
  <c r="AF157" i="25"/>
  <c r="AN123" i="78" s="1"/>
  <c r="AV123" i="78" s="1"/>
  <c r="AF168" i="25"/>
  <c r="AN134" i="78" s="1"/>
  <c r="AV134" i="78" s="1"/>
  <c r="AF179" i="25"/>
  <c r="AN145" i="78" s="1"/>
  <c r="AV145" i="78" s="1"/>
  <c r="AF190" i="25"/>
  <c r="AN156" i="78" s="1"/>
  <c r="AV156" i="78" s="1"/>
  <c r="AF202" i="25"/>
  <c r="AN168" i="78" s="1"/>
  <c r="AV168" i="78" s="1"/>
  <c r="AF214" i="25"/>
  <c r="AN180" i="78" s="1"/>
  <c r="AV180" i="78" s="1"/>
  <c r="AF231" i="25"/>
  <c r="AN192" i="78" s="1"/>
  <c r="AV192" i="78" s="1"/>
  <c r="AF243" i="25"/>
  <c r="AF255" i="25"/>
  <c r="AN221" i="78" s="1"/>
  <c r="AV221" i="78" s="1"/>
  <c r="AF267" i="25"/>
  <c r="AN233" i="78" s="1"/>
  <c r="AV233" i="78" s="1"/>
  <c r="AF279" i="25"/>
  <c r="AF290" i="25"/>
  <c r="AN251" i="78" s="1"/>
  <c r="AV251" i="78" s="1"/>
  <c r="AF302" i="25"/>
  <c r="AF314" i="25"/>
  <c r="AF326" i="25"/>
  <c r="AF338" i="25"/>
  <c r="AF353" i="25"/>
  <c r="AF368" i="25"/>
  <c r="AF380" i="25"/>
  <c r="AF392" i="25"/>
  <c r="AF403" i="25"/>
  <c r="AF415" i="25"/>
  <c r="AF427" i="25"/>
  <c r="AF439" i="25"/>
  <c r="AF451" i="25"/>
  <c r="AF463" i="25"/>
  <c r="AF475" i="25"/>
  <c r="AF487" i="25"/>
  <c r="AF499" i="25"/>
  <c r="AF511" i="25"/>
  <c r="AF523" i="25"/>
  <c r="AF535" i="25"/>
  <c r="AF547" i="25"/>
  <c r="AF559" i="25"/>
  <c r="AF571" i="25"/>
  <c r="AF583" i="25"/>
  <c r="AF595" i="25"/>
  <c r="AF607" i="25"/>
  <c r="AF619" i="25"/>
  <c r="AF631" i="25"/>
  <c r="AF643" i="25"/>
  <c r="AF655" i="25"/>
  <c r="AF667" i="25"/>
  <c r="AF679" i="25"/>
  <c r="AF691" i="25"/>
  <c r="AF703" i="25"/>
  <c r="AF715" i="25"/>
  <c r="AF727" i="25"/>
  <c r="AF739" i="25"/>
  <c r="AF751" i="25"/>
  <c r="AN260" i="78" s="1"/>
  <c r="AV260" i="78" s="1"/>
  <c r="AF762" i="25"/>
  <c r="AF769" i="25"/>
  <c r="AF10" i="25"/>
  <c r="AN4" i="78" s="1"/>
  <c r="AV4" i="78" s="1"/>
  <c r="AF21" i="25"/>
  <c r="AN14" i="78" s="1"/>
  <c r="AV14" i="78" s="1"/>
  <c r="AF33" i="25"/>
  <c r="AN25" i="78" s="1"/>
  <c r="AV25" i="78" s="1"/>
  <c r="AF44" i="25"/>
  <c r="AN34" i="78" s="1"/>
  <c r="AV34" i="78" s="1"/>
  <c r="AF55" i="25"/>
  <c r="AF67" i="25"/>
  <c r="AN45" i="78" s="1"/>
  <c r="AV45" i="78" s="1"/>
  <c r="AF78" i="25"/>
  <c r="AN245" i="78" s="1"/>
  <c r="AV245" i="78" s="1"/>
  <c r="AF89" i="25"/>
  <c r="AN57" i="78" s="1"/>
  <c r="AV57" i="78" s="1"/>
  <c r="AF101" i="25"/>
  <c r="AN69" i="78" s="1"/>
  <c r="AV69" i="78" s="1"/>
  <c r="AF112" i="25"/>
  <c r="AN78" i="78" s="1"/>
  <c r="AV78" i="78" s="1"/>
  <c r="AF123" i="25"/>
  <c r="AN89" i="78" s="1"/>
  <c r="AV89" i="78" s="1"/>
  <c r="AF135" i="25"/>
  <c r="AN101" i="78" s="1"/>
  <c r="AV101" i="78" s="1"/>
  <c r="AF147" i="25"/>
  <c r="AN113" i="78" s="1"/>
  <c r="AV113" i="78" s="1"/>
  <c r="AF158" i="25"/>
  <c r="AN124" i="78" s="1"/>
  <c r="AV124" i="78" s="1"/>
  <c r="AF169" i="25"/>
  <c r="AN135" i="78" s="1"/>
  <c r="AV135" i="78" s="1"/>
  <c r="AF180" i="25"/>
  <c r="AN146" i="78" s="1"/>
  <c r="AV146" i="78" s="1"/>
  <c r="AF191" i="25"/>
  <c r="AN157" i="78" s="1"/>
  <c r="AV157" i="78" s="1"/>
  <c r="AF203" i="25"/>
  <c r="AN169" i="78" s="1"/>
  <c r="AV169" i="78" s="1"/>
  <c r="AF215" i="25"/>
  <c r="AN181" i="78" s="1"/>
  <c r="AV181" i="78" s="1"/>
  <c r="AF232" i="25"/>
  <c r="AN193" i="78" s="1"/>
  <c r="AV193" i="78" s="1"/>
  <c r="AF244" i="25"/>
  <c r="AF256" i="25"/>
  <c r="AN222" i="78" s="1"/>
  <c r="AV222" i="78" s="1"/>
  <c r="AF268" i="25"/>
  <c r="AN234" i="78" s="1"/>
  <c r="AV234" i="78" s="1"/>
  <c r="AF280" i="25"/>
  <c r="AF291" i="25"/>
  <c r="AN252" i="78" s="1"/>
  <c r="AV252" i="78" s="1"/>
  <c r="AF303" i="25"/>
  <c r="AF315" i="25"/>
  <c r="AF327" i="25"/>
  <c r="AF339" i="25"/>
  <c r="AF357" i="25"/>
  <c r="AF369" i="25"/>
  <c r="AF381" i="25"/>
  <c r="AF393" i="25"/>
  <c r="AF404" i="25"/>
  <c r="AF416" i="25"/>
  <c r="AF428" i="25"/>
  <c r="AF440" i="25"/>
  <c r="AF452" i="25"/>
  <c r="AF464" i="25"/>
  <c r="AF476" i="25"/>
  <c r="AF488" i="25"/>
  <c r="AF500" i="25"/>
  <c r="AF512" i="25"/>
  <c r="AF524" i="25"/>
  <c r="AF536" i="25"/>
  <c r="AF548" i="25"/>
  <c r="AF560" i="25"/>
  <c r="AF572" i="25"/>
  <c r="AF584" i="25"/>
  <c r="AF596" i="25"/>
  <c r="AF608" i="25"/>
  <c r="AF620" i="25"/>
  <c r="AF632" i="25"/>
  <c r="AF644" i="25"/>
  <c r="AF656" i="25"/>
  <c r="AF668" i="25"/>
  <c r="AF680" i="25"/>
  <c r="AF692" i="25"/>
  <c r="AF704" i="25"/>
  <c r="AF716" i="25"/>
  <c r="AF728" i="25"/>
  <c r="AF740" i="25"/>
  <c r="AF227" i="25"/>
  <c r="AF766" i="25"/>
  <c r="AF765" i="25"/>
  <c r="AF11" i="25"/>
  <c r="AN5" i="78" s="1"/>
  <c r="AV5" i="78" s="1"/>
  <c r="AF22" i="25"/>
  <c r="AN15" i="78" s="1"/>
  <c r="AV15" i="78" s="1"/>
  <c r="AG33" i="25"/>
  <c r="AO25" i="78" s="1"/>
  <c r="AW25" i="78" s="1"/>
  <c r="AF45" i="25"/>
  <c r="AN35" i="78" s="1"/>
  <c r="AV35" i="78" s="1"/>
  <c r="AF56" i="25"/>
  <c r="AF68" i="25"/>
  <c r="AN46" i="78" s="1"/>
  <c r="AV46" i="78" s="1"/>
  <c r="AF79" i="25"/>
  <c r="AF90" i="25"/>
  <c r="AN58" i="78" s="1"/>
  <c r="AV58" i="78" s="1"/>
  <c r="AF102" i="25"/>
  <c r="AN70" i="78" s="1"/>
  <c r="AV70" i="78" s="1"/>
  <c r="AF113" i="25"/>
  <c r="AN79" i="78" s="1"/>
  <c r="AV79" i="78" s="1"/>
  <c r="AF124" i="25"/>
  <c r="AN90" i="78" s="1"/>
  <c r="AV90" i="78" s="1"/>
  <c r="AF136" i="25"/>
  <c r="AN102" i="78" s="1"/>
  <c r="AV102" i="78" s="1"/>
  <c r="AG147" i="25"/>
  <c r="AO113" i="78" s="1"/>
  <c r="AW113" i="78" s="1"/>
  <c r="AF159" i="25"/>
  <c r="AN125" i="78" s="1"/>
  <c r="AV125" i="78" s="1"/>
  <c r="AF170" i="25"/>
  <c r="AN136" i="78" s="1"/>
  <c r="AV136" i="78" s="1"/>
  <c r="AF181" i="25"/>
  <c r="AN147" i="78" s="1"/>
  <c r="AV147" i="78" s="1"/>
  <c r="AF192" i="25"/>
  <c r="AN158" i="78" s="1"/>
  <c r="AV158" i="78" s="1"/>
  <c r="AF204" i="25"/>
  <c r="AN170" i="78" s="1"/>
  <c r="AV170" i="78" s="1"/>
  <c r="AF216" i="25"/>
  <c r="AN182" i="78" s="1"/>
  <c r="AV182" i="78" s="1"/>
  <c r="AF233" i="25"/>
  <c r="AN194" i="78" s="1"/>
  <c r="AV194" i="78" s="1"/>
  <c r="AF245" i="25"/>
  <c r="AF257" i="25"/>
  <c r="AN223" i="78" s="1"/>
  <c r="AV223" i="78" s="1"/>
  <c r="AF269" i="25"/>
  <c r="AN235" i="78" s="1"/>
  <c r="AV235" i="78" s="1"/>
  <c r="AF281" i="25"/>
  <c r="AF292" i="25"/>
  <c r="AF304" i="25"/>
  <c r="AF316" i="25"/>
  <c r="AF328" i="25"/>
  <c r="AF340" i="25"/>
  <c r="AF358" i="25"/>
  <c r="AF370" i="25"/>
  <c r="AF382" i="25"/>
  <c r="AF394" i="25"/>
  <c r="AF405" i="25"/>
  <c r="AF417" i="25"/>
  <c r="AF429" i="25"/>
  <c r="AF441" i="25"/>
  <c r="AF453" i="25"/>
  <c r="AF465" i="25"/>
  <c r="AF477" i="25"/>
  <c r="AF489" i="25"/>
  <c r="AF501" i="25"/>
  <c r="AF513" i="25"/>
  <c r="AF525" i="25"/>
  <c r="AF537" i="25"/>
  <c r="AF549" i="25"/>
  <c r="AF561" i="25"/>
  <c r="AF573" i="25"/>
  <c r="AF585" i="25"/>
  <c r="AF597" i="25"/>
  <c r="AF609" i="25"/>
  <c r="AF621" i="25"/>
  <c r="AF633" i="25"/>
  <c r="AF645" i="25"/>
  <c r="AF657" i="25"/>
  <c r="AF669" i="25"/>
  <c r="AF681" i="25"/>
  <c r="AF693" i="25"/>
  <c r="AF705" i="25"/>
  <c r="AF717" i="25"/>
  <c r="AF729" i="25"/>
  <c r="AF741" i="25"/>
  <c r="AF228" i="25"/>
  <c r="AF770" i="25"/>
  <c r="AF12" i="25"/>
  <c r="AN6" i="78" s="1"/>
  <c r="AV6" i="78" s="1"/>
  <c r="AF23" i="25"/>
  <c r="AN16" i="78" s="1"/>
  <c r="AV16" i="78" s="1"/>
  <c r="AF34" i="25"/>
  <c r="AG45" i="25"/>
  <c r="AO35" i="78" s="1"/>
  <c r="AW35" i="78" s="1"/>
  <c r="AF57" i="25"/>
  <c r="AF69" i="25"/>
  <c r="AN47" i="78" s="1"/>
  <c r="AV47" i="78" s="1"/>
  <c r="AF80" i="25"/>
  <c r="AF91" i="25"/>
  <c r="AN59" i="78" s="1"/>
  <c r="AV59" i="78" s="1"/>
  <c r="AF103" i="25"/>
  <c r="AN71" i="78" s="1"/>
  <c r="AV71" i="78" s="1"/>
  <c r="AF114" i="25"/>
  <c r="AN80" i="78" s="1"/>
  <c r="AV80" i="78" s="1"/>
  <c r="AF125" i="25"/>
  <c r="AN91" i="78" s="1"/>
  <c r="AV91" i="78" s="1"/>
  <c r="AF137" i="25"/>
  <c r="AN103" i="78" s="1"/>
  <c r="AV103" i="78" s="1"/>
  <c r="AF148" i="25"/>
  <c r="AN114" i="78" s="1"/>
  <c r="AV114" i="78" s="1"/>
  <c r="AG159" i="25"/>
  <c r="AO125" i="78" s="1"/>
  <c r="AW125" i="78" s="1"/>
  <c r="AF171" i="25"/>
  <c r="AN137" i="78" s="1"/>
  <c r="AV137" i="78" s="1"/>
  <c r="AF182" i="25"/>
  <c r="AN148" i="78" s="1"/>
  <c r="AV148" i="78" s="1"/>
  <c r="AF193" i="25"/>
  <c r="AN159" i="78" s="1"/>
  <c r="AV159" i="78" s="1"/>
  <c r="AF205" i="25"/>
  <c r="AN171" i="78" s="1"/>
  <c r="AV171" i="78" s="1"/>
  <c r="AF217" i="25"/>
  <c r="AN183" i="78" s="1"/>
  <c r="AV183" i="78" s="1"/>
  <c r="AF234" i="25"/>
  <c r="AN195" i="78" s="1"/>
  <c r="AV195" i="78" s="1"/>
  <c r="AF246" i="25"/>
  <c r="AN212" i="78" s="1"/>
  <c r="AV212" i="78" s="1"/>
  <c r="AF258" i="25"/>
  <c r="AN224" i="78" s="1"/>
  <c r="AV224" i="78" s="1"/>
  <c r="AF270" i="25"/>
  <c r="AN236" i="78" s="1"/>
  <c r="AV236" i="78" s="1"/>
  <c r="AF282" i="25"/>
  <c r="AF293" i="25"/>
  <c r="AF305" i="25"/>
  <c r="AF317" i="25"/>
  <c r="AF329" i="25"/>
  <c r="AF341" i="25"/>
  <c r="AF359" i="25"/>
  <c r="AF371" i="25"/>
  <c r="AF383" i="25"/>
  <c r="AF395" i="25"/>
  <c r="AF406" i="25"/>
  <c r="AF418" i="25"/>
  <c r="AF430" i="25"/>
  <c r="AF442" i="25"/>
  <c r="AF454" i="25"/>
  <c r="AF466" i="25"/>
  <c r="AF478" i="25"/>
  <c r="AF490" i="25"/>
  <c r="AF502" i="25"/>
  <c r="AF514" i="25"/>
  <c r="AF526" i="25"/>
  <c r="AF538" i="25"/>
  <c r="AF550" i="25"/>
  <c r="AF562" i="25"/>
  <c r="AF574" i="25"/>
  <c r="AF586" i="25"/>
  <c r="AF598" i="25"/>
  <c r="AF610" i="25"/>
  <c r="AF622" i="25"/>
  <c r="AF634" i="25"/>
  <c r="AF646" i="25"/>
  <c r="AF658" i="25"/>
  <c r="AF670" i="25"/>
  <c r="AF682" i="25"/>
  <c r="AF694" i="25"/>
  <c r="AF706" i="25"/>
  <c r="AF718" i="25"/>
  <c r="AF730" i="25"/>
  <c r="AF742" i="25"/>
  <c r="AN253" i="78" s="1"/>
  <c r="AV253" i="78" s="1"/>
  <c r="AF229" i="25"/>
  <c r="AF767" i="25"/>
  <c r="AF13" i="25"/>
  <c r="AN7" i="78" s="1"/>
  <c r="AV7" i="78" s="1"/>
  <c r="AF24" i="25"/>
  <c r="AN17" i="78" s="1"/>
  <c r="AV17" i="78" s="1"/>
  <c r="AF35" i="25"/>
  <c r="AN26" i="78" s="1"/>
  <c r="AV26" i="78" s="1"/>
  <c r="AF46" i="25"/>
  <c r="AN36" i="78" s="1"/>
  <c r="AV36" i="78" s="1"/>
  <c r="AF58" i="25"/>
  <c r="AF70" i="25"/>
  <c r="AN48" i="78" s="1"/>
  <c r="AV48" i="78" s="1"/>
  <c r="AF81" i="25"/>
  <c r="AN246" i="78" s="1"/>
  <c r="AV246" i="78" s="1"/>
  <c r="AF92" i="25"/>
  <c r="AN60" i="78" s="1"/>
  <c r="AV60" i="78" s="1"/>
  <c r="AF104" i="25"/>
  <c r="AF115" i="25"/>
  <c r="AN81" i="78" s="1"/>
  <c r="AV81" i="78" s="1"/>
  <c r="AF126" i="25"/>
  <c r="AN92" i="78" s="1"/>
  <c r="AV92" i="78" s="1"/>
  <c r="AF138" i="25"/>
  <c r="AN104" i="78" s="1"/>
  <c r="AV104" i="78" s="1"/>
  <c r="AF149" i="25"/>
  <c r="AN115" i="78" s="1"/>
  <c r="AV115" i="78" s="1"/>
  <c r="AF160" i="25"/>
  <c r="AN126" i="78" s="1"/>
  <c r="AV126" i="78" s="1"/>
  <c r="AF172" i="25"/>
  <c r="AN138" i="78" s="1"/>
  <c r="AV138" i="78" s="1"/>
  <c r="AF183" i="25"/>
  <c r="AN149" i="78" s="1"/>
  <c r="AV149" i="78" s="1"/>
  <c r="AF194" i="25"/>
  <c r="AN160" i="78" s="1"/>
  <c r="AV160" i="78" s="1"/>
  <c r="AF206" i="25"/>
  <c r="AN172" i="78" s="1"/>
  <c r="AV172" i="78" s="1"/>
  <c r="AF218" i="25"/>
  <c r="AN184" i="78" s="1"/>
  <c r="AV184" i="78" s="1"/>
  <c r="AF235" i="25"/>
  <c r="AN196" i="78" s="1"/>
  <c r="AV196" i="78" s="1"/>
  <c r="AF247" i="25"/>
  <c r="AN213" i="78" s="1"/>
  <c r="AV213" i="78" s="1"/>
  <c r="AF259" i="25"/>
  <c r="AN225" i="78" s="1"/>
  <c r="AV225" i="78" s="1"/>
  <c r="AF271" i="25"/>
  <c r="AN237" i="78" s="1"/>
  <c r="AV237" i="78" s="1"/>
  <c r="AF283" i="25"/>
  <c r="AF294" i="25"/>
  <c r="AF306" i="25"/>
  <c r="AF318" i="25"/>
  <c r="AF330" i="25"/>
  <c r="AF342" i="25"/>
  <c r="AF360" i="25"/>
  <c r="AF372" i="25"/>
  <c r="AF384" i="25"/>
  <c r="AF396" i="25"/>
  <c r="AF407" i="25"/>
  <c r="AF419" i="25"/>
  <c r="AF431" i="25"/>
  <c r="AF443" i="25"/>
  <c r="AF455" i="25"/>
  <c r="AF467" i="25"/>
  <c r="AF479" i="25"/>
  <c r="AF491" i="25"/>
  <c r="AF503" i="25"/>
  <c r="AF515" i="25"/>
  <c r="AF527" i="25"/>
  <c r="AF539" i="25"/>
  <c r="AF551" i="25"/>
  <c r="AF563" i="25"/>
  <c r="AF575" i="25"/>
  <c r="AF587" i="25"/>
  <c r="AF599" i="25"/>
  <c r="AF611" i="25"/>
  <c r="AF623" i="25"/>
  <c r="AF635" i="25"/>
  <c r="AF647" i="25"/>
  <c r="AF659" i="25"/>
  <c r="AF671" i="25"/>
  <c r="AF683" i="25"/>
  <c r="AF695" i="25"/>
  <c r="AF707" i="25"/>
  <c r="AF719" i="25"/>
  <c r="AF731" i="25"/>
  <c r="AF743" i="25"/>
  <c r="AN254" i="78" s="1"/>
  <c r="AV254" i="78" s="1"/>
  <c r="AF226" i="25"/>
  <c r="AF771" i="25"/>
  <c r="C2" i="15"/>
  <c r="AG57" i="25"/>
  <c r="AG129" i="25"/>
  <c r="AO95" i="78" s="1"/>
  <c r="AW95" i="78" s="1"/>
  <c r="AG201" i="25"/>
  <c r="AO167" i="78" s="1"/>
  <c r="AW167" i="78" s="1"/>
  <c r="AG27" i="25"/>
  <c r="AO20" i="78" s="1"/>
  <c r="AW20" i="78" s="1"/>
  <c r="AG99" i="25"/>
  <c r="AO67" i="78" s="1"/>
  <c r="AW67" i="78" s="1"/>
  <c r="AG171" i="25"/>
  <c r="AO137" i="78" s="1"/>
  <c r="AW137" i="78" s="1"/>
  <c r="AG69" i="25"/>
  <c r="AO47" i="78" s="1"/>
  <c r="AW47" i="78" s="1"/>
  <c r="AG141" i="25"/>
  <c r="AO107" i="78" s="1"/>
  <c r="AW107" i="78" s="1"/>
  <c r="AG39" i="25"/>
  <c r="AG111" i="25"/>
  <c r="AO77" i="78" s="1"/>
  <c r="AW77" i="78" s="1"/>
  <c r="AG183" i="25"/>
  <c r="AO149" i="78" s="1"/>
  <c r="AW149" i="78" s="1"/>
  <c r="AG9" i="25"/>
  <c r="AO3" i="78" s="1"/>
  <c r="AW3" i="78" s="1"/>
  <c r="AG81" i="25"/>
  <c r="AO246" i="78" s="1"/>
  <c r="AW246" i="78" s="1"/>
  <c r="AG153" i="25"/>
  <c r="AO119" i="78" s="1"/>
  <c r="AW119" i="78" s="1"/>
  <c r="AG51" i="25"/>
  <c r="AG123" i="25"/>
  <c r="AO89" i="78" s="1"/>
  <c r="AW89" i="78" s="1"/>
  <c r="AG195" i="25"/>
  <c r="AO161" i="78" s="1"/>
  <c r="AW161" i="78" s="1"/>
  <c r="AG21" i="25"/>
  <c r="AO14" i="78" s="1"/>
  <c r="AW14" i="78" s="1"/>
  <c r="AG93" i="25"/>
  <c r="AO61" i="78" s="1"/>
  <c r="AW61" i="78" s="1"/>
  <c r="AG165" i="25"/>
  <c r="AO131" i="78" s="1"/>
  <c r="AW131" i="78" s="1"/>
  <c r="AG63" i="25"/>
  <c r="AO41" i="78" s="1"/>
  <c r="AW41" i="78" s="1"/>
  <c r="AG135" i="25"/>
  <c r="AO101" i="78" s="1"/>
  <c r="AW101" i="78" s="1"/>
  <c r="AG219" i="25"/>
  <c r="AO185" i="78" s="1"/>
  <c r="AW185" i="78" s="1"/>
  <c r="I620" i="25"/>
  <c r="K620" i="25"/>
  <c r="J620" i="25"/>
  <c r="I669" i="25"/>
  <c r="K669" i="25"/>
  <c r="J669" i="25"/>
  <c r="I648" i="25"/>
  <c r="J648" i="25"/>
  <c r="K648" i="25"/>
  <c r="I693" i="25"/>
  <c r="K693" i="25"/>
  <c r="J693" i="25"/>
  <c r="J602" i="25"/>
  <c r="K602" i="25"/>
  <c r="I602" i="25"/>
  <c r="I655" i="25"/>
  <c r="K655" i="25"/>
  <c r="J655" i="25"/>
  <c r="K616" i="25"/>
  <c r="J616" i="25"/>
  <c r="I616" i="25"/>
  <c r="K699" i="25"/>
  <c r="J699" i="25"/>
  <c r="I699" i="25"/>
  <c r="J608" i="25"/>
  <c r="I608" i="25"/>
  <c r="K608" i="25"/>
  <c r="I661" i="25"/>
  <c r="K661" i="25"/>
  <c r="J661" i="25"/>
  <c r="I657" i="25"/>
  <c r="K657" i="25"/>
  <c r="J657" i="25"/>
  <c r="I643" i="25"/>
  <c r="K643" i="25"/>
  <c r="J643" i="25"/>
  <c r="J654" i="25"/>
  <c r="K654" i="25"/>
  <c r="I654" i="25"/>
  <c r="I624" i="25"/>
  <c r="K624" i="25"/>
  <c r="J624" i="25"/>
  <c r="I708" i="25"/>
  <c r="K708" i="25"/>
  <c r="J708" i="25"/>
  <c r="I711" i="25"/>
  <c r="K711" i="25"/>
  <c r="J711" i="25"/>
  <c r="I650" i="25"/>
  <c r="K650" i="25"/>
  <c r="J650" i="25"/>
  <c r="K642" i="25"/>
  <c r="I642" i="25"/>
  <c r="J642" i="25"/>
  <c r="K716" i="25"/>
  <c r="J716" i="25"/>
  <c r="I716" i="25"/>
  <c r="I720" i="25"/>
  <c r="K720" i="25"/>
  <c r="J720" i="25"/>
  <c r="K690" i="25"/>
  <c r="I690" i="25"/>
  <c r="J690" i="25"/>
  <c r="I635" i="25"/>
  <c r="J635" i="25"/>
  <c r="K635" i="25"/>
  <c r="K718" i="25"/>
  <c r="J718" i="25"/>
  <c r="I718" i="25"/>
  <c r="K688" i="25"/>
  <c r="J688" i="25"/>
  <c r="I688" i="25"/>
  <c r="K651" i="25"/>
  <c r="J651" i="25"/>
  <c r="I651" i="25"/>
  <c r="I695" i="25"/>
  <c r="K695" i="25"/>
  <c r="J695" i="25"/>
  <c r="I649" i="25"/>
  <c r="K649" i="25"/>
  <c r="J649" i="25"/>
  <c r="I709" i="25"/>
  <c r="K709" i="25"/>
  <c r="J709" i="25"/>
  <c r="I609" i="25"/>
  <c r="K609" i="25"/>
  <c r="J609" i="25"/>
  <c r="K658" i="25"/>
  <c r="J658" i="25"/>
  <c r="I658" i="25"/>
  <c r="K603" i="25"/>
  <c r="J603" i="25"/>
  <c r="I603" i="25"/>
  <c r="I613" i="25"/>
  <c r="K613" i="25"/>
  <c r="J613" i="25"/>
  <c r="I637" i="25"/>
  <c r="K637" i="25"/>
  <c r="J637" i="25"/>
  <c r="I671" i="25"/>
  <c r="J671" i="25"/>
  <c r="K671" i="25"/>
  <c r="K646" i="25"/>
  <c r="J646" i="25"/>
  <c r="I646" i="25"/>
  <c r="I725" i="25"/>
  <c r="K725" i="25"/>
  <c r="J725" i="25"/>
  <c r="J665" i="25"/>
  <c r="I665" i="25"/>
  <c r="K665" i="25"/>
  <c r="J630" i="25"/>
  <c r="K630" i="25"/>
  <c r="I630" i="25"/>
  <c r="I644" i="25"/>
  <c r="K644" i="25"/>
  <c r="J644" i="25"/>
  <c r="I723" i="25"/>
  <c r="K723" i="25"/>
  <c r="J723" i="25"/>
  <c r="I663" i="25"/>
  <c r="K663" i="25"/>
  <c r="J663" i="25"/>
  <c r="I607" i="25"/>
  <c r="J607" i="25"/>
  <c r="K607" i="25"/>
  <c r="I707" i="25"/>
  <c r="J707" i="25"/>
  <c r="K707" i="25"/>
  <c r="I626" i="25"/>
  <c r="K626" i="25"/>
  <c r="J626" i="25"/>
  <c r="I625" i="25"/>
  <c r="J625" i="25"/>
  <c r="K625" i="25"/>
  <c r="K628" i="25"/>
  <c r="J628" i="25"/>
  <c r="I628" i="25"/>
  <c r="K700" i="25"/>
  <c r="J700" i="25"/>
  <c r="I700" i="25"/>
  <c r="K682" i="25"/>
  <c r="J682" i="25"/>
  <c r="I682" i="25"/>
  <c r="K681" i="25"/>
  <c r="I681" i="25"/>
  <c r="J681" i="25"/>
  <c r="K680" i="25"/>
  <c r="J680" i="25"/>
  <c r="I680" i="25"/>
  <c r="I701" i="25"/>
  <c r="J701" i="25"/>
  <c r="K701" i="25"/>
  <c r="K627" i="25"/>
  <c r="J627" i="25"/>
  <c r="I627" i="25"/>
  <c r="J632" i="25"/>
  <c r="I632" i="25"/>
  <c r="K632" i="25"/>
  <c r="J641" i="25"/>
  <c r="I641" i="25"/>
  <c r="K641" i="25"/>
  <c r="I715" i="25"/>
  <c r="K715" i="25"/>
  <c r="J715" i="25"/>
  <c r="I684" i="25"/>
  <c r="J684" i="25"/>
  <c r="K684" i="25"/>
  <c r="K639" i="25"/>
  <c r="J639" i="25"/>
  <c r="I639" i="25"/>
  <c r="I713" i="25"/>
  <c r="K713" i="25"/>
  <c r="J713" i="25"/>
  <c r="J653" i="25"/>
  <c r="I653" i="25"/>
  <c r="K653" i="25"/>
  <c r="I647" i="25"/>
  <c r="J647" i="25"/>
  <c r="K647" i="25"/>
  <c r="I697" i="25"/>
  <c r="K697" i="25"/>
  <c r="J697" i="25"/>
  <c r="K706" i="25"/>
  <c r="J706" i="25"/>
  <c r="I706" i="25"/>
  <c r="K705" i="25"/>
  <c r="J705" i="25"/>
  <c r="I705" i="25"/>
  <c r="I679" i="25"/>
  <c r="K679" i="25"/>
  <c r="J679" i="25"/>
  <c r="I696" i="25"/>
  <c r="K696" i="25"/>
  <c r="J696" i="25"/>
  <c r="K687" i="25"/>
  <c r="J687" i="25"/>
  <c r="I687" i="25"/>
  <c r="I686" i="25"/>
  <c r="K686" i="25"/>
  <c r="J686" i="25"/>
  <c r="K621" i="25"/>
  <c r="J621" i="25"/>
  <c r="I621" i="25"/>
  <c r="I636" i="25"/>
  <c r="J636" i="25"/>
  <c r="K636" i="25"/>
  <c r="K670" i="25"/>
  <c r="J670" i="25"/>
  <c r="I670" i="25"/>
  <c r="I719" i="25"/>
  <c r="J719" i="25"/>
  <c r="K719" i="25"/>
  <c r="I689" i="25"/>
  <c r="K689" i="25"/>
  <c r="J689" i="25"/>
  <c r="K634" i="25"/>
  <c r="J634" i="25"/>
  <c r="I634" i="25"/>
  <c r="I668" i="25"/>
  <c r="K668" i="25"/>
  <c r="J668" i="25"/>
  <c r="K692" i="25"/>
  <c r="J692" i="25"/>
  <c r="I692" i="25"/>
  <c r="K622" i="25"/>
  <c r="I622" i="25"/>
  <c r="J622" i="25"/>
  <c r="K702" i="25"/>
  <c r="I702" i="25"/>
  <c r="J702" i="25"/>
  <c r="K676" i="25"/>
  <c r="J676" i="25"/>
  <c r="I676" i="25"/>
  <c r="K675" i="25"/>
  <c r="J675" i="25"/>
  <c r="I675" i="25"/>
  <c r="K694" i="25"/>
  <c r="J694" i="25"/>
  <c r="I694" i="25"/>
  <c r="K717" i="25"/>
  <c r="J717" i="25"/>
  <c r="I717" i="25"/>
  <c r="I662" i="25"/>
  <c r="K662" i="25"/>
  <c r="J662" i="25"/>
  <c r="I691" i="25"/>
  <c r="K691" i="25"/>
  <c r="J691" i="25"/>
  <c r="I674" i="25"/>
  <c r="K674" i="25"/>
  <c r="J674" i="25"/>
  <c r="J619" i="25"/>
  <c r="K619" i="25"/>
  <c r="I619" i="25"/>
  <c r="K704" i="25"/>
  <c r="J704" i="25"/>
  <c r="I704" i="25"/>
  <c r="K678" i="25"/>
  <c r="I678" i="25"/>
  <c r="J678" i="25"/>
  <c r="I623" i="25"/>
  <c r="J623" i="25"/>
  <c r="K623" i="25"/>
  <c r="I698" i="25"/>
  <c r="K698" i="25"/>
  <c r="J698" i="25"/>
  <c r="K633" i="25"/>
  <c r="J633" i="25"/>
  <c r="I633" i="25"/>
  <c r="I667" i="25"/>
  <c r="K667" i="25"/>
  <c r="J667" i="25"/>
  <c r="I721" i="25"/>
  <c r="K721" i="25"/>
  <c r="J721" i="25"/>
  <c r="I631" i="25"/>
  <c r="K631" i="25"/>
  <c r="J631" i="25"/>
  <c r="I645" i="25"/>
  <c r="K645" i="25"/>
  <c r="J645" i="25"/>
  <c r="K724" i="25"/>
  <c r="J724" i="25"/>
  <c r="I724" i="25"/>
  <c r="K664" i="25"/>
  <c r="J664" i="25"/>
  <c r="I664" i="25"/>
  <c r="I629" i="25"/>
  <c r="J629" i="25"/>
  <c r="K629" i="25"/>
  <c r="I677" i="25"/>
  <c r="J677" i="25"/>
  <c r="K677" i="25"/>
  <c r="I617" i="25"/>
  <c r="J617" i="25"/>
  <c r="K617" i="25"/>
  <c r="I612" i="25"/>
  <c r="K612" i="25"/>
  <c r="J612" i="25"/>
  <c r="I606" i="25"/>
  <c r="J606" i="25"/>
  <c r="K606" i="25"/>
  <c r="I605" i="25"/>
  <c r="J605" i="25"/>
  <c r="K605" i="25"/>
  <c r="K615" i="25"/>
  <c r="J615" i="25"/>
  <c r="I615" i="25"/>
  <c r="I722" i="25"/>
  <c r="K722" i="25"/>
  <c r="J722" i="25"/>
  <c r="K666" i="25"/>
  <c r="I666" i="25"/>
  <c r="J666" i="25"/>
  <c r="I638" i="25"/>
  <c r="J638" i="25"/>
  <c r="K638" i="25"/>
  <c r="I660" i="25"/>
  <c r="K660" i="25"/>
  <c r="J660" i="25"/>
  <c r="I659" i="25"/>
  <c r="K659" i="25"/>
  <c r="J659" i="25"/>
  <c r="K604" i="25"/>
  <c r="J604" i="25"/>
  <c r="I604" i="25"/>
  <c r="K614" i="25"/>
  <c r="J614" i="25"/>
  <c r="I614" i="25"/>
  <c r="I673" i="25"/>
  <c r="K673" i="25"/>
  <c r="J673" i="25"/>
  <c r="K618" i="25"/>
  <c r="I618" i="25"/>
  <c r="J618" i="25"/>
  <c r="K703" i="25"/>
  <c r="J703" i="25"/>
  <c r="I703" i="25"/>
  <c r="K712" i="25"/>
  <c r="J712" i="25"/>
  <c r="I712" i="25"/>
  <c r="K652" i="25"/>
  <c r="J652" i="25"/>
  <c r="I652" i="25"/>
  <c r="K726" i="25"/>
  <c r="I726" i="25"/>
  <c r="J726" i="25"/>
  <c r="I656" i="25"/>
  <c r="K656" i="25"/>
  <c r="J656" i="25"/>
  <c r="I685" i="25"/>
  <c r="K685" i="25"/>
  <c r="J685" i="25"/>
  <c r="K640" i="25"/>
  <c r="J640" i="25"/>
  <c r="I640" i="25"/>
  <c r="K714" i="25"/>
  <c r="I714" i="25"/>
  <c r="J714" i="25"/>
  <c r="I683" i="25"/>
  <c r="J683" i="25"/>
  <c r="K683" i="25"/>
  <c r="J672" i="25"/>
  <c r="I672" i="25"/>
  <c r="K672" i="25"/>
  <c r="I611" i="25"/>
  <c r="K611" i="25"/>
  <c r="J611" i="25"/>
  <c r="I710" i="25"/>
  <c r="K710" i="25"/>
  <c r="J710" i="25"/>
  <c r="K610" i="25"/>
  <c r="I610" i="25"/>
  <c r="J610" i="25"/>
  <c r="AG213" i="25"/>
  <c r="AO179" i="78" s="1"/>
  <c r="AW179" i="78" s="1"/>
  <c r="AG248" i="25"/>
  <c r="AO214" i="78" s="1"/>
  <c r="AW214" i="78" s="1"/>
  <c r="AG307" i="25"/>
  <c r="AG349" i="25"/>
  <c r="AG385" i="25"/>
  <c r="AG735" i="25"/>
  <c r="AG255" i="25"/>
  <c r="AO221" i="78" s="1"/>
  <c r="AW221" i="78" s="1"/>
  <c r="AG268" i="25"/>
  <c r="AO234" i="78" s="1"/>
  <c r="AW234" i="78" s="1"/>
  <c r="AG281" i="25"/>
  <c r="AG301" i="25"/>
  <c r="AG314" i="25"/>
  <c r="AG327" i="25"/>
  <c r="AG340" i="25"/>
  <c r="AG359" i="25"/>
  <c r="AG379" i="25"/>
  <c r="AG392" i="25"/>
  <c r="AG405" i="25"/>
  <c r="AG418" i="25"/>
  <c r="AG433" i="25"/>
  <c r="AG440" i="25"/>
  <c r="AG447" i="25"/>
  <c r="AG454" i="25"/>
  <c r="AG469" i="25"/>
  <c r="AG476" i="25"/>
  <c r="AG483" i="25"/>
  <c r="AG490" i="25"/>
  <c r="AG505" i="25"/>
  <c r="AG512" i="25"/>
  <c r="AG519" i="25"/>
  <c r="AG526" i="25"/>
  <c r="AG541" i="25"/>
  <c r="AG548" i="25"/>
  <c r="AG555" i="25"/>
  <c r="AG562" i="25"/>
  <c r="AG577" i="25"/>
  <c r="AG584" i="25"/>
  <c r="AG591" i="25"/>
  <c r="AG598" i="25"/>
  <c r="AG613" i="25"/>
  <c r="AG620" i="25"/>
  <c r="AG627" i="25"/>
  <c r="AG634" i="25"/>
  <c r="AG649" i="25"/>
  <c r="AG656" i="25"/>
  <c r="AG680" i="25"/>
  <c r="AG704" i="25"/>
  <c r="AG728" i="25"/>
  <c r="AG228" i="25"/>
  <c r="AG767" i="25"/>
  <c r="AG225" i="25"/>
  <c r="AO191" i="78" s="1"/>
  <c r="AW191" i="78" s="1"/>
  <c r="AG10" i="25"/>
  <c r="AO4" i="78" s="1"/>
  <c r="AW4" i="78" s="1"/>
  <c r="AG16" i="25"/>
  <c r="AO9" i="78" s="1"/>
  <c r="AW9" i="78" s="1"/>
  <c r="AG22" i="25"/>
  <c r="AO15" i="78" s="1"/>
  <c r="AW15" i="78" s="1"/>
  <c r="AG28" i="25"/>
  <c r="AO21" i="78" s="1"/>
  <c r="AW21" i="78" s="1"/>
  <c r="AG34" i="25"/>
  <c r="AG40" i="25"/>
  <c r="AO30" i="78" s="1"/>
  <c r="AW30" i="78" s="1"/>
  <c r="AG46" i="25"/>
  <c r="AO36" i="78" s="1"/>
  <c r="AW36" i="78" s="1"/>
  <c r="AG52" i="25"/>
  <c r="AG58" i="25"/>
  <c r="AG64" i="25"/>
  <c r="AO42" i="78" s="1"/>
  <c r="AW42" i="78" s="1"/>
  <c r="AG70" i="25"/>
  <c r="AO48" i="78" s="1"/>
  <c r="AW48" i="78" s="1"/>
  <c r="AG76" i="25"/>
  <c r="AG82" i="25"/>
  <c r="AO247" i="78" s="1"/>
  <c r="AW247" i="78" s="1"/>
  <c r="AG88" i="25"/>
  <c r="AO56" i="78" s="1"/>
  <c r="AW56" i="78" s="1"/>
  <c r="AG94" i="25"/>
  <c r="AO62" i="78" s="1"/>
  <c r="AW62" i="78" s="1"/>
  <c r="AG100" i="25"/>
  <c r="AO68" i="78" s="1"/>
  <c r="AW68" i="78" s="1"/>
  <c r="AG106" i="25"/>
  <c r="AO73" i="78" s="1"/>
  <c r="AW73" i="78" s="1"/>
  <c r="AG112" i="25"/>
  <c r="AO78" i="78" s="1"/>
  <c r="AW78" i="78" s="1"/>
  <c r="AG118" i="25"/>
  <c r="AO84" i="78" s="1"/>
  <c r="AW84" i="78" s="1"/>
  <c r="AG124" i="25"/>
  <c r="AO90" i="78" s="1"/>
  <c r="AW90" i="78" s="1"/>
  <c r="AG130" i="25"/>
  <c r="AO96" i="78" s="1"/>
  <c r="AW96" i="78" s="1"/>
  <c r="AG136" i="25"/>
  <c r="AO102" i="78" s="1"/>
  <c r="AW102" i="78" s="1"/>
  <c r="AG142" i="25"/>
  <c r="AO108" i="78" s="1"/>
  <c r="AW108" i="78" s="1"/>
  <c r="AG148" i="25"/>
  <c r="AO114" i="78" s="1"/>
  <c r="AW114" i="78" s="1"/>
  <c r="AG154" i="25"/>
  <c r="AO120" i="78" s="1"/>
  <c r="AW120" i="78" s="1"/>
  <c r="AG160" i="25"/>
  <c r="AO126" i="78" s="1"/>
  <c r="AW126" i="78" s="1"/>
  <c r="AG166" i="25"/>
  <c r="AO132" i="78" s="1"/>
  <c r="AW132" i="78" s="1"/>
  <c r="AG172" i="25"/>
  <c r="AO138" i="78" s="1"/>
  <c r="AW138" i="78" s="1"/>
  <c r="AG178" i="25"/>
  <c r="AO144" i="78" s="1"/>
  <c r="AW144" i="78" s="1"/>
  <c r="AG184" i="25"/>
  <c r="AO150" i="78" s="1"/>
  <c r="AW150" i="78" s="1"/>
  <c r="AG190" i="25"/>
  <c r="AO156" i="78" s="1"/>
  <c r="AW156" i="78" s="1"/>
  <c r="AG196" i="25"/>
  <c r="AO162" i="78" s="1"/>
  <c r="AW162" i="78" s="1"/>
  <c r="AG202" i="25"/>
  <c r="AO168" i="78" s="1"/>
  <c r="AW168" i="78" s="1"/>
  <c r="AG208" i="25"/>
  <c r="AO174" i="78" s="1"/>
  <c r="AW174" i="78" s="1"/>
  <c r="AG214" i="25"/>
  <c r="AO180" i="78" s="1"/>
  <c r="AW180" i="78" s="1"/>
  <c r="AG220" i="25"/>
  <c r="AO186" i="78" s="1"/>
  <c r="AW186" i="78" s="1"/>
  <c r="AG231" i="25"/>
  <c r="AO192" i="78" s="1"/>
  <c r="AW192" i="78" s="1"/>
  <c r="AG237" i="25"/>
  <c r="AO198" i="78" s="1"/>
  <c r="AW198" i="78" s="1"/>
  <c r="AG243" i="25"/>
  <c r="AG249" i="25"/>
  <c r="AO215" i="78" s="1"/>
  <c r="AW215" i="78" s="1"/>
  <c r="AG262" i="25"/>
  <c r="AO228" i="78" s="1"/>
  <c r="AW228" i="78" s="1"/>
  <c r="AG275" i="25"/>
  <c r="AO241" i="78" s="1"/>
  <c r="AW241" i="78" s="1"/>
  <c r="AG295" i="25"/>
  <c r="AG308" i="25"/>
  <c r="AG321" i="25"/>
  <c r="AG334" i="25"/>
  <c r="AG350" i="25"/>
  <c r="AG373" i="25"/>
  <c r="AG386" i="25"/>
  <c r="AG399" i="25"/>
  <c r="AG412" i="25"/>
  <c r="AG673" i="25"/>
  <c r="AG697" i="25"/>
  <c r="AG721" i="25"/>
  <c r="AG745" i="25"/>
  <c r="AO256" i="78" s="1"/>
  <c r="AW256" i="78" s="1"/>
  <c r="AG229" i="25"/>
  <c r="AG761" i="25"/>
  <c r="AG256" i="25"/>
  <c r="AO222" i="78" s="1"/>
  <c r="AW222" i="78" s="1"/>
  <c r="AG269" i="25"/>
  <c r="AO235" i="78" s="1"/>
  <c r="AW235" i="78" s="1"/>
  <c r="AG289" i="25"/>
  <c r="AO250" i="78" s="1"/>
  <c r="AW250" i="78" s="1"/>
  <c r="AG302" i="25"/>
  <c r="AG315" i="25"/>
  <c r="AG328" i="25"/>
  <c r="AG341" i="25"/>
  <c r="AG367" i="25"/>
  <c r="AG380" i="25"/>
  <c r="AG393" i="25"/>
  <c r="AG406" i="25"/>
  <c r="AG427" i="25"/>
  <c r="AG434" i="25"/>
  <c r="AG441" i="25"/>
  <c r="AG448" i="25"/>
  <c r="AG463" i="25"/>
  <c r="AG470" i="25"/>
  <c r="AG477" i="25"/>
  <c r="AG484" i="25"/>
  <c r="AG499" i="25"/>
  <c r="AG506" i="25"/>
  <c r="AG513" i="25"/>
  <c r="AG520" i="25"/>
  <c r="AG535" i="25"/>
  <c r="AG542" i="25"/>
  <c r="AG549" i="25"/>
  <c r="AG556" i="25"/>
  <c r="AG571" i="25"/>
  <c r="AG578" i="25"/>
  <c r="AG585" i="25"/>
  <c r="AG592" i="25"/>
  <c r="AG607" i="25"/>
  <c r="AG614" i="25"/>
  <c r="AG621" i="25"/>
  <c r="AG628" i="25"/>
  <c r="AG643" i="25"/>
  <c r="AG650" i="25"/>
  <c r="AG657" i="25"/>
  <c r="AG681" i="25"/>
  <c r="AG705" i="25"/>
  <c r="AG729" i="25"/>
  <c r="AG226" i="25"/>
  <c r="AG11" i="25"/>
  <c r="AO5" i="78" s="1"/>
  <c r="AW5" i="78" s="1"/>
  <c r="AG17" i="25"/>
  <c r="AO10" i="78" s="1"/>
  <c r="AW10" i="78" s="1"/>
  <c r="AG23" i="25"/>
  <c r="AO16" i="78" s="1"/>
  <c r="AW16" i="78" s="1"/>
  <c r="AG29" i="25"/>
  <c r="AG35" i="25"/>
  <c r="AO26" i="78" s="1"/>
  <c r="AW26" i="78" s="1"/>
  <c r="AG41" i="25"/>
  <c r="AO31" i="78" s="1"/>
  <c r="AW31" i="78" s="1"/>
  <c r="AG47" i="25"/>
  <c r="AO37" i="78" s="1"/>
  <c r="AW37" i="78" s="1"/>
  <c r="AG53" i="25"/>
  <c r="AG59" i="25"/>
  <c r="AG65" i="25"/>
  <c r="AO43" i="78" s="1"/>
  <c r="AW43" i="78" s="1"/>
  <c r="AG71" i="25"/>
  <c r="AG77" i="25"/>
  <c r="AG83" i="25"/>
  <c r="AO53" i="78" s="1"/>
  <c r="AW53" i="78" s="1"/>
  <c r="AG89" i="25"/>
  <c r="AO57" i="78" s="1"/>
  <c r="AW57" i="78" s="1"/>
  <c r="AG95" i="25"/>
  <c r="AO63" i="78" s="1"/>
  <c r="AW63" i="78" s="1"/>
  <c r="AG101" i="25"/>
  <c r="AO69" i="78" s="1"/>
  <c r="AW69" i="78" s="1"/>
  <c r="AG107" i="25"/>
  <c r="AO74" i="78" s="1"/>
  <c r="AW74" i="78" s="1"/>
  <c r="AG113" i="25"/>
  <c r="AO79" i="78" s="1"/>
  <c r="AW79" i="78" s="1"/>
  <c r="AG119" i="25"/>
  <c r="AO85" i="78" s="1"/>
  <c r="AW85" i="78" s="1"/>
  <c r="AG125" i="25"/>
  <c r="AO91" i="78" s="1"/>
  <c r="AW91" i="78" s="1"/>
  <c r="AG131" i="25"/>
  <c r="AO97" i="78" s="1"/>
  <c r="AW97" i="78" s="1"/>
  <c r="AG137" i="25"/>
  <c r="AO103" i="78" s="1"/>
  <c r="AW103" i="78" s="1"/>
  <c r="AG143" i="25"/>
  <c r="AO109" i="78" s="1"/>
  <c r="AW109" i="78" s="1"/>
  <c r="AG149" i="25"/>
  <c r="AO115" i="78" s="1"/>
  <c r="AW115" i="78" s="1"/>
  <c r="AG155" i="25"/>
  <c r="AO121" i="78" s="1"/>
  <c r="AW121" i="78" s="1"/>
  <c r="AG161" i="25"/>
  <c r="AO127" i="78" s="1"/>
  <c r="AW127" i="78" s="1"/>
  <c r="AG167" i="25"/>
  <c r="AO133" i="78" s="1"/>
  <c r="AW133" i="78" s="1"/>
  <c r="AG173" i="25"/>
  <c r="AO139" i="78" s="1"/>
  <c r="AW139" i="78" s="1"/>
  <c r="AG179" i="25"/>
  <c r="AO145" i="78" s="1"/>
  <c r="AW145" i="78" s="1"/>
  <c r="AG185" i="25"/>
  <c r="AO151" i="78" s="1"/>
  <c r="AW151" i="78" s="1"/>
  <c r="AG191" i="25"/>
  <c r="AO157" i="78" s="1"/>
  <c r="AW157" i="78" s="1"/>
  <c r="AG197" i="25"/>
  <c r="AO163" i="78" s="1"/>
  <c r="AW163" i="78" s="1"/>
  <c r="AG203" i="25"/>
  <c r="AO169" i="78" s="1"/>
  <c r="AW169" i="78" s="1"/>
  <c r="AG209" i="25"/>
  <c r="AO175" i="78" s="1"/>
  <c r="AW175" i="78" s="1"/>
  <c r="AG215" i="25"/>
  <c r="AO181" i="78" s="1"/>
  <c r="AW181" i="78" s="1"/>
  <c r="AG221" i="25"/>
  <c r="AO187" i="78" s="1"/>
  <c r="AW187" i="78" s="1"/>
  <c r="AG232" i="25"/>
  <c r="AO193" i="78" s="1"/>
  <c r="AW193" i="78" s="1"/>
  <c r="AG238" i="25"/>
  <c r="AO199" i="78" s="1"/>
  <c r="AW199" i="78" s="1"/>
  <c r="AG244" i="25"/>
  <c r="AG250" i="25"/>
  <c r="AO216" i="78" s="1"/>
  <c r="AW216" i="78" s="1"/>
  <c r="AG263" i="25"/>
  <c r="AO229" i="78" s="1"/>
  <c r="AW229" i="78" s="1"/>
  <c r="AG283" i="25"/>
  <c r="AG296" i="25"/>
  <c r="AG309" i="25"/>
  <c r="AG322" i="25"/>
  <c r="AG335" i="25"/>
  <c r="AG361" i="25"/>
  <c r="AG374" i="25"/>
  <c r="AG387" i="25"/>
  <c r="AG400" i="25"/>
  <c r="AG413" i="25"/>
  <c r="AG674" i="25"/>
  <c r="AG698" i="25"/>
  <c r="AG722" i="25"/>
  <c r="AG746" i="25"/>
  <c r="AG230" i="25"/>
  <c r="AG257" i="25"/>
  <c r="AO223" i="78" s="1"/>
  <c r="AW223" i="78" s="1"/>
  <c r="AG277" i="25"/>
  <c r="AO243" i="78" s="1"/>
  <c r="AW243" i="78" s="1"/>
  <c r="AG290" i="25"/>
  <c r="AO251" i="78" s="1"/>
  <c r="AW251" i="78" s="1"/>
  <c r="AG303" i="25"/>
  <c r="AG316" i="25"/>
  <c r="AG329" i="25"/>
  <c r="AG352" i="25"/>
  <c r="AG368" i="25"/>
  <c r="AG381" i="25"/>
  <c r="AG394" i="25"/>
  <c r="AG407" i="25"/>
  <c r="AG421" i="25"/>
  <c r="AG428" i="25"/>
  <c r="AG435" i="25"/>
  <c r="AG442" i="25"/>
  <c r="AG457" i="25"/>
  <c r="AG464" i="25"/>
  <c r="AG471" i="25"/>
  <c r="AG478" i="25"/>
  <c r="AG493" i="25"/>
  <c r="AG500" i="25"/>
  <c r="AG507" i="25"/>
  <c r="AG514" i="25"/>
  <c r="AG529" i="25"/>
  <c r="AG536" i="25"/>
  <c r="AG543" i="25"/>
  <c r="AG550" i="25"/>
  <c r="AG565" i="25"/>
  <c r="AG572" i="25"/>
  <c r="AG579" i="25"/>
  <c r="AG586" i="25"/>
  <c r="AG601" i="25"/>
  <c r="AG608" i="25"/>
  <c r="AG615" i="25"/>
  <c r="AG622" i="25"/>
  <c r="AG637" i="25"/>
  <c r="AG644" i="25"/>
  <c r="AG651" i="25"/>
  <c r="AG667" i="25"/>
  <c r="AG691" i="25"/>
  <c r="AG715" i="25"/>
  <c r="C7" i="62"/>
  <c r="AG782" i="25"/>
  <c r="AG783" i="25"/>
  <c r="AG772" i="25"/>
  <c r="AG784" i="25"/>
  <c r="AG773" i="25"/>
  <c r="AG785" i="25"/>
  <c r="AG774" i="25"/>
  <c r="AG786" i="25"/>
  <c r="AG775" i="25"/>
  <c r="AG787" i="25"/>
  <c r="AG776" i="25"/>
  <c r="AG788" i="25"/>
  <c r="AG777" i="25"/>
  <c r="AG789" i="25"/>
  <c r="AG778" i="25"/>
  <c r="AG790" i="25"/>
  <c r="AG779" i="25"/>
  <c r="AG791" i="25"/>
  <c r="AG780" i="25"/>
  <c r="AG781" i="25"/>
  <c r="AG760" i="25"/>
  <c r="AG756" i="25"/>
  <c r="AG757" i="25"/>
  <c r="AG755" i="25"/>
  <c r="AG750" i="25"/>
  <c r="AO259" i="78" s="1"/>
  <c r="AW259" i="78" s="1"/>
  <c r="AG744" i="25"/>
  <c r="AO255" i="78" s="1"/>
  <c r="AW255" i="78" s="1"/>
  <c r="AG738" i="25"/>
  <c r="AG732" i="25"/>
  <c r="AG726" i="25"/>
  <c r="AG720" i="25"/>
  <c r="AG714" i="25"/>
  <c r="AG708" i="25"/>
  <c r="AG702" i="25"/>
  <c r="AG696" i="25"/>
  <c r="AG690" i="25"/>
  <c r="AG684" i="25"/>
  <c r="AG678" i="25"/>
  <c r="AG672" i="25"/>
  <c r="AG666" i="25"/>
  <c r="AG660" i="25"/>
  <c r="AG654" i="25"/>
  <c r="AG648" i="25"/>
  <c r="AG642" i="25"/>
  <c r="AG636" i="25"/>
  <c r="AG630" i="25"/>
  <c r="AG624" i="25"/>
  <c r="AG618" i="25"/>
  <c r="AG612" i="25"/>
  <c r="AG606" i="25"/>
  <c r="AG600" i="25"/>
  <c r="AG594" i="25"/>
  <c r="AG588" i="25"/>
  <c r="AG582" i="25"/>
  <c r="AG576" i="25"/>
  <c r="AG570" i="25"/>
  <c r="AG564" i="25"/>
  <c r="AG558" i="25"/>
  <c r="AG552" i="25"/>
  <c r="AG546" i="25"/>
  <c r="AG540" i="25"/>
  <c r="AG534" i="25"/>
  <c r="AG528" i="25"/>
  <c r="AG522" i="25"/>
  <c r="AG516" i="25"/>
  <c r="AG510" i="25"/>
  <c r="AG504" i="25"/>
  <c r="AG498" i="25"/>
  <c r="AG492" i="25"/>
  <c r="AG486" i="25"/>
  <c r="AG480" i="25"/>
  <c r="AG474" i="25"/>
  <c r="AG468" i="25"/>
  <c r="AG462" i="25"/>
  <c r="AG456" i="25"/>
  <c r="AG450" i="25"/>
  <c r="AG444" i="25"/>
  <c r="AG438" i="25"/>
  <c r="AG432" i="25"/>
  <c r="AG426" i="25"/>
  <c r="AG420" i="25"/>
  <c r="AG414" i="25"/>
  <c r="AG408" i="25"/>
  <c r="AG402" i="25"/>
  <c r="AG396" i="25"/>
  <c r="AG390" i="25"/>
  <c r="AG384" i="25"/>
  <c r="AG378" i="25"/>
  <c r="AG372" i="25"/>
  <c r="AG366" i="25"/>
  <c r="AG360" i="25"/>
  <c r="AG351" i="25"/>
  <c r="AG342" i="25"/>
  <c r="AG336" i="25"/>
  <c r="AG330" i="25"/>
  <c r="AG324" i="25"/>
  <c r="AG318" i="25"/>
  <c r="AG312" i="25"/>
  <c r="AG306" i="25"/>
  <c r="AG300" i="25"/>
  <c r="AG294" i="25"/>
  <c r="AG288" i="25"/>
  <c r="AO249" i="78" s="1"/>
  <c r="AW249" i="78" s="1"/>
  <c r="AG282" i="25"/>
  <c r="AG276" i="25"/>
  <c r="AO242" i="78" s="1"/>
  <c r="AW242" i="78" s="1"/>
  <c r="AG270" i="25"/>
  <c r="AO236" i="78" s="1"/>
  <c r="AW236" i="78" s="1"/>
  <c r="AG264" i="25"/>
  <c r="AO230" i="78" s="1"/>
  <c r="AW230" i="78" s="1"/>
  <c r="AG258" i="25"/>
  <c r="AO224" i="78" s="1"/>
  <c r="AW224" i="78" s="1"/>
  <c r="AG252" i="25"/>
  <c r="AO218" i="78" s="1"/>
  <c r="AW218" i="78" s="1"/>
  <c r="AG771" i="25"/>
  <c r="AG754" i="25"/>
  <c r="AG765" i="25"/>
  <c r="AG753" i="25"/>
  <c r="AG749" i="25"/>
  <c r="AG743" i="25"/>
  <c r="AO254" i="78" s="1"/>
  <c r="AW254" i="78" s="1"/>
  <c r="AG737" i="25"/>
  <c r="AG731" i="25"/>
  <c r="AG725" i="25"/>
  <c r="AG719" i="25"/>
  <c r="AG713" i="25"/>
  <c r="AG707" i="25"/>
  <c r="AG701" i="25"/>
  <c r="AG695" i="25"/>
  <c r="AG689" i="25"/>
  <c r="AG683" i="25"/>
  <c r="AG677" i="25"/>
  <c r="AG671" i="25"/>
  <c r="AG665" i="25"/>
  <c r="AG659" i="25"/>
  <c r="AG653" i="25"/>
  <c r="AG647" i="25"/>
  <c r="AG641" i="25"/>
  <c r="AG635" i="25"/>
  <c r="AG629" i="25"/>
  <c r="AG623" i="25"/>
  <c r="AG617" i="25"/>
  <c r="AG611" i="25"/>
  <c r="AG605" i="25"/>
  <c r="AG599" i="25"/>
  <c r="AG593" i="25"/>
  <c r="AG587" i="25"/>
  <c r="AG581" i="25"/>
  <c r="AG575" i="25"/>
  <c r="AG569" i="25"/>
  <c r="AG563" i="25"/>
  <c r="AG557" i="25"/>
  <c r="AG551" i="25"/>
  <c r="AG545" i="25"/>
  <c r="AG539" i="25"/>
  <c r="AG533" i="25"/>
  <c r="AG527" i="25"/>
  <c r="AG521" i="25"/>
  <c r="AG515" i="25"/>
  <c r="AG509" i="25"/>
  <c r="AG503" i="25"/>
  <c r="AG497" i="25"/>
  <c r="AG491" i="25"/>
  <c r="AG485" i="25"/>
  <c r="AG479" i="25"/>
  <c r="AG473" i="25"/>
  <c r="AG467" i="25"/>
  <c r="AG461" i="25"/>
  <c r="AG455" i="25"/>
  <c r="AG449" i="25"/>
  <c r="AG443" i="25"/>
  <c r="AG437" i="25"/>
  <c r="AG431" i="25"/>
  <c r="AG425" i="25"/>
  <c r="AG419" i="25"/>
  <c r="AG759" i="25"/>
  <c r="AG752" i="25"/>
  <c r="AG770" i="25"/>
  <c r="AG748" i="25"/>
  <c r="AO258" i="78" s="1"/>
  <c r="AW258" i="78" s="1"/>
  <c r="AG742" i="25"/>
  <c r="AO253" i="78" s="1"/>
  <c r="AW253" i="78" s="1"/>
  <c r="AG736" i="25"/>
  <c r="AG730" i="25"/>
  <c r="AG724" i="25"/>
  <c r="AG718" i="25"/>
  <c r="AG712" i="25"/>
  <c r="AG706" i="25"/>
  <c r="AG700" i="25"/>
  <c r="AG694" i="25"/>
  <c r="AG688" i="25"/>
  <c r="AG682" i="25"/>
  <c r="AG676" i="25"/>
  <c r="AG670" i="25"/>
  <c r="AG664" i="25"/>
  <c r="AG658" i="25"/>
  <c r="AG12" i="25"/>
  <c r="AO6" i="78" s="1"/>
  <c r="AW6" i="78" s="1"/>
  <c r="AG18" i="25"/>
  <c r="AO11" i="78" s="1"/>
  <c r="AW11" i="78" s="1"/>
  <c r="AG24" i="25"/>
  <c r="AO17" i="78" s="1"/>
  <c r="AW17" i="78" s="1"/>
  <c r="AG30" i="25"/>
  <c r="AO22" i="78" s="1"/>
  <c r="AW22" i="78" s="1"/>
  <c r="AG36" i="25"/>
  <c r="AO27" i="78" s="1"/>
  <c r="AW27" i="78" s="1"/>
  <c r="AG42" i="25"/>
  <c r="AO32" i="78" s="1"/>
  <c r="AW32" i="78" s="1"/>
  <c r="AG48" i="25"/>
  <c r="AO38" i="78" s="1"/>
  <c r="AW38" i="78" s="1"/>
  <c r="AG54" i="25"/>
  <c r="AG60" i="25"/>
  <c r="AG66" i="25"/>
  <c r="AO44" i="78" s="1"/>
  <c r="AW44" i="78" s="1"/>
  <c r="AG72" i="25"/>
  <c r="AO49" i="78" s="1"/>
  <c r="AW49" i="78" s="1"/>
  <c r="AG78" i="25"/>
  <c r="AO245" i="78" s="1"/>
  <c r="AW245" i="78" s="1"/>
  <c r="AG84" i="25"/>
  <c r="AO54" i="78" s="1"/>
  <c r="AW54" i="78" s="1"/>
  <c r="AG90" i="25"/>
  <c r="AO58" i="78" s="1"/>
  <c r="AW58" i="78" s="1"/>
  <c r="AG96" i="25"/>
  <c r="AO64" i="78" s="1"/>
  <c r="AW64" i="78" s="1"/>
  <c r="AG102" i="25"/>
  <c r="AO70" i="78" s="1"/>
  <c r="AW70" i="78" s="1"/>
  <c r="AG108" i="25"/>
  <c r="AO75" i="78" s="1"/>
  <c r="AW75" i="78" s="1"/>
  <c r="AG114" i="25"/>
  <c r="AO80" i="78" s="1"/>
  <c r="AW80" i="78" s="1"/>
  <c r="AG120" i="25"/>
  <c r="AO86" i="78" s="1"/>
  <c r="AW86" i="78" s="1"/>
  <c r="AG126" i="25"/>
  <c r="AO92" i="78" s="1"/>
  <c r="AW92" i="78" s="1"/>
  <c r="AG132" i="25"/>
  <c r="AO98" i="78" s="1"/>
  <c r="AW98" i="78" s="1"/>
  <c r="AG138" i="25"/>
  <c r="AO104" i="78" s="1"/>
  <c r="AW104" i="78" s="1"/>
  <c r="AG144" i="25"/>
  <c r="AO110" i="78" s="1"/>
  <c r="AW110" i="78" s="1"/>
  <c r="AG150" i="25"/>
  <c r="AO116" i="78" s="1"/>
  <c r="AW116" i="78" s="1"/>
  <c r="AG156" i="25"/>
  <c r="AO122" i="78" s="1"/>
  <c r="AW122" i="78" s="1"/>
  <c r="AG162" i="25"/>
  <c r="AO128" i="78" s="1"/>
  <c r="AW128" i="78" s="1"/>
  <c r="AG168" i="25"/>
  <c r="AO134" i="78" s="1"/>
  <c r="AW134" i="78" s="1"/>
  <c r="AG174" i="25"/>
  <c r="AO140" i="78" s="1"/>
  <c r="AW140" i="78" s="1"/>
  <c r="AG180" i="25"/>
  <c r="AO146" i="78" s="1"/>
  <c r="AW146" i="78" s="1"/>
  <c r="AG186" i="25"/>
  <c r="AO152" i="78" s="1"/>
  <c r="AW152" i="78" s="1"/>
  <c r="AG192" i="25"/>
  <c r="AO158" i="78" s="1"/>
  <c r="AW158" i="78" s="1"/>
  <c r="AG198" i="25"/>
  <c r="AO164" i="78" s="1"/>
  <c r="AW164" i="78" s="1"/>
  <c r="AG204" i="25"/>
  <c r="AO170" i="78" s="1"/>
  <c r="AW170" i="78" s="1"/>
  <c r="AG210" i="25"/>
  <c r="AO176" i="78" s="1"/>
  <c r="AW176" i="78" s="1"/>
  <c r="AG216" i="25"/>
  <c r="AO182" i="78" s="1"/>
  <c r="AW182" i="78" s="1"/>
  <c r="AG222" i="25"/>
  <c r="AO188" i="78" s="1"/>
  <c r="AW188" i="78" s="1"/>
  <c r="AG233" i="25"/>
  <c r="AO194" i="78" s="1"/>
  <c r="AW194" i="78" s="1"/>
  <c r="AG239" i="25"/>
  <c r="AO200" i="78" s="1"/>
  <c r="AW200" i="78" s="1"/>
  <c r="AG245" i="25"/>
  <c r="AG251" i="25"/>
  <c r="AO217" i="78" s="1"/>
  <c r="AW217" i="78" s="1"/>
  <c r="AG271" i="25"/>
  <c r="AO237" i="78" s="1"/>
  <c r="AW237" i="78" s="1"/>
  <c r="AG284" i="25"/>
  <c r="AG297" i="25"/>
  <c r="AG310" i="25"/>
  <c r="AG323" i="25"/>
  <c r="AG343" i="25"/>
  <c r="AG362" i="25"/>
  <c r="AG375" i="25"/>
  <c r="AG388" i="25"/>
  <c r="AG401" i="25"/>
  <c r="AG675" i="25"/>
  <c r="AG699" i="25"/>
  <c r="AG723" i="25"/>
  <c r="AG747" i="25"/>
  <c r="AO257" i="78" s="1"/>
  <c r="AW257" i="78" s="1"/>
  <c r="AG768" i="25"/>
  <c r="AG261" i="25"/>
  <c r="AO227" i="78" s="1"/>
  <c r="AW227" i="78" s="1"/>
  <c r="AG320" i="25"/>
  <c r="AG365" i="25"/>
  <c r="AG687" i="25"/>
  <c r="AG711" i="25"/>
  <c r="AG227" i="25"/>
  <c r="AG265" i="25"/>
  <c r="AO231" i="78" s="1"/>
  <c r="AW231" i="78" s="1"/>
  <c r="AG278" i="25"/>
  <c r="AO244" i="78" s="1"/>
  <c r="AW244" i="78" s="1"/>
  <c r="AG291" i="25"/>
  <c r="AO252" i="78" s="1"/>
  <c r="AW252" i="78" s="1"/>
  <c r="AG304" i="25"/>
  <c r="AG317" i="25"/>
  <c r="AG337" i="25"/>
  <c r="AG353" i="25"/>
  <c r="AG369" i="25"/>
  <c r="AG382" i="25"/>
  <c r="AG395" i="25"/>
  <c r="AG415" i="25"/>
  <c r="AG422" i="25"/>
  <c r="AG429" i="25"/>
  <c r="AG436" i="25"/>
  <c r="AG451" i="25"/>
  <c r="AG458" i="25"/>
  <c r="AG465" i="25"/>
  <c r="AG472" i="25"/>
  <c r="AG487" i="25"/>
  <c r="AG494" i="25"/>
  <c r="AG501" i="25"/>
  <c r="AG508" i="25"/>
  <c r="AG523" i="25"/>
  <c r="AG530" i="25"/>
  <c r="AG537" i="25"/>
  <c r="AG544" i="25"/>
  <c r="AG559" i="25"/>
  <c r="AG566" i="25"/>
  <c r="AG573" i="25"/>
  <c r="AG580" i="25"/>
  <c r="AG595" i="25"/>
  <c r="AG602" i="25"/>
  <c r="AG609" i="25"/>
  <c r="AG616" i="25"/>
  <c r="AG631" i="25"/>
  <c r="AG638" i="25"/>
  <c r="AG645" i="25"/>
  <c r="AG652" i="25"/>
  <c r="AG668" i="25"/>
  <c r="AG692" i="25"/>
  <c r="AG716" i="25"/>
  <c r="AG740" i="25"/>
  <c r="AG769" i="25"/>
  <c r="AG236" i="25"/>
  <c r="AO197" i="78" s="1"/>
  <c r="AW197" i="78" s="1"/>
  <c r="AG411" i="25"/>
  <c r="AG13" i="25"/>
  <c r="AO7" i="78" s="1"/>
  <c r="AW7" i="78" s="1"/>
  <c r="AG19" i="25"/>
  <c r="AO12" i="78" s="1"/>
  <c r="AW12" i="78" s="1"/>
  <c r="AG25" i="25"/>
  <c r="AO18" i="78" s="1"/>
  <c r="AW18" i="78" s="1"/>
  <c r="AG31" i="25"/>
  <c r="AO23" i="78" s="1"/>
  <c r="AW23" i="78" s="1"/>
  <c r="AG37" i="25"/>
  <c r="AO28" i="78" s="1"/>
  <c r="AW28" i="78" s="1"/>
  <c r="AG43" i="25"/>
  <c r="AO33" i="78" s="1"/>
  <c r="AW33" i="78" s="1"/>
  <c r="AG49" i="25"/>
  <c r="AG55" i="25"/>
  <c r="AG61" i="25"/>
  <c r="AO39" i="78" s="1"/>
  <c r="AW39" i="78" s="1"/>
  <c r="AG67" i="25"/>
  <c r="AO45" i="78" s="1"/>
  <c r="AW45" i="78" s="1"/>
  <c r="AG73" i="25"/>
  <c r="AO50" i="78" s="1"/>
  <c r="AW50" i="78" s="1"/>
  <c r="AG79" i="25"/>
  <c r="AG85" i="25"/>
  <c r="AO55" i="78" s="1"/>
  <c r="AW55" i="78" s="1"/>
  <c r="AG91" i="25"/>
  <c r="AO59" i="78" s="1"/>
  <c r="AW59" i="78" s="1"/>
  <c r="AG97" i="25"/>
  <c r="AO65" i="78" s="1"/>
  <c r="AW65" i="78" s="1"/>
  <c r="AG103" i="25"/>
  <c r="AO71" i="78" s="1"/>
  <c r="AW71" i="78" s="1"/>
  <c r="AG109" i="25"/>
  <c r="AG115" i="25"/>
  <c r="AO81" i="78" s="1"/>
  <c r="AW81" i="78" s="1"/>
  <c r="AG121" i="25"/>
  <c r="AO87" i="78" s="1"/>
  <c r="AW87" i="78" s="1"/>
  <c r="AG127" i="25"/>
  <c r="AO93" i="78" s="1"/>
  <c r="AW93" i="78" s="1"/>
  <c r="AG133" i="25"/>
  <c r="AO99" i="78" s="1"/>
  <c r="AW99" i="78" s="1"/>
  <c r="AG139" i="25"/>
  <c r="AO105" i="78" s="1"/>
  <c r="AW105" i="78" s="1"/>
  <c r="AG145" i="25"/>
  <c r="AO111" i="78" s="1"/>
  <c r="AW111" i="78" s="1"/>
  <c r="AG151" i="25"/>
  <c r="AO117" i="78" s="1"/>
  <c r="AW117" i="78" s="1"/>
  <c r="AG157" i="25"/>
  <c r="AO123" i="78" s="1"/>
  <c r="AW123" i="78" s="1"/>
  <c r="AG163" i="25"/>
  <c r="AO129" i="78" s="1"/>
  <c r="AW129" i="78" s="1"/>
  <c r="AG169" i="25"/>
  <c r="AO135" i="78" s="1"/>
  <c r="AW135" i="78" s="1"/>
  <c r="AG175" i="25"/>
  <c r="AO141" i="78" s="1"/>
  <c r="AW141" i="78" s="1"/>
  <c r="AG181" i="25"/>
  <c r="AO147" i="78" s="1"/>
  <c r="AW147" i="78" s="1"/>
  <c r="AG187" i="25"/>
  <c r="AO153" i="78" s="1"/>
  <c r="AW153" i="78" s="1"/>
  <c r="AG193" i="25"/>
  <c r="AO159" i="78" s="1"/>
  <c r="AW159" i="78" s="1"/>
  <c r="AG199" i="25"/>
  <c r="AO165" i="78" s="1"/>
  <c r="AW165" i="78" s="1"/>
  <c r="AG205" i="25"/>
  <c r="AO171" i="78" s="1"/>
  <c r="AW171" i="78" s="1"/>
  <c r="AG211" i="25"/>
  <c r="AO177" i="78" s="1"/>
  <c r="AW177" i="78" s="1"/>
  <c r="AG217" i="25"/>
  <c r="AO183" i="78" s="1"/>
  <c r="AW183" i="78" s="1"/>
  <c r="AG223" i="25"/>
  <c r="AO189" i="78" s="1"/>
  <c r="AW189" i="78" s="1"/>
  <c r="AG234" i="25"/>
  <c r="AO195" i="78" s="1"/>
  <c r="AW195" i="78" s="1"/>
  <c r="AG240" i="25"/>
  <c r="AO201" i="78" s="1"/>
  <c r="AW201" i="78" s="1"/>
  <c r="AG246" i="25"/>
  <c r="AO212" i="78" s="1"/>
  <c r="AW212" i="78" s="1"/>
  <c r="AG259" i="25"/>
  <c r="AO225" i="78" s="1"/>
  <c r="AW225" i="78" s="1"/>
  <c r="AG272" i="25"/>
  <c r="AO238" i="78" s="1"/>
  <c r="AW238" i="78" s="1"/>
  <c r="AG285" i="25"/>
  <c r="AG298" i="25"/>
  <c r="AG311" i="25"/>
  <c r="AG331" i="25"/>
  <c r="AG344" i="25"/>
  <c r="AG363" i="25"/>
  <c r="AG376" i="25"/>
  <c r="AG389" i="25"/>
  <c r="AG409" i="25"/>
  <c r="AG661" i="25"/>
  <c r="AG685" i="25"/>
  <c r="AG709" i="25"/>
  <c r="AG733" i="25"/>
  <c r="AG762" i="25"/>
  <c r="AG663" i="25"/>
  <c r="AG253" i="25"/>
  <c r="AO219" i="78" s="1"/>
  <c r="AW219" i="78" s="1"/>
  <c r="AG266" i="25"/>
  <c r="AO232" i="78" s="1"/>
  <c r="AW232" i="78" s="1"/>
  <c r="AG279" i="25"/>
  <c r="AG292" i="25"/>
  <c r="AG305" i="25"/>
  <c r="AG325" i="25"/>
  <c r="AG338" i="25"/>
  <c r="AG357" i="25"/>
  <c r="AG370" i="25"/>
  <c r="AG383" i="25"/>
  <c r="AG403" i="25"/>
  <c r="AG416" i="25"/>
  <c r="AG423" i="25"/>
  <c r="AG430" i="25"/>
  <c r="AG445" i="25"/>
  <c r="AG452" i="25"/>
  <c r="AG459" i="25"/>
  <c r="AG466" i="25"/>
  <c r="AG481" i="25"/>
  <c r="AG488" i="25"/>
  <c r="AG495" i="25"/>
  <c r="AG502" i="25"/>
  <c r="AG517" i="25"/>
  <c r="AG524" i="25"/>
  <c r="AG531" i="25"/>
  <c r="AG538" i="25"/>
  <c r="AG553" i="25"/>
  <c r="AG560" i="25"/>
  <c r="AG567" i="25"/>
  <c r="AG574" i="25"/>
  <c r="AG589" i="25"/>
  <c r="AG596" i="25"/>
  <c r="AG603" i="25"/>
  <c r="AG610" i="25"/>
  <c r="AG625" i="25"/>
  <c r="AG632" i="25"/>
  <c r="AG639" i="25"/>
  <c r="AG646" i="25"/>
  <c r="AG669" i="25"/>
  <c r="AG693" i="25"/>
  <c r="AG717" i="25"/>
  <c r="AG741" i="25"/>
  <c r="AG763" i="25"/>
  <c r="AG14" i="25"/>
  <c r="AG20" i="25"/>
  <c r="AO13" i="78" s="1"/>
  <c r="AW13" i="78" s="1"/>
  <c r="AG26" i="25"/>
  <c r="AO19" i="78" s="1"/>
  <c r="AW19" i="78" s="1"/>
  <c r="AG32" i="25"/>
  <c r="AO24" i="78" s="1"/>
  <c r="AW24" i="78" s="1"/>
  <c r="AG38" i="25"/>
  <c r="AO29" i="78" s="1"/>
  <c r="AW29" i="78" s="1"/>
  <c r="AG44" i="25"/>
  <c r="AO34" i="78" s="1"/>
  <c r="AW34" i="78" s="1"/>
  <c r="AG50" i="25"/>
  <c r="AG56" i="25"/>
  <c r="AG62" i="25"/>
  <c r="AO40" i="78" s="1"/>
  <c r="AW40" i="78" s="1"/>
  <c r="AG68" i="25"/>
  <c r="AO46" i="78" s="1"/>
  <c r="AW46" i="78" s="1"/>
  <c r="AG74" i="25"/>
  <c r="AO51" i="78" s="1"/>
  <c r="AW51" i="78" s="1"/>
  <c r="AG80" i="25"/>
  <c r="AG86" i="25"/>
  <c r="AG92" i="25"/>
  <c r="AO60" i="78" s="1"/>
  <c r="AW60" i="78" s="1"/>
  <c r="AG98" i="25"/>
  <c r="AO66" i="78" s="1"/>
  <c r="AW66" i="78" s="1"/>
  <c r="AG104" i="25"/>
  <c r="AG110" i="25"/>
  <c r="AO76" i="78" s="1"/>
  <c r="AW76" i="78" s="1"/>
  <c r="AG116" i="25"/>
  <c r="AO82" i="78" s="1"/>
  <c r="AW82" i="78" s="1"/>
  <c r="AG122" i="25"/>
  <c r="AO88" i="78" s="1"/>
  <c r="AW88" i="78" s="1"/>
  <c r="AG128" i="25"/>
  <c r="AO94" i="78" s="1"/>
  <c r="AW94" i="78" s="1"/>
  <c r="AG134" i="25"/>
  <c r="AO100" i="78" s="1"/>
  <c r="AW100" i="78" s="1"/>
  <c r="AG140" i="25"/>
  <c r="AO106" i="78" s="1"/>
  <c r="AW106" i="78" s="1"/>
  <c r="AG146" i="25"/>
  <c r="AO112" i="78" s="1"/>
  <c r="AW112" i="78" s="1"/>
  <c r="AG152" i="25"/>
  <c r="AO118" i="78" s="1"/>
  <c r="AW118" i="78" s="1"/>
  <c r="AG158" i="25"/>
  <c r="AO124" i="78" s="1"/>
  <c r="AW124" i="78" s="1"/>
  <c r="AG164" i="25"/>
  <c r="AO130" i="78" s="1"/>
  <c r="AW130" i="78" s="1"/>
  <c r="AG170" i="25"/>
  <c r="AO136" i="78" s="1"/>
  <c r="AW136" i="78" s="1"/>
  <c r="AG176" i="25"/>
  <c r="AO142" i="78" s="1"/>
  <c r="AW142" i="78" s="1"/>
  <c r="AG182" i="25"/>
  <c r="AO148" i="78" s="1"/>
  <c r="AW148" i="78" s="1"/>
  <c r="AG188" i="25"/>
  <c r="AO154" i="78" s="1"/>
  <c r="AW154" i="78" s="1"/>
  <c r="AG194" i="25"/>
  <c r="AO160" i="78" s="1"/>
  <c r="AW160" i="78" s="1"/>
  <c r="AG200" i="25"/>
  <c r="AO166" i="78" s="1"/>
  <c r="AW166" i="78" s="1"/>
  <c r="AG206" i="25"/>
  <c r="AO172" i="78" s="1"/>
  <c r="AW172" i="78" s="1"/>
  <c r="AG212" i="25"/>
  <c r="AO178" i="78" s="1"/>
  <c r="AW178" i="78" s="1"/>
  <c r="AG218" i="25"/>
  <c r="AO184" i="78" s="1"/>
  <c r="AW184" i="78" s="1"/>
  <c r="AG224" i="25"/>
  <c r="AO190" i="78" s="1"/>
  <c r="AW190" i="78" s="1"/>
  <c r="AG235" i="25"/>
  <c r="AO196" i="78" s="1"/>
  <c r="AW196" i="78" s="1"/>
  <c r="AG241" i="25"/>
  <c r="AG247" i="25"/>
  <c r="AO213" i="78" s="1"/>
  <c r="AW213" i="78" s="1"/>
  <c r="AG260" i="25"/>
  <c r="AO226" i="78" s="1"/>
  <c r="AW226" i="78" s="1"/>
  <c r="AG273" i="25"/>
  <c r="AO239" i="78" s="1"/>
  <c r="AW239" i="78" s="1"/>
  <c r="AG286" i="25"/>
  <c r="AG299" i="25"/>
  <c r="AG319" i="25"/>
  <c r="AG332" i="25"/>
  <c r="AG345" i="25"/>
  <c r="AG364" i="25"/>
  <c r="AG377" i="25"/>
  <c r="AG397" i="25"/>
  <c r="AG410" i="25"/>
  <c r="AG662" i="25"/>
  <c r="AG686" i="25"/>
  <c r="AG710" i="25"/>
  <c r="AG734" i="25"/>
  <c r="AG758" i="25"/>
  <c r="AG207" i="25"/>
  <c r="AO173" i="78" s="1"/>
  <c r="AW173" i="78" s="1"/>
  <c r="AG242" i="25"/>
  <c r="AG274" i="25"/>
  <c r="AO240" i="78" s="1"/>
  <c r="AW240" i="78" s="1"/>
  <c r="AG333" i="25"/>
  <c r="AG766" i="25"/>
  <c r="AG254" i="25"/>
  <c r="AO220" i="78" s="1"/>
  <c r="AW220" i="78" s="1"/>
  <c r="AG267" i="25"/>
  <c r="AO233" i="78" s="1"/>
  <c r="AW233" i="78" s="1"/>
  <c r="AG280" i="25"/>
  <c r="AG293" i="25"/>
  <c r="AG313" i="25"/>
  <c r="AG326" i="25"/>
  <c r="AG339" i="25"/>
  <c r="AG358" i="25"/>
  <c r="AG371" i="25"/>
  <c r="AG391" i="25"/>
  <c r="AG404" i="25"/>
  <c r="AG417" i="25"/>
  <c r="AG424" i="25"/>
  <c r="AG439" i="25"/>
  <c r="AG446" i="25"/>
  <c r="AG453" i="25"/>
  <c r="AG460" i="25"/>
  <c r="AG475" i="25"/>
  <c r="AG482" i="25"/>
  <c r="AG489" i="25"/>
  <c r="AG496" i="25"/>
  <c r="AG511" i="25"/>
  <c r="AG518" i="25"/>
  <c r="AG525" i="25"/>
  <c r="AG532" i="25"/>
  <c r="AG547" i="25"/>
  <c r="AG554" i="25"/>
  <c r="AG561" i="25"/>
  <c r="AG568" i="25"/>
  <c r="AG583" i="25"/>
  <c r="AG590" i="25"/>
  <c r="AG597" i="25"/>
  <c r="AG604" i="25"/>
  <c r="AG619" i="25"/>
  <c r="AG626" i="25"/>
  <c r="AG633" i="25"/>
  <c r="AG640" i="25"/>
  <c r="AG655" i="25"/>
  <c r="AG679" i="25"/>
  <c r="AG703" i="25"/>
  <c r="AG727" i="25"/>
  <c r="AG751" i="25"/>
  <c r="AO260" i="78" s="1"/>
  <c r="AW260" i="78" s="1"/>
  <c r="AG764" i="25"/>
  <c r="AF777" i="25"/>
  <c r="AF783" i="25"/>
  <c r="AF789" i="25"/>
  <c r="AF772" i="25"/>
  <c r="AF778" i="25"/>
  <c r="AF784" i="25"/>
  <c r="AF790" i="25"/>
  <c r="AF776" i="25"/>
  <c r="AF773" i="25"/>
  <c r="AF779" i="25"/>
  <c r="AF785" i="25"/>
  <c r="AF791" i="25"/>
  <c r="AF788" i="25"/>
  <c r="AF774" i="25"/>
  <c r="AF780" i="25"/>
  <c r="AF786" i="25"/>
  <c r="AF775" i="25"/>
  <c r="AF781" i="25"/>
  <c r="AF787" i="25"/>
  <c r="AF782" i="25"/>
  <c r="A26" i="15"/>
  <c r="T26" i="15" s="1"/>
  <c r="A25" i="15"/>
  <c r="M25" i="15" s="1"/>
  <c r="K17" i="15"/>
  <c r="C17" i="15"/>
  <c r="J17" i="15"/>
  <c r="B17" i="15"/>
  <c r="M17" i="15"/>
  <c r="G17" i="15"/>
  <c r="H17" i="15"/>
  <c r="I17" i="15"/>
  <c r="L17" i="15"/>
  <c r="A21" i="15"/>
  <c r="A23" i="15"/>
  <c r="A18" i="15"/>
  <c r="A15" i="15"/>
  <c r="A16" i="15"/>
  <c r="A24" i="15"/>
  <c r="A19" i="15"/>
  <c r="A20" i="15"/>
  <c r="A22" i="15"/>
  <c r="G675" i="62" l="1"/>
  <c r="I675" i="62"/>
  <c r="H675" i="62"/>
  <c r="G724" i="62"/>
  <c r="I724" i="62"/>
  <c r="H724" i="62"/>
  <c r="G703" i="62"/>
  <c r="H703" i="62"/>
  <c r="I703" i="62"/>
  <c r="G748" i="62"/>
  <c r="I748" i="62"/>
  <c r="H748" i="62"/>
  <c r="H657" i="62"/>
  <c r="I657" i="62"/>
  <c r="G657" i="62"/>
  <c r="G710" i="62"/>
  <c r="I710" i="62"/>
  <c r="H710" i="62"/>
  <c r="I671" i="62"/>
  <c r="H671" i="62"/>
  <c r="G671" i="62"/>
  <c r="I754" i="62"/>
  <c r="H754" i="62"/>
  <c r="G754" i="62"/>
  <c r="H663" i="62"/>
  <c r="G663" i="62"/>
  <c r="I663" i="62"/>
  <c r="G716" i="62"/>
  <c r="I716" i="62"/>
  <c r="H716" i="62"/>
  <c r="G712" i="62"/>
  <c r="I712" i="62"/>
  <c r="H712" i="62"/>
  <c r="G698" i="62"/>
  <c r="I698" i="62"/>
  <c r="H698" i="62"/>
  <c r="H709" i="62"/>
  <c r="I709" i="62"/>
  <c r="G709" i="62"/>
  <c r="G679" i="62"/>
  <c r="I679" i="62"/>
  <c r="H679" i="62"/>
  <c r="G763" i="62"/>
  <c r="I763" i="62"/>
  <c r="H763" i="62"/>
  <c r="G766" i="62"/>
  <c r="I766" i="62"/>
  <c r="H766" i="62"/>
  <c r="G705" i="62"/>
  <c r="I705" i="62"/>
  <c r="H705" i="62"/>
  <c r="I697" i="62"/>
  <c r="G697" i="62"/>
  <c r="H697" i="62"/>
  <c r="I771" i="62"/>
  <c r="H771" i="62"/>
  <c r="G771" i="62"/>
  <c r="G775" i="62"/>
  <c r="I775" i="62"/>
  <c r="H775" i="62"/>
  <c r="I745" i="62"/>
  <c r="G745" i="62"/>
  <c r="H745" i="62"/>
  <c r="G690" i="62"/>
  <c r="H690" i="62"/>
  <c r="I690" i="62"/>
  <c r="I773" i="62"/>
  <c r="H773" i="62"/>
  <c r="G773" i="62"/>
  <c r="I743" i="62"/>
  <c r="H743" i="62"/>
  <c r="G743" i="62"/>
  <c r="I706" i="62"/>
  <c r="H706" i="62"/>
  <c r="G706" i="62"/>
  <c r="G750" i="62"/>
  <c r="I750" i="62"/>
  <c r="H750" i="62"/>
  <c r="G704" i="62"/>
  <c r="I704" i="62"/>
  <c r="H704" i="62"/>
  <c r="G764" i="62"/>
  <c r="I764" i="62"/>
  <c r="H764" i="62"/>
  <c r="G664" i="62"/>
  <c r="I664" i="62"/>
  <c r="H664" i="62"/>
  <c r="I713" i="62"/>
  <c r="H713" i="62"/>
  <c r="G713" i="62"/>
  <c r="I658" i="62"/>
  <c r="H658" i="62"/>
  <c r="G658" i="62"/>
  <c r="G668" i="62"/>
  <c r="I668" i="62"/>
  <c r="H668" i="62"/>
  <c r="G692" i="62"/>
  <c r="I692" i="62"/>
  <c r="H692" i="62"/>
  <c r="G726" i="62"/>
  <c r="H726" i="62"/>
  <c r="I726" i="62"/>
  <c r="I701" i="62"/>
  <c r="H701" i="62"/>
  <c r="G701" i="62"/>
  <c r="G780" i="62"/>
  <c r="I780" i="62"/>
  <c r="H780" i="62"/>
  <c r="H720" i="62"/>
  <c r="G720" i="62"/>
  <c r="I720" i="62"/>
  <c r="H685" i="62"/>
  <c r="I685" i="62"/>
  <c r="G685" i="62"/>
  <c r="G699" i="62"/>
  <c r="I699" i="62"/>
  <c r="H699" i="62"/>
  <c r="G778" i="62"/>
  <c r="I778" i="62"/>
  <c r="H778" i="62"/>
  <c r="G718" i="62"/>
  <c r="I718" i="62"/>
  <c r="H718" i="62"/>
  <c r="G662" i="62"/>
  <c r="H662" i="62"/>
  <c r="I662" i="62"/>
  <c r="G762" i="62"/>
  <c r="H762" i="62"/>
  <c r="I762" i="62"/>
  <c r="G681" i="62"/>
  <c r="I681" i="62"/>
  <c r="H681" i="62"/>
  <c r="G680" i="62"/>
  <c r="H680" i="62"/>
  <c r="I680" i="62"/>
  <c r="I683" i="62"/>
  <c r="H683" i="62"/>
  <c r="G683" i="62"/>
  <c r="I755" i="62"/>
  <c r="H755" i="62"/>
  <c r="G755" i="62"/>
  <c r="I737" i="62"/>
  <c r="H737" i="62"/>
  <c r="G737" i="62"/>
  <c r="I736" i="62"/>
  <c r="G736" i="62"/>
  <c r="H736" i="62"/>
  <c r="I735" i="62"/>
  <c r="H735" i="62"/>
  <c r="G735" i="62"/>
  <c r="G756" i="62"/>
  <c r="H756" i="62"/>
  <c r="I756" i="62"/>
  <c r="I682" i="62"/>
  <c r="H682" i="62"/>
  <c r="G682" i="62"/>
  <c r="H687" i="62"/>
  <c r="G687" i="62"/>
  <c r="I687" i="62"/>
  <c r="H696" i="62"/>
  <c r="G696" i="62"/>
  <c r="I696" i="62"/>
  <c r="G770" i="62"/>
  <c r="I770" i="62"/>
  <c r="H770" i="62"/>
  <c r="G739" i="62"/>
  <c r="H739" i="62"/>
  <c r="I739" i="62"/>
  <c r="I694" i="62"/>
  <c r="H694" i="62"/>
  <c r="G694" i="62"/>
  <c r="G768" i="62"/>
  <c r="I768" i="62"/>
  <c r="H768" i="62"/>
  <c r="H708" i="62"/>
  <c r="G708" i="62"/>
  <c r="I708" i="62"/>
  <c r="G702" i="62"/>
  <c r="H702" i="62"/>
  <c r="I702" i="62"/>
  <c r="G752" i="62"/>
  <c r="I752" i="62"/>
  <c r="H752" i="62"/>
  <c r="I761" i="62"/>
  <c r="H761" i="62"/>
  <c r="G761" i="62"/>
  <c r="I760" i="62"/>
  <c r="H760" i="62"/>
  <c r="G760" i="62"/>
  <c r="G734" i="62"/>
  <c r="I734" i="62"/>
  <c r="H734" i="62"/>
  <c r="G751" i="62"/>
  <c r="I751" i="62"/>
  <c r="H751" i="62"/>
  <c r="I742" i="62"/>
  <c r="H742" i="62"/>
  <c r="G742" i="62"/>
  <c r="G741" i="62"/>
  <c r="I741" i="62"/>
  <c r="H741" i="62"/>
  <c r="I676" i="62"/>
  <c r="H676" i="62"/>
  <c r="G676" i="62"/>
  <c r="G691" i="62"/>
  <c r="H691" i="62"/>
  <c r="I691" i="62"/>
  <c r="I725" i="62"/>
  <c r="H725" i="62"/>
  <c r="G725" i="62"/>
  <c r="G774" i="62"/>
  <c r="H774" i="62"/>
  <c r="I774" i="62"/>
  <c r="G744" i="62"/>
  <c r="I744" i="62"/>
  <c r="H744" i="62"/>
  <c r="I689" i="62"/>
  <c r="H689" i="62"/>
  <c r="G689" i="62"/>
  <c r="G723" i="62"/>
  <c r="I723" i="62"/>
  <c r="H723" i="62"/>
  <c r="I747" i="62"/>
  <c r="H747" i="62"/>
  <c r="G747" i="62"/>
  <c r="I677" i="62"/>
  <c r="G677" i="62"/>
  <c r="H677" i="62"/>
  <c r="I757" i="62"/>
  <c r="G757" i="62"/>
  <c r="H757" i="62"/>
  <c r="I731" i="62"/>
  <c r="H731" i="62"/>
  <c r="G731" i="62"/>
  <c r="I730" i="62"/>
  <c r="H730" i="62"/>
  <c r="G730" i="62"/>
  <c r="I749" i="62"/>
  <c r="H749" i="62"/>
  <c r="G749" i="62"/>
  <c r="I772" i="62"/>
  <c r="H772" i="62"/>
  <c r="G772" i="62"/>
  <c r="G717" i="62"/>
  <c r="I717" i="62"/>
  <c r="H717" i="62"/>
  <c r="G746" i="62"/>
  <c r="I746" i="62"/>
  <c r="H746" i="62"/>
  <c r="G729" i="62"/>
  <c r="I729" i="62"/>
  <c r="H729" i="62"/>
  <c r="H674" i="62"/>
  <c r="I674" i="62"/>
  <c r="G674" i="62"/>
  <c r="I759" i="62"/>
  <c r="H759" i="62"/>
  <c r="G759" i="62"/>
  <c r="I733" i="62"/>
  <c r="G733" i="62"/>
  <c r="H733" i="62"/>
  <c r="G678" i="62"/>
  <c r="H678" i="62"/>
  <c r="I678" i="62"/>
  <c r="G753" i="62"/>
  <c r="I753" i="62"/>
  <c r="H753" i="62"/>
  <c r="I688" i="62"/>
  <c r="H688" i="62"/>
  <c r="G688" i="62"/>
  <c r="G722" i="62"/>
  <c r="I722" i="62"/>
  <c r="H722" i="62"/>
  <c r="G776" i="62"/>
  <c r="I776" i="62"/>
  <c r="H776" i="62"/>
  <c r="G686" i="62"/>
  <c r="I686" i="62"/>
  <c r="H686" i="62"/>
  <c r="G700" i="62"/>
  <c r="I700" i="62"/>
  <c r="H700" i="62"/>
  <c r="I779" i="62"/>
  <c r="H779" i="62"/>
  <c r="G779" i="62"/>
  <c r="I719" i="62"/>
  <c r="H719" i="62"/>
  <c r="G719" i="62"/>
  <c r="G684" i="62"/>
  <c r="H684" i="62"/>
  <c r="I684" i="62"/>
  <c r="G732" i="62"/>
  <c r="H732" i="62"/>
  <c r="I732" i="62"/>
  <c r="G672" i="62"/>
  <c r="H672" i="62"/>
  <c r="I672" i="62"/>
  <c r="G667" i="62"/>
  <c r="I667" i="62"/>
  <c r="H667" i="62"/>
  <c r="G661" i="62"/>
  <c r="H661" i="62"/>
  <c r="I661" i="62"/>
  <c r="G660" i="62"/>
  <c r="H660" i="62"/>
  <c r="I660" i="62"/>
  <c r="I670" i="62"/>
  <c r="H670" i="62"/>
  <c r="G670" i="62"/>
  <c r="G777" i="62"/>
  <c r="I777" i="62"/>
  <c r="H777" i="62"/>
  <c r="I721" i="62"/>
  <c r="G721" i="62"/>
  <c r="H721" i="62"/>
  <c r="G693" i="62"/>
  <c r="H693" i="62"/>
  <c r="I693" i="62"/>
  <c r="G715" i="62"/>
  <c r="I715" i="62"/>
  <c r="H715" i="62"/>
  <c r="G714" i="62"/>
  <c r="I714" i="62"/>
  <c r="H714" i="62"/>
  <c r="I659" i="62"/>
  <c r="H659" i="62"/>
  <c r="G659" i="62"/>
  <c r="I669" i="62"/>
  <c r="H669" i="62"/>
  <c r="G669" i="62"/>
  <c r="G728" i="62"/>
  <c r="I728" i="62"/>
  <c r="H728" i="62"/>
  <c r="I673" i="62"/>
  <c r="G673" i="62"/>
  <c r="H673" i="62"/>
  <c r="I758" i="62"/>
  <c r="H758" i="62"/>
  <c r="G758" i="62"/>
  <c r="I767" i="62"/>
  <c r="H767" i="62"/>
  <c r="G767" i="62"/>
  <c r="I707" i="62"/>
  <c r="H707" i="62"/>
  <c r="G707" i="62"/>
  <c r="I781" i="62"/>
  <c r="G781" i="62"/>
  <c r="H781" i="62"/>
  <c r="G711" i="62"/>
  <c r="I711" i="62"/>
  <c r="H711" i="62"/>
  <c r="G740" i="62"/>
  <c r="I740" i="62"/>
  <c r="H740" i="62"/>
  <c r="I695" i="62"/>
  <c r="H695" i="62"/>
  <c r="G695" i="62"/>
  <c r="I769" i="62"/>
  <c r="G769" i="62"/>
  <c r="H769" i="62"/>
  <c r="G738" i="62"/>
  <c r="H738" i="62"/>
  <c r="I738" i="62"/>
  <c r="H727" i="62"/>
  <c r="G727" i="62"/>
  <c r="I727" i="62"/>
  <c r="G666" i="62"/>
  <c r="I666" i="62"/>
  <c r="H666" i="62"/>
  <c r="G765" i="62"/>
  <c r="I765" i="62"/>
  <c r="H765" i="62"/>
  <c r="I665" i="62"/>
  <c r="G665" i="62"/>
  <c r="H665" i="62"/>
  <c r="O21" i="15"/>
  <c r="O20" i="15"/>
  <c r="O24" i="15"/>
  <c r="O23" i="15"/>
  <c r="O22" i="15"/>
  <c r="N21" i="15"/>
  <c r="N20" i="15"/>
  <c r="N24" i="15"/>
  <c r="N23" i="15"/>
  <c r="N22" i="15"/>
  <c r="X24" i="15"/>
  <c r="X23" i="15"/>
  <c r="X22" i="15"/>
  <c r="X21" i="15"/>
  <c r="X20" i="15"/>
  <c r="W24" i="15"/>
  <c r="W23" i="15"/>
  <c r="W22" i="15"/>
  <c r="W21" i="15"/>
  <c r="W20" i="15"/>
  <c r="V24" i="15"/>
  <c r="V23" i="15"/>
  <c r="V22" i="15"/>
  <c r="V21" i="15"/>
  <c r="V20" i="15"/>
  <c r="U24" i="15"/>
  <c r="U23" i="15"/>
  <c r="U22" i="15"/>
  <c r="U21" i="15"/>
  <c r="U20" i="15"/>
  <c r="T24" i="15"/>
  <c r="T23" i="15"/>
  <c r="T22" i="15"/>
  <c r="T21" i="15"/>
  <c r="T20" i="15"/>
  <c r="S24" i="15"/>
  <c r="S23" i="15"/>
  <c r="S22" i="15"/>
  <c r="S21" i="15"/>
  <c r="S20" i="15"/>
  <c r="R24" i="15"/>
  <c r="R23" i="15"/>
  <c r="R22" i="15"/>
  <c r="R21" i="15"/>
  <c r="R20" i="15"/>
  <c r="Q24" i="15"/>
  <c r="Q23" i="15"/>
  <c r="Q22" i="15"/>
  <c r="Q21" i="15"/>
  <c r="Q20" i="15"/>
  <c r="P24" i="15"/>
  <c r="P23" i="15"/>
  <c r="P22" i="15"/>
  <c r="P21" i="15"/>
  <c r="P20" i="15"/>
  <c r="N19" i="15"/>
  <c r="HI60" i="78"/>
  <c r="BU60" i="78"/>
  <c r="BM60" i="78"/>
  <c r="CJ257" i="78"/>
  <c r="NO257" i="78" s="1"/>
  <c r="BL257" i="78"/>
  <c r="BT257" i="78"/>
  <c r="CK134" i="78"/>
  <c r="NP134" i="78" s="1"/>
  <c r="BM134" i="78"/>
  <c r="BU134" i="78"/>
  <c r="CB173" i="78"/>
  <c r="BT173" i="78"/>
  <c r="BL173" i="78"/>
  <c r="CK71" i="78"/>
  <c r="NP71" i="78" s="1"/>
  <c r="BM71" i="78"/>
  <c r="BU71" i="78"/>
  <c r="CC65" i="78"/>
  <c r="BM65" i="78"/>
  <c r="BU65" i="78"/>
  <c r="CK97" i="78"/>
  <c r="NP97" i="78" s="1"/>
  <c r="BM97" i="78"/>
  <c r="BU97" i="78"/>
  <c r="HI59" i="78"/>
  <c r="BM59" i="78"/>
  <c r="BU59" i="78"/>
  <c r="CK91" i="78"/>
  <c r="NP91" i="78" s="1"/>
  <c r="BM91" i="78"/>
  <c r="BU91" i="78"/>
  <c r="CB161" i="78"/>
  <c r="BL161" i="78"/>
  <c r="BT161" i="78"/>
  <c r="HI240" i="78"/>
  <c r="BM240" i="78"/>
  <c r="BU240" i="78"/>
  <c r="CK130" i="78"/>
  <c r="NP130" i="78" s="1"/>
  <c r="BM130" i="78"/>
  <c r="BU130" i="78"/>
  <c r="HI147" i="78"/>
  <c r="BU147" i="78"/>
  <c r="BM147" i="78"/>
  <c r="CK38" i="78"/>
  <c r="NP38" i="78" s="1"/>
  <c r="BM38" i="78"/>
  <c r="BU38" i="78"/>
  <c r="CC181" i="78"/>
  <c r="BU181" i="78"/>
  <c r="BM181" i="78"/>
  <c r="CC16" i="78"/>
  <c r="BM16" i="78"/>
  <c r="BU16" i="78"/>
  <c r="CK198" i="78"/>
  <c r="NP198" i="78" s="1"/>
  <c r="BM198" i="78"/>
  <c r="BU198" i="78"/>
  <c r="CK30" i="78"/>
  <c r="NP30" i="78" s="1"/>
  <c r="BM30" i="78"/>
  <c r="BU30" i="78"/>
  <c r="CK137" i="78"/>
  <c r="NP137" i="78" s="1"/>
  <c r="BU137" i="78"/>
  <c r="BM137" i="78"/>
  <c r="CJ246" i="78"/>
  <c r="NO246" i="78" s="1"/>
  <c r="BL246" i="78"/>
  <c r="BT246" i="78"/>
  <c r="HH57" i="78"/>
  <c r="BT57" i="78"/>
  <c r="BL57" i="78"/>
  <c r="CJ68" i="78"/>
  <c r="NO68" i="78" s="1"/>
  <c r="BT68" i="78"/>
  <c r="BL68" i="78"/>
  <c r="CJ76" i="78"/>
  <c r="NO76" i="78" s="1"/>
  <c r="BL76" i="78"/>
  <c r="BT76" i="78"/>
  <c r="CB75" i="78"/>
  <c r="BT75" i="78"/>
  <c r="BL75" i="78"/>
  <c r="HH74" i="78"/>
  <c r="BL74" i="78"/>
  <c r="BT74" i="78"/>
  <c r="HH73" i="78"/>
  <c r="BL73" i="78"/>
  <c r="BT73" i="78"/>
  <c r="CJ62" i="78"/>
  <c r="NO62" i="78" s="1"/>
  <c r="BT62" i="78"/>
  <c r="BL62" i="78"/>
  <c r="CK124" i="78"/>
  <c r="NP124" i="78" s="1"/>
  <c r="BU124" i="78"/>
  <c r="BM124" i="78"/>
  <c r="BM141" i="78"/>
  <c r="BU141" i="78"/>
  <c r="CK200" i="78"/>
  <c r="NP200" i="78" s="1"/>
  <c r="BM200" i="78"/>
  <c r="BU200" i="78"/>
  <c r="CK32" i="78"/>
  <c r="NP32" i="78" s="1"/>
  <c r="BM32" i="78"/>
  <c r="BU32" i="78"/>
  <c r="CC175" i="78"/>
  <c r="BU175" i="78"/>
  <c r="BM175" i="78"/>
  <c r="CC10" i="78"/>
  <c r="BM10" i="78"/>
  <c r="BU10" i="78"/>
  <c r="CK192" i="78"/>
  <c r="NP192" i="78" s="1"/>
  <c r="BM192" i="78"/>
  <c r="BU192" i="78"/>
  <c r="CK67" i="78"/>
  <c r="NP67" i="78" s="1"/>
  <c r="BU67" i="78"/>
  <c r="BM67" i="78"/>
  <c r="CJ48" i="78"/>
  <c r="NO48" i="78" s="1"/>
  <c r="BT48" i="78"/>
  <c r="BL48" i="78"/>
  <c r="CJ47" i="78"/>
  <c r="NO47" i="78" s="1"/>
  <c r="BL47" i="78"/>
  <c r="BT47" i="78"/>
  <c r="CJ46" i="78"/>
  <c r="NO46" i="78" s="1"/>
  <c r="BT46" i="78"/>
  <c r="BL46" i="78"/>
  <c r="CB245" i="78"/>
  <c r="BT245" i="78"/>
  <c r="BL245" i="78"/>
  <c r="CJ56" i="78"/>
  <c r="NO56" i="78" s="1"/>
  <c r="BL56" i="78"/>
  <c r="BT56" i="78"/>
  <c r="HH67" i="78"/>
  <c r="BL67" i="78"/>
  <c r="BT67" i="78"/>
  <c r="CB66" i="78"/>
  <c r="BL66" i="78"/>
  <c r="BT66" i="78"/>
  <c r="CJ65" i="78"/>
  <c r="NO65" i="78" s="1"/>
  <c r="BL65" i="78"/>
  <c r="BT65" i="78"/>
  <c r="CJ64" i="78"/>
  <c r="NO64" i="78" s="1"/>
  <c r="BT64" i="78"/>
  <c r="BL64" i="78"/>
  <c r="CB63" i="78"/>
  <c r="BL63" i="78"/>
  <c r="BT63" i="78"/>
  <c r="CJ53" i="78"/>
  <c r="NO53" i="78" s="1"/>
  <c r="BL53" i="78"/>
  <c r="BT53" i="78"/>
  <c r="CK173" i="78"/>
  <c r="NP173" i="78" s="1"/>
  <c r="BU173" i="78"/>
  <c r="BM173" i="78"/>
  <c r="CK118" i="78"/>
  <c r="NP118" i="78" s="1"/>
  <c r="BM118" i="78"/>
  <c r="BU118" i="78"/>
  <c r="HI135" i="78"/>
  <c r="BM135" i="78"/>
  <c r="BU135" i="78"/>
  <c r="CK194" i="78"/>
  <c r="NP194" i="78" s="1"/>
  <c r="BM194" i="78"/>
  <c r="BU194" i="78"/>
  <c r="CC27" i="78"/>
  <c r="BM27" i="78"/>
  <c r="BU27" i="78"/>
  <c r="CK169" i="78"/>
  <c r="NP169" i="78" s="1"/>
  <c r="BM169" i="78"/>
  <c r="BU169" i="78"/>
  <c r="CK5" i="78"/>
  <c r="NP5" i="78" s="1"/>
  <c r="BU5" i="78"/>
  <c r="BM5" i="78"/>
  <c r="CK186" i="78"/>
  <c r="NP186" i="78" s="1"/>
  <c r="BU186" i="78"/>
  <c r="BM186" i="78"/>
  <c r="CK21" i="78"/>
  <c r="NP21" i="78" s="1"/>
  <c r="BU21" i="78"/>
  <c r="BM21" i="78"/>
  <c r="CK20" i="78"/>
  <c r="NP20" i="78" s="1"/>
  <c r="BM20" i="78"/>
  <c r="BU20" i="78"/>
  <c r="CB45" i="78"/>
  <c r="BL45" i="78"/>
  <c r="BT45" i="78"/>
  <c r="CJ55" i="78"/>
  <c r="NO55" i="78" s="1"/>
  <c r="BL55" i="78"/>
  <c r="BT55" i="78"/>
  <c r="CB54" i="78"/>
  <c r="BL54" i="78"/>
  <c r="BT54" i="78"/>
  <c r="CJ49" i="78"/>
  <c r="NO49" i="78" s="1"/>
  <c r="BL49" i="78"/>
  <c r="BT49" i="78"/>
  <c r="CJ127" i="78"/>
  <c r="NO127" i="78" s="1"/>
  <c r="BL127" i="78"/>
  <c r="BT127" i="78"/>
  <c r="CB197" i="78"/>
  <c r="BL197" i="78"/>
  <c r="BT197" i="78"/>
  <c r="CK112" i="78"/>
  <c r="NP112" i="78" s="1"/>
  <c r="BM112" i="78"/>
  <c r="BU112" i="78"/>
  <c r="CK232" i="78"/>
  <c r="NP232" i="78" s="1"/>
  <c r="BM232" i="78"/>
  <c r="BU232" i="78"/>
  <c r="HI129" i="78"/>
  <c r="BM129" i="78"/>
  <c r="BU129" i="78"/>
  <c r="CK188" i="78"/>
  <c r="NP188" i="78" s="1"/>
  <c r="BM188" i="78"/>
  <c r="BU188" i="78"/>
  <c r="CC22" i="78"/>
  <c r="BM22" i="78"/>
  <c r="BU22" i="78"/>
  <c r="CK163" i="78"/>
  <c r="NP163" i="78" s="1"/>
  <c r="BM163" i="78"/>
  <c r="BU163" i="78"/>
  <c r="CK180" i="78"/>
  <c r="NP180" i="78" s="1"/>
  <c r="BM180" i="78"/>
  <c r="BU180" i="78"/>
  <c r="CK15" i="78"/>
  <c r="NP15" i="78" s="1"/>
  <c r="BM15" i="78"/>
  <c r="BU15" i="78"/>
  <c r="CK167" i="78"/>
  <c r="NP167" i="78" s="1"/>
  <c r="BM167" i="78"/>
  <c r="BU167" i="78"/>
  <c r="CJ36" i="78"/>
  <c r="NO36" i="78" s="1"/>
  <c r="BT36" i="78"/>
  <c r="BL36" i="78"/>
  <c r="CC35" i="78"/>
  <c r="BM35" i="78"/>
  <c r="BU35" i="78"/>
  <c r="CJ35" i="78"/>
  <c r="NO35" i="78" s="1"/>
  <c r="BL35" i="78"/>
  <c r="BT35" i="78"/>
  <c r="CB44" i="78"/>
  <c r="BL44" i="78"/>
  <c r="BT44" i="78"/>
  <c r="CC52" i="78"/>
  <c r="BM52" i="78"/>
  <c r="BU52" i="78"/>
  <c r="CB52" i="78"/>
  <c r="BL52" i="78"/>
  <c r="BT52" i="78"/>
  <c r="CJ51" i="78"/>
  <c r="NO51" i="78" s="1"/>
  <c r="BL51" i="78"/>
  <c r="BT51" i="78"/>
  <c r="CB50" i="78"/>
  <c r="BL50" i="78"/>
  <c r="BT50" i="78"/>
  <c r="CB27" i="78"/>
  <c r="BT27" i="78"/>
  <c r="BL27" i="78"/>
  <c r="HH72" i="78"/>
  <c r="BL72" i="78"/>
  <c r="BT72" i="78"/>
  <c r="CK106" i="78"/>
  <c r="NP106" i="78" s="1"/>
  <c r="BU106" i="78"/>
  <c r="BM106" i="78"/>
  <c r="HI219" i="78"/>
  <c r="BM219" i="78"/>
  <c r="BU219" i="78"/>
  <c r="HI123" i="78"/>
  <c r="BM123" i="78"/>
  <c r="BU123" i="78"/>
  <c r="CK182" i="78"/>
  <c r="NP182" i="78" s="1"/>
  <c r="BM182" i="78"/>
  <c r="BU182" i="78"/>
  <c r="CC17" i="78"/>
  <c r="BM17" i="78"/>
  <c r="BU17" i="78"/>
  <c r="CK157" i="78"/>
  <c r="NP157" i="78" s="1"/>
  <c r="BM157" i="78"/>
  <c r="BU157" i="78"/>
  <c r="CK174" i="78"/>
  <c r="NP174" i="78" s="1"/>
  <c r="BM174" i="78"/>
  <c r="BU174" i="78"/>
  <c r="CK9" i="78"/>
  <c r="NP9" i="78" s="1"/>
  <c r="BU9" i="78"/>
  <c r="BM9" i="78"/>
  <c r="CK95" i="78"/>
  <c r="NP95" i="78" s="1"/>
  <c r="BU95" i="78"/>
  <c r="BM95" i="78"/>
  <c r="HH26" i="78"/>
  <c r="BL26" i="78"/>
  <c r="BT26" i="78"/>
  <c r="CK25" i="78"/>
  <c r="NP25" i="78" s="1"/>
  <c r="BU25" i="78"/>
  <c r="BM25" i="78"/>
  <c r="CJ34" i="78"/>
  <c r="NO34" i="78" s="1"/>
  <c r="BL34" i="78"/>
  <c r="BT34" i="78"/>
  <c r="CJ43" i="78"/>
  <c r="NO43" i="78" s="1"/>
  <c r="BT43" i="78"/>
  <c r="BL43" i="78"/>
  <c r="HH42" i="78"/>
  <c r="BL42" i="78"/>
  <c r="BT42" i="78"/>
  <c r="CJ41" i="78"/>
  <c r="NO41" i="78" s="1"/>
  <c r="BT41" i="78"/>
  <c r="BL41" i="78"/>
  <c r="CJ40" i="78"/>
  <c r="NO40" i="78" s="1"/>
  <c r="BL40" i="78"/>
  <c r="BT40" i="78"/>
  <c r="CB39" i="78"/>
  <c r="BL39" i="78"/>
  <c r="BT39" i="78"/>
  <c r="CJ38" i="78"/>
  <c r="NO38" i="78" s="1"/>
  <c r="BL38" i="78"/>
  <c r="BT38" i="78"/>
  <c r="CC100" i="78"/>
  <c r="BM100" i="78"/>
  <c r="BU100" i="78"/>
  <c r="HI117" i="78"/>
  <c r="BU117" i="78"/>
  <c r="BM117" i="78"/>
  <c r="CK176" i="78"/>
  <c r="NP176" i="78" s="1"/>
  <c r="BM176" i="78"/>
  <c r="BU176" i="78"/>
  <c r="CK11" i="78"/>
  <c r="NP11" i="78" s="1"/>
  <c r="BM11" i="78"/>
  <c r="BU11" i="78"/>
  <c r="CK151" i="78"/>
  <c r="NP151" i="78" s="1"/>
  <c r="BM151" i="78"/>
  <c r="BU151" i="78"/>
  <c r="CK168" i="78"/>
  <c r="NP168" i="78" s="1"/>
  <c r="BM168" i="78"/>
  <c r="BU168" i="78"/>
  <c r="CK4" i="78"/>
  <c r="NP4" i="78" s="1"/>
  <c r="BM4" i="78"/>
  <c r="BU4" i="78"/>
  <c r="HH17" i="78"/>
  <c r="BL17" i="78"/>
  <c r="BT17" i="78"/>
  <c r="CJ16" i="78"/>
  <c r="NO16" i="78" s="1"/>
  <c r="BT16" i="78"/>
  <c r="BL16" i="78"/>
  <c r="CB15" i="78"/>
  <c r="BL15" i="78"/>
  <c r="BT15" i="78"/>
  <c r="CB25" i="78"/>
  <c r="BL25" i="78"/>
  <c r="BT25" i="78"/>
  <c r="CJ33" i="78"/>
  <c r="NO33" i="78" s="1"/>
  <c r="BL33" i="78"/>
  <c r="BT33" i="78"/>
  <c r="HH28" i="78"/>
  <c r="BL28" i="78"/>
  <c r="BT28" i="78"/>
  <c r="CK94" i="78"/>
  <c r="NP94" i="78" s="1"/>
  <c r="BM94" i="78"/>
  <c r="BU94" i="78"/>
  <c r="HI111" i="78"/>
  <c r="BM111" i="78"/>
  <c r="BU111" i="78"/>
  <c r="HI170" i="78"/>
  <c r="BM170" i="78"/>
  <c r="BU170" i="78"/>
  <c r="CK6" i="78"/>
  <c r="NP6" i="78" s="1"/>
  <c r="BM6" i="78"/>
  <c r="BU6" i="78"/>
  <c r="HI145" i="78"/>
  <c r="BM145" i="78"/>
  <c r="BU145" i="78"/>
  <c r="CK162" i="78"/>
  <c r="NP162" i="78" s="1"/>
  <c r="BM162" i="78"/>
  <c r="BU162" i="78"/>
  <c r="HI191" i="78"/>
  <c r="BM191" i="78"/>
  <c r="BU191" i="78"/>
  <c r="HH7" i="78"/>
  <c r="BL7" i="78"/>
  <c r="BT7" i="78"/>
  <c r="CJ6" i="78"/>
  <c r="NO6" i="78" s="1"/>
  <c r="BL6" i="78"/>
  <c r="BT6" i="78"/>
  <c r="CJ5" i="78"/>
  <c r="NO5" i="78" s="1"/>
  <c r="BT5" i="78"/>
  <c r="BL5" i="78"/>
  <c r="HH14" i="78"/>
  <c r="BT14" i="78"/>
  <c r="BL14" i="78"/>
  <c r="CB24" i="78"/>
  <c r="BL24" i="78"/>
  <c r="BT24" i="78"/>
  <c r="HH32" i="78"/>
  <c r="BT32" i="78"/>
  <c r="BL32" i="78"/>
  <c r="CJ31" i="78"/>
  <c r="NO31" i="78" s="1"/>
  <c r="BL31" i="78"/>
  <c r="BT31" i="78"/>
  <c r="CJ30" i="78"/>
  <c r="NO30" i="78" s="1"/>
  <c r="BT30" i="78"/>
  <c r="BL30" i="78"/>
  <c r="CB29" i="78"/>
  <c r="BL29" i="78"/>
  <c r="BT29" i="78"/>
  <c r="CJ19" i="78"/>
  <c r="NO19" i="78" s="1"/>
  <c r="BL19" i="78"/>
  <c r="BT19" i="78"/>
  <c r="CK88" i="78"/>
  <c r="NP88" i="78" s="1"/>
  <c r="BM88" i="78"/>
  <c r="BU88" i="78"/>
  <c r="HI105" i="78"/>
  <c r="BM105" i="78"/>
  <c r="BU105" i="78"/>
  <c r="CK252" i="78"/>
  <c r="NP252" i="78" s="1"/>
  <c r="BM252" i="78"/>
  <c r="BU252" i="78"/>
  <c r="HI164" i="78"/>
  <c r="BM164" i="78"/>
  <c r="BU164" i="78"/>
  <c r="HI255" i="78"/>
  <c r="BU255" i="78"/>
  <c r="BM255" i="78"/>
  <c r="CK139" i="78"/>
  <c r="NP139" i="78" s="1"/>
  <c r="BM139" i="78"/>
  <c r="BU139" i="78"/>
  <c r="CK156" i="78"/>
  <c r="NP156" i="78" s="1"/>
  <c r="BM156" i="78"/>
  <c r="BU156" i="78"/>
  <c r="CJ4" i="78"/>
  <c r="NO4" i="78" s="1"/>
  <c r="BT4" i="78"/>
  <c r="BL4" i="78"/>
  <c r="CB13" i="78"/>
  <c r="BL13" i="78"/>
  <c r="BT13" i="78"/>
  <c r="HH23" i="78"/>
  <c r="BL23" i="78"/>
  <c r="BT23" i="78"/>
  <c r="CJ22" i="78"/>
  <c r="NO22" i="78" s="1"/>
  <c r="BL22" i="78"/>
  <c r="BT22" i="78"/>
  <c r="CB21" i="78"/>
  <c r="BL21" i="78"/>
  <c r="BT21" i="78"/>
  <c r="CJ20" i="78"/>
  <c r="NO20" i="78" s="1"/>
  <c r="BL20" i="78"/>
  <c r="BT20" i="78"/>
  <c r="CB8" i="78"/>
  <c r="BL8" i="78"/>
  <c r="BT8" i="78"/>
  <c r="CB185" i="78"/>
  <c r="BT185" i="78"/>
  <c r="BL185" i="78"/>
  <c r="CC82" i="78"/>
  <c r="BM82" i="78"/>
  <c r="BU82" i="78"/>
  <c r="HI99" i="78"/>
  <c r="BU99" i="78"/>
  <c r="BM99" i="78"/>
  <c r="HI244" i="78"/>
  <c r="BM244" i="78"/>
  <c r="BU244" i="78"/>
  <c r="CK158" i="78"/>
  <c r="NP158" i="78" s="1"/>
  <c r="BM158" i="78"/>
  <c r="BU158" i="78"/>
  <c r="CK259" i="78"/>
  <c r="NP259" i="78" s="1"/>
  <c r="BU259" i="78"/>
  <c r="BM259" i="78"/>
  <c r="CK251" i="78"/>
  <c r="NP251" i="78" s="1"/>
  <c r="BM251" i="78"/>
  <c r="BU251" i="78"/>
  <c r="CC133" i="78"/>
  <c r="BU133" i="78"/>
  <c r="BM133" i="78"/>
  <c r="CK150" i="78"/>
  <c r="NP150" i="78" s="1"/>
  <c r="BM150" i="78"/>
  <c r="BU150" i="78"/>
  <c r="HH3" i="78"/>
  <c r="BT3" i="78"/>
  <c r="BL3" i="78"/>
  <c r="CB12" i="78"/>
  <c r="BL12" i="78"/>
  <c r="BT12" i="78"/>
  <c r="CB11" i="78"/>
  <c r="BT11" i="78"/>
  <c r="BL11" i="78"/>
  <c r="CJ10" i="78"/>
  <c r="NO10" i="78" s="1"/>
  <c r="BL10" i="78"/>
  <c r="BT10" i="78"/>
  <c r="CB9" i="78"/>
  <c r="BT9" i="78"/>
  <c r="BL9" i="78"/>
  <c r="CK8" i="78"/>
  <c r="NP8" i="78" s="1"/>
  <c r="BM8" i="78"/>
  <c r="BU8" i="78"/>
  <c r="CJ116" i="78"/>
  <c r="NO116" i="78" s="1"/>
  <c r="BL116" i="78"/>
  <c r="BT116" i="78"/>
  <c r="CB61" i="78"/>
  <c r="BL61" i="78"/>
  <c r="BT61" i="78"/>
  <c r="CK76" i="78"/>
  <c r="NP76" i="78" s="1"/>
  <c r="BU76" i="78"/>
  <c r="BM76" i="78"/>
  <c r="CC93" i="78"/>
  <c r="BU93" i="78"/>
  <c r="BM93" i="78"/>
  <c r="CK231" i="78"/>
  <c r="NP231" i="78" s="1"/>
  <c r="BM231" i="78"/>
  <c r="BU231" i="78"/>
  <c r="CK152" i="78"/>
  <c r="NP152" i="78" s="1"/>
  <c r="BM152" i="78"/>
  <c r="BU152" i="78"/>
  <c r="HI243" i="78"/>
  <c r="BU243" i="78"/>
  <c r="BM243" i="78"/>
  <c r="CK127" i="78"/>
  <c r="NP127" i="78" s="1"/>
  <c r="BU127" i="78"/>
  <c r="BM127" i="78"/>
  <c r="CK144" i="78"/>
  <c r="NP144" i="78" s="1"/>
  <c r="BM144" i="78"/>
  <c r="BU144" i="78"/>
  <c r="HH254" i="78"/>
  <c r="BT254" i="78"/>
  <c r="BL254" i="78"/>
  <c r="CJ253" i="78"/>
  <c r="NO253" i="78" s="1"/>
  <c r="BT253" i="78"/>
  <c r="BL253" i="78"/>
  <c r="CJ18" i="78"/>
  <c r="NO18" i="78" s="1"/>
  <c r="BL18" i="78"/>
  <c r="BT18" i="78"/>
  <c r="HI87" i="78"/>
  <c r="BM87" i="78"/>
  <c r="BU87" i="78"/>
  <c r="HI146" i="78"/>
  <c r="BM146" i="78"/>
  <c r="BU146" i="78"/>
  <c r="CC223" i="78"/>
  <c r="BM223" i="78"/>
  <c r="BU223" i="78"/>
  <c r="BM121" i="78"/>
  <c r="BU121" i="78"/>
  <c r="CC250" i="78"/>
  <c r="BU250" i="78"/>
  <c r="BM250" i="78"/>
  <c r="CK138" i="78"/>
  <c r="NP138" i="78" s="1"/>
  <c r="BM138" i="78"/>
  <c r="BU138" i="78"/>
  <c r="CB260" i="78"/>
  <c r="BT260" i="78"/>
  <c r="BL260" i="78"/>
  <c r="HH105" i="78"/>
  <c r="BT105" i="78"/>
  <c r="BL105" i="78"/>
  <c r="CK140" i="78"/>
  <c r="NP140" i="78" s="1"/>
  <c r="BU140" i="78"/>
  <c r="BM140" i="78"/>
  <c r="CK126" i="78"/>
  <c r="NP126" i="78" s="1"/>
  <c r="BM126" i="78"/>
  <c r="BU126" i="78"/>
  <c r="CK222" i="78"/>
  <c r="NP222" i="78" s="1"/>
  <c r="BM222" i="78"/>
  <c r="BU222" i="78"/>
  <c r="CC51" i="78"/>
  <c r="BM51" i="78"/>
  <c r="BU51" i="78"/>
  <c r="CK116" i="78"/>
  <c r="NP116" i="78" s="1"/>
  <c r="BM116" i="78"/>
  <c r="BU116" i="78"/>
  <c r="HI256" i="78"/>
  <c r="BM256" i="78"/>
  <c r="BU256" i="78"/>
  <c r="CK108" i="78"/>
  <c r="NP108" i="78" s="1"/>
  <c r="BM108" i="78"/>
  <c r="BU108" i="78"/>
  <c r="CK185" i="78"/>
  <c r="NP185" i="78" s="1"/>
  <c r="BM185" i="78"/>
  <c r="BU185" i="78"/>
  <c r="CJ252" i="78"/>
  <c r="NO252" i="78" s="1"/>
  <c r="BL252" i="78"/>
  <c r="BT252" i="78"/>
  <c r="HI46" i="78"/>
  <c r="BM46" i="78"/>
  <c r="BU46" i="78"/>
  <c r="HI254" i="78"/>
  <c r="BM254" i="78"/>
  <c r="BU254" i="78"/>
  <c r="HI85" i="78"/>
  <c r="BU85" i="78"/>
  <c r="BM85" i="78"/>
  <c r="CK239" i="78"/>
  <c r="NP239" i="78" s="1"/>
  <c r="BM239" i="78"/>
  <c r="BU239" i="78"/>
  <c r="CK45" i="78"/>
  <c r="NP45" i="78" s="1"/>
  <c r="BM45" i="78"/>
  <c r="BU45" i="78"/>
  <c r="CK34" i="78"/>
  <c r="NP34" i="78" s="1"/>
  <c r="BM34" i="78"/>
  <c r="BU34" i="78"/>
  <c r="CB198" i="78"/>
  <c r="BL198" i="78"/>
  <c r="BT198" i="78"/>
  <c r="CK24" i="78"/>
  <c r="NP24" i="78" s="1"/>
  <c r="BM24" i="78"/>
  <c r="BU24" i="78"/>
  <c r="CK212" i="78"/>
  <c r="NP212" i="78" s="1"/>
  <c r="BM212" i="78"/>
  <c r="BU212" i="78"/>
  <c r="BM75" i="78"/>
  <c r="BU75" i="78"/>
  <c r="HI258" i="78"/>
  <c r="BM258" i="78"/>
  <c r="BU258" i="78"/>
  <c r="CK218" i="78"/>
  <c r="NP218" i="78" s="1"/>
  <c r="BM218" i="78"/>
  <c r="BU218" i="78"/>
  <c r="BM68" i="78"/>
  <c r="BU68" i="78"/>
  <c r="CK214" i="78"/>
  <c r="NP214" i="78" s="1"/>
  <c r="BM214" i="78"/>
  <c r="BU214" i="78"/>
  <c r="CK89" i="78"/>
  <c r="NP89" i="78" s="1"/>
  <c r="BM89" i="78"/>
  <c r="BU89" i="78"/>
  <c r="CJ160" i="78"/>
  <c r="NO160" i="78" s="1"/>
  <c r="BT160" i="78"/>
  <c r="BL160" i="78"/>
  <c r="CB159" i="78"/>
  <c r="BL159" i="78"/>
  <c r="BT159" i="78"/>
  <c r="HH158" i="78"/>
  <c r="BT158" i="78"/>
  <c r="BL158" i="78"/>
  <c r="CJ169" i="78"/>
  <c r="NO169" i="78" s="1"/>
  <c r="BL169" i="78"/>
  <c r="BT169" i="78"/>
  <c r="CB180" i="78"/>
  <c r="BL180" i="78"/>
  <c r="BT180" i="78"/>
  <c r="CB191" i="78"/>
  <c r="BL191" i="78"/>
  <c r="BT191" i="78"/>
  <c r="CJ190" i="78"/>
  <c r="NO190" i="78" s="1"/>
  <c r="BT190" i="78"/>
  <c r="BL190" i="78"/>
  <c r="HH189" i="78"/>
  <c r="BT189" i="78"/>
  <c r="BL189" i="78"/>
  <c r="CB188" i="78"/>
  <c r="BL188" i="78"/>
  <c r="BT188" i="78"/>
  <c r="CJ187" i="78"/>
  <c r="NO187" i="78" s="1"/>
  <c r="BT187" i="78"/>
  <c r="BL187" i="78"/>
  <c r="CK178" i="78"/>
  <c r="NP178" i="78" s="1"/>
  <c r="BM178" i="78"/>
  <c r="BU178" i="78"/>
  <c r="CK13" i="78"/>
  <c r="NP13" i="78" s="1"/>
  <c r="BM13" i="78"/>
  <c r="BU13" i="78"/>
  <c r="HI195" i="78"/>
  <c r="BM195" i="78"/>
  <c r="BU195" i="78"/>
  <c r="CC28" i="78"/>
  <c r="BM28" i="78"/>
  <c r="BU28" i="78"/>
  <c r="CK64" i="78"/>
  <c r="NP64" i="78" s="1"/>
  <c r="BM64" i="78"/>
  <c r="BU64" i="78"/>
  <c r="CK56" i="78"/>
  <c r="NP56" i="78" s="1"/>
  <c r="BM56" i="78"/>
  <c r="BU56" i="78"/>
  <c r="CK119" i="78"/>
  <c r="NP119" i="78" s="1"/>
  <c r="BM119" i="78"/>
  <c r="BU119" i="78"/>
  <c r="CJ138" i="78"/>
  <c r="NO138" i="78" s="1"/>
  <c r="BL138" i="78"/>
  <c r="BT138" i="78"/>
  <c r="CB137" i="78"/>
  <c r="BT137" i="78"/>
  <c r="BL137" i="78"/>
  <c r="CJ136" i="78"/>
  <c r="NO136" i="78" s="1"/>
  <c r="BL136" i="78"/>
  <c r="BT136" i="78"/>
  <c r="CJ146" i="78"/>
  <c r="NO146" i="78" s="1"/>
  <c r="BL146" i="78"/>
  <c r="BT146" i="78"/>
  <c r="CB156" i="78"/>
  <c r="BL156" i="78"/>
  <c r="BT156" i="78"/>
  <c r="CB167" i="78"/>
  <c r="BL167" i="78"/>
  <c r="BT167" i="78"/>
  <c r="CJ166" i="78"/>
  <c r="NO166" i="78" s="1"/>
  <c r="BL166" i="78"/>
  <c r="BT166" i="78"/>
  <c r="HH165" i="78"/>
  <c r="BT165" i="78"/>
  <c r="BL165" i="78"/>
  <c r="CJ164" i="78"/>
  <c r="NO164" i="78" s="1"/>
  <c r="BL164" i="78"/>
  <c r="BT164" i="78"/>
  <c r="CJ163" i="78"/>
  <c r="NO163" i="78" s="1"/>
  <c r="BL163" i="78"/>
  <c r="BT163" i="78"/>
  <c r="CB162" i="78"/>
  <c r="BL162" i="78"/>
  <c r="BT162" i="78"/>
  <c r="CJ226" i="78"/>
  <c r="NO226" i="78" s="1"/>
  <c r="BL226" i="78"/>
  <c r="BT226" i="78"/>
  <c r="CK172" i="78"/>
  <c r="NP172" i="78" s="1"/>
  <c r="BU172" i="78"/>
  <c r="BM172" i="78"/>
  <c r="HI189" i="78"/>
  <c r="BU189" i="78"/>
  <c r="BM189" i="78"/>
  <c r="CK23" i="78"/>
  <c r="NP23" i="78" s="1"/>
  <c r="BM23" i="78"/>
  <c r="BU23" i="78"/>
  <c r="CK58" i="78"/>
  <c r="NP58" i="78" s="1"/>
  <c r="BM58" i="78"/>
  <c r="BU58" i="78"/>
  <c r="HI236" i="78"/>
  <c r="BM236" i="78"/>
  <c r="BU236" i="78"/>
  <c r="CK43" i="78"/>
  <c r="NP43" i="78" s="1"/>
  <c r="BM43" i="78"/>
  <c r="BU43" i="78"/>
  <c r="CK247" i="78"/>
  <c r="NP247" i="78" s="1"/>
  <c r="BM247" i="78"/>
  <c r="BU247" i="78"/>
  <c r="CK246" i="78"/>
  <c r="NP246" i="78" s="1"/>
  <c r="BM246" i="78"/>
  <c r="BU246" i="78"/>
  <c r="CB126" i="78"/>
  <c r="BT126" i="78"/>
  <c r="BL126" i="78"/>
  <c r="CK125" i="78"/>
  <c r="NP125" i="78" s="1"/>
  <c r="BM125" i="78"/>
  <c r="BU125" i="78"/>
  <c r="CB125" i="78"/>
  <c r="BL125" i="78"/>
  <c r="BT125" i="78"/>
  <c r="CJ135" i="78"/>
  <c r="NO135" i="78" s="1"/>
  <c r="BL135" i="78"/>
  <c r="BT135" i="78"/>
  <c r="HH145" i="78"/>
  <c r="BL145" i="78"/>
  <c r="BT145" i="78"/>
  <c r="CK155" i="78"/>
  <c r="NP155" i="78" s="1"/>
  <c r="BM155" i="78"/>
  <c r="BU155" i="78"/>
  <c r="HH155" i="78"/>
  <c r="BT155" i="78"/>
  <c r="BL155" i="78"/>
  <c r="CJ154" i="78"/>
  <c r="NO154" i="78" s="1"/>
  <c r="BL154" i="78"/>
  <c r="BT154" i="78"/>
  <c r="CJ153" i="78"/>
  <c r="NO153" i="78" s="1"/>
  <c r="BL153" i="78"/>
  <c r="BT153" i="78"/>
  <c r="CJ152" i="78"/>
  <c r="NO152" i="78" s="1"/>
  <c r="BL152" i="78"/>
  <c r="BT152" i="78"/>
  <c r="HH151" i="78"/>
  <c r="BL151" i="78"/>
  <c r="BT151" i="78"/>
  <c r="CJ82" i="78"/>
  <c r="NO82" i="78" s="1"/>
  <c r="BL82" i="78"/>
  <c r="BT82" i="78"/>
  <c r="HI122" i="78"/>
  <c r="BM122" i="78"/>
  <c r="BU122" i="78"/>
  <c r="BU227" i="78"/>
  <c r="BM227" i="78"/>
  <c r="HI66" i="78"/>
  <c r="BM66" i="78"/>
  <c r="BU66" i="78"/>
  <c r="CK235" i="78"/>
  <c r="NP235" i="78" s="1"/>
  <c r="BM235" i="78"/>
  <c r="BU235" i="78"/>
  <c r="CB259" i="78"/>
  <c r="BL259" i="78"/>
  <c r="BT259" i="78"/>
  <c r="HH256" i="78"/>
  <c r="BT256" i="78"/>
  <c r="BL256" i="78"/>
  <c r="CK128" i="78"/>
  <c r="NP128" i="78" s="1"/>
  <c r="BM128" i="78"/>
  <c r="BU128" i="78"/>
  <c r="CK103" i="78"/>
  <c r="NP103" i="78" s="1"/>
  <c r="BM103" i="78"/>
  <c r="BU103" i="78"/>
  <c r="CK114" i="78"/>
  <c r="NP114" i="78" s="1"/>
  <c r="BM114" i="78"/>
  <c r="BU114" i="78"/>
  <c r="HI81" i="78"/>
  <c r="BM81" i="78"/>
  <c r="BU81" i="78"/>
  <c r="CK115" i="78"/>
  <c r="NP115" i="78" s="1"/>
  <c r="BM115" i="78"/>
  <c r="BU115" i="78"/>
  <c r="CK104" i="78"/>
  <c r="NP104" i="78" s="1"/>
  <c r="BM104" i="78"/>
  <c r="BU104" i="78"/>
  <c r="CK221" i="78"/>
  <c r="NP221" i="78" s="1"/>
  <c r="BM221" i="78"/>
  <c r="BU221" i="78"/>
  <c r="CC41" i="78"/>
  <c r="BU41" i="78"/>
  <c r="BM41" i="78"/>
  <c r="HH225" i="78"/>
  <c r="BL225" i="78"/>
  <c r="BT225" i="78"/>
  <c r="CJ224" i="78"/>
  <c r="NO224" i="78" s="1"/>
  <c r="BT224" i="78"/>
  <c r="BL224" i="78"/>
  <c r="CJ223" i="78"/>
  <c r="NO223" i="78" s="1"/>
  <c r="BL223" i="78"/>
  <c r="BT223" i="78"/>
  <c r="CJ250" i="78"/>
  <c r="NO250" i="78" s="1"/>
  <c r="BL250" i="78"/>
  <c r="BT250" i="78"/>
  <c r="CB249" i="78"/>
  <c r="BL249" i="78"/>
  <c r="BT249" i="78"/>
  <c r="HH248" i="78"/>
  <c r="BL248" i="78"/>
  <c r="BT248" i="78"/>
  <c r="CK98" i="78"/>
  <c r="NP98" i="78" s="1"/>
  <c r="BM98" i="78"/>
  <c r="BU98" i="78"/>
  <c r="CJ213" i="78"/>
  <c r="NO213" i="78" s="1"/>
  <c r="BT213" i="78"/>
  <c r="BL213" i="78"/>
  <c r="CB222" i="78"/>
  <c r="BT222" i="78"/>
  <c r="BL222" i="78"/>
  <c r="CK39" i="78"/>
  <c r="NP39" i="78" s="1"/>
  <c r="BM39" i="78"/>
  <c r="BU39" i="78"/>
  <c r="CK86" i="78"/>
  <c r="NP86" i="78" s="1"/>
  <c r="BM86" i="78"/>
  <c r="BU86" i="78"/>
  <c r="CK78" i="78"/>
  <c r="NP78" i="78" s="1"/>
  <c r="BM78" i="78"/>
  <c r="BU78" i="78"/>
  <c r="CJ183" i="78"/>
  <c r="NO183" i="78" s="1"/>
  <c r="BL183" i="78"/>
  <c r="BT183" i="78"/>
  <c r="CB182" i="78"/>
  <c r="BL182" i="78"/>
  <c r="BT182" i="78"/>
  <c r="CJ193" i="78"/>
  <c r="NO193" i="78" s="1"/>
  <c r="BL193" i="78"/>
  <c r="BT193" i="78"/>
  <c r="CJ220" i="78"/>
  <c r="NO220" i="78" s="1"/>
  <c r="BL220" i="78"/>
  <c r="BT220" i="78"/>
  <c r="CJ219" i="78"/>
  <c r="NO219" i="78" s="1"/>
  <c r="BT219" i="78"/>
  <c r="BL219" i="78"/>
  <c r="HH218" i="78"/>
  <c r="BL218" i="78"/>
  <c r="BT218" i="78"/>
  <c r="CB217" i="78"/>
  <c r="BL217" i="78"/>
  <c r="BT217" i="78"/>
  <c r="HH216" i="78"/>
  <c r="BL216" i="78"/>
  <c r="BT216" i="78"/>
  <c r="HH215" i="78"/>
  <c r="BL215" i="78"/>
  <c r="BT215" i="78"/>
  <c r="HI80" i="78"/>
  <c r="BM80" i="78"/>
  <c r="BU80" i="78"/>
  <c r="CC53" i="78"/>
  <c r="BU53" i="78"/>
  <c r="BM53" i="78"/>
  <c r="CK184" i="78"/>
  <c r="NP184" i="78" s="1"/>
  <c r="BM184" i="78"/>
  <c r="BU184" i="78"/>
  <c r="CB168" i="78"/>
  <c r="BL168" i="78"/>
  <c r="BT168" i="78"/>
  <c r="CK166" i="78"/>
  <c r="NP166" i="78" s="1"/>
  <c r="BM166" i="78"/>
  <c r="BU166" i="78"/>
  <c r="CK3" i="78"/>
  <c r="NP3" i="78" s="1"/>
  <c r="BU3" i="78"/>
  <c r="BM3" i="78"/>
  <c r="CJ115" i="78"/>
  <c r="NO115" i="78" s="1"/>
  <c r="BL115" i="78"/>
  <c r="BT115" i="78"/>
  <c r="CJ114" i="78"/>
  <c r="NO114" i="78" s="1"/>
  <c r="BL114" i="78"/>
  <c r="BT114" i="78"/>
  <c r="HI113" i="78"/>
  <c r="BM113" i="78"/>
  <c r="BU113" i="78"/>
  <c r="CJ124" i="78"/>
  <c r="NO124" i="78" s="1"/>
  <c r="BL124" i="78"/>
  <c r="BT124" i="78"/>
  <c r="HH134" i="78"/>
  <c r="BL134" i="78"/>
  <c r="BT134" i="78"/>
  <c r="CB144" i="78"/>
  <c r="BT144" i="78"/>
  <c r="BL144" i="78"/>
  <c r="CK143" i="78"/>
  <c r="NP143" i="78" s="1"/>
  <c r="BM143" i="78"/>
  <c r="BU143" i="78"/>
  <c r="CB143" i="78"/>
  <c r="BL143" i="78"/>
  <c r="BT143" i="78"/>
  <c r="CJ142" i="78"/>
  <c r="NO142" i="78" s="1"/>
  <c r="BT142" i="78"/>
  <c r="BL142" i="78"/>
  <c r="CJ140" i="78"/>
  <c r="NO140" i="78" s="1"/>
  <c r="BL140" i="78"/>
  <c r="BT140" i="78"/>
  <c r="CK160" i="78"/>
  <c r="NP160" i="78" s="1"/>
  <c r="BM160" i="78"/>
  <c r="BU160" i="78"/>
  <c r="HI177" i="78"/>
  <c r="BM177" i="78"/>
  <c r="BU177" i="78"/>
  <c r="CK12" i="78"/>
  <c r="NP12" i="78" s="1"/>
  <c r="BU12" i="78"/>
  <c r="BM12" i="78"/>
  <c r="CK245" i="78"/>
  <c r="NP245" i="78" s="1"/>
  <c r="BU245" i="78"/>
  <c r="BM245" i="78"/>
  <c r="CK216" i="78"/>
  <c r="NP216" i="78" s="1"/>
  <c r="BM216" i="78"/>
  <c r="BU216" i="78"/>
  <c r="CC48" i="78"/>
  <c r="BM48" i="78"/>
  <c r="BU48" i="78"/>
  <c r="HI149" i="78"/>
  <c r="BU149" i="78"/>
  <c r="BM149" i="78"/>
  <c r="HH104" i="78"/>
  <c r="BL104" i="78"/>
  <c r="BT104" i="78"/>
  <c r="CJ103" i="78"/>
  <c r="NO103" i="78" s="1"/>
  <c r="BL103" i="78"/>
  <c r="BT103" i="78"/>
  <c r="CJ102" i="78"/>
  <c r="NO102" i="78" s="1"/>
  <c r="BL102" i="78"/>
  <c r="BT102" i="78"/>
  <c r="CB113" i="78"/>
  <c r="BL113" i="78"/>
  <c r="BT113" i="78"/>
  <c r="CJ123" i="78"/>
  <c r="NO123" i="78" s="1"/>
  <c r="BT123" i="78"/>
  <c r="BL123" i="78"/>
  <c r="CJ133" i="78"/>
  <c r="NO133" i="78" s="1"/>
  <c r="BL133" i="78"/>
  <c r="BT133" i="78"/>
  <c r="CB132" i="78"/>
  <c r="BL132" i="78"/>
  <c r="BT132" i="78"/>
  <c r="CB131" i="78"/>
  <c r="BL131" i="78"/>
  <c r="BT131" i="78"/>
  <c r="CJ130" i="78"/>
  <c r="NO130" i="78" s="1"/>
  <c r="BL130" i="78"/>
  <c r="BT130" i="78"/>
  <c r="HH129" i="78"/>
  <c r="BL129" i="78"/>
  <c r="BT129" i="78"/>
  <c r="CJ128" i="78"/>
  <c r="NO128" i="78" s="1"/>
  <c r="BT128" i="78"/>
  <c r="BL128" i="78"/>
  <c r="HI233" i="78"/>
  <c r="BM233" i="78"/>
  <c r="BU233" i="78"/>
  <c r="CK154" i="78"/>
  <c r="NP154" i="78" s="1"/>
  <c r="BU154" i="78"/>
  <c r="BM154" i="78"/>
  <c r="CK171" i="78"/>
  <c r="NP171" i="78" s="1"/>
  <c r="BM171" i="78"/>
  <c r="BU171" i="78"/>
  <c r="CK7" i="78"/>
  <c r="NP7" i="78" s="1"/>
  <c r="BM7" i="78"/>
  <c r="BU7" i="78"/>
  <c r="HI49" i="78"/>
  <c r="BM49" i="78"/>
  <c r="BU49" i="78"/>
  <c r="HI249" i="78"/>
  <c r="BM249" i="78"/>
  <c r="BU249" i="78"/>
  <c r="CK37" i="78"/>
  <c r="NP37" i="78" s="1"/>
  <c r="BU37" i="78"/>
  <c r="BM37" i="78"/>
  <c r="CK241" i="78"/>
  <c r="NP241" i="78" s="1"/>
  <c r="BM241" i="78"/>
  <c r="BU241" i="78"/>
  <c r="CK42" i="78"/>
  <c r="NP42" i="78" s="1"/>
  <c r="BU42" i="78"/>
  <c r="BM42" i="78"/>
  <c r="CK77" i="78"/>
  <c r="NP77" i="78" s="1"/>
  <c r="BM77" i="78"/>
  <c r="BU77" i="78"/>
  <c r="HH92" i="78"/>
  <c r="BL92" i="78"/>
  <c r="BT92" i="78"/>
  <c r="HH91" i="78"/>
  <c r="BT91" i="78"/>
  <c r="BL91" i="78"/>
  <c r="CJ90" i="78"/>
  <c r="NO90" i="78" s="1"/>
  <c r="BL90" i="78"/>
  <c r="BT90" i="78"/>
  <c r="HH101" i="78"/>
  <c r="BL101" i="78"/>
  <c r="BT101" i="78"/>
  <c r="CJ112" i="78"/>
  <c r="NO112" i="78" s="1"/>
  <c r="BT112" i="78"/>
  <c r="BL112" i="78"/>
  <c r="CJ122" i="78"/>
  <c r="NO122" i="78" s="1"/>
  <c r="BL122" i="78"/>
  <c r="BT122" i="78"/>
  <c r="CJ121" i="78"/>
  <c r="NO121" i="78" s="1"/>
  <c r="BL121" i="78"/>
  <c r="BT121" i="78"/>
  <c r="CB120" i="78"/>
  <c r="BL120" i="78"/>
  <c r="BT120" i="78"/>
  <c r="CJ119" i="78"/>
  <c r="NO119" i="78" s="1"/>
  <c r="BL119" i="78"/>
  <c r="BT119" i="78"/>
  <c r="CJ118" i="78"/>
  <c r="NO118" i="78" s="1"/>
  <c r="BL118" i="78"/>
  <c r="BT118" i="78"/>
  <c r="CJ117" i="78"/>
  <c r="NO117" i="78" s="1"/>
  <c r="BT117" i="78"/>
  <c r="BL117" i="78"/>
  <c r="HH139" i="78"/>
  <c r="BT139" i="78"/>
  <c r="BL139" i="78"/>
  <c r="CK132" i="78"/>
  <c r="NP132" i="78" s="1"/>
  <c r="BM132" i="78"/>
  <c r="BU132" i="78"/>
  <c r="CK109" i="78"/>
  <c r="NP109" i="78" s="1"/>
  <c r="BU109" i="78"/>
  <c r="BM109" i="78"/>
  <c r="CK120" i="78"/>
  <c r="NP120" i="78" s="1"/>
  <c r="BM120" i="78"/>
  <c r="BU120" i="78"/>
  <c r="CK226" i="78"/>
  <c r="NP226" i="78" s="1"/>
  <c r="BM226" i="78"/>
  <c r="BU226" i="78"/>
  <c r="CK131" i="78"/>
  <c r="NP131" i="78" s="1"/>
  <c r="BM131" i="78"/>
  <c r="BU131" i="78"/>
  <c r="HH233" i="78"/>
  <c r="BT233" i="78"/>
  <c r="BL233" i="78"/>
  <c r="CB244" i="78"/>
  <c r="BL244" i="78"/>
  <c r="BT244" i="78"/>
  <c r="CJ242" i="78"/>
  <c r="NO242" i="78" s="1"/>
  <c r="BL242" i="78"/>
  <c r="BT242" i="78"/>
  <c r="CJ241" i="78"/>
  <c r="NO241" i="78" s="1"/>
  <c r="BL241" i="78"/>
  <c r="BT241" i="78"/>
  <c r="HH240" i="78"/>
  <c r="BT240" i="78"/>
  <c r="BL240" i="78"/>
  <c r="CC92" i="78"/>
  <c r="BU92" i="78"/>
  <c r="BM92" i="78"/>
  <c r="CK69" i="78"/>
  <c r="NP69" i="78" s="1"/>
  <c r="BU69" i="78"/>
  <c r="BM69" i="78"/>
  <c r="CJ196" i="78"/>
  <c r="NO196" i="78" s="1"/>
  <c r="BL196" i="78"/>
  <c r="BT196" i="78"/>
  <c r="CB195" i="78"/>
  <c r="BL195" i="78"/>
  <c r="BT195" i="78"/>
  <c r="HH221" i="78"/>
  <c r="BL221" i="78"/>
  <c r="BT221" i="78"/>
  <c r="CB232" i="78"/>
  <c r="BL232" i="78"/>
  <c r="BT232" i="78"/>
  <c r="CB231" i="78"/>
  <c r="BL231" i="78"/>
  <c r="BT231" i="78"/>
  <c r="HH230" i="78"/>
  <c r="BL230" i="78"/>
  <c r="BT230" i="78"/>
  <c r="CJ229" i="78"/>
  <c r="NO229" i="78" s="1"/>
  <c r="BL229" i="78"/>
  <c r="BT229" i="78"/>
  <c r="CJ228" i="78"/>
  <c r="NO228" i="78" s="1"/>
  <c r="BL228" i="78"/>
  <c r="BT228" i="78"/>
  <c r="CC260" i="78"/>
  <c r="BM260" i="78"/>
  <c r="BU260" i="78"/>
  <c r="CC238" i="78"/>
  <c r="BM238" i="78"/>
  <c r="BU238" i="78"/>
  <c r="CC14" i="78"/>
  <c r="BM14" i="78"/>
  <c r="BU14" i="78"/>
  <c r="CJ184" i="78"/>
  <c r="NO184" i="78" s="1"/>
  <c r="BL184" i="78"/>
  <c r="BT184" i="78"/>
  <c r="CB93" i="78"/>
  <c r="BT93" i="78"/>
  <c r="BL93" i="78"/>
  <c r="CK57" i="78"/>
  <c r="NP57" i="78" s="1"/>
  <c r="BU57" i="78"/>
  <c r="BM57" i="78"/>
  <c r="CC18" i="78"/>
  <c r="BM18" i="78"/>
  <c r="BU18" i="78"/>
  <c r="CJ258" i="78"/>
  <c r="NO258" i="78" s="1"/>
  <c r="BL258" i="78"/>
  <c r="BT258" i="78"/>
  <c r="HH239" i="78"/>
  <c r="BL239" i="78"/>
  <c r="BT239" i="78"/>
  <c r="CC61" i="78"/>
  <c r="BU61" i="78"/>
  <c r="BM61" i="78"/>
  <c r="CJ238" i="78"/>
  <c r="NO238" i="78" s="1"/>
  <c r="BT238" i="78"/>
  <c r="BL238" i="78"/>
  <c r="CC63" i="78"/>
  <c r="BM63" i="78"/>
  <c r="BU63" i="78"/>
  <c r="CK190" i="78"/>
  <c r="NP190" i="78" s="1"/>
  <c r="BM190" i="78"/>
  <c r="BU190" i="78"/>
  <c r="CJ150" i="78"/>
  <c r="NO150" i="78" s="1"/>
  <c r="BL150" i="78"/>
  <c r="BT150" i="78"/>
  <c r="CB174" i="78"/>
  <c r="BT174" i="78"/>
  <c r="BL174" i="78"/>
  <c r="CC220" i="78"/>
  <c r="BM220" i="78"/>
  <c r="BU220" i="78"/>
  <c r="HI148" i="78"/>
  <c r="BM148" i="78"/>
  <c r="BU148" i="78"/>
  <c r="HI165" i="78"/>
  <c r="BU165" i="78"/>
  <c r="BM165" i="78"/>
  <c r="CK44" i="78"/>
  <c r="NP44" i="78" s="1"/>
  <c r="BM44" i="78"/>
  <c r="BU44" i="78"/>
  <c r="HI199" i="78"/>
  <c r="BM199" i="78"/>
  <c r="BU199" i="78"/>
  <c r="CK31" i="78"/>
  <c r="NP31" i="78" s="1"/>
  <c r="BM31" i="78"/>
  <c r="BU31" i="78"/>
  <c r="HI228" i="78"/>
  <c r="BM228" i="78"/>
  <c r="BU228" i="78"/>
  <c r="CJ81" i="78"/>
  <c r="NO81" i="78" s="1"/>
  <c r="BL81" i="78"/>
  <c r="BT81" i="78"/>
  <c r="CB80" i="78"/>
  <c r="BT80" i="78"/>
  <c r="BL80" i="78"/>
  <c r="CJ79" i="78"/>
  <c r="NO79" i="78" s="1"/>
  <c r="BL79" i="78"/>
  <c r="BT79" i="78"/>
  <c r="HH89" i="78"/>
  <c r="BL89" i="78"/>
  <c r="BT89" i="78"/>
  <c r="CJ100" i="78"/>
  <c r="NO100" i="78" s="1"/>
  <c r="BT100" i="78"/>
  <c r="BL100" i="78"/>
  <c r="CJ111" i="78"/>
  <c r="NO111" i="78" s="1"/>
  <c r="BL111" i="78"/>
  <c r="BT111" i="78"/>
  <c r="CB110" i="78"/>
  <c r="BT110" i="78"/>
  <c r="BL110" i="78"/>
  <c r="CJ109" i="78"/>
  <c r="NO109" i="78" s="1"/>
  <c r="BT109" i="78"/>
  <c r="BL109" i="78"/>
  <c r="CJ108" i="78"/>
  <c r="NO108" i="78" s="1"/>
  <c r="BL108" i="78"/>
  <c r="BT108" i="78"/>
  <c r="CB107" i="78"/>
  <c r="BT107" i="78"/>
  <c r="BL107" i="78"/>
  <c r="CJ106" i="78"/>
  <c r="NO106" i="78" s="1"/>
  <c r="BL106" i="78"/>
  <c r="BT106" i="78"/>
  <c r="HH37" i="78"/>
  <c r="BT37" i="78"/>
  <c r="BL37" i="78"/>
  <c r="CJ214" i="78"/>
  <c r="NO214" i="78" s="1"/>
  <c r="BL214" i="78"/>
  <c r="BT214" i="78"/>
  <c r="HI159" i="78"/>
  <c r="BM159" i="78"/>
  <c r="BU159" i="78"/>
  <c r="HI237" i="78"/>
  <c r="BU237" i="78"/>
  <c r="BM237" i="78"/>
  <c r="CK193" i="78"/>
  <c r="NP193" i="78" s="1"/>
  <c r="BM193" i="78"/>
  <c r="BU193" i="78"/>
  <c r="CK26" i="78"/>
  <c r="NP26" i="78" s="1"/>
  <c r="BU26" i="78"/>
  <c r="BM26" i="78"/>
  <c r="HI215" i="78"/>
  <c r="BM215" i="78"/>
  <c r="BU215" i="78"/>
  <c r="CK107" i="78"/>
  <c r="NP107" i="78" s="1"/>
  <c r="BM107" i="78"/>
  <c r="BU107" i="78"/>
  <c r="CJ71" i="78"/>
  <c r="NO71" i="78" s="1"/>
  <c r="BL71" i="78"/>
  <c r="BT71" i="78"/>
  <c r="CJ70" i="78"/>
  <c r="NO70" i="78" s="1"/>
  <c r="BL70" i="78"/>
  <c r="BT70" i="78"/>
  <c r="CB78" i="78"/>
  <c r="BT78" i="78"/>
  <c r="BL78" i="78"/>
  <c r="CJ88" i="78"/>
  <c r="NO88" i="78" s="1"/>
  <c r="BL88" i="78"/>
  <c r="BT88" i="78"/>
  <c r="CJ99" i="78"/>
  <c r="NO99" i="78" s="1"/>
  <c r="BL99" i="78"/>
  <c r="BT99" i="78"/>
  <c r="HH98" i="78"/>
  <c r="BL98" i="78"/>
  <c r="BT98" i="78"/>
  <c r="CJ97" i="78"/>
  <c r="NO97" i="78" s="1"/>
  <c r="BL97" i="78"/>
  <c r="BT97" i="78"/>
  <c r="HH96" i="78"/>
  <c r="BT96" i="78"/>
  <c r="BL96" i="78"/>
  <c r="HH95" i="78"/>
  <c r="BL95" i="78"/>
  <c r="BT95" i="78"/>
  <c r="CJ94" i="78"/>
  <c r="NO94" i="78" s="1"/>
  <c r="BT94" i="78"/>
  <c r="BL94" i="78"/>
  <c r="CJ255" i="78"/>
  <c r="NO255" i="78" s="1"/>
  <c r="BL255" i="78"/>
  <c r="BT255" i="78"/>
  <c r="CK72" i="78"/>
  <c r="NP72" i="78" s="1"/>
  <c r="BM72" i="78"/>
  <c r="BU72" i="78"/>
  <c r="CJ247" i="78"/>
  <c r="NO247" i="78" s="1"/>
  <c r="BL247" i="78"/>
  <c r="BT247" i="78"/>
  <c r="HI55" i="78"/>
  <c r="BM55" i="78"/>
  <c r="BU55" i="78"/>
  <c r="CK110" i="78"/>
  <c r="NP110" i="78" s="1"/>
  <c r="BM110" i="78"/>
  <c r="BU110" i="78"/>
  <c r="HI102" i="78"/>
  <c r="BM102" i="78"/>
  <c r="BU102" i="78"/>
  <c r="HI234" i="78"/>
  <c r="BM234" i="78"/>
  <c r="BU234" i="78"/>
  <c r="CK101" i="78"/>
  <c r="NP101" i="78" s="1"/>
  <c r="BU101" i="78"/>
  <c r="BM101" i="78"/>
  <c r="CJ237" i="78"/>
  <c r="NO237" i="78" s="1"/>
  <c r="BL237" i="78"/>
  <c r="BT237" i="78"/>
  <c r="HH236" i="78"/>
  <c r="BL236" i="78"/>
  <c r="BT236" i="78"/>
  <c r="CJ235" i="78"/>
  <c r="NO235" i="78" s="1"/>
  <c r="BT235" i="78"/>
  <c r="BL235" i="78"/>
  <c r="HH251" i="78"/>
  <c r="BT251" i="78"/>
  <c r="BL251" i="78"/>
  <c r="CC40" i="78"/>
  <c r="BM40" i="78"/>
  <c r="BU40" i="78"/>
  <c r="CK257" i="78"/>
  <c r="NP257" i="78" s="1"/>
  <c r="BM257" i="78"/>
  <c r="BU257" i="78"/>
  <c r="HI79" i="78"/>
  <c r="BU79" i="78"/>
  <c r="BM79" i="78"/>
  <c r="HI96" i="78"/>
  <c r="BM96" i="78"/>
  <c r="BU96" i="78"/>
  <c r="HH234" i="78"/>
  <c r="BL234" i="78"/>
  <c r="BT234" i="78"/>
  <c r="HI248" i="78"/>
  <c r="BM248" i="78"/>
  <c r="BU248" i="78"/>
  <c r="CK50" i="78"/>
  <c r="NP50" i="78" s="1"/>
  <c r="BM50" i="78"/>
  <c r="BU50" i="78"/>
  <c r="HI74" i="78"/>
  <c r="BU74" i="78"/>
  <c r="BM74" i="78"/>
  <c r="HI90" i="78"/>
  <c r="BM90" i="78"/>
  <c r="BU90" i="78"/>
  <c r="HH212" i="78"/>
  <c r="BL212" i="78"/>
  <c r="BT212" i="78"/>
  <c r="HH243" i="78"/>
  <c r="BL243" i="78"/>
  <c r="BT243" i="78"/>
  <c r="CK213" i="78"/>
  <c r="NP213" i="78" s="1"/>
  <c r="BU213" i="78"/>
  <c r="BM213" i="78"/>
  <c r="HI84" i="78"/>
  <c r="BM84" i="78"/>
  <c r="BU84" i="78"/>
  <c r="CJ194" i="78"/>
  <c r="NO194" i="78" s="1"/>
  <c r="BL194" i="78"/>
  <c r="BT194" i="78"/>
  <c r="HH227" i="78"/>
  <c r="BL227" i="78"/>
  <c r="BT227" i="78"/>
  <c r="BM196" i="78"/>
  <c r="BU196" i="78"/>
  <c r="CC29" i="78"/>
  <c r="BU29" i="78"/>
  <c r="BM29" i="78"/>
  <c r="CK225" i="78"/>
  <c r="NP225" i="78" s="1"/>
  <c r="BM225" i="78"/>
  <c r="BU225" i="78"/>
  <c r="CC253" i="78"/>
  <c r="BU253" i="78"/>
  <c r="BM253" i="78"/>
  <c r="CC73" i="78"/>
  <c r="BU73" i="78"/>
  <c r="BM73" i="78"/>
  <c r="HI161" i="78"/>
  <c r="BM161" i="78"/>
  <c r="BU161" i="78"/>
  <c r="CJ172" i="78"/>
  <c r="NO172" i="78" s="1"/>
  <c r="BL172" i="78"/>
  <c r="BT172" i="78"/>
  <c r="CJ171" i="78"/>
  <c r="NO171" i="78" s="1"/>
  <c r="BT171" i="78"/>
  <c r="BL171" i="78"/>
  <c r="CJ170" i="78"/>
  <c r="NO170" i="78" s="1"/>
  <c r="BL170" i="78"/>
  <c r="BT170" i="78"/>
  <c r="CJ181" i="78"/>
  <c r="NO181" i="78" s="1"/>
  <c r="BT181" i="78"/>
  <c r="BL181" i="78"/>
  <c r="CB192" i="78"/>
  <c r="BT192" i="78"/>
  <c r="BL192" i="78"/>
  <c r="CJ201" i="78"/>
  <c r="NO201" i="78" s="1"/>
  <c r="BL201" i="78"/>
  <c r="BT201" i="78"/>
  <c r="CJ200" i="78"/>
  <c r="NO200" i="78" s="1"/>
  <c r="BL200" i="78"/>
  <c r="BT200" i="78"/>
  <c r="HH199" i="78"/>
  <c r="BL199" i="78"/>
  <c r="BT199" i="78"/>
  <c r="CB186" i="78"/>
  <c r="BL186" i="78"/>
  <c r="BT186" i="78"/>
  <c r="CK19" i="78"/>
  <c r="NP19" i="78" s="1"/>
  <c r="BU19" i="78"/>
  <c r="BM19" i="78"/>
  <c r="CK201" i="78"/>
  <c r="NP201" i="78" s="1"/>
  <c r="BU201" i="78"/>
  <c r="BM201" i="78"/>
  <c r="CK33" i="78"/>
  <c r="NP33" i="78" s="1"/>
  <c r="BM33" i="78"/>
  <c r="BU33" i="78"/>
  <c r="CK70" i="78"/>
  <c r="NP70" i="78" s="1"/>
  <c r="BM70" i="78"/>
  <c r="BU70" i="78"/>
  <c r="CK224" i="78"/>
  <c r="NP224" i="78" s="1"/>
  <c r="BM224" i="78"/>
  <c r="BU224" i="78"/>
  <c r="BM62" i="78"/>
  <c r="BU62" i="78"/>
  <c r="HI179" i="78"/>
  <c r="BM179" i="78"/>
  <c r="BU179" i="78"/>
  <c r="CB149" i="78"/>
  <c r="BT149" i="78"/>
  <c r="BL149" i="78"/>
  <c r="CJ148" i="78"/>
  <c r="NO148" i="78" s="1"/>
  <c r="BT148" i="78"/>
  <c r="BL148" i="78"/>
  <c r="CJ147" i="78"/>
  <c r="NO147" i="78" s="1"/>
  <c r="BL147" i="78"/>
  <c r="BT147" i="78"/>
  <c r="CJ157" i="78"/>
  <c r="NO157" i="78" s="1"/>
  <c r="BL157" i="78"/>
  <c r="BT157" i="78"/>
  <c r="HH179" i="78"/>
  <c r="BL179" i="78"/>
  <c r="BT179" i="78"/>
  <c r="CJ178" i="78"/>
  <c r="NO178" i="78" s="1"/>
  <c r="BL178" i="78"/>
  <c r="BT178" i="78"/>
  <c r="CB177" i="78"/>
  <c r="BL177" i="78"/>
  <c r="BT177" i="78"/>
  <c r="CJ176" i="78"/>
  <c r="NO176" i="78" s="1"/>
  <c r="BT176" i="78"/>
  <c r="BL176" i="78"/>
  <c r="CB175" i="78"/>
  <c r="BL175" i="78"/>
  <c r="BT175" i="78"/>
  <c r="CK230" i="78"/>
  <c r="NP230" i="78" s="1"/>
  <c r="BM230" i="78"/>
  <c r="BU230" i="78"/>
  <c r="HI183" i="78"/>
  <c r="BM183" i="78"/>
  <c r="BU183" i="78"/>
  <c r="CK54" i="78"/>
  <c r="NP54" i="78" s="1"/>
  <c r="BM54" i="78"/>
  <c r="BU54" i="78"/>
  <c r="CK242" i="78"/>
  <c r="NP242" i="78" s="1"/>
  <c r="BM242" i="78"/>
  <c r="BU242" i="78"/>
  <c r="CC229" i="78"/>
  <c r="BU229" i="78"/>
  <c r="BM229" i="78"/>
  <c r="CB141" i="78"/>
  <c r="BL141" i="78"/>
  <c r="BT141" i="78"/>
  <c r="CC142" i="78"/>
  <c r="BM142" i="78"/>
  <c r="BU142" i="78"/>
  <c r="CK197" i="78"/>
  <c r="NP197" i="78" s="1"/>
  <c r="BU197" i="78"/>
  <c r="BM197" i="78"/>
  <c r="CK136" i="78"/>
  <c r="NP136" i="78" s="1"/>
  <c r="BM136" i="78"/>
  <c r="BU136" i="78"/>
  <c r="HI153" i="78"/>
  <c r="BM153" i="78"/>
  <c r="BU153" i="78"/>
  <c r="CK217" i="78"/>
  <c r="NP217" i="78" s="1"/>
  <c r="BU217" i="78"/>
  <c r="BM217" i="78"/>
  <c r="CK187" i="78"/>
  <c r="NP187" i="78" s="1"/>
  <c r="BM187" i="78"/>
  <c r="BU187" i="78"/>
  <c r="CC36" i="78"/>
  <c r="BM36" i="78"/>
  <c r="BU36" i="78"/>
  <c r="CC47" i="78"/>
  <c r="BM47" i="78"/>
  <c r="BU47" i="78"/>
  <c r="CB60" i="78"/>
  <c r="BL60" i="78"/>
  <c r="BT60" i="78"/>
  <c r="CJ59" i="78"/>
  <c r="NO59" i="78" s="1"/>
  <c r="BT59" i="78"/>
  <c r="BL59" i="78"/>
  <c r="CB58" i="78"/>
  <c r="BL58" i="78"/>
  <c r="BT58" i="78"/>
  <c r="CB69" i="78"/>
  <c r="BT69" i="78"/>
  <c r="BL69" i="78"/>
  <c r="CJ77" i="78"/>
  <c r="NO77" i="78" s="1"/>
  <c r="BT77" i="78"/>
  <c r="BL77" i="78"/>
  <c r="CJ87" i="78"/>
  <c r="NO87" i="78" s="1"/>
  <c r="BL87" i="78"/>
  <c r="BT87" i="78"/>
  <c r="HH86" i="78"/>
  <c r="BL86" i="78"/>
  <c r="BT86" i="78"/>
  <c r="CB85" i="78"/>
  <c r="BL85" i="78"/>
  <c r="BT85" i="78"/>
  <c r="CJ84" i="78"/>
  <c r="NO84" i="78" s="1"/>
  <c r="BL84" i="78"/>
  <c r="BT84" i="78"/>
  <c r="CK83" i="78"/>
  <c r="NP83" i="78" s="1"/>
  <c r="BM83" i="78"/>
  <c r="BU83" i="78"/>
  <c r="HH83" i="78"/>
  <c r="BL83" i="78"/>
  <c r="BT83" i="78"/>
  <c r="X19" i="15"/>
  <c r="X18" i="15"/>
  <c r="X16" i="15"/>
  <c r="W19" i="15"/>
  <c r="W18" i="15"/>
  <c r="W16" i="15"/>
  <c r="V19" i="15"/>
  <c r="V18" i="15"/>
  <c r="V16" i="15"/>
  <c r="U19" i="15"/>
  <c r="U18" i="15"/>
  <c r="U16" i="15"/>
  <c r="T19" i="15"/>
  <c r="T18" i="15"/>
  <c r="T16" i="15"/>
  <c r="S19" i="15"/>
  <c r="S18" i="15"/>
  <c r="S16" i="15"/>
  <c r="R19" i="15"/>
  <c r="R18" i="15"/>
  <c r="R16" i="15"/>
  <c r="Q19" i="15"/>
  <c r="Q18" i="15"/>
  <c r="Q16" i="15"/>
  <c r="P19" i="15"/>
  <c r="P18" i="15"/>
  <c r="P16" i="15"/>
  <c r="O19" i="15"/>
  <c r="O18" i="15"/>
  <c r="O16" i="15"/>
  <c r="N18" i="15"/>
  <c r="N16" i="15"/>
  <c r="X15" i="15"/>
  <c r="W15" i="15"/>
  <c r="V15" i="15"/>
  <c r="U15" i="15"/>
  <c r="C28" i="15" s="1"/>
  <c r="T15" i="15"/>
  <c r="S15" i="15"/>
  <c r="R15" i="15"/>
  <c r="Q15" i="15"/>
  <c r="P15" i="15"/>
  <c r="O15" i="15"/>
  <c r="M15" i="15"/>
  <c r="N15" i="15"/>
  <c r="K15" i="15"/>
  <c r="G15" i="15"/>
  <c r="J15" i="15"/>
  <c r="H15" i="15"/>
  <c r="B14" i="15"/>
  <c r="I15" i="15"/>
  <c r="B15" i="15"/>
  <c r="C15" i="15"/>
  <c r="L15" i="15"/>
  <c r="H16" i="15"/>
  <c r="I16" i="15"/>
  <c r="G16" i="15"/>
  <c r="B16" i="15"/>
  <c r="M16" i="15"/>
  <c r="J16" i="15"/>
  <c r="K16" i="15"/>
  <c r="L16" i="15"/>
  <c r="C16" i="15"/>
  <c r="E16" i="15"/>
  <c r="F16" i="15"/>
  <c r="F18" i="15"/>
  <c r="E18" i="15"/>
  <c r="F19" i="15"/>
  <c r="E17" i="15"/>
  <c r="E19" i="15"/>
  <c r="F15" i="15"/>
  <c r="F17" i="15"/>
  <c r="E15" i="15"/>
  <c r="D22" i="15"/>
  <c r="G23" i="15"/>
  <c r="B24" i="15"/>
  <c r="I21" i="15"/>
  <c r="CB73" i="78"/>
  <c r="D16" i="15"/>
  <c r="D19" i="15"/>
  <c r="D18" i="15"/>
  <c r="D17" i="15"/>
  <c r="D15" i="15"/>
  <c r="I19" i="15"/>
  <c r="H19" i="15"/>
  <c r="K19" i="15"/>
  <c r="L19" i="15"/>
  <c r="C19" i="15"/>
  <c r="B19" i="15"/>
  <c r="M19" i="15"/>
  <c r="G19" i="15"/>
  <c r="J19" i="15"/>
  <c r="CB10" i="78"/>
  <c r="H18" i="15"/>
  <c r="M18" i="15"/>
  <c r="G18" i="15"/>
  <c r="C18" i="15"/>
  <c r="I18" i="15"/>
  <c r="K18" i="15"/>
  <c r="L18" i="15"/>
  <c r="J18" i="15"/>
  <c r="B18" i="15"/>
  <c r="CB164" i="78"/>
  <c r="HH167" i="78"/>
  <c r="CB116" i="78"/>
  <c r="CB251" i="78"/>
  <c r="CJ3" i="78"/>
  <c r="NO3" i="78" s="1"/>
  <c r="CB3" i="78"/>
  <c r="CB112" i="78"/>
  <c r="CJ74" i="78"/>
  <c r="NO74" i="78" s="1"/>
  <c r="HI8" i="78"/>
  <c r="CJ73" i="78"/>
  <c r="NO73" i="78" s="1"/>
  <c r="HH116" i="78"/>
  <c r="HH70" i="78"/>
  <c r="CB237" i="78"/>
  <c r="HI83" i="78"/>
  <c r="CJ156" i="78"/>
  <c r="NO156" i="78" s="1"/>
  <c r="HH164" i="78"/>
  <c r="HH10" i="78"/>
  <c r="HH11" i="78"/>
  <c r="HH177" i="78"/>
  <c r="HH161" i="78"/>
  <c r="CJ8" i="78"/>
  <c r="NO8" i="78" s="1"/>
  <c r="CB147" i="78"/>
  <c r="CJ161" i="78"/>
  <c r="NO161" i="78" s="1"/>
  <c r="HH246" i="78"/>
  <c r="CB179" i="78"/>
  <c r="HH8" i="78"/>
  <c r="CC8" i="78"/>
  <c r="CJ167" i="78"/>
  <c r="NO167" i="78" s="1"/>
  <c r="CB216" i="78"/>
  <c r="HH40" i="78"/>
  <c r="CJ198" i="78"/>
  <c r="NO198" i="78" s="1"/>
  <c r="HH198" i="78"/>
  <c r="CJ216" i="78"/>
  <c r="NO216" i="78" s="1"/>
  <c r="CB40" i="78"/>
  <c r="CJ120" i="78"/>
  <c r="NO120" i="78" s="1"/>
  <c r="CK161" i="78"/>
  <c r="NP161" i="78" s="1"/>
  <c r="CB184" i="78"/>
  <c r="CJ91" i="78"/>
  <c r="NO91" i="78" s="1"/>
  <c r="HH121" i="78"/>
  <c r="CB121" i="78"/>
  <c r="HH120" i="78"/>
  <c r="HH33" i="78"/>
  <c r="CB247" i="78"/>
  <c r="HH217" i="78"/>
  <c r="HH93" i="78"/>
  <c r="CB172" i="78"/>
  <c r="CB139" i="78"/>
  <c r="CB193" i="78"/>
  <c r="CJ217" i="78"/>
  <c r="NO217" i="78" s="1"/>
  <c r="CB43" i="78"/>
  <c r="HH193" i="78"/>
  <c r="CC161" i="78"/>
  <c r="CC25" i="78"/>
  <c r="CB170" i="78"/>
  <c r="CB219" i="78"/>
  <c r="CB53" i="78"/>
  <c r="HH174" i="78"/>
  <c r="CB176" i="78"/>
  <c r="HH13" i="78"/>
  <c r="CJ96" i="78"/>
  <c r="NO96" i="78" s="1"/>
  <c r="CB70" i="78"/>
  <c r="HH191" i="78"/>
  <c r="CJ174" i="78"/>
  <c r="NO174" i="78" s="1"/>
  <c r="CB105" i="78"/>
  <c r="CJ189" i="78"/>
  <c r="NO189" i="78" s="1"/>
  <c r="CJ14" i="78"/>
  <c r="NO14" i="78" s="1"/>
  <c r="CB99" i="78"/>
  <c r="HH29" i="78"/>
  <c r="HH180" i="78"/>
  <c r="HH159" i="78"/>
  <c r="CJ180" i="78"/>
  <c r="NO180" i="78" s="1"/>
  <c r="CJ159" i="78"/>
  <c r="NO159" i="78" s="1"/>
  <c r="CJ44" i="78"/>
  <c r="NO44" i="78" s="1"/>
  <c r="CJ67" i="78"/>
  <c r="NO67" i="78" s="1"/>
  <c r="CB14" i="78"/>
  <c r="HH31" i="78"/>
  <c r="CB96" i="78"/>
  <c r="CJ105" i="78"/>
  <c r="NO105" i="78" s="1"/>
  <c r="CB31" i="78"/>
  <c r="HH150" i="78"/>
  <c r="CJ29" i="78"/>
  <c r="NO29" i="78" s="1"/>
  <c r="HH99" i="78"/>
  <c r="HH6" i="78"/>
  <c r="CB150" i="78"/>
  <c r="CB189" i="78"/>
  <c r="HI67" i="78"/>
  <c r="HH53" i="78"/>
  <c r="CC67" i="78"/>
  <c r="CB48" i="78"/>
  <c r="CB253" i="78"/>
  <c r="CB238" i="78"/>
  <c r="HH173" i="78"/>
  <c r="CB127" i="78"/>
  <c r="HH51" i="78"/>
  <c r="HH131" i="78"/>
  <c r="CJ131" i="78"/>
  <c r="NO131" i="78" s="1"/>
  <c r="CJ132" i="78"/>
  <c r="NO132" i="78" s="1"/>
  <c r="CJ104" i="78"/>
  <c r="NO104" i="78" s="1"/>
  <c r="HH241" i="78"/>
  <c r="CB128" i="78"/>
  <c r="HH127" i="78"/>
  <c r="CB104" i="78"/>
  <c r="CJ256" i="78"/>
  <c r="NO256" i="78" s="1"/>
  <c r="CB124" i="78"/>
  <c r="CJ141" i="78"/>
  <c r="NO141" i="78" s="1"/>
  <c r="HI20" i="78"/>
  <c r="CC143" i="78"/>
  <c r="CC149" i="78"/>
  <c r="HH124" i="78"/>
  <c r="CB241" i="78"/>
  <c r="HH141" i="78"/>
  <c r="HI143" i="78"/>
  <c r="CK149" i="78"/>
  <c r="NP149" i="78" s="1"/>
  <c r="CJ129" i="78"/>
  <c r="NO129" i="78" s="1"/>
  <c r="CJ244" i="78"/>
  <c r="NO244" i="78" s="1"/>
  <c r="HH194" i="78"/>
  <c r="HH128" i="78"/>
  <c r="HH228" i="78"/>
  <c r="HH244" i="78"/>
  <c r="HH238" i="78"/>
  <c r="CB256" i="78"/>
  <c r="HH49" i="78"/>
  <c r="AO210" i="78"/>
  <c r="AW210" i="78" s="1"/>
  <c r="AO205" i="78"/>
  <c r="AW205" i="78" s="1"/>
  <c r="AO207" i="78"/>
  <c r="AW207" i="78" s="1"/>
  <c r="AO202" i="78"/>
  <c r="AW202" i="78" s="1"/>
  <c r="AO211" i="78"/>
  <c r="AW211" i="78" s="1"/>
  <c r="AO206" i="78"/>
  <c r="AW206" i="78" s="1"/>
  <c r="AO209" i="78"/>
  <c r="AW209" i="78" s="1"/>
  <c r="AO204" i="78"/>
  <c r="AW204" i="78" s="1"/>
  <c r="CC83" i="78"/>
  <c r="CC101" i="78"/>
  <c r="AO208" i="78"/>
  <c r="AW208" i="78" s="1"/>
  <c r="AO203" i="78"/>
  <c r="AW203" i="78" s="1"/>
  <c r="AN207" i="78"/>
  <c r="AV207" i="78" s="1"/>
  <c r="AN202" i="78"/>
  <c r="AV202" i="78" s="1"/>
  <c r="AN209" i="78"/>
  <c r="AV209" i="78" s="1"/>
  <c r="AN204" i="78"/>
  <c r="AV204" i="78" s="1"/>
  <c r="AN211" i="78"/>
  <c r="AV211" i="78" s="1"/>
  <c r="AN206" i="78"/>
  <c r="AV206" i="78" s="1"/>
  <c r="AN208" i="78"/>
  <c r="AV208" i="78" s="1"/>
  <c r="AN203" i="78"/>
  <c r="AV203" i="78" s="1"/>
  <c r="AN210" i="78"/>
  <c r="AV210" i="78" s="1"/>
  <c r="AN205" i="78"/>
  <c r="AV205" i="78" s="1"/>
  <c r="CB22" i="78"/>
  <c r="CJ232" i="78"/>
  <c r="NO232" i="78" s="1"/>
  <c r="HH20" i="78"/>
  <c r="CB229" i="78"/>
  <c r="HH22" i="78"/>
  <c r="CB84" i="78"/>
  <c r="HI35" i="78"/>
  <c r="HH84" i="78"/>
  <c r="CJ52" i="78"/>
  <c r="NO52" i="78" s="1"/>
  <c r="CJ186" i="78"/>
  <c r="NO186" i="78" s="1"/>
  <c r="CJ58" i="78"/>
  <c r="NO58" i="78" s="1"/>
  <c r="HH232" i="78"/>
  <c r="CB92" i="78"/>
  <c r="HH27" i="78"/>
  <c r="CB129" i="78"/>
  <c r="CJ177" i="78"/>
  <c r="NO177" i="78" s="1"/>
  <c r="CC20" i="78"/>
  <c r="CJ27" i="78"/>
  <c r="NO27" i="78" s="1"/>
  <c r="HH132" i="78"/>
  <c r="HH44" i="78"/>
  <c r="CB49" i="78"/>
  <c r="HH229" i="78"/>
  <c r="CJ173" i="78"/>
  <c r="NO173" i="78" s="1"/>
  <c r="HH87" i="78"/>
  <c r="CB20" i="78"/>
  <c r="CJ113" i="78"/>
  <c r="NO113" i="78" s="1"/>
  <c r="CB87" i="78"/>
  <c r="HH113" i="78"/>
  <c r="HH148" i="78"/>
  <c r="HH52" i="78"/>
  <c r="CC89" i="78"/>
  <c r="HH186" i="78"/>
  <c r="CB148" i="78"/>
  <c r="HH185" i="78"/>
  <c r="CB118" i="78"/>
  <c r="CB165" i="78"/>
  <c r="HH247" i="78"/>
  <c r="CB76" i="78"/>
  <c r="HH220" i="78"/>
  <c r="CB74" i="78"/>
  <c r="HH76" i="78"/>
  <c r="HH156" i="78"/>
  <c r="CB41" i="78"/>
  <c r="CJ11" i="78"/>
  <c r="NO11" i="78" s="1"/>
  <c r="HH41" i="78"/>
  <c r="CB81" i="78"/>
  <c r="CJ165" i="78"/>
  <c r="NO165" i="78" s="1"/>
  <c r="CB220" i="78"/>
  <c r="HH118" i="78"/>
  <c r="CJ185" i="78"/>
  <c r="NO185" i="78" s="1"/>
  <c r="CB47" i="78"/>
  <c r="HH82" i="78"/>
  <c r="HH152" i="78"/>
  <c r="CB82" i="78"/>
  <c r="CB56" i="78"/>
  <c r="HH56" i="78"/>
  <c r="CC137" i="78"/>
  <c r="HH38" i="78"/>
  <c r="HH61" i="78"/>
  <c r="HH200" i="78"/>
  <c r="CJ249" i="78"/>
  <c r="NO249" i="78" s="1"/>
  <c r="CB64" i="78"/>
  <c r="CJ61" i="78"/>
  <c r="NO61" i="78" s="1"/>
  <c r="HH162" i="78"/>
  <c r="CC119" i="78"/>
  <c r="HH214" i="78"/>
  <c r="CB200" i="78"/>
  <c r="CJ162" i="78"/>
  <c r="NO162" i="78" s="1"/>
  <c r="HI119" i="78"/>
  <c r="HH253" i="78"/>
  <c r="HH170" i="78"/>
  <c r="CB46" i="78"/>
  <c r="CC167" i="78"/>
  <c r="CJ110" i="78"/>
  <c r="NO110" i="78" s="1"/>
  <c r="HH46" i="78"/>
  <c r="HI167" i="78"/>
  <c r="CJ89" i="78"/>
  <c r="NO89" i="78" s="1"/>
  <c r="CJ234" i="78"/>
  <c r="NO234" i="78" s="1"/>
  <c r="CB213" i="78"/>
  <c r="HH154" i="78"/>
  <c r="CB89" i="78"/>
  <c r="CC125" i="78"/>
  <c r="HH213" i="78"/>
  <c r="CB67" i="78"/>
  <c r="CB38" i="78"/>
  <c r="HI125" i="78"/>
  <c r="CB214" i="78"/>
  <c r="CB33" i="78"/>
  <c r="CB154" i="78"/>
  <c r="CB16" i="78"/>
  <c r="CB234" i="78"/>
  <c r="CJ145" i="78"/>
  <c r="NO145" i="78" s="1"/>
  <c r="HH110" i="78"/>
  <c r="HH16" i="78"/>
  <c r="CJ107" i="78"/>
  <c r="NO107" i="78" s="1"/>
  <c r="HH107" i="78"/>
  <c r="CB145" i="78"/>
  <c r="HH249" i="78"/>
  <c r="HH64" i="78"/>
  <c r="CJ225" i="78"/>
  <c r="NO225" i="78" s="1"/>
  <c r="CJ137" i="78"/>
  <c r="NO137" i="78" s="1"/>
  <c r="HI150" i="78"/>
  <c r="HH137" i="78"/>
  <c r="HH182" i="78"/>
  <c r="HH81" i="78"/>
  <c r="CJ182" i="78"/>
  <c r="NO182" i="78" s="1"/>
  <c r="CJ101" i="78"/>
  <c r="NO101" i="78" s="1"/>
  <c r="CB225" i="78"/>
  <c r="CB101" i="78"/>
  <c r="CC78" i="78"/>
  <c r="HH172" i="78"/>
  <c r="CB136" i="78"/>
  <c r="HH136" i="78"/>
  <c r="HI61" i="78"/>
  <c r="CK35" i="78"/>
  <c r="NP35" i="78" s="1"/>
  <c r="HI89" i="78"/>
  <c r="HI120" i="78"/>
  <c r="CB255" i="78"/>
  <c r="CC120" i="78"/>
  <c r="CB194" i="78"/>
  <c r="HH4" i="78"/>
  <c r="HH237" i="78"/>
  <c r="HH168" i="78"/>
  <c r="HH58" i="78"/>
  <c r="HH252" i="78"/>
  <c r="CK16" i="78"/>
  <c r="NP16" i="78" s="1"/>
  <c r="CJ168" i="78"/>
  <c r="NO168" i="78" s="1"/>
  <c r="CJ92" i="78"/>
  <c r="NO92" i="78" s="1"/>
  <c r="CB4" i="78"/>
  <c r="HI28" i="78"/>
  <c r="HH255" i="78"/>
  <c r="HH142" i="78"/>
  <c r="HI63" i="78"/>
  <c r="CJ72" i="78"/>
  <c r="NO72" i="78" s="1"/>
  <c r="CB157" i="78"/>
  <c r="HH226" i="78"/>
  <c r="CB226" i="78"/>
  <c r="CB178" i="78"/>
  <c r="HH175" i="78"/>
  <c r="CB239" i="78"/>
  <c r="CB72" i="78"/>
  <c r="CB169" i="78"/>
  <c r="HH45" i="78"/>
  <c r="HH169" i="78"/>
  <c r="CJ45" i="78"/>
  <c r="NO45" i="78" s="1"/>
  <c r="CB190" i="78"/>
  <c r="CC113" i="78"/>
  <c r="CB142" i="78"/>
  <c r="CJ233" i="78"/>
  <c r="NO233" i="78" s="1"/>
  <c r="CJ149" i="78"/>
  <c r="NO149" i="78" s="1"/>
  <c r="CK113" i="78"/>
  <c r="NP113" i="78" s="1"/>
  <c r="CB32" i="78"/>
  <c r="CB97" i="78"/>
  <c r="HH54" i="78"/>
  <c r="HH144" i="78"/>
  <c r="CB187" i="78"/>
  <c r="HH36" i="78"/>
  <c r="CJ144" i="78"/>
  <c r="NO144" i="78" s="1"/>
  <c r="CK191" i="78"/>
  <c r="NP191" i="78" s="1"/>
  <c r="CB212" i="78"/>
  <c r="HH149" i="78"/>
  <c r="CB233" i="78"/>
  <c r="HH106" i="78"/>
  <c r="CB242" i="78"/>
  <c r="CB71" i="78"/>
  <c r="HH97" i="78"/>
  <c r="HH88" i="78"/>
  <c r="CC131" i="78"/>
  <c r="CJ32" i="78"/>
  <c r="NO32" i="78" s="1"/>
  <c r="CB5" i="78"/>
  <c r="HH242" i="78"/>
  <c r="CB106" i="78"/>
  <c r="HI131" i="78"/>
  <c r="HH187" i="78"/>
  <c r="CB88" i="78"/>
  <c r="CJ212" i="78"/>
  <c r="NO212" i="78" s="1"/>
  <c r="CJ54" i="78"/>
  <c r="NO54" i="78" s="1"/>
  <c r="HH5" i="78"/>
  <c r="HI118" i="78"/>
  <c r="CK236" i="78"/>
  <c r="NP236" i="78" s="1"/>
  <c r="CJ199" i="78"/>
  <c r="NO199" i="78" s="1"/>
  <c r="HH63" i="78"/>
  <c r="HH125" i="78"/>
  <c r="HI124" i="78"/>
  <c r="CC46" i="78"/>
  <c r="CC103" i="78"/>
  <c r="CC11" i="78"/>
  <c r="HI220" i="78"/>
  <c r="CC128" i="78"/>
  <c r="CC43" i="78"/>
  <c r="CC4" i="78"/>
  <c r="HI11" i="78"/>
  <c r="HI247" i="78"/>
  <c r="CC192" i="78"/>
  <c r="HI23" i="78"/>
  <c r="CC200" i="78"/>
  <c r="HI192" i="78"/>
  <c r="CC236" i="78"/>
  <c r="HI43" i="78"/>
  <c r="HI4" i="78"/>
  <c r="CJ21" i="78"/>
  <c r="NO21" i="78" s="1"/>
  <c r="CB221" i="78"/>
  <c r="CB18" i="78"/>
  <c r="CB257" i="78"/>
  <c r="CJ175" i="78"/>
  <c r="NO175" i="78" s="1"/>
  <c r="HH157" i="78"/>
  <c r="CJ239" i="78"/>
  <c r="NO239" i="78" s="1"/>
  <c r="CK52" i="78"/>
  <c r="NP52" i="78" s="1"/>
  <c r="HH85" i="78"/>
  <c r="CB26" i="78"/>
  <c r="CB133" i="78"/>
  <c r="CJ259" i="78"/>
  <c r="NO259" i="78" s="1"/>
  <c r="HH133" i="78"/>
  <c r="CB130" i="78"/>
  <c r="HI52" i="78"/>
  <c r="HH190" i="78"/>
  <c r="CB77" i="78"/>
  <c r="CB102" i="78"/>
  <c r="CB100" i="78"/>
  <c r="HH50" i="78"/>
  <c r="CB138" i="78"/>
  <c r="HH102" i="78"/>
  <c r="CJ195" i="78"/>
  <c r="NO195" i="78" s="1"/>
  <c r="CJ50" i="78"/>
  <c r="NO50" i="78" s="1"/>
  <c r="HH77" i="78"/>
  <c r="CJ230" i="78"/>
  <c r="NO230" i="78" s="1"/>
  <c r="CB230" i="78"/>
  <c r="HH178" i="78"/>
  <c r="HH21" i="78"/>
  <c r="CC248" i="78"/>
  <c r="HI250" i="78"/>
  <c r="HH195" i="78"/>
  <c r="HH130" i="78"/>
  <c r="CC242" i="78"/>
  <c r="HH71" i="78"/>
  <c r="HI242" i="78"/>
  <c r="CC169" i="78"/>
  <c r="CB36" i="78"/>
  <c r="CK248" i="78"/>
  <c r="NP248" i="78" s="1"/>
  <c r="CB153" i="78"/>
  <c r="CJ37" i="78"/>
  <c r="NO37" i="78" s="1"/>
  <c r="HH245" i="78"/>
  <c r="CB224" i="78"/>
  <c r="CJ80" i="78"/>
  <c r="NO80" i="78" s="1"/>
  <c r="HH153" i="78"/>
  <c r="HH100" i="78"/>
  <c r="HH18" i="78"/>
  <c r="CC107" i="78"/>
  <c r="CJ23" i="78"/>
  <c r="NO23" i="78" s="1"/>
  <c r="CJ197" i="78"/>
  <c r="NO197" i="78" s="1"/>
  <c r="HH80" i="78"/>
  <c r="CJ26" i="78"/>
  <c r="NO26" i="78" s="1"/>
  <c r="CJ245" i="78"/>
  <c r="NO245" i="78" s="1"/>
  <c r="HH94" i="78"/>
  <c r="HI107" i="78"/>
  <c r="CB23" i="78"/>
  <c r="CB181" i="78"/>
  <c r="HH197" i="78"/>
  <c r="HH138" i="78"/>
  <c r="CJ85" i="78"/>
  <c r="NO85" i="78" s="1"/>
  <c r="HH117" i="78"/>
  <c r="CB117" i="78"/>
  <c r="CK61" i="78"/>
  <c r="NP61" i="78" s="1"/>
  <c r="HH66" i="78"/>
  <c r="HI16" i="78"/>
  <c r="HH181" i="78"/>
  <c r="HH160" i="78"/>
  <c r="HH224" i="78"/>
  <c r="CB59" i="78"/>
  <c r="HH15" i="78"/>
  <c r="CJ66" i="78"/>
  <c r="NO66" i="78" s="1"/>
  <c r="CC155" i="78"/>
  <c r="CJ15" i="78"/>
  <c r="NO15" i="78" s="1"/>
  <c r="CC197" i="78"/>
  <c r="HI155" i="78"/>
  <c r="CB37" i="78"/>
  <c r="HH257" i="78"/>
  <c r="CB94" i="78"/>
  <c r="CB109" i="78"/>
  <c r="CC145" i="78"/>
  <c r="HI197" i="78"/>
  <c r="CJ63" i="78"/>
  <c r="NO63" i="78" s="1"/>
  <c r="CK183" i="78"/>
  <c r="NP183" i="78" s="1"/>
  <c r="CC77" i="78"/>
  <c r="HH259" i="78"/>
  <c r="HH109" i="78"/>
  <c r="CB160" i="78"/>
  <c r="CB199" i="78"/>
  <c r="HI229" i="78"/>
  <c r="CJ125" i="78"/>
  <c r="NO125" i="78" s="1"/>
  <c r="HI77" i="78"/>
  <c r="HH59" i="78"/>
  <c r="CJ221" i="78"/>
  <c r="NO221" i="78" s="1"/>
  <c r="CJ24" i="78"/>
  <c r="NO24" i="78" s="1"/>
  <c r="CB103" i="78"/>
  <c r="CB86" i="78"/>
  <c r="CC185" i="78"/>
  <c r="CB243" i="78"/>
  <c r="CC132" i="78"/>
  <c r="HH55" i="78"/>
  <c r="CK73" i="78"/>
  <c r="NP73" i="78" s="1"/>
  <c r="CB228" i="78"/>
  <c r="HI73" i="78"/>
  <c r="CC72" i="78"/>
  <c r="HI101" i="78"/>
  <c r="CC95" i="78"/>
  <c r="HI185" i="78"/>
  <c r="CB140" i="78"/>
  <c r="HH258" i="78"/>
  <c r="HH69" i="78"/>
  <c r="HH184" i="78"/>
  <c r="HH19" i="78"/>
  <c r="HH231" i="78"/>
  <c r="CJ78" i="78"/>
  <c r="NO78" i="78" s="1"/>
  <c r="HI72" i="78"/>
  <c r="CB98" i="78"/>
  <c r="HH140" i="78"/>
  <c r="CJ179" i="78"/>
  <c r="NO179" i="78" s="1"/>
  <c r="HI3" i="78"/>
  <c r="HH222" i="78"/>
  <c r="CJ260" i="78"/>
  <c r="NO260" i="78" s="1"/>
  <c r="HH123" i="78"/>
  <c r="CJ231" i="78"/>
  <c r="NO231" i="78" s="1"/>
  <c r="CJ69" i="78"/>
  <c r="NO69" i="78" s="1"/>
  <c r="HH103" i="78"/>
  <c r="CJ28" i="78"/>
  <c r="NO28" i="78" s="1"/>
  <c r="CJ95" i="78"/>
  <c r="NO95" i="78" s="1"/>
  <c r="CC3" i="78"/>
  <c r="CB196" i="78"/>
  <c r="HH48" i="78"/>
  <c r="CB57" i="78"/>
  <c r="HH147" i="78"/>
  <c r="CJ57" i="78"/>
  <c r="NO57" i="78" s="1"/>
  <c r="CB158" i="78"/>
  <c r="CB91" i="78"/>
  <c r="CB151" i="78"/>
  <c r="HI25" i="78"/>
  <c r="HI246" i="78"/>
  <c r="HH43" i="78"/>
  <c r="CJ236" i="78"/>
  <c r="NO236" i="78" s="1"/>
  <c r="CB114" i="78"/>
  <c r="CB55" i="78"/>
  <c r="CB35" i="78"/>
  <c r="CJ86" i="78"/>
  <c r="NO86" i="78" s="1"/>
  <c r="CB30" i="78"/>
  <c r="CB19" i="78"/>
  <c r="CK41" i="78"/>
  <c r="NP41" i="78" s="1"/>
  <c r="CJ139" i="78"/>
  <c r="NO139" i="78" s="1"/>
  <c r="HH35" i="78"/>
  <c r="CB51" i="78"/>
  <c r="CJ13" i="78"/>
  <c r="NO13" i="78" s="1"/>
  <c r="CJ93" i="78"/>
  <c r="NO93" i="78" s="1"/>
  <c r="HI58" i="78"/>
  <c r="HI41" i="78"/>
  <c r="CB246" i="78"/>
  <c r="CB6" i="78"/>
  <c r="CJ191" i="78"/>
  <c r="NO191" i="78" s="1"/>
  <c r="HH114" i="78"/>
  <c r="CB258" i="78"/>
  <c r="HI17" i="78"/>
  <c r="HH176" i="78"/>
  <c r="HH112" i="78"/>
  <c r="CJ188" i="78"/>
  <c r="NO188" i="78" s="1"/>
  <c r="CJ251" i="78"/>
  <c r="NO251" i="78" s="1"/>
  <c r="CB123" i="78"/>
  <c r="HH219" i="78"/>
  <c r="CB236" i="78"/>
  <c r="CC12" i="78"/>
  <c r="HI245" i="78"/>
  <c r="HI14" i="78"/>
  <c r="CB65" i="78"/>
  <c r="CK55" i="78"/>
  <c r="NP55" i="78" s="1"/>
  <c r="CK102" i="78"/>
  <c r="NP102" i="78" s="1"/>
  <c r="HH171" i="78"/>
  <c r="CC37" i="78"/>
  <c r="HI51" i="78"/>
  <c r="CC249" i="78"/>
  <c r="CC55" i="78"/>
  <c r="HI180" i="78"/>
  <c r="HI108" i="78"/>
  <c r="HH25" i="78"/>
  <c r="CC222" i="78"/>
  <c r="HH65" i="78"/>
  <c r="CC188" i="78"/>
  <c r="CJ25" i="78"/>
  <c r="NO25" i="78" s="1"/>
  <c r="CC201" i="78"/>
  <c r="HI222" i="78"/>
  <c r="CC85" i="78"/>
  <c r="HH192" i="78"/>
  <c r="CB7" i="78"/>
  <c r="HI201" i="78"/>
  <c r="CB135" i="78"/>
  <c r="CJ215" i="78"/>
  <c r="NO215" i="78" s="1"/>
  <c r="CJ192" i="78"/>
  <c r="NO192" i="78" s="1"/>
  <c r="CC174" i="78"/>
  <c r="CC42" i="78"/>
  <c r="CC102" i="78"/>
  <c r="CB155" i="78"/>
  <c r="HH146" i="78"/>
  <c r="CK179" i="78"/>
  <c r="NP179" i="78" s="1"/>
  <c r="HI174" i="78"/>
  <c r="HH122" i="78"/>
  <c r="CC129" i="78"/>
  <c r="HI157" i="78"/>
  <c r="HI91" i="78"/>
  <c r="HI7" i="78"/>
  <c r="HI116" i="78"/>
  <c r="HH79" i="78"/>
  <c r="HI112" i="78"/>
  <c r="CB250" i="78"/>
  <c r="CB119" i="78"/>
  <c r="CB79" i="78"/>
  <c r="HI188" i="78"/>
  <c r="HI235" i="78"/>
  <c r="CC235" i="78"/>
  <c r="HI106" i="78"/>
  <c r="CJ17" i="78"/>
  <c r="NO17" i="78" s="1"/>
  <c r="CB152" i="78"/>
  <c r="CK48" i="78"/>
  <c r="NP48" i="78" s="1"/>
  <c r="HH250" i="78"/>
  <c r="CK85" i="78"/>
  <c r="NP85" i="78" s="1"/>
  <c r="CB252" i="78"/>
  <c r="HI178" i="78"/>
  <c r="CB68" i="78"/>
  <c r="CC176" i="78"/>
  <c r="CB42" i="78"/>
  <c r="CJ42" i="78"/>
  <c r="NO42" i="78" s="1"/>
  <c r="CB34" i="78"/>
  <c r="HH68" i="78"/>
  <c r="HH47" i="78"/>
  <c r="HI137" i="78"/>
  <c r="CJ254" i="78"/>
  <c r="NO254" i="78" s="1"/>
  <c r="CJ83" i="78"/>
  <c r="NO83" i="78" s="1"/>
  <c r="CC168" i="78"/>
  <c r="CB90" i="78"/>
  <c r="CJ243" i="78"/>
  <c r="NO243" i="78" s="1"/>
  <c r="HH188" i="78"/>
  <c r="CJ222" i="78"/>
  <c r="NO222" i="78" s="1"/>
  <c r="HH135" i="78"/>
  <c r="CJ248" i="78"/>
  <c r="NO248" i="78" s="1"/>
  <c r="CB183" i="78"/>
  <c r="CJ240" i="78"/>
  <c r="NO240" i="78" s="1"/>
  <c r="CK14" i="78"/>
  <c r="NP14" i="78" s="1"/>
  <c r="HH78" i="78"/>
  <c r="CB62" i="78"/>
  <c r="HH34" i="78"/>
  <c r="CC246" i="78"/>
  <c r="CB115" i="78"/>
  <c r="CB83" i="78"/>
  <c r="CB254" i="78"/>
  <c r="HI168" i="78"/>
  <c r="HH90" i="78"/>
  <c r="CB134" i="78"/>
  <c r="CB227" i="78"/>
  <c r="CJ158" i="78"/>
  <c r="NO158" i="78" s="1"/>
  <c r="CB248" i="78"/>
  <c r="CJ7" i="78"/>
  <c r="NO7" i="78" s="1"/>
  <c r="CK90" i="78"/>
  <c r="NP90" i="78" s="1"/>
  <c r="HH62" i="78"/>
  <c r="HH39" i="78"/>
  <c r="HH115" i="78"/>
  <c r="CC162" i="78"/>
  <c r="CJ155" i="78"/>
  <c r="NO155" i="78" s="1"/>
  <c r="HH166" i="78"/>
  <c r="CB223" i="78"/>
  <c r="CB108" i="78"/>
  <c r="HH260" i="78"/>
  <c r="CJ98" i="78"/>
  <c r="NO98" i="78" s="1"/>
  <c r="CC258" i="78"/>
  <c r="CC74" i="78"/>
  <c r="HI50" i="78"/>
  <c r="CJ39" i="78"/>
  <c r="NO39" i="78" s="1"/>
  <c r="HI95" i="78"/>
  <c r="HH108" i="78"/>
  <c r="CK79" i="78"/>
  <c r="NP79" i="78" s="1"/>
  <c r="HI162" i="78"/>
  <c r="CK229" i="78"/>
  <c r="NP229" i="78" s="1"/>
  <c r="HH12" i="78"/>
  <c r="HH223" i="78"/>
  <c r="HH24" i="78"/>
  <c r="HI253" i="78"/>
  <c r="CB111" i="78"/>
  <c r="CB17" i="78"/>
  <c r="CC79" i="78"/>
  <c r="CB163" i="78"/>
  <c r="CC117" i="78"/>
  <c r="CB122" i="78"/>
  <c r="HI40" i="78"/>
  <c r="HH126" i="78"/>
  <c r="HH163" i="78"/>
  <c r="HH119" i="78"/>
  <c r="CK74" i="78"/>
  <c r="NP74" i="78" s="1"/>
  <c r="CB171" i="78"/>
  <c r="CC151" i="78"/>
  <c r="CK40" i="78"/>
  <c r="NP40" i="78" s="1"/>
  <c r="HI104" i="78"/>
  <c r="CK145" i="78"/>
  <c r="NP145" i="78" s="1"/>
  <c r="CJ227" i="78"/>
  <c r="NO227" i="78" s="1"/>
  <c r="CB240" i="78"/>
  <c r="CB28" i="78"/>
  <c r="HH60" i="78"/>
  <c r="HI172" i="78"/>
  <c r="HH201" i="78"/>
  <c r="CJ126" i="78"/>
  <c r="NO126" i="78" s="1"/>
  <c r="CB201" i="78"/>
  <c r="CC173" i="78"/>
  <c r="CB95" i="78"/>
  <c r="CJ143" i="78"/>
  <c r="NO143" i="78" s="1"/>
  <c r="CK47" i="78"/>
  <c r="NP47" i="78" s="1"/>
  <c r="CB215" i="78"/>
  <c r="CJ134" i="78"/>
  <c r="NO134" i="78" s="1"/>
  <c r="HI151" i="78"/>
  <c r="HH30" i="78"/>
  <c r="CJ151" i="78"/>
  <c r="NO151" i="78" s="1"/>
  <c r="HH196" i="78"/>
  <c r="CJ60" i="78"/>
  <c r="NO60" i="78" s="1"/>
  <c r="HH9" i="78"/>
  <c r="CC90" i="78"/>
  <c r="CC26" i="78"/>
  <c r="HI173" i="78"/>
  <c r="HH143" i="78"/>
  <c r="HI47" i="78"/>
  <c r="CK96" i="78"/>
  <c r="NP96" i="78" s="1"/>
  <c r="CJ12" i="78"/>
  <c r="NO12" i="78" s="1"/>
  <c r="CK111" i="78"/>
  <c r="NP111" i="78" s="1"/>
  <c r="HI166" i="78"/>
  <c r="HH235" i="78"/>
  <c r="CJ9" i="78"/>
  <c r="NO9" i="78" s="1"/>
  <c r="HI26" i="78"/>
  <c r="HH75" i="78"/>
  <c r="CC98" i="78"/>
  <c r="HH183" i="78"/>
  <c r="CJ218" i="78"/>
  <c r="NO218" i="78" s="1"/>
  <c r="HH111" i="78"/>
  <c r="CC96" i="78"/>
  <c r="CB146" i="78"/>
  <c r="CC183" i="78"/>
  <c r="CJ75" i="78"/>
  <c r="NO75" i="78" s="1"/>
  <c r="CB166" i="78"/>
  <c r="CB235" i="78"/>
  <c r="CB218" i="78"/>
  <c r="HI154" i="78"/>
  <c r="CK253" i="78"/>
  <c r="NP253" i="78" s="1"/>
  <c r="CC104" i="78"/>
  <c r="CC50" i="78"/>
  <c r="HI176" i="78"/>
  <c r="CK117" i="78"/>
  <c r="NP117" i="78" s="1"/>
  <c r="CK129" i="78"/>
  <c r="NP129" i="78" s="1"/>
  <c r="HI100" i="78"/>
  <c r="HI37" i="78"/>
  <c r="CC157" i="78"/>
  <c r="HI44" i="78"/>
  <c r="HI132" i="78"/>
  <c r="HI251" i="78"/>
  <c r="CK228" i="78"/>
  <c r="NP228" i="78" s="1"/>
  <c r="HI198" i="78"/>
  <c r="HI115" i="78"/>
  <c r="HI33" i="78"/>
  <c r="HI221" i="78"/>
  <c r="CC127" i="78"/>
  <c r="CC23" i="78"/>
  <c r="CC239" i="78"/>
  <c r="HI152" i="78"/>
  <c r="CK10" i="78"/>
  <c r="NP10" i="78" s="1"/>
  <c r="CC195" i="78"/>
  <c r="HI181" i="78"/>
  <c r="CC225" i="78"/>
  <c r="HI184" i="78"/>
  <c r="HI78" i="78"/>
  <c r="CC126" i="78"/>
  <c r="HI103" i="78"/>
  <c r="HI225" i="78"/>
  <c r="CK195" i="78"/>
  <c r="NP195" i="78" s="1"/>
  <c r="CC158" i="78"/>
  <c r="CK219" i="78"/>
  <c r="NP219" i="78" s="1"/>
  <c r="CC150" i="78"/>
  <c r="CK133" i="78"/>
  <c r="NP133" i="78" s="1"/>
  <c r="CC39" i="78"/>
  <c r="CK99" i="78"/>
  <c r="NP99" i="78" s="1"/>
  <c r="CC219" i="78"/>
  <c r="CK234" i="78"/>
  <c r="NP234" i="78" s="1"/>
  <c r="CC19" i="78"/>
  <c r="CK153" i="78"/>
  <c r="NP153" i="78" s="1"/>
  <c r="CC140" i="78"/>
  <c r="HI19" i="78"/>
  <c r="HI140" i="78"/>
  <c r="CK22" i="78"/>
  <c r="NP22" i="78" s="1"/>
  <c r="CC15" i="78"/>
  <c r="CC187" i="78"/>
  <c r="HI32" i="78"/>
  <c r="HI15" i="78"/>
  <c r="HI224" i="78"/>
  <c r="HI22" i="78"/>
  <c r="HI187" i="78"/>
  <c r="CC32" i="78"/>
  <c r="CC70" i="78"/>
  <c r="HI57" i="78"/>
  <c r="CC115" i="78"/>
  <c r="HI21" i="78"/>
  <c r="CC224" i="78"/>
  <c r="CC252" i="78"/>
  <c r="CC58" i="78"/>
  <c r="CC33" i="78"/>
  <c r="HI136" i="78"/>
  <c r="HI252" i="78"/>
  <c r="CC148" i="78"/>
  <c r="CK63" i="78"/>
  <c r="NP63" i="78" s="1"/>
  <c r="HI158" i="78"/>
  <c r="HI241" i="78"/>
  <c r="CK220" i="78"/>
  <c r="NP220" i="78" s="1"/>
  <c r="HI93" i="78"/>
  <c r="HI82" i="78"/>
  <c r="CC234" i="78"/>
  <c r="CC130" i="78"/>
  <c r="CK243" i="78"/>
  <c r="NP243" i="78" s="1"/>
  <c r="CC247" i="78"/>
  <c r="CC243" i="78"/>
  <c r="CK148" i="78"/>
  <c r="NP148" i="78" s="1"/>
  <c r="CC217" i="78"/>
  <c r="CK29" i="78"/>
  <c r="NP29" i="78" s="1"/>
  <c r="CC5" i="78"/>
  <c r="CC233" i="78"/>
  <c r="CC226" i="78"/>
  <c r="CC230" i="78"/>
  <c r="CK147" i="78"/>
  <c r="NP147" i="78" s="1"/>
  <c r="CC66" i="78"/>
  <c r="HI5" i="78"/>
  <c r="HI230" i="78"/>
  <c r="CK238" i="78"/>
  <c r="NP238" i="78" s="1"/>
  <c r="CC146" i="78"/>
  <c r="CC13" i="78"/>
  <c r="CC198" i="78"/>
  <c r="HI226" i="78"/>
  <c r="CC251" i="78"/>
  <c r="CC109" i="78"/>
  <c r="CK146" i="78"/>
  <c r="NP146" i="78" s="1"/>
  <c r="CK81" i="78"/>
  <c r="NP81" i="78" s="1"/>
  <c r="CC21" i="78"/>
  <c r="HI27" i="78"/>
  <c r="HI126" i="78"/>
  <c r="CC56" i="78"/>
  <c r="HI193" i="78"/>
  <c r="HI53" i="78"/>
  <c r="CK27" i="78"/>
  <c r="NP27" i="78" s="1"/>
  <c r="HI56" i="78"/>
  <c r="HI130" i="78"/>
  <c r="CK60" i="78"/>
  <c r="NP60" i="78" s="1"/>
  <c r="HI238" i="78"/>
  <c r="HI64" i="78"/>
  <c r="CC244" i="78"/>
  <c r="CK28" i="78"/>
  <c r="NP28" i="78" s="1"/>
  <c r="CK159" i="78"/>
  <c r="NP159" i="78" s="1"/>
  <c r="CC60" i="78"/>
  <c r="CK244" i="78"/>
  <c r="NP244" i="78" s="1"/>
  <c r="HI134" i="78"/>
  <c r="CC9" i="78"/>
  <c r="CC215" i="78"/>
  <c r="CC237" i="78"/>
  <c r="CC134" i="78"/>
  <c r="CK181" i="78"/>
  <c r="NP181" i="78" s="1"/>
  <c r="HI9" i="78"/>
  <c r="CC138" i="78"/>
  <c r="CC147" i="78"/>
  <c r="HI217" i="78"/>
  <c r="HI138" i="78"/>
  <c r="HI109" i="78"/>
  <c r="CK87" i="78"/>
  <c r="NP87" i="78" s="1"/>
  <c r="CC163" i="78"/>
  <c r="CC88" i="78"/>
  <c r="HI139" i="78"/>
  <c r="CC38" i="78"/>
  <c r="CK237" i="78"/>
  <c r="NP237" i="78" s="1"/>
  <c r="CK17" i="78"/>
  <c r="NP17" i="78" s="1"/>
  <c r="CK46" i="78"/>
  <c r="NP46" i="78" s="1"/>
  <c r="HI239" i="78"/>
  <c r="HI133" i="78"/>
  <c r="CC30" i="78"/>
  <c r="CK105" i="78"/>
  <c r="NP105" i="78" s="1"/>
  <c r="CC160" i="78"/>
  <c r="HI216" i="78"/>
  <c r="CC256" i="78"/>
  <c r="CC105" i="78"/>
  <c r="CC45" i="78"/>
  <c r="CC232" i="78"/>
  <c r="HI45" i="78"/>
  <c r="HI36" i="78"/>
  <c r="HI232" i="78"/>
  <c r="HI160" i="78"/>
  <c r="CK164" i="78"/>
  <c r="NP164" i="78" s="1"/>
  <c r="CK84" i="78"/>
  <c r="NP84" i="78" s="1"/>
  <c r="CC156" i="78"/>
  <c r="CC177" i="78"/>
  <c r="CK36" i="78"/>
  <c r="NP36" i="78" s="1"/>
  <c r="HI13" i="78"/>
  <c r="CC84" i="78"/>
  <c r="HI156" i="78"/>
  <c r="CC139" i="78"/>
  <c r="CK177" i="78"/>
  <c r="NP177" i="78" s="1"/>
  <c r="CK256" i="78"/>
  <c r="NP256" i="78" s="1"/>
  <c r="CC69" i="78"/>
  <c r="HI92" i="78"/>
  <c r="CC216" i="78"/>
  <c r="CK233" i="78"/>
  <c r="NP233" i="78" s="1"/>
  <c r="CC241" i="78"/>
  <c r="HI30" i="78"/>
  <c r="CC255" i="78"/>
  <c r="HI69" i="78"/>
  <c r="CK92" i="78"/>
  <c r="NP92" i="78" s="1"/>
  <c r="HI71" i="78"/>
  <c r="CK255" i="78"/>
  <c r="NP255" i="78" s="1"/>
  <c r="CC245" i="78"/>
  <c r="HI194" i="78"/>
  <c r="CC97" i="78"/>
  <c r="CC212" i="78"/>
  <c r="CC114" i="78"/>
  <c r="CK65" i="78"/>
  <c r="NP65" i="78" s="1"/>
  <c r="CK223" i="78"/>
  <c r="NP223" i="78" s="1"/>
  <c r="CC186" i="78"/>
  <c r="CC194" i="78"/>
  <c r="HI114" i="78"/>
  <c r="CC214" i="78"/>
  <c r="CC178" i="78"/>
  <c r="HI110" i="78"/>
  <c r="HI38" i="78"/>
  <c r="CC191" i="78"/>
  <c r="HI186" i="78"/>
  <c r="CK250" i="78"/>
  <c r="NP250" i="78" s="1"/>
  <c r="CC259" i="78"/>
  <c r="HI214" i="78"/>
  <c r="HI190" i="78"/>
  <c r="CK249" i="78"/>
  <c r="NP249" i="78" s="1"/>
  <c r="CC99" i="78"/>
  <c r="HI97" i="78"/>
  <c r="HI163" i="78"/>
  <c r="CK258" i="78"/>
  <c r="NP258" i="78" s="1"/>
  <c r="CC135" i="78"/>
  <c r="HI39" i="78"/>
  <c r="CK123" i="78"/>
  <c r="NP123" i="78" s="1"/>
  <c r="CC54" i="78"/>
  <c r="CC111" i="78"/>
  <c r="HI48" i="78"/>
  <c r="HI98" i="78"/>
  <c r="CC106" i="78"/>
  <c r="CC123" i="78"/>
  <c r="CC182" i="78"/>
  <c r="CK18" i="78"/>
  <c r="NP18" i="78" s="1"/>
  <c r="CC6" i="78"/>
  <c r="HI54" i="78"/>
  <c r="HI42" i="78"/>
  <c r="HI6" i="78"/>
  <c r="HI65" i="78"/>
  <c r="HI169" i="78"/>
  <c r="HI259" i="78"/>
  <c r="CC110" i="78"/>
  <c r="HI86" i="78"/>
  <c r="HI260" i="78"/>
  <c r="CK51" i="78"/>
  <c r="NP51" i="78" s="1"/>
  <c r="CC91" i="78"/>
  <c r="CC7" i="78"/>
  <c r="CK135" i="78"/>
  <c r="NP135" i="78" s="1"/>
  <c r="HI212" i="78"/>
  <c r="CC179" i="78"/>
  <c r="CC254" i="78"/>
  <c r="HI12" i="78"/>
  <c r="CC184" i="78"/>
  <c r="CC112" i="78"/>
  <c r="HI88" i="78"/>
  <c r="CC190" i="78"/>
  <c r="CC164" i="78"/>
  <c r="CC116" i="78"/>
  <c r="CC180" i="78"/>
  <c r="CC108" i="78"/>
  <c r="CK254" i="78"/>
  <c r="NP254" i="78" s="1"/>
  <c r="CK82" i="78"/>
  <c r="NP82" i="78" s="1"/>
  <c r="HI223" i="78"/>
  <c r="CC166" i="78"/>
  <c r="CC154" i="78"/>
  <c r="CC86" i="78"/>
  <c r="CK80" i="78"/>
  <c r="NP80" i="78" s="1"/>
  <c r="CC80" i="78"/>
  <c r="CC199" i="78"/>
  <c r="CK199" i="78"/>
  <c r="NP199" i="78" s="1"/>
  <c r="CK142" i="78"/>
  <c r="NP142" i="78" s="1"/>
  <c r="HI142" i="78"/>
  <c r="CK75" i="78"/>
  <c r="NP75" i="78" s="1"/>
  <c r="CC75" i="78"/>
  <c r="CC121" i="78"/>
  <c r="CK121" i="78"/>
  <c r="NP121" i="78" s="1"/>
  <c r="HI121" i="78"/>
  <c r="HI68" i="78"/>
  <c r="CK68" i="78"/>
  <c r="NP68" i="78" s="1"/>
  <c r="CC68" i="78"/>
  <c r="HI29" i="78"/>
  <c r="CK93" i="78"/>
  <c r="NP93" i="78" s="1"/>
  <c r="HI218" i="78"/>
  <c r="CC257" i="78"/>
  <c r="HI257" i="78"/>
  <c r="CK62" i="78"/>
  <c r="NP62" i="78" s="1"/>
  <c r="HI62" i="78"/>
  <c r="CC62" i="78"/>
  <c r="CK165" i="78"/>
  <c r="NP165" i="78" s="1"/>
  <c r="HI70" i="78"/>
  <c r="CC159" i="78"/>
  <c r="CC136" i="78"/>
  <c r="CK196" i="78"/>
  <c r="NP196" i="78" s="1"/>
  <c r="HI196" i="78"/>
  <c r="CC196" i="78"/>
  <c r="HI141" i="78"/>
  <c r="CK141" i="78"/>
  <c r="NP141" i="78" s="1"/>
  <c r="HI231" i="78"/>
  <c r="CC231" i="78"/>
  <c r="CK175" i="78"/>
  <c r="NP175" i="78" s="1"/>
  <c r="HI175" i="78"/>
  <c r="HI76" i="78"/>
  <c r="CC228" i="78"/>
  <c r="CC144" i="78"/>
  <c r="CC221" i="78"/>
  <c r="CC87" i="78"/>
  <c r="CK100" i="78"/>
  <c r="NP100" i="78" s="1"/>
  <c r="CC213" i="78"/>
  <c r="CK53" i="78"/>
  <c r="NP53" i="78" s="1"/>
  <c r="CC189" i="78"/>
  <c r="CK122" i="78"/>
  <c r="NP122" i="78" s="1"/>
  <c r="CC122" i="78"/>
  <c r="HI144" i="78"/>
  <c r="CK215" i="78"/>
  <c r="NP215" i="78" s="1"/>
  <c r="HI127" i="78"/>
  <c r="HI213" i="78"/>
  <c r="CC172" i="78"/>
  <c r="CC44" i="78"/>
  <c r="CC218" i="78"/>
  <c r="CC24" i="78"/>
  <c r="CC57" i="78"/>
  <c r="CC76" i="78"/>
  <c r="HI75" i="78"/>
  <c r="CC124" i="78"/>
  <c r="CK240" i="78"/>
  <c r="NP240" i="78" s="1"/>
  <c r="CC240" i="78"/>
  <c r="CK49" i="78"/>
  <c r="NP49" i="78" s="1"/>
  <c r="CC49" i="78"/>
  <c r="HI10" i="78"/>
  <c r="CC165" i="78"/>
  <c r="CK66" i="78"/>
  <c r="NP66" i="78" s="1"/>
  <c r="CC153" i="78"/>
  <c r="CC193" i="78"/>
  <c r="CC31" i="78"/>
  <c r="HI128" i="78"/>
  <c r="CK59" i="78"/>
  <c r="NP59" i="78" s="1"/>
  <c r="CC59" i="78"/>
  <c r="CC141" i="78"/>
  <c r="CC81" i="78"/>
  <c r="CC94" i="78"/>
  <c r="HI94" i="78"/>
  <c r="CK170" i="78"/>
  <c r="NP170" i="78" s="1"/>
  <c r="CC170" i="78"/>
  <c r="CC152" i="78"/>
  <c r="CC71" i="78"/>
  <c r="HI200" i="78"/>
  <c r="CK260" i="78"/>
  <c r="NP260" i="78" s="1"/>
  <c r="CC64" i="78"/>
  <c r="HI31" i="78"/>
  <c r="HI182" i="78"/>
  <c r="HI18" i="78"/>
  <c r="CC227" i="78"/>
  <c r="CK227" i="78"/>
  <c r="NP227" i="78" s="1"/>
  <c r="HI227" i="78"/>
  <c r="CC118" i="78"/>
  <c r="HI24" i="78"/>
  <c r="CK189" i="78"/>
  <c r="NP189" i="78" s="1"/>
  <c r="CC34" i="78"/>
  <c r="HI34" i="78"/>
  <c r="HI171" i="78"/>
  <c r="CC171" i="78"/>
  <c r="C21" i="15"/>
  <c r="M21" i="15"/>
  <c r="D21" i="15"/>
  <c r="J21" i="15"/>
  <c r="L21" i="15"/>
  <c r="B21" i="15"/>
  <c r="E21" i="15"/>
  <c r="H21" i="15"/>
  <c r="K21" i="15"/>
  <c r="F21" i="15"/>
  <c r="M26" i="15"/>
  <c r="B26" i="15"/>
  <c r="V26" i="15"/>
  <c r="H26" i="15"/>
  <c r="D26" i="15"/>
  <c r="I26" i="15"/>
  <c r="F26" i="15"/>
  <c r="E26" i="15"/>
  <c r="K26" i="15"/>
  <c r="J26" i="15"/>
  <c r="S26" i="15"/>
  <c r="U26" i="15"/>
  <c r="G26" i="15"/>
  <c r="C26" i="15"/>
  <c r="Q26" i="15"/>
  <c r="L26" i="15"/>
  <c r="P26" i="15"/>
  <c r="R26" i="15"/>
  <c r="W26" i="15"/>
  <c r="X26" i="15"/>
  <c r="I24" i="15"/>
  <c r="C24" i="15"/>
  <c r="L24" i="15"/>
  <c r="H24" i="15"/>
  <c r="G24" i="15"/>
  <c r="K24" i="15"/>
  <c r="J24" i="15"/>
  <c r="M24" i="15"/>
  <c r="E24" i="15"/>
  <c r="F24" i="15"/>
  <c r="F23" i="15"/>
  <c r="J23" i="15"/>
  <c r="M23" i="15"/>
  <c r="B20" i="15"/>
  <c r="J20" i="15"/>
  <c r="L20" i="15"/>
  <c r="H25" i="15"/>
  <c r="R25" i="15"/>
  <c r="I22" i="15"/>
  <c r="M22" i="15"/>
  <c r="E20" i="15"/>
  <c r="H22" i="15"/>
  <c r="K25" i="15"/>
  <c r="L22" i="15"/>
  <c r="B22" i="15"/>
  <c r="W25" i="15"/>
  <c r="D20" i="15"/>
  <c r="F20" i="15"/>
  <c r="E25" i="15"/>
  <c r="H20" i="15"/>
  <c r="E22" i="15"/>
  <c r="K20" i="15"/>
  <c r="G22" i="15"/>
  <c r="K22" i="15"/>
  <c r="C22" i="15"/>
  <c r="G21" i="15"/>
  <c r="D24" i="15"/>
  <c r="F22" i="15"/>
  <c r="T25" i="15"/>
  <c r="J25" i="15"/>
  <c r="V25" i="15"/>
  <c r="L25" i="15"/>
  <c r="S25" i="15"/>
  <c r="C25" i="15"/>
  <c r="Q25" i="15"/>
  <c r="J22" i="15"/>
  <c r="B25" i="15"/>
  <c r="F25" i="15"/>
  <c r="P25" i="15"/>
  <c r="G25" i="15"/>
  <c r="I25" i="15"/>
  <c r="X25" i="15"/>
  <c r="D25" i="15"/>
  <c r="I23" i="15"/>
  <c r="G20" i="15"/>
  <c r="D23" i="15"/>
  <c r="B23" i="15"/>
  <c r="U25" i="15"/>
  <c r="C20" i="15"/>
  <c r="I20" i="15"/>
  <c r="E23" i="15"/>
  <c r="M20" i="15"/>
  <c r="L23" i="15"/>
  <c r="C23" i="15"/>
  <c r="K23" i="15"/>
  <c r="H23" i="15"/>
  <c r="BU202" i="78" l="1"/>
  <c r="BM202" i="78"/>
  <c r="HI207" i="78"/>
  <c r="BM207" i="78"/>
  <c r="BU207" i="78"/>
  <c r="BM206" i="78"/>
  <c r="BU206" i="78"/>
  <c r="CK211" i="78"/>
  <c r="NP211" i="78" s="1"/>
  <c r="BM211" i="78"/>
  <c r="BU211" i="78"/>
  <c r="BM205" i="78"/>
  <c r="BU205" i="78"/>
  <c r="HI210" i="78"/>
  <c r="BM210" i="78"/>
  <c r="BU210" i="78"/>
  <c r="BT203" i="78"/>
  <c r="BL203" i="78"/>
  <c r="BL202" i="78"/>
  <c r="BT202" i="78"/>
  <c r="HH207" i="78"/>
  <c r="BL207" i="78"/>
  <c r="BT207" i="78"/>
  <c r="BM203" i="78"/>
  <c r="BU203" i="78"/>
  <c r="CK208" i="78"/>
  <c r="NP208" i="78" s="1"/>
  <c r="BM208" i="78"/>
  <c r="BU208" i="78"/>
  <c r="BL204" i="78"/>
  <c r="BT204" i="78"/>
  <c r="BT206" i="78"/>
  <c r="BL206" i="78"/>
  <c r="BT205" i="78"/>
  <c r="BL205" i="78"/>
  <c r="CJ210" i="78"/>
  <c r="NO210" i="78" s="1"/>
  <c r="BL210" i="78"/>
  <c r="BT210" i="78"/>
  <c r="CJ208" i="78"/>
  <c r="NO208" i="78" s="1"/>
  <c r="BT208" i="78"/>
  <c r="BL208" i="78"/>
  <c r="BL211" i="78"/>
  <c r="BT211" i="78"/>
  <c r="HH209" i="78"/>
  <c r="BL209" i="78"/>
  <c r="BT209" i="78"/>
  <c r="BU204" i="78"/>
  <c r="BM204" i="78"/>
  <c r="CK209" i="78"/>
  <c r="NP209" i="78" s="1"/>
  <c r="BM209" i="78"/>
  <c r="BU209" i="78"/>
  <c r="CK210" i="78"/>
  <c r="NP210" i="78" s="1"/>
  <c r="CC210" i="78"/>
  <c r="CJ209" i="78"/>
  <c r="NO209" i="78" s="1"/>
  <c r="HH210" i="78"/>
  <c r="CB209" i="78"/>
  <c r="CC211" i="78"/>
  <c r="HI209" i="78"/>
  <c r="CB207" i="78"/>
  <c r="HI211" i="78"/>
  <c r="CJ207" i="78"/>
  <c r="NO207" i="78" s="1"/>
  <c r="CC209" i="78"/>
  <c r="CB208" i="78"/>
  <c r="CC207" i="78"/>
  <c r="CK207" i="78"/>
  <c r="NP207" i="78" s="1"/>
  <c r="CC204" i="78"/>
  <c r="HI204" i="78"/>
  <c r="CK204" i="78"/>
  <c r="NP204" i="78" s="1"/>
  <c r="CK203" i="78"/>
  <c r="NP203" i="78" s="1"/>
  <c r="CC203" i="78"/>
  <c r="HI203" i="78"/>
  <c r="HI206" i="78"/>
  <c r="CC206" i="78"/>
  <c r="CK206" i="78"/>
  <c r="NP206" i="78" s="1"/>
  <c r="CC208" i="78"/>
  <c r="HI208" i="78"/>
  <c r="HI202" i="78"/>
  <c r="CK202" i="78"/>
  <c r="NP202" i="78" s="1"/>
  <c r="CC202" i="78"/>
  <c r="CC205" i="78"/>
  <c r="HI205" i="78"/>
  <c r="CK205" i="78"/>
  <c r="NP205" i="78" s="1"/>
  <c r="HH205" i="78"/>
  <c r="CJ205" i="78"/>
  <c r="NO205" i="78" s="1"/>
  <c r="CB205" i="78"/>
  <c r="CB203" i="78"/>
  <c r="CJ203" i="78"/>
  <c r="NO203" i="78" s="1"/>
  <c r="HH203" i="78"/>
  <c r="CJ206" i="78"/>
  <c r="NO206" i="78" s="1"/>
  <c r="CB206" i="78"/>
  <c r="HH206" i="78"/>
  <c r="CJ211" i="78"/>
  <c r="NO211" i="78" s="1"/>
  <c r="HH211" i="78"/>
  <c r="CB211" i="78"/>
  <c r="HH204" i="78"/>
  <c r="CB204" i="78"/>
  <c r="CJ204" i="78"/>
  <c r="NO204" i="78" s="1"/>
  <c r="CB210" i="78"/>
  <c r="HH208" i="78"/>
  <c r="CB202" i="78"/>
  <c r="CJ202" i="78"/>
  <c r="NO202" i="78" s="1"/>
  <c r="HH202" i="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Tina Bui</author>
  </authors>
  <commentList>
    <comment ref="T602" authorId="0" shapeId="0" xr:uid="{50A119B6-991B-4E19-B9F2-FB2D7281E8D3}">
      <text>
        <r>
          <rPr>
            <b/>
            <sz val="9"/>
            <color indexed="81"/>
            <rFont val="Tahoma"/>
            <family val="2"/>
          </rPr>
          <t>Tina Bui:</t>
        </r>
        <r>
          <rPr>
            <sz val="9"/>
            <color indexed="81"/>
            <rFont val="Tahoma"/>
            <family val="2"/>
          </rPr>
          <t xml:space="preserve">
Since Apr'26 CTC = $6 ESF eff 1/4/26
</t>
        </r>
      </text>
    </comment>
    <comment ref="W602" authorId="0" shapeId="0" xr:uid="{CBFBD8D8-67CA-417B-9096-18203B3070C8}">
      <text>
        <r>
          <rPr>
            <b/>
            <sz val="9"/>
            <color indexed="81"/>
            <rFont val="Tahoma"/>
            <family val="2"/>
          </rPr>
          <t>Tina Bui:</t>
        </r>
        <r>
          <rPr>
            <sz val="9"/>
            <color indexed="81"/>
            <rFont val="Tahoma"/>
            <family val="2"/>
          </rPr>
          <t xml:space="preserve">
Since Jan'26 CTC = $10 Docs eff 1/1/26</t>
        </r>
      </text>
    </comment>
    <comment ref="X602" authorId="0" shapeId="0" xr:uid="{71D33ACA-B16A-4FCE-B753-7F22E814EDE9}">
      <text>
        <r>
          <rPr>
            <b/>
            <sz val="9"/>
            <color indexed="81"/>
            <rFont val="Tahoma"/>
            <family val="2"/>
          </rPr>
          <t>Tina Bui:</t>
        </r>
        <r>
          <rPr>
            <sz val="9"/>
            <color indexed="81"/>
            <rFont val="Tahoma"/>
            <family val="2"/>
          </rPr>
          <t xml:space="preserve">
Since Mar '24 CTC = nil --&gt; keep $18 till 31/5/24 JIC --&gt; align CTC aof 1.6.24
(previous = $8)</t>
        </r>
      </text>
    </comment>
    <comment ref="Y602" authorId="0" shapeId="0" xr:uid="{553B8C1D-D898-4DA1-9882-CCD983522E80}">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02" authorId="0" shapeId="0" xr:uid="{CCC50055-9A06-4F14-A3B7-5C8A879E3251}">
      <text>
        <r>
          <rPr>
            <b/>
            <sz val="9"/>
            <color indexed="81"/>
            <rFont val="Tahoma"/>
            <family val="2"/>
          </rPr>
          <t>Tina Bui:</t>
        </r>
        <r>
          <rPr>
            <sz val="9"/>
            <color indexed="81"/>
            <rFont val="Tahoma"/>
            <family val="2"/>
          </rPr>
          <t xml:space="preserve">
Since Jun'26 CTC = $2 INF eff 1/4/26
Since Apr'26 CTC = $17 OHC + $2 INF eff 1/4/26
Since Jan'26 CTC = $10 OHC eff 1/1/26</t>
        </r>
      </text>
    </comment>
    <comment ref="T603" authorId="0" shapeId="0" xr:uid="{58D59840-48EB-4166-B54A-178E93B87834}">
      <text>
        <r>
          <rPr>
            <b/>
            <sz val="9"/>
            <color indexed="81"/>
            <rFont val="Tahoma"/>
            <family val="2"/>
          </rPr>
          <t>Tina Bui:</t>
        </r>
        <r>
          <rPr>
            <sz val="9"/>
            <color indexed="81"/>
            <rFont val="Tahoma"/>
            <family val="2"/>
          </rPr>
          <t xml:space="preserve">
Since Apr'26 CTC = $6 ESF eff 1/4/26
</t>
        </r>
      </text>
    </comment>
    <comment ref="W603" authorId="0" shapeId="0" xr:uid="{03E9083A-CD99-47EF-B178-C20DA957D360}">
      <text>
        <r>
          <rPr>
            <b/>
            <sz val="9"/>
            <color indexed="81"/>
            <rFont val="Tahoma"/>
            <family val="2"/>
          </rPr>
          <t>Tina Bui:</t>
        </r>
        <r>
          <rPr>
            <sz val="9"/>
            <color indexed="81"/>
            <rFont val="Tahoma"/>
            <family val="2"/>
          </rPr>
          <t xml:space="preserve">
Since Jan'26 CTC = $10 Docs eff 1/1/26</t>
        </r>
      </text>
    </comment>
    <comment ref="X603" authorId="0" shapeId="0" xr:uid="{0F801217-A432-4AE7-B1E0-DCC7167579AB}">
      <text>
        <r>
          <rPr>
            <b/>
            <sz val="9"/>
            <color indexed="81"/>
            <rFont val="Tahoma"/>
            <family val="2"/>
          </rPr>
          <t>Tina Bui:</t>
        </r>
        <r>
          <rPr>
            <sz val="9"/>
            <color indexed="81"/>
            <rFont val="Tahoma"/>
            <family val="2"/>
          </rPr>
          <t xml:space="preserve">
Since Mar '24 CTC = nil --&gt; keep $18 till 31/5/24 JIC --&gt; align CTC aof 1.6.24
(previous = $8)</t>
        </r>
      </text>
    </comment>
    <comment ref="Y603" authorId="0" shapeId="0" xr:uid="{80DC6A20-E5E9-48BE-B5F1-8C3BA3401B2A}">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03" authorId="0" shapeId="0" xr:uid="{C8CB9809-F7B0-40F7-8926-46946C3D3B81}">
      <text>
        <r>
          <rPr>
            <b/>
            <sz val="9"/>
            <color indexed="81"/>
            <rFont val="Tahoma"/>
            <family val="2"/>
          </rPr>
          <t>Tina Bui:</t>
        </r>
        <r>
          <rPr>
            <sz val="9"/>
            <color indexed="81"/>
            <rFont val="Tahoma"/>
            <family val="2"/>
          </rPr>
          <t xml:space="preserve">
Since Jun'26 CTC = $2 INF eff 1/4/26
Since Apr'26 CTC = $17 OHC + $2 INF eff 1/4/26
Since Jan'26 CTC = $10 OHC eff 1/1/26</t>
        </r>
      </text>
    </comment>
    <comment ref="T604" authorId="0" shapeId="0" xr:uid="{179C9852-82FD-4D4A-8CE5-41BBF31B21B0}">
      <text>
        <r>
          <rPr>
            <b/>
            <sz val="9"/>
            <color indexed="81"/>
            <rFont val="Tahoma"/>
            <family val="2"/>
          </rPr>
          <t>Tina Bui:</t>
        </r>
        <r>
          <rPr>
            <sz val="9"/>
            <color indexed="81"/>
            <rFont val="Tahoma"/>
            <family val="2"/>
          </rPr>
          <t xml:space="preserve">
Since Apr'26 CTC = $6 ESF eff 1/4/26
</t>
        </r>
      </text>
    </comment>
    <comment ref="W604" authorId="0" shapeId="0" xr:uid="{2212284D-A1F3-4536-B717-10F54D7E2EDC}">
      <text>
        <r>
          <rPr>
            <b/>
            <sz val="9"/>
            <color indexed="81"/>
            <rFont val="Tahoma"/>
            <family val="2"/>
          </rPr>
          <t>Tina Bui:</t>
        </r>
        <r>
          <rPr>
            <sz val="9"/>
            <color indexed="81"/>
            <rFont val="Tahoma"/>
            <family val="2"/>
          </rPr>
          <t xml:space="preserve">
Since Jan'26 CTC = $10 Docs eff 1/1/26</t>
        </r>
      </text>
    </comment>
    <comment ref="X604" authorId="0" shapeId="0" xr:uid="{9A2BA4B6-2646-4BC8-865E-51834A69EE6E}">
      <text>
        <r>
          <rPr>
            <b/>
            <sz val="9"/>
            <color indexed="81"/>
            <rFont val="Tahoma"/>
            <family val="2"/>
          </rPr>
          <t>Tina Bui:</t>
        </r>
        <r>
          <rPr>
            <sz val="9"/>
            <color indexed="81"/>
            <rFont val="Tahoma"/>
            <family val="2"/>
          </rPr>
          <t xml:space="preserve">
Since Mar '24 CTC = nil --&gt; keep $18 till 31/5/24 JIC --&gt; align CTC aof 1.6.24
(previous = $8)</t>
        </r>
      </text>
    </comment>
    <comment ref="Y604" authorId="0" shapeId="0" xr:uid="{59CE84E9-6346-44CA-8A98-9668B32CBB49}">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04" authorId="0" shapeId="0" xr:uid="{B09A57CF-F1F4-4DCD-BBB9-2A0D02FF8424}">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L605" authorId="0" shapeId="0" xr:uid="{C981CC50-7317-4057-B99D-0D5D9F7062AB}">
      <text>
        <r>
          <rPr>
            <b/>
            <sz val="9"/>
            <color indexed="81"/>
            <rFont val="Tahoma"/>
            <family val="2"/>
          </rPr>
          <t>Tina Bui:</t>
        </r>
        <r>
          <rPr>
            <sz val="9"/>
            <color indexed="81"/>
            <rFont val="Tahoma"/>
            <family val="2"/>
          </rPr>
          <t xml:space="preserve">
WWA web 27.1.26</t>
        </r>
      </text>
    </comment>
    <comment ref="T605" authorId="0" shapeId="0" xr:uid="{133CF3D8-F2E2-478F-A2DA-15254A561219}">
      <text>
        <r>
          <rPr>
            <b/>
            <sz val="9"/>
            <color indexed="81"/>
            <rFont val="Tahoma"/>
            <family val="2"/>
          </rPr>
          <t>Tina Bui:</t>
        </r>
        <r>
          <rPr>
            <sz val="9"/>
            <color indexed="81"/>
            <rFont val="Tahoma"/>
            <family val="2"/>
          </rPr>
          <t xml:space="preserve">
Since Apr'26 CTC = $6 ESF eff 1/4/26
</t>
        </r>
      </text>
    </comment>
    <comment ref="W605" authorId="0" shapeId="0" xr:uid="{ACA7B258-2BAF-4BB8-A7DF-635585CF35E3}">
      <text>
        <r>
          <rPr>
            <b/>
            <sz val="9"/>
            <color indexed="81"/>
            <rFont val="Tahoma"/>
            <family val="2"/>
          </rPr>
          <t>Tina Bui:</t>
        </r>
        <r>
          <rPr>
            <sz val="9"/>
            <color indexed="81"/>
            <rFont val="Tahoma"/>
            <family val="2"/>
          </rPr>
          <t xml:space="preserve">
Since Jan'26 CTC = $10 Docs eff 1/1/26</t>
        </r>
      </text>
    </comment>
    <comment ref="X605" authorId="0" shapeId="0" xr:uid="{2AAE629F-A8DB-45CB-BDB3-9637FCB5DE4A}">
      <text>
        <r>
          <rPr>
            <b/>
            <sz val="9"/>
            <color indexed="81"/>
            <rFont val="Tahoma"/>
            <family val="2"/>
          </rPr>
          <t>Tina Bui:</t>
        </r>
        <r>
          <rPr>
            <sz val="9"/>
            <color indexed="81"/>
            <rFont val="Tahoma"/>
            <family val="2"/>
          </rPr>
          <t xml:space="preserve">
Since Mar '24 CTC = nil --&gt; keep $18 till 31/5/24 JIC --&gt; align CTC aof 1.6.24
(previous = $8)</t>
        </r>
      </text>
    </comment>
    <comment ref="Y605" authorId="0" shapeId="0" xr:uid="{C051ACE7-612C-452F-A756-5C8F988BDADF}">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05" authorId="0" shapeId="0" xr:uid="{478B2B51-9C6D-4629-90BF-47887AEEF01D}">
      <text>
        <r>
          <rPr>
            <b/>
            <sz val="9"/>
            <color indexed="81"/>
            <rFont val="Tahoma"/>
            <family val="2"/>
          </rPr>
          <t>Tina Bui:</t>
        </r>
        <r>
          <rPr>
            <sz val="9"/>
            <color indexed="81"/>
            <rFont val="Tahoma"/>
            <family val="2"/>
          </rPr>
          <t xml:space="preserve">
Since Jun'26 CTC = $2 INF eff 1/4/26
Since Apr'26 CTC = $17 OHC + $2 INF eff 1/4/26
Since Jan'26 CTC = $10 OHC eff 1/1/26</t>
        </r>
      </text>
    </comment>
    <comment ref="L606" authorId="0" shapeId="0" xr:uid="{881DA140-A24C-4FE7-8EE2-2C6ED90E61EE}">
      <text>
        <r>
          <rPr>
            <b/>
            <sz val="9"/>
            <color indexed="81"/>
            <rFont val="Tahoma"/>
            <family val="2"/>
          </rPr>
          <t>Tina Bui:</t>
        </r>
        <r>
          <rPr>
            <sz val="9"/>
            <color indexed="81"/>
            <rFont val="Tahoma"/>
            <family val="2"/>
          </rPr>
          <t xml:space="preserve">
WWA web 27.1.26</t>
        </r>
      </text>
    </comment>
    <comment ref="T606" authorId="0" shapeId="0" xr:uid="{49CFD42D-BFDA-4435-AE8A-03B8779A3354}">
      <text>
        <r>
          <rPr>
            <b/>
            <sz val="9"/>
            <color indexed="81"/>
            <rFont val="Tahoma"/>
            <family val="2"/>
          </rPr>
          <t>Tina Bui:</t>
        </r>
        <r>
          <rPr>
            <sz val="9"/>
            <color indexed="81"/>
            <rFont val="Tahoma"/>
            <family val="2"/>
          </rPr>
          <t xml:space="preserve">
Since Apr'26 CTC = $6 ESF eff 1/4/26
</t>
        </r>
      </text>
    </comment>
    <comment ref="W606" authorId="0" shapeId="0" xr:uid="{39A76611-4202-4DB6-91D4-8EB5FFDEB3B2}">
      <text>
        <r>
          <rPr>
            <b/>
            <sz val="9"/>
            <color indexed="81"/>
            <rFont val="Tahoma"/>
            <family val="2"/>
          </rPr>
          <t>Tina Bui:</t>
        </r>
        <r>
          <rPr>
            <sz val="9"/>
            <color indexed="81"/>
            <rFont val="Tahoma"/>
            <family val="2"/>
          </rPr>
          <t xml:space="preserve">
Since Jan'26 CTC = $10 Docs eff 1/1/26</t>
        </r>
      </text>
    </comment>
    <comment ref="X606" authorId="0" shapeId="0" xr:uid="{6F297CA0-B05D-48F2-9AA8-7EAFB65B9641}">
      <text>
        <r>
          <rPr>
            <b/>
            <sz val="9"/>
            <color indexed="81"/>
            <rFont val="Tahoma"/>
            <family val="2"/>
          </rPr>
          <t>Tina Bui:</t>
        </r>
        <r>
          <rPr>
            <sz val="9"/>
            <color indexed="81"/>
            <rFont val="Tahoma"/>
            <family val="2"/>
          </rPr>
          <t xml:space="preserve">
Since Mar '24 CTC = nil --&gt; keep $18 till 31/5/24 JIC --&gt; align CTC aof 1.6.24
(previous = $8)</t>
        </r>
      </text>
    </comment>
    <comment ref="Y606" authorId="0" shapeId="0" xr:uid="{A87E83EB-6CF8-41F1-A8B6-96017DE848B7}">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06" authorId="0" shapeId="0" xr:uid="{C2479112-6E67-4485-AB1A-A3BBEC2FE951}">
      <text>
        <r>
          <rPr>
            <b/>
            <sz val="9"/>
            <color indexed="81"/>
            <rFont val="Tahoma"/>
            <family val="2"/>
          </rPr>
          <t>Tina Bui:</t>
        </r>
        <r>
          <rPr>
            <sz val="9"/>
            <color indexed="81"/>
            <rFont val="Tahoma"/>
            <family val="2"/>
          </rPr>
          <t xml:space="preserve">
Since Jun'26 CTC = $2 INF eff 1/4/26
Since Apr'26 CTC = $17 OHC + $2 INF eff 1/4/26
Since Jan'26 CTC = $10 OHC eff 1/1/26</t>
        </r>
      </text>
    </comment>
    <comment ref="T607" authorId="0" shapeId="0" xr:uid="{21EEEA37-3032-427B-B395-ABA2A66ECB53}">
      <text>
        <r>
          <rPr>
            <b/>
            <sz val="9"/>
            <color indexed="81"/>
            <rFont val="Tahoma"/>
            <family val="2"/>
          </rPr>
          <t>Tina Bui:</t>
        </r>
        <r>
          <rPr>
            <sz val="9"/>
            <color indexed="81"/>
            <rFont val="Tahoma"/>
            <family val="2"/>
          </rPr>
          <t xml:space="preserve">
Since Apr'26 CTC = $6 ESF eff 1/4/26
</t>
        </r>
      </text>
    </comment>
    <comment ref="W607" authorId="0" shapeId="0" xr:uid="{125781C5-F5AA-4A27-BCC0-3C43D207B584}">
      <text>
        <r>
          <rPr>
            <b/>
            <sz val="9"/>
            <color indexed="81"/>
            <rFont val="Tahoma"/>
            <family val="2"/>
          </rPr>
          <t>Tina Bui:</t>
        </r>
        <r>
          <rPr>
            <sz val="9"/>
            <color indexed="81"/>
            <rFont val="Tahoma"/>
            <family val="2"/>
          </rPr>
          <t xml:space="preserve">
Since Jan'26 CTC = $10 Docs eff 1/1/26</t>
        </r>
      </text>
    </comment>
    <comment ref="X607" authorId="0" shapeId="0" xr:uid="{5703DF4D-48FB-41D9-A768-B1B79A5A8EF5}">
      <text>
        <r>
          <rPr>
            <b/>
            <sz val="9"/>
            <color indexed="81"/>
            <rFont val="Tahoma"/>
            <family val="2"/>
          </rPr>
          <t>Tina Bui:</t>
        </r>
        <r>
          <rPr>
            <sz val="9"/>
            <color indexed="81"/>
            <rFont val="Tahoma"/>
            <family val="2"/>
          </rPr>
          <t xml:space="preserve">
Since Mar '24 CTC = nil --&gt; keep $18 till 31/5/24 JIC --&gt; align CTC aof 1.6.24
(previous = $8)</t>
        </r>
      </text>
    </comment>
    <comment ref="Y607" authorId="0" shapeId="0" xr:uid="{B0328DB0-B24D-4EC9-BD12-7D5DBF43351B}">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07" authorId="0" shapeId="0" xr:uid="{33A9918B-6398-4590-9D45-D1B0CB34D3C8}">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08" authorId="0" shapeId="0" xr:uid="{5DC31E0D-4EDB-41A3-ADB2-BC42EB543B99}">
      <text>
        <r>
          <rPr>
            <b/>
            <sz val="9"/>
            <color indexed="81"/>
            <rFont val="Tahoma"/>
            <family val="2"/>
          </rPr>
          <t>Tina Bui:</t>
        </r>
        <r>
          <rPr>
            <sz val="9"/>
            <color indexed="81"/>
            <rFont val="Tahoma"/>
            <family val="2"/>
          </rPr>
          <t xml:space="preserve">
Since Apr'26 CTC = $6 ESF eff 1/4/26
</t>
        </r>
      </text>
    </comment>
    <comment ref="W608" authorId="0" shapeId="0" xr:uid="{EE8F08C9-F833-427E-8F73-6567562B97A5}">
      <text>
        <r>
          <rPr>
            <b/>
            <sz val="9"/>
            <color indexed="81"/>
            <rFont val="Tahoma"/>
            <family val="2"/>
          </rPr>
          <t>Tina Bui:</t>
        </r>
        <r>
          <rPr>
            <sz val="9"/>
            <color indexed="81"/>
            <rFont val="Tahoma"/>
            <family val="2"/>
          </rPr>
          <t xml:space="preserve">
Since Jan'26 CTC = $10 Docs eff 1/1/26</t>
        </r>
      </text>
    </comment>
    <comment ref="X608" authorId="0" shapeId="0" xr:uid="{90076F41-FF3A-4482-9472-4B55B6736FE2}">
      <text>
        <r>
          <rPr>
            <b/>
            <sz val="9"/>
            <color indexed="81"/>
            <rFont val="Tahoma"/>
            <family val="2"/>
          </rPr>
          <t>Tina Bui:</t>
        </r>
        <r>
          <rPr>
            <sz val="9"/>
            <color indexed="81"/>
            <rFont val="Tahoma"/>
            <family val="2"/>
          </rPr>
          <t xml:space="preserve">
Since Mar '24 CTC = nil --&gt; keep $18 till 31/5/24 JIC --&gt; align CTC aof 1.6.24
(previous = $8)</t>
        </r>
      </text>
    </comment>
    <comment ref="Y608" authorId="0" shapeId="0" xr:uid="{CC612A63-837E-46C0-ACF4-92DF1E32EF70}">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08" authorId="0" shapeId="0" xr:uid="{9B4D797B-B5AE-4BC4-B181-A5BD1624CDC4}">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09" authorId="0" shapeId="0" xr:uid="{A7BFAB0C-08E3-4FA6-BF58-F67711927400}">
      <text>
        <r>
          <rPr>
            <b/>
            <sz val="9"/>
            <color indexed="81"/>
            <rFont val="Tahoma"/>
            <family val="2"/>
          </rPr>
          <t>Tina Bui:</t>
        </r>
        <r>
          <rPr>
            <sz val="9"/>
            <color indexed="81"/>
            <rFont val="Tahoma"/>
            <family val="2"/>
          </rPr>
          <t xml:space="preserve">
Since Apr'26 CTC = $6 ESF eff 1/4/26
</t>
        </r>
      </text>
    </comment>
    <comment ref="W609" authorId="0" shapeId="0" xr:uid="{C0C5C512-2509-4AFF-98A4-A8B8CA52E165}">
      <text>
        <r>
          <rPr>
            <b/>
            <sz val="9"/>
            <color indexed="81"/>
            <rFont val="Tahoma"/>
            <family val="2"/>
          </rPr>
          <t>Tina Bui:</t>
        </r>
        <r>
          <rPr>
            <sz val="9"/>
            <color indexed="81"/>
            <rFont val="Tahoma"/>
            <family val="2"/>
          </rPr>
          <t xml:space="preserve">
Since Jan'26 CTC = $10 Docs eff 1/1/26</t>
        </r>
      </text>
    </comment>
    <comment ref="X609" authorId="0" shapeId="0" xr:uid="{A6410158-CED9-46B8-A82A-B629ABDB1B6A}">
      <text>
        <r>
          <rPr>
            <b/>
            <sz val="9"/>
            <color indexed="81"/>
            <rFont val="Tahoma"/>
            <family val="2"/>
          </rPr>
          <t>Tina Bui:</t>
        </r>
        <r>
          <rPr>
            <sz val="9"/>
            <color indexed="81"/>
            <rFont val="Tahoma"/>
            <family val="2"/>
          </rPr>
          <t xml:space="preserve">
Since Mar '24 CTC = nil --&gt; keep $18 till 31/5/24 JIC --&gt; align CTC aof 1.6.24
(previous = $8)</t>
        </r>
      </text>
    </comment>
    <comment ref="Y609" authorId="0" shapeId="0" xr:uid="{5539D915-422D-43AD-9AAD-EA38074341BF}">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09" authorId="0" shapeId="0" xr:uid="{EE3D2E15-3F0D-4733-A118-B1738520D93E}">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10" authorId="0" shapeId="0" xr:uid="{B42230F1-73C6-4E6F-80D0-D2932BFF0F6B}">
      <text>
        <r>
          <rPr>
            <b/>
            <sz val="9"/>
            <color indexed="81"/>
            <rFont val="Tahoma"/>
            <family val="2"/>
          </rPr>
          <t>Tina Bui:</t>
        </r>
        <r>
          <rPr>
            <sz val="9"/>
            <color indexed="81"/>
            <rFont val="Tahoma"/>
            <family val="2"/>
          </rPr>
          <t xml:space="preserve">
Since Apr'26 CTC = $6 ESF eff 1/4/26
</t>
        </r>
      </text>
    </comment>
    <comment ref="W610" authorId="0" shapeId="0" xr:uid="{B9573F9E-B991-4E5C-8F53-811F12C712CF}">
      <text>
        <r>
          <rPr>
            <b/>
            <sz val="9"/>
            <color indexed="81"/>
            <rFont val="Tahoma"/>
            <family val="2"/>
          </rPr>
          <t>Tina Bui:</t>
        </r>
        <r>
          <rPr>
            <sz val="9"/>
            <color indexed="81"/>
            <rFont val="Tahoma"/>
            <family val="2"/>
          </rPr>
          <t xml:space="preserve">
Since Jan'26 CTC = $10 Docs eff 1/1/26</t>
        </r>
      </text>
    </comment>
    <comment ref="X610" authorId="0" shapeId="0" xr:uid="{C88D4E87-8249-4772-9672-065ADC12C670}">
      <text>
        <r>
          <rPr>
            <b/>
            <sz val="9"/>
            <color indexed="81"/>
            <rFont val="Tahoma"/>
            <family val="2"/>
          </rPr>
          <t>Tina Bui:</t>
        </r>
        <r>
          <rPr>
            <sz val="9"/>
            <color indexed="81"/>
            <rFont val="Tahoma"/>
            <family val="2"/>
          </rPr>
          <t xml:space="preserve">
Since Mar '24 CTC = nil --&gt; keep $18 till 31/5/24 JIC --&gt; align CTC aof 1.6.24
(previous = $8)</t>
        </r>
      </text>
    </comment>
    <comment ref="Y610" authorId="0" shapeId="0" xr:uid="{7184DD13-720D-4C5B-87BA-1B211B3AC4FF}">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10" authorId="0" shapeId="0" xr:uid="{8C49D415-7D6A-4BDE-A46B-6EDB9E346E96}">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11" authorId="0" shapeId="0" xr:uid="{5A06C762-8020-4141-93C2-A055A13FA021}">
      <text>
        <r>
          <rPr>
            <b/>
            <sz val="9"/>
            <color indexed="81"/>
            <rFont val="Tahoma"/>
            <family val="2"/>
          </rPr>
          <t>Tina Bui:</t>
        </r>
        <r>
          <rPr>
            <sz val="9"/>
            <color indexed="81"/>
            <rFont val="Tahoma"/>
            <family val="2"/>
          </rPr>
          <t xml:space="preserve">
Since Apr'26 CTC = $6 ESF eff 1/4/26
</t>
        </r>
      </text>
    </comment>
    <comment ref="W611" authorId="0" shapeId="0" xr:uid="{635302E4-29A7-483D-A528-2AE79A33EB5E}">
      <text>
        <r>
          <rPr>
            <b/>
            <sz val="9"/>
            <color indexed="81"/>
            <rFont val="Tahoma"/>
            <family val="2"/>
          </rPr>
          <t>Tina Bui:</t>
        </r>
        <r>
          <rPr>
            <sz val="9"/>
            <color indexed="81"/>
            <rFont val="Tahoma"/>
            <family val="2"/>
          </rPr>
          <t xml:space="preserve">
Since Jan'26 CTC = $10 Docs eff 1/1/26</t>
        </r>
      </text>
    </comment>
    <comment ref="X611" authorId="0" shapeId="0" xr:uid="{4FD9D61F-63A3-4B15-9236-EEDCE40241B1}">
      <text>
        <r>
          <rPr>
            <b/>
            <sz val="9"/>
            <color indexed="81"/>
            <rFont val="Tahoma"/>
            <family val="2"/>
          </rPr>
          <t>Tina Bui:</t>
        </r>
        <r>
          <rPr>
            <sz val="9"/>
            <color indexed="81"/>
            <rFont val="Tahoma"/>
            <family val="2"/>
          </rPr>
          <t xml:space="preserve">
Since Mar '24 CTC = nil --&gt; keep $18 till 31/5/24 JIC --&gt; align CTC aof 1.6.24
(previous = $8)</t>
        </r>
      </text>
    </comment>
    <comment ref="Y611" authorId="0" shapeId="0" xr:uid="{F2C3561A-AE4B-4715-9C86-725C514094EB}">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11" authorId="0" shapeId="0" xr:uid="{E9148DB3-2747-4554-93A2-071ECB0D2298}">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12" authorId="0" shapeId="0" xr:uid="{C80A487A-91E6-4072-AB00-2784D7468A70}">
      <text>
        <r>
          <rPr>
            <b/>
            <sz val="9"/>
            <color indexed="81"/>
            <rFont val="Tahoma"/>
            <family val="2"/>
          </rPr>
          <t>Tina Bui:</t>
        </r>
        <r>
          <rPr>
            <sz val="9"/>
            <color indexed="81"/>
            <rFont val="Tahoma"/>
            <family val="2"/>
          </rPr>
          <t xml:space="preserve">
Since Apr'26 CTC = $6 ESF eff 1/4/26
</t>
        </r>
      </text>
    </comment>
    <comment ref="W612" authorId="0" shapeId="0" xr:uid="{E0B4026B-0501-4744-9911-97E9BDD079B4}">
      <text>
        <r>
          <rPr>
            <b/>
            <sz val="9"/>
            <color indexed="81"/>
            <rFont val="Tahoma"/>
            <family val="2"/>
          </rPr>
          <t>Tina Bui:</t>
        </r>
        <r>
          <rPr>
            <sz val="9"/>
            <color indexed="81"/>
            <rFont val="Tahoma"/>
            <family val="2"/>
          </rPr>
          <t xml:space="preserve">
Since Jan'26 CTC = $10 Docs eff 1/1/26</t>
        </r>
      </text>
    </comment>
    <comment ref="X612" authorId="0" shapeId="0" xr:uid="{7DD7EDEB-2CF0-41C9-9C3E-7765163A1E5A}">
      <text>
        <r>
          <rPr>
            <b/>
            <sz val="9"/>
            <color indexed="81"/>
            <rFont val="Tahoma"/>
            <family val="2"/>
          </rPr>
          <t>Tina Bui:</t>
        </r>
        <r>
          <rPr>
            <sz val="9"/>
            <color indexed="81"/>
            <rFont val="Tahoma"/>
            <family val="2"/>
          </rPr>
          <t xml:space="preserve">
Since Mar '24 CTC = nil --&gt; keep $18 till 31/5/24 JIC --&gt; align CTC aof 1.6.24
(previous = $8)</t>
        </r>
      </text>
    </comment>
    <comment ref="Y612" authorId="0" shapeId="0" xr:uid="{B11AC993-F1D1-4345-A5F7-A4272E974A1B}">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12" authorId="0" shapeId="0" xr:uid="{CBE884F8-76E8-4A60-90E8-E6B8267CFE9A}">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13" authorId="0" shapeId="0" xr:uid="{E50F241E-C66B-4AAA-8108-C569785001E2}">
      <text>
        <r>
          <rPr>
            <b/>
            <sz val="9"/>
            <color indexed="81"/>
            <rFont val="Tahoma"/>
            <family val="2"/>
          </rPr>
          <t>Tina Bui:</t>
        </r>
        <r>
          <rPr>
            <sz val="9"/>
            <color indexed="81"/>
            <rFont val="Tahoma"/>
            <family val="2"/>
          </rPr>
          <t xml:space="preserve">
Since Apr'26 CTC = $6 ESF eff 1/4/26
</t>
        </r>
      </text>
    </comment>
    <comment ref="W613" authorId="0" shapeId="0" xr:uid="{B95696E7-1217-41CC-93BF-27251931BC93}">
      <text>
        <r>
          <rPr>
            <b/>
            <sz val="9"/>
            <color indexed="81"/>
            <rFont val="Tahoma"/>
            <family val="2"/>
          </rPr>
          <t>Tina Bui:</t>
        </r>
        <r>
          <rPr>
            <sz val="9"/>
            <color indexed="81"/>
            <rFont val="Tahoma"/>
            <family val="2"/>
          </rPr>
          <t xml:space="preserve">
Since Jan'26 CTC = $10 Docs eff 1/1/26</t>
        </r>
      </text>
    </comment>
    <comment ref="X613" authorId="0" shapeId="0" xr:uid="{EAB7B2D2-7EC0-4B47-9721-9ED39FFE3B08}">
      <text>
        <r>
          <rPr>
            <b/>
            <sz val="9"/>
            <color indexed="81"/>
            <rFont val="Tahoma"/>
            <family val="2"/>
          </rPr>
          <t>Tina Bui:</t>
        </r>
        <r>
          <rPr>
            <sz val="9"/>
            <color indexed="81"/>
            <rFont val="Tahoma"/>
            <family val="2"/>
          </rPr>
          <t xml:space="preserve">
Since Mar '24 CTC = nil --&gt; keep $18 till 31/5/24 JIC --&gt; align CTC aof 1.6.24
(previous = $8)</t>
        </r>
      </text>
    </comment>
    <comment ref="Y613" authorId="0" shapeId="0" xr:uid="{6A0E2DA8-42D2-4A9B-BEC7-F8FADEF20154}">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13" authorId="0" shapeId="0" xr:uid="{E9437DF6-B0DF-4383-8B49-E0509F7D07E1}">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14" authorId="0" shapeId="0" xr:uid="{F7A9F5C4-19F4-43E1-BD8E-32227748D04B}">
      <text>
        <r>
          <rPr>
            <b/>
            <sz val="9"/>
            <color indexed="81"/>
            <rFont val="Tahoma"/>
            <family val="2"/>
          </rPr>
          <t>Tina Bui:</t>
        </r>
        <r>
          <rPr>
            <sz val="9"/>
            <color indexed="81"/>
            <rFont val="Tahoma"/>
            <family val="2"/>
          </rPr>
          <t xml:space="preserve">
Since Apr'26 CTC = $6 ESF eff 1/4/26
</t>
        </r>
      </text>
    </comment>
    <comment ref="W614" authorId="0" shapeId="0" xr:uid="{0839C6A2-3CAC-4C86-B7B9-DE885544FE20}">
      <text>
        <r>
          <rPr>
            <b/>
            <sz val="9"/>
            <color indexed="81"/>
            <rFont val="Tahoma"/>
            <family val="2"/>
          </rPr>
          <t>Tina Bui:</t>
        </r>
        <r>
          <rPr>
            <sz val="9"/>
            <color indexed="81"/>
            <rFont val="Tahoma"/>
            <family val="2"/>
          </rPr>
          <t xml:space="preserve">
Since Jan'26 CTC = $10 Docs eff 1/1/26</t>
        </r>
      </text>
    </comment>
    <comment ref="X614" authorId="0" shapeId="0" xr:uid="{EF727785-06B3-492D-8D21-45EF759DF8FF}">
      <text>
        <r>
          <rPr>
            <b/>
            <sz val="9"/>
            <color indexed="81"/>
            <rFont val="Tahoma"/>
            <family val="2"/>
          </rPr>
          <t>Tina Bui:</t>
        </r>
        <r>
          <rPr>
            <sz val="9"/>
            <color indexed="81"/>
            <rFont val="Tahoma"/>
            <family val="2"/>
          </rPr>
          <t xml:space="preserve">
Since Mar '24 CTC = nil --&gt; keep $18 till 31/5/24 JIC --&gt; align CTC aof 1.6.24
(previous = $8)</t>
        </r>
      </text>
    </comment>
    <comment ref="Y614" authorId="0" shapeId="0" xr:uid="{60B4F31D-8AD6-4AFF-AB23-D26516B323CB}">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14" authorId="0" shapeId="0" xr:uid="{66F20942-8436-400A-92ED-6CDFE7A3E215}">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15" authorId="0" shapeId="0" xr:uid="{5F84F2B0-BEF9-4FA7-9CD2-9D1331A148DD}">
      <text>
        <r>
          <rPr>
            <b/>
            <sz val="9"/>
            <color indexed="81"/>
            <rFont val="Tahoma"/>
            <family val="2"/>
          </rPr>
          <t>Tina Bui:</t>
        </r>
        <r>
          <rPr>
            <sz val="9"/>
            <color indexed="81"/>
            <rFont val="Tahoma"/>
            <family val="2"/>
          </rPr>
          <t xml:space="preserve">
Since Apr'26 CTC = $6 ESF eff 1/4/26
</t>
        </r>
      </text>
    </comment>
    <comment ref="W615" authorId="0" shapeId="0" xr:uid="{67415859-CC33-4DF4-BF3A-8D19445C1531}">
      <text>
        <r>
          <rPr>
            <b/>
            <sz val="9"/>
            <color indexed="81"/>
            <rFont val="Tahoma"/>
            <family val="2"/>
          </rPr>
          <t>Tina Bui:</t>
        </r>
        <r>
          <rPr>
            <sz val="9"/>
            <color indexed="81"/>
            <rFont val="Tahoma"/>
            <family val="2"/>
          </rPr>
          <t xml:space="preserve">
Since Jan'26 CTC = $10 Docs eff 1/1/26</t>
        </r>
      </text>
    </comment>
    <comment ref="X615" authorId="0" shapeId="0" xr:uid="{E380B597-EFD1-4E79-B7A2-EF4CC153125E}">
      <text>
        <r>
          <rPr>
            <b/>
            <sz val="9"/>
            <color indexed="81"/>
            <rFont val="Tahoma"/>
            <family val="2"/>
          </rPr>
          <t>Tina Bui:</t>
        </r>
        <r>
          <rPr>
            <sz val="9"/>
            <color indexed="81"/>
            <rFont val="Tahoma"/>
            <family val="2"/>
          </rPr>
          <t xml:space="preserve">
Since Mar '24 CTC = nil --&gt; keep $18 till 31/5/24 JIC --&gt; align CTC aof 1.6.24
(previous = $8)</t>
        </r>
      </text>
    </comment>
    <comment ref="Y615" authorId="0" shapeId="0" xr:uid="{5BADF685-1A7E-474E-9C3B-05BBEC1B4A55}">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15" authorId="0" shapeId="0" xr:uid="{B3D48E54-5635-496C-8727-B4C1D51CFDCC}">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16" authorId="0" shapeId="0" xr:uid="{8EC6F0A6-F59F-439B-A44D-8D9DC6305960}">
      <text>
        <r>
          <rPr>
            <b/>
            <sz val="9"/>
            <color indexed="81"/>
            <rFont val="Tahoma"/>
            <family val="2"/>
          </rPr>
          <t>Tina Bui:</t>
        </r>
        <r>
          <rPr>
            <sz val="9"/>
            <color indexed="81"/>
            <rFont val="Tahoma"/>
            <family val="2"/>
          </rPr>
          <t xml:space="preserve">
Since Apr'26 CTC = $6 ESF eff 1/4/26
</t>
        </r>
      </text>
    </comment>
    <comment ref="W616" authorId="0" shapeId="0" xr:uid="{8C2E91A6-032C-4B13-858F-0B8ADA9AF74F}">
      <text>
        <r>
          <rPr>
            <b/>
            <sz val="9"/>
            <color indexed="81"/>
            <rFont val="Tahoma"/>
            <family val="2"/>
          </rPr>
          <t>Tina Bui:</t>
        </r>
        <r>
          <rPr>
            <sz val="9"/>
            <color indexed="81"/>
            <rFont val="Tahoma"/>
            <family val="2"/>
          </rPr>
          <t xml:space="preserve">
Since Jan'26 CTC = $10 Docs eff 1/1/26</t>
        </r>
      </text>
    </comment>
    <comment ref="X616" authorId="0" shapeId="0" xr:uid="{F5E1E96F-18C4-4661-9457-F6D6A27CE407}">
      <text>
        <r>
          <rPr>
            <b/>
            <sz val="9"/>
            <color indexed="81"/>
            <rFont val="Tahoma"/>
            <family val="2"/>
          </rPr>
          <t>Tina Bui:</t>
        </r>
        <r>
          <rPr>
            <sz val="9"/>
            <color indexed="81"/>
            <rFont val="Tahoma"/>
            <family val="2"/>
          </rPr>
          <t xml:space="preserve">
Since Mar '24 CTC = nil --&gt; keep $18 till 31/5/24 JIC --&gt; align CTC aof 1.6.24
(previous = $8)</t>
        </r>
      </text>
    </comment>
    <comment ref="Y616" authorId="0" shapeId="0" xr:uid="{552D28F3-FF36-49EC-94A2-A6B193359076}">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16" authorId="0" shapeId="0" xr:uid="{B6340B2E-2094-4A33-B0C9-99BE81C6CD0D}">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17" authorId="0" shapeId="0" xr:uid="{F05D6ED4-3030-4986-982D-48F0685A898B}">
      <text>
        <r>
          <rPr>
            <b/>
            <sz val="9"/>
            <color indexed="81"/>
            <rFont val="Tahoma"/>
            <family val="2"/>
          </rPr>
          <t>Tina Bui:</t>
        </r>
        <r>
          <rPr>
            <sz val="9"/>
            <color indexed="81"/>
            <rFont val="Tahoma"/>
            <family val="2"/>
          </rPr>
          <t xml:space="preserve">
Since Apr'26 CTC = $6 ESF eff 1/4/26
</t>
        </r>
      </text>
    </comment>
    <comment ref="W617" authorId="0" shapeId="0" xr:uid="{D1180E63-4966-4517-A663-A4478A54530E}">
      <text>
        <r>
          <rPr>
            <b/>
            <sz val="9"/>
            <color indexed="81"/>
            <rFont val="Tahoma"/>
            <family val="2"/>
          </rPr>
          <t>Tina Bui:</t>
        </r>
        <r>
          <rPr>
            <sz val="9"/>
            <color indexed="81"/>
            <rFont val="Tahoma"/>
            <family val="2"/>
          </rPr>
          <t xml:space="preserve">
Since Jan'26 CTC = $10 Docs eff 1/1/26</t>
        </r>
      </text>
    </comment>
    <comment ref="X617" authorId="0" shapeId="0" xr:uid="{086785BF-0B0A-4A53-A06D-F6AE18CF6F5F}">
      <text>
        <r>
          <rPr>
            <b/>
            <sz val="9"/>
            <color indexed="81"/>
            <rFont val="Tahoma"/>
            <family val="2"/>
          </rPr>
          <t>Tina Bui:</t>
        </r>
        <r>
          <rPr>
            <sz val="9"/>
            <color indexed="81"/>
            <rFont val="Tahoma"/>
            <family val="2"/>
          </rPr>
          <t xml:space="preserve">
Since Mar '24 CTC = nil --&gt; keep $18 till 31/5/24 JIC --&gt; align CTC aof 1.6.24
(previous = $8)</t>
        </r>
      </text>
    </comment>
    <comment ref="Y617" authorId="0" shapeId="0" xr:uid="{8F574969-B4AD-46B2-BC2E-BD6036B1B100}">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17" authorId="0" shapeId="0" xr:uid="{0108DC77-EB8A-45FE-AD23-67CF80BAA9AB}">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18" authorId="0" shapeId="0" xr:uid="{44673C1E-AD89-4123-AC72-6B34030F9E84}">
      <text>
        <r>
          <rPr>
            <b/>
            <sz val="9"/>
            <color indexed="81"/>
            <rFont val="Tahoma"/>
            <family val="2"/>
          </rPr>
          <t>Tina Bui:</t>
        </r>
        <r>
          <rPr>
            <sz val="9"/>
            <color indexed="81"/>
            <rFont val="Tahoma"/>
            <family val="2"/>
          </rPr>
          <t xml:space="preserve">
Since Apr'26 CTC = $6 ESF eff 1/4/26
</t>
        </r>
      </text>
    </comment>
    <comment ref="W618" authorId="0" shapeId="0" xr:uid="{A826F33E-3D0E-44D8-85A0-52F8288721E0}">
      <text>
        <r>
          <rPr>
            <b/>
            <sz val="9"/>
            <color indexed="81"/>
            <rFont val="Tahoma"/>
            <family val="2"/>
          </rPr>
          <t>Tina Bui:</t>
        </r>
        <r>
          <rPr>
            <sz val="9"/>
            <color indexed="81"/>
            <rFont val="Tahoma"/>
            <family val="2"/>
          </rPr>
          <t xml:space="preserve">
Since Jan'26 CTC = $10 Docs eff 1/1/26</t>
        </r>
      </text>
    </comment>
    <comment ref="X618" authorId="0" shapeId="0" xr:uid="{E1B09A9E-39BF-4C2E-BF3C-B58311872A78}">
      <text>
        <r>
          <rPr>
            <b/>
            <sz val="9"/>
            <color indexed="81"/>
            <rFont val="Tahoma"/>
            <family val="2"/>
          </rPr>
          <t>Tina Bui:</t>
        </r>
        <r>
          <rPr>
            <sz val="9"/>
            <color indexed="81"/>
            <rFont val="Tahoma"/>
            <family val="2"/>
          </rPr>
          <t xml:space="preserve">
Since Mar '24 CTC = nil --&gt; keep $18 till 31/5/24 JIC --&gt; align CTC aof 1.6.24
(previous = $8)</t>
        </r>
      </text>
    </comment>
    <comment ref="Y618" authorId="0" shapeId="0" xr:uid="{52549A84-03CB-4E1F-A164-D98F15C39321}">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18" authorId="0" shapeId="0" xr:uid="{E9D38385-DAD9-40C3-B4E1-5BA114888AD4}">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19" authorId="0" shapeId="0" xr:uid="{0F306C72-2567-46C5-9370-405F9337313F}">
      <text>
        <r>
          <rPr>
            <b/>
            <sz val="9"/>
            <color indexed="81"/>
            <rFont val="Tahoma"/>
            <family val="2"/>
          </rPr>
          <t>Tina Bui:</t>
        </r>
        <r>
          <rPr>
            <sz val="9"/>
            <color indexed="81"/>
            <rFont val="Tahoma"/>
            <family val="2"/>
          </rPr>
          <t xml:space="preserve">
Since Apr'26 CTC = $6 ESF eff 1/4/26
</t>
        </r>
      </text>
    </comment>
    <comment ref="W619" authorId="0" shapeId="0" xr:uid="{8D23A299-15D6-4F5F-A823-B857B879BED6}">
      <text>
        <r>
          <rPr>
            <b/>
            <sz val="9"/>
            <color indexed="81"/>
            <rFont val="Tahoma"/>
            <family val="2"/>
          </rPr>
          <t>Tina Bui:</t>
        </r>
        <r>
          <rPr>
            <sz val="9"/>
            <color indexed="81"/>
            <rFont val="Tahoma"/>
            <family val="2"/>
          </rPr>
          <t xml:space="preserve">
Since Jan'26 CTC = $10 Docs eff 1/1/26</t>
        </r>
      </text>
    </comment>
    <comment ref="X619" authorId="0" shapeId="0" xr:uid="{42F572D3-D30F-4DC5-966E-C55ED855902A}">
      <text>
        <r>
          <rPr>
            <b/>
            <sz val="9"/>
            <color indexed="81"/>
            <rFont val="Tahoma"/>
            <family val="2"/>
          </rPr>
          <t>Tina Bui:</t>
        </r>
        <r>
          <rPr>
            <sz val="9"/>
            <color indexed="81"/>
            <rFont val="Tahoma"/>
            <family val="2"/>
          </rPr>
          <t xml:space="preserve">
Since Mar '24 CTC = nil --&gt; keep $18 till 31/5/24 JIC --&gt; align CTC aof 1.6.24
(previous = $8)</t>
        </r>
      </text>
    </comment>
    <comment ref="Y619" authorId="0" shapeId="0" xr:uid="{FCE1FE17-A9B3-47B0-B484-531C7FD35771}">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19" authorId="0" shapeId="0" xr:uid="{37216212-AA57-49A7-BD04-9D34106AFDD9}">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20" authorId="0" shapeId="0" xr:uid="{AEBFA3D2-CB99-43F2-950A-F9CED02D1AE2}">
      <text>
        <r>
          <rPr>
            <b/>
            <sz val="9"/>
            <color indexed="81"/>
            <rFont val="Tahoma"/>
            <family val="2"/>
          </rPr>
          <t>Tina Bui:</t>
        </r>
        <r>
          <rPr>
            <sz val="9"/>
            <color indexed="81"/>
            <rFont val="Tahoma"/>
            <family val="2"/>
          </rPr>
          <t xml:space="preserve">
Since Apr'26 CTC = $6 ESF eff 1/4/26
</t>
        </r>
      </text>
    </comment>
    <comment ref="W620" authorId="0" shapeId="0" xr:uid="{9F1F72E8-3A5C-4B70-8DAF-A110E3626203}">
      <text>
        <r>
          <rPr>
            <b/>
            <sz val="9"/>
            <color indexed="81"/>
            <rFont val="Tahoma"/>
            <family val="2"/>
          </rPr>
          <t>Tina Bui:</t>
        </r>
        <r>
          <rPr>
            <sz val="9"/>
            <color indexed="81"/>
            <rFont val="Tahoma"/>
            <family val="2"/>
          </rPr>
          <t xml:space="preserve">
Since Jan'26 CTC = $10 Docs eff 1/1/26</t>
        </r>
      </text>
    </comment>
    <comment ref="X620" authorId="0" shapeId="0" xr:uid="{AD19945C-FFC1-457A-9A7F-13E0BD6E1C5F}">
      <text>
        <r>
          <rPr>
            <b/>
            <sz val="9"/>
            <color indexed="81"/>
            <rFont val="Tahoma"/>
            <family val="2"/>
          </rPr>
          <t>Tina Bui:</t>
        </r>
        <r>
          <rPr>
            <sz val="9"/>
            <color indexed="81"/>
            <rFont val="Tahoma"/>
            <family val="2"/>
          </rPr>
          <t xml:space="preserve">
Since Mar '24 CTC = nil --&gt; keep $18 till 31/5/24 JIC --&gt; align CTC aof 1.6.24
(previous = $8)</t>
        </r>
      </text>
    </comment>
    <comment ref="Y620" authorId="0" shapeId="0" xr:uid="{BA0E9ED8-AF02-48B6-BAB8-BB3F2ABCF87C}">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20" authorId="0" shapeId="0" xr:uid="{EFE8B7A7-237D-4ADA-AB35-474D3B28680D}">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21" authorId="0" shapeId="0" xr:uid="{861F7277-4172-453E-B271-AE66AF9FD350}">
      <text>
        <r>
          <rPr>
            <b/>
            <sz val="9"/>
            <color indexed="81"/>
            <rFont val="Tahoma"/>
            <family val="2"/>
          </rPr>
          <t>Tina Bui:</t>
        </r>
        <r>
          <rPr>
            <sz val="9"/>
            <color indexed="81"/>
            <rFont val="Tahoma"/>
            <family val="2"/>
          </rPr>
          <t xml:space="preserve">
Since Apr'26 CTC = $6 ESF eff 1/4/26
</t>
        </r>
      </text>
    </comment>
    <comment ref="W621" authorId="0" shapeId="0" xr:uid="{84968A81-D6A5-473B-B569-6CC4178D3347}">
      <text>
        <r>
          <rPr>
            <b/>
            <sz val="9"/>
            <color indexed="81"/>
            <rFont val="Tahoma"/>
            <family val="2"/>
          </rPr>
          <t>Tina Bui:</t>
        </r>
        <r>
          <rPr>
            <sz val="9"/>
            <color indexed="81"/>
            <rFont val="Tahoma"/>
            <family val="2"/>
          </rPr>
          <t xml:space="preserve">
Since Jan'26 CTC = $10 Docs eff 1/1/26</t>
        </r>
      </text>
    </comment>
    <comment ref="X621" authorId="0" shapeId="0" xr:uid="{5F25EB50-1304-458B-90E0-B0678C873A36}">
      <text>
        <r>
          <rPr>
            <b/>
            <sz val="9"/>
            <color indexed="81"/>
            <rFont val="Tahoma"/>
            <family val="2"/>
          </rPr>
          <t>Tina Bui:</t>
        </r>
        <r>
          <rPr>
            <sz val="9"/>
            <color indexed="81"/>
            <rFont val="Tahoma"/>
            <family val="2"/>
          </rPr>
          <t xml:space="preserve">
Since Mar '24 CTC = nil --&gt; keep $18 till 31/5/24 JIC --&gt; align CTC aof 1.6.24
(previous = $8)</t>
        </r>
      </text>
    </comment>
    <comment ref="Y621" authorId="0" shapeId="0" xr:uid="{32ACA0C7-6A5B-4F5C-9409-4F1D5A67974D}">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21" authorId="0" shapeId="0" xr:uid="{F2E53CED-56C2-4E41-94DF-5AA05B45E340}">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22" authorId="0" shapeId="0" xr:uid="{85875C96-E6D8-4887-8948-7E2D4A65F680}">
      <text>
        <r>
          <rPr>
            <b/>
            <sz val="9"/>
            <color indexed="81"/>
            <rFont val="Tahoma"/>
            <family val="2"/>
          </rPr>
          <t>Tina Bui:</t>
        </r>
        <r>
          <rPr>
            <sz val="9"/>
            <color indexed="81"/>
            <rFont val="Tahoma"/>
            <family val="2"/>
          </rPr>
          <t xml:space="preserve">
Since Apr'26 CTC = $6 ESF eff 1/4/26
</t>
        </r>
      </text>
    </comment>
    <comment ref="W622" authorId="0" shapeId="0" xr:uid="{4F1B9722-A948-4FA7-A332-9CDD96C5B165}">
      <text>
        <r>
          <rPr>
            <b/>
            <sz val="9"/>
            <color indexed="81"/>
            <rFont val="Tahoma"/>
            <family val="2"/>
          </rPr>
          <t>Tina Bui:</t>
        </r>
        <r>
          <rPr>
            <sz val="9"/>
            <color indexed="81"/>
            <rFont val="Tahoma"/>
            <family val="2"/>
          </rPr>
          <t xml:space="preserve">
Since Jan'26 CTC = $10 Docs eff 1/1/26</t>
        </r>
      </text>
    </comment>
    <comment ref="X622" authorId="0" shapeId="0" xr:uid="{D00E2476-C84C-467A-A64F-858FDAF5BF3D}">
      <text>
        <r>
          <rPr>
            <b/>
            <sz val="9"/>
            <color indexed="81"/>
            <rFont val="Tahoma"/>
            <family val="2"/>
          </rPr>
          <t>Tina Bui:</t>
        </r>
        <r>
          <rPr>
            <sz val="9"/>
            <color indexed="81"/>
            <rFont val="Tahoma"/>
            <family val="2"/>
          </rPr>
          <t xml:space="preserve">
Since Mar '24 CTC = nil --&gt; keep $18 till 31/5/24 JIC --&gt; align CTC aof 1.6.24
(previous = $8)</t>
        </r>
      </text>
    </comment>
    <comment ref="Y622" authorId="0" shapeId="0" xr:uid="{396AF106-162A-426C-9216-48987A0E23F2}">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22" authorId="0" shapeId="0" xr:uid="{A1BFAAFB-9582-4144-942E-469EAB9F5DF8}">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23" authorId="0" shapeId="0" xr:uid="{A4D08988-259B-413A-BF9D-1345B575B70E}">
      <text>
        <r>
          <rPr>
            <b/>
            <sz val="9"/>
            <color indexed="81"/>
            <rFont val="Tahoma"/>
            <family val="2"/>
          </rPr>
          <t>Tina Bui:</t>
        </r>
        <r>
          <rPr>
            <sz val="9"/>
            <color indexed="81"/>
            <rFont val="Tahoma"/>
            <family val="2"/>
          </rPr>
          <t xml:space="preserve">
Since Apr'26 CTC = $6 ESF eff 1/4/26
</t>
        </r>
      </text>
    </comment>
    <comment ref="W623" authorId="0" shapeId="0" xr:uid="{B607EAD1-28FA-45B4-AF43-AD61519EB623}">
      <text>
        <r>
          <rPr>
            <b/>
            <sz val="9"/>
            <color indexed="81"/>
            <rFont val="Tahoma"/>
            <family val="2"/>
          </rPr>
          <t>Tina Bui:</t>
        </r>
        <r>
          <rPr>
            <sz val="9"/>
            <color indexed="81"/>
            <rFont val="Tahoma"/>
            <family val="2"/>
          </rPr>
          <t xml:space="preserve">
Since Jan'26 CTC = $10 Docs eff 1/1/26</t>
        </r>
      </text>
    </comment>
    <comment ref="X623" authorId="0" shapeId="0" xr:uid="{5421F094-84C8-4329-9BD3-3E9A8CEDF0AA}">
      <text>
        <r>
          <rPr>
            <b/>
            <sz val="9"/>
            <color indexed="81"/>
            <rFont val="Tahoma"/>
            <family val="2"/>
          </rPr>
          <t>Tina Bui:</t>
        </r>
        <r>
          <rPr>
            <sz val="9"/>
            <color indexed="81"/>
            <rFont val="Tahoma"/>
            <family val="2"/>
          </rPr>
          <t xml:space="preserve">
Since Mar '24 CTC = nil --&gt; keep $18 till 31/5/24 JIC --&gt; align CTC aof 1.6.24
(previous = $8)</t>
        </r>
      </text>
    </comment>
    <comment ref="Y623" authorId="0" shapeId="0" xr:uid="{5CE20A81-431D-4E4C-8E50-665176D40390}">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23" authorId="0" shapeId="0" xr:uid="{825C3851-C48C-4377-8114-5F1A7789E236}">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24" authorId="0" shapeId="0" xr:uid="{F8C33FB1-38D8-4AA7-B847-76379E80795B}">
      <text>
        <r>
          <rPr>
            <b/>
            <sz val="9"/>
            <color indexed="81"/>
            <rFont val="Tahoma"/>
            <family val="2"/>
          </rPr>
          <t>Tina Bui:</t>
        </r>
        <r>
          <rPr>
            <sz val="9"/>
            <color indexed="81"/>
            <rFont val="Tahoma"/>
            <family val="2"/>
          </rPr>
          <t xml:space="preserve">
Since Apr'26 CTC = $6 ESF eff 1/4/26
</t>
        </r>
      </text>
    </comment>
    <comment ref="W624" authorId="0" shapeId="0" xr:uid="{65A8C88D-DF81-437C-B152-36F8F13F93DC}">
      <text>
        <r>
          <rPr>
            <b/>
            <sz val="9"/>
            <color indexed="81"/>
            <rFont val="Tahoma"/>
            <family val="2"/>
          </rPr>
          <t>Tina Bui:</t>
        </r>
        <r>
          <rPr>
            <sz val="9"/>
            <color indexed="81"/>
            <rFont val="Tahoma"/>
            <family val="2"/>
          </rPr>
          <t xml:space="preserve">
Since Jan'26 CTC = $10 Docs eff 1/1/26</t>
        </r>
      </text>
    </comment>
    <comment ref="X624" authorId="0" shapeId="0" xr:uid="{C6CB6ED8-59BF-4AA8-A834-9F7E51FA11C5}">
      <text>
        <r>
          <rPr>
            <b/>
            <sz val="9"/>
            <color indexed="81"/>
            <rFont val="Tahoma"/>
            <family val="2"/>
          </rPr>
          <t>Tina Bui:</t>
        </r>
        <r>
          <rPr>
            <sz val="9"/>
            <color indexed="81"/>
            <rFont val="Tahoma"/>
            <family val="2"/>
          </rPr>
          <t xml:space="preserve">
Since Mar '24 CTC = nil --&gt; keep $18 till 31/5/24 JIC --&gt; align CTC aof 1.6.24
(previous = $8)</t>
        </r>
      </text>
    </comment>
    <comment ref="Y624" authorId="0" shapeId="0" xr:uid="{04CE5DCC-76BB-4A8C-A421-7E906E75106D}">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24" authorId="0" shapeId="0" xr:uid="{D0BF1FF0-D9A8-4387-A145-7F10828E228A}">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25" authorId="0" shapeId="0" xr:uid="{003F4925-0C26-4FF7-B223-AE4BE45AFECD}">
      <text>
        <r>
          <rPr>
            <b/>
            <sz val="9"/>
            <color indexed="81"/>
            <rFont val="Tahoma"/>
            <family val="2"/>
          </rPr>
          <t>Tina Bui:</t>
        </r>
        <r>
          <rPr>
            <sz val="9"/>
            <color indexed="81"/>
            <rFont val="Tahoma"/>
            <family val="2"/>
          </rPr>
          <t xml:space="preserve">
Since Apr'26 CTC = $6 ESF eff 1/4/26
</t>
        </r>
      </text>
    </comment>
    <comment ref="W625" authorId="0" shapeId="0" xr:uid="{A44A041A-609B-4C0C-9C8F-6566483382E1}">
      <text>
        <r>
          <rPr>
            <b/>
            <sz val="9"/>
            <color indexed="81"/>
            <rFont val="Tahoma"/>
            <family val="2"/>
          </rPr>
          <t>Tina Bui:</t>
        </r>
        <r>
          <rPr>
            <sz val="9"/>
            <color indexed="81"/>
            <rFont val="Tahoma"/>
            <family val="2"/>
          </rPr>
          <t xml:space="preserve">
Since Jan'26 CTC = $10 Docs eff 1/1/26</t>
        </r>
      </text>
    </comment>
    <comment ref="X625" authorId="0" shapeId="0" xr:uid="{7A305476-A8DB-4F6F-831A-7A4A6D875C84}">
      <text>
        <r>
          <rPr>
            <b/>
            <sz val="9"/>
            <color indexed="81"/>
            <rFont val="Tahoma"/>
            <family val="2"/>
          </rPr>
          <t>Tina Bui:</t>
        </r>
        <r>
          <rPr>
            <sz val="9"/>
            <color indexed="81"/>
            <rFont val="Tahoma"/>
            <family val="2"/>
          </rPr>
          <t xml:space="preserve">
Since Mar '24 CTC = nil --&gt; keep $18 till 31/5/24 JIC --&gt; align CTC aof 1.6.24
(previous = $8)</t>
        </r>
      </text>
    </comment>
    <comment ref="Y625" authorId="0" shapeId="0" xr:uid="{9F8A751D-B2CE-44E9-9FD1-29042289C72A}">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25" authorId="0" shapeId="0" xr:uid="{2FEAF9FE-DF78-44C8-8617-DA9D890C56D4}">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26" authorId="0" shapeId="0" xr:uid="{FDB41B9F-4C09-4E3B-BC49-51AF2CBFA37A}">
      <text>
        <r>
          <rPr>
            <b/>
            <sz val="9"/>
            <color indexed="81"/>
            <rFont val="Tahoma"/>
            <family val="2"/>
          </rPr>
          <t>Tina Bui:</t>
        </r>
        <r>
          <rPr>
            <sz val="9"/>
            <color indexed="81"/>
            <rFont val="Tahoma"/>
            <family val="2"/>
          </rPr>
          <t xml:space="preserve">
Since Apr'26 CTC = $6 ESF eff 1/4/26
</t>
        </r>
      </text>
    </comment>
    <comment ref="W626" authorId="0" shapeId="0" xr:uid="{8E024286-2A28-413B-9907-5638EC3F4D5D}">
      <text>
        <r>
          <rPr>
            <b/>
            <sz val="9"/>
            <color indexed="81"/>
            <rFont val="Tahoma"/>
            <family val="2"/>
          </rPr>
          <t>Tina Bui:</t>
        </r>
        <r>
          <rPr>
            <sz val="9"/>
            <color indexed="81"/>
            <rFont val="Tahoma"/>
            <family val="2"/>
          </rPr>
          <t xml:space="preserve">
Since Jan'26 CTC = $10 Docs eff 1/1/26</t>
        </r>
      </text>
    </comment>
    <comment ref="X626" authorId="0" shapeId="0" xr:uid="{60C0B90C-2AB9-4CDE-929D-9A614D8E559C}">
      <text>
        <r>
          <rPr>
            <b/>
            <sz val="9"/>
            <color indexed="81"/>
            <rFont val="Tahoma"/>
            <family val="2"/>
          </rPr>
          <t>Tina Bui:</t>
        </r>
        <r>
          <rPr>
            <sz val="9"/>
            <color indexed="81"/>
            <rFont val="Tahoma"/>
            <family val="2"/>
          </rPr>
          <t xml:space="preserve">
Since Mar '24 CTC = nil --&gt; keep $18 till 31/5/24 JIC --&gt; align CTC aof 1.6.24
(previous = $8)</t>
        </r>
      </text>
    </comment>
    <comment ref="Y626" authorId="0" shapeId="0" xr:uid="{B14A6C4A-856F-4076-AA1E-8E542220DDBE}">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26" authorId="0" shapeId="0" xr:uid="{2872B45C-FCC0-4BB0-A204-CC5465B2D372}">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27" authorId="0" shapeId="0" xr:uid="{F741AF29-CE80-4F0F-BE37-2EF0C625966B}">
      <text>
        <r>
          <rPr>
            <b/>
            <sz val="9"/>
            <color indexed="81"/>
            <rFont val="Tahoma"/>
            <family val="2"/>
          </rPr>
          <t>Tina Bui:</t>
        </r>
        <r>
          <rPr>
            <sz val="9"/>
            <color indexed="81"/>
            <rFont val="Tahoma"/>
            <family val="2"/>
          </rPr>
          <t xml:space="preserve">
Since Apr'26 CTC = $6 ESF eff 1/4/26
</t>
        </r>
      </text>
    </comment>
    <comment ref="W627" authorId="0" shapeId="0" xr:uid="{129E9D5D-7689-4C70-BD93-2F885DB43B4B}">
      <text>
        <r>
          <rPr>
            <b/>
            <sz val="9"/>
            <color indexed="81"/>
            <rFont val="Tahoma"/>
            <family val="2"/>
          </rPr>
          <t>Tina Bui:</t>
        </r>
        <r>
          <rPr>
            <sz val="9"/>
            <color indexed="81"/>
            <rFont val="Tahoma"/>
            <family val="2"/>
          </rPr>
          <t xml:space="preserve">
Since Jan'26 CTC = $10 Docs eff 1/1/26</t>
        </r>
      </text>
    </comment>
    <comment ref="X627" authorId="0" shapeId="0" xr:uid="{94D3470A-1E1D-4B8A-AA53-AE8A04749152}">
      <text>
        <r>
          <rPr>
            <b/>
            <sz val="9"/>
            <color indexed="81"/>
            <rFont val="Tahoma"/>
            <family val="2"/>
          </rPr>
          <t>Tina Bui:</t>
        </r>
        <r>
          <rPr>
            <sz val="9"/>
            <color indexed="81"/>
            <rFont val="Tahoma"/>
            <family val="2"/>
          </rPr>
          <t xml:space="preserve">
Since Mar '24 CTC = nil --&gt; keep $18 till 31/5/24 JIC --&gt; align CTC aof 1.6.24
(previous = $8)</t>
        </r>
      </text>
    </comment>
    <comment ref="Y627" authorId="0" shapeId="0" xr:uid="{4662AFCA-534B-4FE0-A5EF-4A6BBD6F0BEE}">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27" authorId="0" shapeId="0" xr:uid="{E2B8B404-DCA7-4614-A6AF-8D4257330EFB}">
      <text>
        <r>
          <rPr>
            <b/>
            <sz val="9"/>
            <color indexed="81"/>
            <rFont val="Tahoma"/>
            <family val="2"/>
          </rPr>
          <t>Tina Bui:</t>
        </r>
        <r>
          <rPr>
            <sz val="9"/>
            <color indexed="81"/>
            <rFont val="Tahoma"/>
            <family val="2"/>
          </rPr>
          <t xml:space="preserve">
Since Jun'26 CTC = $2 INF eff 1/4/26
Since Apr'26 CTC = $17 OHC + $2 INF eff 1/4/26
Since Jan'26 CTC = $10 OHC eff 1/1/26</t>
        </r>
      </text>
    </comment>
    <comment ref="T628" authorId="0" shapeId="0" xr:uid="{DA657E36-1023-4356-B1ED-A327D8ED4CB9}">
      <text>
        <r>
          <rPr>
            <b/>
            <sz val="9"/>
            <color indexed="81"/>
            <rFont val="Tahoma"/>
            <family val="2"/>
          </rPr>
          <t>Tina Bui:</t>
        </r>
        <r>
          <rPr>
            <sz val="9"/>
            <color indexed="81"/>
            <rFont val="Tahoma"/>
            <family val="2"/>
          </rPr>
          <t xml:space="preserve">
Since Apr'26 CTC = $6 ESF eff 1/4/26
</t>
        </r>
      </text>
    </comment>
    <comment ref="W628" authorId="0" shapeId="0" xr:uid="{4FFAE81D-D876-4C2A-835F-6940FC368A93}">
      <text>
        <r>
          <rPr>
            <b/>
            <sz val="9"/>
            <color indexed="81"/>
            <rFont val="Tahoma"/>
            <family val="2"/>
          </rPr>
          <t>Tina Bui:</t>
        </r>
        <r>
          <rPr>
            <sz val="9"/>
            <color indexed="81"/>
            <rFont val="Tahoma"/>
            <family val="2"/>
          </rPr>
          <t xml:space="preserve">
Since Jan'26 CTC = $10 Docs eff 1/1/26</t>
        </r>
      </text>
    </comment>
    <comment ref="X628" authorId="0" shapeId="0" xr:uid="{9876E4B9-A063-4765-8F88-754B8ECAE9E8}">
      <text>
        <r>
          <rPr>
            <b/>
            <sz val="9"/>
            <color indexed="81"/>
            <rFont val="Tahoma"/>
            <family val="2"/>
          </rPr>
          <t>Tina Bui:</t>
        </r>
        <r>
          <rPr>
            <sz val="9"/>
            <color indexed="81"/>
            <rFont val="Tahoma"/>
            <family val="2"/>
          </rPr>
          <t xml:space="preserve">
Since Mar '24 CTC = nil --&gt; keep $18 till 31/5/24 JIC --&gt; align CTC aof 1.6.24
(previous = $8)</t>
        </r>
      </text>
    </comment>
    <comment ref="Y628" authorId="0" shapeId="0" xr:uid="{E02C78F2-E8DC-4091-943F-7038E1220FF5}">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28" authorId="0" shapeId="0" xr:uid="{ABFB6BB4-68B6-40BA-93A1-ED2667CD8758}">
      <text>
        <r>
          <rPr>
            <b/>
            <sz val="9"/>
            <color indexed="81"/>
            <rFont val="Tahoma"/>
            <family val="2"/>
          </rPr>
          <t>Tina Bui:</t>
        </r>
        <r>
          <rPr>
            <sz val="9"/>
            <color indexed="81"/>
            <rFont val="Tahoma"/>
            <family val="2"/>
          </rPr>
          <t xml:space="preserve">
Since Jun'26 CTC = $2 INF eff 1/4/26
Since Apr'26 CTC = $17 OHC + $2 INF eff 1/4/26
Since Jan'26 CTC = $10 OHC eff 1/1/26</t>
        </r>
      </text>
    </comment>
    <comment ref="T629" authorId="0" shapeId="0" xr:uid="{AE8F9509-B460-43FF-8698-452DD9DFA4B6}">
      <text>
        <r>
          <rPr>
            <b/>
            <sz val="9"/>
            <color indexed="81"/>
            <rFont val="Tahoma"/>
            <family val="2"/>
          </rPr>
          <t>Tina Bui:</t>
        </r>
        <r>
          <rPr>
            <sz val="9"/>
            <color indexed="81"/>
            <rFont val="Tahoma"/>
            <family val="2"/>
          </rPr>
          <t xml:space="preserve">
Since Apr'26 CTC = $6 ESF eff 1/4/26
</t>
        </r>
      </text>
    </comment>
    <comment ref="W629" authorId="0" shapeId="0" xr:uid="{217CD23F-96E4-433B-9ED7-9CB7668C400E}">
      <text>
        <r>
          <rPr>
            <b/>
            <sz val="9"/>
            <color indexed="81"/>
            <rFont val="Tahoma"/>
            <family val="2"/>
          </rPr>
          <t>Tina Bui:</t>
        </r>
        <r>
          <rPr>
            <sz val="9"/>
            <color indexed="81"/>
            <rFont val="Tahoma"/>
            <family val="2"/>
          </rPr>
          <t xml:space="preserve">
Since Jan'26 CTC = $10 Docs eff 1/1/26</t>
        </r>
      </text>
    </comment>
    <comment ref="X629" authorId="0" shapeId="0" xr:uid="{CF68BD60-AC37-48B4-AD2E-F3259C762719}">
      <text>
        <r>
          <rPr>
            <b/>
            <sz val="9"/>
            <color indexed="81"/>
            <rFont val="Tahoma"/>
            <family val="2"/>
          </rPr>
          <t>Tina Bui:</t>
        </r>
        <r>
          <rPr>
            <sz val="9"/>
            <color indexed="81"/>
            <rFont val="Tahoma"/>
            <family val="2"/>
          </rPr>
          <t xml:space="preserve">
Since Mar '24 CTC = nil --&gt; keep $18 till 31/5/24 JIC --&gt; align CTC aof 1.6.24
(previous = $8)</t>
        </r>
      </text>
    </comment>
    <comment ref="Y629" authorId="0" shapeId="0" xr:uid="{D9E67FA5-51CD-4659-8A5F-219A03B84F24}">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29" authorId="0" shapeId="0" xr:uid="{64535BB4-515C-4C33-8431-8D44BC9D13EE}">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30" authorId="0" shapeId="0" xr:uid="{D8E4EA91-870C-4332-92A9-16DB46F44F06}">
      <text>
        <r>
          <rPr>
            <b/>
            <sz val="9"/>
            <color indexed="81"/>
            <rFont val="Tahoma"/>
            <family val="2"/>
          </rPr>
          <t>Tina Bui:</t>
        </r>
        <r>
          <rPr>
            <sz val="9"/>
            <color indexed="81"/>
            <rFont val="Tahoma"/>
            <family val="2"/>
          </rPr>
          <t xml:space="preserve">
Since Apr'26 CTC = $6 ESF eff 1/4/26
</t>
        </r>
      </text>
    </comment>
    <comment ref="W630" authorId="0" shapeId="0" xr:uid="{A168DAA3-9046-48E4-BEE2-8E7C12AE5D12}">
      <text>
        <r>
          <rPr>
            <b/>
            <sz val="9"/>
            <color indexed="81"/>
            <rFont val="Tahoma"/>
            <family val="2"/>
          </rPr>
          <t>Tina Bui:</t>
        </r>
        <r>
          <rPr>
            <sz val="9"/>
            <color indexed="81"/>
            <rFont val="Tahoma"/>
            <family val="2"/>
          </rPr>
          <t xml:space="preserve">
Since Jan'26 CTC = $10 Docs eff 1/1/26</t>
        </r>
      </text>
    </comment>
    <comment ref="X630" authorId="0" shapeId="0" xr:uid="{61652C0C-6001-428A-A94B-B23FD9F57A26}">
      <text>
        <r>
          <rPr>
            <b/>
            <sz val="9"/>
            <color indexed="81"/>
            <rFont val="Tahoma"/>
            <family val="2"/>
          </rPr>
          <t>Tina Bui:</t>
        </r>
        <r>
          <rPr>
            <sz val="9"/>
            <color indexed="81"/>
            <rFont val="Tahoma"/>
            <family val="2"/>
          </rPr>
          <t xml:space="preserve">
Since Mar '24 CTC = nil --&gt; keep $18 till 31/5/24 JIC --&gt; align CTC aof 1.6.24
(previous = $8)</t>
        </r>
      </text>
    </comment>
    <comment ref="Y630" authorId="0" shapeId="0" xr:uid="{1346B794-7150-4B55-B569-6400C911546B}">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30" authorId="0" shapeId="0" xr:uid="{65E08A6A-B6E3-4620-9841-F43A34042861}">
      <text>
        <r>
          <rPr>
            <b/>
            <sz val="9"/>
            <color indexed="81"/>
            <rFont val="Tahoma"/>
            <family val="2"/>
          </rPr>
          <t>Tina Bui:</t>
        </r>
        <r>
          <rPr>
            <sz val="9"/>
            <color indexed="81"/>
            <rFont val="Tahoma"/>
            <family val="2"/>
          </rPr>
          <t xml:space="preserve">
Since Jun'26 CTC = $2 INF eff 1/4/26
Since Apr'26 CTC = $17 OHC + $2 INF eff 1/4/26
Since Jan'26 CTC = $10 OHC eff 1/1/26</t>
        </r>
      </text>
    </comment>
    <comment ref="T631" authorId="0" shapeId="0" xr:uid="{B4311936-DC3A-48D6-9256-41FE54C96FB2}">
      <text>
        <r>
          <rPr>
            <b/>
            <sz val="9"/>
            <color indexed="81"/>
            <rFont val="Tahoma"/>
            <family val="2"/>
          </rPr>
          <t>Tina Bui:</t>
        </r>
        <r>
          <rPr>
            <sz val="9"/>
            <color indexed="81"/>
            <rFont val="Tahoma"/>
            <family val="2"/>
          </rPr>
          <t xml:space="preserve">
Since Apr'26 CTC = $6 ESF eff 1/4/26
</t>
        </r>
      </text>
    </comment>
    <comment ref="W631" authorId="0" shapeId="0" xr:uid="{38A111A6-F7E8-49EC-81E6-B666CE8B842B}">
      <text>
        <r>
          <rPr>
            <b/>
            <sz val="9"/>
            <color indexed="81"/>
            <rFont val="Tahoma"/>
            <family val="2"/>
          </rPr>
          <t>Tina Bui:</t>
        </r>
        <r>
          <rPr>
            <sz val="9"/>
            <color indexed="81"/>
            <rFont val="Tahoma"/>
            <family val="2"/>
          </rPr>
          <t xml:space="preserve">
Since Jan'26 CTC = $10 Docs eff 1/1/26</t>
        </r>
      </text>
    </comment>
    <comment ref="X631" authorId="0" shapeId="0" xr:uid="{F12BB1D2-5D3E-4AB9-99EA-E67B7DDE63CD}">
      <text>
        <r>
          <rPr>
            <b/>
            <sz val="9"/>
            <color indexed="81"/>
            <rFont val="Tahoma"/>
            <family val="2"/>
          </rPr>
          <t>Tina Bui:</t>
        </r>
        <r>
          <rPr>
            <sz val="9"/>
            <color indexed="81"/>
            <rFont val="Tahoma"/>
            <family val="2"/>
          </rPr>
          <t xml:space="preserve">
Since Mar '24 CTC = nil --&gt; keep $18 till 31/5/24 JIC --&gt; align CTC aof 1.6.24
(previous = $8)</t>
        </r>
      </text>
    </comment>
    <comment ref="Y631" authorId="0" shapeId="0" xr:uid="{63774B86-13C5-4A39-81B7-59C7A60E326F}">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31" authorId="0" shapeId="0" xr:uid="{898E7424-2D2D-435A-869B-EF6C5693CD1D}">
      <text>
        <r>
          <rPr>
            <b/>
            <sz val="9"/>
            <color indexed="81"/>
            <rFont val="Tahoma"/>
            <family val="2"/>
          </rPr>
          <t>Tina Bui:</t>
        </r>
        <r>
          <rPr>
            <sz val="9"/>
            <color indexed="81"/>
            <rFont val="Tahoma"/>
            <family val="2"/>
          </rPr>
          <t xml:space="preserve">
Since Jun'26 CTC = $2 INF eff 1/4/26
Since Apr'26 CTC = $17 OHC + $2 INF eff 1/4/26
Since Jan'26 CTC = $10 OHC eff 1/1/26</t>
        </r>
      </text>
    </comment>
    <comment ref="T632" authorId="0" shapeId="0" xr:uid="{EA72C74E-1836-4CEA-8931-CD27827CDB5A}">
      <text>
        <r>
          <rPr>
            <b/>
            <sz val="9"/>
            <color indexed="81"/>
            <rFont val="Tahoma"/>
            <family val="2"/>
          </rPr>
          <t>Tina Bui:</t>
        </r>
        <r>
          <rPr>
            <sz val="9"/>
            <color indexed="81"/>
            <rFont val="Tahoma"/>
            <family val="2"/>
          </rPr>
          <t xml:space="preserve">
Since Apr'26 CTC = $6 ESF eff 1/4/26
</t>
        </r>
      </text>
    </comment>
    <comment ref="W632" authorId="0" shapeId="0" xr:uid="{5E8F6A1C-3F5E-430D-BE27-6351E25A7D16}">
      <text>
        <r>
          <rPr>
            <b/>
            <sz val="9"/>
            <color indexed="81"/>
            <rFont val="Tahoma"/>
            <family val="2"/>
          </rPr>
          <t>Tina Bui:</t>
        </r>
        <r>
          <rPr>
            <sz val="9"/>
            <color indexed="81"/>
            <rFont val="Tahoma"/>
            <family val="2"/>
          </rPr>
          <t xml:space="preserve">
Since Jan'26 CTC = $10 Docs eff 1/1/26</t>
        </r>
      </text>
    </comment>
    <comment ref="X632" authorId="0" shapeId="0" xr:uid="{BE1C62D4-5A7F-4C68-8AAA-98C84D5A3214}">
      <text>
        <r>
          <rPr>
            <b/>
            <sz val="9"/>
            <color indexed="81"/>
            <rFont val="Tahoma"/>
            <family val="2"/>
          </rPr>
          <t>Tina Bui:</t>
        </r>
        <r>
          <rPr>
            <sz val="9"/>
            <color indexed="81"/>
            <rFont val="Tahoma"/>
            <family val="2"/>
          </rPr>
          <t xml:space="preserve">
Since Mar '24 CTC = nil --&gt; keep $18 till 31/5/24 JIC --&gt; align CTC aof 1.6.24
(previous = $8)</t>
        </r>
      </text>
    </comment>
    <comment ref="Y632" authorId="0" shapeId="0" xr:uid="{145D6A06-3BAE-4497-BC32-449C26524E64}">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32" authorId="0" shapeId="0" xr:uid="{57E12306-4B38-4038-B023-5297E55AD3AC}">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33" authorId="0" shapeId="0" xr:uid="{47FC5EFB-9807-4FEB-8C12-38EE7AAD1908}">
      <text>
        <r>
          <rPr>
            <b/>
            <sz val="9"/>
            <color indexed="81"/>
            <rFont val="Tahoma"/>
            <family val="2"/>
          </rPr>
          <t>Tina Bui:</t>
        </r>
        <r>
          <rPr>
            <sz val="9"/>
            <color indexed="81"/>
            <rFont val="Tahoma"/>
            <family val="2"/>
          </rPr>
          <t xml:space="preserve">
Since Apr'26 CTC = $6 ESF eff 1/4/26
</t>
        </r>
      </text>
    </comment>
    <comment ref="W633" authorId="0" shapeId="0" xr:uid="{38457A99-51B4-4FE8-B6CC-229F0497F11D}">
      <text>
        <r>
          <rPr>
            <b/>
            <sz val="9"/>
            <color indexed="81"/>
            <rFont val="Tahoma"/>
            <family val="2"/>
          </rPr>
          <t>Tina Bui:</t>
        </r>
        <r>
          <rPr>
            <sz val="9"/>
            <color indexed="81"/>
            <rFont val="Tahoma"/>
            <family val="2"/>
          </rPr>
          <t xml:space="preserve">
Since Jan'26 CTC = $10 Docs eff 1/1/26</t>
        </r>
      </text>
    </comment>
    <comment ref="X633" authorId="0" shapeId="0" xr:uid="{067CD449-A063-4E70-8BB1-3CF5C75DCB7B}">
      <text>
        <r>
          <rPr>
            <b/>
            <sz val="9"/>
            <color indexed="81"/>
            <rFont val="Tahoma"/>
            <family val="2"/>
          </rPr>
          <t>Tina Bui:</t>
        </r>
        <r>
          <rPr>
            <sz val="9"/>
            <color indexed="81"/>
            <rFont val="Tahoma"/>
            <family val="2"/>
          </rPr>
          <t xml:space="preserve">
Since Mar '24 CTC = nil --&gt; keep $18 till 31/5/24 JIC --&gt; align CTC aof 1.6.24
(previous = $8)</t>
        </r>
      </text>
    </comment>
    <comment ref="Y633" authorId="0" shapeId="0" xr:uid="{A329587A-F9B6-481B-BE1B-84E8C536E189}">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33" authorId="0" shapeId="0" xr:uid="{743D2955-D9C4-44BB-B79F-ACA14B65A4AD}">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34" authorId="0" shapeId="0" xr:uid="{12A2D205-26F5-438D-B29E-1318F9866C06}">
      <text>
        <r>
          <rPr>
            <b/>
            <sz val="9"/>
            <color indexed="81"/>
            <rFont val="Tahoma"/>
            <family val="2"/>
          </rPr>
          <t>Tina Bui:</t>
        </r>
        <r>
          <rPr>
            <sz val="9"/>
            <color indexed="81"/>
            <rFont val="Tahoma"/>
            <family val="2"/>
          </rPr>
          <t xml:space="preserve">
Since Apr'26 CTC = $6 ESF eff 1/4/26
</t>
        </r>
      </text>
    </comment>
    <comment ref="W634" authorId="0" shapeId="0" xr:uid="{64F76282-7341-46BF-A42A-A5D1DBC23D18}">
      <text>
        <r>
          <rPr>
            <b/>
            <sz val="9"/>
            <color indexed="81"/>
            <rFont val="Tahoma"/>
            <family val="2"/>
          </rPr>
          <t>Tina Bui:</t>
        </r>
        <r>
          <rPr>
            <sz val="9"/>
            <color indexed="81"/>
            <rFont val="Tahoma"/>
            <family val="2"/>
          </rPr>
          <t xml:space="preserve">
Since Jan'26 CTC = $10 Docs eff 1/1/26</t>
        </r>
      </text>
    </comment>
    <comment ref="X634" authorId="0" shapeId="0" xr:uid="{4F0B6571-2153-47DA-937F-0220FCBF8BA6}">
      <text>
        <r>
          <rPr>
            <b/>
            <sz val="9"/>
            <color indexed="81"/>
            <rFont val="Tahoma"/>
            <family val="2"/>
          </rPr>
          <t>Tina Bui:</t>
        </r>
        <r>
          <rPr>
            <sz val="9"/>
            <color indexed="81"/>
            <rFont val="Tahoma"/>
            <family val="2"/>
          </rPr>
          <t xml:space="preserve">
Since Mar '24 CTC = nil --&gt; keep $18 till 31/5/24 JIC --&gt; align CTC aof 1.6.24
(previous = $8)</t>
        </r>
      </text>
    </comment>
    <comment ref="Y634" authorId="0" shapeId="0" xr:uid="{04126ADC-9C5F-45E0-907A-927C240B7044}">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34" authorId="0" shapeId="0" xr:uid="{EAEACF0B-AEE5-4E16-BDD2-FFCC2A8F14DD}">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35" authorId="0" shapeId="0" xr:uid="{2079E9F0-7344-43F5-8A1F-4B1156C4009D}">
      <text>
        <r>
          <rPr>
            <b/>
            <sz val="9"/>
            <color indexed="81"/>
            <rFont val="Tahoma"/>
            <family val="2"/>
          </rPr>
          <t>Tina Bui:</t>
        </r>
        <r>
          <rPr>
            <sz val="9"/>
            <color indexed="81"/>
            <rFont val="Tahoma"/>
            <family val="2"/>
          </rPr>
          <t xml:space="preserve">
Since Apr'26 CTC = $6 ESF eff 1/4/26
</t>
        </r>
      </text>
    </comment>
    <comment ref="W635" authorId="0" shapeId="0" xr:uid="{12E04E23-598C-4331-A23A-7C5EC4C91506}">
      <text>
        <r>
          <rPr>
            <b/>
            <sz val="9"/>
            <color indexed="81"/>
            <rFont val="Tahoma"/>
            <family val="2"/>
          </rPr>
          <t>Tina Bui:</t>
        </r>
        <r>
          <rPr>
            <sz val="9"/>
            <color indexed="81"/>
            <rFont val="Tahoma"/>
            <family val="2"/>
          </rPr>
          <t xml:space="preserve">
Since Jan'26 CTC = $10 Docs eff 1/1/26</t>
        </r>
      </text>
    </comment>
    <comment ref="X635" authorId="0" shapeId="0" xr:uid="{D69F437C-8D37-4F40-8389-2A4944AAFDE6}">
      <text>
        <r>
          <rPr>
            <b/>
            <sz val="9"/>
            <color indexed="81"/>
            <rFont val="Tahoma"/>
            <family val="2"/>
          </rPr>
          <t>Tina Bui:</t>
        </r>
        <r>
          <rPr>
            <sz val="9"/>
            <color indexed="81"/>
            <rFont val="Tahoma"/>
            <family val="2"/>
          </rPr>
          <t xml:space="preserve">
Since Mar '24 CTC = nil --&gt; keep $18 till 31/5/24 JIC --&gt; align CTC aof 1.6.24
(previous = $8)</t>
        </r>
      </text>
    </comment>
    <comment ref="Y635" authorId="0" shapeId="0" xr:uid="{449D9D77-13B2-4642-B727-DB4999044C4E}">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35" authorId="0" shapeId="0" xr:uid="{DE5A7454-2AE9-4FC4-B088-9C93A2BF2B4C}">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36" authorId="0" shapeId="0" xr:uid="{1074E757-CFAE-402B-85CC-0C2FFD34054F}">
      <text>
        <r>
          <rPr>
            <b/>
            <sz val="9"/>
            <color indexed="81"/>
            <rFont val="Tahoma"/>
            <family val="2"/>
          </rPr>
          <t>Tina Bui:</t>
        </r>
        <r>
          <rPr>
            <sz val="9"/>
            <color indexed="81"/>
            <rFont val="Tahoma"/>
            <family val="2"/>
          </rPr>
          <t xml:space="preserve">
Since Apr'26 CTC = $6 ESF eff 1/4/26
</t>
        </r>
      </text>
    </comment>
    <comment ref="W636" authorId="0" shapeId="0" xr:uid="{8B58C5CB-A4F7-4446-8FE5-90071B848469}">
      <text>
        <r>
          <rPr>
            <b/>
            <sz val="9"/>
            <color indexed="81"/>
            <rFont val="Tahoma"/>
            <family val="2"/>
          </rPr>
          <t>Tina Bui:</t>
        </r>
        <r>
          <rPr>
            <sz val="9"/>
            <color indexed="81"/>
            <rFont val="Tahoma"/>
            <family val="2"/>
          </rPr>
          <t xml:space="preserve">
Since Jan'26 CTC = $10 Docs eff 1/1/26</t>
        </r>
      </text>
    </comment>
    <comment ref="X636" authorId="0" shapeId="0" xr:uid="{5F7269C9-FDD7-4E00-8946-591BA45B2B01}">
      <text>
        <r>
          <rPr>
            <b/>
            <sz val="9"/>
            <color indexed="81"/>
            <rFont val="Tahoma"/>
            <family val="2"/>
          </rPr>
          <t>Tina Bui:</t>
        </r>
        <r>
          <rPr>
            <sz val="9"/>
            <color indexed="81"/>
            <rFont val="Tahoma"/>
            <family val="2"/>
          </rPr>
          <t xml:space="preserve">
Since Mar '24 CTC = nil --&gt; keep $18 till 31/5/24 JIC --&gt; align CTC aof 1.6.24
(previous = $8)</t>
        </r>
      </text>
    </comment>
    <comment ref="Y636" authorId="0" shapeId="0" xr:uid="{A6386D9B-182F-4AF3-86BA-8DC245492CE5}">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36" authorId="0" shapeId="0" xr:uid="{8447ADD3-A8CA-4977-BFAC-B65431300121}">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37" authorId="0" shapeId="0" xr:uid="{20ABE34B-6796-41A4-AB82-13E331C5A381}">
      <text>
        <r>
          <rPr>
            <b/>
            <sz val="9"/>
            <color indexed="81"/>
            <rFont val="Tahoma"/>
            <family val="2"/>
          </rPr>
          <t>Tina Bui:</t>
        </r>
        <r>
          <rPr>
            <sz val="9"/>
            <color indexed="81"/>
            <rFont val="Tahoma"/>
            <family val="2"/>
          </rPr>
          <t xml:space="preserve">
Since Apr'26 CTC = $6 ESF eff 1/4/26
</t>
        </r>
      </text>
    </comment>
    <comment ref="W637" authorId="0" shapeId="0" xr:uid="{3E9E8BE2-3E34-4B63-BAD8-FDADADC89F94}">
      <text>
        <r>
          <rPr>
            <b/>
            <sz val="9"/>
            <color indexed="81"/>
            <rFont val="Tahoma"/>
            <family val="2"/>
          </rPr>
          <t>Tina Bui:</t>
        </r>
        <r>
          <rPr>
            <sz val="9"/>
            <color indexed="81"/>
            <rFont val="Tahoma"/>
            <family val="2"/>
          </rPr>
          <t xml:space="preserve">
Since Jan'26 CTC = $10 Docs eff 1/1/26</t>
        </r>
      </text>
    </comment>
    <comment ref="X637" authorId="0" shapeId="0" xr:uid="{31399F6F-DD6C-4700-B1D1-2C3002A96889}">
      <text>
        <r>
          <rPr>
            <b/>
            <sz val="9"/>
            <color indexed="81"/>
            <rFont val="Tahoma"/>
            <family val="2"/>
          </rPr>
          <t>Tina Bui:</t>
        </r>
        <r>
          <rPr>
            <sz val="9"/>
            <color indexed="81"/>
            <rFont val="Tahoma"/>
            <family val="2"/>
          </rPr>
          <t xml:space="preserve">
Since Mar '24 CTC = nil --&gt; keep $18 till 31/5/24 JIC --&gt; align CTC aof 1.6.24
(previous = $8)</t>
        </r>
      </text>
    </comment>
    <comment ref="Y637" authorId="0" shapeId="0" xr:uid="{AE29AC27-AF09-461D-AD65-5C96CF0A750F}">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37" authorId="0" shapeId="0" xr:uid="{993F6726-803B-40CD-9308-F9142F457EB4}">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38" authorId="0" shapeId="0" xr:uid="{654A7B21-21C5-40A5-961B-52BAFC27E850}">
      <text>
        <r>
          <rPr>
            <b/>
            <sz val="9"/>
            <color indexed="81"/>
            <rFont val="Tahoma"/>
            <family val="2"/>
          </rPr>
          <t>Tina Bui:</t>
        </r>
        <r>
          <rPr>
            <sz val="9"/>
            <color indexed="81"/>
            <rFont val="Tahoma"/>
            <family val="2"/>
          </rPr>
          <t xml:space="preserve">
Since Apr'26 CTC = $6 ESF eff 1/4/26
</t>
        </r>
      </text>
    </comment>
    <comment ref="W638" authorId="0" shapeId="0" xr:uid="{70CDC62D-FDB7-472C-BFCF-6EEE55F15E28}">
      <text>
        <r>
          <rPr>
            <b/>
            <sz val="9"/>
            <color indexed="81"/>
            <rFont val="Tahoma"/>
            <family val="2"/>
          </rPr>
          <t>Tina Bui:</t>
        </r>
        <r>
          <rPr>
            <sz val="9"/>
            <color indexed="81"/>
            <rFont val="Tahoma"/>
            <family val="2"/>
          </rPr>
          <t xml:space="preserve">
Since Jan'26 CTC = $10 Docs eff 1/1/26</t>
        </r>
      </text>
    </comment>
    <comment ref="X638" authorId="0" shapeId="0" xr:uid="{B6704360-3D2E-461E-A6B2-9CB8B1B79291}">
      <text>
        <r>
          <rPr>
            <b/>
            <sz val="9"/>
            <color indexed="81"/>
            <rFont val="Tahoma"/>
            <family val="2"/>
          </rPr>
          <t>Tina Bui:</t>
        </r>
        <r>
          <rPr>
            <sz val="9"/>
            <color indexed="81"/>
            <rFont val="Tahoma"/>
            <family val="2"/>
          </rPr>
          <t xml:space="preserve">
Since Mar '24 CTC = nil --&gt; keep $18 till 31/5/24 JIC --&gt; align CTC aof 1.6.24
(previous = $8)</t>
        </r>
      </text>
    </comment>
    <comment ref="Y638" authorId="0" shapeId="0" xr:uid="{CB779E45-2CBA-406A-BF2A-FDDEF61899D4}">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38" authorId="0" shapeId="0" xr:uid="{7C0F3009-AF35-4AC7-85FE-56E40735D1C5}">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39" authorId="0" shapeId="0" xr:uid="{E66B6E5A-D14F-463B-A234-4CCB90A5911B}">
      <text>
        <r>
          <rPr>
            <b/>
            <sz val="9"/>
            <color indexed="81"/>
            <rFont val="Tahoma"/>
            <family val="2"/>
          </rPr>
          <t>Tina Bui:</t>
        </r>
        <r>
          <rPr>
            <sz val="9"/>
            <color indexed="81"/>
            <rFont val="Tahoma"/>
            <family val="2"/>
          </rPr>
          <t xml:space="preserve">
Since Apr'26 CTC = $6 ESF eff 1/4/26
</t>
        </r>
      </text>
    </comment>
    <comment ref="W639" authorId="0" shapeId="0" xr:uid="{CB012B83-7C56-4554-90B9-E8D405E6DD75}">
      <text>
        <r>
          <rPr>
            <b/>
            <sz val="9"/>
            <color indexed="81"/>
            <rFont val="Tahoma"/>
            <family val="2"/>
          </rPr>
          <t>Tina Bui:</t>
        </r>
        <r>
          <rPr>
            <sz val="9"/>
            <color indexed="81"/>
            <rFont val="Tahoma"/>
            <family val="2"/>
          </rPr>
          <t xml:space="preserve">
Since Jan'26 CTC = $10 Docs eff 1/1/26</t>
        </r>
      </text>
    </comment>
    <comment ref="X639" authorId="0" shapeId="0" xr:uid="{3B70EA2F-2679-40CE-B5F6-92FCBC097F8B}">
      <text>
        <r>
          <rPr>
            <b/>
            <sz val="9"/>
            <color indexed="81"/>
            <rFont val="Tahoma"/>
            <family val="2"/>
          </rPr>
          <t>Tina Bui:</t>
        </r>
        <r>
          <rPr>
            <sz val="9"/>
            <color indexed="81"/>
            <rFont val="Tahoma"/>
            <family val="2"/>
          </rPr>
          <t xml:space="preserve">
Since Mar '24 CTC = nil --&gt; keep $18 till 31/5/24 JIC --&gt; align CTC aof 1.6.24
(previous = $8)</t>
        </r>
      </text>
    </comment>
    <comment ref="Y639" authorId="0" shapeId="0" xr:uid="{B0D9D9BA-7066-4C76-A2E6-E1D39BACF3F0}">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39" authorId="0" shapeId="0" xr:uid="{99834181-9AA1-4761-A5BD-291244AB40DD}">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40" authorId="0" shapeId="0" xr:uid="{50E66D85-ABBE-47C8-A26C-759F00D79E2F}">
      <text>
        <r>
          <rPr>
            <b/>
            <sz val="9"/>
            <color indexed="81"/>
            <rFont val="Tahoma"/>
            <family val="2"/>
          </rPr>
          <t>Tina Bui:</t>
        </r>
        <r>
          <rPr>
            <sz val="9"/>
            <color indexed="81"/>
            <rFont val="Tahoma"/>
            <family val="2"/>
          </rPr>
          <t xml:space="preserve">
Since Apr'26 CTC = $6 ESF eff 1/4/26
</t>
        </r>
      </text>
    </comment>
    <comment ref="W640" authorId="0" shapeId="0" xr:uid="{13B08A3D-B6ED-4076-A4F2-5628A7C211A3}">
      <text>
        <r>
          <rPr>
            <b/>
            <sz val="9"/>
            <color indexed="81"/>
            <rFont val="Tahoma"/>
            <family val="2"/>
          </rPr>
          <t>Tina Bui:</t>
        </r>
        <r>
          <rPr>
            <sz val="9"/>
            <color indexed="81"/>
            <rFont val="Tahoma"/>
            <family val="2"/>
          </rPr>
          <t xml:space="preserve">
Since Jan'26 CTC = $10 Docs eff 1/1/26</t>
        </r>
      </text>
    </comment>
    <comment ref="X640" authorId="0" shapeId="0" xr:uid="{697022CA-A372-4D9F-A491-CD6F7C2E80A4}">
      <text>
        <r>
          <rPr>
            <b/>
            <sz val="9"/>
            <color indexed="81"/>
            <rFont val="Tahoma"/>
            <family val="2"/>
          </rPr>
          <t>Tina Bui:</t>
        </r>
        <r>
          <rPr>
            <sz val="9"/>
            <color indexed="81"/>
            <rFont val="Tahoma"/>
            <family val="2"/>
          </rPr>
          <t xml:space="preserve">
Since Mar '24 CTC = nil --&gt; keep $18 till 31/5/24 JIC --&gt; align CTC aof 1.6.24
(previous = $8)</t>
        </r>
      </text>
    </comment>
    <comment ref="Y640" authorId="0" shapeId="0" xr:uid="{17CD52CF-D0B5-42A0-B247-3D2ABCE3C5B4}">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40" authorId="0" shapeId="0" xr:uid="{CBBDF788-5C21-4F1E-A4DC-65E550181EC8}">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41" authorId="0" shapeId="0" xr:uid="{1F16093D-EC99-46E2-A2BC-6718435DA9E1}">
      <text>
        <r>
          <rPr>
            <b/>
            <sz val="9"/>
            <color indexed="81"/>
            <rFont val="Tahoma"/>
            <family val="2"/>
          </rPr>
          <t>Tina Bui:</t>
        </r>
        <r>
          <rPr>
            <sz val="9"/>
            <color indexed="81"/>
            <rFont val="Tahoma"/>
            <family val="2"/>
          </rPr>
          <t xml:space="preserve">
Since Apr'26 CTC = $6 ESF eff 1/4/26
</t>
        </r>
      </text>
    </comment>
    <comment ref="W641" authorId="0" shapeId="0" xr:uid="{DC5BFE18-75AD-4E0F-9059-3017F08AEF27}">
      <text>
        <r>
          <rPr>
            <b/>
            <sz val="9"/>
            <color indexed="81"/>
            <rFont val="Tahoma"/>
            <family val="2"/>
          </rPr>
          <t>Tina Bui:</t>
        </r>
        <r>
          <rPr>
            <sz val="9"/>
            <color indexed="81"/>
            <rFont val="Tahoma"/>
            <family val="2"/>
          </rPr>
          <t xml:space="preserve">
Since Jan'26 CTC = $10 Docs eff 1/1/26</t>
        </r>
      </text>
    </comment>
    <comment ref="X641" authorId="0" shapeId="0" xr:uid="{009ECBD5-37C6-4EA3-9EA3-AA8812FBCE8C}">
      <text>
        <r>
          <rPr>
            <b/>
            <sz val="9"/>
            <color indexed="81"/>
            <rFont val="Tahoma"/>
            <family val="2"/>
          </rPr>
          <t>Tina Bui:</t>
        </r>
        <r>
          <rPr>
            <sz val="9"/>
            <color indexed="81"/>
            <rFont val="Tahoma"/>
            <family val="2"/>
          </rPr>
          <t xml:space="preserve">
Since Mar '24 CTC = nil --&gt; keep $18 till 31/5/24 JIC --&gt; align CTC aof 1.6.24
(previous = $8)</t>
        </r>
      </text>
    </comment>
    <comment ref="Y641" authorId="0" shapeId="0" xr:uid="{CC2C985B-A835-4658-B0B0-DA2591C41C17}">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41" authorId="0" shapeId="0" xr:uid="{C8951D1B-0D32-4C6C-A08E-9E6B44BAEDF6}">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42" authorId="0" shapeId="0" xr:uid="{1904518D-D386-4E7F-9177-876413D53DBF}">
      <text>
        <r>
          <rPr>
            <b/>
            <sz val="9"/>
            <color indexed="81"/>
            <rFont val="Tahoma"/>
            <family val="2"/>
          </rPr>
          <t>Tina Bui:</t>
        </r>
        <r>
          <rPr>
            <sz val="9"/>
            <color indexed="81"/>
            <rFont val="Tahoma"/>
            <family val="2"/>
          </rPr>
          <t xml:space="preserve">
Since Apr'26 CTC = $6 ESF eff 1/4/26
</t>
        </r>
      </text>
    </comment>
    <comment ref="W642" authorId="0" shapeId="0" xr:uid="{029019BF-CBAF-4282-9DE4-2680C6709BFA}">
      <text>
        <r>
          <rPr>
            <b/>
            <sz val="9"/>
            <color indexed="81"/>
            <rFont val="Tahoma"/>
            <family val="2"/>
          </rPr>
          <t>Tina Bui:</t>
        </r>
        <r>
          <rPr>
            <sz val="9"/>
            <color indexed="81"/>
            <rFont val="Tahoma"/>
            <family val="2"/>
          </rPr>
          <t xml:space="preserve">
Since Jan'26 CTC = $10 Docs eff 1/1/26</t>
        </r>
      </text>
    </comment>
    <comment ref="X642" authorId="0" shapeId="0" xr:uid="{4B1C4F8A-3B3B-42DA-B5DD-7BF82D54A433}">
      <text>
        <r>
          <rPr>
            <b/>
            <sz val="9"/>
            <color indexed="81"/>
            <rFont val="Tahoma"/>
            <family val="2"/>
          </rPr>
          <t>Tina Bui:</t>
        </r>
        <r>
          <rPr>
            <sz val="9"/>
            <color indexed="81"/>
            <rFont val="Tahoma"/>
            <family val="2"/>
          </rPr>
          <t xml:space="preserve">
Since Mar '24 CTC = nil --&gt; keep $18 till 31/5/24 JIC --&gt; align CTC aof 1.6.24
(previous = $8)</t>
        </r>
      </text>
    </comment>
    <comment ref="Y642" authorId="0" shapeId="0" xr:uid="{45A1549A-0E0C-437C-83DB-0F5C0635AA08}">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42" authorId="0" shapeId="0" xr:uid="{9C4B2D99-33F7-4347-87BE-449C35E13BBD}">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43" authorId="0" shapeId="0" xr:uid="{F6E4CB80-EEEE-4664-B226-2171153D9449}">
      <text>
        <r>
          <rPr>
            <b/>
            <sz val="9"/>
            <color indexed="81"/>
            <rFont val="Tahoma"/>
            <family val="2"/>
          </rPr>
          <t>Tina Bui:</t>
        </r>
        <r>
          <rPr>
            <sz val="9"/>
            <color indexed="81"/>
            <rFont val="Tahoma"/>
            <family val="2"/>
          </rPr>
          <t xml:space="preserve">
Since Apr'26 CTC = $6 ESF eff 1/4/26
</t>
        </r>
      </text>
    </comment>
    <comment ref="W643" authorId="0" shapeId="0" xr:uid="{B105E0C2-74A0-45DB-B664-3099201FBCF6}">
      <text>
        <r>
          <rPr>
            <b/>
            <sz val="9"/>
            <color indexed="81"/>
            <rFont val="Tahoma"/>
            <family val="2"/>
          </rPr>
          <t>Tina Bui:</t>
        </r>
        <r>
          <rPr>
            <sz val="9"/>
            <color indexed="81"/>
            <rFont val="Tahoma"/>
            <family val="2"/>
          </rPr>
          <t xml:space="preserve">
Since Jan'26 CTC = $10 Docs eff 1/1/26</t>
        </r>
      </text>
    </comment>
    <comment ref="X643" authorId="0" shapeId="0" xr:uid="{5577D443-4D4A-4784-B101-C055C354503A}">
      <text>
        <r>
          <rPr>
            <b/>
            <sz val="9"/>
            <color indexed="81"/>
            <rFont val="Tahoma"/>
            <family val="2"/>
          </rPr>
          <t>Tina Bui:</t>
        </r>
        <r>
          <rPr>
            <sz val="9"/>
            <color indexed="81"/>
            <rFont val="Tahoma"/>
            <family val="2"/>
          </rPr>
          <t xml:space="preserve">
Since Mar '24 CTC = nil --&gt; keep $18 till 31/5/24 JIC --&gt; align CTC aof 1.6.24
(previous = $8)</t>
        </r>
      </text>
    </comment>
    <comment ref="Y643" authorId="0" shapeId="0" xr:uid="{79123B8C-7B83-45DD-80FC-EA4782EDF853}">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43" authorId="0" shapeId="0" xr:uid="{03E47313-B8A8-4BDE-8A42-5ED54B79C662}">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44" authorId="0" shapeId="0" xr:uid="{AE2585A7-5A3B-4516-9F49-1B681F61C5DE}">
      <text>
        <r>
          <rPr>
            <b/>
            <sz val="9"/>
            <color indexed="81"/>
            <rFont val="Tahoma"/>
            <family val="2"/>
          </rPr>
          <t>Tina Bui:</t>
        </r>
        <r>
          <rPr>
            <sz val="9"/>
            <color indexed="81"/>
            <rFont val="Tahoma"/>
            <family val="2"/>
          </rPr>
          <t xml:space="preserve">
Since Apr'26 CTC = $6 ESF eff 1/4/26
</t>
        </r>
      </text>
    </comment>
    <comment ref="W644" authorId="0" shapeId="0" xr:uid="{E5B666CA-FB45-40B9-8029-27C8705D42B6}">
      <text>
        <r>
          <rPr>
            <b/>
            <sz val="9"/>
            <color indexed="81"/>
            <rFont val="Tahoma"/>
            <family val="2"/>
          </rPr>
          <t>Tina Bui:</t>
        </r>
        <r>
          <rPr>
            <sz val="9"/>
            <color indexed="81"/>
            <rFont val="Tahoma"/>
            <family val="2"/>
          </rPr>
          <t xml:space="preserve">
Since Jan'26 CTC = $10 Docs eff 1/1/26</t>
        </r>
      </text>
    </comment>
    <comment ref="X644" authorId="0" shapeId="0" xr:uid="{EDA37F26-3A09-42B7-A339-AA37AA8FE9AC}">
      <text>
        <r>
          <rPr>
            <b/>
            <sz val="9"/>
            <color indexed="81"/>
            <rFont val="Tahoma"/>
            <family val="2"/>
          </rPr>
          <t>Tina Bui:</t>
        </r>
        <r>
          <rPr>
            <sz val="9"/>
            <color indexed="81"/>
            <rFont val="Tahoma"/>
            <family val="2"/>
          </rPr>
          <t xml:space="preserve">
Since Mar '24 CTC = nil --&gt; keep $18 till 31/5/24 JIC --&gt; align CTC aof 1.6.24
(previous = $8)</t>
        </r>
      </text>
    </comment>
    <comment ref="Y644" authorId="0" shapeId="0" xr:uid="{1ED29AAB-BCBC-48F7-872F-BB8B17BE4AB4}">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44" authorId="0" shapeId="0" xr:uid="{589FC719-5567-48A3-9341-0AE860BE5E63}">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45" authorId="0" shapeId="0" xr:uid="{5160D927-3B0E-448B-B0DE-E11453634A5B}">
      <text>
        <r>
          <rPr>
            <b/>
            <sz val="9"/>
            <color indexed="81"/>
            <rFont val="Tahoma"/>
            <family val="2"/>
          </rPr>
          <t>Tina Bui:</t>
        </r>
        <r>
          <rPr>
            <sz val="9"/>
            <color indexed="81"/>
            <rFont val="Tahoma"/>
            <family val="2"/>
          </rPr>
          <t xml:space="preserve">
Since Apr'26 CTC = $6 ESF eff 1/4/26
</t>
        </r>
      </text>
    </comment>
    <comment ref="W645" authorId="0" shapeId="0" xr:uid="{F6337E17-1CD6-4768-AF44-DE3F38A85845}">
      <text>
        <r>
          <rPr>
            <b/>
            <sz val="9"/>
            <color indexed="81"/>
            <rFont val="Tahoma"/>
            <family val="2"/>
          </rPr>
          <t>Tina Bui:</t>
        </r>
        <r>
          <rPr>
            <sz val="9"/>
            <color indexed="81"/>
            <rFont val="Tahoma"/>
            <family val="2"/>
          </rPr>
          <t xml:space="preserve">
Since Jan'26 CTC = $10 Docs eff 1/1/26</t>
        </r>
      </text>
    </comment>
    <comment ref="X645" authorId="0" shapeId="0" xr:uid="{F35AFA88-BD7E-4C66-8513-FE30FCAE5814}">
      <text>
        <r>
          <rPr>
            <b/>
            <sz val="9"/>
            <color indexed="81"/>
            <rFont val="Tahoma"/>
            <family val="2"/>
          </rPr>
          <t>Tina Bui:</t>
        </r>
        <r>
          <rPr>
            <sz val="9"/>
            <color indexed="81"/>
            <rFont val="Tahoma"/>
            <family val="2"/>
          </rPr>
          <t xml:space="preserve">
Since Mar '24 CTC = nil --&gt; keep $18 till 31/5/24 JIC --&gt; align CTC aof 1.6.24
(previous = $8)</t>
        </r>
      </text>
    </comment>
    <comment ref="Y645" authorId="0" shapeId="0" xr:uid="{20329643-B489-45EB-8702-856ED09F2B9E}">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45" authorId="0" shapeId="0" xr:uid="{69CCF0E8-E275-4C3E-BAFC-D443B900DC46}">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46" authorId="0" shapeId="0" xr:uid="{D7FF0153-8918-4D38-AF14-18213DCED792}">
      <text>
        <r>
          <rPr>
            <b/>
            <sz val="9"/>
            <color indexed="81"/>
            <rFont val="Tahoma"/>
            <family val="2"/>
          </rPr>
          <t>Tina Bui:</t>
        </r>
        <r>
          <rPr>
            <sz val="9"/>
            <color indexed="81"/>
            <rFont val="Tahoma"/>
            <family val="2"/>
          </rPr>
          <t xml:space="preserve">
Since Apr'26 CTC = $6 ESF eff 1/4/26
</t>
        </r>
      </text>
    </comment>
    <comment ref="W646" authorId="0" shapeId="0" xr:uid="{BB435DD4-E7AA-4C4C-A42C-05F00E562958}">
      <text>
        <r>
          <rPr>
            <b/>
            <sz val="9"/>
            <color indexed="81"/>
            <rFont val="Tahoma"/>
            <family val="2"/>
          </rPr>
          <t>Tina Bui:</t>
        </r>
        <r>
          <rPr>
            <sz val="9"/>
            <color indexed="81"/>
            <rFont val="Tahoma"/>
            <family val="2"/>
          </rPr>
          <t xml:space="preserve">
Since Jan'26 CTC = $10 Docs eff 1/1/26</t>
        </r>
      </text>
    </comment>
    <comment ref="X646" authorId="0" shapeId="0" xr:uid="{12EDD004-549C-4E85-A9B7-8A79CA7AAB19}">
      <text>
        <r>
          <rPr>
            <b/>
            <sz val="9"/>
            <color indexed="81"/>
            <rFont val="Tahoma"/>
            <family val="2"/>
          </rPr>
          <t>Tina Bui:</t>
        </r>
        <r>
          <rPr>
            <sz val="9"/>
            <color indexed="81"/>
            <rFont val="Tahoma"/>
            <family val="2"/>
          </rPr>
          <t xml:space="preserve">
Since Mar '24 CTC = nil --&gt; keep $18 till 31/5/24 JIC --&gt; align CTC aof 1.6.24
(previous = $8)</t>
        </r>
      </text>
    </comment>
    <comment ref="Y646" authorId="0" shapeId="0" xr:uid="{E1C72412-E0E7-478E-B351-39DB760CE9C1}">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46" authorId="0" shapeId="0" xr:uid="{446FDF6A-0CFE-4F61-9B50-5E4D19DC8D7A}">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47" authorId="0" shapeId="0" xr:uid="{C202A9D3-A270-4534-B635-9723DF696C31}">
      <text>
        <r>
          <rPr>
            <b/>
            <sz val="9"/>
            <color indexed="81"/>
            <rFont val="Tahoma"/>
            <family val="2"/>
          </rPr>
          <t>Tina Bui:</t>
        </r>
        <r>
          <rPr>
            <sz val="9"/>
            <color indexed="81"/>
            <rFont val="Tahoma"/>
            <family val="2"/>
          </rPr>
          <t xml:space="preserve">
Since Apr'26 CTC = $6 ESF eff 1/4/26
</t>
        </r>
      </text>
    </comment>
    <comment ref="W647" authorId="0" shapeId="0" xr:uid="{B7CBBCDB-AF8E-461C-B329-AC55BF0B2F14}">
      <text>
        <r>
          <rPr>
            <b/>
            <sz val="9"/>
            <color indexed="81"/>
            <rFont val="Tahoma"/>
            <family val="2"/>
          </rPr>
          <t>Tina Bui:</t>
        </r>
        <r>
          <rPr>
            <sz val="9"/>
            <color indexed="81"/>
            <rFont val="Tahoma"/>
            <family val="2"/>
          </rPr>
          <t xml:space="preserve">
Since Jan'26 CTC = $10 Docs eff 1/1/26</t>
        </r>
      </text>
    </comment>
    <comment ref="X647" authorId="0" shapeId="0" xr:uid="{AEE78BF3-40AE-44A3-8467-5381540C7C43}">
      <text>
        <r>
          <rPr>
            <b/>
            <sz val="9"/>
            <color indexed="81"/>
            <rFont val="Tahoma"/>
            <family val="2"/>
          </rPr>
          <t>Tina Bui:</t>
        </r>
        <r>
          <rPr>
            <sz val="9"/>
            <color indexed="81"/>
            <rFont val="Tahoma"/>
            <family val="2"/>
          </rPr>
          <t xml:space="preserve">
Since Mar '24 CTC = nil --&gt; keep $18 till 31/5/24 JIC --&gt; align CTC aof 1.6.24
(previous = $8)</t>
        </r>
      </text>
    </comment>
    <comment ref="Y647" authorId="0" shapeId="0" xr:uid="{73DD9CA3-36F0-4360-AD2B-F556ED2B29FC}">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47" authorId="0" shapeId="0" xr:uid="{C78598C2-C39C-4D2C-833C-CF5DC90DC663}">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48" authorId="0" shapeId="0" xr:uid="{537634CA-9702-456E-A7E5-FE01FD15F020}">
      <text>
        <r>
          <rPr>
            <b/>
            <sz val="9"/>
            <color indexed="81"/>
            <rFont val="Tahoma"/>
            <family val="2"/>
          </rPr>
          <t>Tina Bui:</t>
        </r>
        <r>
          <rPr>
            <sz val="9"/>
            <color indexed="81"/>
            <rFont val="Tahoma"/>
            <family val="2"/>
          </rPr>
          <t xml:space="preserve">
Since Apr'26 CTC = $6 ESF eff 1/4/26
</t>
        </r>
      </text>
    </comment>
    <comment ref="W648" authorId="0" shapeId="0" xr:uid="{A6763F8C-C7B3-48B0-B2B4-9F37E3FA0FB3}">
      <text>
        <r>
          <rPr>
            <b/>
            <sz val="9"/>
            <color indexed="81"/>
            <rFont val="Tahoma"/>
            <family val="2"/>
          </rPr>
          <t>Tina Bui:</t>
        </r>
        <r>
          <rPr>
            <sz val="9"/>
            <color indexed="81"/>
            <rFont val="Tahoma"/>
            <family val="2"/>
          </rPr>
          <t xml:space="preserve">
Since Jan'26 CTC = $10 Docs eff 1/1/26</t>
        </r>
      </text>
    </comment>
    <comment ref="X648" authorId="0" shapeId="0" xr:uid="{D36284A1-5025-4C2B-985D-6FC94B20330B}">
      <text>
        <r>
          <rPr>
            <b/>
            <sz val="9"/>
            <color indexed="81"/>
            <rFont val="Tahoma"/>
            <family val="2"/>
          </rPr>
          <t>Tina Bui:</t>
        </r>
        <r>
          <rPr>
            <sz val="9"/>
            <color indexed="81"/>
            <rFont val="Tahoma"/>
            <family val="2"/>
          </rPr>
          <t xml:space="preserve">
Since Mar '24 CTC = nil --&gt; keep $18 till 31/5/24 JIC --&gt; align CTC aof 1.6.24
(previous = $8)</t>
        </r>
      </text>
    </comment>
    <comment ref="Y648" authorId="0" shapeId="0" xr:uid="{1AFB0572-BC25-4A0A-9CD5-8A6E144970D9}">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48" authorId="0" shapeId="0" xr:uid="{F8A475B4-93C7-4371-B22B-CBA6979F4778}">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49" authorId="0" shapeId="0" xr:uid="{006076E3-28E6-45B6-9335-485EEE86EC0D}">
      <text>
        <r>
          <rPr>
            <b/>
            <sz val="9"/>
            <color indexed="81"/>
            <rFont val="Tahoma"/>
            <family val="2"/>
          </rPr>
          <t>Tina Bui:</t>
        </r>
        <r>
          <rPr>
            <sz val="9"/>
            <color indexed="81"/>
            <rFont val="Tahoma"/>
            <family val="2"/>
          </rPr>
          <t xml:space="preserve">
Since Apr'26 CTC = $6 ESF eff 1/4/26
</t>
        </r>
      </text>
    </comment>
    <comment ref="W649" authorId="0" shapeId="0" xr:uid="{6ED159EE-4736-48CE-BD9F-947EC96395CB}">
      <text>
        <r>
          <rPr>
            <b/>
            <sz val="9"/>
            <color indexed="81"/>
            <rFont val="Tahoma"/>
            <family val="2"/>
          </rPr>
          <t>Tina Bui:</t>
        </r>
        <r>
          <rPr>
            <sz val="9"/>
            <color indexed="81"/>
            <rFont val="Tahoma"/>
            <family val="2"/>
          </rPr>
          <t xml:space="preserve">
Since Jan'26 CTC = $10 Docs eff 1/1/26</t>
        </r>
      </text>
    </comment>
    <comment ref="X649" authorId="0" shapeId="0" xr:uid="{745840C2-561B-4880-9DF1-787EDF142A4F}">
      <text>
        <r>
          <rPr>
            <b/>
            <sz val="9"/>
            <color indexed="81"/>
            <rFont val="Tahoma"/>
            <family val="2"/>
          </rPr>
          <t>Tina Bui:</t>
        </r>
        <r>
          <rPr>
            <sz val="9"/>
            <color indexed="81"/>
            <rFont val="Tahoma"/>
            <family val="2"/>
          </rPr>
          <t xml:space="preserve">
Since Mar '24 CTC = nil --&gt; keep $18 till 31/5/24 JIC --&gt; align CTC aof 1.6.24
(previous = $8)</t>
        </r>
      </text>
    </comment>
    <comment ref="Y649" authorId="0" shapeId="0" xr:uid="{2E13A166-6F3D-4BB8-B4FE-692388C53A66}">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49" authorId="0" shapeId="0" xr:uid="{222B19D6-9D2A-4933-AD03-234555AD5AC2}">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50" authorId="0" shapeId="0" xr:uid="{6A168036-0037-4A09-B8BC-5B6D5AB56345}">
      <text>
        <r>
          <rPr>
            <b/>
            <sz val="9"/>
            <color indexed="81"/>
            <rFont val="Tahoma"/>
            <family val="2"/>
          </rPr>
          <t>Tina Bui:</t>
        </r>
        <r>
          <rPr>
            <sz val="9"/>
            <color indexed="81"/>
            <rFont val="Tahoma"/>
            <family val="2"/>
          </rPr>
          <t xml:space="preserve">
Since Apr'26 CTC = $6 ESF eff 1/4/26
</t>
        </r>
      </text>
    </comment>
    <comment ref="W650" authorId="0" shapeId="0" xr:uid="{B6C9C0F7-8BF6-4AA3-84C6-41B7BD034041}">
      <text>
        <r>
          <rPr>
            <b/>
            <sz val="9"/>
            <color indexed="81"/>
            <rFont val="Tahoma"/>
            <family val="2"/>
          </rPr>
          <t>Tina Bui:</t>
        </r>
        <r>
          <rPr>
            <sz val="9"/>
            <color indexed="81"/>
            <rFont val="Tahoma"/>
            <family val="2"/>
          </rPr>
          <t xml:space="preserve">
Since Jan'26 CTC = $10 Docs eff 1/1/26</t>
        </r>
      </text>
    </comment>
    <comment ref="X650" authorId="0" shapeId="0" xr:uid="{238948E6-E73B-476C-9630-F658B744E285}">
      <text>
        <r>
          <rPr>
            <b/>
            <sz val="9"/>
            <color indexed="81"/>
            <rFont val="Tahoma"/>
            <family val="2"/>
          </rPr>
          <t>Tina Bui:</t>
        </r>
        <r>
          <rPr>
            <sz val="9"/>
            <color indexed="81"/>
            <rFont val="Tahoma"/>
            <family val="2"/>
          </rPr>
          <t xml:space="preserve">
Since Mar '24 CTC = nil --&gt; keep $18 till 31/5/24 JIC --&gt; align CTC aof 1.6.24
(previous = $8)</t>
        </r>
      </text>
    </comment>
    <comment ref="Y650" authorId="0" shapeId="0" xr:uid="{85D502CF-BA1F-4E38-AA9B-1EDC62D71971}">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50" authorId="0" shapeId="0" xr:uid="{09B3BA18-4E11-4F94-98A8-A130AC6A67A7}">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51" authorId="0" shapeId="0" xr:uid="{CDBE8459-2687-4C33-A77A-5872A756C645}">
      <text>
        <r>
          <rPr>
            <b/>
            <sz val="9"/>
            <color indexed="81"/>
            <rFont val="Tahoma"/>
            <family val="2"/>
          </rPr>
          <t>Tina Bui:</t>
        </r>
        <r>
          <rPr>
            <sz val="9"/>
            <color indexed="81"/>
            <rFont val="Tahoma"/>
            <family val="2"/>
          </rPr>
          <t xml:space="preserve">
Since Apr'26 CTC = $6 ESF eff 1/4/26
</t>
        </r>
      </text>
    </comment>
    <comment ref="W651" authorId="0" shapeId="0" xr:uid="{C628E3A5-E36B-4EBD-AF73-45FACCCD5F3C}">
      <text>
        <r>
          <rPr>
            <b/>
            <sz val="9"/>
            <color indexed="81"/>
            <rFont val="Tahoma"/>
            <family val="2"/>
          </rPr>
          <t>Tina Bui:</t>
        </r>
        <r>
          <rPr>
            <sz val="9"/>
            <color indexed="81"/>
            <rFont val="Tahoma"/>
            <family val="2"/>
          </rPr>
          <t xml:space="preserve">
Since Jan'26 CTC = $10 Docs eff 1/1/26</t>
        </r>
      </text>
    </comment>
    <comment ref="X651" authorId="0" shapeId="0" xr:uid="{69E32630-58CB-446F-90CE-CAF727371223}">
      <text>
        <r>
          <rPr>
            <b/>
            <sz val="9"/>
            <color indexed="81"/>
            <rFont val="Tahoma"/>
            <family val="2"/>
          </rPr>
          <t>Tina Bui:</t>
        </r>
        <r>
          <rPr>
            <sz val="9"/>
            <color indexed="81"/>
            <rFont val="Tahoma"/>
            <family val="2"/>
          </rPr>
          <t xml:space="preserve">
Since Mar '24 CTC = nil --&gt; keep $18 till 31/5/24 JIC --&gt; align CTC aof 1.6.24
(previous = $8)</t>
        </r>
      </text>
    </comment>
    <comment ref="Y651" authorId="0" shapeId="0" xr:uid="{31E88DD3-FB65-45CA-B374-BC148483106D}">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51" authorId="0" shapeId="0" xr:uid="{6CE490BE-2E94-4DFE-8EE8-8132CC2DBAFF}">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52" authorId="0" shapeId="0" xr:uid="{22683246-3489-49D0-AFC8-F340237862A4}">
      <text>
        <r>
          <rPr>
            <b/>
            <sz val="9"/>
            <color indexed="81"/>
            <rFont val="Tahoma"/>
            <family val="2"/>
          </rPr>
          <t>Tina Bui:</t>
        </r>
        <r>
          <rPr>
            <sz val="9"/>
            <color indexed="81"/>
            <rFont val="Tahoma"/>
            <family val="2"/>
          </rPr>
          <t xml:space="preserve">
Since Apr'26 CTC = $6 ESF eff 1/4/26
</t>
        </r>
      </text>
    </comment>
    <comment ref="W652" authorId="0" shapeId="0" xr:uid="{23C6DD80-D09F-4257-920E-F928E0C352CB}">
      <text>
        <r>
          <rPr>
            <b/>
            <sz val="9"/>
            <color indexed="81"/>
            <rFont val="Tahoma"/>
            <family val="2"/>
          </rPr>
          <t>Tina Bui:</t>
        </r>
        <r>
          <rPr>
            <sz val="9"/>
            <color indexed="81"/>
            <rFont val="Tahoma"/>
            <family val="2"/>
          </rPr>
          <t xml:space="preserve">
Since Jan'26 CTC = $10 Docs eff 1/1/26</t>
        </r>
      </text>
    </comment>
    <comment ref="X652" authorId="0" shapeId="0" xr:uid="{64F69D76-94CB-4965-8650-ABAEFB8D69AF}">
      <text>
        <r>
          <rPr>
            <b/>
            <sz val="9"/>
            <color indexed="81"/>
            <rFont val="Tahoma"/>
            <family val="2"/>
          </rPr>
          <t>Tina Bui:</t>
        </r>
        <r>
          <rPr>
            <sz val="9"/>
            <color indexed="81"/>
            <rFont val="Tahoma"/>
            <family val="2"/>
          </rPr>
          <t xml:space="preserve">
Since Mar '24 CTC = nil --&gt; keep $18 till 31/5/24 JIC --&gt; align CTC aof 1.6.24
(previous = $8)</t>
        </r>
      </text>
    </comment>
    <comment ref="Y652" authorId="0" shapeId="0" xr:uid="{C3E47368-659C-4315-8B2C-8DC2E3D2173A}">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52" authorId="0" shapeId="0" xr:uid="{E7697D6F-4517-4DAD-92B0-1F2EC7454A69}">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53" authorId="0" shapeId="0" xr:uid="{C982427E-5FD0-4B53-AF43-470993EFBDC0}">
      <text>
        <r>
          <rPr>
            <b/>
            <sz val="9"/>
            <color indexed="81"/>
            <rFont val="Tahoma"/>
            <family val="2"/>
          </rPr>
          <t>Tina Bui:</t>
        </r>
        <r>
          <rPr>
            <sz val="9"/>
            <color indexed="81"/>
            <rFont val="Tahoma"/>
            <family val="2"/>
          </rPr>
          <t xml:space="preserve">
Since Apr'26 CTC = $6 ESF eff 1/4/26
</t>
        </r>
      </text>
    </comment>
    <comment ref="W653" authorId="0" shapeId="0" xr:uid="{2E682D46-D62A-4BD1-A03D-015BFEB5AE77}">
      <text>
        <r>
          <rPr>
            <b/>
            <sz val="9"/>
            <color indexed="81"/>
            <rFont val="Tahoma"/>
            <family val="2"/>
          </rPr>
          <t>Tina Bui:</t>
        </r>
        <r>
          <rPr>
            <sz val="9"/>
            <color indexed="81"/>
            <rFont val="Tahoma"/>
            <family val="2"/>
          </rPr>
          <t xml:space="preserve">
Since Jan'26 CTC = $10 Docs eff 1/1/26</t>
        </r>
      </text>
    </comment>
    <comment ref="X653" authorId="0" shapeId="0" xr:uid="{3AEFB4B0-BABE-40A5-A160-DC9C96B519D1}">
      <text>
        <r>
          <rPr>
            <b/>
            <sz val="9"/>
            <color indexed="81"/>
            <rFont val="Tahoma"/>
            <family val="2"/>
          </rPr>
          <t>Tina Bui:</t>
        </r>
        <r>
          <rPr>
            <sz val="9"/>
            <color indexed="81"/>
            <rFont val="Tahoma"/>
            <family val="2"/>
          </rPr>
          <t xml:space="preserve">
Since Mar '24 CTC = nil --&gt; keep $18 till 31/5/24 JIC --&gt; align CTC aof 1.6.24
(previous = $8)</t>
        </r>
      </text>
    </comment>
    <comment ref="Y653" authorId="0" shapeId="0" xr:uid="{0F8AF40B-D153-4CA0-A2FE-8DACF0FE1A79}">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53" authorId="0" shapeId="0" xr:uid="{A6808B0E-82AE-427A-ACE6-5EDAFD60D63D}">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54" authorId="0" shapeId="0" xr:uid="{D4B111C9-2CD5-4034-8B38-6B610EDF9C63}">
      <text>
        <r>
          <rPr>
            <b/>
            <sz val="9"/>
            <color indexed="81"/>
            <rFont val="Tahoma"/>
            <family val="2"/>
          </rPr>
          <t>Tina Bui:</t>
        </r>
        <r>
          <rPr>
            <sz val="9"/>
            <color indexed="81"/>
            <rFont val="Tahoma"/>
            <family val="2"/>
          </rPr>
          <t xml:space="preserve">
Since Apr'26 CTC = $6 ESF eff 1/4/26
</t>
        </r>
      </text>
    </comment>
    <comment ref="W654" authorId="0" shapeId="0" xr:uid="{30DE0392-6D0D-43B1-AE23-314FCCFD50DF}">
      <text>
        <r>
          <rPr>
            <b/>
            <sz val="9"/>
            <color indexed="81"/>
            <rFont val="Tahoma"/>
            <family val="2"/>
          </rPr>
          <t>Tina Bui:</t>
        </r>
        <r>
          <rPr>
            <sz val="9"/>
            <color indexed="81"/>
            <rFont val="Tahoma"/>
            <family val="2"/>
          </rPr>
          <t xml:space="preserve">
Since Jan'26 CTC = $10 Docs eff 1/1/26</t>
        </r>
      </text>
    </comment>
    <comment ref="X654" authorId="0" shapeId="0" xr:uid="{05F8FCEA-2644-4C4B-B35C-3127C457FB89}">
      <text>
        <r>
          <rPr>
            <b/>
            <sz val="9"/>
            <color indexed="81"/>
            <rFont val="Tahoma"/>
            <family val="2"/>
          </rPr>
          <t>Tina Bui:</t>
        </r>
        <r>
          <rPr>
            <sz val="9"/>
            <color indexed="81"/>
            <rFont val="Tahoma"/>
            <family val="2"/>
          </rPr>
          <t xml:space="preserve">
Since Mar '24 CTC = nil --&gt; keep $18 till 31/5/24 JIC --&gt; align CTC aof 1.6.24
(previous = $8)</t>
        </r>
      </text>
    </comment>
    <comment ref="Y654" authorId="0" shapeId="0" xr:uid="{3B86C466-B526-44CE-845F-1F1C3460409D}">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54" authorId="0" shapeId="0" xr:uid="{69148955-F4E2-4DFC-BDF7-E95E3A9C51F1}">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55" authorId="0" shapeId="0" xr:uid="{370AE524-AD7D-4A5E-9E35-EAE31657FD9C}">
      <text>
        <r>
          <rPr>
            <b/>
            <sz val="9"/>
            <color indexed="81"/>
            <rFont val="Tahoma"/>
            <family val="2"/>
          </rPr>
          <t>Tina Bui:</t>
        </r>
        <r>
          <rPr>
            <sz val="9"/>
            <color indexed="81"/>
            <rFont val="Tahoma"/>
            <family val="2"/>
          </rPr>
          <t xml:space="preserve">
Since Apr'26 CTC = $6 ESF eff 1/4/26
</t>
        </r>
      </text>
    </comment>
    <comment ref="W655" authorId="0" shapeId="0" xr:uid="{FEC57D17-EE6B-4C13-A5F1-164DC2B98777}">
      <text>
        <r>
          <rPr>
            <b/>
            <sz val="9"/>
            <color indexed="81"/>
            <rFont val="Tahoma"/>
            <family val="2"/>
          </rPr>
          <t>Tina Bui:</t>
        </r>
        <r>
          <rPr>
            <sz val="9"/>
            <color indexed="81"/>
            <rFont val="Tahoma"/>
            <family val="2"/>
          </rPr>
          <t xml:space="preserve">
Since Jan'26 CTC = $10 Docs eff 1/1/26</t>
        </r>
      </text>
    </comment>
    <comment ref="X655" authorId="0" shapeId="0" xr:uid="{E83B7405-E782-40C3-B633-5BCCAF57C442}">
      <text>
        <r>
          <rPr>
            <b/>
            <sz val="9"/>
            <color indexed="81"/>
            <rFont val="Tahoma"/>
            <family val="2"/>
          </rPr>
          <t>Tina Bui:</t>
        </r>
        <r>
          <rPr>
            <sz val="9"/>
            <color indexed="81"/>
            <rFont val="Tahoma"/>
            <family val="2"/>
          </rPr>
          <t xml:space="preserve">
Since Mar '24 CTC = nil --&gt; keep $18 till 31/5/24 JIC --&gt; align CTC aof 1.6.24
(previous = $8)</t>
        </r>
      </text>
    </comment>
    <comment ref="Y655" authorId="0" shapeId="0" xr:uid="{FDDF97F3-6BD9-4A40-BCED-62BECD495CB2}">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55" authorId="0" shapeId="0" xr:uid="{7092E78B-C508-4DC6-82A7-06F26881EBFF}">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56" authorId="0" shapeId="0" xr:uid="{3A480909-8436-46AC-9CAC-27799834EB59}">
      <text>
        <r>
          <rPr>
            <b/>
            <sz val="9"/>
            <color indexed="81"/>
            <rFont val="Tahoma"/>
            <family val="2"/>
          </rPr>
          <t>Tina Bui:</t>
        </r>
        <r>
          <rPr>
            <sz val="9"/>
            <color indexed="81"/>
            <rFont val="Tahoma"/>
            <family val="2"/>
          </rPr>
          <t xml:space="preserve">
Since Apr'26 CTC = $6 ESF eff 1/4/26
</t>
        </r>
      </text>
    </comment>
    <comment ref="W656" authorId="0" shapeId="0" xr:uid="{051E2039-6026-4C5E-9DAD-E0EB06C026FF}">
      <text>
        <r>
          <rPr>
            <b/>
            <sz val="9"/>
            <color indexed="81"/>
            <rFont val="Tahoma"/>
            <family val="2"/>
          </rPr>
          <t>Tina Bui:</t>
        </r>
        <r>
          <rPr>
            <sz val="9"/>
            <color indexed="81"/>
            <rFont val="Tahoma"/>
            <family val="2"/>
          </rPr>
          <t xml:space="preserve">
Since Jan'26 CTC = $10 Docs eff 1/1/26</t>
        </r>
      </text>
    </comment>
    <comment ref="X656" authorId="0" shapeId="0" xr:uid="{A956DE65-2BD6-4A41-BADB-771DCF20D5BC}">
      <text>
        <r>
          <rPr>
            <b/>
            <sz val="9"/>
            <color indexed="81"/>
            <rFont val="Tahoma"/>
            <family val="2"/>
          </rPr>
          <t>Tina Bui:</t>
        </r>
        <r>
          <rPr>
            <sz val="9"/>
            <color indexed="81"/>
            <rFont val="Tahoma"/>
            <family val="2"/>
          </rPr>
          <t xml:space="preserve">
Since Mar '24 CTC = nil --&gt; keep $18 till 31/5/24 JIC --&gt; align CTC aof 1.6.24
(previous = $8)</t>
        </r>
      </text>
    </comment>
    <comment ref="Y656" authorId="0" shapeId="0" xr:uid="{B11A9FE7-E72F-496A-8B40-EFDA89B2FE4A}">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56" authorId="0" shapeId="0" xr:uid="{F7C4066E-4C68-4085-BBD8-7940C7652A8D}">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57" authorId="0" shapeId="0" xr:uid="{11C11C09-89DB-448A-8687-43A34B29CFDB}">
      <text>
        <r>
          <rPr>
            <b/>
            <sz val="9"/>
            <color indexed="81"/>
            <rFont val="Tahoma"/>
            <family val="2"/>
          </rPr>
          <t>Tina Bui:</t>
        </r>
        <r>
          <rPr>
            <sz val="9"/>
            <color indexed="81"/>
            <rFont val="Tahoma"/>
            <family val="2"/>
          </rPr>
          <t xml:space="preserve">
Since Apr'26 CTC = $6 ESF eff 1/4/26
</t>
        </r>
      </text>
    </comment>
    <comment ref="W657" authorId="0" shapeId="0" xr:uid="{840798F4-A953-4E8D-A123-2B27C852B7EF}">
      <text>
        <r>
          <rPr>
            <b/>
            <sz val="9"/>
            <color indexed="81"/>
            <rFont val="Tahoma"/>
            <family val="2"/>
          </rPr>
          <t>Tina Bui:</t>
        </r>
        <r>
          <rPr>
            <sz val="9"/>
            <color indexed="81"/>
            <rFont val="Tahoma"/>
            <family val="2"/>
          </rPr>
          <t xml:space="preserve">
Since Jan'26 CTC = $10 Docs eff 1/1/26</t>
        </r>
      </text>
    </comment>
    <comment ref="X657" authorId="0" shapeId="0" xr:uid="{FCCF30C1-F2B6-4C27-A24A-2D0A27539184}">
      <text>
        <r>
          <rPr>
            <b/>
            <sz val="9"/>
            <color indexed="81"/>
            <rFont val="Tahoma"/>
            <family val="2"/>
          </rPr>
          <t>Tina Bui:</t>
        </r>
        <r>
          <rPr>
            <sz val="9"/>
            <color indexed="81"/>
            <rFont val="Tahoma"/>
            <family val="2"/>
          </rPr>
          <t xml:space="preserve">
Since Mar '24 CTC = nil --&gt; keep $18 till 31/5/24 JIC --&gt; align CTC aof 1.6.24
(previous = $8)</t>
        </r>
      </text>
    </comment>
    <comment ref="Y657" authorId="0" shapeId="0" xr:uid="{77A598D3-577A-4F1D-A948-9351C1AE8EEF}">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57" authorId="0" shapeId="0" xr:uid="{A4FAE398-F51E-43A5-B4C6-325495953B42}">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58" authorId="0" shapeId="0" xr:uid="{32CBC6FD-EC6C-40F8-854C-656FAB29FBA8}">
      <text>
        <r>
          <rPr>
            <b/>
            <sz val="9"/>
            <color indexed="81"/>
            <rFont val="Tahoma"/>
            <family val="2"/>
          </rPr>
          <t>Tina Bui:</t>
        </r>
        <r>
          <rPr>
            <sz val="9"/>
            <color indexed="81"/>
            <rFont val="Tahoma"/>
            <family val="2"/>
          </rPr>
          <t xml:space="preserve">
Since Apr'26 CTC = $6 ESF eff 1/4/26
</t>
        </r>
      </text>
    </comment>
    <comment ref="W658" authorId="0" shapeId="0" xr:uid="{AC323792-9E87-4AD1-98DC-E24DA0B9DC29}">
      <text>
        <r>
          <rPr>
            <b/>
            <sz val="9"/>
            <color indexed="81"/>
            <rFont val="Tahoma"/>
            <family val="2"/>
          </rPr>
          <t>Tina Bui:</t>
        </r>
        <r>
          <rPr>
            <sz val="9"/>
            <color indexed="81"/>
            <rFont val="Tahoma"/>
            <family val="2"/>
          </rPr>
          <t xml:space="preserve">
Since Jan'26 CTC = $10 Docs eff 1/1/26</t>
        </r>
      </text>
    </comment>
    <comment ref="X658" authorId="0" shapeId="0" xr:uid="{9FE13F71-B933-4B24-859C-69E50CE57D78}">
      <text>
        <r>
          <rPr>
            <b/>
            <sz val="9"/>
            <color indexed="81"/>
            <rFont val="Tahoma"/>
            <family val="2"/>
          </rPr>
          <t>Tina Bui:</t>
        </r>
        <r>
          <rPr>
            <sz val="9"/>
            <color indexed="81"/>
            <rFont val="Tahoma"/>
            <family val="2"/>
          </rPr>
          <t xml:space="preserve">
Since Mar '24 CTC = nil --&gt; keep $18 till 31/5/24 JIC --&gt; align CTC aof 1.6.24
(previous = $8)</t>
        </r>
      </text>
    </comment>
    <comment ref="Y658" authorId="0" shapeId="0" xr:uid="{901A19CA-CDD2-449D-94F4-C22C1A052FD2}">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58" authorId="0" shapeId="0" xr:uid="{1852462E-F3C6-4FC1-8054-2E2A5C1F7B30}">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59" authorId="0" shapeId="0" xr:uid="{5914DDBB-110F-456E-970A-1B686362ED6B}">
      <text>
        <r>
          <rPr>
            <b/>
            <sz val="9"/>
            <color indexed="81"/>
            <rFont val="Tahoma"/>
            <family val="2"/>
          </rPr>
          <t>Tina Bui:</t>
        </r>
        <r>
          <rPr>
            <sz val="9"/>
            <color indexed="81"/>
            <rFont val="Tahoma"/>
            <family val="2"/>
          </rPr>
          <t xml:space="preserve">
Since Apr'26 CTC = $6 ESF eff 1/4/26
</t>
        </r>
      </text>
    </comment>
    <comment ref="W659" authorId="0" shapeId="0" xr:uid="{C09BB55B-4134-4A98-845B-C14C44222F90}">
      <text>
        <r>
          <rPr>
            <b/>
            <sz val="9"/>
            <color indexed="81"/>
            <rFont val="Tahoma"/>
            <family val="2"/>
          </rPr>
          <t>Tina Bui:</t>
        </r>
        <r>
          <rPr>
            <sz val="9"/>
            <color indexed="81"/>
            <rFont val="Tahoma"/>
            <family val="2"/>
          </rPr>
          <t xml:space="preserve">
Since Jan'26 CTC = $10 Docs eff 1/1/26</t>
        </r>
      </text>
    </comment>
    <comment ref="X659" authorId="0" shapeId="0" xr:uid="{F5F5B9BA-E31C-41D9-8D4E-3C9A54C219EC}">
      <text>
        <r>
          <rPr>
            <b/>
            <sz val="9"/>
            <color indexed="81"/>
            <rFont val="Tahoma"/>
            <family val="2"/>
          </rPr>
          <t>Tina Bui:</t>
        </r>
        <r>
          <rPr>
            <sz val="9"/>
            <color indexed="81"/>
            <rFont val="Tahoma"/>
            <family val="2"/>
          </rPr>
          <t xml:space="preserve">
Since Mar '24 CTC = nil --&gt; keep $18 till 31/5/24 JIC --&gt; align CTC aof 1.6.24
(previous = $8)</t>
        </r>
      </text>
    </comment>
    <comment ref="Y659" authorId="0" shapeId="0" xr:uid="{25F0F7A4-4F89-4FDE-AC01-E1B8448FD774}">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59" authorId="0" shapeId="0" xr:uid="{F78231C2-35D1-4BEE-9033-0EB6915FA151}">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60" authorId="0" shapeId="0" xr:uid="{3DA494D1-06E7-48D6-939C-EF32929ECB1E}">
      <text>
        <r>
          <rPr>
            <b/>
            <sz val="9"/>
            <color indexed="81"/>
            <rFont val="Tahoma"/>
            <family val="2"/>
          </rPr>
          <t>Tina Bui:</t>
        </r>
        <r>
          <rPr>
            <sz val="9"/>
            <color indexed="81"/>
            <rFont val="Tahoma"/>
            <family val="2"/>
          </rPr>
          <t xml:space="preserve">
Since Apr'26 CTC = $6 ESF eff 1/4/26
</t>
        </r>
      </text>
    </comment>
    <comment ref="W660" authorId="0" shapeId="0" xr:uid="{159BC96F-281C-4407-8F07-B6AFFF4CE64D}">
      <text>
        <r>
          <rPr>
            <b/>
            <sz val="9"/>
            <color indexed="81"/>
            <rFont val="Tahoma"/>
            <family val="2"/>
          </rPr>
          <t>Tina Bui:</t>
        </r>
        <r>
          <rPr>
            <sz val="9"/>
            <color indexed="81"/>
            <rFont val="Tahoma"/>
            <family val="2"/>
          </rPr>
          <t xml:space="preserve">
Since Jan'26 CTC = $10 Docs eff 1/1/26</t>
        </r>
      </text>
    </comment>
    <comment ref="X660" authorId="0" shapeId="0" xr:uid="{5092AC01-8F22-4332-839B-AA6600E0DAB8}">
      <text>
        <r>
          <rPr>
            <b/>
            <sz val="9"/>
            <color indexed="81"/>
            <rFont val="Tahoma"/>
            <family val="2"/>
          </rPr>
          <t>Tina Bui:</t>
        </r>
        <r>
          <rPr>
            <sz val="9"/>
            <color indexed="81"/>
            <rFont val="Tahoma"/>
            <family val="2"/>
          </rPr>
          <t xml:space="preserve">
Since Mar '24 CTC = nil --&gt; keep $18 till 31/5/24 JIC --&gt; align CTC aof 1.6.24
(previous = $8)</t>
        </r>
      </text>
    </comment>
    <comment ref="Y660" authorId="0" shapeId="0" xr:uid="{D3BFC805-5704-4BD8-B22F-296FC293568E}">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60" authorId="0" shapeId="0" xr:uid="{0EF8E109-BE9E-4DF2-BDDC-E9E9D216ACE2}">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61" authorId="0" shapeId="0" xr:uid="{4DC69A21-0FAC-4A5F-9BC9-8C80309328AE}">
      <text>
        <r>
          <rPr>
            <b/>
            <sz val="9"/>
            <color indexed="81"/>
            <rFont val="Tahoma"/>
            <family val="2"/>
          </rPr>
          <t>Tina Bui:</t>
        </r>
        <r>
          <rPr>
            <sz val="9"/>
            <color indexed="81"/>
            <rFont val="Tahoma"/>
            <family val="2"/>
          </rPr>
          <t xml:space="preserve">
Since Apr'26 CTC = $6 ESF eff 1/4/26
</t>
        </r>
      </text>
    </comment>
    <comment ref="W661" authorId="0" shapeId="0" xr:uid="{C69537B8-54A8-4952-8C70-B99E46B5D24C}">
      <text>
        <r>
          <rPr>
            <b/>
            <sz val="9"/>
            <color indexed="81"/>
            <rFont val="Tahoma"/>
            <family val="2"/>
          </rPr>
          <t>Tina Bui:</t>
        </r>
        <r>
          <rPr>
            <sz val="9"/>
            <color indexed="81"/>
            <rFont val="Tahoma"/>
            <family val="2"/>
          </rPr>
          <t xml:space="preserve">
Since Jan'26 CTC = $10 Docs eff 1/1/26</t>
        </r>
      </text>
    </comment>
    <comment ref="X661" authorId="0" shapeId="0" xr:uid="{374B9452-6761-4CFB-B679-13E85D1C6405}">
      <text>
        <r>
          <rPr>
            <b/>
            <sz val="9"/>
            <color indexed="81"/>
            <rFont val="Tahoma"/>
            <family val="2"/>
          </rPr>
          <t>Tina Bui:</t>
        </r>
        <r>
          <rPr>
            <sz val="9"/>
            <color indexed="81"/>
            <rFont val="Tahoma"/>
            <family val="2"/>
          </rPr>
          <t xml:space="preserve">
Since Mar '24 CTC = nil --&gt; keep $18 till 31/5/24 JIC --&gt; align CTC aof 1.6.24
(previous = $8)</t>
        </r>
      </text>
    </comment>
    <comment ref="Y661" authorId="0" shapeId="0" xr:uid="{15B996A0-912F-4877-A55B-DA15BFA123D0}">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61" authorId="0" shapeId="0" xr:uid="{1E6F2C3D-91E2-4CDF-97F7-888DD3D07E7D}">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62" authorId="0" shapeId="0" xr:uid="{52C682DE-B158-43CF-8E95-03A2CB0D262F}">
      <text>
        <r>
          <rPr>
            <b/>
            <sz val="9"/>
            <color indexed="81"/>
            <rFont val="Tahoma"/>
            <family val="2"/>
          </rPr>
          <t>Tina Bui:</t>
        </r>
        <r>
          <rPr>
            <sz val="9"/>
            <color indexed="81"/>
            <rFont val="Tahoma"/>
            <family val="2"/>
          </rPr>
          <t xml:space="preserve">
Since Apr'26 CTC = $6 ESF eff 1/4/26
</t>
        </r>
      </text>
    </comment>
    <comment ref="W662" authorId="0" shapeId="0" xr:uid="{3A01FBAD-0AAB-4084-A15B-114A54BB1A1A}">
      <text>
        <r>
          <rPr>
            <b/>
            <sz val="9"/>
            <color indexed="81"/>
            <rFont val="Tahoma"/>
            <family val="2"/>
          </rPr>
          <t>Tina Bui:</t>
        </r>
        <r>
          <rPr>
            <sz val="9"/>
            <color indexed="81"/>
            <rFont val="Tahoma"/>
            <family val="2"/>
          </rPr>
          <t xml:space="preserve">
Since Jan'26 CTC = $10 Docs eff 1/1/26</t>
        </r>
      </text>
    </comment>
    <comment ref="X662" authorId="0" shapeId="0" xr:uid="{18607FB2-086F-4954-864A-6C800B592BF9}">
      <text>
        <r>
          <rPr>
            <b/>
            <sz val="9"/>
            <color indexed="81"/>
            <rFont val="Tahoma"/>
            <family val="2"/>
          </rPr>
          <t>Tina Bui:</t>
        </r>
        <r>
          <rPr>
            <sz val="9"/>
            <color indexed="81"/>
            <rFont val="Tahoma"/>
            <family val="2"/>
          </rPr>
          <t xml:space="preserve">
Since Mar '24 CTC = nil --&gt; keep $18 till 31/5/24 JIC --&gt; align CTC aof 1.6.24
(previous = $8)</t>
        </r>
      </text>
    </comment>
    <comment ref="Y662" authorId="0" shapeId="0" xr:uid="{0F5E3BD6-67CD-43AC-AAB6-ACAC9EBB9544}">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62" authorId="0" shapeId="0" xr:uid="{893F694C-522F-4BFD-9A62-6C97AE08651E}">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63" authorId="0" shapeId="0" xr:uid="{1185B542-5017-4F2B-ADC2-40CCCFCE6EAB}">
      <text>
        <r>
          <rPr>
            <b/>
            <sz val="9"/>
            <color indexed="81"/>
            <rFont val="Tahoma"/>
            <family val="2"/>
          </rPr>
          <t>Tina Bui:</t>
        </r>
        <r>
          <rPr>
            <sz val="9"/>
            <color indexed="81"/>
            <rFont val="Tahoma"/>
            <family val="2"/>
          </rPr>
          <t xml:space="preserve">
Since Apr'26 CTC = $6 ESF eff 1/4/26
</t>
        </r>
      </text>
    </comment>
    <comment ref="W663" authorId="0" shapeId="0" xr:uid="{CC581855-0817-42BC-957E-C9AA56972404}">
      <text>
        <r>
          <rPr>
            <b/>
            <sz val="9"/>
            <color indexed="81"/>
            <rFont val="Tahoma"/>
            <family val="2"/>
          </rPr>
          <t>Tina Bui:</t>
        </r>
        <r>
          <rPr>
            <sz val="9"/>
            <color indexed="81"/>
            <rFont val="Tahoma"/>
            <family val="2"/>
          </rPr>
          <t xml:space="preserve">
Since Jan'26 CTC = $10 Docs eff 1/1/26</t>
        </r>
      </text>
    </comment>
    <comment ref="X663" authorId="0" shapeId="0" xr:uid="{331A25DF-95A6-466E-8579-BEBEF7F14CD7}">
      <text>
        <r>
          <rPr>
            <b/>
            <sz val="9"/>
            <color indexed="81"/>
            <rFont val="Tahoma"/>
            <family val="2"/>
          </rPr>
          <t>Tina Bui:</t>
        </r>
        <r>
          <rPr>
            <sz val="9"/>
            <color indexed="81"/>
            <rFont val="Tahoma"/>
            <family val="2"/>
          </rPr>
          <t xml:space="preserve">
Since Mar '24 CTC = nil --&gt; keep $18 till 31/5/24 JIC --&gt; align CTC aof 1.6.24
(previous = $8)</t>
        </r>
      </text>
    </comment>
    <comment ref="Y663" authorId="0" shapeId="0" xr:uid="{A52FFF28-6F87-4AF8-88B4-D55EA24023D4}">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63" authorId="0" shapeId="0" xr:uid="{749BE01A-D7B9-4919-958D-7060E0A7299E}">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64" authorId="0" shapeId="0" xr:uid="{B4158AB4-6275-4F25-A136-CA79F798F030}">
      <text>
        <r>
          <rPr>
            <b/>
            <sz val="9"/>
            <color indexed="81"/>
            <rFont val="Tahoma"/>
            <family val="2"/>
          </rPr>
          <t>Tina Bui:</t>
        </r>
        <r>
          <rPr>
            <sz val="9"/>
            <color indexed="81"/>
            <rFont val="Tahoma"/>
            <family val="2"/>
          </rPr>
          <t xml:space="preserve">
Since Apr'26 CTC = $6 ESF eff 1/4/26
</t>
        </r>
      </text>
    </comment>
    <comment ref="W664" authorId="0" shapeId="0" xr:uid="{F6065540-7AA3-4484-8177-01CA91942C88}">
      <text>
        <r>
          <rPr>
            <b/>
            <sz val="9"/>
            <color indexed="81"/>
            <rFont val="Tahoma"/>
            <family val="2"/>
          </rPr>
          <t>Tina Bui:</t>
        </r>
        <r>
          <rPr>
            <sz val="9"/>
            <color indexed="81"/>
            <rFont val="Tahoma"/>
            <family val="2"/>
          </rPr>
          <t xml:space="preserve">
Since Jan'26 CTC = $10 Docs eff 1/1/26</t>
        </r>
      </text>
    </comment>
    <comment ref="X664" authorId="0" shapeId="0" xr:uid="{656FC2B9-F2D1-4D78-A4FD-C6A3E97D588D}">
      <text>
        <r>
          <rPr>
            <b/>
            <sz val="9"/>
            <color indexed="81"/>
            <rFont val="Tahoma"/>
            <family val="2"/>
          </rPr>
          <t>Tina Bui:</t>
        </r>
        <r>
          <rPr>
            <sz val="9"/>
            <color indexed="81"/>
            <rFont val="Tahoma"/>
            <family val="2"/>
          </rPr>
          <t xml:space="preserve">
Since Mar '24 CTC = nil --&gt; keep $18 till 31/5/24 JIC --&gt; align CTC aof 1.6.24
(previous = $8)</t>
        </r>
      </text>
    </comment>
    <comment ref="Y664" authorId="0" shapeId="0" xr:uid="{B1E9BF48-A24C-4AA1-8873-2837415CC6FC}">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64" authorId="0" shapeId="0" xr:uid="{2CF47858-2E0D-4360-AD90-19E887CA074C}">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65" authorId="0" shapeId="0" xr:uid="{DB497A35-5C94-429C-BFC0-D8FFF0D0DD02}">
      <text>
        <r>
          <rPr>
            <b/>
            <sz val="9"/>
            <color indexed="81"/>
            <rFont val="Tahoma"/>
            <family val="2"/>
          </rPr>
          <t>Tina Bui:</t>
        </r>
        <r>
          <rPr>
            <sz val="9"/>
            <color indexed="81"/>
            <rFont val="Tahoma"/>
            <family val="2"/>
          </rPr>
          <t xml:space="preserve">
Since Apr'26 CTC = $6 ESF eff 1/4/26
</t>
        </r>
      </text>
    </comment>
    <comment ref="W665" authorId="0" shapeId="0" xr:uid="{7EB5B228-A394-46D3-88F3-F01E9F7FA4E4}">
      <text>
        <r>
          <rPr>
            <b/>
            <sz val="9"/>
            <color indexed="81"/>
            <rFont val="Tahoma"/>
            <family val="2"/>
          </rPr>
          <t>Tina Bui:</t>
        </r>
        <r>
          <rPr>
            <sz val="9"/>
            <color indexed="81"/>
            <rFont val="Tahoma"/>
            <family val="2"/>
          </rPr>
          <t xml:space="preserve">
Since Jan'26 CTC = $10 Docs eff 1/1/26</t>
        </r>
      </text>
    </comment>
    <comment ref="X665" authorId="0" shapeId="0" xr:uid="{3A807F43-72B7-4D81-8E49-DAFD04B6F4CE}">
      <text>
        <r>
          <rPr>
            <b/>
            <sz val="9"/>
            <color indexed="81"/>
            <rFont val="Tahoma"/>
            <family val="2"/>
          </rPr>
          <t>Tina Bui:</t>
        </r>
        <r>
          <rPr>
            <sz val="9"/>
            <color indexed="81"/>
            <rFont val="Tahoma"/>
            <family val="2"/>
          </rPr>
          <t xml:space="preserve">
Since Mar '24 CTC = nil --&gt; keep $18 till 31/5/24 JIC --&gt; align CTC aof 1.6.24
(previous = $8)</t>
        </r>
      </text>
    </comment>
    <comment ref="Y665" authorId="0" shapeId="0" xr:uid="{55DCBD78-CF63-4C79-A466-3015D44176BE}">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65" authorId="0" shapeId="0" xr:uid="{AC40A264-5C18-478B-9085-78B49D955D8C}">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66" authorId="0" shapeId="0" xr:uid="{341CB2AE-DA48-4AD8-958E-7C52FC48D838}">
      <text>
        <r>
          <rPr>
            <b/>
            <sz val="9"/>
            <color indexed="81"/>
            <rFont val="Tahoma"/>
            <family val="2"/>
          </rPr>
          <t>Tina Bui:</t>
        </r>
        <r>
          <rPr>
            <sz val="9"/>
            <color indexed="81"/>
            <rFont val="Tahoma"/>
            <family val="2"/>
          </rPr>
          <t xml:space="preserve">
Since Apr'26 CTC = $6 ESF eff 1/4/26
</t>
        </r>
      </text>
    </comment>
    <comment ref="W666" authorId="0" shapeId="0" xr:uid="{1DB76099-8A7B-430A-BC0A-7ED71CC285E6}">
      <text>
        <r>
          <rPr>
            <b/>
            <sz val="9"/>
            <color indexed="81"/>
            <rFont val="Tahoma"/>
            <family val="2"/>
          </rPr>
          <t>Tina Bui:</t>
        </r>
        <r>
          <rPr>
            <sz val="9"/>
            <color indexed="81"/>
            <rFont val="Tahoma"/>
            <family val="2"/>
          </rPr>
          <t xml:space="preserve">
Since Jan'26 CTC = $10 Docs eff 1/1/26</t>
        </r>
      </text>
    </comment>
    <comment ref="X666" authorId="0" shapeId="0" xr:uid="{C1C2A935-8034-48B1-8A43-956AE8CA7F05}">
      <text>
        <r>
          <rPr>
            <b/>
            <sz val="9"/>
            <color indexed="81"/>
            <rFont val="Tahoma"/>
            <family val="2"/>
          </rPr>
          <t>Tina Bui:</t>
        </r>
        <r>
          <rPr>
            <sz val="9"/>
            <color indexed="81"/>
            <rFont val="Tahoma"/>
            <family val="2"/>
          </rPr>
          <t xml:space="preserve">
Since Mar '24 CTC = nil --&gt; keep $18 till 31/5/24 JIC --&gt; align CTC aof 1.6.24
(previous = $8)</t>
        </r>
      </text>
    </comment>
    <comment ref="Y666" authorId="0" shapeId="0" xr:uid="{6EE30780-C077-4AA6-8C32-9E472691BC2F}">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66" authorId="0" shapeId="0" xr:uid="{F14D3620-7FB9-4AD9-ADD8-42B011937035}">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67" authorId="0" shapeId="0" xr:uid="{FB7D2DB5-12D4-4FB5-9580-5363F857EE3A}">
      <text>
        <r>
          <rPr>
            <b/>
            <sz val="9"/>
            <color indexed="81"/>
            <rFont val="Tahoma"/>
            <family val="2"/>
          </rPr>
          <t>Tina Bui:</t>
        </r>
        <r>
          <rPr>
            <sz val="9"/>
            <color indexed="81"/>
            <rFont val="Tahoma"/>
            <family val="2"/>
          </rPr>
          <t xml:space="preserve">
Since Apr'26 CTC = $6 ESF eff 1/4/26
</t>
        </r>
      </text>
    </comment>
    <comment ref="W667" authorId="0" shapeId="0" xr:uid="{5A900ED1-B553-4833-8875-1E76A960B882}">
      <text>
        <r>
          <rPr>
            <b/>
            <sz val="9"/>
            <color indexed="81"/>
            <rFont val="Tahoma"/>
            <family val="2"/>
          </rPr>
          <t>Tina Bui:</t>
        </r>
        <r>
          <rPr>
            <sz val="9"/>
            <color indexed="81"/>
            <rFont val="Tahoma"/>
            <family val="2"/>
          </rPr>
          <t xml:space="preserve">
Since Jan'26 CTC = $10 Docs eff 1/1/26</t>
        </r>
      </text>
    </comment>
    <comment ref="X667" authorId="0" shapeId="0" xr:uid="{DE698E67-16CC-47A7-89F2-F2827680997D}">
      <text>
        <r>
          <rPr>
            <b/>
            <sz val="9"/>
            <color indexed="81"/>
            <rFont val="Tahoma"/>
            <family val="2"/>
          </rPr>
          <t>Tina Bui:</t>
        </r>
        <r>
          <rPr>
            <sz val="9"/>
            <color indexed="81"/>
            <rFont val="Tahoma"/>
            <family val="2"/>
          </rPr>
          <t xml:space="preserve">
Since Mar '24 CTC = nil --&gt; keep $18 till 31/5/24 JIC --&gt; align CTC aof 1.6.24
(previous = $8)</t>
        </r>
      </text>
    </comment>
    <comment ref="Y667" authorId="0" shapeId="0" xr:uid="{5440FCD6-83DE-410B-AC88-BE846358A62C}">
      <text>
        <r>
          <rPr>
            <b/>
            <sz val="9"/>
            <color indexed="81"/>
            <rFont val="Tahoma"/>
            <family val="2"/>
          </rPr>
          <t>Tina Bui:</t>
        </r>
        <r>
          <rPr>
            <sz val="9"/>
            <color indexed="81"/>
            <rFont val="Tahoma"/>
            <family val="2"/>
          </rPr>
          <t xml:space="preserve">
Since Jun'26 CTC = $10 Min $25  FAC eff 1/1/26 + $35 Min $45 OHC eff 1/4/26
Since Jan '26 CTC = $10 Min $25 Max 75 eff 1/1/26</t>
        </r>
      </text>
    </comment>
    <comment ref="Z667" authorId="0" shapeId="0" xr:uid="{BFB9013D-713A-4093-990B-36D5134BAAD9}">
      <text>
        <r>
          <rPr>
            <b/>
            <sz val="9"/>
            <color indexed="81"/>
            <rFont val="Tahoma"/>
            <family val="2"/>
          </rPr>
          <t>Tina Bui:</t>
        </r>
        <r>
          <rPr>
            <sz val="9"/>
            <color indexed="81"/>
            <rFont val="Tahoma"/>
            <family val="2"/>
          </rPr>
          <t xml:space="preserve">
Since Jun'26 CTC = $2 UNF eff 1/4/26
Since Apr'26 CTC = $21 OHC + $2 INF eff 1/4/26
Since Jan'26 CTC = $14 OHC eff 1/1/26</t>
        </r>
      </text>
    </comment>
    <comment ref="T668" authorId="0" shapeId="0" xr:uid="{83730A9A-4056-4087-9F7A-E6C1E339C41D}">
      <text>
        <r>
          <rPr>
            <b/>
            <sz val="9"/>
            <color indexed="81"/>
            <rFont val="Tahoma"/>
            <family val="2"/>
          </rPr>
          <t>Tina Bui:</t>
        </r>
        <r>
          <rPr>
            <sz val="9"/>
            <color indexed="81"/>
            <rFont val="Tahoma"/>
            <family val="2"/>
          </rPr>
          <t xml:space="preserve">
Since Apr'26 CTC = $6 ESF eff 1/4/26
</t>
        </r>
      </text>
    </comment>
    <comment ref="W668" authorId="0" shapeId="0" xr:uid="{15C6411D-AB1A-448A-B750-56AB05D1BDB5}">
      <text>
        <r>
          <rPr>
            <b/>
            <sz val="9"/>
            <color indexed="81"/>
            <rFont val="Tahoma"/>
            <family val="2"/>
          </rPr>
          <t>Tina Bui:</t>
        </r>
        <r>
          <rPr>
            <sz val="9"/>
            <color indexed="81"/>
            <rFont val="Tahoma"/>
            <family val="2"/>
          </rPr>
          <t xml:space="preserve">
Since Jan'26 CTC = $10 Docs eff 1/1/26</t>
        </r>
      </text>
    </comment>
    <comment ref="X668" authorId="0" shapeId="0" xr:uid="{992F68DF-8D8C-41BD-9F86-DE8C4F0E67A0}">
      <text>
        <r>
          <rPr>
            <b/>
            <sz val="9"/>
            <color indexed="81"/>
            <rFont val="Tahoma"/>
            <family val="2"/>
          </rPr>
          <t>Tina Bui:</t>
        </r>
        <r>
          <rPr>
            <sz val="9"/>
            <color indexed="81"/>
            <rFont val="Tahoma"/>
            <family val="2"/>
          </rPr>
          <t xml:space="preserve">
Since Mar '24 CTC = nil --&gt; keep $18 till 31/5/24 JIC --&gt; align CTC aof 1.6.24
(previous = $8)</t>
        </r>
      </text>
    </comment>
    <comment ref="Y668" authorId="0" shapeId="0" xr:uid="{1D959109-C296-4E2E-9FD9-9D7034AE8F59}">
      <text>
        <r>
          <rPr>
            <b/>
            <sz val="9"/>
            <color indexed="81"/>
            <rFont val="Tahoma"/>
            <family val="2"/>
          </rPr>
          <t>Tina Bui:</t>
        </r>
        <r>
          <rPr>
            <sz val="9"/>
            <color indexed="81"/>
            <rFont val="Tahoma"/>
            <family val="2"/>
          </rPr>
          <t xml:space="preserve">
Since Jun'26 CTC = $10 Min $25  FAC eff 1/1/26 + $35 Min $45 OHC eff 1/4/26
Since Jan '26 CTC = $10 Min $25 Max 75 eff 1/1/26</t>
        </r>
      </text>
    </comment>
    <comment ref="Z668" authorId="0" shapeId="0" xr:uid="{9CD90972-204F-4E20-8CA5-73AEB79CCA2A}">
      <text>
        <r>
          <rPr>
            <b/>
            <sz val="9"/>
            <color indexed="81"/>
            <rFont val="Tahoma"/>
            <family val="2"/>
          </rPr>
          <t>Tina Bui:</t>
        </r>
        <r>
          <rPr>
            <sz val="9"/>
            <color indexed="81"/>
            <rFont val="Tahoma"/>
            <family val="2"/>
          </rPr>
          <t xml:space="preserve">
Since Jun'26 CTC = $2 UNF eff 1/4/26
Since Apr'26 CTC = $21 OHC + $2 INF eff 1/4/26
Since Jan'26 CTC = $14 OHC eff 1/1/26</t>
        </r>
      </text>
    </comment>
    <comment ref="T669" authorId="0" shapeId="0" xr:uid="{3B735BD4-ED13-45E3-8E04-7831BF090BFB}">
      <text>
        <r>
          <rPr>
            <b/>
            <sz val="9"/>
            <color indexed="81"/>
            <rFont val="Tahoma"/>
            <family val="2"/>
          </rPr>
          <t>Tina Bui:</t>
        </r>
        <r>
          <rPr>
            <sz val="9"/>
            <color indexed="81"/>
            <rFont val="Tahoma"/>
            <family val="2"/>
          </rPr>
          <t xml:space="preserve">
Since Apr'26 CTC = $6 ESF eff 1/4/26
</t>
        </r>
      </text>
    </comment>
    <comment ref="W669" authorId="0" shapeId="0" xr:uid="{D7A81E26-4EDD-4C9E-9158-8C21C059B1BC}">
      <text>
        <r>
          <rPr>
            <b/>
            <sz val="9"/>
            <color indexed="81"/>
            <rFont val="Tahoma"/>
            <family val="2"/>
          </rPr>
          <t>Tina Bui:</t>
        </r>
        <r>
          <rPr>
            <sz val="9"/>
            <color indexed="81"/>
            <rFont val="Tahoma"/>
            <family val="2"/>
          </rPr>
          <t xml:space="preserve">
Since Jan'26 CTC = $10 Docs eff 1/1/26</t>
        </r>
      </text>
    </comment>
    <comment ref="X669" authorId="0" shapeId="0" xr:uid="{5DFA7616-66B5-4531-AAC4-583ADCAC4C95}">
      <text>
        <r>
          <rPr>
            <b/>
            <sz val="9"/>
            <color indexed="81"/>
            <rFont val="Tahoma"/>
            <family val="2"/>
          </rPr>
          <t>Tina Bui:</t>
        </r>
        <r>
          <rPr>
            <sz val="9"/>
            <color indexed="81"/>
            <rFont val="Tahoma"/>
            <family val="2"/>
          </rPr>
          <t xml:space="preserve">
Since Mar '24 CTC = nil --&gt; keep $18 till 31/5/24 JIC --&gt; align CTC aof 1.6.24
(previous = $8)</t>
        </r>
      </text>
    </comment>
    <comment ref="Y669" authorId="0" shapeId="0" xr:uid="{3CCD1265-5C2C-46CE-8280-50D42F9C93EB}">
      <text>
        <r>
          <rPr>
            <b/>
            <sz val="9"/>
            <color indexed="81"/>
            <rFont val="Tahoma"/>
            <family val="2"/>
          </rPr>
          <t>Tina Bui:</t>
        </r>
        <r>
          <rPr>
            <sz val="9"/>
            <color indexed="81"/>
            <rFont val="Tahoma"/>
            <family val="2"/>
          </rPr>
          <t xml:space="preserve">
Since Jun'26 CTC = $10 Min $25  FAC eff 1/1/26 + $35 Min $45 OHC eff 1/4/26
Since Jan '26 CTC = $10 Min $25 Max 75 eff 1/1/26</t>
        </r>
      </text>
    </comment>
    <comment ref="Z669" authorId="0" shapeId="0" xr:uid="{AB0036CE-8DDE-4EA3-AF1B-9FB3811269D1}">
      <text>
        <r>
          <rPr>
            <b/>
            <sz val="9"/>
            <color indexed="81"/>
            <rFont val="Tahoma"/>
            <family val="2"/>
          </rPr>
          <t>Tina Bui:</t>
        </r>
        <r>
          <rPr>
            <sz val="9"/>
            <color indexed="81"/>
            <rFont val="Tahoma"/>
            <family val="2"/>
          </rPr>
          <t xml:space="preserve">
Since Jun'26 CTC = $2 UNF eff 1/4/26
Since Apr'26 CTC = $21 OHC + $2 INF eff 1/4/26
Since Jan'26 CTC = $14 OHC eff 1/1/26</t>
        </r>
      </text>
    </comment>
    <comment ref="T670" authorId="0" shapeId="0" xr:uid="{9D64D424-355F-4E47-9A53-E56C5286C3D4}">
      <text>
        <r>
          <rPr>
            <b/>
            <sz val="9"/>
            <color indexed="81"/>
            <rFont val="Tahoma"/>
            <family val="2"/>
          </rPr>
          <t>Tina Bui:</t>
        </r>
        <r>
          <rPr>
            <sz val="9"/>
            <color indexed="81"/>
            <rFont val="Tahoma"/>
            <family val="2"/>
          </rPr>
          <t xml:space="preserve">
Since Apr'26 CTC = $6 ESF eff 1/4/26
</t>
        </r>
      </text>
    </comment>
    <comment ref="W670" authorId="0" shapeId="0" xr:uid="{A6CE1C40-1946-43EC-97C8-B01C771D1369}">
      <text>
        <r>
          <rPr>
            <b/>
            <sz val="9"/>
            <color indexed="81"/>
            <rFont val="Tahoma"/>
            <family val="2"/>
          </rPr>
          <t>Tina Bui:</t>
        </r>
        <r>
          <rPr>
            <sz val="9"/>
            <color indexed="81"/>
            <rFont val="Tahoma"/>
            <family val="2"/>
          </rPr>
          <t xml:space="preserve">
Since Jan'26 CTC = $10 Docs eff 1/1/26</t>
        </r>
      </text>
    </comment>
    <comment ref="X670" authorId="0" shapeId="0" xr:uid="{9A6D268E-AFEF-4F34-B6BF-CB162836C236}">
      <text>
        <r>
          <rPr>
            <b/>
            <sz val="9"/>
            <color indexed="81"/>
            <rFont val="Tahoma"/>
            <family val="2"/>
          </rPr>
          <t>Tina Bui:</t>
        </r>
        <r>
          <rPr>
            <sz val="9"/>
            <color indexed="81"/>
            <rFont val="Tahoma"/>
            <family val="2"/>
          </rPr>
          <t xml:space="preserve">
Since Mar '24 CTC = nil --&gt; keep $18 till 31/5/24 JIC --&gt; align CTC aof 1.6.24
(previous = $8)</t>
        </r>
      </text>
    </comment>
    <comment ref="Y670" authorId="0" shapeId="0" xr:uid="{1AB3D77C-E30C-45CA-A0C7-D139AE68B433}">
      <text>
        <r>
          <rPr>
            <b/>
            <sz val="9"/>
            <color indexed="81"/>
            <rFont val="Tahoma"/>
            <family val="2"/>
          </rPr>
          <t>Tina Bui:</t>
        </r>
        <r>
          <rPr>
            <sz val="9"/>
            <color indexed="81"/>
            <rFont val="Tahoma"/>
            <family val="2"/>
          </rPr>
          <t xml:space="preserve">
Since Jun'26 CTC = $10 Min $25  FAC eff 1/1/26 + $35 Min $45 OHC eff 1/4/26
Since Jan '26 CTC = $10 Min $25 Max 75 eff 1/1/26</t>
        </r>
      </text>
    </comment>
    <comment ref="Z670" authorId="0" shapeId="0" xr:uid="{8C6419E6-3D04-4A91-B6EC-2BC5050A646A}">
      <text>
        <r>
          <rPr>
            <b/>
            <sz val="9"/>
            <color indexed="81"/>
            <rFont val="Tahoma"/>
            <family val="2"/>
          </rPr>
          <t>Tina Bui:</t>
        </r>
        <r>
          <rPr>
            <sz val="9"/>
            <color indexed="81"/>
            <rFont val="Tahoma"/>
            <family val="2"/>
          </rPr>
          <t xml:space="preserve">
Since Jun'26 CTC = $2 UNF eff 1/4/26
Since Apr'26 CTC = $21 OHC + $2 INF eff 1/4/26
Since Jan'26 CTC = $14 OHC eff 1/1/26</t>
        </r>
      </text>
    </comment>
    <comment ref="T671" authorId="0" shapeId="0" xr:uid="{E5D5C846-D6A9-444B-ABEE-4F723876E936}">
      <text>
        <r>
          <rPr>
            <b/>
            <sz val="9"/>
            <color indexed="81"/>
            <rFont val="Tahoma"/>
            <family val="2"/>
          </rPr>
          <t>Tina Bui:</t>
        </r>
        <r>
          <rPr>
            <sz val="9"/>
            <color indexed="81"/>
            <rFont val="Tahoma"/>
            <family val="2"/>
          </rPr>
          <t xml:space="preserve">
Since Apr'26 CTC = $6 ESF eff 1/4/26
</t>
        </r>
      </text>
    </comment>
    <comment ref="W671" authorId="0" shapeId="0" xr:uid="{B5C2A2EC-2A68-463D-BED4-F27246D3E58E}">
      <text>
        <r>
          <rPr>
            <b/>
            <sz val="9"/>
            <color indexed="81"/>
            <rFont val="Tahoma"/>
            <family val="2"/>
          </rPr>
          <t>Tina Bui:</t>
        </r>
        <r>
          <rPr>
            <sz val="9"/>
            <color indexed="81"/>
            <rFont val="Tahoma"/>
            <family val="2"/>
          </rPr>
          <t xml:space="preserve">
Since Jan'26 CTC = $10 Docs eff 1/1/26</t>
        </r>
      </text>
    </comment>
    <comment ref="X671" authorId="0" shapeId="0" xr:uid="{617D5C8A-D7FA-4DF8-8F2E-7504EC5F23F2}">
      <text>
        <r>
          <rPr>
            <b/>
            <sz val="9"/>
            <color indexed="81"/>
            <rFont val="Tahoma"/>
            <family val="2"/>
          </rPr>
          <t>Tina Bui:</t>
        </r>
        <r>
          <rPr>
            <sz val="9"/>
            <color indexed="81"/>
            <rFont val="Tahoma"/>
            <family val="2"/>
          </rPr>
          <t xml:space="preserve">
Since Mar '24 CTC = nil --&gt; keep $18 till 31/5/24 JIC --&gt; align CTC aof 1.6.24
(previous = $8)</t>
        </r>
      </text>
    </comment>
    <comment ref="Y671" authorId="0" shapeId="0" xr:uid="{E0F3ABFE-B58B-41AF-9C54-A3E228A11DC5}">
      <text>
        <r>
          <rPr>
            <b/>
            <sz val="9"/>
            <color indexed="81"/>
            <rFont val="Tahoma"/>
            <family val="2"/>
          </rPr>
          <t>Tina Bui:</t>
        </r>
        <r>
          <rPr>
            <sz val="9"/>
            <color indexed="81"/>
            <rFont val="Tahoma"/>
            <family val="2"/>
          </rPr>
          <t xml:space="preserve">
Since Jun'26 CTC = $10 Min $25  FAC eff 1/1/26 + $35 Min $45 OHC eff 1/4/26
Since Jan '26 CTC = $10 Min $25 Max 75 eff 1/1/26</t>
        </r>
      </text>
    </comment>
    <comment ref="Z671" authorId="0" shapeId="0" xr:uid="{75BBE4E6-4F85-46D9-9566-C13C12EE5964}">
      <text>
        <r>
          <rPr>
            <b/>
            <sz val="9"/>
            <color indexed="81"/>
            <rFont val="Tahoma"/>
            <family val="2"/>
          </rPr>
          <t>Tina Bui:</t>
        </r>
        <r>
          <rPr>
            <sz val="9"/>
            <color indexed="81"/>
            <rFont val="Tahoma"/>
            <family val="2"/>
          </rPr>
          <t xml:space="preserve">
Since Jun'26 CTC = $2 UNF eff 1/4/26
Since Apr'26 CTC = $21 OHC + $2 INF eff 1/4/26
Since Jan'26 CTC = $14 OHC eff 1/1/26</t>
        </r>
      </text>
    </comment>
    <comment ref="T672" authorId="0" shapeId="0" xr:uid="{2A5CA6B7-2BD7-42C9-A038-FB157B8AC761}">
      <text>
        <r>
          <rPr>
            <b/>
            <sz val="9"/>
            <color indexed="81"/>
            <rFont val="Tahoma"/>
            <family val="2"/>
          </rPr>
          <t>Tina Bui:</t>
        </r>
        <r>
          <rPr>
            <sz val="9"/>
            <color indexed="81"/>
            <rFont val="Tahoma"/>
            <family val="2"/>
          </rPr>
          <t xml:space="preserve">
Since Apr'26 CTC = $6 ESF eff 1/4/26
</t>
        </r>
      </text>
    </comment>
    <comment ref="W672" authorId="0" shapeId="0" xr:uid="{0DE65709-AB1E-4E4F-9CC4-014C4158CB91}">
      <text>
        <r>
          <rPr>
            <b/>
            <sz val="9"/>
            <color indexed="81"/>
            <rFont val="Tahoma"/>
            <family val="2"/>
          </rPr>
          <t>Tina Bui:</t>
        </r>
        <r>
          <rPr>
            <sz val="9"/>
            <color indexed="81"/>
            <rFont val="Tahoma"/>
            <family val="2"/>
          </rPr>
          <t xml:space="preserve">
Since Jan'26 CTC = $10 Docs eff 1/1/26</t>
        </r>
      </text>
    </comment>
    <comment ref="X672" authorId="0" shapeId="0" xr:uid="{3AA4E7AB-EB41-4F8E-8CA2-A6FAB489DA01}">
      <text>
        <r>
          <rPr>
            <b/>
            <sz val="9"/>
            <color indexed="81"/>
            <rFont val="Tahoma"/>
            <family val="2"/>
          </rPr>
          <t>Tina Bui:</t>
        </r>
        <r>
          <rPr>
            <sz val="9"/>
            <color indexed="81"/>
            <rFont val="Tahoma"/>
            <family val="2"/>
          </rPr>
          <t xml:space="preserve">
Since Mar '24 CTC = nil --&gt; keep $18 till 31/5/24 JIC --&gt; align CTC aof 1.6.24
(previous = $8)</t>
        </r>
      </text>
    </comment>
    <comment ref="Y672" authorId="0" shapeId="0" xr:uid="{BA6781BC-7222-4D07-AC35-5E93E61005D2}">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72" authorId="0" shapeId="0" xr:uid="{BD6CCCC2-C73A-447C-A8EF-13923A14EA34}">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73" authorId="0" shapeId="0" xr:uid="{D5768FCE-8AD8-46DC-AE8D-C849A9FA21EC}">
      <text>
        <r>
          <rPr>
            <b/>
            <sz val="9"/>
            <color indexed="81"/>
            <rFont val="Tahoma"/>
            <family val="2"/>
          </rPr>
          <t>Tina Bui:</t>
        </r>
        <r>
          <rPr>
            <sz val="9"/>
            <color indexed="81"/>
            <rFont val="Tahoma"/>
            <family val="2"/>
          </rPr>
          <t xml:space="preserve">
Since Apr'26 CTC = $6 ESF eff 1/4/26
</t>
        </r>
      </text>
    </comment>
    <comment ref="W673" authorId="0" shapeId="0" xr:uid="{D074E851-E685-48D6-A654-35AAFDB93AF2}">
      <text>
        <r>
          <rPr>
            <b/>
            <sz val="9"/>
            <color indexed="81"/>
            <rFont val="Tahoma"/>
            <family val="2"/>
          </rPr>
          <t>Tina Bui:</t>
        </r>
        <r>
          <rPr>
            <sz val="9"/>
            <color indexed="81"/>
            <rFont val="Tahoma"/>
            <family val="2"/>
          </rPr>
          <t xml:space="preserve">
Since Jan'26 CTC = $10 Docs eff 1/1/26</t>
        </r>
      </text>
    </comment>
    <comment ref="X673" authorId="0" shapeId="0" xr:uid="{16DFC402-4618-42AE-855A-45F13CD8283C}">
      <text>
        <r>
          <rPr>
            <b/>
            <sz val="9"/>
            <color indexed="81"/>
            <rFont val="Tahoma"/>
            <family val="2"/>
          </rPr>
          <t>Tina Bui:</t>
        </r>
        <r>
          <rPr>
            <sz val="9"/>
            <color indexed="81"/>
            <rFont val="Tahoma"/>
            <family val="2"/>
          </rPr>
          <t xml:space="preserve">
Since Mar '24 CTC = nil --&gt; keep $18 till 31/5/24 JIC --&gt; align CTC aof 1.6.24
(previous = $8)</t>
        </r>
      </text>
    </comment>
    <comment ref="Y673" authorId="0" shapeId="0" xr:uid="{047000C5-A077-4E3F-9CDF-4FFD31DD2098}">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73" authorId="0" shapeId="0" xr:uid="{B720E66E-A9D3-4099-AF02-BFDD7C1BEB26}">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74" authorId="0" shapeId="0" xr:uid="{FB48A02E-327E-4A72-B41E-F5B77EA00E3A}">
      <text>
        <r>
          <rPr>
            <b/>
            <sz val="9"/>
            <color indexed="81"/>
            <rFont val="Tahoma"/>
            <family val="2"/>
          </rPr>
          <t>Tina Bui:</t>
        </r>
        <r>
          <rPr>
            <sz val="9"/>
            <color indexed="81"/>
            <rFont val="Tahoma"/>
            <family val="2"/>
          </rPr>
          <t xml:space="preserve">
Since Apr'26 CTC = $6 ESF eff 1/4/26
</t>
        </r>
      </text>
    </comment>
    <comment ref="W674" authorId="0" shapeId="0" xr:uid="{105B3611-38BB-4F7D-A5B0-F32BC43F3FB3}">
      <text>
        <r>
          <rPr>
            <b/>
            <sz val="9"/>
            <color indexed="81"/>
            <rFont val="Tahoma"/>
            <family val="2"/>
          </rPr>
          <t>Tina Bui:</t>
        </r>
        <r>
          <rPr>
            <sz val="9"/>
            <color indexed="81"/>
            <rFont val="Tahoma"/>
            <family val="2"/>
          </rPr>
          <t xml:space="preserve">
Since Jan'26 CTC = $10 Docs eff 1/1/26</t>
        </r>
      </text>
    </comment>
    <comment ref="X674" authorId="0" shapeId="0" xr:uid="{1A02B4FA-4DB8-46B0-B08E-76418EF5AD07}">
      <text>
        <r>
          <rPr>
            <b/>
            <sz val="9"/>
            <color indexed="81"/>
            <rFont val="Tahoma"/>
            <family val="2"/>
          </rPr>
          <t>Tina Bui:</t>
        </r>
        <r>
          <rPr>
            <sz val="9"/>
            <color indexed="81"/>
            <rFont val="Tahoma"/>
            <family val="2"/>
          </rPr>
          <t xml:space="preserve">
Since Mar '24 CTC = nil --&gt; keep $18 till 31/5/24 JIC --&gt; align CTC aof 1.6.24
(previous = $8)</t>
        </r>
      </text>
    </comment>
    <comment ref="Y674" authorId="0" shapeId="0" xr:uid="{1028F68B-68BE-4EE5-826B-00A9C4E72F39}">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74" authorId="0" shapeId="0" xr:uid="{192BF521-6CC3-4FE2-834B-AC96776C2308}">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75" authorId="0" shapeId="0" xr:uid="{D51226D4-95E3-492A-B125-C738F985ECF0}">
      <text>
        <r>
          <rPr>
            <b/>
            <sz val="9"/>
            <color indexed="81"/>
            <rFont val="Tahoma"/>
            <family val="2"/>
          </rPr>
          <t>Tina Bui:</t>
        </r>
        <r>
          <rPr>
            <sz val="9"/>
            <color indexed="81"/>
            <rFont val="Tahoma"/>
            <family val="2"/>
          </rPr>
          <t xml:space="preserve">
Since Apr'26 CTC = $6 ESF eff 1/4/26
</t>
        </r>
      </text>
    </comment>
    <comment ref="W675" authorId="0" shapeId="0" xr:uid="{63C34031-3A70-4E8A-8188-BE404122764C}">
      <text>
        <r>
          <rPr>
            <b/>
            <sz val="9"/>
            <color indexed="81"/>
            <rFont val="Tahoma"/>
            <family val="2"/>
          </rPr>
          <t>Tina Bui:</t>
        </r>
        <r>
          <rPr>
            <sz val="9"/>
            <color indexed="81"/>
            <rFont val="Tahoma"/>
            <family val="2"/>
          </rPr>
          <t xml:space="preserve">
Since Jan'26 CTC = $10 Docs eff 1/1/26</t>
        </r>
      </text>
    </comment>
    <comment ref="X675" authorId="0" shapeId="0" xr:uid="{E1FE08AF-AD59-4D64-A084-CBF42D52A17D}">
      <text>
        <r>
          <rPr>
            <b/>
            <sz val="9"/>
            <color indexed="81"/>
            <rFont val="Tahoma"/>
            <family val="2"/>
          </rPr>
          <t>Tina Bui:</t>
        </r>
        <r>
          <rPr>
            <sz val="9"/>
            <color indexed="81"/>
            <rFont val="Tahoma"/>
            <family val="2"/>
          </rPr>
          <t xml:space="preserve">
Since Mar '24 CTC = nil --&gt; keep $18 till 31/5/24 JIC --&gt; align CTC aof 1.6.24
(previous = $8)</t>
        </r>
      </text>
    </comment>
    <comment ref="Y675" authorId="0" shapeId="0" xr:uid="{0759A74A-5C06-4C84-BA1F-18C8A0787ADA}">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75" authorId="0" shapeId="0" xr:uid="{CA916092-2139-4143-807C-04604ABB3AC1}">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76" authorId="0" shapeId="0" xr:uid="{628182EE-4B52-4BD3-AC7E-969CEF66624A}">
      <text>
        <r>
          <rPr>
            <b/>
            <sz val="9"/>
            <color indexed="81"/>
            <rFont val="Tahoma"/>
            <family val="2"/>
          </rPr>
          <t>Tina Bui:</t>
        </r>
        <r>
          <rPr>
            <sz val="9"/>
            <color indexed="81"/>
            <rFont val="Tahoma"/>
            <family val="2"/>
          </rPr>
          <t xml:space="preserve">
Since Apr'26 CTC = $6 ESF eff 1/4/26
</t>
        </r>
      </text>
    </comment>
    <comment ref="W676" authorId="0" shapeId="0" xr:uid="{F5FC7E4D-3140-431F-87D0-3162861E5539}">
      <text>
        <r>
          <rPr>
            <b/>
            <sz val="9"/>
            <color indexed="81"/>
            <rFont val="Tahoma"/>
            <family val="2"/>
          </rPr>
          <t>Tina Bui:</t>
        </r>
        <r>
          <rPr>
            <sz val="9"/>
            <color indexed="81"/>
            <rFont val="Tahoma"/>
            <family val="2"/>
          </rPr>
          <t xml:space="preserve">
Since Jan'26 CTC = $10 Docs eff 1/1/26</t>
        </r>
      </text>
    </comment>
    <comment ref="X676" authorId="0" shapeId="0" xr:uid="{82AF9650-B611-4CD2-8920-2A2F6526E870}">
      <text>
        <r>
          <rPr>
            <b/>
            <sz val="9"/>
            <color indexed="81"/>
            <rFont val="Tahoma"/>
            <family val="2"/>
          </rPr>
          <t>Tina Bui:</t>
        </r>
        <r>
          <rPr>
            <sz val="9"/>
            <color indexed="81"/>
            <rFont val="Tahoma"/>
            <family val="2"/>
          </rPr>
          <t xml:space="preserve">
Since Mar '24 CTC = nil --&gt; keep $18 till 31/5/24 JIC --&gt; align CTC aof 1.6.24
(previous = $8)</t>
        </r>
      </text>
    </comment>
    <comment ref="Y676" authorId="0" shapeId="0" xr:uid="{44184306-41C8-40FF-AA57-CE5821E99792}">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76" authorId="0" shapeId="0" xr:uid="{5000CCD3-5B2E-4370-9F56-F3AB76390088}">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77" authorId="0" shapeId="0" xr:uid="{215DC961-9298-4CC0-B366-7A11B6DDC8FE}">
      <text>
        <r>
          <rPr>
            <b/>
            <sz val="9"/>
            <color indexed="81"/>
            <rFont val="Tahoma"/>
            <family val="2"/>
          </rPr>
          <t>Tina Bui:</t>
        </r>
        <r>
          <rPr>
            <sz val="9"/>
            <color indexed="81"/>
            <rFont val="Tahoma"/>
            <family val="2"/>
          </rPr>
          <t xml:space="preserve">
Since Apr'26 CTC = $6 ESF eff 1/4/26
</t>
        </r>
      </text>
    </comment>
    <comment ref="W677" authorId="0" shapeId="0" xr:uid="{8E176D8F-A4F3-401B-AF52-607BD36C60FB}">
      <text>
        <r>
          <rPr>
            <b/>
            <sz val="9"/>
            <color indexed="81"/>
            <rFont val="Tahoma"/>
            <family val="2"/>
          </rPr>
          <t>Tina Bui:</t>
        </r>
        <r>
          <rPr>
            <sz val="9"/>
            <color indexed="81"/>
            <rFont val="Tahoma"/>
            <family val="2"/>
          </rPr>
          <t xml:space="preserve">
Since Jan'26 CTC = $10 Docs eff 1/1/26</t>
        </r>
      </text>
    </comment>
    <comment ref="X677" authorId="0" shapeId="0" xr:uid="{A3BC6561-1F53-4B71-B83F-B075A3D5A331}">
      <text>
        <r>
          <rPr>
            <b/>
            <sz val="9"/>
            <color indexed="81"/>
            <rFont val="Tahoma"/>
            <family val="2"/>
          </rPr>
          <t>Tina Bui:</t>
        </r>
        <r>
          <rPr>
            <sz val="9"/>
            <color indexed="81"/>
            <rFont val="Tahoma"/>
            <family val="2"/>
          </rPr>
          <t xml:space="preserve">
Since Mar '24 CTC = nil --&gt; keep $18 till 31/5/24 JIC --&gt; align CTC aof 1.6.24
(previous = $8)</t>
        </r>
      </text>
    </comment>
    <comment ref="Y677" authorId="0" shapeId="0" xr:uid="{1F5ACBE2-0530-4ECB-8363-8C206252C523}">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77" authorId="0" shapeId="0" xr:uid="{D9FB521A-6261-4565-9CF1-37B3E354499B}">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78" authorId="0" shapeId="0" xr:uid="{22356510-5EE9-45D0-A125-90CAB1278B55}">
      <text>
        <r>
          <rPr>
            <b/>
            <sz val="9"/>
            <color indexed="81"/>
            <rFont val="Tahoma"/>
            <family val="2"/>
          </rPr>
          <t>Tina Bui:</t>
        </r>
        <r>
          <rPr>
            <sz val="9"/>
            <color indexed="81"/>
            <rFont val="Tahoma"/>
            <family val="2"/>
          </rPr>
          <t xml:space="preserve">
Since Apr'26 CTC = $6 ESF eff 1/4/26
</t>
        </r>
      </text>
    </comment>
    <comment ref="W678" authorId="0" shapeId="0" xr:uid="{A9453D49-95B7-4AC1-9603-E03E8223316C}">
      <text>
        <r>
          <rPr>
            <b/>
            <sz val="9"/>
            <color indexed="81"/>
            <rFont val="Tahoma"/>
            <family val="2"/>
          </rPr>
          <t>Tina Bui:</t>
        </r>
        <r>
          <rPr>
            <sz val="9"/>
            <color indexed="81"/>
            <rFont val="Tahoma"/>
            <family val="2"/>
          </rPr>
          <t xml:space="preserve">
Since Jan'26 CTC = $10 Docs eff 1/1/26</t>
        </r>
      </text>
    </comment>
    <comment ref="X678" authorId="0" shapeId="0" xr:uid="{39A2196F-1665-4F64-B96E-89553FC92C6D}">
      <text>
        <r>
          <rPr>
            <b/>
            <sz val="9"/>
            <color indexed="81"/>
            <rFont val="Tahoma"/>
            <family val="2"/>
          </rPr>
          <t>Tina Bui:</t>
        </r>
        <r>
          <rPr>
            <sz val="9"/>
            <color indexed="81"/>
            <rFont val="Tahoma"/>
            <family val="2"/>
          </rPr>
          <t xml:space="preserve">
Since Mar '24 CTC = nil --&gt; keep $18 till 31/5/24 JIC --&gt; align CTC aof 1.6.24
(previous = $8)</t>
        </r>
      </text>
    </comment>
    <comment ref="Y678" authorId="0" shapeId="0" xr:uid="{870899FD-3B54-4A27-811C-77EF47934E71}">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78" authorId="0" shapeId="0" xr:uid="{7AE7C4CF-42FA-4524-B02C-96F53F6859C8}">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79" authorId="0" shapeId="0" xr:uid="{D07A8762-01E0-4A51-BD77-E65AF1C5EDCC}">
      <text>
        <r>
          <rPr>
            <b/>
            <sz val="9"/>
            <color indexed="81"/>
            <rFont val="Tahoma"/>
            <family val="2"/>
          </rPr>
          <t>Tina Bui:</t>
        </r>
        <r>
          <rPr>
            <sz val="9"/>
            <color indexed="81"/>
            <rFont val="Tahoma"/>
            <family val="2"/>
          </rPr>
          <t xml:space="preserve">
Since Apr'26 CTC = $6 ESF eff 1/4/26
</t>
        </r>
      </text>
    </comment>
    <comment ref="W679" authorId="0" shapeId="0" xr:uid="{5A9155B0-A345-43D2-9A94-E54FB4D7289D}">
      <text>
        <r>
          <rPr>
            <b/>
            <sz val="9"/>
            <color indexed="81"/>
            <rFont val="Tahoma"/>
            <family val="2"/>
          </rPr>
          <t>Tina Bui:</t>
        </r>
        <r>
          <rPr>
            <sz val="9"/>
            <color indexed="81"/>
            <rFont val="Tahoma"/>
            <family val="2"/>
          </rPr>
          <t xml:space="preserve">
Since Jan'26 CTC = $10 Docs eff 1/1/26</t>
        </r>
      </text>
    </comment>
    <comment ref="X679" authorId="0" shapeId="0" xr:uid="{C9C6D08D-1D9F-477D-BD12-42C39AF65D11}">
      <text>
        <r>
          <rPr>
            <b/>
            <sz val="9"/>
            <color indexed="81"/>
            <rFont val="Tahoma"/>
            <family val="2"/>
          </rPr>
          <t>Tina Bui:</t>
        </r>
        <r>
          <rPr>
            <sz val="9"/>
            <color indexed="81"/>
            <rFont val="Tahoma"/>
            <family val="2"/>
          </rPr>
          <t xml:space="preserve">
Since Mar '24 CTC = nil --&gt; keep $18 till 31/5/24 JIC --&gt; align CTC aof 1.6.24
(previous = $8)</t>
        </r>
      </text>
    </comment>
    <comment ref="Y679" authorId="0" shapeId="0" xr:uid="{DD2F407D-9586-40CE-8FB9-9F969173B4F0}">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79" authorId="0" shapeId="0" xr:uid="{BA2C27E4-05CA-48DD-B615-6F04B6715B2C}">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80" authorId="0" shapeId="0" xr:uid="{90BC0190-882D-4112-ABF3-B2070D69855E}">
      <text>
        <r>
          <rPr>
            <b/>
            <sz val="9"/>
            <color indexed="81"/>
            <rFont val="Tahoma"/>
            <family val="2"/>
          </rPr>
          <t>Tina Bui:</t>
        </r>
        <r>
          <rPr>
            <sz val="9"/>
            <color indexed="81"/>
            <rFont val="Tahoma"/>
            <family val="2"/>
          </rPr>
          <t xml:space="preserve">
Since Apr'26 CTC = $6 ESF eff 1/4/26
</t>
        </r>
      </text>
    </comment>
    <comment ref="W680" authorId="0" shapeId="0" xr:uid="{6C2A079F-9793-42BE-8C62-F33736B8EE54}">
      <text>
        <r>
          <rPr>
            <b/>
            <sz val="9"/>
            <color indexed="81"/>
            <rFont val="Tahoma"/>
            <family val="2"/>
          </rPr>
          <t>Tina Bui:</t>
        </r>
        <r>
          <rPr>
            <sz val="9"/>
            <color indexed="81"/>
            <rFont val="Tahoma"/>
            <family val="2"/>
          </rPr>
          <t xml:space="preserve">
Since Jan'26 CTC = $10 Docs eff 1/1/26</t>
        </r>
      </text>
    </comment>
    <comment ref="X680" authorId="0" shapeId="0" xr:uid="{260F4891-223D-4C46-9E1B-A0ED8DB72487}">
      <text>
        <r>
          <rPr>
            <b/>
            <sz val="9"/>
            <color indexed="81"/>
            <rFont val="Tahoma"/>
            <family val="2"/>
          </rPr>
          <t>Tina Bui:</t>
        </r>
        <r>
          <rPr>
            <sz val="9"/>
            <color indexed="81"/>
            <rFont val="Tahoma"/>
            <family val="2"/>
          </rPr>
          <t xml:space="preserve">
Since Mar '24 CTC = nil --&gt; keep $18 till 31/5/24 JIC --&gt; align CTC aof 1.6.24
(previous = $8)</t>
        </r>
      </text>
    </comment>
    <comment ref="Y680" authorId="0" shapeId="0" xr:uid="{78339185-99C0-48FA-A660-EF10A185BF07}">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80" authorId="0" shapeId="0" xr:uid="{5B5670D2-D660-4C40-AABC-B7A2E31EE02A}">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81" authorId="0" shapeId="0" xr:uid="{47720C45-6540-4EE8-A8D9-0F1D4FC82B9B}">
      <text>
        <r>
          <rPr>
            <b/>
            <sz val="9"/>
            <color indexed="81"/>
            <rFont val="Tahoma"/>
            <family val="2"/>
          </rPr>
          <t>Tina Bui:</t>
        </r>
        <r>
          <rPr>
            <sz val="9"/>
            <color indexed="81"/>
            <rFont val="Tahoma"/>
            <family val="2"/>
          </rPr>
          <t xml:space="preserve">
Since Apr'26 CTC = $6 ESF eff 1/4/26
</t>
        </r>
      </text>
    </comment>
    <comment ref="W681" authorId="0" shapeId="0" xr:uid="{69EA9B74-D963-4B49-9BB6-8F10F97ACA27}">
      <text>
        <r>
          <rPr>
            <b/>
            <sz val="9"/>
            <color indexed="81"/>
            <rFont val="Tahoma"/>
            <family val="2"/>
          </rPr>
          <t>Tina Bui:</t>
        </r>
        <r>
          <rPr>
            <sz val="9"/>
            <color indexed="81"/>
            <rFont val="Tahoma"/>
            <family val="2"/>
          </rPr>
          <t xml:space="preserve">
Since Jan'26 CTC = $10 Docs eff 1/1/26</t>
        </r>
      </text>
    </comment>
    <comment ref="X681" authorId="0" shapeId="0" xr:uid="{EA1A4426-E538-4701-9E6B-AAF4578CD749}">
      <text>
        <r>
          <rPr>
            <b/>
            <sz val="9"/>
            <color indexed="81"/>
            <rFont val="Tahoma"/>
            <family val="2"/>
          </rPr>
          <t>Tina Bui:</t>
        </r>
        <r>
          <rPr>
            <sz val="9"/>
            <color indexed="81"/>
            <rFont val="Tahoma"/>
            <family val="2"/>
          </rPr>
          <t xml:space="preserve">
CTC  = nil ---&gt; common with others JIC till 31/5/24 --&gt; align CTC aof 1/6/24</t>
        </r>
      </text>
    </comment>
    <comment ref="Y681" authorId="0" shapeId="0" xr:uid="{5E546E21-90DE-4261-8255-6D72C8758E3A}">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81" authorId="0" shapeId="0" xr:uid="{5BE4B1B2-34DE-4534-B673-8A3469E1624C}">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82" authorId="0" shapeId="0" xr:uid="{F8D90C7B-C16D-437E-AAF9-D2B89A0E3B89}">
      <text>
        <r>
          <rPr>
            <b/>
            <sz val="9"/>
            <color indexed="81"/>
            <rFont val="Tahoma"/>
            <family val="2"/>
          </rPr>
          <t>Tina Bui:</t>
        </r>
        <r>
          <rPr>
            <sz val="9"/>
            <color indexed="81"/>
            <rFont val="Tahoma"/>
            <family val="2"/>
          </rPr>
          <t xml:space="preserve">
Since Apr'26 CTC = $6 ESF eff 1/4/26
</t>
        </r>
      </text>
    </comment>
    <comment ref="W682" authorId="0" shapeId="0" xr:uid="{0B64F680-87B4-4D73-AA3B-54AB550F7CE1}">
      <text>
        <r>
          <rPr>
            <b/>
            <sz val="9"/>
            <color indexed="81"/>
            <rFont val="Tahoma"/>
            <family val="2"/>
          </rPr>
          <t>Tina Bui:</t>
        </r>
        <r>
          <rPr>
            <sz val="9"/>
            <color indexed="81"/>
            <rFont val="Tahoma"/>
            <family val="2"/>
          </rPr>
          <t xml:space="preserve">
Since Jan'26 CTC = $10 Docs eff 1/1/26</t>
        </r>
      </text>
    </comment>
    <comment ref="X682" authorId="0" shapeId="0" xr:uid="{B1CA8ECE-66ED-42D2-9EFA-C2461BA40431}">
      <text>
        <r>
          <rPr>
            <b/>
            <sz val="9"/>
            <color indexed="81"/>
            <rFont val="Tahoma"/>
            <family val="2"/>
          </rPr>
          <t>Tina Bui:</t>
        </r>
        <r>
          <rPr>
            <sz val="9"/>
            <color indexed="81"/>
            <rFont val="Tahoma"/>
            <family val="2"/>
          </rPr>
          <t xml:space="preserve">
Since Mar '24 CTC = nil --&gt; keep $18 till 31/5/24 JIC --&gt; align CTC aof 1.6.24
(previous = $8)</t>
        </r>
      </text>
    </comment>
    <comment ref="Y682" authorId="0" shapeId="0" xr:uid="{FAC071AC-E3AB-4165-87B3-0EE942FB58BE}">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82" authorId="0" shapeId="0" xr:uid="{32E74256-C9B7-4221-93DB-4DD19ABC710C}">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83" authorId="0" shapeId="0" xr:uid="{FA40B9F6-A620-4A8F-99B5-4C070F487C24}">
      <text>
        <r>
          <rPr>
            <b/>
            <sz val="9"/>
            <color indexed="81"/>
            <rFont val="Tahoma"/>
            <family val="2"/>
          </rPr>
          <t>Tina Bui:</t>
        </r>
        <r>
          <rPr>
            <sz val="9"/>
            <color indexed="81"/>
            <rFont val="Tahoma"/>
            <family val="2"/>
          </rPr>
          <t xml:space="preserve">
Since Apr'26 CTC = $6 ESF eff 1/4/26
</t>
        </r>
      </text>
    </comment>
    <comment ref="W683" authorId="0" shapeId="0" xr:uid="{D6B7D7F5-224E-4FC2-B158-19F9A0AB9B49}">
      <text>
        <r>
          <rPr>
            <b/>
            <sz val="9"/>
            <color indexed="81"/>
            <rFont val="Tahoma"/>
            <family val="2"/>
          </rPr>
          <t>Tina Bui:</t>
        </r>
        <r>
          <rPr>
            <sz val="9"/>
            <color indexed="81"/>
            <rFont val="Tahoma"/>
            <family val="2"/>
          </rPr>
          <t xml:space="preserve">
Since Jan'26 CTC = $10 Docs eff 1/1/26</t>
        </r>
      </text>
    </comment>
    <comment ref="X683" authorId="0" shapeId="0" xr:uid="{33499E26-00CE-40E0-B42F-021E885D3729}">
      <text>
        <r>
          <rPr>
            <b/>
            <sz val="9"/>
            <color indexed="81"/>
            <rFont val="Tahoma"/>
            <family val="2"/>
          </rPr>
          <t>Tina Bui:</t>
        </r>
        <r>
          <rPr>
            <sz val="9"/>
            <color indexed="81"/>
            <rFont val="Tahoma"/>
            <family val="2"/>
          </rPr>
          <t xml:space="preserve">
Since Mar '24 CTC = nil --&gt; keep $18 till 31/5/24 JIC --&gt; align CTC aof 1.6.24
(previous = $8)</t>
        </r>
      </text>
    </comment>
    <comment ref="Y683" authorId="0" shapeId="0" xr:uid="{E763408D-B2D9-461A-9C14-3795668097B8}">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83" authorId="0" shapeId="0" xr:uid="{EBC1BDAA-F01A-4ACF-AF3C-4F3DB2629CD2}">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84" authorId="0" shapeId="0" xr:uid="{DEAAF427-3E69-4D6A-8902-CD5415179E9B}">
      <text>
        <r>
          <rPr>
            <b/>
            <sz val="9"/>
            <color indexed="81"/>
            <rFont val="Tahoma"/>
            <family val="2"/>
          </rPr>
          <t>Tina Bui:</t>
        </r>
        <r>
          <rPr>
            <sz val="9"/>
            <color indexed="81"/>
            <rFont val="Tahoma"/>
            <family val="2"/>
          </rPr>
          <t xml:space="preserve">
Since Apr'26 CTC = $6 ESF eff 1/4/26
</t>
        </r>
      </text>
    </comment>
    <comment ref="W684" authorId="0" shapeId="0" xr:uid="{B53B805F-33F7-49D4-B7C6-1CB763EEBC82}">
      <text>
        <r>
          <rPr>
            <b/>
            <sz val="9"/>
            <color indexed="81"/>
            <rFont val="Tahoma"/>
            <family val="2"/>
          </rPr>
          <t>Tina Bui:</t>
        </r>
        <r>
          <rPr>
            <sz val="9"/>
            <color indexed="81"/>
            <rFont val="Tahoma"/>
            <family val="2"/>
          </rPr>
          <t xml:space="preserve">
Since Jan'26 CTC = $10 Docs eff 1/1/26</t>
        </r>
      </text>
    </comment>
    <comment ref="X684" authorId="0" shapeId="0" xr:uid="{3ED17619-D9C3-40D3-A024-96AE96966E6A}">
      <text>
        <r>
          <rPr>
            <b/>
            <sz val="9"/>
            <color indexed="81"/>
            <rFont val="Tahoma"/>
            <family val="2"/>
          </rPr>
          <t>Tina Bui:</t>
        </r>
        <r>
          <rPr>
            <sz val="9"/>
            <color indexed="81"/>
            <rFont val="Tahoma"/>
            <family val="2"/>
          </rPr>
          <t xml:space="preserve">
Since Mar '24 CTC = nil --&gt; keep $18 till 31/5/24 JIC --&gt; align CTC aof 1.6.24
(previous = $8)</t>
        </r>
      </text>
    </comment>
    <comment ref="Y684" authorId="0" shapeId="0" xr:uid="{A68588F7-2461-4858-BA73-026647CFC76B}">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84" authorId="0" shapeId="0" xr:uid="{D40746BC-C320-41C4-A1CC-2218EE774A68}">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85" authorId="0" shapeId="0" xr:uid="{513EF5C2-892E-4A0E-9003-A743450879FB}">
      <text>
        <r>
          <rPr>
            <b/>
            <sz val="9"/>
            <color indexed="81"/>
            <rFont val="Tahoma"/>
            <family val="2"/>
          </rPr>
          <t>Tina Bui:</t>
        </r>
        <r>
          <rPr>
            <sz val="9"/>
            <color indexed="81"/>
            <rFont val="Tahoma"/>
            <family val="2"/>
          </rPr>
          <t xml:space="preserve">
Since Apr'26 CTC = $6 ESF eff 1/4/26
</t>
        </r>
      </text>
    </comment>
    <comment ref="W685" authorId="0" shapeId="0" xr:uid="{7AD82526-3D14-4388-BD16-3DDB3289E37C}">
      <text>
        <r>
          <rPr>
            <b/>
            <sz val="9"/>
            <color indexed="81"/>
            <rFont val="Tahoma"/>
            <family val="2"/>
          </rPr>
          <t>Tina Bui:</t>
        </r>
        <r>
          <rPr>
            <sz val="9"/>
            <color indexed="81"/>
            <rFont val="Tahoma"/>
            <family val="2"/>
          </rPr>
          <t xml:space="preserve">
Since Jan'26 CTC = $10 Docs eff 1/1/26</t>
        </r>
      </text>
    </comment>
    <comment ref="X685" authorId="0" shapeId="0" xr:uid="{F15DF42F-4BC9-46C8-953E-2240960C8069}">
      <text>
        <r>
          <rPr>
            <b/>
            <sz val="9"/>
            <color indexed="81"/>
            <rFont val="Tahoma"/>
            <family val="2"/>
          </rPr>
          <t>Tina Bui:</t>
        </r>
        <r>
          <rPr>
            <sz val="9"/>
            <color indexed="81"/>
            <rFont val="Tahoma"/>
            <family val="2"/>
          </rPr>
          <t xml:space="preserve">
Since Mar '24 CTC = nil --&gt; keep $18 till 31/5/24 JIC --&gt; align CTC aof 1.6.24
(previous = $8)</t>
        </r>
      </text>
    </comment>
    <comment ref="Y685" authorId="0" shapeId="0" xr:uid="{DD78E876-DEB8-4A97-A5C6-34AC7EF67A79}">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85" authorId="0" shapeId="0" xr:uid="{B7A8FDC8-56AA-4A75-BD13-DDD96FD7BC92}">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86" authorId="0" shapeId="0" xr:uid="{5ECA044F-2774-42B3-B65E-A4690FD15912}">
      <text>
        <r>
          <rPr>
            <b/>
            <sz val="9"/>
            <color indexed="81"/>
            <rFont val="Tahoma"/>
            <family val="2"/>
          </rPr>
          <t>Tina Bui:</t>
        </r>
        <r>
          <rPr>
            <sz val="9"/>
            <color indexed="81"/>
            <rFont val="Tahoma"/>
            <family val="2"/>
          </rPr>
          <t xml:space="preserve">
Since Apr'26 CTC = $6 ESF eff 1/4/26
</t>
        </r>
      </text>
    </comment>
    <comment ref="W686" authorId="0" shapeId="0" xr:uid="{C60DC33D-E469-48EB-ACD1-BD0D46EB043C}">
      <text>
        <r>
          <rPr>
            <b/>
            <sz val="9"/>
            <color indexed="81"/>
            <rFont val="Tahoma"/>
            <family val="2"/>
          </rPr>
          <t>Tina Bui:</t>
        </r>
        <r>
          <rPr>
            <sz val="9"/>
            <color indexed="81"/>
            <rFont val="Tahoma"/>
            <family val="2"/>
          </rPr>
          <t xml:space="preserve">
Since Jan'26 CTC = $10 Docs eff 1/1/26</t>
        </r>
      </text>
    </comment>
    <comment ref="X686" authorId="0" shapeId="0" xr:uid="{B7013418-5B7D-4393-9440-A6684DADC6AB}">
      <text>
        <r>
          <rPr>
            <b/>
            <sz val="9"/>
            <color indexed="81"/>
            <rFont val="Tahoma"/>
            <family val="2"/>
          </rPr>
          <t>Tina Bui:</t>
        </r>
        <r>
          <rPr>
            <sz val="9"/>
            <color indexed="81"/>
            <rFont val="Tahoma"/>
            <family val="2"/>
          </rPr>
          <t xml:space="preserve">
Since Mar '24 CTC = nil --&gt; keep $18 till 31/5/24 JIC --&gt; align CTC aof 1.6.24
(previous = $8)</t>
        </r>
      </text>
    </comment>
    <comment ref="Y686" authorId="0" shapeId="0" xr:uid="{BA44B2AA-349A-49B8-9A8C-603A40BCFACD}">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86" authorId="0" shapeId="0" xr:uid="{5A04B6E7-6837-4BBC-96F9-DD3924D204B1}">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87" authorId="0" shapeId="0" xr:uid="{63BA3372-7126-4EA5-B1F4-B30721B56611}">
      <text>
        <r>
          <rPr>
            <b/>
            <sz val="9"/>
            <color indexed="81"/>
            <rFont val="Tahoma"/>
            <family val="2"/>
          </rPr>
          <t>Tina Bui:</t>
        </r>
        <r>
          <rPr>
            <sz val="9"/>
            <color indexed="81"/>
            <rFont val="Tahoma"/>
            <family val="2"/>
          </rPr>
          <t xml:space="preserve">
Since Apr'26 CTC = $6 ESF eff 1/4/26
</t>
        </r>
      </text>
    </comment>
    <comment ref="W687" authorId="0" shapeId="0" xr:uid="{00F91E22-A207-4314-92D4-ADCA60F17573}">
      <text>
        <r>
          <rPr>
            <b/>
            <sz val="9"/>
            <color indexed="81"/>
            <rFont val="Tahoma"/>
            <family val="2"/>
          </rPr>
          <t>Tina Bui:</t>
        </r>
        <r>
          <rPr>
            <sz val="9"/>
            <color indexed="81"/>
            <rFont val="Tahoma"/>
            <family val="2"/>
          </rPr>
          <t xml:space="preserve">
Since Jan'26 CTC = $10 Docs eff 1/1/26</t>
        </r>
      </text>
    </comment>
    <comment ref="X687" authorId="0" shapeId="0" xr:uid="{75045F5B-AEFB-4D9B-9604-90E0AC3FC60F}">
      <text>
        <r>
          <rPr>
            <b/>
            <sz val="9"/>
            <color indexed="81"/>
            <rFont val="Tahoma"/>
            <family val="2"/>
          </rPr>
          <t>Tina Bui:</t>
        </r>
        <r>
          <rPr>
            <sz val="9"/>
            <color indexed="81"/>
            <rFont val="Tahoma"/>
            <family val="2"/>
          </rPr>
          <t xml:space="preserve">
Since Mar '24 CTC = nil --&gt; keep $18 till 31/5/24 JIC --&gt; align CTC aof 1.6.24
(previous = $8)</t>
        </r>
      </text>
    </comment>
    <comment ref="Y687" authorId="0" shapeId="0" xr:uid="{92570D27-8883-4217-BF81-AD2E926CC552}">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87" authorId="0" shapeId="0" xr:uid="{4E2C78E5-45B6-485F-BE61-7702E1266016}">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88" authorId="0" shapeId="0" xr:uid="{5CF5BAFE-E0D6-4FD1-9A75-C1D10C2B3F67}">
      <text>
        <r>
          <rPr>
            <b/>
            <sz val="9"/>
            <color indexed="81"/>
            <rFont val="Tahoma"/>
            <family val="2"/>
          </rPr>
          <t>Tina Bui:</t>
        </r>
        <r>
          <rPr>
            <sz val="9"/>
            <color indexed="81"/>
            <rFont val="Tahoma"/>
            <family val="2"/>
          </rPr>
          <t xml:space="preserve">
Since Apr'26 CTC = $6 ESF eff 1/4/26
</t>
        </r>
      </text>
    </comment>
    <comment ref="W688" authorId="0" shapeId="0" xr:uid="{A9A738C8-A7B5-44F7-B2A7-E3DDD49BB55D}">
      <text>
        <r>
          <rPr>
            <b/>
            <sz val="9"/>
            <color indexed="81"/>
            <rFont val="Tahoma"/>
            <family val="2"/>
          </rPr>
          <t>Tina Bui:</t>
        </r>
        <r>
          <rPr>
            <sz val="9"/>
            <color indexed="81"/>
            <rFont val="Tahoma"/>
            <family val="2"/>
          </rPr>
          <t xml:space="preserve">
Since Jan'26 CTC = $10 Docs eff 1/1/26</t>
        </r>
      </text>
    </comment>
    <comment ref="X688" authorId="0" shapeId="0" xr:uid="{1774ED2E-A2BF-4CAF-8B9D-522C7DA5101C}">
      <text>
        <r>
          <rPr>
            <b/>
            <sz val="9"/>
            <color indexed="81"/>
            <rFont val="Tahoma"/>
            <family val="2"/>
          </rPr>
          <t>Tina Bui:</t>
        </r>
        <r>
          <rPr>
            <sz val="9"/>
            <color indexed="81"/>
            <rFont val="Tahoma"/>
            <family val="2"/>
          </rPr>
          <t xml:space="preserve">
Since Mar '24 CTC = nil --&gt; keep $18 till 31/5/24 JIC --&gt; align CTC aof 1.6.24
(previous = $8)</t>
        </r>
      </text>
    </comment>
    <comment ref="Y688" authorId="0" shapeId="0" xr:uid="{28868A10-AF5B-490F-8558-39EAA2565891}">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88" authorId="0" shapeId="0" xr:uid="{47F55B2F-3034-460F-85FE-EB5F73A2A856}">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89" authorId="0" shapeId="0" xr:uid="{55E25134-BCFF-4A99-A67B-79A3B899BC6A}">
      <text>
        <r>
          <rPr>
            <b/>
            <sz val="9"/>
            <color indexed="81"/>
            <rFont val="Tahoma"/>
            <family val="2"/>
          </rPr>
          <t>Tina Bui:</t>
        </r>
        <r>
          <rPr>
            <sz val="9"/>
            <color indexed="81"/>
            <rFont val="Tahoma"/>
            <family val="2"/>
          </rPr>
          <t xml:space="preserve">
Since Apr'26 CTC = $6 ESF eff 1/4/26
</t>
        </r>
      </text>
    </comment>
    <comment ref="W689" authorId="0" shapeId="0" xr:uid="{318CEA9A-5823-4BFB-A1D8-9CC8F5F70FEF}">
      <text>
        <r>
          <rPr>
            <b/>
            <sz val="9"/>
            <color indexed="81"/>
            <rFont val="Tahoma"/>
            <family val="2"/>
          </rPr>
          <t>Tina Bui:</t>
        </r>
        <r>
          <rPr>
            <sz val="9"/>
            <color indexed="81"/>
            <rFont val="Tahoma"/>
            <family val="2"/>
          </rPr>
          <t xml:space="preserve">
Since Jan'26 CTC = $10 Docs eff 1/1/26</t>
        </r>
      </text>
    </comment>
    <comment ref="X689" authorId="0" shapeId="0" xr:uid="{77B58D36-8E2F-4A65-A5D4-21C8BCBEB099}">
      <text>
        <r>
          <rPr>
            <b/>
            <sz val="9"/>
            <color indexed="81"/>
            <rFont val="Tahoma"/>
            <family val="2"/>
          </rPr>
          <t>Tina Bui:</t>
        </r>
        <r>
          <rPr>
            <sz val="9"/>
            <color indexed="81"/>
            <rFont val="Tahoma"/>
            <family val="2"/>
          </rPr>
          <t xml:space="preserve">
Since Mar '24 CTC = nil --&gt; keep $18 till 31/5/24 JIC --&gt; align CTC aof 1.6.24
(previous = $8)</t>
        </r>
      </text>
    </comment>
    <comment ref="Y689" authorId="0" shapeId="0" xr:uid="{9589CF6E-5096-4173-ACBA-55D3799F4878}">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89" authorId="0" shapeId="0" xr:uid="{85E810BE-0257-424E-B259-4BA16F0B5AAF}">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90" authorId="0" shapeId="0" xr:uid="{70C7B59C-671B-497C-87CA-D4B3AB3E73A2}">
      <text>
        <r>
          <rPr>
            <b/>
            <sz val="9"/>
            <color indexed="81"/>
            <rFont val="Tahoma"/>
            <family val="2"/>
          </rPr>
          <t>Tina Bui:</t>
        </r>
        <r>
          <rPr>
            <sz val="9"/>
            <color indexed="81"/>
            <rFont val="Tahoma"/>
            <family val="2"/>
          </rPr>
          <t xml:space="preserve">
Since Apr'26 CTC = $6 ESF eff 1/4/26
</t>
        </r>
      </text>
    </comment>
    <comment ref="W690" authorId="0" shapeId="0" xr:uid="{570AEFEB-D782-40A2-B31D-A06FE72108CC}">
      <text>
        <r>
          <rPr>
            <b/>
            <sz val="9"/>
            <color indexed="81"/>
            <rFont val="Tahoma"/>
            <family val="2"/>
          </rPr>
          <t>Tina Bui:</t>
        </r>
        <r>
          <rPr>
            <sz val="9"/>
            <color indexed="81"/>
            <rFont val="Tahoma"/>
            <family val="2"/>
          </rPr>
          <t xml:space="preserve">
Since Jan'26 CTC = $10 Docs eff 1/1/26</t>
        </r>
      </text>
    </comment>
    <comment ref="X690" authorId="0" shapeId="0" xr:uid="{DCA5F644-C5CD-47D6-9AD6-68A9F56A1CDC}">
      <text>
        <r>
          <rPr>
            <b/>
            <sz val="9"/>
            <color indexed="81"/>
            <rFont val="Tahoma"/>
            <family val="2"/>
          </rPr>
          <t>Tina Bui:</t>
        </r>
        <r>
          <rPr>
            <sz val="9"/>
            <color indexed="81"/>
            <rFont val="Tahoma"/>
            <family val="2"/>
          </rPr>
          <t xml:space="preserve">
Since Mar '24 CTC = nil --&gt; keep $18 till 31/5/24 JIC --&gt; align CTC aof 1.6.24
(previous = $8)</t>
        </r>
      </text>
    </comment>
    <comment ref="Y690" authorId="0" shapeId="0" xr:uid="{DC21867B-25CA-44DC-971F-A54C486D9ABB}">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90" authorId="0" shapeId="0" xr:uid="{884658D1-7EF9-4DBD-A72B-1EBCB49B2B4B}">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91" authorId="0" shapeId="0" xr:uid="{DBA4FDC0-372F-403D-A8D1-02AAC54CF007}">
      <text>
        <r>
          <rPr>
            <b/>
            <sz val="9"/>
            <color indexed="81"/>
            <rFont val="Tahoma"/>
            <family val="2"/>
          </rPr>
          <t>Tina Bui:</t>
        </r>
        <r>
          <rPr>
            <sz val="9"/>
            <color indexed="81"/>
            <rFont val="Tahoma"/>
            <family val="2"/>
          </rPr>
          <t xml:space="preserve">
Since Apr'26 CTC = $6 ESF eff 1/4/26
</t>
        </r>
      </text>
    </comment>
    <comment ref="W691" authorId="0" shapeId="0" xr:uid="{664BCEA5-1E7D-4AF3-B624-F11065E9D5BE}">
      <text>
        <r>
          <rPr>
            <b/>
            <sz val="9"/>
            <color indexed="81"/>
            <rFont val="Tahoma"/>
            <family val="2"/>
          </rPr>
          <t>Tina Bui:</t>
        </r>
        <r>
          <rPr>
            <sz val="9"/>
            <color indexed="81"/>
            <rFont val="Tahoma"/>
            <family val="2"/>
          </rPr>
          <t xml:space="preserve">
Since Jan'26 CTC = $10 Docs eff 1/1/26</t>
        </r>
      </text>
    </comment>
    <comment ref="X691" authorId="0" shapeId="0" xr:uid="{80109D33-ACB0-4E46-AF87-A8F4CFC2D393}">
      <text>
        <r>
          <rPr>
            <b/>
            <sz val="9"/>
            <color indexed="81"/>
            <rFont val="Tahoma"/>
            <family val="2"/>
          </rPr>
          <t>Tina Bui:</t>
        </r>
        <r>
          <rPr>
            <sz val="9"/>
            <color indexed="81"/>
            <rFont val="Tahoma"/>
            <family val="2"/>
          </rPr>
          <t xml:space="preserve">
Since Mar '24 CTC = nil --&gt; keep $18 till 31/5/24 JIC --&gt; align CTC aof 1.6.24
(previous = $8)</t>
        </r>
      </text>
    </comment>
    <comment ref="Y691" authorId="0" shapeId="0" xr:uid="{8299810E-8961-4F8F-AEB8-1B847DE781B4}">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91" authorId="0" shapeId="0" xr:uid="{21BF7A7B-D9CB-4BE0-9BAD-083A4EB36A5F}">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697" authorId="0" shapeId="0" xr:uid="{3FEE4B1C-AE9E-498F-B0C2-5AE6C53AF591}">
      <text>
        <r>
          <rPr>
            <b/>
            <sz val="9"/>
            <color indexed="81"/>
            <rFont val="Tahoma"/>
            <family val="2"/>
          </rPr>
          <t>Tina Bui:</t>
        </r>
        <r>
          <rPr>
            <sz val="9"/>
            <color indexed="81"/>
            <rFont val="Tahoma"/>
            <family val="2"/>
          </rPr>
          <t xml:space="preserve">
Since Apr'26 CTC = $6 ESF eff 1/4/26
</t>
        </r>
      </text>
    </comment>
    <comment ref="W697" authorId="0" shapeId="0" xr:uid="{4A8A510E-6BB6-409A-8BEC-E106D3C14A9F}">
      <text>
        <r>
          <rPr>
            <b/>
            <sz val="9"/>
            <color indexed="81"/>
            <rFont val="Tahoma"/>
            <family val="2"/>
          </rPr>
          <t>Tina Bui:</t>
        </r>
        <r>
          <rPr>
            <sz val="9"/>
            <color indexed="81"/>
            <rFont val="Tahoma"/>
            <family val="2"/>
          </rPr>
          <t xml:space="preserve">
Since Jan'26 CTC = $10 Docs eff 1/1/26</t>
        </r>
      </text>
    </comment>
    <comment ref="X697" authorId="0" shapeId="0" xr:uid="{A2AD282A-8A01-4C90-B266-82D999E9AD76}">
      <text>
        <r>
          <rPr>
            <b/>
            <sz val="9"/>
            <color indexed="81"/>
            <rFont val="Tahoma"/>
            <family val="2"/>
          </rPr>
          <t>Tina Bui:</t>
        </r>
        <r>
          <rPr>
            <sz val="9"/>
            <color indexed="81"/>
            <rFont val="Tahoma"/>
            <family val="2"/>
          </rPr>
          <t xml:space="preserve">
Since Mar '24 CTC = nil --&gt; keep $18 till 31/5/24 JIC --&gt; align CTC aof 1.6.24
(previous = $8)</t>
        </r>
      </text>
    </comment>
    <comment ref="Y697" authorId="0" shapeId="0" xr:uid="{44324F3A-33D7-49DB-A73F-8C50E1A34BFC}">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97" authorId="0" shapeId="0" xr:uid="{F6520A21-5178-4595-9601-92BA5A56EE54}">
      <text>
        <r>
          <rPr>
            <b/>
            <sz val="9"/>
            <color indexed="81"/>
            <rFont val="Tahoma"/>
            <family val="2"/>
          </rPr>
          <t>Tina Bui:</t>
        </r>
        <r>
          <rPr>
            <sz val="9"/>
            <color indexed="81"/>
            <rFont val="Tahoma"/>
            <family val="2"/>
          </rPr>
          <t xml:space="preserve">
Since Jun'26 CTC = $2 INF eff 1/4/26
Since Apr'26 CTC = $17 OHC + $2 INF eff 1/1/26
Since Jan'26 CTC = $10 OHC eff 1/1/26</t>
        </r>
      </text>
    </comment>
    <comment ref="T698" authorId="0" shapeId="0" xr:uid="{46012DF4-8B7C-42A6-95CC-723B4A808AB4}">
      <text>
        <r>
          <rPr>
            <b/>
            <sz val="9"/>
            <color indexed="81"/>
            <rFont val="Tahoma"/>
            <family val="2"/>
          </rPr>
          <t>Tina Bui:</t>
        </r>
        <r>
          <rPr>
            <sz val="9"/>
            <color indexed="81"/>
            <rFont val="Tahoma"/>
            <family val="2"/>
          </rPr>
          <t xml:space="preserve">
Since Apr'26 CTC = $6 ESF eff 1/4/26
</t>
        </r>
      </text>
    </comment>
    <comment ref="W698" authorId="0" shapeId="0" xr:uid="{23CB9F6E-8C89-42E1-A241-F0B9B216A5B1}">
      <text>
        <r>
          <rPr>
            <b/>
            <sz val="9"/>
            <color indexed="81"/>
            <rFont val="Tahoma"/>
            <family val="2"/>
          </rPr>
          <t>Tina Bui:</t>
        </r>
        <r>
          <rPr>
            <sz val="9"/>
            <color indexed="81"/>
            <rFont val="Tahoma"/>
            <family val="2"/>
          </rPr>
          <t xml:space="preserve">
Since Jan'26 CTC = $10 Docs eff 1/1/26</t>
        </r>
      </text>
    </comment>
    <comment ref="X698" authorId="0" shapeId="0" xr:uid="{B2AE9F75-6CBD-4931-8BDB-8CE46470CE5E}">
      <text>
        <r>
          <rPr>
            <b/>
            <sz val="9"/>
            <color indexed="81"/>
            <rFont val="Tahoma"/>
            <family val="2"/>
          </rPr>
          <t>Tina Bui:</t>
        </r>
        <r>
          <rPr>
            <sz val="9"/>
            <color indexed="81"/>
            <rFont val="Tahoma"/>
            <family val="2"/>
          </rPr>
          <t xml:space="preserve">
Since Mar '24 CTC = nil --&gt; keep $18 till 31/5/24 JIC --&gt; align CTC aof 1.6.24
(previous = $8)</t>
        </r>
      </text>
    </comment>
    <comment ref="Y698" authorId="0" shapeId="0" xr:uid="{32EFC491-2E28-4F2D-832F-DD37FFEC8744}">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98" authorId="0" shapeId="0" xr:uid="{17856F51-7065-4BC7-A2D1-3BCE8AEEF008}">
      <text>
        <r>
          <rPr>
            <b/>
            <sz val="9"/>
            <color indexed="81"/>
            <rFont val="Tahoma"/>
            <family val="2"/>
          </rPr>
          <t>Tina Bui:</t>
        </r>
        <r>
          <rPr>
            <sz val="9"/>
            <color indexed="81"/>
            <rFont val="Tahoma"/>
            <family val="2"/>
          </rPr>
          <t xml:space="preserve">
Since Jun'26 CTC = $2 INF eff 1/4/26
Since Apr'26 CTC = $17 OHC + $2 INF eff 1/1/26
Since Jan'26 CTC = $10 OHC eff 1/1/26</t>
        </r>
      </text>
    </comment>
    <comment ref="T699" authorId="0" shapeId="0" xr:uid="{E221340E-5B8A-4103-8673-D31C0BBEF0F9}">
      <text>
        <r>
          <rPr>
            <b/>
            <sz val="9"/>
            <color indexed="81"/>
            <rFont val="Tahoma"/>
            <family val="2"/>
          </rPr>
          <t>Tina Bui:</t>
        </r>
        <r>
          <rPr>
            <sz val="9"/>
            <color indexed="81"/>
            <rFont val="Tahoma"/>
            <family val="2"/>
          </rPr>
          <t xml:space="preserve">
Since Apr'26 CTC = $6 ESF eff 1/4/26
</t>
        </r>
      </text>
    </comment>
    <comment ref="W699" authorId="0" shapeId="0" xr:uid="{10436AF5-FB07-423A-9E25-95B4385BDF83}">
      <text>
        <r>
          <rPr>
            <b/>
            <sz val="9"/>
            <color indexed="81"/>
            <rFont val="Tahoma"/>
            <family val="2"/>
          </rPr>
          <t>Tina Bui:</t>
        </r>
        <r>
          <rPr>
            <sz val="9"/>
            <color indexed="81"/>
            <rFont val="Tahoma"/>
            <family val="2"/>
          </rPr>
          <t xml:space="preserve">
Since Jan'26 CTC = $10 Docs eff 1/1/26</t>
        </r>
      </text>
    </comment>
    <comment ref="X699" authorId="0" shapeId="0" xr:uid="{F6D86025-6A44-4B65-A6E1-66BD0C125240}">
      <text>
        <r>
          <rPr>
            <b/>
            <sz val="9"/>
            <color indexed="81"/>
            <rFont val="Tahoma"/>
            <family val="2"/>
          </rPr>
          <t>Tina Bui:</t>
        </r>
        <r>
          <rPr>
            <sz val="9"/>
            <color indexed="81"/>
            <rFont val="Tahoma"/>
            <family val="2"/>
          </rPr>
          <t xml:space="preserve">
Since Mar '24 CTC = nil --&gt; keep $18 till 31/5/24 JIC --&gt; align CTC aof 1.6.24
(previous = $8)</t>
        </r>
      </text>
    </comment>
    <comment ref="Y699" authorId="0" shapeId="0" xr:uid="{EBE32493-4A40-4F4F-A3C5-A0A46C14B623}">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699" authorId="0" shapeId="0" xr:uid="{E72F4805-CC4C-48CD-9AEE-E7C1268B54F6}">
      <text>
        <r>
          <rPr>
            <b/>
            <sz val="9"/>
            <color indexed="81"/>
            <rFont val="Tahoma"/>
            <family val="2"/>
          </rPr>
          <t>Tina Bui:</t>
        </r>
        <r>
          <rPr>
            <sz val="9"/>
            <color indexed="81"/>
            <rFont val="Tahoma"/>
            <family val="2"/>
          </rPr>
          <t xml:space="preserve">
Since Jun'26 CTC = $2 INF + $4 FAF eff 1/4/26
Since Apr'26 CTC = $17 OHC + $2 INF + $4 FAF eff 1/4/26
</t>
        </r>
      </text>
    </comment>
    <comment ref="T700" authorId="0" shapeId="0" xr:uid="{9A616B2A-9B1E-4A8F-B345-5E59DD4EA4D8}">
      <text>
        <r>
          <rPr>
            <b/>
            <sz val="9"/>
            <color indexed="81"/>
            <rFont val="Tahoma"/>
            <family val="2"/>
          </rPr>
          <t>Tina Bui:</t>
        </r>
        <r>
          <rPr>
            <sz val="9"/>
            <color indexed="81"/>
            <rFont val="Tahoma"/>
            <family val="2"/>
          </rPr>
          <t xml:space="preserve">
Since Apr'26 CTC = $6 ESF eff 1/4/26
</t>
        </r>
      </text>
    </comment>
    <comment ref="W700" authorId="0" shapeId="0" xr:uid="{CBE1A6D3-F6FA-4493-8AA5-C204B7D265AA}">
      <text>
        <r>
          <rPr>
            <b/>
            <sz val="9"/>
            <color indexed="81"/>
            <rFont val="Tahoma"/>
            <family val="2"/>
          </rPr>
          <t>Tina Bui:</t>
        </r>
        <r>
          <rPr>
            <sz val="9"/>
            <color indexed="81"/>
            <rFont val="Tahoma"/>
            <family val="2"/>
          </rPr>
          <t xml:space="preserve">
Since Jan'26 CTC = $10 Docs eff 1/1/26</t>
        </r>
      </text>
    </comment>
    <comment ref="X700" authorId="0" shapeId="0" xr:uid="{AC364719-2C3E-4619-ABAC-C576E52026DB}">
      <text>
        <r>
          <rPr>
            <b/>
            <sz val="9"/>
            <color indexed="81"/>
            <rFont val="Tahoma"/>
            <family val="2"/>
          </rPr>
          <t>Tina Bui:</t>
        </r>
        <r>
          <rPr>
            <sz val="9"/>
            <color indexed="81"/>
            <rFont val="Tahoma"/>
            <family val="2"/>
          </rPr>
          <t xml:space="preserve">
Since Mar '24 CTC = nil --&gt; keep $18 till 31/5/24 JIC --&gt; align CTC aof 1.6.24
(previous = $8)</t>
        </r>
      </text>
    </comment>
    <comment ref="Y700" authorId="0" shapeId="0" xr:uid="{9A6D36D0-928D-4025-8EAD-918A156011CB}">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00" authorId="0" shapeId="0" xr:uid="{F5188F96-ECA4-4F8E-980E-2C25F71DF9EB}">
      <text>
        <r>
          <rPr>
            <b/>
            <sz val="9"/>
            <color indexed="81"/>
            <rFont val="Tahoma"/>
            <family val="2"/>
          </rPr>
          <t>Tina Bui:</t>
        </r>
        <r>
          <rPr>
            <sz val="9"/>
            <color indexed="81"/>
            <rFont val="Tahoma"/>
            <family val="2"/>
          </rPr>
          <t xml:space="preserve">
Since Jun'26 CTC = $2 INF eff 1/4/26
Since Apr'26 CTC = $17 OHC + $2 INF eff 1/1/26
Since Jan'26 CTC = $10 OHC eff 1/1/26</t>
        </r>
      </text>
    </comment>
    <comment ref="T701" authorId="0" shapeId="0" xr:uid="{E062B56E-C00D-40EE-B199-05D2CF02E60F}">
      <text>
        <r>
          <rPr>
            <b/>
            <sz val="9"/>
            <color indexed="81"/>
            <rFont val="Tahoma"/>
            <family val="2"/>
          </rPr>
          <t>Tina Bui:</t>
        </r>
        <r>
          <rPr>
            <sz val="9"/>
            <color indexed="81"/>
            <rFont val="Tahoma"/>
            <family val="2"/>
          </rPr>
          <t xml:space="preserve">
Since Apr'26 CTC = $6 ESF eff 1/4/26
</t>
        </r>
      </text>
    </comment>
    <comment ref="W701" authorId="0" shapeId="0" xr:uid="{FDC7E641-7BCC-43B5-BBE7-D59F709552B9}">
      <text>
        <r>
          <rPr>
            <b/>
            <sz val="9"/>
            <color indexed="81"/>
            <rFont val="Tahoma"/>
            <family val="2"/>
          </rPr>
          <t>Tina Bui:</t>
        </r>
        <r>
          <rPr>
            <sz val="9"/>
            <color indexed="81"/>
            <rFont val="Tahoma"/>
            <family val="2"/>
          </rPr>
          <t xml:space="preserve">
Since Jan'26 CTC = $10 Docs eff 1/1/26</t>
        </r>
      </text>
    </comment>
    <comment ref="Y701" authorId="0" shapeId="0" xr:uid="{91C95598-161D-4FDF-93B4-1FD60888F823}">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01" authorId="0" shapeId="0" xr:uid="{96A97878-4C7D-4987-B82C-8FE93B154C2A}">
      <text>
        <r>
          <rPr>
            <b/>
            <sz val="9"/>
            <color indexed="81"/>
            <rFont val="Tahoma"/>
            <family val="2"/>
          </rPr>
          <t>Tina Bui:</t>
        </r>
        <r>
          <rPr>
            <sz val="9"/>
            <color indexed="81"/>
            <rFont val="Tahoma"/>
            <family val="2"/>
          </rPr>
          <t xml:space="preserve">
Since Jun'26 CTC = $2 INF eff 1/4/26
Since Apr'26 CTC = $17 OHC + $2 INF eff 1/1/26
Since Jan'26 CTC = $10 OHC eff 1/1/26</t>
        </r>
      </text>
    </comment>
    <comment ref="T702" authorId="0" shapeId="0" xr:uid="{2F03C992-2E8E-4E39-85E4-4B2A2E8B5CB3}">
      <text>
        <r>
          <rPr>
            <b/>
            <sz val="9"/>
            <color indexed="81"/>
            <rFont val="Tahoma"/>
            <family val="2"/>
          </rPr>
          <t>Tina Bui:</t>
        </r>
        <r>
          <rPr>
            <sz val="9"/>
            <color indexed="81"/>
            <rFont val="Tahoma"/>
            <family val="2"/>
          </rPr>
          <t xml:space="preserve">
Since Apr'26 CTC = $6 ESF eff 1/4/26
</t>
        </r>
      </text>
    </comment>
    <comment ref="W702" authorId="0" shapeId="0" xr:uid="{5C4D02D0-5783-4B63-95CB-ACF11B1F2680}">
      <text>
        <r>
          <rPr>
            <b/>
            <sz val="9"/>
            <color indexed="81"/>
            <rFont val="Tahoma"/>
            <family val="2"/>
          </rPr>
          <t>Tina Bui:</t>
        </r>
        <r>
          <rPr>
            <sz val="9"/>
            <color indexed="81"/>
            <rFont val="Tahoma"/>
            <family val="2"/>
          </rPr>
          <t xml:space="preserve">
Since Jan'26 CTC = $10 Docs eff 1/1/26</t>
        </r>
      </text>
    </comment>
    <comment ref="X702" authorId="0" shapeId="0" xr:uid="{2DEB7D93-1ECD-4C4F-86F6-6F55BE319348}">
      <text>
        <r>
          <rPr>
            <b/>
            <sz val="9"/>
            <color indexed="81"/>
            <rFont val="Tahoma"/>
            <family val="2"/>
          </rPr>
          <t>Tina Bui:</t>
        </r>
        <r>
          <rPr>
            <sz val="9"/>
            <color indexed="81"/>
            <rFont val="Tahoma"/>
            <family val="2"/>
          </rPr>
          <t xml:space="preserve">
Since Mar '24 CTC = nil --&gt; keep $18 till 31/5/24 JIC --&gt; align CTC aof 1.6.24
(previous = $8)</t>
        </r>
      </text>
    </comment>
    <comment ref="Y702" authorId="0" shapeId="0" xr:uid="{53AD8C3D-039F-4BF4-AA78-A8280410A594}">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02" authorId="0" shapeId="0" xr:uid="{D54064B5-D7FD-4413-B4BA-89602C843DDE}">
      <text>
        <r>
          <rPr>
            <b/>
            <sz val="9"/>
            <color indexed="81"/>
            <rFont val="Tahoma"/>
            <family val="2"/>
          </rPr>
          <t>Tina Bui:</t>
        </r>
        <r>
          <rPr>
            <sz val="9"/>
            <color indexed="81"/>
            <rFont val="Tahoma"/>
            <family val="2"/>
          </rPr>
          <t xml:space="preserve">
Since Jun'26 CTC = $2 INF + $4 FAF eff 1/4/26
Since Apr'26 CTC = $17 OHC + $2 INF + $4 FAF eff 1/4/26
Since Mar '24 CTC = $10 Fuel eff 1/1/24 + nil THC
(previously $16)</t>
        </r>
      </text>
    </comment>
    <comment ref="T703" authorId="0" shapeId="0" xr:uid="{5F3E6A48-014E-4DC2-9B7F-8E1E3B79390D}">
      <text>
        <r>
          <rPr>
            <b/>
            <sz val="9"/>
            <color indexed="81"/>
            <rFont val="Tahoma"/>
            <family val="2"/>
          </rPr>
          <t>Tina Bui:</t>
        </r>
        <r>
          <rPr>
            <sz val="9"/>
            <color indexed="81"/>
            <rFont val="Tahoma"/>
            <family val="2"/>
          </rPr>
          <t xml:space="preserve">
Since Apr'26 CTC = $6 ESF eff 1/4/26
</t>
        </r>
      </text>
    </comment>
    <comment ref="W703" authorId="0" shapeId="0" xr:uid="{D84AFBD0-60B2-4CE7-AAC5-D5B4FFD3AC54}">
      <text>
        <r>
          <rPr>
            <b/>
            <sz val="9"/>
            <color indexed="81"/>
            <rFont val="Tahoma"/>
            <family val="2"/>
          </rPr>
          <t>Tina Bui:</t>
        </r>
        <r>
          <rPr>
            <sz val="9"/>
            <color indexed="81"/>
            <rFont val="Tahoma"/>
            <family val="2"/>
          </rPr>
          <t xml:space="preserve">
Since Jan'26 CTC = $10 Docs eff 1/1/26</t>
        </r>
      </text>
    </comment>
    <comment ref="X703" authorId="0" shapeId="0" xr:uid="{97954235-1BBF-4E0A-B962-EEE9511AD4ED}">
      <text>
        <r>
          <rPr>
            <b/>
            <sz val="9"/>
            <color indexed="81"/>
            <rFont val="Tahoma"/>
            <family val="2"/>
          </rPr>
          <t>Tina Bui:</t>
        </r>
        <r>
          <rPr>
            <sz val="9"/>
            <color indexed="81"/>
            <rFont val="Tahoma"/>
            <family val="2"/>
          </rPr>
          <t xml:space="preserve">
Since Mar '24 CTC = nil --&gt; keep $18 till 31/5/24 JIC --&gt; align CTC aof 1.6.24
(previous = $8)</t>
        </r>
      </text>
    </comment>
    <comment ref="Y703" authorId="0" shapeId="0" xr:uid="{10D62DFC-40F2-4BD9-ADA7-8663E1278579}">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03" authorId="0" shapeId="0" xr:uid="{406B0145-C692-4138-A8C6-877C25FCFBE9}">
      <text>
        <r>
          <rPr>
            <b/>
            <sz val="9"/>
            <color indexed="81"/>
            <rFont val="Tahoma"/>
            <family val="2"/>
          </rPr>
          <t>Tina Bui:</t>
        </r>
        <r>
          <rPr>
            <sz val="9"/>
            <color indexed="81"/>
            <rFont val="Tahoma"/>
            <family val="2"/>
          </rPr>
          <t xml:space="preserve">
Since Jun'26 CTC = $2 INF + $4 FAF eff 1/4/26
Since Apr'26 CTC = $17 OHC + $2 INF + $4 FAF eff 1/4/26
Since Mar '24 CTC = $10 Fuel eff 1/1/24 + nil THC
(previously $16)</t>
        </r>
      </text>
    </comment>
    <comment ref="T704" authorId="0" shapeId="0" xr:uid="{8F2030BE-171A-40D1-B073-8DA7369C71B1}">
      <text>
        <r>
          <rPr>
            <b/>
            <sz val="9"/>
            <color indexed="81"/>
            <rFont val="Tahoma"/>
            <family val="2"/>
          </rPr>
          <t>Tina Bui:</t>
        </r>
        <r>
          <rPr>
            <sz val="9"/>
            <color indexed="81"/>
            <rFont val="Tahoma"/>
            <family val="2"/>
          </rPr>
          <t xml:space="preserve">
Since Apr'26 CTC = $6 ESF eff 1/4/26
</t>
        </r>
      </text>
    </comment>
    <comment ref="W704" authorId="0" shapeId="0" xr:uid="{0476D321-79F0-45E2-B5FA-640816267136}">
      <text>
        <r>
          <rPr>
            <b/>
            <sz val="9"/>
            <color indexed="81"/>
            <rFont val="Tahoma"/>
            <family val="2"/>
          </rPr>
          <t>Tina Bui:</t>
        </r>
        <r>
          <rPr>
            <sz val="9"/>
            <color indexed="81"/>
            <rFont val="Tahoma"/>
            <family val="2"/>
          </rPr>
          <t xml:space="preserve">
Since Jan'26 CTC = $10 Docs eff 1/1/26</t>
        </r>
      </text>
    </comment>
    <comment ref="X704" authorId="0" shapeId="0" xr:uid="{723AB031-1F7B-4D71-8304-031C9E8E64B3}">
      <text>
        <r>
          <rPr>
            <b/>
            <sz val="9"/>
            <color indexed="81"/>
            <rFont val="Tahoma"/>
            <family val="2"/>
          </rPr>
          <t>Tina Bui:</t>
        </r>
        <r>
          <rPr>
            <sz val="9"/>
            <color indexed="81"/>
            <rFont val="Tahoma"/>
            <family val="2"/>
          </rPr>
          <t xml:space="preserve">
Since Mar '24 CTC = nil --&gt; keep $18 till 31/5/24 JIC --&gt; align CTC aof 1.6.24
(previous = $8)</t>
        </r>
      </text>
    </comment>
    <comment ref="Y704" authorId="0" shapeId="0" xr:uid="{944040DB-6EBF-4772-B48A-526942324510}">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04" authorId="0" shapeId="0" xr:uid="{3C177296-25A1-4E4C-B83D-CC37DFD802DE}">
      <text>
        <r>
          <rPr>
            <b/>
            <sz val="9"/>
            <color indexed="81"/>
            <rFont val="Tahoma"/>
            <family val="2"/>
          </rPr>
          <t>Tina Bui:</t>
        </r>
        <r>
          <rPr>
            <sz val="9"/>
            <color indexed="81"/>
            <rFont val="Tahoma"/>
            <family val="2"/>
          </rPr>
          <t xml:space="preserve">
Since Jun'26 CTC = $2 INF + $4 FAF eff 1/4/26
Since Apr'26 CTC = $17 OHC + $2 INF + $4 FAF eff 1/4/26
</t>
        </r>
      </text>
    </comment>
    <comment ref="T705" authorId="0" shapeId="0" xr:uid="{10E8BF9E-1BB6-4AFD-B4C5-5675BA237DAF}">
      <text>
        <r>
          <rPr>
            <b/>
            <sz val="9"/>
            <color indexed="81"/>
            <rFont val="Tahoma"/>
            <family val="2"/>
          </rPr>
          <t>Tina Bui:</t>
        </r>
        <r>
          <rPr>
            <sz val="9"/>
            <color indexed="81"/>
            <rFont val="Tahoma"/>
            <family val="2"/>
          </rPr>
          <t xml:space="preserve">
Since Apr'26 CTC = $6 ESF eff 1/4/26
</t>
        </r>
      </text>
    </comment>
    <comment ref="W705" authorId="0" shapeId="0" xr:uid="{7EE76187-E56C-4368-826E-23DE279528E9}">
      <text>
        <r>
          <rPr>
            <b/>
            <sz val="9"/>
            <color indexed="81"/>
            <rFont val="Tahoma"/>
            <family val="2"/>
          </rPr>
          <t>Tina Bui:</t>
        </r>
        <r>
          <rPr>
            <sz val="9"/>
            <color indexed="81"/>
            <rFont val="Tahoma"/>
            <family val="2"/>
          </rPr>
          <t xml:space="preserve">
Since Jan'26 CTC = $10 Docs eff 1/1/26</t>
        </r>
      </text>
    </comment>
    <comment ref="X705" authorId="0" shapeId="0" xr:uid="{4E5760CC-2375-4587-A8E6-12502D225593}">
      <text>
        <r>
          <rPr>
            <b/>
            <sz val="9"/>
            <color indexed="81"/>
            <rFont val="Tahoma"/>
            <family val="2"/>
          </rPr>
          <t>Tina Bui:</t>
        </r>
        <r>
          <rPr>
            <sz val="9"/>
            <color indexed="81"/>
            <rFont val="Tahoma"/>
            <family val="2"/>
          </rPr>
          <t xml:space="preserve">
Since Mar '24 CTC = nil --&gt; keep $18 till 31/5/24 JIC --&gt; align CTC aof 1.6.24
(previous = $8)</t>
        </r>
      </text>
    </comment>
    <comment ref="Y705" authorId="0" shapeId="0" xr:uid="{50043494-0FCE-4C40-87EA-5406D758271E}">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05" authorId="0" shapeId="0" xr:uid="{F16FDF75-D868-48DA-BDA6-68115A4288EB}">
      <text>
        <r>
          <rPr>
            <b/>
            <sz val="9"/>
            <color indexed="81"/>
            <rFont val="Tahoma"/>
            <family val="2"/>
          </rPr>
          <t>Tina Bui:</t>
        </r>
        <r>
          <rPr>
            <sz val="9"/>
            <color indexed="81"/>
            <rFont val="Tahoma"/>
            <family val="2"/>
          </rPr>
          <t xml:space="preserve">
Since Jun'26 CTC = $2 INF + $4 FAF eff 1/4/26
Since Apr'26 CTC = $17 OHC + $2 INF + $4 FAF eff 1/4/26
Since Mar '24 CTC = $10 Fuel eff 1/1/24 + nil THC
(previously $11)</t>
        </r>
      </text>
    </comment>
    <comment ref="T706" authorId="0" shapeId="0" xr:uid="{3721A927-D1DD-41DD-9B49-CA966E3B2EC7}">
      <text>
        <r>
          <rPr>
            <b/>
            <sz val="9"/>
            <color indexed="81"/>
            <rFont val="Tahoma"/>
            <family val="2"/>
          </rPr>
          <t>Tina Bui:</t>
        </r>
        <r>
          <rPr>
            <sz val="9"/>
            <color indexed="81"/>
            <rFont val="Tahoma"/>
            <family val="2"/>
          </rPr>
          <t xml:space="preserve">
Since Apr'26 CTC = $6 ESF eff 1/4/26
</t>
        </r>
      </text>
    </comment>
    <comment ref="W706" authorId="0" shapeId="0" xr:uid="{0B731184-50BD-45DA-9319-346B4F7A447E}">
      <text>
        <r>
          <rPr>
            <b/>
            <sz val="9"/>
            <color indexed="81"/>
            <rFont val="Tahoma"/>
            <family val="2"/>
          </rPr>
          <t>Tina Bui:</t>
        </r>
        <r>
          <rPr>
            <sz val="9"/>
            <color indexed="81"/>
            <rFont val="Tahoma"/>
            <family val="2"/>
          </rPr>
          <t xml:space="preserve">
Since Jan'26 CTC = $10 Docs eff 1/1/26</t>
        </r>
      </text>
    </comment>
    <comment ref="X706" authorId="0" shapeId="0" xr:uid="{011210B0-C4F1-41C9-9B33-4ABB45CE20B5}">
      <text>
        <r>
          <rPr>
            <b/>
            <sz val="9"/>
            <color indexed="81"/>
            <rFont val="Tahoma"/>
            <family val="2"/>
          </rPr>
          <t>Tina Bui:</t>
        </r>
        <r>
          <rPr>
            <sz val="9"/>
            <color indexed="81"/>
            <rFont val="Tahoma"/>
            <family val="2"/>
          </rPr>
          <t xml:space="preserve">
Since Mar '24 CTC = nil --&gt; keep $18 till 31/5/24 JIC --&gt; align CTC aof 1.6.24
(previous = $8)</t>
        </r>
      </text>
    </comment>
    <comment ref="Y706" authorId="0" shapeId="0" xr:uid="{4DB9D02D-1B11-4367-992E-4AD0BDF1E7E6}">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06" authorId="0" shapeId="0" xr:uid="{08AF509C-F3C6-429C-A9E8-C34D27E31148}">
      <text>
        <r>
          <rPr>
            <b/>
            <sz val="9"/>
            <color indexed="81"/>
            <rFont val="Tahoma"/>
            <family val="2"/>
          </rPr>
          <t>Tina Bui:</t>
        </r>
        <r>
          <rPr>
            <sz val="9"/>
            <color indexed="81"/>
            <rFont val="Tahoma"/>
            <family val="2"/>
          </rPr>
          <t xml:space="preserve">
Since Jun'26 CTC = $2 INF + $4 FAF eff 1/4/26
Since Apr'26 CTC = $17 OHC + $2 INF + $4 FAF eff 1/4/26
Since Mar '24 CTC = $10 Fuel eff 1/1/24 + nil THC
(previously $11)</t>
        </r>
      </text>
    </comment>
    <comment ref="T707" authorId="0" shapeId="0" xr:uid="{0C82D31A-111E-428C-9C51-2590FB9D2E63}">
      <text>
        <r>
          <rPr>
            <b/>
            <sz val="9"/>
            <color indexed="81"/>
            <rFont val="Tahoma"/>
            <family val="2"/>
          </rPr>
          <t>Tina Bui:</t>
        </r>
        <r>
          <rPr>
            <sz val="9"/>
            <color indexed="81"/>
            <rFont val="Tahoma"/>
            <family val="2"/>
          </rPr>
          <t xml:space="preserve">
Since Apr'26 CTC = $6 ESF eff 1/4/26
</t>
        </r>
      </text>
    </comment>
    <comment ref="W707" authorId="0" shapeId="0" xr:uid="{770D8825-BE58-4E8E-9434-76983C64C959}">
      <text>
        <r>
          <rPr>
            <b/>
            <sz val="9"/>
            <color indexed="81"/>
            <rFont val="Tahoma"/>
            <family val="2"/>
          </rPr>
          <t>Tina Bui:</t>
        </r>
        <r>
          <rPr>
            <sz val="9"/>
            <color indexed="81"/>
            <rFont val="Tahoma"/>
            <family val="2"/>
          </rPr>
          <t xml:space="preserve">
Since Jan'26 CTC = $10 Docs eff 1/1/26</t>
        </r>
      </text>
    </comment>
    <comment ref="X707" authorId="0" shapeId="0" xr:uid="{7596E0D5-AE93-4499-BCBF-6658AB7347BB}">
      <text>
        <r>
          <rPr>
            <b/>
            <sz val="9"/>
            <color indexed="81"/>
            <rFont val="Tahoma"/>
            <family val="2"/>
          </rPr>
          <t>Tina Bui:</t>
        </r>
        <r>
          <rPr>
            <sz val="9"/>
            <color indexed="81"/>
            <rFont val="Tahoma"/>
            <family val="2"/>
          </rPr>
          <t xml:space="preserve">
Since Mar '24 CTC = nil --&gt; keep $18 till 31/5/24 JIC --&gt; align CTC aof 1.6.24
(previous = $8)</t>
        </r>
      </text>
    </comment>
    <comment ref="Y707" authorId="0" shapeId="0" xr:uid="{DCC06656-DC7D-4CD6-A2F1-A6167031E377}">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07" authorId="0" shapeId="0" xr:uid="{8DBF6920-C210-49E4-B145-CA9FB4BD7C66}">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708" authorId="0" shapeId="0" xr:uid="{228F6A09-F30E-4579-84D4-E4E25D9CED0B}">
      <text>
        <r>
          <rPr>
            <b/>
            <sz val="9"/>
            <color indexed="81"/>
            <rFont val="Tahoma"/>
            <family val="2"/>
          </rPr>
          <t>Tina Bui:</t>
        </r>
        <r>
          <rPr>
            <sz val="9"/>
            <color indexed="81"/>
            <rFont val="Tahoma"/>
            <family val="2"/>
          </rPr>
          <t xml:space="preserve">
Since Apr'26 CTC = $6 ESF eff 1/4/26
</t>
        </r>
      </text>
    </comment>
    <comment ref="W708" authorId="0" shapeId="0" xr:uid="{0F8E0E7F-4975-4B0E-B22D-FFF27C291628}">
      <text>
        <r>
          <rPr>
            <b/>
            <sz val="9"/>
            <color indexed="81"/>
            <rFont val="Tahoma"/>
            <family val="2"/>
          </rPr>
          <t>Tina Bui:</t>
        </r>
        <r>
          <rPr>
            <sz val="9"/>
            <color indexed="81"/>
            <rFont val="Tahoma"/>
            <family val="2"/>
          </rPr>
          <t xml:space="preserve">
Since Jan'26 CTC = $10 Docs eff 1/1/26</t>
        </r>
      </text>
    </comment>
    <comment ref="X708" authorId="0" shapeId="0" xr:uid="{00687AE9-C356-464E-9431-884E01ACBFB3}">
      <text>
        <r>
          <rPr>
            <b/>
            <sz val="9"/>
            <color indexed="81"/>
            <rFont val="Tahoma"/>
            <family val="2"/>
          </rPr>
          <t>Tina Bui:</t>
        </r>
        <r>
          <rPr>
            <sz val="9"/>
            <color indexed="81"/>
            <rFont val="Tahoma"/>
            <family val="2"/>
          </rPr>
          <t xml:space="preserve">
Since Mar '24 CTC = nil --&gt; keep $18 till 31/5/24 JIC --&gt; align CTC aof 1.6.24
(previous = $8)</t>
        </r>
      </text>
    </comment>
    <comment ref="Y708" authorId="0" shapeId="0" xr:uid="{0E10981E-002C-47E2-A7FF-730FFDA5236E}">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08" authorId="0" shapeId="0" xr:uid="{D2FE9F5E-8311-4E05-8404-52E9F65A9598}">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709" authorId="0" shapeId="0" xr:uid="{2635E532-0DC2-4942-8984-5E85072117A7}">
      <text>
        <r>
          <rPr>
            <b/>
            <sz val="9"/>
            <color indexed="81"/>
            <rFont val="Tahoma"/>
            <family val="2"/>
          </rPr>
          <t>Tina Bui:</t>
        </r>
        <r>
          <rPr>
            <sz val="9"/>
            <color indexed="81"/>
            <rFont val="Tahoma"/>
            <family val="2"/>
          </rPr>
          <t xml:space="preserve">
Since Apr'26 CTC = $6 ESF eff 1/4/26
</t>
        </r>
      </text>
    </comment>
    <comment ref="W709" authorId="0" shapeId="0" xr:uid="{B5834E7A-54D7-43AA-A726-6F0FA2153A13}">
      <text>
        <r>
          <rPr>
            <b/>
            <sz val="9"/>
            <color indexed="81"/>
            <rFont val="Tahoma"/>
            <family val="2"/>
          </rPr>
          <t>Tina Bui:</t>
        </r>
        <r>
          <rPr>
            <sz val="9"/>
            <color indexed="81"/>
            <rFont val="Tahoma"/>
            <family val="2"/>
          </rPr>
          <t xml:space="preserve">
Since Jan'26 CTC = $10 Docs eff 1/1/26</t>
        </r>
      </text>
    </comment>
    <comment ref="X709" authorId="0" shapeId="0" xr:uid="{E915D652-D767-44A9-9E31-F3BDC1EBE16F}">
      <text>
        <r>
          <rPr>
            <b/>
            <sz val="9"/>
            <color indexed="81"/>
            <rFont val="Tahoma"/>
            <family val="2"/>
          </rPr>
          <t>Tina Bui:</t>
        </r>
        <r>
          <rPr>
            <sz val="9"/>
            <color indexed="81"/>
            <rFont val="Tahoma"/>
            <family val="2"/>
          </rPr>
          <t xml:space="preserve">
Since Mar '24 CTC = nil --&gt; keep $18 till 31/5/24 JIC --&gt; align CTC aof 1.6.24
(previous = $8)</t>
        </r>
      </text>
    </comment>
    <comment ref="Y709" authorId="0" shapeId="0" xr:uid="{3C2D109E-461A-4527-856E-99BBA6C00EF7}">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09" authorId="0" shapeId="0" xr:uid="{4A40ECB5-0FBC-463D-B8B4-A889EE6D66B7}">
      <text>
        <r>
          <rPr>
            <b/>
            <sz val="9"/>
            <color indexed="81"/>
            <rFont val="Tahoma"/>
            <family val="2"/>
          </rPr>
          <t>Tina Bui:</t>
        </r>
        <r>
          <rPr>
            <sz val="9"/>
            <color indexed="81"/>
            <rFont val="Tahoma"/>
            <family val="2"/>
          </rPr>
          <t xml:space="preserve">
Since Jun'26 CTC = $2 INF + $4 FAF eff 1/4/26
Since Apr'26 CTC = $17 OHC + $2 INF + $4 FAF eff 1/4/26
</t>
        </r>
      </text>
    </comment>
    <comment ref="T710" authorId="0" shapeId="0" xr:uid="{E198CE21-D228-47A6-B21E-22FC081563F7}">
      <text>
        <r>
          <rPr>
            <b/>
            <sz val="9"/>
            <color indexed="81"/>
            <rFont val="Tahoma"/>
            <family val="2"/>
          </rPr>
          <t>Tina Bui:</t>
        </r>
        <r>
          <rPr>
            <sz val="9"/>
            <color indexed="81"/>
            <rFont val="Tahoma"/>
            <family val="2"/>
          </rPr>
          <t xml:space="preserve">
Since Apr'26 CTC = $6 ESF eff 1/4/26
</t>
        </r>
      </text>
    </comment>
    <comment ref="W710" authorId="0" shapeId="0" xr:uid="{F7D86159-7FEA-4E5D-B542-F16841E9FB66}">
      <text>
        <r>
          <rPr>
            <b/>
            <sz val="9"/>
            <color indexed="81"/>
            <rFont val="Tahoma"/>
            <family val="2"/>
          </rPr>
          <t>Tina Bui:</t>
        </r>
        <r>
          <rPr>
            <sz val="9"/>
            <color indexed="81"/>
            <rFont val="Tahoma"/>
            <family val="2"/>
          </rPr>
          <t xml:space="preserve">
Since Jan'26 CTC = $10 Docs eff 1/1/26</t>
        </r>
      </text>
    </comment>
    <comment ref="X710" authorId="0" shapeId="0" xr:uid="{2D46D62A-74B4-42BE-B49F-6B957484FBD5}">
      <text>
        <r>
          <rPr>
            <b/>
            <sz val="9"/>
            <color indexed="81"/>
            <rFont val="Tahoma"/>
            <family val="2"/>
          </rPr>
          <t>Tina Bui:</t>
        </r>
        <r>
          <rPr>
            <sz val="9"/>
            <color indexed="81"/>
            <rFont val="Tahoma"/>
            <family val="2"/>
          </rPr>
          <t xml:space="preserve">
Since Mar '24 CTC = nil --&gt; keep $18 till 31/5/24 JIC --&gt; align CTC aof 1.6.24
(previous = $8)</t>
        </r>
      </text>
    </comment>
    <comment ref="Y710" authorId="0" shapeId="0" xr:uid="{BF7A7CFF-24E5-4562-8289-981118FF7AD3}">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10" authorId="0" shapeId="0" xr:uid="{2AB3EFBF-F5CC-4B35-88C6-DF626941D499}">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711" authorId="0" shapeId="0" xr:uid="{B895ADFA-B76C-4F0F-BF8D-D642F93C9B7D}">
      <text>
        <r>
          <rPr>
            <b/>
            <sz val="9"/>
            <color indexed="81"/>
            <rFont val="Tahoma"/>
            <family val="2"/>
          </rPr>
          <t>Tina Bui:</t>
        </r>
        <r>
          <rPr>
            <sz val="9"/>
            <color indexed="81"/>
            <rFont val="Tahoma"/>
            <family val="2"/>
          </rPr>
          <t xml:space="preserve">
Since Apr'26 CTC = $6 ESF eff 1/4/26
</t>
        </r>
      </text>
    </comment>
    <comment ref="W711" authorId="0" shapeId="0" xr:uid="{15BA45B4-3FE6-4D1E-99EF-06983A3DCCD9}">
      <text>
        <r>
          <rPr>
            <b/>
            <sz val="9"/>
            <color indexed="81"/>
            <rFont val="Tahoma"/>
            <family val="2"/>
          </rPr>
          <t>Tina Bui:</t>
        </r>
        <r>
          <rPr>
            <sz val="9"/>
            <color indexed="81"/>
            <rFont val="Tahoma"/>
            <family val="2"/>
          </rPr>
          <t xml:space="preserve">
Since Jan'26 CTC = $10 Docs eff 1/1/26</t>
        </r>
      </text>
    </comment>
    <comment ref="X711" authorId="0" shapeId="0" xr:uid="{C2A80D00-F1E1-4B7D-B9DD-771EE1A933E0}">
      <text>
        <r>
          <rPr>
            <b/>
            <sz val="9"/>
            <color indexed="81"/>
            <rFont val="Tahoma"/>
            <family val="2"/>
          </rPr>
          <t>Tina Bui:</t>
        </r>
        <r>
          <rPr>
            <sz val="9"/>
            <color indexed="81"/>
            <rFont val="Tahoma"/>
            <family val="2"/>
          </rPr>
          <t xml:space="preserve">
Since Mar '24 CTC = nil --&gt; keep $18 till 31/5/24 JIC --&gt; align CTC aof 1.6.24
(previous = $8)</t>
        </r>
      </text>
    </comment>
    <comment ref="Y711" authorId="0" shapeId="0" xr:uid="{E18DE5EC-D601-4950-93D4-94E9DC82C5CE}">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11" authorId="0" shapeId="0" xr:uid="{B49FD02A-1FC4-4CC9-9613-FCDDA3B46585}">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712" authorId="0" shapeId="0" xr:uid="{C278D739-0879-4D6F-90D7-7CDB60E8B368}">
      <text>
        <r>
          <rPr>
            <b/>
            <sz val="9"/>
            <color indexed="81"/>
            <rFont val="Tahoma"/>
            <family val="2"/>
          </rPr>
          <t>Tina Bui:</t>
        </r>
        <r>
          <rPr>
            <sz val="9"/>
            <color indexed="81"/>
            <rFont val="Tahoma"/>
            <family val="2"/>
          </rPr>
          <t xml:space="preserve">
Since Apr'26 CTC = $6 ESF eff 1/4/26
</t>
        </r>
      </text>
    </comment>
    <comment ref="W712" authorId="0" shapeId="0" xr:uid="{5BC87F07-801B-4CFA-9427-6DB4F194BB84}">
      <text>
        <r>
          <rPr>
            <b/>
            <sz val="9"/>
            <color indexed="81"/>
            <rFont val="Tahoma"/>
            <family val="2"/>
          </rPr>
          <t>Tina Bui:</t>
        </r>
        <r>
          <rPr>
            <sz val="9"/>
            <color indexed="81"/>
            <rFont val="Tahoma"/>
            <family val="2"/>
          </rPr>
          <t xml:space="preserve">
Since Jan'26 CTC = $10 Docs eff 1/1/26</t>
        </r>
      </text>
    </comment>
    <comment ref="X712" authorId="0" shapeId="0" xr:uid="{C09558EF-1620-47E8-9211-40A8DE97C603}">
      <text>
        <r>
          <rPr>
            <b/>
            <sz val="9"/>
            <color indexed="81"/>
            <rFont val="Tahoma"/>
            <family val="2"/>
          </rPr>
          <t>Tina Bui:</t>
        </r>
        <r>
          <rPr>
            <sz val="9"/>
            <color indexed="81"/>
            <rFont val="Tahoma"/>
            <family val="2"/>
          </rPr>
          <t xml:space="preserve">
Since Mar '24 CTC = nil --&gt; keep $18 till 31/5/24 JIC --&gt; align CTC aof 1.6.24
(previous = $8)</t>
        </r>
      </text>
    </comment>
    <comment ref="Y712" authorId="0" shapeId="0" xr:uid="{DD92AE27-2B9B-4CE5-AAE3-F54FD075CFD3}">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12" authorId="0" shapeId="0" xr:uid="{206551C5-0777-4820-89F1-CFBB7FF5555E}">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713" authorId="0" shapeId="0" xr:uid="{CD7273C3-C3E9-4883-BD35-F9B03236A14C}">
      <text>
        <r>
          <rPr>
            <b/>
            <sz val="9"/>
            <color indexed="81"/>
            <rFont val="Tahoma"/>
            <family val="2"/>
          </rPr>
          <t>Tina Bui:</t>
        </r>
        <r>
          <rPr>
            <sz val="9"/>
            <color indexed="81"/>
            <rFont val="Tahoma"/>
            <family val="2"/>
          </rPr>
          <t xml:space="preserve">
Since Apr'26 CTC = $6 ESF eff 1/4/26
</t>
        </r>
      </text>
    </comment>
    <comment ref="W713" authorId="0" shapeId="0" xr:uid="{CF198953-7C6B-4EAB-A178-D2B26194973A}">
      <text>
        <r>
          <rPr>
            <b/>
            <sz val="9"/>
            <color indexed="81"/>
            <rFont val="Tahoma"/>
            <family val="2"/>
          </rPr>
          <t>Tina Bui:</t>
        </r>
        <r>
          <rPr>
            <sz val="9"/>
            <color indexed="81"/>
            <rFont val="Tahoma"/>
            <family val="2"/>
          </rPr>
          <t xml:space="preserve">
Since Jan'26 CTC = $10 Docs eff 1/1/26</t>
        </r>
      </text>
    </comment>
    <comment ref="X713" authorId="0" shapeId="0" xr:uid="{C9F4CCAD-B5D5-47F9-8E43-02F3E209C8A3}">
      <text>
        <r>
          <rPr>
            <b/>
            <sz val="9"/>
            <color indexed="81"/>
            <rFont val="Tahoma"/>
            <family val="2"/>
          </rPr>
          <t>Tina Bui:</t>
        </r>
        <r>
          <rPr>
            <sz val="9"/>
            <color indexed="81"/>
            <rFont val="Tahoma"/>
            <family val="2"/>
          </rPr>
          <t xml:space="preserve">
Since Mar '24 CTC = nil --&gt; keep $18 till 31/5/24 JIC --&gt; align CTC aof 1.6.24
(previous = $8)</t>
        </r>
      </text>
    </comment>
    <comment ref="Y713" authorId="0" shapeId="0" xr:uid="{66269E1D-B282-42A2-AC25-91DD5D5E53D7}">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13" authorId="0" shapeId="0" xr:uid="{90B383D8-CF45-4160-9D8F-D96D745B23EF}">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714" authorId="0" shapeId="0" xr:uid="{F9D5E315-54FF-4494-ABFC-8B2F6986E4C5}">
      <text>
        <r>
          <rPr>
            <b/>
            <sz val="9"/>
            <color indexed="81"/>
            <rFont val="Tahoma"/>
            <family val="2"/>
          </rPr>
          <t>Tina Bui:</t>
        </r>
        <r>
          <rPr>
            <sz val="9"/>
            <color indexed="81"/>
            <rFont val="Tahoma"/>
            <family val="2"/>
          </rPr>
          <t xml:space="preserve">
Since Apr'26 CTC = $6 ESF eff 1/4/26
</t>
        </r>
      </text>
    </comment>
    <comment ref="W714" authorId="0" shapeId="0" xr:uid="{E702A749-A240-498F-9D0C-0408043E7340}">
      <text>
        <r>
          <rPr>
            <b/>
            <sz val="9"/>
            <color indexed="81"/>
            <rFont val="Tahoma"/>
            <family val="2"/>
          </rPr>
          <t>Tina Bui:</t>
        </r>
        <r>
          <rPr>
            <sz val="9"/>
            <color indexed="81"/>
            <rFont val="Tahoma"/>
            <family val="2"/>
          </rPr>
          <t xml:space="preserve">
Since Jan'26 CTC = $10 Docs eff 1/1/26</t>
        </r>
      </text>
    </comment>
    <comment ref="X714" authorId="0" shapeId="0" xr:uid="{179E21D6-76CD-41C1-B9DE-4C28613B9012}">
      <text>
        <r>
          <rPr>
            <b/>
            <sz val="9"/>
            <color indexed="81"/>
            <rFont val="Tahoma"/>
            <family val="2"/>
          </rPr>
          <t>Tina Bui:</t>
        </r>
        <r>
          <rPr>
            <sz val="9"/>
            <color indexed="81"/>
            <rFont val="Tahoma"/>
            <family val="2"/>
          </rPr>
          <t xml:space="preserve">
Since Mar '24 CTC = nil --&gt; keep $18 till 31/5/24 JIC --&gt; align CTC aof 1.6.24
(previous = $8)</t>
        </r>
      </text>
    </comment>
    <comment ref="Y714" authorId="0" shapeId="0" xr:uid="{FC0A3247-7440-486B-9C3B-6A4DC4A0422C}">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14" authorId="0" shapeId="0" xr:uid="{A4328EA4-F356-454B-A630-F3F89BA72D5F}">
      <text>
        <r>
          <rPr>
            <b/>
            <sz val="9"/>
            <color indexed="81"/>
            <rFont val="Tahoma"/>
            <family val="2"/>
          </rPr>
          <t>Tina Bui:</t>
        </r>
        <r>
          <rPr>
            <sz val="9"/>
            <color indexed="81"/>
            <rFont val="Tahoma"/>
            <family val="2"/>
          </rPr>
          <t xml:space="preserve">
Since Jun'26 CTC = $2 INF + $4 FAF eff 1/4/26
Since Apr'26 CTC = $17 OHC + $2 INF + $4 FAF eff 1/4/26
</t>
        </r>
      </text>
    </comment>
    <comment ref="T715" authorId="0" shapeId="0" xr:uid="{65E6DAD0-EC59-4BDC-812C-C42E4FFC56DC}">
      <text>
        <r>
          <rPr>
            <b/>
            <sz val="9"/>
            <color indexed="81"/>
            <rFont val="Tahoma"/>
            <family val="2"/>
          </rPr>
          <t>Tina Bui:</t>
        </r>
        <r>
          <rPr>
            <sz val="9"/>
            <color indexed="81"/>
            <rFont val="Tahoma"/>
            <family val="2"/>
          </rPr>
          <t xml:space="preserve">
Since Apr'26 CTC = $6 ESF eff 1/4/26
</t>
        </r>
      </text>
    </comment>
    <comment ref="W715" authorId="0" shapeId="0" xr:uid="{E4C0A129-98CE-4E03-A34A-DBD760F848D5}">
      <text>
        <r>
          <rPr>
            <b/>
            <sz val="9"/>
            <color indexed="81"/>
            <rFont val="Tahoma"/>
            <family val="2"/>
          </rPr>
          <t>Tina Bui:</t>
        </r>
        <r>
          <rPr>
            <sz val="9"/>
            <color indexed="81"/>
            <rFont val="Tahoma"/>
            <family val="2"/>
          </rPr>
          <t xml:space="preserve">
Since Jan'26 CTC = $10 Docs eff 1/1/26</t>
        </r>
      </text>
    </comment>
    <comment ref="X715" authorId="0" shapeId="0" xr:uid="{9ED0B598-A288-4E37-B679-B90525E2398A}">
      <text>
        <r>
          <rPr>
            <b/>
            <sz val="9"/>
            <color indexed="81"/>
            <rFont val="Tahoma"/>
            <family val="2"/>
          </rPr>
          <t>Tina Bui:</t>
        </r>
        <r>
          <rPr>
            <sz val="9"/>
            <color indexed="81"/>
            <rFont val="Tahoma"/>
            <family val="2"/>
          </rPr>
          <t xml:space="preserve">
Since Mar '24 CTC = nil --&gt; keep $18 till 31/5/24 JIC --&gt; align CTC aof 1.6.24
(previous = $8)</t>
        </r>
      </text>
    </comment>
    <comment ref="Y715" authorId="0" shapeId="0" xr:uid="{E6561A73-8AA3-4E45-BE3C-2402EB585EBB}">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15" authorId="0" shapeId="0" xr:uid="{569911A9-12AE-4301-B55B-D504327E577B}">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716" authorId="0" shapeId="0" xr:uid="{230F9A31-D9C7-41F5-8914-65B14E43B659}">
      <text>
        <r>
          <rPr>
            <b/>
            <sz val="9"/>
            <color indexed="81"/>
            <rFont val="Tahoma"/>
            <family val="2"/>
          </rPr>
          <t>Tina Bui:</t>
        </r>
        <r>
          <rPr>
            <sz val="9"/>
            <color indexed="81"/>
            <rFont val="Tahoma"/>
            <family val="2"/>
          </rPr>
          <t xml:space="preserve">
Since Apr'26 CTC = $6 ESF eff 1/4/26
</t>
        </r>
      </text>
    </comment>
    <comment ref="W716" authorId="0" shapeId="0" xr:uid="{5D9B6FA7-3F11-4002-BAF8-E0522AAD1DED}">
      <text>
        <r>
          <rPr>
            <b/>
            <sz val="9"/>
            <color indexed="81"/>
            <rFont val="Tahoma"/>
            <family val="2"/>
          </rPr>
          <t>Tina Bui:</t>
        </r>
        <r>
          <rPr>
            <sz val="9"/>
            <color indexed="81"/>
            <rFont val="Tahoma"/>
            <family val="2"/>
          </rPr>
          <t xml:space="preserve">
Since Jan'26 CTC = $10 Docs eff 1/1/26</t>
        </r>
      </text>
    </comment>
    <comment ref="X716" authorId="0" shapeId="0" xr:uid="{9B0C563C-60BE-4745-B4A2-573D24E84C48}">
      <text>
        <r>
          <rPr>
            <b/>
            <sz val="9"/>
            <color indexed="81"/>
            <rFont val="Tahoma"/>
            <family val="2"/>
          </rPr>
          <t>Tina Bui:</t>
        </r>
        <r>
          <rPr>
            <sz val="9"/>
            <color indexed="81"/>
            <rFont val="Tahoma"/>
            <family val="2"/>
          </rPr>
          <t xml:space="preserve">
Since Mar '24 CTC = nil --&gt; keep $18 till 31/5/24 JIC --&gt; align CTC aof 1.6.24
(previous = $8)</t>
        </r>
      </text>
    </comment>
    <comment ref="Y716" authorId="0" shapeId="0" xr:uid="{40C520A4-C011-4C65-B61F-A36BB6C3EA52}">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16" authorId="0" shapeId="0" xr:uid="{43B34734-8DA2-4AB6-A49D-5215B971FFFB}">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717" authorId="0" shapeId="0" xr:uid="{63619C88-A6F9-46FA-BE73-2D3A3A13AFBB}">
      <text>
        <r>
          <rPr>
            <b/>
            <sz val="9"/>
            <color indexed="81"/>
            <rFont val="Tahoma"/>
            <family val="2"/>
          </rPr>
          <t>Tina Bui:</t>
        </r>
        <r>
          <rPr>
            <sz val="9"/>
            <color indexed="81"/>
            <rFont val="Tahoma"/>
            <family val="2"/>
          </rPr>
          <t xml:space="preserve">
Since Apr'26 CTC = $6 ESF eff 1/4/26
</t>
        </r>
      </text>
    </comment>
    <comment ref="W717" authorId="0" shapeId="0" xr:uid="{F85A6FA6-EE9C-4FE0-BD87-234B445D7560}">
      <text>
        <r>
          <rPr>
            <b/>
            <sz val="9"/>
            <color indexed="81"/>
            <rFont val="Tahoma"/>
            <family val="2"/>
          </rPr>
          <t>Tina Bui:</t>
        </r>
        <r>
          <rPr>
            <sz val="9"/>
            <color indexed="81"/>
            <rFont val="Tahoma"/>
            <family val="2"/>
          </rPr>
          <t xml:space="preserve">
Since Jan'26 CTC = $10 Docs eff 1/1/26</t>
        </r>
      </text>
    </comment>
    <comment ref="X717" authorId="0" shapeId="0" xr:uid="{39C71381-A5B6-4C1B-BC03-662079949BE5}">
      <text>
        <r>
          <rPr>
            <b/>
            <sz val="9"/>
            <color indexed="81"/>
            <rFont val="Tahoma"/>
            <family val="2"/>
          </rPr>
          <t>Tina Bui:</t>
        </r>
        <r>
          <rPr>
            <sz val="9"/>
            <color indexed="81"/>
            <rFont val="Tahoma"/>
            <family val="2"/>
          </rPr>
          <t xml:space="preserve">
Since Mar '24 CTC = nil --&gt; keep $18 till 31/5/24 JIC --&gt; align CTC aof 1.6.24
(previous = $8)</t>
        </r>
      </text>
    </comment>
    <comment ref="Y717" authorId="0" shapeId="0" xr:uid="{25BAE416-1EED-4E77-AF56-2CDDAF991799}">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17" authorId="0" shapeId="0" xr:uid="{89D1BB40-64C6-4A00-93B8-F4D574FC030E}">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718" authorId="0" shapeId="0" xr:uid="{5BE92EC9-FA71-4BF9-8D6D-286241092167}">
      <text>
        <r>
          <rPr>
            <b/>
            <sz val="9"/>
            <color indexed="81"/>
            <rFont val="Tahoma"/>
            <family val="2"/>
          </rPr>
          <t>Tina Bui:</t>
        </r>
        <r>
          <rPr>
            <sz val="9"/>
            <color indexed="81"/>
            <rFont val="Tahoma"/>
            <family val="2"/>
          </rPr>
          <t xml:space="preserve">
Since Apr'26 CTC = $6 ESF eff 1/4/26
</t>
        </r>
      </text>
    </comment>
    <comment ref="W718" authorId="0" shapeId="0" xr:uid="{0382F1F8-FDC5-4A99-9B18-6073C95323B4}">
      <text>
        <r>
          <rPr>
            <b/>
            <sz val="9"/>
            <color indexed="81"/>
            <rFont val="Tahoma"/>
            <family val="2"/>
          </rPr>
          <t>Tina Bui:</t>
        </r>
        <r>
          <rPr>
            <sz val="9"/>
            <color indexed="81"/>
            <rFont val="Tahoma"/>
            <family val="2"/>
          </rPr>
          <t xml:space="preserve">
Since Jan'26 CTC = $10 Docs eff 1/1/26</t>
        </r>
      </text>
    </comment>
    <comment ref="X718" authorId="0" shapeId="0" xr:uid="{1ECE2C92-19AF-4D97-AEB5-7F44F1155A31}">
      <text>
        <r>
          <rPr>
            <b/>
            <sz val="9"/>
            <color indexed="81"/>
            <rFont val="Tahoma"/>
            <family val="2"/>
          </rPr>
          <t>Tina Bui:</t>
        </r>
        <r>
          <rPr>
            <sz val="9"/>
            <color indexed="81"/>
            <rFont val="Tahoma"/>
            <family val="2"/>
          </rPr>
          <t xml:space="preserve">
Since Mar '24 CTC = nil --&gt; keep $18 till 31/5/24 JIC --&gt; align CTC aof 1.6.24
(previous = $8)</t>
        </r>
      </text>
    </comment>
    <comment ref="Y718" authorId="0" shapeId="0" xr:uid="{69BDAA4D-B87D-47BD-8E82-93ABCA2A880B}">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18" authorId="0" shapeId="0" xr:uid="{7A4C42D7-1225-401C-A368-512E8F7494F2}">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719" authorId="0" shapeId="0" xr:uid="{75E06FDC-DEF0-45C8-9353-47BEBAF6BDFE}">
      <text>
        <r>
          <rPr>
            <b/>
            <sz val="9"/>
            <color indexed="81"/>
            <rFont val="Tahoma"/>
            <family val="2"/>
          </rPr>
          <t>Tina Bui:</t>
        </r>
        <r>
          <rPr>
            <sz val="9"/>
            <color indexed="81"/>
            <rFont val="Tahoma"/>
            <family val="2"/>
          </rPr>
          <t xml:space="preserve">
Since Apr'26 CTC = $6 ESF eff 1/4/26
</t>
        </r>
      </text>
    </comment>
    <comment ref="W719" authorId="0" shapeId="0" xr:uid="{9253F3B2-9EE6-42BC-85C6-C6437BCF0CA5}">
      <text>
        <r>
          <rPr>
            <b/>
            <sz val="9"/>
            <color indexed="81"/>
            <rFont val="Tahoma"/>
            <family val="2"/>
          </rPr>
          <t>Tina Bui:</t>
        </r>
        <r>
          <rPr>
            <sz val="9"/>
            <color indexed="81"/>
            <rFont val="Tahoma"/>
            <family val="2"/>
          </rPr>
          <t xml:space="preserve">
Since Jan'26 CTC = $10 Docs eff 1/1/26</t>
        </r>
      </text>
    </comment>
    <comment ref="X719" authorId="0" shapeId="0" xr:uid="{9F40CB4B-B73D-49A7-B821-D06BACC17F2E}">
      <text>
        <r>
          <rPr>
            <b/>
            <sz val="9"/>
            <color indexed="81"/>
            <rFont val="Tahoma"/>
            <family val="2"/>
          </rPr>
          <t>Tina Bui:</t>
        </r>
        <r>
          <rPr>
            <sz val="9"/>
            <color indexed="81"/>
            <rFont val="Tahoma"/>
            <family val="2"/>
          </rPr>
          <t xml:space="preserve">
Since Mar '24 CTC = nil --&gt; keep $18 till 31/5/24 JIC --&gt; align CTC aof 1.6.24
(previous = $8)</t>
        </r>
      </text>
    </comment>
    <comment ref="Y719" authorId="0" shapeId="0" xr:uid="{2C0DB179-D27D-446D-8634-CFB5342F69E5}">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19" authorId="0" shapeId="0" xr:uid="{880474AB-96BD-4E8C-8637-FE75759BEE99}">
      <text>
        <r>
          <rPr>
            <b/>
            <sz val="9"/>
            <color indexed="81"/>
            <rFont val="Tahoma"/>
            <family val="2"/>
          </rPr>
          <t>Tina Bui:</t>
        </r>
        <r>
          <rPr>
            <sz val="9"/>
            <color indexed="81"/>
            <rFont val="Tahoma"/>
            <family val="2"/>
          </rPr>
          <t xml:space="preserve">
Since Jun'26 CTC = $2 INF + $4 FAF eff 1/4/26
Since Apr'26 CTC = $17 OHC + $2 INF + $4 FAF eff 1/4/26
</t>
        </r>
      </text>
    </comment>
    <comment ref="T720" authorId="0" shapeId="0" xr:uid="{9663A747-415A-459F-A0C3-D61018B22B0F}">
      <text>
        <r>
          <rPr>
            <b/>
            <sz val="9"/>
            <color indexed="81"/>
            <rFont val="Tahoma"/>
            <family val="2"/>
          </rPr>
          <t>Tina Bui:</t>
        </r>
        <r>
          <rPr>
            <sz val="9"/>
            <color indexed="81"/>
            <rFont val="Tahoma"/>
            <family val="2"/>
          </rPr>
          <t xml:space="preserve">
Since Apr'26 CTC = $6 ESF eff 1/4/26
</t>
        </r>
      </text>
    </comment>
    <comment ref="W720" authorId="0" shapeId="0" xr:uid="{35AC5B1A-61F9-420F-AD37-FF56ACEF93EE}">
      <text>
        <r>
          <rPr>
            <b/>
            <sz val="9"/>
            <color indexed="81"/>
            <rFont val="Tahoma"/>
            <family val="2"/>
          </rPr>
          <t>Tina Bui:</t>
        </r>
        <r>
          <rPr>
            <sz val="9"/>
            <color indexed="81"/>
            <rFont val="Tahoma"/>
            <family val="2"/>
          </rPr>
          <t xml:space="preserve">
Since Jan'26 CTC = $10 Docs eff 1/1/26</t>
        </r>
      </text>
    </comment>
    <comment ref="X720" authorId="0" shapeId="0" xr:uid="{07AF5ADF-AA92-4D06-984F-8B4CE44F934B}">
      <text>
        <r>
          <rPr>
            <b/>
            <sz val="9"/>
            <color indexed="81"/>
            <rFont val="Tahoma"/>
            <family val="2"/>
          </rPr>
          <t>Tina Bui:</t>
        </r>
        <r>
          <rPr>
            <sz val="9"/>
            <color indexed="81"/>
            <rFont val="Tahoma"/>
            <family val="2"/>
          </rPr>
          <t xml:space="preserve">
Since Mar '24 CTC = nil --&gt; keep $18 till 31/5/24 JIC --&gt; align CTC aof 1.6.24
(previous = $8)</t>
        </r>
      </text>
    </comment>
    <comment ref="Y720" authorId="0" shapeId="0" xr:uid="{3AC0ACAE-42EF-427B-B634-A841FD435ADE}">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20" authorId="0" shapeId="0" xr:uid="{60DA7813-EF67-4AA4-B2BE-3EF21A99777B}">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721" authorId="0" shapeId="0" xr:uid="{5FFF0348-C7DD-4F3A-B01C-60E6D8A43DDD}">
      <text>
        <r>
          <rPr>
            <b/>
            <sz val="9"/>
            <color indexed="81"/>
            <rFont val="Tahoma"/>
            <family val="2"/>
          </rPr>
          <t>Tina Bui:</t>
        </r>
        <r>
          <rPr>
            <sz val="9"/>
            <color indexed="81"/>
            <rFont val="Tahoma"/>
            <family val="2"/>
          </rPr>
          <t xml:space="preserve">
Since Apr'26 CTC = $6 ESF eff 1/4/26
</t>
        </r>
      </text>
    </comment>
    <comment ref="W721" authorId="0" shapeId="0" xr:uid="{4EE3B45E-55CB-4159-A35E-C803A4961748}">
      <text>
        <r>
          <rPr>
            <b/>
            <sz val="9"/>
            <color indexed="81"/>
            <rFont val="Tahoma"/>
            <family val="2"/>
          </rPr>
          <t>Tina Bui:</t>
        </r>
        <r>
          <rPr>
            <sz val="9"/>
            <color indexed="81"/>
            <rFont val="Tahoma"/>
            <family val="2"/>
          </rPr>
          <t xml:space="preserve">
Since Jan'26 CTC = $10 Docs eff 1/1/26</t>
        </r>
      </text>
    </comment>
    <comment ref="X721" authorId="0" shapeId="0" xr:uid="{C6A18FAB-DA9C-4DB4-9AE1-1A437A10CAD6}">
      <text>
        <r>
          <rPr>
            <b/>
            <sz val="9"/>
            <color indexed="81"/>
            <rFont val="Tahoma"/>
            <family val="2"/>
          </rPr>
          <t>Tina Bui:</t>
        </r>
        <r>
          <rPr>
            <sz val="9"/>
            <color indexed="81"/>
            <rFont val="Tahoma"/>
            <family val="2"/>
          </rPr>
          <t xml:space="preserve">
Since Mar '24 CTC = nil --&gt; keep $18 till 31/5/24 JIC --&gt; align CTC aof 1.6.24
(previous = $8)</t>
        </r>
      </text>
    </comment>
    <comment ref="Y721" authorId="0" shapeId="0" xr:uid="{6775C83A-7209-4807-B3E9-F6EA657C305D}">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21" authorId="0" shapeId="0" xr:uid="{626BD028-11A0-4AE4-AA0B-E81E44B96EF0}">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722" authorId="0" shapeId="0" xr:uid="{F7CE81A4-6ABC-4730-9AB1-094FFE77BE4A}">
      <text>
        <r>
          <rPr>
            <b/>
            <sz val="9"/>
            <color indexed="81"/>
            <rFont val="Tahoma"/>
            <family val="2"/>
          </rPr>
          <t>Tina Bui:</t>
        </r>
        <r>
          <rPr>
            <sz val="9"/>
            <color indexed="81"/>
            <rFont val="Tahoma"/>
            <family val="2"/>
          </rPr>
          <t xml:space="preserve">
Since Apr'26 CTC = $6 ESF eff 1/4/26
</t>
        </r>
      </text>
    </comment>
    <comment ref="W722" authorId="0" shapeId="0" xr:uid="{24C7A011-7082-4A09-9EFF-BF1EE42057C7}">
      <text>
        <r>
          <rPr>
            <b/>
            <sz val="9"/>
            <color indexed="81"/>
            <rFont val="Tahoma"/>
            <family val="2"/>
          </rPr>
          <t>Tina Bui:</t>
        </r>
        <r>
          <rPr>
            <sz val="9"/>
            <color indexed="81"/>
            <rFont val="Tahoma"/>
            <family val="2"/>
          </rPr>
          <t xml:space="preserve">
Since Jan'26 CTC = $10 Docs eff 1/1/26</t>
        </r>
      </text>
    </comment>
    <comment ref="X722" authorId="0" shapeId="0" xr:uid="{FA1519D9-33F2-4EEB-937D-E6497078CB66}">
      <text>
        <r>
          <rPr>
            <b/>
            <sz val="9"/>
            <color indexed="81"/>
            <rFont val="Tahoma"/>
            <family val="2"/>
          </rPr>
          <t>Tina Bui:</t>
        </r>
        <r>
          <rPr>
            <sz val="9"/>
            <color indexed="81"/>
            <rFont val="Tahoma"/>
            <family val="2"/>
          </rPr>
          <t xml:space="preserve">
Since Mar '24 CTC = nil --&gt; keep $18 till 31/5/24 JIC --&gt; align CTC aof 1.6.24
(previous = $8)</t>
        </r>
      </text>
    </comment>
    <comment ref="Y722" authorId="0" shapeId="0" xr:uid="{AD6E25DB-F7A7-43E1-9B5A-7BA14F65C97E}">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22" authorId="0" shapeId="0" xr:uid="{00382B5A-BC68-4840-9B19-DD7EC66D8992}">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723" authorId="0" shapeId="0" xr:uid="{9205FA53-4301-44B9-8B19-BF16BB05DA68}">
      <text>
        <r>
          <rPr>
            <b/>
            <sz val="9"/>
            <color indexed="81"/>
            <rFont val="Tahoma"/>
            <family val="2"/>
          </rPr>
          <t>Tina Bui:</t>
        </r>
        <r>
          <rPr>
            <sz val="9"/>
            <color indexed="81"/>
            <rFont val="Tahoma"/>
            <family val="2"/>
          </rPr>
          <t xml:space="preserve">
Since Apr'26 CTC = $6 ESF eff 1/4/26
</t>
        </r>
      </text>
    </comment>
    <comment ref="W723" authorId="0" shapeId="0" xr:uid="{00CEAB16-F102-4184-B36B-90CE24B4A507}">
      <text>
        <r>
          <rPr>
            <b/>
            <sz val="9"/>
            <color indexed="81"/>
            <rFont val="Tahoma"/>
            <family val="2"/>
          </rPr>
          <t>Tina Bui:</t>
        </r>
        <r>
          <rPr>
            <sz val="9"/>
            <color indexed="81"/>
            <rFont val="Tahoma"/>
            <family val="2"/>
          </rPr>
          <t xml:space="preserve">
Since Jan'26 CTC = $10 Docs eff 1/1/26</t>
        </r>
      </text>
    </comment>
    <comment ref="X723" authorId="0" shapeId="0" xr:uid="{9A4993A4-4C77-464A-9705-877A433BE6DF}">
      <text>
        <r>
          <rPr>
            <b/>
            <sz val="9"/>
            <color indexed="81"/>
            <rFont val="Tahoma"/>
            <family val="2"/>
          </rPr>
          <t>Tina Bui:</t>
        </r>
        <r>
          <rPr>
            <sz val="9"/>
            <color indexed="81"/>
            <rFont val="Tahoma"/>
            <family val="2"/>
          </rPr>
          <t xml:space="preserve">
Since Mar '24 CTC = nil --&gt; keep $18 till 31/5/24 JIC --&gt; align CTC aof 1.6.24
(previous = $8)</t>
        </r>
      </text>
    </comment>
    <comment ref="Y723" authorId="0" shapeId="0" xr:uid="{0F23CF49-74AF-44E1-A6B6-C4FF9337813E}">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23" authorId="0" shapeId="0" xr:uid="{F06FB4B8-40FB-4948-9303-DD58E114BA58}">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724" authorId="0" shapeId="0" xr:uid="{883B8BB3-5515-4863-BF0F-C7CC2C35684E}">
      <text>
        <r>
          <rPr>
            <b/>
            <sz val="9"/>
            <color indexed="81"/>
            <rFont val="Tahoma"/>
            <family val="2"/>
          </rPr>
          <t>Tina Bui:</t>
        </r>
        <r>
          <rPr>
            <sz val="9"/>
            <color indexed="81"/>
            <rFont val="Tahoma"/>
            <family val="2"/>
          </rPr>
          <t xml:space="preserve">
Since Apr'26 CTC = $6 ESF eff 1/4/26
</t>
        </r>
      </text>
    </comment>
    <comment ref="W724" authorId="0" shapeId="0" xr:uid="{07F2B21F-C5B5-44FB-BD92-CF5DB37D51F0}">
      <text>
        <r>
          <rPr>
            <b/>
            <sz val="9"/>
            <color indexed="81"/>
            <rFont val="Tahoma"/>
            <family val="2"/>
          </rPr>
          <t>Tina Bui:</t>
        </r>
        <r>
          <rPr>
            <sz val="9"/>
            <color indexed="81"/>
            <rFont val="Tahoma"/>
            <family val="2"/>
          </rPr>
          <t xml:space="preserve">
Since Jan'26 CTC = $10 Docs eff 1/1/26</t>
        </r>
      </text>
    </comment>
    <comment ref="X724" authorId="0" shapeId="0" xr:uid="{B94FC5EA-0014-423D-AC15-BFEE01007AFF}">
      <text>
        <r>
          <rPr>
            <b/>
            <sz val="9"/>
            <color indexed="81"/>
            <rFont val="Tahoma"/>
            <family val="2"/>
          </rPr>
          <t>Tina Bui:</t>
        </r>
        <r>
          <rPr>
            <sz val="9"/>
            <color indexed="81"/>
            <rFont val="Tahoma"/>
            <family val="2"/>
          </rPr>
          <t xml:space="preserve">
Since Mar '24 CTC = nil --&gt; keep $18 till 31/5/24 JIC --&gt; align CTC aof 1.6.24
(previous = $8)</t>
        </r>
      </text>
    </comment>
    <comment ref="Y724" authorId="0" shapeId="0" xr:uid="{75CF828C-E68A-4029-82FF-6A82C8EB9496}">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24" authorId="0" shapeId="0" xr:uid="{5592D071-BF66-4E5F-A8F0-3218B497EED0}">
      <text>
        <r>
          <rPr>
            <b/>
            <sz val="9"/>
            <color indexed="81"/>
            <rFont val="Tahoma"/>
            <family val="2"/>
          </rPr>
          <t>Tina Bui:</t>
        </r>
        <r>
          <rPr>
            <sz val="9"/>
            <color indexed="81"/>
            <rFont val="Tahoma"/>
            <family val="2"/>
          </rPr>
          <t xml:space="preserve">
Since Jun'26 CTC = $2 INF + $4 FAF eff 1/4/26
Since Apr'26 CTC = $17 OHC + $2 INF + $4 FAF eff 1/4/26
</t>
        </r>
      </text>
    </comment>
    <comment ref="T725" authorId="0" shapeId="0" xr:uid="{BC982C5D-5D39-430B-8B06-536A4879CDB2}">
      <text>
        <r>
          <rPr>
            <b/>
            <sz val="9"/>
            <color indexed="81"/>
            <rFont val="Tahoma"/>
            <family val="2"/>
          </rPr>
          <t>Tina Bui:</t>
        </r>
        <r>
          <rPr>
            <sz val="9"/>
            <color indexed="81"/>
            <rFont val="Tahoma"/>
            <family val="2"/>
          </rPr>
          <t xml:space="preserve">
Since Apr'26 CTC = $6 ESF eff 1/4/26
</t>
        </r>
      </text>
    </comment>
    <comment ref="W725" authorId="0" shapeId="0" xr:uid="{E2910B0E-D66F-42C2-A5DF-AA2D559833A2}">
      <text>
        <r>
          <rPr>
            <b/>
            <sz val="9"/>
            <color indexed="81"/>
            <rFont val="Tahoma"/>
            <family val="2"/>
          </rPr>
          <t>Tina Bui:</t>
        </r>
        <r>
          <rPr>
            <sz val="9"/>
            <color indexed="81"/>
            <rFont val="Tahoma"/>
            <family val="2"/>
          </rPr>
          <t xml:space="preserve">
Since Jan'26 CTC = $10 Docs eff 1/1/26</t>
        </r>
      </text>
    </comment>
    <comment ref="X725" authorId="0" shapeId="0" xr:uid="{D9430A35-121E-465E-B668-801E7DD15D12}">
      <text>
        <r>
          <rPr>
            <b/>
            <sz val="9"/>
            <color indexed="81"/>
            <rFont val="Tahoma"/>
            <family val="2"/>
          </rPr>
          <t>Tina Bui:</t>
        </r>
        <r>
          <rPr>
            <sz val="9"/>
            <color indexed="81"/>
            <rFont val="Tahoma"/>
            <family val="2"/>
          </rPr>
          <t xml:space="preserve">
Since Mar '24 CTC = nil --&gt; keep $18 till 31/5/24 JIC --&gt; align CTC aof 1.6.24
(previous = $8)</t>
        </r>
      </text>
    </comment>
    <comment ref="Y725" authorId="0" shapeId="0" xr:uid="{F25C852F-7909-40BF-A44E-B53BCBB09169}">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25" authorId="0" shapeId="0" xr:uid="{04273745-6A58-4BAA-8A05-B47BD25B3F3E}">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 ref="T726" authorId="0" shapeId="0" xr:uid="{0ED90546-8F34-4162-98D0-C47D2BCAFB98}">
      <text>
        <r>
          <rPr>
            <b/>
            <sz val="9"/>
            <color indexed="81"/>
            <rFont val="Tahoma"/>
            <family val="2"/>
          </rPr>
          <t>Tina Bui:</t>
        </r>
        <r>
          <rPr>
            <sz val="9"/>
            <color indexed="81"/>
            <rFont val="Tahoma"/>
            <family val="2"/>
          </rPr>
          <t xml:space="preserve">
Since Apr'26 CTC = $6 ESF eff 1/4/26
</t>
        </r>
      </text>
    </comment>
    <comment ref="W726" authorId="0" shapeId="0" xr:uid="{0D9604F9-BE61-4915-9566-AB94A95A7B64}">
      <text>
        <r>
          <rPr>
            <b/>
            <sz val="9"/>
            <color indexed="81"/>
            <rFont val="Tahoma"/>
            <family val="2"/>
          </rPr>
          <t>Tina Bui:</t>
        </r>
        <r>
          <rPr>
            <sz val="9"/>
            <color indexed="81"/>
            <rFont val="Tahoma"/>
            <family val="2"/>
          </rPr>
          <t xml:space="preserve">
Since Jan'26 CTC = $10 Docs eff 1/1/26</t>
        </r>
      </text>
    </comment>
    <comment ref="X726" authorId="0" shapeId="0" xr:uid="{BD919156-C451-497F-81B8-166D8BFC1FBB}">
      <text>
        <r>
          <rPr>
            <b/>
            <sz val="9"/>
            <color indexed="81"/>
            <rFont val="Tahoma"/>
            <family val="2"/>
          </rPr>
          <t>Tina Bui:</t>
        </r>
        <r>
          <rPr>
            <sz val="9"/>
            <color indexed="81"/>
            <rFont val="Tahoma"/>
            <family val="2"/>
          </rPr>
          <t xml:space="preserve">
Since Mar '24 CTC = nil --&gt; keep $18 till 31/5/24 JIC --&gt; align CTC aof 1.6.24
(previous = $8)</t>
        </r>
      </text>
    </comment>
    <comment ref="Y726" authorId="0" shapeId="0" xr:uid="{92C77BCF-F92F-475C-99AA-D038E7B88F42}">
      <text>
        <r>
          <rPr>
            <b/>
            <sz val="9"/>
            <color indexed="81"/>
            <rFont val="Tahoma"/>
            <family val="2"/>
          </rPr>
          <t>Tina Bui:</t>
        </r>
        <r>
          <rPr>
            <sz val="9"/>
            <color indexed="81"/>
            <rFont val="Tahoma"/>
            <family val="2"/>
          </rPr>
          <t xml:space="preserve">
Since Jun'26 CTC = $10 Min $25  FAC eff 1/1/26 + $30 Min $45 OHC eff 1/4/26
Since Jan '26 CTC = $10 Min $25 Max 75 eff 1/1/26</t>
        </r>
      </text>
    </comment>
    <comment ref="Z726" authorId="0" shapeId="0" xr:uid="{5C1537BB-55E8-481F-9F95-D609E104F3FB}">
      <text>
        <r>
          <rPr>
            <b/>
            <sz val="9"/>
            <color indexed="81"/>
            <rFont val="Tahoma"/>
            <family val="2"/>
          </rPr>
          <t>Tina Bui:</t>
        </r>
        <r>
          <rPr>
            <sz val="9"/>
            <color indexed="81"/>
            <rFont val="Tahoma"/>
            <family val="2"/>
          </rPr>
          <t xml:space="preserve">
Since Jun'26 CTC = $2 INF + $4 FAF eff 1/4/26
Since Apr'26 CTC = $17 OHC + $2 INF + $4 FAF eff 1/4/26
Since Jan'26 CTC = $10 OHC eff 1/1/26</t>
        </r>
      </text>
    </comment>
  </commentList>
</comments>
</file>

<file path=xl/sharedStrings.xml><?xml version="1.0" encoding="utf-8"?>
<sst xmlns="http://schemas.openxmlformats.org/spreadsheetml/2006/main" count="28509" uniqueCount="2326">
  <si>
    <t>DKAAR</t>
  </si>
  <si>
    <t>AR</t>
  </si>
  <si>
    <t>AT</t>
  </si>
  <si>
    <t>BD</t>
  </si>
  <si>
    <t>BE</t>
  </si>
  <si>
    <t>BR</t>
  </si>
  <si>
    <t>CN</t>
  </si>
  <si>
    <t>DK</t>
  </si>
  <si>
    <t>FI</t>
  </si>
  <si>
    <t>FR</t>
  </si>
  <si>
    <t>DE</t>
  </si>
  <si>
    <t>HK</t>
  </si>
  <si>
    <t>HU</t>
  </si>
  <si>
    <t>IT</t>
  </si>
  <si>
    <t>JP</t>
  </si>
  <si>
    <t>KR</t>
  </si>
  <si>
    <t>MY</t>
  </si>
  <si>
    <t>NL</t>
  </si>
  <si>
    <t>NZ</t>
  </si>
  <si>
    <t>NO</t>
  </si>
  <si>
    <t>PK</t>
  </si>
  <si>
    <t>PH</t>
  </si>
  <si>
    <t>PL</t>
  </si>
  <si>
    <t>SG</t>
  </si>
  <si>
    <t>ZA</t>
  </si>
  <si>
    <t>ES</t>
  </si>
  <si>
    <t>LK</t>
  </si>
  <si>
    <t>SE</t>
  </si>
  <si>
    <t>CH</t>
  </si>
  <si>
    <t>TW</t>
  </si>
  <si>
    <t>TH</t>
  </si>
  <si>
    <t>AE</t>
  </si>
  <si>
    <t>US</t>
  </si>
  <si>
    <t>PT</t>
  </si>
  <si>
    <t>VN</t>
  </si>
  <si>
    <t>EG</t>
  </si>
  <si>
    <t>TR</t>
  </si>
  <si>
    <t>Saco Shipping GMBH</t>
  </si>
  <si>
    <t>All Wooden Packaging Must Comply with ISPM 15. Pallets are not accepted for AMS lodgement by US Customs. PO BOX is not accepted by US Customs for AMS lodgement. HS Code is required on HBL. After AMS has been filed no further amendments to HBL is possible.   All food products are subject to approval: a prior notice confirmation number or certificate of the FDA (Food and Drug Administration) must be confirmed prior to delivery/cut off date. We can not accept the commodity “Antiques” to the U.S.A. Dangerous cargo must be declared by class, division and UN Number as well as -hr emergency phone number    **** PERSONAL EFFECTS Must have sufficent packaging such as lftvans or crates. A ledgible copy of a packing list in English along with a Copy of the Consignee's Passport is required for shipments consigned to an Individual. For Shipments Consigned to an Individual Customs Clearance must be effected at the port of Enrty.</t>
  </si>
  <si>
    <t>USD</t>
  </si>
  <si>
    <t>San Francisco</t>
  </si>
  <si>
    <t>Restrictions</t>
  </si>
  <si>
    <t xml:space="preserve"> Monday - Friday</t>
  </si>
  <si>
    <t>Los Angeles</t>
  </si>
  <si>
    <t>New York</t>
  </si>
  <si>
    <t>SYDNEY</t>
  </si>
  <si>
    <t>Manila</t>
  </si>
  <si>
    <t>MELBOURNE</t>
  </si>
  <si>
    <t>BRISBANE</t>
  </si>
  <si>
    <t>ADELAIDE</t>
  </si>
  <si>
    <t>FREMANTLE</t>
  </si>
  <si>
    <t>SINGAPORE</t>
  </si>
  <si>
    <t>TEL:  07 3891 8600</t>
  </si>
  <si>
    <t>General Conditions for Transhipment Via Rockwood International Hong Kong Any package that exceeds 2000kgs in Weight or 10M3 in size must have prior approval before shipment.  Dutiable Goods such as Alcohol &amp; Cigarettes can not be Transhipped to China. Cargo to Central and South America must not Exceed 3000 kgs per package.</t>
  </si>
  <si>
    <t>Shenzhen</t>
  </si>
  <si>
    <t>Vienna</t>
  </si>
  <si>
    <t>Chittagong</t>
  </si>
  <si>
    <t>Santos</t>
  </si>
  <si>
    <t>Portugal</t>
  </si>
  <si>
    <t>Montreal</t>
  </si>
  <si>
    <t>Toronto</t>
  </si>
  <si>
    <t>Dalian</t>
  </si>
  <si>
    <t>Fuzhou</t>
  </si>
  <si>
    <t>Jiangmen</t>
  </si>
  <si>
    <t>Ningbo</t>
  </si>
  <si>
    <t>Qingdao</t>
  </si>
  <si>
    <t>Tianjin</t>
  </si>
  <si>
    <t>Xiamen</t>
  </si>
  <si>
    <t>Xingang</t>
  </si>
  <si>
    <t>Aarhus</t>
  </si>
  <si>
    <t>Copenhagen</t>
  </si>
  <si>
    <t>Helsinki</t>
  </si>
  <si>
    <t>Paris</t>
  </si>
  <si>
    <t>BRAZIL</t>
  </si>
  <si>
    <t>Bangalore</t>
  </si>
  <si>
    <t>New Delhi</t>
  </si>
  <si>
    <t>Nhava Sheva</t>
  </si>
  <si>
    <t xml:space="preserve">HS Codes required on the hb/l ** MIRI Customs Clearance must be done at Bintulu. </t>
  </si>
  <si>
    <t>Nanjing</t>
  </si>
  <si>
    <t>Milan</t>
  </si>
  <si>
    <t>Port Klang</t>
  </si>
  <si>
    <t>Capetown</t>
  </si>
  <si>
    <t>UK</t>
  </si>
  <si>
    <t>Poland</t>
  </si>
  <si>
    <t>Gdynia</t>
  </si>
  <si>
    <t>Southampton</t>
  </si>
  <si>
    <t>POLAND</t>
  </si>
  <si>
    <t>SSL</t>
  </si>
  <si>
    <t>SSC Consolidation BV</t>
  </si>
  <si>
    <t>SSC Consolidation NV</t>
  </si>
  <si>
    <t>Allink Transport Intl LTDA</t>
  </si>
  <si>
    <t>Bronel Group</t>
  </si>
  <si>
    <t>TRANSIT
(DAYS)</t>
  </si>
  <si>
    <t>** ATTACHED NOMINATION FORM MUST BE COMPLETED AND FORWARDED TO YOUR LOCAL AGS BRANCH FOR TARIFF RATES TO APPLY **</t>
  </si>
  <si>
    <t>RATES QUOTED ARE NOT APPLICABLE FOR HAZARDOUS, OVERHEIGHT, OVERLENGTH OR OVERWEIGHT CARGO</t>
  </si>
  <si>
    <t>RATES ARE CHARGED PER CBM OR TONNE, WHICHEVER PRODUCES THE GREATER REVENUE</t>
  </si>
  <si>
    <t>DENMARK</t>
  </si>
  <si>
    <t>FINLAND</t>
  </si>
  <si>
    <t>FRANCE</t>
  </si>
  <si>
    <t>GERMANY</t>
  </si>
  <si>
    <t>INDIA</t>
  </si>
  <si>
    <t>INDONESIA</t>
  </si>
  <si>
    <t>ITALY</t>
  </si>
  <si>
    <t>JAPAN</t>
  </si>
  <si>
    <t>DESTINATION</t>
  </si>
  <si>
    <t>Country</t>
  </si>
  <si>
    <t>Port</t>
  </si>
  <si>
    <t>Belgium</t>
  </si>
  <si>
    <t>Antwerp</t>
  </si>
  <si>
    <t>Canada</t>
  </si>
  <si>
    <t>China</t>
  </si>
  <si>
    <t>Shanghai</t>
  </si>
  <si>
    <t>Germany</t>
  </si>
  <si>
    <t>Jakarta</t>
  </si>
  <si>
    <t>Japan</t>
  </si>
  <si>
    <t>Osaka</t>
  </si>
  <si>
    <t>Korea</t>
  </si>
  <si>
    <t>Malaysia</t>
  </si>
  <si>
    <t>Netherlands</t>
  </si>
  <si>
    <t>New Zealand</t>
  </si>
  <si>
    <t>Philippines</t>
  </si>
  <si>
    <t>South Africa</t>
  </si>
  <si>
    <t>Taiwan</t>
  </si>
  <si>
    <t>Keelung</t>
  </si>
  <si>
    <t>Thailand</t>
  </si>
  <si>
    <t>Bangkok</t>
  </si>
  <si>
    <t>London</t>
  </si>
  <si>
    <t>Saco Shipping</t>
  </si>
  <si>
    <t>Shipco Transport</t>
  </si>
  <si>
    <t>Mondiale Freight Services</t>
  </si>
  <si>
    <t>Austria</t>
  </si>
  <si>
    <t>Bangladesh</t>
  </si>
  <si>
    <t>Brazil</t>
  </si>
  <si>
    <t>Denmark</t>
  </si>
  <si>
    <t>Finland</t>
  </si>
  <si>
    <t>France</t>
  </si>
  <si>
    <t>GRI</t>
  </si>
  <si>
    <t>CURR</t>
  </si>
  <si>
    <t>CURRENCY AS STATED ABOVE (CURR)</t>
  </si>
  <si>
    <t>Special Conditions:</t>
  </si>
  <si>
    <t>SRI LANKA</t>
  </si>
  <si>
    <t>Netzibodenstrasse 23C</t>
  </si>
  <si>
    <t>THAILAND</t>
  </si>
  <si>
    <t>ORIGIN 
PORT</t>
  </si>
  <si>
    <t>Unit 5, Quatro Park</t>
  </si>
  <si>
    <t>699 Kapkowski Road</t>
  </si>
  <si>
    <t>DEST.
PORT</t>
  </si>
  <si>
    <t>ORIGIN
COUNTRY</t>
  </si>
  <si>
    <t>ORIGIN
PORT</t>
  </si>
  <si>
    <t>VIETNAM</t>
  </si>
  <si>
    <t>Fax: 02 9666 4226</t>
  </si>
  <si>
    <t>Fax: 03 9335 4647</t>
  </si>
  <si>
    <t>UNPACK DEPOT</t>
  </si>
  <si>
    <t>Gate B53, Warehouse 6,</t>
  </si>
  <si>
    <t xml:space="preserve">2 Simblist Road </t>
  </si>
  <si>
    <t>Port of Brisbane  QLD</t>
  </si>
  <si>
    <t>Port Botany NSW  2036</t>
  </si>
  <si>
    <t>FAX: 03 9676 4500</t>
  </si>
  <si>
    <t>FAX:  07 3895 2750</t>
  </si>
  <si>
    <t>Lyon</t>
  </si>
  <si>
    <t>Zaragoza</t>
  </si>
  <si>
    <t>Bilbao</t>
  </si>
  <si>
    <t>Madrid</t>
  </si>
  <si>
    <t>Lisboa</t>
  </si>
  <si>
    <t>Porto</t>
  </si>
  <si>
    <t>Hours: 7:00 am - 3.30 pm</t>
  </si>
  <si>
    <t>US
State</t>
  </si>
  <si>
    <t>ID</t>
  </si>
  <si>
    <t>Conditions</t>
  </si>
  <si>
    <t>PER TON</t>
  </si>
  <si>
    <t>MIN</t>
  </si>
  <si>
    <t>Melb / Hong Kong</t>
  </si>
  <si>
    <t>Melb / Lyttleton</t>
  </si>
  <si>
    <t>Direct</t>
  </si>
  <si>
    <t>All Wooden packaging must comply with ISPM 15. Transhipment via Asian Groupage Services ( Singapore)  Cargo must not exceed 3000 kgs per piece and 2m in Height / 5.8m in Lenght package. Commerical invoice and packing List required. For Personal Effects Packing List, Clear copy of consignee's passport is required. For Diplomatic Goods Clear description of the cargo must be endorsed on the commerical invoice.</t>
  </si>
  <si>
    <t>Manchester</t>
  </si>
  <si>
    <t>Changes</t>
  </si>
  <si>
    <t xml:space="preserve"> Consignee's Phone and Fax number must be mentioned on the HBL. Cargo MUST not exceed 3 tonnes per package or 5.8m in Length without prior approval. Transhipment via Asian Groupage Services ( Singapore) Personal Effects, Non Hazardous Chemicals &amp; Foodstuffs can NOT be accepted.</t>
  </si>
  <si>
    <t>All Wooden Packaging must comply with ISPM 15</t>
  </si>
  <si>
    <t>AUD</t>
  </si>
  <si>
    <t>CMR Fee</t>
  </si>
  <si>
    <r>
      <t xml:space="preserve">All wooden packaging must comply with ISPM 15. HBL must be claused " Local Charges at destination including delivery order fee &amp; GSC charge are for the receivers account". </t>
    </r>
    <r>
      <rPr>
        <b/>
        <sz val="9"/>
        <rFont val="Arial"/>
        <family val="2"/>
      </rPr>
      <t>Transhipment via Asian Groupage Services (Singapore)</t>
    </r>
    <r>
      <rPr>
        <sz val="9"/>
        <rFont val="Arial"/>
        <family val="2"/>
      </rPr>
      <t xml:space="preserve"> - Foodstuffs not accepted.  Personal Effects Transhipment via Asian Groupage Services ( Singapore) surcharge EUR 100 per shipment. Packing List required in German Language, legalized copy of the consignee's passport &amp; legalized copy of the consignee's registration card is required.
General Conditions for All Cargo Transhipping via Saco Shipping Hamburg. All Rates are excluding any kind of Customs Expense, Customs Clearance and Transit Documents for transport in bond are for the consignee's account. Rates are for General cargo only. Cargo must be stackable and packed seaworthy to guarantee the provided rates. Shipments consisting of items that resemble weapons ( such as toys guns, darts etc) must haev detailed description on B/L. Shipments exceeding 3.5m Lenght, 2m width and 2m height are on application. Personal Effects to Germany Must be cleared at Hamburg. Dutible Goods ( Cigarettes &amp; Alcohol) Can not be Transhipped. Commerical Invoice required for all inland destinations.</t>
    </r>
  </si>
  <si>
    <t>N/A</t>
  </si>
  <si>
    <t>Guangzhou</t>
  </si>
  <si>
    <t>NOMINATION FORM</t>
  </si>
  <si>
    <t>CO-LOAD</t>
  </si>
  <si>
    <t>AGS TO COMPLETE</t>
  </si>
  <si>
    <t>To (AGS Agent):</t>
  </si>
  <si>
    <t>Attention:</t>
  </si>
  <si>
    <t>From:</t>
  </si>
  <si>
    <t>Contact:</t>
  </si>
  <si>
    <t>Date:</t>
  </si>
  <si>
    <t>Origin:</t>
  </si>
  <si>
    <t>Destination:</t>
  </si>
  <si>
    <t>OVERSEAS AGENTS DETAILS</t>
  </si>
  <si>
    <t>Company Name:</t>
  </si>
  <si>
    <t>Address:</t>
  </si>
  <si>
    <t>Tel:</t>
  </si>
  <si>
    <t>Mobile:</t>
  </si>
  <si>
    <t>E-Mail:</t>
  </si>
  <si>
    <t>Fax:</t>
  </si>
  <si>
    <t>AUSTRALIAN AGENT (YOUR DETAILS)</t>
  </si>
  <si>
    <t>Special Instructions:</t>
  </si>
  <si>
    <t>Rates Sold:</t>
  </si>
  <si>
    <t>Special Conditions</t>
  </si>
  <si>
    <t>Bremen</t>
  </si>
  <si>
    <t>Egypt</t>
  </si>
  <si>
    <t>Alexandria</t>
  </si>
  <si>
    <t>Israel</t>
  </si>
  <si>
    <t>Haifa</t>
  </si>
  <si>
    <t>HUNGARY</t>
  </si>
  <si>
    <t>Gyomroi Ut 140</t>
  </si>
  <si>
    <t>IBERGLORY</t>
  </si>
  <si>
    <t>Destination</t>
  </si>
  <si>
    <t>Origin</t>
  </si>
  <si>
    <t>T/Time</t>
  </si>
  <si>
    <t>BAF</t>
  </si>
  <si>
    <t>W/V.</t>
  </si>
  <si>
    <t>Srv.Lvl.</t>
  </si>
  <si>
    <t>Comm</t>
  </si>
  <si>
    <t>Conversion</t>
  </si>
  <si>
    <t>Start Date</t>
  </si>
  <si>
    <t>Expiry Date</t>
  </si>
  <si>
    <t>M3</t>
  </si>
  <si>
    <t>STD</t>
  </si>
  <si>
    <t>GENL</t>
  </si>
  <si>
    <t>Tab</t>
  </si>
  <si>
    <t>Currency</t>
  </si>
  <si>
    <t>Calculator</t>
  </si>
  <si>
    <t>Unit</t>
  </si>
  <si>
    <t>Charge Code</t>
  </si>
  <si>
    <t>FRT</t>
  </si>
  <si>
    <t>HRC</t>
  </si>
  <si>
    <t>T</t>
  </si>
  <si>
    <t>MPU</t>
  </si>
  <si>
    <t>AUADL</t>
  </si>
  <si>
    <t>AUBNE</t>
  </si>
  <si>
    <t>AUFRE</t>
  </si>
  <si>
    <t>AUMEL</t>
  </si>
  <si>
    <t>AUSYD</t>
  </si>
  <si>
    <t>ATVDD</t>
  </si>
  <si>
    <t>BDCGP</t>
  </si>
  <si>
    <t>BEANR</t>
  </si>
  <si>
    <t>BRSSZ</t>
  </si>
  <si>
    <t>CAMTR</t>
  </si>
  <si>
    <t>CATOR</t>
  </si>
  <si>
    <t>CAVAN</t>
  </si>
  <si>
    <t>CNFOS</t>
  </si>
  <si>
    <t>CNJMN</t>
  </si>
  <si>
    <t>CNSUD</t>
  </si>
  <si>
    <t>CNZUH</t>
  </si>
  <si>
    <t>DKCPH</t>
  </si>
  <si>
    <t>EGALY</t>
  </si>
  <si>
    <t>FIHEL</t>
  </si>
  <si>
    <t>FRLEH</t>
  </si>
  <si>
    <t>FRLIO</t>
  </si>
  <si>
    <t>FRPAR</t>
  </si>
  <si>
    <t>DEBRE</t>
  </si>
  <si>
    <t>DEHAM</t>
  </si>
  <si>
    <t>HKHKG</t>
  </si>
  <si>
    <t>HUBUD</t>
  </si>
  <si>
    <t>INBLR</t>
  </si>
  <si>
    <t>INCCU</t>
  </si>
  <si>
    <t>INMAA</t>
  </si>
  <si>
    <t>INDEL</t>
  </si>
  <si>
    <t>INNSA</t>
  </si>
  <si>
    <t>IDJKT</t>
  </si>
  <si>
    <t>IDSRG</t>
  </si>
  <si>
    <t>IDSUB</t>
  </si>
  <si>
    <t>ILHFA</t>
  </si>
  <si>
    <t>ITMIL</t>
  </si>
  <si>
    <t>JPUKB</t>
  </si>
  <si>
    <t>JPNGO</t>
  </si>
  <si>
    <t>JPOSA</t>
  </si>
  <si>
    <t>JPTYO</t>
  </si>
  <si>
    <t>JPYOK</t>
  </si>
  <si>
    <t>KRPUS</t>
  </si>
  <si>
    <t>MYPGU</t>
  </si>
  <si>
    <t>MYPEN</t>
  </si>
  <si>
    <t>MYPKG</t>
  </si>
  <si>
    <t>NLRTM</t>
  </si>
  <si>
    <t>NZAKL</t>
  </si>
  <si>
    <t>NZLYT</t>
  </si>
  <si>
    <t>NZWLG</t>
  </si>
  <si>
    <t>NOOSL</t>
  </si>
  <si>
    <t>PKKHI</t>
  </si>
  <si>
    <t>PHCEB</t>
  </si>
  <si>
    <t>PHMNL</t>
  </si>
  <si>
    <t>PLGDY</t>
  </si>
  <si>
    <t>PTLIS</t>
  </si>
  <si>
    <t>PTOPO</t>
  </si>
  <si>
    <t>SGSIN</t>
  </si>
  <si>
    <t>ZADUR</t>
  </si>
  <si>
    <t>ZAJNB</t>
  </si>
  <si>
    <t>ESBCN</t>
  </si>
  <si>
    <t>ESVLC</t>
  </si>
  <si>
    <t>LKCMB</t>
  </si>
  <si>
    <t>SEGOT</t>
  </si>
  <si>
    <t>TWKHH</t>
  </si>
  <si>
    <t>TWKEL</t>
  </si>
  <si>
    <t>THBKK</t>
  </si>
  <si>
    <t>TRIST</t>
  </si>
  <si>
    <t>AEJEA</t>
  </si>
  <si>
    <t>GBMNC</t>
  </si>
  <si>
    <t>GBSOU</t>
  </si>
  <si>
    <t>USATL</t>
  </si>
  <si>
    <t>USBAL</t>
  </si>
  <si>
    <t>USBOS</t>
  </si>
  <si>
    <t>USCHS</t>
  </si>
  <si>
    <t>USCLT</t>
  </si>
  <si>
    <t>USCHI</t>
  </si>
  <si>
    <t>USCLE</t>
  </si>
  <si>
    <t>USCMH</t>
  </si>
  <si>
    <t>USDAL</t>
  </si>
  <si>
    <t>USDET</t>
  </si>
  <si>
    <t>USHOU</t>
  </si>
  <si>
    <t>USMEM</t>
  </si>
  <si>
    <t>USMIA</t>
  </si>
  <si>
    <t>USMSY</t>
  </si>
  <si>
    <t>USNYC</t>
  </si>
  <si>
    <t>USORF</t>
  </si>
  <si>
    <t>USPHL</t>
  </si>
  <si>
    <t>USPDX</t>
  </si>
  <si>
    <t>USSFO</t>
  </si>
  <si>
    <t>USSEA</t>
  </si>
  <si>
    <t>VNHPH</t>
  </si>
  <si>
    <t>VNSGN</t>
  </si>
  <si>
    <t>Budapest</t>
  </si>
  <si>
    <t>Hungary</t>
  </si>
  <si>
    <t>Shipco Transport SP Z O.O</t>
  </si>
  <si>
    <t>TRANSGLORY</t>
  </si>
  <si>
    <t>77 Richard Pearse Drive</t>
  </si>
  <si>
    <t>Orient Star Transport</t>
  </si>
  <si>
    <t>Basel</t>
  </si>
  <si>
    <t>All wooden packaging must comply with ISPM 15.</t>
  </si>
  <si>
    <t>Rotterdam</t>
  </si>
  <si>
    <t>United Kingdom</t>
  </si>
  <si>
    <t>Semarang</t>
  </si>
  <si>
    <t>Surabaya</t>
  </si>
  <si>
    <t>Genoa</t>
  </si>
  <si>
    <t>La Spezia</t>
  </si>
  <si>
    <t>Kobe</t>
  </si>
  <si>
    <t>Nagoya</t>
  </si>
  <si>
    <t>Tokyo</t>
  </si>
  <si>
    <t>Pasir Gudang</t>
  </si>
  <si>
    <t>Penang</t>
  </si>
  <si>
    <t>Oslo</t>
  </si>
  <si>
    <t>Karachi</t>
  </si>
  <si>
    <t>Chennai</t>
  </si>
  <si>
    <r>
      <t xml:space="preserve">General Conditions for All Cargo Transhipping via </t>
    </r>
    <r>
      <rPr>
        <b/>
        <sz val="9"/>
        <rFont val="Arial"/>
        <family val="2"/>
      </rPr>
      <t>Shipco Transport  ( Singapore)</t>
    </r>
    <r>
      <rPr>
        <sz val="9"/>
        <rFont val="Arial"/>
        <family val="2"/>
      </rPr>
      <t xml:space="preserve"> All dutible goods such as Liquor &amp; Tabacco based procducts are not able to be transhipped.  Maximum weight per package 3000kgs. Foodstuffs not acceptable to All destinations - Please check prior to loading. Commerical invoice required for all cargo with a European Final Destination. Vet Goods not accepted for transhipment to Europe. General Consitions for All Cargo Transhipping via Asian Groupage Services ( Singapore) Food Stuffs &amp; All Dutiable cargo such as Alcohol, Cigarettes can not be shipped to All destinations please check prior to shipment. </t>
    </r>
  </si>
  <si>
    <t>Shantou</t>
  </si>
  <si>
    <t>Foshan</t>
  </si>
  <si>
    <t>HONG KONG</t>
  </si>
  <si>
    <t>CHINA</t>
  </si>
  <si>
    <t>MALAYSIA</t>
  </si>
  <si>
    <t>NETHERLANDS</t>
  </si>
  <si>
    <t>NEW ZEALAND</t>
  </si>
  <si>
    <t>NORWAY</t>
  </si>
  <si>
    <t>PAKISTAN</t>
  </si>
  <si>
    <t>Calcutta</t>
  </si>
  <si>
    <t>EGYPT</t>
  </si>
  <si>
    <t>ITSPE</t>
  </si>
  <si>
    <t>USLAX</t>
  </si>
  <si>
    <t>GBTIL</t>
  </si>
  <si>
    <t>CNZSN</t>
  </si>
  <si>
    <t xml:space="preserve">All wooden packaging must comply with ISPM 15.Pallets are not accepted for AMS lodgement by US Customs. PO BOX is not accepted by US Customs for AMS lodgement. HS Code is required on HBL. After AMS has been filed no further amendments to HBL is possible.   All food products are subject to approval: a prior notice confirmation number or certificate of the FDA (Food and Drug Administration) must be confirmed prior to delivery/cut off date. We can not accept the commodity “Antiques” to the U.S.A. Dangerous cargo must be declared by class, division and UN Number as well as -hr emergency phone number    **** PERSONAL EFFECTS Must have sufficent packaging such as lftvans or crates. A ledgible copy of a packing list in English along with a Copy of the Consignee's Passport is required. Personal Effects moving to Calgary and Edmonton are subject to a 25% surcharge. Maximum Weight accepted per package is 2500 kgs. </t>
  </si>
  <si>
    <t>CONTACT DETAILS</t>
  </si>
  <si>
    <t>A.C.F.S.</t>
  </si>
  <si>
    <t>FAX:  02 9666 4533</t>
  </si>
  <si>
    <t>Lyttelton</t>
  </si>
  <si>
    <t>Tel: 03 8554 7500</t>
  </si>
  <si>
    <t>Vancouver</t>
  </si>
  <si>
    <t>Wellington</t>
  </si>
  <si>
    <t>Yokohama</t>
  </si>
  <si>
    <t>COUNTRY</t>
  </si>
  <si>
    <t>OFFICE DETAILS</t>
  </si>
  <si>
    <t>11-13 Friendship Road</t>
  </si>
  <si>
    <t>Port Botany  NSW  2036</t>
  </si>
  <si>
    <t>Tel: 02 9666 4555</t>
  </si>
  <si>
    <t>36-38 Trade Park Drive</t>
  </si>
  <si>
    <t>Tullamarine  VIC  3043</t>
  </si>
  <si>
    <t>Tel: 07 3632 4300</t>
  </si>
  <si>
    <t>Fax: 07 3632 4333</t>
  </si>
  <si>
    <t>Tel: 08 8240 1500</t>
  </si>
  <si>
    <t>Fax: 08 8240 1599</t>
  </si>
  <si>
    <t>Tel: 08 9335 3778</t>
  </si>
  <si>
    <t>Monday - Friday</t>
  </si>
  <si>
    <t>Le Havre</t>
  </si>
  <si>
    <t>KOREA</t>
  </si>
  <si>
    <t>SOUTH AFRICA</t>
  </si>
  <si>
    <t>Unit 6 Molineux Point</t>
  </si>
  <si>
    <t>Melb / Los Angeles</t>
  </si>
  <si>
    <t>CUR</t>
  </si>
  <si>
    <t xml:space="preserve">ROUTING
</t>
  </si>
  <si>
    <t xml:space="preserve">TRANSIT
TIME
</t>
  </si>
  <si>
    <t>Port Kelang</t>
  </si>
  <si>
    <t>Jebel Ali</t>
  </si>
  <si>
    <t>PER CBM</t>
  </si>
  <si>
    <t>Singapore</t>
  </si>
  <si>
    <t>Auckland</t>
  </si>
  <si>
    <t>Busan</t>
  </si>
  <si>
    <t>Durban</t>
  </si>
  <si>
    <t>Hamburg</t>
  </si>
  <si>
    <t>Hong Kong</t>
  </si>
  <si>
    <t>ORIGIN AGENT</t>
  </si>
  <si>
    <t>ORIGIN AGENTS</t>
  </si>
  <si>
    <t>Melb / Hamburg</t>
  </si>
  <si>
    <t>Melb / Direct</t>
  </si>
  <si>
    <t>India</t>
  </si>
  <si>
    <t>Indonesia</t>
  </si>
  <si>
    <t>Italy</t>
  </si>
  <si>
    <t>Norway</t>
  </si>
  <si>
    <t>Pakistan</t>
  </si>
  <si>
    <t>Spain</t>
  </si>
  <si>
    <t>Sri Lanka</t>
  </si>
  <si>
    <t>Sweden</t>
  </si>
  <si>
    <t>Switzerland</t>
  </si>
  <si>
    <t>Turkey</t>
  </si>
  <si>
    <t>UAE</t>
  </si>
  <si>
    <t>USA</t>
  </si>
  <si>
    <t>Vietnam</t>
  </si>
  <si>
    <t>MA</t>
  </si>
  <si>
    <t>NC</t>
  </si>
  <si>
    <t>IL</t>
  </si>
  <si>
    <t>TN</t>
  </si>
  <si>
    <t>CA</t>
  </si>
  <si>
    <t>PA</t>
  </si>
  <si>
    <t>OR</t>
  </si>
  <si>
    <t>MINIMUM</t>
  </si>
  <si>
    <t>Shunde</t>
  </si>
  <si>
    <t>Zhongshan</t>
  </si>
  <si>
    <t>Zhuhai</t>
  </si>
  <si>
    <t>AUSTRIA</t>
  </si>
  <si>
    <t>BANGLADESH</t>
  </si>
  <si>
    <t>BELGIUM</t>
  </si>
  <si>
    <t>CANADA</t>
  </si>
  <si>
    <t>Sydney</t>
  </si>
  <si>
    <t>Melbourne</t>
  </si>
  <si>
    <t>Brisbane</t>
  </si>
  <si>
    <t>Adelaide</t>
  </si>
  <si>
    <t>Fremantle</t>
  </si>
  <si>
    <t>SPAIN</t>
  </si>
  <si>
    <t>Dubai</t>
  </si>
  <si>
    <t>SWEDEN</t>
  </si>
  <si>
    <t>SWITZERLAND</t>
  </si>
  <si>
    <t>TAIWAN</t>
  </si>
  <si>
    <t>TURKEY</t>
  </si>
  <si>
    <t>Melb / Singapore</t>
  </si>
  <si>
    <t>Melb / Vancouver</t>
  </si>
  <si>
    <t>Melb / Busan</t>
  </si>
  <si>
    <t>All Wooden packaging must comply with ISPM 15. Transhipment via Asian Groupage Services ( Singapore) Foodstuffs not accepted. Cargo must not exceed 1000 kgs per piece and 2m x 2m x 2m per package.</t>
  </si>
  <si>
    <t>Cebu</t>
  </si>
  <si>
    <t>Johannesburg</t>
  </si>
  <si>
    <t>Port Elizabeth</t>
  </si>
  <si>
    <t>Barcelona</t>
  </si>
  <si>
    <t>Valencia</t>
  </si>
  <si>
    <t>Colombo</t>
  </si>
  <si>
    <t>Gothenburg</t>
  </si>
  <si>
    <t>Kaohsiung</t>
  </si>
  <si>
    <t>Istanbul</t>
  </si>
  <si>
    <t>Seattle</t>
  </si>
  <si>
    <t>Haiphong</t>
  </si>
  <si>
    <t>Ho Chi Minh</t>
  </si>
  <si>
    <t>Atlanta</t>
  </si>
  <si>
    <t>Baltimore</t>
  </si>
  <si>
    <t>Boston</t>
  </si>
  <si>
    <t>Charleston</t>
  </si>
  <si>
    <t>Charlotte</t>
  </si>
  <si>
    <t>Chicago</t>
  </si>
  <si>
    <t>Cleveland</t>
  </si>
  <si>
    <t>Columbus</t>
  </si>
  <si>
    <t>Dallas</t>
  </si>
  <si>
    <t>Detroit</t>
  </si>
  <si>
    <t>Houston</t>
  </si>
  <si>
    <t>Memphis</t>
  </si>
  <si>
    <t>Miami</t>
  </si>
  <si>
    <t>New Orleans</t>
  </si>
  <si>
    <t>Norfolk</t>
  </si>
  <si>
    <t>Philadelphia</t>
  </si>
  <si>
    <t>Portland</t>
  </si>
  <si>
    <t>Argentina</t>
  </si>
  <si>
    <t>Buenos Aires</t>
  </si>
  <si>
    <t>ARBUE</t>
  </si>
  <si>
    <t>Cincinnati</t>
  </si>
  <si>
    <t>USCVG</t>
  </si>
  <si>
    <t>Indianapolis</t>
  </si>
  <si>
    <t>USIND</t>
  </si>
  <si>
    <t>IN</t>
  </si>
  <si>
    <t>Minneapolis</t>
  </si>
  <si>
    <t>USMES</t>
  </si>
  <si>
    <t>ARGENTINA</t>
  </si>
  <si>
    <t>General Conditions of Carriage</t>
  </si>
  <si>
    <r>
      <rPr>
        <b/>
        <sz val="10"/>
        <rFont val="Verdana"/>
        <family val="2"/>
      </rPr>
      <t xml:space="preserve">* </t>
    </r>
    <r>
      <rPr>
        <sz val="10"/>
        <rFont val="Verdana"/>
        <family val="2"/>
      </rPr>
      <t>Rates quoted are based on cargo being routed through your local AGS World Transport Australia office. Rates quoted are not applicable to CIF shipments.</t>
    </r>
  </si>
  <si>
    <r>
      <rPr>
        <b/>
        <sz val="10"/>
        <rFont val="Verdana"/>
        <family val="2"/>
      </rPr>
      <t xml:space="preserve">* </t>
    </r>
    <r>
      <rPr>
        <sz val="10"/>
        <rFont val="Verdana"/>
        <family val="2"/>
      </rPr>
      <t>Rates are quoted in the currency specified within the Tariff</t>
    </r>
  </si>
  <si>
    <r>
      <rPr>
        <b/>
        <sz val="10"/>
        <rFont val="Verdana"/>
        <family val="2"/>
      </rPr>
      <t xml:space="preserve">* </t>
    </r>
    <r>
      <rPr>
        <sz val="10"/>
        <rFont val="Verdana"/>
        <family val="2"/>
      </rPr>
      <t>Rates are quoted on a CFS to CFS basis and does not include any Origin of Destination Local Charges</t>
    </r>
  </si>
  <si>
    <r>
      <rPr>
        <b/>
        <sz val="10"/>
        <rFont val="Verdana"/>
        <family val="2"/>
      </rPr>
      <t xml:space="preserve">* </t>
    </r>
    <r>
      <rPr>
        <sz val="10"/>
        <rFont val="Verdana"/>
        <family val="2"/>
      </rPr>
      <t>Rates quoted are charged on a per Cubic metre, Tonne or Minimum basis, whichever is greater, unless otherwise stated.</t>
    </r>
  </si>
  <si>
    <r>
      <rPr>
        <b/>
        <sz val="10"/>
        <rFont val="Verdana"/>
        <family val="2"/>
      </rPr>
      <t xml:space="preserve">* </t>
    </r>
    <r>
      <rPr>
        <sz val="10"/>
        <rFont val="Verdana"/>
        <family val="2"/>
      </rPr>
      <t>Rates and services are subject to change with or without prior notice.</t>
    </r>
  </si>
  <si>
    <r>
      <rPr>
        <b/>
        <sz val="10"/>
        <rFont val="Verdana"/>
        <family val="2"/>
      </rPr>
      <t xml:space="preserve">* </t>
    </r>
    <r>
      <rPr>
        <sz val="10"/>
        <rFont val="Verdana"/>
        <family val="2"/>
      </rPr>
      <t>Rates are subject to GRI, PSS, War Risk and any other market fluctuations</t>
    </r>
  </si>
  <si>
    <t>* USA - Rates are proposed and subject to FMC Filing via your nominated US Agent/Office, Please contact  AGS for filing assistance</t>
  </si>
  <si>
    <t>All Business is undertaken is subject to our standard trading terms and conditions, a copy of chech is available upon request.</t>
  </si>
  <si>
    <t>HBL</t>
  </si>
  <si>
    <t>Terminal Security</t>
  </si>
  <si>
    <t>All Business is undertaken is subject to our standard trading terms and conditions, a copy of which is available upon request.</t>
  </si>
  <si>
    <t>Ahmedabad</t>
  </si>
  <si>
    <t>Tuticorin</t>
  </si>
  <si>
    <t>Verona</t>
  </si>
  <si>
    <t>Krakow</t>
  </si>
  <si>
    <t>Warszawa</t>
  </si>
  <si>
    <t>Leixoes</t>
  </si>
  <si>
    <t>ISRAEL</t>
  </si>
  <si>
    <t xml:space="preserve">Saco Shipping </t>
  </si>
  <si>
    <t>SSC Consolidation Dubai</t>
  </si>
  <si>
    <t>Routing</t>
  </si>
  <si>
    <t>PO Box 263416</t>
  </si>
  <si>
    <t>Rongqi</t>
  </si>
  <si>
    <t>CNROQ</t>
  </si>
  <si>
    <t>Ireland</t>
  </si>
  <si>
    <t>Dublin</t>
  </si>
  <si>
    <t>Danang</t>
  </si>
  <si>
    <t>VNDAD</t>
  </si>
  <si>
    <t>ITGOA</t>
  </si>
  <si>
    <t>ZACPT</t>
  </si>
  <si>
    <t>ZAPLZ</t>
  </si>
  <si>
    <r>
      <rPr>
        <b/>
        <sz val="10"/>
        <rFont val="Arial"/>
        <family val="2"/>
      </rPr>
      <t xml:space="preserve">* </t>
    </r>
    <r>
      <rPr>
        <sz val="10"/>
        <rFont val="Arial"/>
        <family val="2"/>
      </rPr>
      <t>Rates quoted are based on cargo being routed through your local AGS World Transport Australia office. Rates quoted are not applicable to CIF shipments.</t>
    </r>
  </si>
  <si>
    <t>Croatia</t>
  </si>
  <si>
    <t>Zagreb</t>
  </si>
  <si>
    <t>Czech Republic</t>
  </si>
  <si>
    <t>Prague</t>
  </si>
  <si>
    <t>Estonia</t>
  </si>
  <si>
    <t>Tallinn</t>
  </si>
  <si>
    <t>Latvia</t>
  </si>
  <si>
    <t>Riga</t>
  </si>
  <si>
    <t>Lithuania</t>
  </si>
  <si>
    <t>Klaipeda</t>
  </si>
  <si>
    <t>Vilnius</t>
  </si>
  <si>
    <t>Poznan</t>
  </si>
  <si>
    <t>Wroclaw</t>
  </si>
  <si>
    <t>Romania</t>
  </si>
  <si>
    <t>Bucharest</t>
  </si>
  <si>
    <t>Russia</t>
  </si>
  <si>
    <t>St. Petersburg</t>
  </si>
  <si>
    <t>Serbia</t>
  </si>
  <si>
    <t>Belgrade</t>
  </si>
  <si>
    <t>Slovakia</t>
  </si>
  <si>
    <t>Bratislava</t>
  </si>
  <si>
    <t>Slovenia</t>
  </si>
  <si>
    <t>Koper</t>
  </si>
  <si>
    <t>Ljubljana</t>
  </si>
  <si>
    <t>Geneva</t>
  </si>
  <si>
    <t>Zurich</t>
  </si>
  <si>
    <t>HRZAG</t>
  </si>
  <si>
    <t>CZPRG</t>
  </si>
  <si>
    <t>EETLL</t>
  </si>
  <si>
    <t>LVRIX</t>
  </si>
  <si>
    <t>LTVNO</t>
  </si>
  <si>
    <t>PLKRK</t>
  </si>
  <si>
    <t>PLPOZ</t>
  </si>
  <si>
    <t>PLWAW</t>
  </si>
  <si>
    <t>PLWRO</t>
  </si>
  <si>
    <t>RULED</t>
  </si>
  <si>
    <t>SKBTS</t>
  </si>
  <si>
    <t>SIKOP</t>
  </si>
  <si>
    <t>RU</t>
  </si>
  <si>
    <t>SK</t>
  </si>
  <si>
    <t>SI</t>
  </si>
  <si>
    <t>LV</t>
  </si>
  <si>
    <t>LT</t>
  </si>
  <si>
    <t>CZ</t>
  </si>
  <si>
    <t>EE</t>
  </si>
  <si>
    <t>RO</t>
  </si>
  <si>
    <t>CZECH REPUBLIC</t>
  </si>
  <si>
    <t>ESTONIA</t>
  </si>
  <si>
    <t>Kopli 19</t>
  </si>
  <si>
    <t>LATVIA</t>
  </si>
  <si>
    <t>LITHUANIA</t>
  </si>
  <si>
    <t>Shipco Transport UAB</t>
  </si>
  <si>
    <t>ROMANIA</t>
  </si>
  <si>
    <t>RUSSIA</t>
  </si>
  <si>
    <t>SLOVAKIA</t>
  </si>
  <si>
    <t>SLOVENIA</t>
  </si>
  <si>
    <t>Tianjin Consol</t>
  </si>
  <si>
    <t>Team Global</t>
  </si>
  <si>
    <t>Eldan Cargo</t>
  </si>
  <si>
    <t xml:space="preserve">      OVERSEAS AGENTS LISTINGS</t>
  </si>
  <si>
    <t>Please note: Agents may vary for FREMANTLE shipments. Please confirm with your local AGS office</t>
  </si>
  <si>
    <t>QA</t>
  </si>
  <si>
    <t>BH</t>
  </si>
  <si>
    <t>SA</t>
  </si>
  <si>
    <t>JO</t>
  </si>
  <si>
    <t>BO</t>
  </si>
  <si>
    <t>KE</t>
  </si>
  <si>
    <t>KH</t>
  </si>
  <si>
    <t>KW</t>
  </si>
  <si>
    <t>SB</t>
  </si>
  <si>
    <t>CL</t>
  </si>
  <si>
    <t>LB</t>
  </si>
  <si>
    <t>CO</t>
  </si>
  <si>
    <t>MO</t>
  </si>
  <si>
    <t>CR</t>
  </si>
  <si>
    <t>CY</t>
  </si>
  <si>
    <t>MU</t>
  </si>
  <si>
    <t>Czech Rep.</t>
  </si>
  <si>
    <t>MX</t>
  </si>
  <si>
    <t>TZ</t>
  </si>
  <si>
    <t>DO</t>
  </si>
  <si>
    <t>TO</t>
  </si>
  <si>
    <t>GB</t>
  </si>
  <si>
    <t>Phillipines</t>
  </si>
  <si>
    <t>Phone</t>
  </si>
  <si>
    <t>+</t>
  </si>
  <si>
    <t>vrodriguez@transglory.com</t>
  </si>
  <si>
    <t>BUENOS AIRES</t>
  </si>
  <si>
    <t>Saco Shipping Argentina</t>
  </si>
  <si>
    <t>Moreno 1257, 3 Piso</t>
  </si>
  <si>
    <t>Buenos Aires, CC1091AAY</t>
  </si>
  <si>
    <t>54 11 5238 2232</t>
  </si>
  <si>
    <t xml:space="preserve"> </t>
  </si>
  <si>
    <t>Contact</t>
  </si>
  <si>
    <t>info@ar.sacoshipping.com</t>
  </si>
  <si>
    <t>VIENNA</t>
  </si>
  <si>
    <t>Taborstrasse 95, Ladestrasse 1</t>
  </si>
  <si>
    <t>Nordwestbahnhof, 1200</t>
  </si>
  <si>
    <t>43 1 890 44 55 0</t>
  </si>
  <si>
    <t>CHITTAGONG</t>
  </si>
  <si>
    <t>ANTWERP</t>
  </si>
  <si>
    <t>St-Aldegondiskaai 18</t>
  </si>
  <si>
    <t>BE, 2000</t>
  </si>
  <si>
    <t>32 3 609 40 00</t>
  </si>
  <si>
    <t>ant@sscconsolidation.com</t>
  </si>
  <si>
    <t>CURITIBA</t>
  </si>
  <si>
    <t>ITAJAI</t>
  </si>
  <si>
    <t>Allink Transportes Internacionais</t>
  </si>
  <si>
    <t>AV. Presidente Getullo Vargas, 2932</t>
  </si>
  <si>
    <t>Rua Joinville</t>
  </si>
  <si>
    <t>CJ 503 144, Bairro: Merces, PR 80240-040</t>
  </si>
  <si>
    <t>304, SI 601 Centro, SC 88301-410</t>
  </si>
  <si>
    <t>55 41 3029 3466</t>
  </si>
  <si>
    <t>55 47 3349 5220</t>
  </si>
  <si>
    <t>elias.sader@allink.com.br</t>
  </si>
  <si>
    <t>carine.hermann@allink.com.br</t>
  </si>
  <si>
    <t>PARANAGUA</t>
  </si>
  <si>
    <t>PORTO ALEGRE</t>
  </si>
  <si>
    <t>Rua Rodrigues Alves</t>
  </si>
  <si>
    <t>AV. Das Industries, 469 Sala</t>
  </si>
  <si>
    <t>759 Centro, PR 83203-170</t>
  </si>
  <si>
    <t>301 Bairro Sao, Jao, RS 90200-290</t>
  </si>
  <si>
    <t>55 41 3425 5536</t>
  </si>
  <si>
    <t>55 51 3325 9103</t>
  </si>
  <si>
    <t>RIO DE JANEIRO</t>
  </si>
  <si>
    <t>RIO GRANDE</t>
  </si>
  <si>
    <t>AV. Almirante Maximiniano Fonseca, 2014 -</t>
  </si>
  <si>
    <t>4a seccao da Barra, RS 96201-040</t>
  </si>
  <si>
    <t>55 53 3234 3093</t>
  </si>
  <si>
    <t>alexandre.witkowski@allink.com.br</t>
  </si>
  <si>
    <t>SANTOS</t>
  </si>
  <si>
    <t>SAO PAULO</t>
  </si>
  <si>
    <t xml:space="preserve">Rua Frei Gaspar, 22 - 9o andar </t>
  </si>
  <si>
    <t>AL. Dos Maracatins 1217</t>
  </si>
  <si>
    <t>CJS 91/92, SP 11010-090</t>
  </si>
  <si>
    <t>CJ 1017-10 Andar, Moema SP 04089-018</t>
  </si>
  <si>
    <t>55 13 3213 1900</t>
  </si>
  <si>
    <t>55 11 3254 9700</t>
  </si>
  <si>
    <t>samira.castro@allink.com.br</t>
  </si>
  <si>
    <t>10500 Cote De Liesse</t>
  </si>
  <si>
    <t>Suite 230, QC, H8T 1A4</t>
  </si>
  <si>
    <t>1 514 631 3611</t>
  </si>
  <si>
    <t>mon@shipco.com</t>
  </si>
  <si>
    <t>TORONTO</t>
  </si>
  <si>
    <t>DALIAN</t>
  </si>
  <si>
    <t>FOSHAN</t>
  </si>
  <si>
    <t>Shipco Transport Shenzhen</t>
  </si>
  <si>
    <t>27/F Block A, Nanfang Securities Building</t>
  </si>
  <si>
    <t>JianShe Road</t>
  </si>
  <si>
    <t>FUZHOU</t>
  </si>
  <si>
    <t>GUANGZHOU</t>
  </si>
  <si>
    <t>Room 1706 17/F, Taiheng Buidling No 18</t>
  </si>
  <si>
    <t>Siyou 1st Road, Yuexlu District</t>
  </si>
  <si>
    <t>86 208 737 8025</t>
  </si>
  <si>
    <t>tho@shipco.com</t>
  </si>
  <si>
    <t>JIANGMEN</t>
  </si>
  <si>
    <t>NANJING</t>
  </si>
  <si>
    <t>Shipco Transport Shanghai</t>
  </si>
  <si>
    <t>11F Litong Plaza No. 1350 North Sichuan</t>
  </si>
  <si>
    <t>Road, Hongkou District</t>
  </si>
  <si>
    <t>862 1231 36888</t>
  </si>
  <si>
    <t>QINGDAO</t>
  </si>
  <si>
    <t>Hong Kong Middle Road</t>
  </si>
  <si>
    <t>86 532 8090 5360</t>
  </si>
  <si>
    <t>SHANGHAI</t>
  </si>
  <si>
    <t>SHANTOU</t>
  </si>
  <si>
    <t>SHENZHEN</t>
  </si>
  <si>
    <t>SHUNDE</t>
  </si>
  <si>
    <t>TIANJIN / XINGANG</t>
  </si>
  <si>
    <t>XIAMEN</t>
  </si>
  <si>
    <t>10th Floor Wanlong Mansion</t>
  </si>
  <si>
    <t>Room 509, E Building International</t>
  </si>
  <si>
    <t>No. 78 Shiyljing Rd, Hedong District</t>
  </si>
  <si>
    <t>Shipping Centre No 99, Xiangyu Road</t>
  </si>
  <si>
    <t>86 592 5600 938</t>
  </si>
  <si>
    <t>saxie@shipco.com</t>
  </si>
  <si>
    <t>ZHONGSHAN</t>
  </si>
  <si>
    <t>ZHUHAI</t>
  </si>
  <si>
    <t>PRAGUE</t>
  </si>
  <si>
    <t>Cerveny Ujezd, 260 Unhost</t>
  </si>
  <si>
    <t>Praha Zahad 27351</t>
  </si>
  <si>
    <t>420 222 507 800</t>
  </si>
  <si>
    <t>mirka.burianova@cz.sacoshipping.com</t>
  </si>
  <si>
    <t>COPENHAGEN</t>
  </si>
  <si>
    <t>Shipco Transport Denmark</t>
  </si>
  <si>
    <t>Snorresgade 18</t>
  </si>
  <si>
    <t>45 39 15 05 50</t>
  </si>
  <si>
    <t>ALEXANDRIA</t>
  </si>
  <si>
    <t>CAIRO</t>
  </si>
  <si>
    <t>8 Lumumba Street</t>
  </si>
  <si>
    <t>Bab Sharki 1st Floor</t>
  </si>
  <si>
    <t>203 399 1000</t>
  </si>
  <si>
    <t>202 225 9645 / 647</t>
  </si>
  <si>
    <t>PORT SAID</t>
  </si>
  <si>
    <t>Mamsha Street, Building Nr 267/8</t>
  </si>
  <si>
    <t>Elsultan Tower, Floor Nr 5</t>
  </si>
  <si>
    <t>206 633 22804</t>
  </si>
  <si>
    <t>TALLINN</t>
  </si>
  <si>
    <t>Shipco Transport EESTI AS</t>
  </si>
  <si>
    <t>372 664 5350</t>
  </si>
  <si>
    <t>tll@shipco.com</t>
  </si>
  <si>
    <t>HELSINKI</t>
  </si>
  <si>
    <t>Oy Shipco Transport AB</t>
  </si>
  <si>
    <t>Itamerenkatu 1</t>
  </si>
  <si>
    <t>358 94150 5460</t>
  </si>
  <si>
    <t>hel@shipco.com</t>
  </si>
  <si>
    <t>LE HAVRE</t>
  </si>
  <si>
    <t>LYON</t>
  </si>
  <si>
    <t>MARSEILLES</t>
  </si>
  <si>
    <t>PARIS</t>
  </si>
  <si>
    <t>BREMEN</t>
  </si>
  <si>
    <t>DULSBURG</t>
  </si>
  <si>
    <t>Buergermeister-Smidt-Strasse</t>
  </si>
  <si>
    <t>Dammstrasse 9</t>
  </si>
  <si>
    <t>128, 28195</t>
  </si>
  <si>
    <t>494 215 20160</t>
  </si>
  <si>
    <t>492 035 006310</t>
  </si>
  <si>
    <t>HAMBURG</t>
  </si>
  <si>
    <t>Wollkaemmereistrasse 1</t>
  </si>
  <si>
    <t>494 078 0870</t>
  </si>
  <si>
    <t>Unit 1A &amp; 2, 13/F North Wing Skyway</t>
  </si>
  <si>
    <t>House 3 Sham Mong Roas, Tai Kok Tsui, Kowloon</t>
  </si>
  <si>
    <t>852 3796 6800</t>
  </si>
  <si>
    <t>BUDAPEST</t>
  </si>
  <si>
    <t>361 431 9410</t>
  </si>
  <si>
    <t>gabor.kolecsanszky@hu,sacoshipping.com</t>
  </si>
  <si>
    <t>AHMEDABAD</t>
  </si>
  <si>
    <t>BANGALORE</t>
  </si>
  <si>
    <t>Team Global Logistics Pvt LTD</t>
  </si>
  <si>
    <t>B-507, ATMA House Opp Old RBI</t>
  </si>
  <si>
    <t xml:space="preserve">Anugraha, 3M-109 3rd Main Road </t>
  </si>
  <si>
    <t>CALCUTTA</t>
  </si>
  <si>
    <t>CHENNAI</t>
  </si>
  <si>
    <t>Everest House, Room No. 6F,46C</t>
  </si>
  <si>
    <t>J. L. Nehru Road, 700071</t>
  </si>
  <si>
    <t>COCHIN</t>
  </si>
  <si>
    <t>HYDERABAD</t>
  </si>
  <si>
    <t>2nd Floor, Hina House, KPK Menon</t>
  </si>
  <si>
    <t>Road Willington Island, 682003</t>
  </si>
  <si>
    <t>NHAVA SHEVA (mumbai)</t>
  </si>
  <si>
    <t>NEW DELHI</t>
  </si>
  <si>
    <t>Times Square A Wing 7th Floor</t>
  </si>
  <si>
    <t>Andheri-Kurla Road, Andheri 400059</t>
  </si>
  <si>
    <t>PUNE</t>
  </si>
  <si>
    <t>TUTICORIN</t>
  </si>
  <si>
    <t xml:space="preserve">Akshay Complex, Room No 230 </t>
  </si>
  <si>
    <t>Dhole Patti Road 411001</t>
  </si>
  <si>
    <t>JAKARTA</t>
  </si>
  <si>
    <t>SURABAYA</t>
  </si>
  <si>
    <t>PT. Shipco Transport Indonesia Ltd</t>
  </si>
  <si>
    <t>Menara Prima 16th Floor Unit D &amp; EJI</t>
  </si>
  <si>
    <t>Wisma Bll 7th Floor #717-718</t>
  </si>
  <si>
    <t>Lingkar Mega Kuningan Blok 6.2 12950</t>
  </si>
  <si>
    <t>JL Permuda No. 60-70, 60271</t>
  </si>
  <si>
    <t>62 21 791 830 60</t>
  </si>
  <si>
    <t>62 31 545 9488</t>
  </si>
  <si>
    <t>myetty@shipco.com</t>
  </si>
  <si>
    <t>ASHDOD</t>
  </si>
  <si>
    <t>HAIFA</t>
  </si>
  <si>
    <t>Eldan Cargo 2000 Ltd</t>
  </si>
  <si>
    <t>Ama Building</t>
  </si>
  <si>
    <t>82 Haázmaut Street</t>
  </si>
  <si>
    <t>Suite 106</t>
  </si>
  <si>
    <t>972 8856 0085</t>
  </si>
  <si>
    <t>972 4867 8219</t>
  </si>
  <si>
    <t>TEL AVIV</t>
  </si>
  <si>
    <t>63 Jerusalem Street</t>
  </si>
  <si>
    <t>972 3559 4050</t>
  </si>
  <si>
    <t>MILAN</t>
  </si>
  <si>
    <t>NAGOYA</t>
  </si>
  <si>
    <t>SEOUL</t>
  </si>
  <si>
    <t>Shipco Transport Korea</t>
  </si>
  <si>
    <t>Rm 501-502 Innoplex Bldg, 57-5</t>
  </si>
  <si>
    <t>Yangsan-Ro Ro, Youngdeungpo_GU</t>
  </si>
  <si>
    <t>8270 7098 8713 or 8270 7098 8719</t>
  </si>
  <si>
    <t>RIGA</t>
  </si>
  <si>
    <t>Shipco Transport SIA</t>
  </si>
  <si>
    <t>Kipsalas 39</t>
  </si>
  <si>
    <t>371 674 08239</t>
  </si>
  <si>
    <t>rix@shipco.com</t>
  </si>
  <si>
    <t>VILNIUS</t>
  </si>
  <si>
    <t>Zygimantu Str. 11-6A</t>
  </si>
  <si>
    <t>370 5232 9107</t>
  </si>
  <si>
    <t>vin@shipco.com</t>
  </si>
  <si>
    <t>PENANG</t>
  </si>
  <si>
    <t>PORT KELANG</t>
  </si>
  <si>
    <t>Shipco Transport Sdn Bhd</t>
  </si>
  <si>
    <t>Unit 10.02 10th Floor, Wisma Leader No. 8</t>
  </si>
  <si>
    <t xml:space="preserve">A 5 2 5th Floor South Tower BBT One, Tower </t>
  </si>
  <si>
    <t>Jalan Larut 1050 Georgetown</t>
  </si>
  <si>
    <t>Lebuh Batu Nilam 1 Bandar Bukit, Selangor</t>
  </si>
  <si>
    <t>603 3325 3215</t>
  </si>
  <si>
    <t>ROTTERDAM</t>
  </si>
  <si>
    <t>Koddeweg 35-37</t>
  </si>
  <si>
    <t>311 026 30033</t>
  </si>
  <si>
    <t>AUCKLAND</t>
  </si>
  <si>
    <t>CHRISTCHURCH</t>
  </si>
  <si>
    <t>Ground Floor,</t>
  </si>
  <si>
    <t>Auckland International Airport</t>
  </si>
  <si>
    <t>801 Wairakei Road, Armagh</t>
  </si>
  <si>
    <t>64 9 256 4111</t>
  </si>
  <si>
    <t>64 3 357 8800</t>
  </si>
  <si>
    <t>enquiry.akl@mondiale.co.nz</t>
  </si>
  <si>
    <t>enquiry.chc@mondiale.co.nz</t>
  </si>
  <si>
    <t>WELLINGTON</t>
  </si>
  <si>
    <t>Level 1, 89 Ghuznee Street</t>
  </si>
  <si>
    <t>Marion Square</t>
  </si>
  <si>
    <t>64 4 802 3550</t>
  </si>
  <si>
    <t>enquiry.wlg@mondiale.co.nz</t>
  </si>
  <si>
    <t>OSLO</t>
  </si>
  <si>
    <t>Shipco Transport A/S</t>
  </si>
  <si>
    <t>Energlvelen 16</t>
  </si>
  <si>
    <t>47 639 43070</t>
  </si>
  <si>
    <t>osl@shipco.com</t>
  </si>
  <si>
    <t>KARACHI</t>
  </si>
  <si>
    <t>FAISALABAD</t>
  </si>
  <si>
    <t>Shipco Transport Pakistan</t>
  </si>
  <si>
    <t xml:space="preserve">Suite #702, 703 &amp; 704, 7th Floor </t>
  </si>
  <si>
    <t>Suite #1, 4th Floor Ahmed Plaza Bilal</t>
  </si>
  <si>
    <t>Progressive Plaza Beaumont Road, Civil Lane</t>
  </si>
  <si>
    <t>Chowk, Civil Lines 38000</t>
  </si>
  <si>
    <t>92 21 3564 2413</t>
  </si>
  <si>
    <t>92 41 2648 669</t>
  </si>
  <si>
    <t>lyp@shipco.pk</t>
  </si>
  <si>
    <t>LAHORE</t>
  </si>
  <si>
    <t>SIALKOT</t>
  </si>
  <si>
    <t>Suite # 504B, 5th Floor City Tower 6K</t>
  </si>
  <si>
    <t>Suite # 2, 1st Floor City Tower</t>
  </si>
  <si>
    <t>Main Boulevard, Gulberg II</t>
  </si>
  <si>
    <t>Shahabpura Road 51310</t>
  </si>
  <si>
    <t>92 42 3578 8584</t>
  </si>
  <si>
    <t>92 52 3252 703</t>
  </si>
  <si>
    <t>ihe@shipco.com</t>
  </si>
  <si>
    <t>skt@shipco.com</t>
  </si>
  <si>
    <t>PHILLIPINES</t>
  </si>
  <si>
    <t>CEBU</t>
  </si>
  <si>
    <t>MANILA</t>
  </si>
  <si>
    <t>6th Floor TIM Bldg @ 5600 Sergio</t>
  </si>
  <si>
    <t>Osmena Highway Brgy, Palanan Makati City</t>
  </si>
  <si>
    <t>63 2823 2793</t>
  </si>
  <si>
    <t>lvianzon@shipco.com</t>
  </si>
  <si>
    <t>GDYNIA</t>
  </si>
  <si>
    <t>Shipco Transport SP Z.o.o</t>
  </si>
  <si>
    <t>UL Pulaskelgo 6</t>
  </si>
  <si>
    <t>81-368</t>
  </si>
  <si>
    <t>48 58 6218 817</t>
  </si>
  <si>
    <t>gdy@shipco.com</t>
  </si>
  <si>
    <t>PORTUGAL</t>
  </si>
  <si>
    <t>LISBON</t>
  </si>
  <si>
    <t>PORTO</t>
  </si>
  <si>
    <t>Iberglory</t>
  </si>
  <si>
    <t>AV. Marques De Tomar No. 2</t>
  </si>
  <si>
    <t>Avda De Antunes Guimaraes</t>
  </si>
  <si>
    <t>6, 1069-188</t>
  </si>
  <si>
    <t>509,4, 4450</t>
  </si>
  <si>
    <t>351 210 026 590</t>
  </si>
  <si>
    <t>351 229 991 390</t>
  </si>
  <si>
    <t>BUCHAREST</t>
  </si>
  <si>
    <t>Shipco Transport S.R.L</t>
  </si>
  <si>
    <t>44 Coltel Street</t>
  </si>
  <si>
    <t>Sector 3</t>
  </si>
  <si>
    <t>402 153 90235</t>
  </si>
  <si>
    <t>buh@shipco.com</t>
  </si>
  <si>
    <t>ST. PETERSBERG</t>
  </si>
  <si>
    <t xml:space="preserve">Shipco Transport </t>
  </si>
  <si>
    <t>10TH Krasnoarmeyskaya</t>
  </si>
  <si>
    <t>St 22A, 190103</t>
  </si>
  <si>
    <t>7 812 318 3960</t>
  </si>
  <si>
    <t>amihelson@shipco.com</t>
  </si>
  <si>
    <t>10 Raeburn Park</t>
  </si>
  <si>
    <t>#01-32</t>
  </si>
  <si>
    <t>65 6223 4664</t>
  </si>
  <si>
    <t>vong@shipco.com</t>
  </si>
  <si>
    <t>crchai@shipco.com</t>
  </si>
  <si>
    <t>BRATISLAVA</t>
  </si>
  <si>
    <t>Koclanska 92</t>
  </si>
  <si>
    <t>421 2622 50153</t>
  </si>
  <si>
    <t>viktor.chovancak@sk.sacoshipping.com</t>
  </si>
  <si>
    <t>KOPER</t>
  </si>
  <si>
    <t>Shipco Transport D.o.o</t>
  </si>
  <si>
    <t xml:space="preserve">Vojkovo Nabrezje 30, </t>
  </si>
  <si>
    <t>Capodistria, 6000</t>
  </si>
  <si>
    <t>386 1810 0319</t>
  </si>
  <si>
    <t>CAPE TOWN</t>
  </si>
  <si>
    <t>DURBAN</t>
  </si>
  <si>
    <t>Zacpak Warehouse</t>
  </si>
  <si>
    <t>JOHANNESBURG</t>
  </si>
  <si>
    <t>PORT ELIZABETH</t>
  </si>
  <si>
    <t>ALICANTE</t>
  </si>
  <si>
    <t>BARCELONA</t>
  </si>
  <si>
    <t>Transglory SA</t>
  </si>
  <si>
    <t>Jorge Juan 6</t>
  </si>
  <si>
    <t>ZAL 2, C/Nyepa 2-5</t>
  </si>
  <si>
    <t>3496 514 0252</t>
  </si>
  <si>
    <t>3493 5540 500</t>
  </si>
  <si>
    <t>BILBAO</t>
  </si>
  <si>
    <t>MADRID</t>
  </si>
  <si>
    <t>Iparraguirre 59</t>
  </si>
  <si>
    <t>Avda. Alemania 1CT</t>
  </si>
  <si>
    <t>2nd Floor Santurce 48980</t>
  </si>
  <si>
    <t>3494 483 3916</t>
  </si>
  <si>
    <t>3491 296 4185</t>
  </si>
  <si>
    <t>SEVILLA</t>
  </si>
  <si>
    <t>VALENCIA</t>
  </si>
  <si>
    <t>Centro Negocios Galia</t>
  </si>
  <si>
    <t>Jose Aguirre</t>
  </si>
  <si>
    <t>Puerto Ctra De La, Esclusa 11</t>
  </si>
  <si>
    <t>40, 46011</t>
  </si>
  <si>
    <t>3495 565 8273</t>
  </si>
  <si>
    <t>3496 398 4154</t>
  </si>
  <si>
    <t>ZARAGOZA</t>
  </si>
  <si>
    <t>C/Bari, 31 Edificio Technocenter Oficina</t>
  </si>
  <si>
    <t>101 Plataforma Logistics 50197</t>
  </si>
  <si>
    <t>3487 676 8602</t>
  </si>
  <si>
    <t>COLOMBO</t>
  </si>
  <si>
    <t>Shipco Transport Pte LTD</t>
  </si>
  <si>
    <t>4th Floor, 209/10 Union Place</t>
  </si>
  <si>
    <t>94 11 535 0510</t>
  </si>
  <si>
    <t>wdmitri@shipco.com</t>
  </si>
  <si>
    <t>asacharige@shipco.com</t>
  </si>
  <si>
    <t>GOTHENBURG</t>
  </si>
  <si>
    <t>Foreningsgatan 21</t>
  </si>
  <si>
    <t>463 1756 7800</t>
  </si>
  <si>
    <t>got@shipco.com</t>
  </si>
  <si>
    <t>PRATTELN</t>
  </si>
  <si>
    <t>KEELUNG</t>
  </si>
  <si>
    <t>KAOHSIUNG</t>
  </si>
  <si>
    <t>5/F, No 61 Sec 3</t>
  </si>
  <si>
    <t>Refer to Keelung</t>
  </si>
  <si>
    <t>Nanking E. Road</t>
  </si>
  <si>
    <t>886 22 506 7088</t>
  </si>
  <si>
    <t>BANGKOK</t>
  </si>
  <si>
    <t>LAEM CHABANG</t>
  </si>
  <si>
    <t>Shipco Transport Thailand</t>
  </si>
  <si>
    <t>4/222 Moo 10, Harbor Mall Bldg Bach Dang</t>
  </si>
  <si>
    <t>Street, Hai Chau District</t>
  </si>
  <si>
    <t>663 401 395</t>
  </si>
  <si>
    <t>katchara@shipco.com</t>
  </si>
  <si>
    <t>lch@shipco.com</t>
  </si>
  <si>
    <t>ISTANBUL</t>
  </si>
  <si>
    <t>Shipco Transport LTD</t>
  </si>
  <si>
    <t>Inony Caddesi, Mithatpasa Apt</t>
  </si>
  <si>
    <t>NO. 48 Kat 6, D:12, 34427</t>
  </si>
  <si>
    <t>901 212 52 8020</t>
  </si>
  <si>
    <t>DUBAI</t>
  </si>
  <si>
    <t>SSC Consolidation</t>
  </si>
  <si>
    <t>Jebel Ali Free Zone Sth</t>
  </si>
  <si>
    <t>971 4 880 7222</t>
  </si>
  <si>
    <t>LONDON</t>
  </si>
  <si>
    <t>FELIXSTOWE</t>
  </si>
  <si>
    <t>Refer to London</t>
  </si>
  <si>
    <t>Paycock Road</t>
  </si>
  <si>
    <t>1268 820 272</t>
  </si>
  <si>
    <t>nataliem@bronel.com</t>
  </si>
  <si>
    <t>MANCHESTER</t>
  </si>
  <si>
    <t>SOUTHAMPTON</t>
  </si>
  <si>
    <t>ATLANTA</t>
  </si>
  <si>
    <t>BOSTON</t>
  </si>
  <si>
    <t>795 Atlanta South Parkway</t>
  </si>
  <si>
    <t>One Harbor Street</t>
  </si>
  <si>
    <t>Suite 500, GA 30349</t>
  </si>
  <si>
    <t>Suite 101, MA 02210</t>
  </si>
  <si>
    <t>1 404 767 0246</t>
  </si>
  <si>
    <t>1 617 267 3009</t>
  </si>
  <si>
    <t>atl@shipco.com</t>
  </si>
  <si>
    <t>bos@shipco.com</t>
  </si>
  <si>
    <t>CHARLESTON</t>
  </si>
  <si>
    <t>CHICAGO</t>
  </si>
  <si>
    <t>4390 Belle Oaks Drive</t>
  </si>
  <si>
    <t xml:space="preserve">699 Supreme Drive </t>
  </si>
  <si>
    <t>Suite 350, SC 29405</t>
  </si>
  <si>
    <t>IL 60106</t>
  </si>
  <si>
    <t>1 843 744 8336</t>
  </si>
  <si>
    <t>1 630 616 9100</t>
  </si>
  <si>
    <t>chs@shipco.com</t>
  </si>
  <si>
    <t>chi@shipco.com</t>
  </si>
  <si>
    <t>HOEBOKEN</t>
  </si>
  <si>
    <t>HOUSTON</t>
  </si>
  <si>
    <t>80 Washington Street</t>
  </si>
  <si>
    <t>1235 North Loop West</t>
  </si>
  <si>
    <t>NJ 07030</t>
  </si>
  <si>
    <t>Suite 450, TX 77008</t>
  </si>
  <si>
    <t>1 201 216 1500</t>
  </si>
  <si>
    <t>1 713 861 2100</t>
  </si>
  <si>
    <t>info@shipco.com</t>
  </si>
  <si>
    <t>hou@shipco.com</t>
  </si>
  <si>
    <t>LOS ANGELES</t>
  </si>
  <si>
    <t>MIAMI</t>
  </si>
  <si>
    <t>9901 NW 106th Street</t>
  </si>
  <si>
    <t>FL 33178</t>
  </si>
  <si>
    <t>1 562 295 2900</t>
  </si>
  <si>
    <t>1 305 591 3900</t>
  </si>
  <si>
    <t>lax@shipco.com</t>
  </si>
  <si>
    <t>mia@shipco.com</t>
  </si>
  <si>
    <t>NEW YORK</t>
  </si>
  <si>
    <t>SAN FRANCISCO</t>
  </si>
  <si>
    <t>400 Oyster Point Blvd</t>
  </si>
  <si>
    <t>NJ 07201</t>
  </si>
  <si>
    <t>Suite 335, CA 94080</t>
  </si>
  <si>
    <t>1 201 356 3500</t>
  </si>
  <si>
    <t>1 650 588 0363</t>
  </si>
  <si>
    <t>sfo@shipco.com</t>
  </si>
  <si>
    <t>SEATTLE</t>
  </si>
  <si>
    <t>14900 Interurban Ave. South</t>
  </si>
  <si>
    <t>Suite 215, WA 98168</t>
  </si>
  <si>
    <t>1 206 444 7447</t>
  </si>
  <si>
    <t>sea@shipco.com</t>
  </si>
  <si>
    <t>DANANG</t>
  </si>
  <si>
    <t>HANOI</t>
  </si>
  <si>
    <t>Shipco Transport Vietnam</t>
  </si>
  <si>
    <t>Danabook Building - Room 3.8 76-78</t>
  </si>
  <si>
    <t>C'Land Tower 156 Xa Dan II Street Nam</t>
  </si>
  <si>
    <t>Bach Dang Street Hai Chau District</t>
  </si>
  <si>
    <t>Dong Ward, Dong Da District</t>
  </si>
  <si>
    <t>84 511 3566 278</t>
  </si>
  <si>
    <t>84 435 773 118</t>
  </si>
  <si>
    <t>dad@shipco.com</t>
  </si>
  <si>
    <t>han@shipco.com</t>
  </si>
  <si>
    <t>HAIPHONG</t>
  </si>
  <si>
    <t>HO CHI MINH</t>
  </si>
  <si>
    <t>Tasaco Building - Room 205 KM 104+200</t>
  </si>
  <si>
    <t>No 1 Dinh Street Le Street, 1st Floor</t>
  </si>
  <si>
    <t>Nguyen Binh Khlem Street Dong Hai, Ward 1</t>
  </si>
  <si>
    <t>Le Building Ward 12, District 4</t>
  </si>
  <si>
    <t>84 313 260 272</t>
  </si>
  <si>
    <t>84 838 262 888</t>
  </si>
  <si>
    <t>dlang@shipco.com</t>
  </si>
  <si>
    <t>tnguyen@shipco.com</t>
  </si>
  <si>
    <t>hanguyen@shipco.com</t>
  </si>
  <si>
    <t>lusia@tianjinconsol.com</t>
  </si>
  <si>
    <t>862 22430 1997 ext 2116</t>
  </si>
  <si>
    <t>elawang@shipco.com</t>
  </si>
  <si>
    <t>Changes:</t>
  </si>
  <si>
    <t>jefeng@shipco.com</t>
  </si>
  <si>
    <t>VLADIVOSTOK</t>
  </si>
  <si>
    <t>Please contact for confirmation</t>
  </si>
  <si>
    <t>Shipco Japan</t>
  </si>
  <si>
    <t>Hamamatsucho Place 4F</t>
  </si>
  <si>
    <t>1-6-15 Hamamatsu-cho, Minato-Ku</t>
  </si>
  <si>
    <t>81 3 5776 3155</t>
  </si>
  <si>
    <t>tyo@shipco.com</t>
  </si>
  <si>
    <t>asaeed@shipco.pk</t>
  </si>
  <si>
    <t>Stefan.Bergmann@saco.de</t>
  </si>
  <si>
    <t xml:space="preserve">FRT - </t>
  </si>
  <si>
    <t>BAF +</t>
  </si>
  <si>
    <t>FRT +</t>
  </si>
  <si>
    <t>86 592 5691 966</t>
  </si>
  <si>
    <t>bob@ctl-china.com</t>
  </si>
  <si>
    <t>vsha@shipco.com</t>
  </si>
  <si>
    <t>cph.exp.lcl.docs@shipco.com</t>
  </si>
  <si>
    <t xml:space="preserve">MONTREAL </t>
  </si>
  <si>
    <t>Room 1405, Mingshi Fortune Centre</t>
  </si>
  <si>
    <t>20A Gangwan Street Zhongshan District</t>
  </si>
  <si>
    <t>86 411 8235 1666</t>
  </si>
  <si>
    <t>ksun@shipco.com</t>
  </si>
  <si>
    <t>81 35 776 3156</t>
  </si>
  <si>
    <t>khayakawa@shipco.com</t>
  </si>
  <si>
    <t>Room 1701 Tower A, Sunshine Tower 61</t>
  </si>
  <si>
    <t>INTUT</t>
  </si>
  <si>
    <t>Cochin</t>
  </si>
  <si>
    <t>INCOK</t>
  </si>
  <si>
    <t>INAMD</t>
  </si>
  <si>
    <t>Effective: 1st July 2015</t>
  </si>
  <si>
    <t>West Melbourne VIC 3003</t>
  </si>
  <si>
    <t>Hours: 6.00- 2.30pm</t>
  </si>
  <si>
    <t>VANCOUVER - FREMANTLE</t>
  </si>
  <si>
    <t>Shipco Transport Canada</t>
  </si>
  <si>
    <t>400 Matheson Blvd</t>
  </si>
  <si>
    <t>East Units 14-15</t>
  </si>
  <si>
    <t>Ontario CA L4Z 1N8</t>
  </si>
  <si>
    <t>1 905 290 1999</t>
  </si>
  <si>
    <t>tor@shipco.com</t>
  </si>
  <si>
    <t>Av. Nilo Pecanha 50-29 andar</t>
  </si>
  <si>
    <t>Grupus 2905/2906 Edificio Rodolpho de Paoli</t>
  </si>
  <si>
    <t>55 21 4062 7511</t>
  </si>
  <si>
    <t>Rm A301, S.A Building</t>
  </si>
  <si>
    <t>63 3226 85716</t>
  </si>
  <si>
    <t>jkt.exp.lcl.cust@shipco.com</t>
  </si>
  <si>
    <t>Plaridel Street, Alang-Alang, Mandaue City</t>
  </si>
  <si>
    <t>Export: jcanete@shipco.com</t>
  </si>
  <si>
    <t>Import: cpogoy@shipco.com</t>
  </si>
  <si>
    <t>IZMIR</t>
  </si>
  <si>
    <t>Kibris Sehitleri Cad. No 46</t>
  </si>
  <si>
    <t>Iscimenler is Merkezi K:5 D:25/26, Alsancak</t>
  </si>
  <si>
    <t>901 232 421 5560</t>
  </si>
  <si>
    <t>gyayik@shipco.com</t>
  </si>
  <si>
    <t>UNITED STATES</t>
  </si>
  <si>
    <t>UNITED KINGDOM</t>
  </si>
  <si>
    <t>UNITED ARAB EMIRATES</t>
  </si>
  <si>
    <t>Constanta</t>
  </si>
  <si>
    <t>expcsv.cal@teamglobal.in</t>
  </si>
  <si>
    <t>docs.koc@teamglobal.in</t>
  </si>
  <si>
    <t>nomination.mum@teamglobal.in</t>
  </si>
  <si>
    <t>harpreetk.del@teamglobal.in</t>
  </si>
  <si>
    <t>Sunita.pun@teamglobal.in</t>
  </si>
  <si>
    <t>cslcl1.tut@teamglobal.in</t>
  </si>
  <si>
    <t>Teamglobal Logistics BD  Pvt Ltd</t>
  </si>
  <si>
    <t>TEL: 08 9435 6604</t>
  </si>
  <si>
    <t>Hours: 7.00 am - 3.00 pm</t>
  </si>
  <si>
    <t>CNSHG</t>
  </si>
  <si>
    <t>CNNBG</t>
  </si>
  <si>
    <t>CNTNG</t>
  </si>
  <si>
    <t>CNQIN</t>
  </si>
  <si>
    <t>CNXMG</t>
  </si>
  <si>
    <t>CNFZG</t>
  </si>
  <si>
    <t>CNSZP</t>
  </si>
  <si>
    <t>CNNJG</t>
  </si>
  <si>
    <t>CNGGZ</t>
  </si>
  <si>
    <t>CNSTG</t>
  </si>
  <si>
    <t>pkl.exp.lcl.cust@shipco.com</t>
  </si>
  <si>
    <t>CNXAO</t>
  </si>
  <si>
    <t>Ashram Road, Navrangpura, 380 009</t>
  </si>
  <si>
    <t>91 79 40070258/60</t>
  </si>
  <si>
    <t>karulg@teamglobal.in</t>
  </si>
  <si>
    <t>1st Floor East or NGEF Layout, Kasturinagar, 560043</t>
  </si>
  <si>
    <t>91 80 40872500</t>
  </si>
  <si>
    <t>janakiramank.blr@teamglobal.in</t>
  </si>
  <si>
    <t>Armenian Street, Parrys 600001</t>
  </si>
  <si>
    <t>4th Floor Leelavathi Building ,New No 69/2</t>
  </si>
  <si>
    <t>91 44 42965200</t>
  </si>
  <si>
    <t>kamal.chn@teamglobal.in</t>
  </si>
  <si>
    <t>91 33 40167100</t>
  </si>
  <si>
    <t>91 484 4051502-03</t>
  </si>
  <si>
    <t>Kaizen Imperial Heights, Flat No-501, H No.6-3-1219/7</t>
  </si>
  <si>
    <t>2nd Street, Uma Nagar, Begumpet 500016</t>
  </si>
  <si>
    <t>91 40 42300001/2/4/8</t>
  </si>
  <si>
    <t>purushothamar.hyd@teamglobal.in</t>
  </si>
  <si>
    <t>91 22 6754 9800</t>
  </si>
  <si>
    <t>L-8A, Pandit Jagannath Complex</t>
  </si>
  <si>
    <t>Anand Bhawan, Mahipalpar Pur 110037</t>
  </si>
  <si>
    <t>91 11 47910000/01</t>
  </si>
  <si>
    <t>91 20 4007 8851/52/53</t>
  </si>
  <si>
    <t>No.8A/1, 1st Floor, Masilamanipuram</t>
  </si>
  <si>
    <t>4th Street, 628008</t>
  </si>
  <si>
    <t>91 461 2232500 - 599</t>
  </si>
  <si>
    <t>Ayub Trade Center (3rd Floor)</t>
  </si>
  <si>
    <t>1269/B, Sk Mujib Road, Agrabad C/A, 4100</t>
  </si>
  <si>
    <t>88 03 1712141/42</t>
  </si>
  <si>
    <t>iqbalm.bd@teamglobal.co</t>
  </si>
  <si>
    <t>CNDAL</t>
  </si>
  <si>
    <r>
      <t>Exports ex Turkey :</t>
    </r>
    <r>
      <rPr>
        <u/>
        <sz val="10"/>
        <color indexed="12"/>
        <rFont val="Arial"/>
        <family val="2"/>
      </rPr>
      <t xml:space="preserve"> ist@shipco.com</t>
    </r>
  </si>
  <si>
    <r>
      <t>Imports to Turkey :</t>
    </r>
    <r>
      <rPr>
        <u/>
        <sz val="10"/>
        <color indexed="12"/>
        <rFont val="Arial"/>
        <family val="2"/>
      </rPr>
      <t xml:space="preserve"> istimp@shipco.com</t>
    </r>
  </si>
  <si>
    <t>Ignore</t>
  </si>
  <si>
    <t>Dest.</t>
  </si>
  <si>
    <t>Curr.</t>
  </si>
  <si>
    <t>Via</t>
  </si>
  <si>
    <t>LOWSUL</t>
  </si>
  <si>
    <t>PPASS</t>
  </si>
  <si>
    <t>SEC</t>
  </si>
  <si>
    <t>CHASS</t>
  </si>
  <si>
    <t>USTR</t>
  </si>
  <si>
    <t>FLT</t>
  </si>
  <si>
    <t>TEL:  02 8484 6240</t>
  </si>
  <si>
    <t>Cambodia</t>
  </si>
  <si>
    <t>Phnom Penh</t>
  </si>
  <si>
    <t>KHPNH</t>
  </si>
  <si>
    <t>Myanmar</t>
  </si>
  <si>
    <t>Yangon</t>
  </si>
  <si>
    <t>Peru</t>
  </si>
  <si>
    <t>Callao</t>
  </si>
  <si>
    <t>IEDUB</t>
  </si>
  <si>
    <t>Milwaukee</t>
  </si>
  <si>
    <t>USMKE</t>
  </si>
  <si>
    <t>Tanjung Pelapas</t>
  </si>
  <si>
    <t>MYTPP</t>
  </si>
  <si>
    <t>Customer</t>
  </si>
  <si>
    <t>Origin Region</t>
  </si>
  <si>
    <t>Origin UNCODE</t>
  </si>
  <si>
    <t>Destination Region</t>
  </si>
  <si>
    <t>Destination UNCODE</t>
  </si>
  <si>
    <t>Quoting Region</t>
  </si>
  <si>
    <t>Transit Time</t>
  </si>
  <si>
    <t>Rate Basis</t>
  </si>
  <si>
    <t>Minimum</t>
  </si>
  <si>
    <t>Maximum</t>
  </si>
  <si>
    <t>Notes</t>
  </si>
  <si>
    <t>Effective Date</t>
  </si>
  <si>
    <t>Expiration Date</t>
  </si>
  <si>
    <t>Container Dray</t>
  </si>
  <si>
    <t>Ocean Freight</t>
  </si>
  <si>
    <t>From</t>
  </si>
  <si>
    <t>To</t>
  </si>
  <si>
    <t>Documentation</t>
  </si>
  <si>
    <t>Low Sulphur Fuel</t>
  </si>
  <si>
    <t>War Risk</t>
  </si>
  <si>
    <t>Congestion</t>
  </si>
  <si>
    <t>DTHC</t>
  </si>
  <si>
    <t>Hazardous</t>
  </si>
  <si>
    <t>Wharfage</t>
  </si>
  <si>
    <t>Other</t>
  </si>
  <si>
    <t>Devanning</t>
  </si>
  <si>
    <t>BUC</t>
  </si>
  <si>
    <t>EFS</t>
  </si>
  <si>
    <t>EBAF</t>
  </si>
  <si>
    <t>INDIAN SUB</t>
  </si>
  <si>
    <t>OCEANIC</t>
  </si>
  <si>
    <t>WM</t>
  </si>
  <si>
    <t>ASIA</t>
  </si>
  <si>
    <t>CNCAN</t>
  </si>
  <si>
    <t>CNDLC</t>
  </si>
  <si>
    <t>CNFOC</t>
  </si>
  <si>
    <t>CNHUA</t>
  </si>
  <si>
    <t>Via Hong Kong</t>
  </si>
  <si>
    <t>Via DIRECT</t>
  </si>
  <si>
    <t>CNNGB</t>
  </si>
  <si>
    <t>CNNKG</t>
  </si>
  <si>
    <t>CNNSA</t>
  </si>
  <si>
    <t>CNSHA</t>
  </si>
  <si>
    <t>CNSZX</t>
  </si>
  <si>
    <t>CNTAO</t>
  </si>
  <si>
    <t>CNTXG</t>
  </si>
  <si>
    <t>CNXMN</t>
  </si>
  <si>
    <t>Via Singapore</t>
  </si>
  <si>
    <t>= Print Tariff F</t>
  </si>
  <si>
    <t>= Print Tariff M</t>
  </si>
  <si>
    <t>= Print Tariff B</t>
  </si>
  <si>
    <t>=print Tariff AC</t>
  </si>
  <si>
    <t>= Print Tariff AD</t>
  </si>
  <si>
    <t>PECLL</t>
  </si>
  <si>
    <t>SHIPCO TRANSPORT - CARRIER TO CARRIER RATES</t>
  </si>
  <si>
    <t>North America/Mid West</t>
  </si>
  <si>
    <t>North America/Pacific</t>
  </si>
  <si>
    <t>CHI</t>
  </si>
  <si>
    <t>CIN</t>
  </si>
  <si>
    <t>CLE</t>
  </si>
  <si>
    <t>CMH</t>
  </si>
  <si>
    <t>DET</t>
  </si>
  <si>
    <t>IND</t>
  </si>
  <si>
    <t>MKE</t>
  </si>
  <si>
    <t>LAX</t>
  </si>
  <si>
    <t>PDX</t>
  </si>
  <si>
    <t>SEA</t>
  </si>
  <si>
    <t>SFO</t>
  </si>
  <si>
    <t>0-10</t>
  </si>
  <si>
    <t>10-999</t>
  </si>
  <si>
    <t>North America/North East</t>
  </si>
  <si>
    <t>North America/South Atlantic &amp; Gulf</t>
  </si>
  <si>
    <t>BAL</t>
  </si>
  <si>
    <t>BOS</t>
  </si>
  <si>
    <t>NFK</t>
  </si>
  <si>
    <t>NYC</t>
  </si>
  <si>
    <t>PHI</t>
  </si>
  <si>
    <t>ATL</t>
  </si>
  <si>
    <t>CHS</t>
  </si>
  <si>
    <t>CLT</t>
  </si>
  <si>
    <t>DLS</t>
  </si>
  <si>
    <t>HOU</t>
  </si>
  <si>
    <t>MEM</t>
  </si>
  <si>
    <t>MIA</t>
  </si>
  <si>
    <t>NOL</t>
  </si>
  <si>
    <t>XXX</t>
  </si>
  <si>
    <t xml:space="preserve">Rates valid for direct shippers </t>
  </si>
  <si>
    <t>For Forwarding shippers and NVOCC shippers, please contact customer service</t>
  </si>
  <si>
    <t>For rates where Canadian Shipper is involved please contact : STI /TOR or STI /MON directly for rates  Email: canada.exp.pricing@shipco.com</t>
  </si>
  <si>
    <t>Routing Fee:</t>
  </si>
  <si>
    <t xml:space="preserve">$75.00 per Routing </t>
  </si>
  <si>
    <r>
      <t>General</t>
    </r>
    <r>
      <rPr>
        <b/>
        <sz val="12"/>
        <rFont val="Arial"/>
        <family val="2"/>
      </rPr>
      <t>:</t>
    </r>
  </si>
  <si>
    <t>Rates are not subject to Forwarder’s commission</t>
  </si>
  <si>
    <t>Rates are on a terminal to terminal basis, and are exclusive of the destination terminal charges.</t>
  </si>
  <si>
    <r>
      <t>Minimum Bill of Lading Charge</t>
    </r>
    <r>
      <rPr>
        <b/>
        <sz val="12"/>
        <rFont val="Arial"/>
        <family val="2"/>
      </rPr>
      <t xml:space="preserve">: </t>
    </r>
  </si>
  <si>
    <t>1 (one) Cubic Meter</t>
  </si>
  <si>
    <r>
      <t xml:space="preserve">Hazardous </t>
    </r>
    <r>
      <rPr>
        <b/>
        <u/>
        <sz val="12"/>
        <rFont val="Arial"/>
        <family val="2"/>
      </rPr>
      <t>:</t>
    </r>
  </si>
  <si>
    <t>All destinations, except Israel, Caribbean and Central America</t>
  </si>
  <si>
    <t>Hazardous Surcharge of $25.00 W/M, Minimum Charge $25.00</t>
  </si>
  <si>
    <t xml:space="preserve">Hazardous Surcharge of $25.00 W/M, Minimum Charge $75.00  </t>
  </si>
  <si>
    <t>Ecuador</t>
  </si>
  <si>
    <t xml:space="preserve">Hazardous Surcharge of $15.00 W/M, Minimum Charge $15.00  </t>
  </si>
  <si>
    <t>Caribbean, Central America and South America (Colombia - Barranquilla, Mexico, Venezuela)</t>
  </si>
  <si>
    <t xml:space="preserve">Hazardous Surcharge of $30.00 W/M, Minimum Charge $100.00  </t>
  </si>
  <si>
    <t>PSA class II Cargo via Singapore is subject to a lumpsum Hazardous Surcharge of $200.00 per bill of lading</t>
  </si>
  <si>
    <t>All hazardous shipments are subject to approval</t>
  </si>
  <si>
    <t xml:space="preserve">For certain haz classes to certain destinations, there may be additional hazardous charges, as determined by destination, </t>
  </si>
  <si>
    <t>and these will be advised on a case by case basis</t>
  </si>
  <si>
    <t>PierPASS / PIE Fee :</t>
  </si>
  <si>
    <t>Applicable on all local Los Angeles cargo, sailing out of the ports of Los Angeles/Long Beach</t>
  </si>
  <si>
    <t>$5.00 w/m</t>
  </si>
  <si>
    <t>Intermodal Fuel Surcharge / INF :</t>
  </si>
  <si>
    <t>Applicable from all origins except Los Angeles, Miami and New York</t>
  </si>
  <si>
    <t>$2.00 w/m</t>
  </si>
  <si>
    <t>Chassis Fee / CHA :</t>
  </si>
  <si>
    <t>Applicable to all cargo sailing ex US and Canadian ports excluding Miami/Port Everglades</t>
  </si>
  <si>
    <t>Applicable to all cargo sailing ex Miami and Port Everglades</t>
  </si>
  <si>
    <t xml:space="preserve">Low Sulphur Fuel surcharge / LSF : </t>
  </si>
  <si>
    <t xml:space="preserve">Caribbean and Central America </t>
  </si>
  <si>
    <t>Australia and New Zealand, except Fremantle</t>
  </si>
  <si>
    <t>Africa, South America, Indian subcontinent, Middle East</t>
  </si>
  <si>
    <r>
      <t xml:space="preserve">Europe, Mediterranean </t>
    </r>
    <r>
      <rPr>
        <sz val="12"/>
        <rFont val="Arial"/>
        <family val="2"/>
      </rPr>
      <t>(Cyprus, Egypt, Greece, Israel, Italy, Lebanon, Libya, Morocco, Spain, Tunisia, Turkey)</t>
    </r>
  </si>
  <si>
    <r>
      <rPr>
        <u/>
        <sz val="12"/>
        <rFont val="Arial"/>
        <family val="2"/>
      </rPr>
      <t>Europe</t>
    </r>
    <r>
      <rPr>
        <sz val="12"/>
        <rFont val="Arial"/>
        <family val="2"/>
      </rPr>
      <t xml:space="preserve"> (Austria, Belgium, Bulgaria, Croatia, Czech Republic, France, Germany, Hungary, Ireland, Netherlands, Portugal,</t>
    </r>
  </si>
  <si>
    <t>Romania, Serbia, Slovakia, Slovenia, Switzerland, United Kingdom)</t>
  </si>
  <si>
    <t>$3.00 w/m</t>
  </si>
  <si>
    <r>
      <rPr>
        <u/>
        <sz val="12"/>
        <rFont val="Arial"/>
        <family val="2"/>
      </rPr>
      <t>Europe</t>
    </r>
    <r>
      <rPr>
        <sz val="12"/>
        <rFont val="Arial"/>
        <family val="2"/>
      </rPr>
      <t xml:space="preserve"> (Belarus, Denmark, Estonia, Finland, Iceland, Latvia, Lithuania, Norway, Poland, Russia, Sweden, Ukraine)</t>
    </r>
  </si>
  <si>
    <r>
      <rPr>
        <u/>
        <sz val="12"/>
        <rFont val="Arial"/>
        <family val="2"/>
      </rPr>
      <t>Asia, Fremantle</t>
    </r>
    <r>
      <rPr>
        <sz val="12"/>
        <rFont val="Arial"/>
        <family val="2"/>
      </rPr>
      <t xml:space="preserve"> (sailing from or via USWC ports)</t>
    </r>
  </si>
  <si>
    <t>$1.00 w/m</t>
  </si>
  <si>
    <r>
      <rPr>
        <u/>
        <sz val="12"/>
        <rFont val="Arial"/>
        <family val="2"/>
      </rPr>
      <t>Asia</t>
    </r>
    <r>
      <rPr>
        <sz val="12"/>
        <rFont val="Arial"/>
        <family val="2"/>
      </rPr>
      <t xml:space="preserve"> (sailing from or via USEC ports)</t>
    </r>
  </si>
  <si>
    <t>Terminal Receiving Charge / TES :</t>
  </si>
  <si>
    <t>Applicable to all Australia (except Fremantle) and all New Zealand cargo:</t>
  </si>
  <si>
    <t>$6.00 w/m - sailing from or via US West coast ports</t>
  </si>
  <si>
    <t>$1.00 w/m - sailing from or via US East coast ports</t>
  </si>
  <si>
    <t>Transshipment Documentation Fee / TSD :</t>
  </si>
  <si>
    <t>$75.00 per Bill of Lading</t>
  </si>
  <si>
    <t>Applicable from all origins to Paraguay (Asuncion)</t>
  </si>
  <si>
    <t>Overlength Surcharge: (ex all ports)</t>
  </si>
  <si>
    <t xml:space="preserve">Any single piece in a shipment exceeding 12 linear feet shall be assessed an Overlength Surcharge of $10.00 per linear foot, minimum $50.00. </t>
  </si>
  <si>
    <t>The surcharge shall apply on the portion of the longest piece exceeding 12 linear feet on any single piece in the shipment</t>
  </si>
  <si>
    <t>and not the overall length of the piece.</t>
  </si>
  <si>
    <t>Density: (ex all ports)</t>
  </si>
  <si>
    <t>$20/W to be added if cargo equals or exceeds a weight of 1,000 kgs per 1 CBM (minimum $20)</t>
  </si>
  <si>
    <t>$35/W to be added if cargo equals or exceeds a weight of 1,500 kgs per 1 CBM (minimum $35)</t>
  </si>
  <si>
    <t>$50/W to be added if cargo equals or exceeds a weight of 2,000 kgs per 1 CBM (minimum $50)</t>
  </si>
  <si>
    <t>Overweight Rule: (ex all ports)</t>
  </si>
  <si>
    <r>
      <t xml:space="preserve">Cargo equaling or exceeding a weight of 1,500 kgs per 1 CBM, ie, W/M Ratio of 1:1½   </t>
    </r>
    <r>
      <rPr>
        <i/>
        <sz val="12"/>
        <rFont val="Arial"/>
        <family val="2"/>
      </rPr>
      <t>OR:</t>
    </r>
  </si>
  <si>
    <t xml:space="preserve">Any single shipment exceeding 7,200 kgs in total combined weight, on one vessel to one destination shall be accepted </t>
  </si>
  <si>
    <t>only at carrier’s discretion, with carrier’s option to load over multiple sailings.</t>
  </si>
  <si>
    <t>Overweight Cargo: (Houston CFS)</t>
  </si>
  <si>
    <t>For cargo coming into our Houston CFS, any single piece weighing more than 10,000 lbs,</t>
  </si>
  <si>
    <t>a charge of $1.00 per additional 100 lbs will be made.</t>
  </si>
  <si>
    <t>Bill of Lading / Security Fee / SEC:</t>
  </si>
  <si>
    <t>Caribbean and Central America</t>
  </si>
  <si>
    <t>$20.00 per Bill of Lading</t>
  </si>
  <si>
    <r>
      <t>All other destinations</t>
    </r>
    <r>
      <rPr>
        <sz val="12"/>
        <rFont val="Arial"/>
        <family val="2"/>
      </rPr>
      <t xml:space="preserve"> </t>
    </r>
  </si>
  <si>
    <t>$10.00 per Bill of Lading</t>
  </si>
  <si>
    <t>Mexico</t>
  </si>
  <si>
    <t>Bill Of Lading / ENS Fee :</t>
  </si>
  <si>
    <t>$7.00 per Bill of Lading</t>
  </si>
  <si>
    <t>Applicable to all cargo moving to or trans-shipping via the 27 EU member countries and FROB cargo (Foreign Cargo Remaining on Board)</t>
  </si>
  <si>
    <t>which includes Mediterranean, Middle East and Singapore/Thailand sailing ex New York, Halifax and Savannah.</t>
  </si>
  <si>
    <t>Turkish Advance Manifest / TAM Fee :</t>
  </si>
  <si>
    <t>Applicable to all cargo moving to or trans-shipping via Turkey</t>
  </si>
  <si>
    <t>Japan Advanced Filing Fee / AFR :</t>
  </si>
  <si>
    <t>$25.00 per Bill of Lading</t>
  </si>
  <si>
    <t>Applicable to all cargo moving to or trans-shipping via Japan</t>
  </si>
  <si>
    <t>SOLAS Administration Fee / SAF:</t>
  </si>
  <si>
    <t>$15.00 per Bill of Lading</t>
  </si>
  <si>
    <t>Applicable to cargo from all origins to all destinations</t>
  </si>
  <si>
    <t>SOLAS Weighing Fee / SWF:</t>
  </si>
  <si>
    <t xml:space="preserve">$7.50 w/m (Minimum: $25 per shipment) </t>
  </si>
  <si>
    <t>Applicable only when Shipco is required to weigh cargo</t>
  </si>
  <si>
    <t>East/West Africa:</t>
  </si>
  <si>
    <t>Market rates are based on cargo loading in 20 foot containers. Any shipment which exceeds the interior dimentions of a 20 foot container</t>
  </si>
  <si>
    <t>is subject to destination approval.</t>
  </si>
  <si>
    <t>Documentation Requirements:</t>
  </si>
  <si>
    <t>Please refer to your booking confirmation or contact your local Shipco office for complete details.</t>
  </si>
  <si>
    <r>
      <t>Agency Fee</t>
    </r>
    <r>
      <rPr>
        <b/>
        <sz val="12"/>
        <rFont val="Arial"/>
        <family val="2"/>
      </rPr>
      <t>:</t>
    </r>
  </si>
  <si>
    <t>Applicable charge for utilizing any overseas office/agent of Shipco Transport is $30.00 per Bill of Lading (subject to approval)</t>
  </si>
  <si>
    <t>Central America/Caribbean:</t>
  </si>
  <si>
    <t>For shipments to Central America and the Caribbean, rates will be subject to a weight/measure ratio of 1 CBM to 500 kgs</t>
  </si>
  <si>
    <t>A $15 bill of lading fee is applicable to all Caribbean destinations</t>
  </si>
  <si>
    <r>
      <t>Disbursement/Collection Fee Overseas</t>
    </r>
    <r>
      <rPr>
        <b/>
        <sz val="12"/>
        <rFont val="Arial"/>
        <family val="2"/>
      </rPr>
      <t>:</t>
    </r>
  </si>
  <si>
    <t>A collection fee of 5%, with a minimum of $15.00 will be charged for overseas collection of disbursements/forwarders advances.</t>
  </si>
  <si>
    <t>Canada Origins:</t>
  </si>
  <si>
    <t>For Canada origin shipments please contact your local STI office for rates and surcharges</t>
  </si>
  <si>
    <r>
      <t>Rate Validity</t>
    </r>
    <r>
      <rPr>
        <b/>
        <sz val="12"/>
        <rFont val="Arial"/>
        <family val="2"/>
      </rPr>
      <t>:</t>
    </r>
  </si>
  <si>
    <t xml:space="preserve">Applicable rates are as per the enclosed CTC agreement and Shipco’s Billing Rates Maintenance Program (Cargo Manager Systems). </t>
  </si>
  <si>
    <t xml:space="preserve">New or revised surcharges are subject to implementation and/or revision without prior notice.  </t>
  </si>
  <si>
    <t>Rates are subject to change without prior notice.</t>
  </si>
  <si>
    <t>Saco Shipping SAC</t>
  </si>
  <si>
    <t>Quoting Member</t>
  </si>
  <si>
    <t>WWA Member</t>
  </si>
  <si>
    <t>Trans- shipment</t>
  </si>
  <si>
    <t xml:space="preserve">Container Loading   </t>
  </si>
  <si>
    <t>Rate basis</t>
  </si>
  <si>
    <t>Ocean freight</t>
  </si>
  <si>
    <t>Minumum</t>
  </si>
  <si>
    <t xml:space="preserve">Panama Canal </t>
  </si>
  <si>
    <t xml:space="preserve">Peak Season </t>
  </si>
  <si>
    <t>CAF</t>
  </si>
  <si>
    <t>Additional Security Surcharge</t>
  </si>
  <si>
    <t>Arbritary</t>
  </si>
  <si>
    <t xml:space="preserve">Rail </t>
  </si>
  <si>
    <t>AMS</t>
  </si>
  <si>
    <t>Insurance</t>
  </si>
  <si>
    <t>Dray Port Dest CFS</t>
  </si>
  <si>
    <t>BL Fee</t>
  </si>
  <si>
    <t>EDI Fee</t>
  </si>
  <si>
    <t>H/C</t>
  </si>
  <si>
    <t>Suez</t>
  </si>
  <si>
    <t>Carrier ISPS</t>
  </si>
  <si>
    <t>AGS</t>
  </si>
  <si>
    <t>TENDER</t>
  </si>
  <si>
    <t>AGSW</t>
  </si>
  <si>
    <t>CNYTN</t>
  </si>
  <si>
    <t>KHKOS</t>
  </si>
  <si>
    <t>Port Service Charge</t>
  </si>
  <si>
    <t>Terminal Handling Charge</t>
  </si>
  <si>
    <t>Delivery Order Fee</t>
  </si>
  <si>
    <t>Sea Cargo ( If Required)</t>
  </si>
  <si>
    <t xml:space="preserve">Melbourne Port Licence Fee ( If App) </t>
  </si>
  <si>
    <t>Hazardous Arrival Fee ( If App)</t>
  </si>
  <si>
    <t>Service</t>
  </si>
  <si>
    <t>W/M or Min</t>
  </si>
  <si>
    <t>Nth Asia</t>
  </si>
  <si>
    <t>Sth East Asia</t>
  </si>
  <si>
    <t>Europe &amp; UK</t>
  </si>
  <si>
    <t>Via Asia</t>
  </si>
  <si>
    <t>Sth Africa</t>
  </si>
  <si>
    <t>USA &amp; Canada</t>
  </si>
  <si>
    <t>Sth America</t>
  </si>
  <si>
    <t>Origin Inland CFS</t>
  </si>
  <si>
    <t>Consol CFS</t>
  </si>
  <si>
    <t>Port Of Loading</t>
  </si>
  <si>
    <t>Transhipment (1)</t>
  </si>
  <si>
    <t>Transhipment (2)</t>
  </si>
  <si>
    <t>Transhipment (3)</t>
  </si>
  <si>
    <t>Port of Discharge</t>
  </si>
  <si>
    <t>Deconsol CFS</t>
  </si>
  <si>
    <t>Destination Inland CFS</t>
  </si>
  <si>
    <t>THLKR</t>
  </si>
  <si>
    <t>Container Loading</t>
  </si>
  <si>
    <t>Panama Canal</t>
  </si>
  <si>
    <t>Peak Season</t>
  </si>
  <si>
    <t>Arbitrary</t>
  </si>
  <si>
    <t>Rail</t>
  </si>
  <si>
    <t>EBS</t>
  </si>
  <si>
    <t xml:space="preserve">KOBE </t>
  </si>
  <si>
    <t>OSAKA</t>
  </si>
  <si>
    <t xml:space="preserve">TOKYO </t>
  </si>
  <si>
    <t>YOKOHAMA</t>
  </si>
  <si>
    <t>4 Martin Avenue</t>
  </si>
  <si>
    <t>Gillman, SA, 5013</t>
  </si>
  <si>
    <t xml:space="preserve">TEL:  08 8193 7501 </t>
  </si>
  <si>
    <t>Hours: 6:00am -2:30pm</t>
  </si>
  <si>
    <t>15</t>
  </si>
  <si>
    <t>18</t>
  </si>
  <si>
    <t>17</t>
  </si>
  <si>
    <t>TEL: 03 8371 2500</t>
  </si>
  <si>
    <t>4345 Bhiraj Tower at BITEC, 21st Fl.,</t>
  </si>
  <si>
    <t>Sukhumvit Road, South Bangna, Bangkok</t>
  </si>
  <si>
    <t>662 026 3889</t>
  </si>
  <si>
    <t>Algeria</t>
  </si>
  <si>
    <t>DZ</t>
  </si>
  <si>
    <t>IE</t>
  </si>
  <si>
    <t>Qatar</t>
  </si>
  <si>
    <t>Bahrain</t>
  </si>
  <si>
    <t>Saudi Arabia</t>
  </si>
  <si>
    <t>Jordan</t>
  </si>
  <si>
    <t>Bolivia</t>
  </si>
  <si>
    <t>Kenya</t>
  </si>
  <si>
    <t>Kuwait</t>
  </si>
  <si>
    <t>Solomon Islands</t>
  </si>
  <si>
    <t>Chile</t>
  </si>
  <si>
    <t>Lebanon</t>
  </si>
  <si>
    <t>Colombia</t>
  </si>
  <si>
    <t>Macau</t>
  </si>
  <si>
    <t>Costa Rica</t>
  </si>
  <si>
    <t>Cyprus</t>
  </si>
  <si>
    <t>Mauritius</t>
  </si>
  <si>
    <t>Tanzania</t>
  </si>
  <si>
    <t>Morocco</t>
  </si>
  <si>
    <t>Dominican</t>
  </si>
  <si>
    <t>MM</t>
  </si>
  <si>
    <t>Tonga</t>
  </si>
  <si>
    <t>EC</t>
  </si>
  <si>
    <t>Nepal</t>
  </si>
  <si>
    <t>NP</t>
  </si>
  <si>
    <t>Tunisia</t>
  </si>
  <si>
    <t>El Salvador</t>
  </si>
  <si>
    <t>SV</t>
  </si>
  <si>
    <t>New Caledonia</t>
  </si>
  <si>
    <t>Fiji</t>
  </si>
  <si>
    <t>FJ</t>
  </si>
  <si>
    <t>Nicaragua</t>
  </si>
  <si>
    <t>NI</t>
  </si>
  <si>
    <t>Ukraine</t>
  </si>
  <si>
    <t>UA</t>
  </si>
  <si>
    <t>Uruguay</t>
  </si>
  <si>
    <t>UY</t>
  </si>
  <si>
    <t>Oman</t>
  </si>
  <si>
    <t>OM</t>
  </si>
  <si>
    <t>Vanuatu</t>
  </si>
  <si>
    <t>VU</t>
  </si>
  <si>
    <t>Greece</t>
  </si>
  <si>
    <t>GR</t>
  </si>
  <si>
    <t>Panama</t>
  </si>
  <si>
    <t>Venezuela</t>
  </si>
  <si>
    <t>VE</t>
  </si>
  <si>
    <t>Guatemala</t>
  </si>
  <si>
    <t>GT</t>
  </si>
  <si>
    <t>Papua New Guinea</t>
  </si>
  <si>
    <t>PG</t>
  </si>
  <si>
    <t>Honduras</t>
  </si>
  <si>
    <t>HN</t>
  </si>
  <si>
    <t>Paraguay</t>
  </si>
  <si>
    <t>PY</t>
  </si>
  <si>
    <t>Western Samoa</t>
  </si>
  <si>
    <t>WS</t>
  </si>
  <si>
    <t>PE</t>
  </si>
  <si>
    <t>Yemen</t>
  </si>
  <si>
    <t>YE</t>
  </si>
  <si>
    <t>ALGERIA</t>
  </si>
  <si>
    <t>ORAN</t>
  </si>
  <si>
    <t>Transglory SARL</t>
  </si>
  <si>
    <t>110 Rue Mouloud Feraoun</t>
  </si>
  <si>
    <t>DZ, 31000</t>
  </si>
  <si>
    <t>213 41 41 47 57</t>
  </si>
  <si>
    <t>Email</t>
  </si>
  <si>
    <t>BAHRAIN</t>
  </si>
  <si>
    <t>BOLIVIA</t>
  </si>
  <si>
    <t>SANTA CRUZ</t>
  </si>
  <si>
    <t xml:space="preserve">SSL Consolidation Service </t>
  </si>
  <si>
    <t>Calle Seoane 132</t>
  </si>
  <si>
    <t>Oficina 22</t>
  </si>
  <si>
    <t>591 3 334 6085</t>
  </si>
  <si>
    <t>info@bo.sslconsolidation.com</t>
  </si>
  <si>
    <t>CAMBODIA</t>
  </si>
  <si>
    <t>PHNOM PENH</t>
  </si>
  <si>
    <t>SIHANOUKVILLE</t>
  </si>
  <si>
    <t>Shipco Transport Montreal</t>
  </si>
  <si>
    <t>MONTREAL</t>
  </si>
  <si>
    <t>CHILE</t>
  </si>
  <si>
    <t>SANTIAGO</t>
  </si>
  <si>
    <t>Napoleon 3565</t>
  </si>
  <si>
    <t>Oficina 706</t>
  </si>
  <si>
    <t>562 2870 8500</t>
  </si>
  <si>
    <t>marco.leiva@cl.sacoshipping.com</t>
  </si>
  <si>
    <t>(export ex SHA to SYD/BNE)</t>
  </si>
  <si>
    <t>annliu@shipco.com</t>
  </si>
  <si>
    <t>(export ex SHA to ADL/MEL/FRE)</t>
  </si>
  <si>
    <t>wwang@shipco.com</t>
  </si>
  <si>
    <t>(import to SHA)</t>
  </si>
  <si>
    <t>COLOMBIA</t>
  </si>
  <si>
    <t>BARRANQUILLA</t>
  </si>
  <si>
    <t>BOGOTA</t>
  </si>
  <si>
    <t>Mahe Neutral Shipping S.A</t>
  </si>
  <si>
    <t xml:space="preserve">Cr 54 No 74-134 </t>
  </si>
  <si>
    <t>Aerocentro Commercial Dorado Plaza</t>
  </si>
  <si>
    <t>Local 206C</t>
  </si>
  <si>
    <t>AV Eldorado No. 84 A 55 Modulo Amarilli Of. 255</t>
  </si>
  <si>
    <t>575 368 2504</t>
  </si>
  <si>
    <t>571 410 1055</t>
  </si>
  <si>
    <t>ealvarado@mahe.com.co</t>
  </si>
  <si>
    <t>BUENAVENTURA</t>
  </si>
  <si>
    <t>CALI</t>
  </si>
  <si>
    <t>CII 7 No. 3B-14</t>
  </si>
  <si>
    <t>AV 6b Norte No 25-61</t>
  </si>
  <si>
    <t>Ofl 402</t>
  </si>
  <si>
    <t>Ofl 202</t>
  </si>
  <si>
    <t>572 242 2562</t>
  </si>
  <si>
    <t>572 667 6888</t>
  </si>
  <si>
    <t>CARTAGENA</t>
  </si>
  <si>
    <t>MEDELLIN</t>
  </si>
  <si>
    <t>Manga AV 4 CII 29</t>
  </si>
  <si>
    <t>Kra 43A No 16 Sur 47</t>
  </si>
  <si>
    <t>No 23-46, Piso 3</t>
  </si>
  <si>
    <t>Ofl 302</t>
  </si>
  <si>
    <t>575 660 0022</t>
  </si>
  <si>
    <t>574 313 3131</t>
  </si>
  <si>
    <t>COSTA RICA</t>
  </si>
  <si>
    <t>SAN JOSE</t>
  </si>
  <si>
    <t>PCS Central America S.A</t>
  </si>
  <si>
    <t>Centro Comercial Aquarium, Local No. 13</t>
  </si>
  <si>
    <t>Segundo Nivel, San Rafael</t>
  </si>
  <si>
    <t>506 2201 5336</t>
  </si>
  <si>
    <t>aro@sv.pcscentralamerica.com</t>
  </si>
  <si>
    <t>CYPRUS</t>
  </si>
  <si>
    <t>LIMASSOL</t>
  </si>
  <si>
    <t>SSL Consolidation Service</t>
  </si>
  <si>
    <t>115 Omonia Ave, Paroutis Bldg</t>
  </si>
  <si>
    <t>Flat 203, 3rd Floor, CY 3045</t>
  </si>
  <si>
    <t>357 2557 4830</t>
  </si>
  <si>
    <t>info@cy.sslconsolidation.com</t>
  </si>
  <si>
    <t>DOMINICAN REPUBLIC</t>
  </si>
  <si>
    <t>SANTO DOMINGO</t>
  </si>
  <si>
    <t>NL Neutral Logistics</t>
  </si>
  <si>
    <t>Torre B&amp;R, 5th Floor Ave</t>
  </si>
  <si>
    <t>Abraham Lincoln # 504</t>
  </si>
  <si>
    <t>809 793 4300</t>
  </si>
  <si>
    <t>juan.morel@neutrallogistics.com</t>
  </si>
  <si>
    <t>ECUADOR</t>
  </si>
  <si>
    <t>GUAYAQUIL</t>
  </si>
  <si>
    <t>Saco Shipping Line S.A</t>
  </si>
  <si>
    <t>Kennedy Norte Edif. Torres del Norte Torres</t>
  </si>
  <si>
    <t>A 2do piso Ofc. 202</t>
  </si>
  <si>
    <t>593 4 2688018 ext. 1</t>
  </si>
  <si>
    <t>monica.rolando@sslconsolidation.ec</t>
  </si>
  <si>
    <t xml:space="preserve">10 Nehru Street </t>
  </si>
  <si>
    <t>Behind the Meriland Heliopolis</t>
  </si>
  <si>
    <t>EL SALVADOR</t>
  </si>
  <si>
    <t>SAN SALVADOR</t>
  </si>
  <si>
    <t>Edificio La Centroamericana, Alameda</t>
  </si>
  <si>
    <t xml:space="preserve">Roosvelt No 3107 </t>
  </si>
  <si>
    <t>503 2218 8500</t>
  </si>
  <si>
    <t>FIJI</t>
  </si>
  <si>
    <t>SUVA</t>
  </si>
  <si>
    <t>LAUTOKA</t>
  </si>
  <si>
    <t>EFS (Export Freight Services)</t>
  </si>
  <si>
    <t>Tamavua - I - Wai Road</t>
  </si>
  <si>
    <t>Suva</t>
  </si>
  <si>
    <t>679 330 5044</t>
  </si>
  <si>
    <t>csltk2@efs.com.fj</t>
  </si>
  <si>
    <t>eva.rasmussen@saco.de</t>
  </si>
  <si>
    <t>GREECE</t>
  </si>
  <si>
    <t>PIREAUS</t>
  </si>
  <si>
    <t>Eurogroup S.A</t>
  </si>
  <si>
    <t>17 Ypsilantou Street</t>
  </si>
  <si>
    <t xml:space="preserve">ppapadimitriou@eurogroup.gr </t>
  </si>
  <si>
    <t>GUATEMALA</t>
  </si>
  <si>
    <t>GUATEMALA CITY</t>
  </si>
  <si>
    <t>Edif Paseo Plaza Oficina</t>
  </si>
  <si>
    <t>#505 3rd Av 12-38, Zona 10</t>
  </si>
  <si>
    <t>502 2375 8585</t>
  </si>
  <si>
    <t>xpi@gt.pcscentralamerica.com</t>
  </si>
  <si>
    <t>HONDURAS</t>
  </si>
  <si>
    <t>SAN PEDRO SULA</t>
  </si>
  <si>
    <t>Edif Construmail 2nd Fl.</t>
  </si>
  <si>
    <t>Suite 39 Santa Monica</t>
  </si>
  <si>
    <t>504 2540 1830</t>
  </si>
  <si>
    <t>jsu@hn.pcscentralamerica.com</t>
  </si>
  <si>
    <t>pchui@shipco.com</t>
  </si>
  <si>
    <t>Ashram Road, 380 009</t>
  </si>
  <si>
    <t>1st Floor East or NGEF Layout, Kasturinagar</t>
  </si>
  <si>
    <t>91 79 40070259</t>
  </si>
  <si>
    <t>91 80 4087 2522</t>
  </si>
  <si>
    <t>varunc.ahd@teamglobal.in</t>
  </si>
  <si>
    <t>satish.blr@teamglobal.in</t>
  </si>
  <si>
    <t>4th Floor Leelavathi Building ,New No</t>
  </si>
  <si>
    <t>69/2Armenian Street, Parrys 600001</t>
  </si>
  <si>
    <t>91 33 40167118</t>
  </si>
  <si>
    <t>91 44 42965219</t>
  </si>
  <si>
    <t>kavithap.chn@teamglobal.in</t>
  </si>
  <si>
    <t>#7-1-396/B/2, 4th Floor, BK Gudasr Nagar</t>
  </si>
  <si>
    <t>Hyderabad Andhra Pradesh 500038</t>
  </si>
  <si>
    <t>91 484 4051502</t>
  </si>
  <si>
    <t>91 40 4230 0004</t>
  </si>
  <si>
    <t>bhagyasrig.hyd@teamglobal.in</t>
  </si>
  <si>
    <t>L-8A, Pandit Jagannath Complex Anand</t>
  </si>
  <si>
    <t>Bhavan, Mahipalpar 110037</t>
  </si>
  <si>
    <t>91 22 6754 9845</t>
  </si>
  <si>
    <t>91 11 47910028</t>
  </si>
  <si>
    <t>110 Victoria Extension Road</t>
  </si>
  <si>
    <t>91 20 4007 8853</t>
  </si>
  <si>
    <t>91 461 4550010</t>
  </si>
  <si>
    <t>(sales)</t>
  </si>
  <si>
    <t>IRELAND</t>
  </si>
  <si>
    <t>DUBLIN</t>
  </si>
  <si>
    <t>353 144 10074</t>
  </si>
  <si>
    <t>dub@shipco.com</t>
  </si>
  <si>
    <t>Hamamatsucho Place 4F, 1-6-15</t>
  </si>
  <si>
    <t>Hamamatsu-Cho Minuto-Ku</t>
  </si>
  <si>
    <t>JORDAN</t>
  </si>
  <si>
    <t>AMMAN</t>
  </si>
  <si>
    <t>Barwil Zaatarah Agencies</t>
  </si>
  <si>
    <t>PO Box 2917 Ali Yahya Al-Sarayrha St Bldg</t>
  </si>
  <si>
    <t>No 34 Swalflyeh Floor</t>
  </si>
  <si>
    <t>962 658 11869</t>
  </si>
  <si>
    <t>ahasan@sscconsolidation.com</t>
  </si>
  <si>
    <t>KENYA</t>
  </si>
  <si>
    <t>MOMBASSA</t>
  </si>
  <si>
    <t>Teamglobal Lines</t>
  </si>
  <si>
    <t>Cannon Towers 1</t>
  </si>
  <si>
    <t>2nd Floor, Moi Avenue</t>
  </si>
  <si>
    <t>254 202 353337</t>
  </si>
  <si>
    <t>info@teamglobal.co.ke</t>
  </si>
  <si>
    <t>KUWAIT</t>
  </si>
  <si>
    <t>SSC Consolidation LLC</t>
  </si>
  <si>
    <t>Al Jawhara Commercial Mall</t>
  </si>
  <si>
    <t>Block 9+8+7 Building #34 Khalid Egab Al-Ashhab Street</t>
  </si>
  <si>
    <t>965 2434 7067</t>
  </si>
  <si>
    <t>manoj.dcosta@wilhelmsen.com</t>
  </si>
  <si>
    <t>LEBANON</t>
  </si>
  <si>
    <t>BEIRUT</t>
  </si>
  <si>
    <t>Oceanair Consolidators</t>
  </si>
  <si>
    <t xml:space="preserve">Medawar-Pasteur Street, Medawar Bldg, </t>
  </si>
  <si>
    <t>1st Floor PO Box 17-5686, 11042060</t>
  </si>
  <si>
    <t>961 156 2371</t>
  </si>
  <si>
    <t>habib@oceanair-le.com</t>
  </si>
  <si>
    <t>MACAU</t>
  </si>
  <si>
    <t xml:space="preserve">Levinda Transports Asia Ltd </t>
  </si>
  <si>
    <t>12/F Talent Commercial Centre</t>
  </si>
  <si>
    <t>No. 815 Avendia Da Praia Grande</t>
  </si>
  <si>
    <t>853 2832 9290</t>
  </si>
  <si>
    <t>lvdasia@macau.ctm.net</t>
  </si>
  <si>
    <t>wkwoo@shipco.com</t>
  </si>
  <si>
    <t>MAURITIUS</t>
  </si>
  <si>
    <t>PORT LOUIS</t>
  </si>
  <si>
    <t>Consolidated African Freight Services - CAFS</t>
  </si>
  <si>
    <t>KL Centre, 3rd Floor Office</t>
  </si>
  <si>
    <t>Pump Street</t>
  </si>
  <si>
    <t>230 217 2100</t>
  </si>
  <si>
    <t>cafs@orange.mu</t>
  </si>
  <si>
    <t>MEXICO</t>
  </si>
  <si>
    <t>GUADALAJARA</t>
  </si>
  <si>
    <t>MEXICO CITY</t>
  </si>
  <si>
    <t>Interteam S.A de C.V</t>
  </si>
  <si>
    <t>AV. La Paz No 1960 Desp 205</t>
  </si>
  <si>
    <t>Colima 114 Desp 201</t>
  </si>
  <si>
    <t>Col Americana, 44160</t>
  </si>
  <si>
    <t>Col Rom 06700</t>
  </si>
  <si>
    <t>523 338 266990</t>
  </si>
  <si>
    <t>525 551 49897</t>
  </si>
  <si>
    <t>nelson.barrera@interteam.com.mx</t>
  </si>
  <si>
    <t>andres.tovar@interteam.com.mx</t>
  </si>
  <si>
    <t>cecilia.herrera@interteam.com.mx</t>
  </si>
  <si>
    <t>MONTERREY</t>
  </si>
  <si>
    <t>Carretera Miguel Aleman KM 14.2</t>
  </si>
  <si>
    <t>Local 210 Parque Industrial Alianza Apocado 66633</t>
  </si>
  <si>
    <t>528 183 866796</t>
  </si>
  <si>
    <t>solange.hurtado@interteam.com.mx</t>
  </si>
  <si>
    <t>MOROCCO</t>
  </si>
  <si>
    <t>CASABLANCA</t>
  </si>
  <si>
    <t>TANGLER</t>
  </si>
  <si>
    <t>Marglory SARL</t>
  </si>
  <si>
    <t>353 Bd. Mohamed V</t>
  </si>
  <si>
    <t>23 Rue Carnot</t>
  </si>
  <si>
    <t>4ieme Etage 20000</t>
  </si>
  <si>
    <t xml:space="preserve">3 Etage </t>
  </si>
  <si>
    <t>212 520 420310</t>
  </si>
  <si>
    <t>212 053 1060716</t>
  </si>
  <si>
    <t>vrubio@transglory.com</t>
  </si>
  <si>
    <t>amoudden@transglory.com</t>
  </si>
  <si>
    <t>MYANMAR</t>
  </si>
  <si>
    <t>YANGON</t>
  </si>
  <si>
    <t>Elan Logistics</t>
  </si>
  <si>
    <t>Ground Floor, MPA Allied Building</t>
  </si>
  <si>
    <t>Botataung Zay Street, Seik Kan Township</t>
  </si>
  <si>
    <t>951 901 0572</t>
  </si>
  <si>
    <t>kaythi@elanlogistics.com</t>
  </si>
  <si>
    <t>NEPAL</t>
  </si>
  <si>
    <t>KATHMANDU</t>
  </si>
  <si>
    <t>Nepal Shipping &amp; Air Logistics</t>
  </si>
  <si>
    <t xml:space="preserve">GPO Box 20608 </t>
  </si>
  <si>
    <t>Buddha Nagar</t>
  </si>
  <si>
    <t>977 478 5415</t>
  </si>
  <si>
    <t>operations@npsal.com</t>
  </si>
  <si>
    <t>NEW CALEDONIA</t>
  </si>
  <si>
    <t>NOUMEA</t>
  </si>
  <si>
    <t>Leon Vincent Overseas</t>
  </si>
  <si>
    <t>7 Rue De Verdun BP 9290</t>
  </si>
  <si>
    <t>Residence Le Klipper</t>
  </si>
  <si>
    <t>687 28 6125</t>
  </si>
  <si>
    <t>eric.mervaille@lvo.nc</t>
  </si>
  <si>
    <t>NICARAGUA</t>
  </si>
  <si>
    <t>MANAGUA</t>
  </si>
  <si>
    <t>Residencial Los Roble Shell plaza El Sol 2C</t>
  </si>
  <si>
    <t>Al Sur 1C Al Este M/I Edificio Acsalaw Planta Alta Suite</t>
  </si>
  <si>
    <t>505 2278 4044</t>
  </si>
  <si>
    <t>pmo@nl.pcscentralamerica.com</t>
  </si>
  <si>
    <t>OMAN</t>
  </si>
  <si>
    <t>MUSCAT</t>
  </si>
  <si>
    <t>Wilhelmsen Towell Co LLC</t>
  </si>
  <si>
    <t>Near Sohar Industrial estate</t>
  </si>
  <si>
    <t>Falaj Al Qabail</t>
  </si>
  <si>
    <t>968 9573 8092</t>
  </si>
  <si>
    <t>wss.sohar@wilhelmsen.com</t>
  </si>
  <si>
    <t>PANAMA</t>
  </si>
  <si>
    <t>COLON FREE ZONE</t>
  </si>
  <si>
    <t>PANAMA CITY</t>
  </si>
  <si>
    <t>Panama Consol Services</t>
  </si>
  <si>
    <t>Calle Principal France Field</t>
  </si>
  <si>
    <t>URB Los Angeles Calle Avan</t>
  </si>
  <si>
    <t>Manzana 35, Ave 4 Y5</t>
  </si>
  <si>
    <t>Edif Mas Espacios Local, B-21 PB</t>
  </si>
  <si>
    <t>507 431 1636</t>
  </si>
  <si>
    <t>507 209 5450</t>
  </si>
  <si>
    <t>csfareast@pcspanama.com</t>
  </si>
  <si>
    <t>PAPUA NEW GUINEA</t>
  </si>
  <si>
    <t>LAE</t>
  </si>
  <si>
    <t>PORT MORESBY</t>
  </si>
  <si>
    <t>Central Freight Brokers</t>
  </si>
  <si>
    <t>Unit 6, Warehouse 2</t>
  </si>
  <si>
    <t>Section 6, Lot 35, Eriku Road</t>
  </si>
  <si>
    <t>Baruni Road</t>
  </si>
  <si>
    <t>Eriku, Morobe Province</t>
  </si>
  <si>
    <t>675 725 6306</t>
  </si>
  <si>
    <t>675 720 00055</t>
  </si>
  <si>
    <t>jacinta.nalamau@cfbpng.com.pg</t>
  </si>
  <si>
    <t>glenson.nugai@cfbpng.com.pg</t>
  </si>
  <si>
    <t>PARAGUAY</t>
  </si>
  <si>
    <t>ASUNCION</t>
  </si>
  <si>
    <t>Saco Shipping S.A</t>
  </si>
  <si>
    <t>Estrella 692 Y Oleary Street Llder Bldg</t>
  </si>
  <si>
    <t>21 Floor 215/6 Office</t>
  </si>
  <si>
    <t>595 21 491 467</t>
  </si>
  <si>
    <t>info@py.sacoshipping.com</t>
  </si>
  <si>
    <t>PERU</t>
  </si>
  <si>
    <t>LIMA</t>
  </si>
  <si>
    <t>Calle Jose De La Torre</t>
  </si>
  <si>
    <t>Ugarte 230, 18</t>
  </si>
  <si>
    <t>511 626 7878</t>
  </si>
  <si>
    <t>info@pe.sacoshipping.com</t>
  </si>
  <si>
    <t>QATAR</t>
  </si>
  <si>
    <t>DOHA</t>
  </si>
  <si>
    <t>Britania Freight &amp; Logistics</t>
  </si>
  <si>
    <t xml:space="preserve">PO Box </t>
  </si>
  <si>
    <t>4431 6626</t>
  </si>
  <si>
    <t>wss.doha.frt@wilhelmsen.com</t>
  </si>
  <si>
    <t>Please contact AGS for confirmation</t>
  </si>
  <si>
    <t>SAUDI ARABIA</t>
  </si>
  <si>
    <t>DAMMAM</t>
  </si>
  <si>
    <t>JEDDAH</t>
  </si>
  <si>
    <t>Barwil Agencies</t>
  </si>
  <si>
    <t>Binzagr Barwil Marine Transport Co LTD</t>
  </si>
  <si>
    <t>Wilhelmsen Ship Services</t>
  </si>
  <si>
    <t>Port Road, PO Box 293</t>
  </si>
  <si>
    <t>7th Floor Apex Tower, Al-Faisaliah District</t>
  </si>
  <si>
    <t>966 3 8339 975</t>
  </si>
  <si>
    <t>966 2 6519 132</t>
  </si>
  <si>
    <t>edgar.bauyon@barwil.com</t>
  </si>
  <si>
    <t>syed.pasha@wilhelmsen.com</t>
  </si>
  <si>
    <t>RIYADH</t>
  </si>
  <si>
    <t>966 1 4773 945</t>
  </si>
  <si>
    <t>noaman.gangat@wilhelmsen.com</t>
  </si>
  <si>
    <t>SOLOMON ISLANDS</t>
  </si>
  <si>
    <t>HONIARA</t>
  </si>
  <si>
    <t xml:space="preserve">Sullivans </t>
  </si>
  <si>
    <t>PO Box 3</t>
  </si>
  <si>
    <t>Honiara</t>
  </si>
  <si>
    <t>677 21643</t>
  </si>
  <si>
    <t>shipping@sullivans.com.sb</t>
  </si>
  <si>
    <t>Shipco Transport Taiwan</t>
  </si>
  <si>
    <t>TANZANIA</t>
  </si>
  <si>
    <t>DAR ES SALAAM</t>
  </si>
  <si>
    <t>Teamglobal Lines Tanzania</t>
  </si>
  <si>
    <t>Red Cross Building 1st Floor</t>
  </si>
  <si>
    <t>Bibi Titi Mohammed, Morogoro Road Junction</t>
  </si>
  <si>
    <t>255 737 204005</t>
  </si>
  <si>
    <t>info@teamglobal.co.tz</t>
  </si>
  <si>
    <t>Sukhumvit Road, South Bangna, Bangkok 10260</t>
  </si>
  <si>
    <t>TONGA</t>
  </si>
  <si>
    <t>NUKUALOFA</t>
  </si>
  <si>
    <t>Latu Shipping Agency</t>
  </si>
  <si>
    <t>PO Box 2254</t>
  </si>
  <si>
    <t>Fakafanua Centre</t>
  </si>
  <si>
    <t>676 28732</t>
  </si>
  <si>
    <t>latuship@kalianet.to</t>
  </si>
  <si>
    <t>TUNISIA</t>
  </si>
  <si>
    <t>RADES</t>
  </si>
  <si>
    <t>SFAX</t>
  </si>
  <si>
    <t xml:space="preserve">Transglory </t>
  </si>
  <si>
    <t>Rue Des Exportateurs</t>
  </si>
  <si>
    <t>Avenue Hedi Khefacha</t>
  </si>
  <si>
    <t>Z.I De Rade</t>
  </si>
  <si>
    <t>Zone Portuaire DE 3000</t>
  </si>
  <si>
    <t>216 794 57159</t>
  </si>
  <si>
    <t>216 744 97633</t>
  </si>
  <si>
    <t>tunis@transglory.com</t>
  </si>
  <si>
    <t>sfax@transglory.com</t>
  </si>
  <si>
    <t>Sousse</t>
  </si>
  <si>
    <t>Immeuble Becheur Rue Khaled</t>
  </si>
  <si>
    <t>Ibn El Walid 5 Etage, Appartement 52</t>
  </si>
  <si>
    <t>216 732 02988</t>
  </si>
  <si>
    <t>sousse@transglory.com</t>
  </si>
  <si>
    <t>UKRAINE</t>
  </si>
  <si>
    <t>KIEV</t>
  </si>
  <si>
    <t>ODESSA</t>
  </si>
  <si>
    <t>Shipco Transport Ltd</t>
  </si>
  <si>
    <t>B. Khmelnitskogo, 17/52 A</t>
  </si>
  <si>
    <t>Uspenskaya Str. 39-16th Floor</t>
  </si>
  <si>
    <t>Office 22, Business Centre "Leonardo"</t>
  </si>
  <si>
    <t>Office 22</t>
  </si>
  <si>
    <t>38 044 359 0130</t>
  </si>
  <si>
    <t>38 048 734 5034</t>
  </si>
  <si>
    <t>alopatyuk@shipco.com</t>
  </si>
  <si>
    <t>oda@shipco.com</t>
  </si>
  <si>
    <t>1 Argent Court Sylvan Way</t>
  </si>
  <si>
    <t>Southfields Business Park, Basildon</t>
  </si>
  <si>
    <t>44 0 1268 582800</t>
  </si>
  <si>
    <t xml:space="preserve">ldn@shipco.com </t>
  </si>
  <si>
    <t>ldn@shipco.com</t>
  </si>
  <si>
    <t>URUGUAY</t>
  </si>
  <si>
    <t>MONTEVIDEO</t>
  </si>
  <si>
    <t>Saco Shipping SA</t>
  </si>
  <si>
    <t>Plaza Independencia 1378 5th Floor</t>
  </si>
  <si>
    <t>PO 11000</t>
  </si>
  <si>
    <t>598 290 00254</t>
  </si>
  <si>
    <t>info@uy.sacoshipping.com.uy</t>
  </si>
  <si>
    <t>VANUATU</t>
  </si>
  <si>
    <t>VILA</t>
  </si>
  <si>
    <t>Vanuatu Agencies</t>
  </si>
  <si>
    <t>Ground Floor, Vila Mall</t>
  </si>
  <si>
    <t>Emile Street</t>
  </si>
  <si>
    <t>678 048 0110 911</t>
  </si>
  <si>
    <t>pam@vanuatuagencies.com</t>
  </si>
  <si>
    <t>VENEZUELA</t>
  </si>
  <si>
    <t>LA GUAIRA</t>
  </si>
  <si>
    <t>MAIQUETIA</t>
  </si>
  <si>
    <t>Sofilink C.A</t>
  </si>
  <si>
    <t>Ave Soublette A Ramos</t>
  </si>
  <si>
    <t>Sorocaima EDI San Ana Planta Baja</t>
  </si>
  <si>
    <t>582 12331 5273</t>
  </si>
  <si>
    <t>Website</t>
  </si>
  <si>
    <t>cdmeza@sofilink.com</t>
  </si>
  <si>
    <t>PUERTO CABELLO</t>
  </si>
  <si>
    <t>Calle Ricaurte c/c calle Puerto Cabello</t>
  </si>
  <si>
    <t>Centro De Puerto</t>
  </si>
  <si>
    <t>582 42361 2205</t>
  </si>
  <si>
    <t>www.sofilink.com</t>
  </si>
  <si>
    <t>WESTERN SAMOA</t>
  </si>
  <si>
    <t>APIA</t>
  </si>
  <si>
    <t>Transam Samoa</t>
  </si>
  <si>
    <t>First Floor</t>
  </si>
  <si>
    <t>Chandra House, Convent Street</t>
  </si>
  <si>
    <t>SAMOA</t>
  </si>
  <si>
    <t>685 21150</t>
  </si>
  <si>
    <t>docs@transamsamoa.com</t>
  </si>
  <si>
    <t>YEMEN</t>
  </si>
  <si>
    <t>ADEN</t>
  </si>
  <si>
    <t>HODEIDAH</t>
  </si>
  <si>
    <t>International Shipping Co. LTD</t>
  </si>
  <si>
    <t>Hayel Saeed Building</t>
  </si>
  <si>
    <t>Hayel Street Building</t>
  </si>
  <si>
    <t>Maala, PO BOX 5304</t>
  </si>
  <si>
    <t>PO Box 3152</t>
  </si>
  <si>
    <t>967 2 248 850</t>
  </si>
  <si>
    <t>967 3 208 641</t>
  </si>
  <si>
    <t>barwil.aden@wilhelmsen.com</t>
  </si>
  <si>
    <t>amin.wasel@barwil.com</t>
  </si>
  <si>
    <t>3 / 37-39 Qantas Drive</t>
  </si>
  <si>
    <t>Brisbane Airport QLD 4008</t>
  </si>
  <si>
    <t>gzp@shipco.com</t>
  </si>
  <si>
    <t>Fax: 08 9418 4766</t>
  </si>
  <si>
    <t>Gillman SA 5013</t>
  </si>
  <si>
    <t>Agents Australia</t>
  </si>
  <si>
    <t>PTLEI</t>
  </si>
  <si>
    <t>Ambarli</t>
  </si>
  <si>
    <t>TRAMB</t>
  </si>
  <si>
    <t>Nansha</t>
  </si>
  <si>
    <t>Huangpu</t>
  </si>
  <si>
    <t>stibooktyo@shipco.com</t>
  </si>
  <si>
    <t>Origin UN Code</t>
  </si>
  <si>
    <t>Origin Country</t>
  </si>
  <si>
    <t>Origin City</t>
  </si>
  <si>
    <t>Routing Via</t>
  </si>
  <si>
    <t>Destination UN Code</t>
  </si>
  <si>
    <t>Destination Country</t>
  </si>
  <si>
    <t>Destination City</t>
  </si>
  <si>
    <t>Charge Name</t>
  </si>
  <si>
    <t>Amount</t>
  </si>
  <si>
    <t>FROM CBM</t>
  </si>
  <si>
    <t>TO CBM</t>
  </si>
  <si>
    <t>Collect y/n</t>
  </si>
  <si>
    <t>Comments / Remarks</t>
  </si>
  <si>
    <t>South Atlantic</t>
  </si>
  <si>
    <t>Oceanic</t>
  </si>
  <si>
    <t>Australia</t>
  </si>
  <si>
    <t>OFR</t>
  </si>
  <si>
    <t>US East Coast</t>
  </si>
  <si>
    <t>US Mid West</t>
  </si>
  <si>
    <t>US Gulf</t>
  </si>
  <si>
    <t>Detroit City Apt</t>
  </si>
  <si>
    <t>US West Coast</t>
  </si>
  <si>
    <t>US Pacific North</t>
  </si>
  <si>
    <t>USCIN</t>
  </si>
  <si>
    <t>USMIN</t>
  </si>
  <si>
    <t>USNFK</t>
  </si>
  <si>
    <t>USPHI</t>
  </si>
  <si>
    <t>USDLS</t>
  </si>
  <si>
    <t>USNOL</t>
  </si>
  <si>
    <t>PSS</t>
  </si>
  <si>
    <t>ITSC</t>
  </si>
  <si>
    <t>Low Tide Surcharge</t>
  </si>
  <si>
    <t>ACI Fee</t>
  </si>
  <si>
    <t>Customs Clearance</t>
  </si>
  <si>
    <t>Port Additional</t>
  </si>
  <si>
    <t>Handling Fee</t>
  </si>
  <si>
    <t>Booking Fee</t>
  </si>
  <si>
    <t>Piracy</t>
  </si>
  <si>
    <t>Oncarriage</t>
  </si>
  <si>
    <t>Precarriage</t>
  </si>
  <si>
    <t>Total Ocean Cost</t>
  </si>
  <si>
    <t>Customer Buy rate</t>
  </si>
  <si>
    <t>Customer Tariff</t>
  </si>
  <si>
    <t>IMO2020</t>
  </si>
  <si>
    <t>Remove</t>
  </si>
  <si>
    <t>N</t>
  </si>
  <si>
    <t>I</t>
  </si>
  <si>
    <t>K</t>
  </si>
  <si>
    <t>P</t>
  </si>
  <si>
    <t>Infrastructure Surcharge (If App)</t>
  </si>
  <si>
    <t>R</t>
  </si>
  <si>
    <t>Equipment Imbalance Fee</t>
  </si>
  <si>
    <t>86 755 2291 8645</t>
  </si>
  <si>
    <t>oli@shipco.com</t>
  </si>
  <si>
    <t>8-10 Curlew Street</t>
  </si>
  <si>
    <t>Xiaolan</t>
  </si>
  <si>
    <t>14/16</t>
  </si>
  <si>
    <t>Yasser.Seyam@eg.SACOShipping.com</t>
  </si>
  <si>
    <t>Ahmed.Galal@eg.SACOShipping.com</t>
  </si>
  <si>
    <t>64 9 249 0011</t>
  </si>
  <si>
    <t>33 2 35 26 48 82</t>
  </si>
  <si>
    <t>33 4 72 05 49 28</t>
  </si>
  <si>
    <t>13016 Marseille</t>
  </si>
  <si>
    <t>76600 Le Havre</t>
  </si>
  <si>
    <t>370 Boulevard Jules Durand</t>
  </si>
  <si>
    <t>Zac Satolas Green BAT L'archer</t>
  </si>
  <si>
    <t>69330 Pusignan</t>
  </si>
  <si>
    <t>90 Chemin du Ruisseau Mirabeau Zl Actisud</t>
  </si>
  <si>
    <t xml:space="preserve">Parc d’activités du pont de la Brèche </t>
  </si>
  <si>
    <t>8 Rue Robert Moinon,  95696 Goussainville</t>
  </si>
  <si>
    <t>33 1 30 18 99 44</t>
  </si>
  <si>
    <t>33 4 96 15 11 40</t>
  </si>
  <si>
    <t>gracinet-duhamel@sscconsolidation.com</t>
  </si>
  <si>
    <t>sollier@sscconsolidation.com</t>
  </si>
  <si>
    <t>mar@sscconsolidation.com</t>
  </si>
  <si>
    <t>mghaleb@sscconsolidation.com</t>
  </si>
  <si>
    <t>SSC Consolidation SAS</t>
  </si>
  <si>
    <t xml:space="preserve">pen.exp.lcl.cust@shipco.com </t>
  </si>
  <si>
    <t>Effective:</t>
  </si>
  <si>
    <t>Shipco Transport (Cambodia) Co., Ltd</t>
  </si>
  <si>
    <t>35-E2, Level 3, Attwood Business Center</t>
  </si>
  <si>
    <t>Russian Blvd 11, Sangkat O Beak KaOm,Khan Sensok</t>
  </si>
  <si>
    <t>855 23 922 010</t>
  </si>
  <si>
    <t>pnh@shipco.com</t>
  </si>
  <si>
    <t xml:space="preserve">VANCOUVER </t>
  </si>
  <si>
    <t>C/O Simard-Westlink</t>
  </si>
  <si>
    <t>16062 Portside Road, Richmond, BC</t>
  </si>
  <si>
    <t>1 604 231 8756</t>
  </si>
  <si>
    <t>tor.exp.lcl.cust@shipco.com</t>
  </si>
  <si>
    <t>Shipco Transport INC</t>
  </si>
  <si>
    <t>Unit 10 Swords Enterprise Park</t>
  </si>
  <si>
    <t>Shipco Transport Ireland</t>
  </si>
  <si>
    <t>Feltrim Road, Swords, County Dubin</t>
  </si>
  <si>
    <t>IE,  K67E920</t>
  </si>
  <si>
    <t>via SGSIN</t>
  </si>
  <si>
    <t>Q</t>
  </si>
  <si>
    <t>S</t>
  </si>
  <si>
    <t>DO NOT USE</t>
  </si>
  <si>
    <t>DO OT USE</t>
  </si>
  <si>
    <t>Origin Emergency Congestion</t>
  </si>
  <si>
    <t xml:space="preserve">=Ptint Tariff O </t>
  </si>
  <si>
    <t>Yotsubashi Park Building, 6F 1-4-10</t>
  </si>
  <si>
    <t>Itachibori, Nishi-Ku, Osaka 550-0012</t>
  </si>
  <si>
    <t>81 3 6539 5100</t>
  </si>
  <si>
    <t>tonishi@shipco.com</t>
  </si>
  <si>
    <t>Change to be applied during Tariff Period</t>
  </si>
  <si>
    <t>Updated Charge Amount</t>
  </si>
  <si>
    <t>Effective date of Charge Change</t>
  </si>
  <si>
    <t>Linz</t>
  </si>
  <si>
    <t>Calgary</t>
  </si>
  <si>
    <t>Edmonton</t>
  </si>
  <si>
    <t>Saskatoon</t>
  </si>
  <si>
    <t>Winnipeg</t>
  </si>
  <si>
    <t>Infrastructure Surcharge</t>
  </si>
  <si>
    <t>Fremantle AQIS Recovery Fee ( If App)</t>
  </si>
  <si>
    <t>harley.muniz@allink.com.br</t>
  </si>
  <si>
    <t>nathascia.rodrigues@allink.com.br</t>
  </si>
  <si>
    <t xml:space="preserve">sjkim@shipco.com </t>
  </si>
  <si>
    <t>rali@shipco.pk</t>
  </si>
  <si>
    <t>EBS          (w/m or min)</t>
  </si>
  <si>
    <t>Terminal Receiving and Intermodal Fuel Surcharges (w/m or min)</t>
  </si>
  <si>
    <t>USFAC</t>
  </si>
  <si>
    <t xml:space="preserve">444. W ocean Blvd, Suite 400, </t>
  </si>
  <si>
    <t xml:space="preserve">Long Beach, CA, 90802 </t>
  </si>
  <si>
    <t>ddamiao@transglory.com</t>
  </si>
  <si>
    <t>CH - 4133 Pratteln</t>
  </si>
  <si>
    <t>41 61 826 1451</t>
  </si>
  <si>
    <t xml:space="preserve">GRI             (w/m or min)               </t>
  </si>
  <si>
    <t>szx.exprouting@shipco.com</t>
  </si>
  <si>
    <t xml:space="preserve">totran@shipco.com </t>
  </si>
  <si>
    <t>IMPORT SEA CONTACT EMAIL</t>
  </si>
  <si>
    <t>impseasyd@agsworld.com</t>
  </si>
  <si>
    <t>impseamel@agsworld.com</t>
  </si>
  <si>
    <t>impseabne@agsworld.com</t>
  </si>
  <si>
    <t>impseaadl@agsworld.com</t>
  </si>
  <si>
    <t>impseafre@agsworld.com</t>
  </si>
  <si>
    <r>
      <rPr>
        <b/>
        <sz val="10"/>
        <rFont val="Verdana"/>
        <family val="2"/>
      </rPr>
      <t xml:space="preserve">* </t>
    </r>
    <r>
      <rPr>
        <sz val="10"/>
        <rFont val="Verdana"/>
        <family val="2"/>
      </rPr>
      <t xml:space="preserve">Rates quoted in this tariff are for general non-hazardous cargo only. Rates for hazardous, over dimensional and cumbersome cargo are available on application. </t>
    </r>
  </si>
  <si>
    <t xml:space="preserve">Weight Surcharge may apply  If any B/L is 4000/RT and above, but the volume is not twice equivalent, a weight surcharge of USD 20/RT is chargeable. If any B/L is 7000/RT and above, but the volume is not twice equivalent, a weight surcharge will be applicable on a case to case basis. Please apply to your local AGS office. </t>
  </si>
  <si>
    <t xml:space="preserve">Please Note: SOLAS Fee of USD 15.00 per shipment with ETS effective from 1st July 2016. Weight Surcharge may apply  If any B/L is 4000/RT and above, but the volume is not twice equivalent, a weight surcharge of USD 20/RT is chargeable. If any B/L is 7000/RT and above, but the volume is not twice equivalent, a weight surcharge will be applicable on a case to case basis.                                                                                                                                                                                                                                                                                                                                                * For cargo moving via Hong Kong, rate is only valid for cargo with maximum length 300cm width 225cm height 225cm and a single piece does not exceed 3cbm otherwise rate is subject to surcharge. Maximum weight per any single piece is 2500kgs. Density surcharge of USD30 per 1000kgs or Min USD30 is applicable if cargo equals / exceeds 1000kgs per 1cbm; density surcharge of USD45 per 1500kgs or Min USD45 is applicable if cargo equals / exceeds 1500kgs per 1cbm; density surcharge of USD60 per 2000kgs or Min USD60 is applicable if cargo equals / exceeds 2000kgs per 1cbm.                                                                                                                                                                                                                                                                                                                                                                                            Please check and apply to your local AGS office. </t>
  </si>
  <si>
    <t>jkrajnc@shipco.com</t>
  </si>
  <si>
    <t>phywang@shipco.com</t>
  </si>
  <si>
    <t xml:space="preserve">Effective : </t>
  </si>
  <si>
    <t>-</t>
  </si>
  <si>
    <t xml:space="preserve">PSS                (w/m or min)           </t>
  </si>
  <si>
    <t>Co-Load LCL Arrival Charges Sydney, Melbourne &amp; Brisbane</t>
  </si>
  <si>
    <t>CFS Infrastructure Surcharge</t>
  </si>
  <si>
    <t>BMSB Processing Fee (If App)</t>
  </si>
  <si>
    <t>Co-Load LCL Arrival Charges Fremantle</t>
  </si>
  <si>
    <t>Co-Load LCL Arrival Charges Adelaide</t>
  </si>
  <si>
    <t>CFS Infrastructure Surcharge ( If App)</t>
  </si>
  <si>
    <t>Adelaide Channel Widening Fee</t>
  </si>
  <si>
    <t>NGS World Transport</t>
  </si>
  <si>
    <t>93 Richard Pearse Drive</t>
  </si>
  <si>
    <t>Mangere, Auckland 2022</t>
  </si>
  <si>
    <t>2/15 Sir Gil Simpson Drive</t>
  </si>
  <si>
    <t>Burnside, Christchurch 8053</t>
  </si>
  <si>
    <t>akl.imp@ngsworld.co.nz</t>
  </si>
  <si>
    <t>chc.imp@ngsworld.co.nz</t>
  </si>
  <si>
    <t>GA</t>
  </si>
  <si>
    <t>MD</t>
  </si>
  <si>
    <t>SC</t>
  </si>
  <si>
    <t>OH</t>
  </si>
  <si>
    <t>TX</t>
  </si>
  <si>
    <t>MI</t>
  </si>
  <si>
    <t>FL</t>
  </si>
  <si>
    <t>WI</t>
  </si>
  <si>
    <t>MN</t>
  </si>
  <si>
    <t>LA</t>
  </si>
  <si>
    <t>NY</t>
  </si>
  <si>
    <t>VA</t>
  </si>
  <si>
    <t>WA</t>
  </si>
  <si>
    <t>FRFOS</t>
  </si>
  <si>
    <t>Fos sur Mer</t>
  </si>
  <si>
    <t>export.dispo@at.sacoshipping.com</t>
  </si>
  <si>
    <t>GBLON</t>
  </si>
  <si>
    <t>NZTRG</t>
  </si>
  <si>
    <t>NZCHC</t>
  </si>
  <si>
    <t>Tilbury</t>
  </si>
  <si>
    <t>Tauranga</t>
  </si>
  <si>
    <t>Christchurch</t>
  </si>
  <si>
    <t>Marseille</t>
  </si>
  <si>
    <t>FRMRS</t>
  </si>
  <si>
    <t>**</t>
  </si>
  <si>
    <t>RATE       PER CBM</t>
  </si>
  <si>
    <t>RATE        PER TONNE</t>
  </si>
  <si>
    <t>ROUTING                         (VIA)</t>
  </si>
  <si>
    <t>hkg.exp.lcl.cust.ia@shipco.com</t>
  </si>
  <si>
    <t>FELIXSTOWE, MANCHESTER, SOUTHAMPTON</t>
  </si>
  <si>
    <t xml:space="preserve">LONDON </t>
  </si>
  <si>
    <r>
      <t xml:space="preserve">For shipments moving to </t>
    </r>
    <r>
      <rPr>
        <i/>
        <u/>
        <sz val="12"/>
        <color rgb="FFFF0000"/>
        <rFont val="Calibri"/>
        <family val="2"/>
        <scheme val="minor"/>
      </rPr>
      <t>ADELAIDE, BRISBANE, MELBOURNE, SYDNEY</t>
    </r>
    <r>
      <rPr>
        <i/>
        <sz val="12"/>
        <rFont val="Calibri"/>
        <family val="2"/>
        <scheme val="minor"/>
      </rPr>
      <t>:</t>
    </r>
  </si>
  <si>
    <r>
      <t xml:space="preserve">For shipments moving to </t>
    </r>
    <r>
      <rPr>
        <i/>
        <u/>
        <sz val="12"/>
        <color rgb="FFFF0000"/>
        <rFont val="Calibri"/>
        <family val="2"/>
        <scheme val="minor"/>
      </rPr>
      <t>FREMANTLE</t>
    </r>
    <r>
      <rPr>
        <i/>
        <sz val="12"/>
        <rFont val="Calibri"/>
        <family val="2"/>
        <scheme val="minor"/>
      </rPr>
      <t>:</t>
    </r>
  </si>
  <si>
    <t xml:space="preserve">Client name here </t>
  </si>
  <si>
    <t>Validity here</t>
  </si>
  <si>
    <r>
      <t>Please enter origin port here</t>
    </r>
    <r>
      <rPr>
        <b/>
        <i/>
        <sz val="18"/>
        <color rgb="FFFF0000"/>
        <rFont val="Arial"/>
        <family val="2"/>
      </rPr>
      <t xml:space="preserve">  →</t>
    </r>
  </si>
  <si>
    <r>
      <t>NINGBO</t>
    </r>
    <r>
      <rPr>
        <i/>
        <sz val="11"/>
        <rFont val="Calibri"/>
        <family val="2"/>
        <scheme val="minor"/>
      </rPr>
      <t xml:space="preserve"> </t>
    </r>
  </si>
  <si>
    <t>Shipco Transport (Shanghai) Ltd. Ningbo Branch</t>
  </si>
  <si>
    <t>Room 601/607, New World Center, Ningzhu Square,</t>
  </si>
  <si>
    <t>No.51 SanYanQiao Street, Yinzhou District, Ningbo 315040</t>
  </si>
  <si>
    <t>86 574 8720 0336</t>
  </si>
  <si>
    <t>saxu@shipco.com</t>
  </si>
  <si>
    <t>kzhang@shipco.com</t>
  </si>
  <si>
    <t xml:space="preserve">Phone: + 87 574 8742 3656 </t>
  </si>
  <si>
    <t>Songshan District, Taipei City 105</t>
  </si>
  <si>
    <t>3F-2, No. 88, Dunhua N. Road</t>
  </si>
  <si>
    <t>886 2 2771 8667 , Ext 200</t>
  </si>
  <si>
    <r>
      <rPr>
        <sz val="11"/>
        <rFont val="Calibri"/>
        <family val="2"/>
        <scheme val="minor"/>
      </rPr>
      <t xml:space="preserve">Stacy Yang: </t>
    </r>
    <r>
      <rPr>
        <u/>
        <sz val="11"/>
        <color theme="10"/>
        <rFont val="Calibri"/>
        <family val="2"/>
        <scheme val="minor"/>
      </rPr>
      <t>syang@shipco.com</t>
    </r>
  </si>
  <si>
    <r>
      <rPr>
        <sz val="11"/>
        <rFont val="Calibri"/>
        <family val="2"/>
        <scheme val="minor"/>
      </rPr>
      <t xml:space="preserve">Emma Tsai: </t>
    </r>
    <r>
      <rPr>
        <u/>
        <sz val="11"/>
        <color theme="10"/>
        <rFont val="Calibri"/>
        <family val="2"/>
        <scheme val="minor"/>
      </rPr>
      <t>etsai@shipco.com</t>
    </r>
  </si>
  <si>
    <t>(Export Supervisor - Ext 260)</t>
  </si>
  <si>
    <t>(Operation - Ext 200)</t>
  </si>
  <si>
    <t>Saco CFR</t>
  </si>
  <si>
    <t>Saco Combimar SpA</t>
  </si>
  <si>
    <t>Via I° Maggio, 1 - 20066 - MELZO (MILANO)</t>
  </si>
  <si>
    <t>39 02274306222</t>
  </si>
  <si>
    <t>so@saco-combimar.it</t>
  </si>
  <si>
    <t>Arianna.Pozzi@saco-combimar.it</t>
  </si>
  <si>
    <t>14/17</t>
  </si>
  <si>
    <t>13/17</t>
  </si>
  <si>
    <t>Saco CFR (Pty) Ltd.</t>
  </si>
  <si>
    <t>89 Barrier Lane, Pocket 5A</t>
  </si>
  <si>
    <t>Clairwood Logistics Park, Mobeni East</t>
  </si>
  <si>
    <t>Durban 4060, SOUTH AFRICA</t>
  </si>
  <si>
    <t>DBNexports@sacocfr.co.za</t>
  </si>
  <si>
    <t>CPTExports@sacocfr.co.za</t>
  </si>
  <si>
    <t>27 31 450 4000</t>
  </si>
  <si>
    <t>27 21 561 9000</t>
  </si>
  <si>
    <t>27 11 820 8000</t>
  </si>
  <si>
    <t>jhbexports@sacocfr.co.za</t>
  </si>
  <si>
    <t>27 41 180 4110</t>
  </si>
  <si>
    <t>PEExports@sacocfr.co.za</t>
  </si>
  <si>
    <t>6 BP Road, Montague Gardens</t>
  </si>
  <si>
    <t>Cape Town 7530</t>
  </si>
  <si>
    <t>41 Yaldwyn Rd, Jet Park</t>
  </si>
  <si>
    <t>Boksburg 1459</t>
  </si>
  <si>
    <t xml:space="preserve">No.51 SanYanQiao Street, Yinzhou District </t>
  </si>
  <si>
    <t>Ningbo 315040, CHINA</t>
  </si>
  <si>
    <t>(LCL bookings)</t>
  </si>
  <si>
    <t>(FCL bookings)</t>
  </si>
  <si>
    <t>Phone: + 86 574 8762 6009</t>
  </si>
  <si>
    <t xml:space="preserve">LCL bookings: </t>
  </si>
  <si>
    <t>FCL Bookings:</t>
  </si>
  <si>
    <t xml:space="preserve">        Phone: + 86 574 8762 6009</t>
  </si>
  <si>
    <t>sandychiang_tpe@orientstargroup.com </t>
  </si>
  <si>
    <t>12 Monaco Road, Coega IDZ, Zone 2</t>
  </si>
  <si>
    <t>Port Elizabeth 6001, SOUTH AFRICA</t>
  </si>
  <si>
    <r>
      <t>Exports ex Turkey :</t>
    </r>
    <r>
      <rPr>
        <u/>
        <sz val="11"/>
        <color indexed="12"/>
        <rFont val="Calibri"/>
        <family val="2"/>
        <scheme val="minor"/>
      </rPr>
      <t xml:space="preserve"> ist@shipco.com</t>
    </r>
  </si>
  <si>
    <r>
      <t>Imports to Turkey :</t>
    </r>
    <r>
      <rPr>
        <u/>
        <sz val="11"/>
        <color indexed="12"/>
        <rFont val="Calibri"/>
        <family val="2"/>
        <scheme val="minor"/>
      </rPr>
      <t xml:space="preserve"> istimp@shipco.com</t>
    </r>
  </si>
  <si>
    <t>Hyderabad</t>
  </si>
  <si>
    <t>INHYD</t>
  </si>
  <si>
    <t>Izmir</t>
  </si>
  <si>
    <t>TRIZM</t>
  </si>
  <si>
    <t>Piraeus</t>
  </si>
  <si>
    <t>GRPIR</t>
  </si>
  <si>
    <t>ESBIO</t>
  </si>
  <si>
    <t>Euro Group</t>
  </si>
  <si>
    <t>Magoula, 19018</t>
  </si>
  <si>
    <t>30 210 55 19 800</t>
  </si>
  <si>
    <t xml:space="preserve">diamane@eurogroup.gr </t>
  </si>
  <si>
    <t>RSCS</t>
  </si>
  <si>
    <t>via SEGOT</t>
  </si>
  <si>
    <t>export@ch.sacoshipping.com</t>
  </si>
  <si>
    <t>twauters@sscconsolidation.com</t>
  </si>
  <si>
    <r>
      <t xml:space="preserve">check order of port pair by </t>
    </r>
    <r>
      <rPr>
        <b/>
        <u/>
        <sz val="10"/>
        <color rgb="FF0000FF"/>
        <rFont val="Arial"/>
        <family val="2"/>
      </rPr>
      <t>NAME</t>
    </r>
    <r>
      <rPr>
        <sz val="10"/>
        <color rgb="FFFF0000"/>
        <rFont val="Arial"/>
        <family val="2"/>
      </rPr>
      <t xml:space="preserve"> on CTC tariff prior to copying</t>
    </r>
  </si>
  <si>
    <t>nyc.exp.lcl.cust@shipco.com</t>
  </si>
  <si>
    <r>
      <t xml:space="preserve">Not Applicable. Weight Surcharge may apply.                                                                                                                                                                                                                                                                                                                                                                                                                                                                                           </t>
    </r>
    <r>
      <rPr>
        <u/>
        <sz val="9"/>
        <rFont val="Arial"/>
        <family val="2"/>
      </rPr>
      <t xml:space="preserve">
</t>
    </r>
    <r>
      <rPr>
        <sz val="9"/>
        <rFont val="Arial"/>
        <family val="2"/>
      </rPr>
      <t xml:space="preserve">                                                                                                                                                                                                                                                                                                                                                                                                                                                                                                                                                                                              ** WEIGHT CARGO:                                                                                                                                                                                                                                                                                                                                                                                                                                                                                                                                            - </t>
    </r>
    <r>
      <rPr>
        <u/>
        <sz val="9"/>
        <rFont val="Arial"/>
        <family val="2"/>
      </rPr>
      <t>Cargo from or via Singapore</t>
    </r>
    <r>
      <rPr>
        <sz val="9"/>
        <rFont val="Arial"/>
        <family val="2"/>
      </rPr>
      <t xml:space="preserve">: Please note density surcharges or overlength surcharges may be applied. The rates that will be applicable for density or overlength surcharges from Origin Port to Singapore are on application, please speak to your local AGS office for confirmation of the applicable charges.
- </t>
    </r>
    <r>
      <rPr>
        <u/>
        <sz val="9"/>
        <rFont val="Arial"/>
        <family val="2"/>
      </rPr>
      <t>Surcharges ex Singapore</t>
    </r>
    <r>
      <rPr>
        <sz val="9"/>
        <rFont val="Arial"/>
        <family val="2"/>
      </rPr>
      <t xml:space="preserve">: If any B/L is 6000/RT and above, but the volume is not twice equivalent, a density surcharge of USD 25.00 per w/m, Minimum USD 125.00 is chargeable. If cargo exceeds a length of 5.9m an overlength surcharge of USD 35.00 per w/m, Minimum USD 125.00 will be chargeable.  </t>
    </r>
  </si>
  <si>
    <r>
      <t xml:space="preserve">Please Note: SOLAS Fee of USD 15.00 per shipment with ETS effective from 1st July 2016.                                                                                                                                                                                                                                                                                                                                                                                                                                                                                            </t>
    </r>
    <r>
      <rPr>
        <u/>
        <sz val="9"/>
        <rFont val="Arial"/>
        <family val="2"/>
      </rPr>
      <t xml:space="preserve">
</t>
    </r>
    <r>
      <rPr>
        <sz val="9"/>
        <rFont val="Arial"/>
        <family val="2"/>
      </rPr>
      <t xml:space="preserve">                                                                                                                                                                                                                                                                                                                                                                                                                                                                                                                                                                                              ** WEIGHT CARGO:                                                                                                                                                                                                                                                                                                                                                                                                                                                                                                                                            - </t>
    </r>
    <r>
      <rPr>
        <u/>
        <sz val="9"/>
        <rFont val="Arial"/>
        <family val="2"/>
      </rPr>
      <t>Cargo from or via Singapore</t>
    </r>
    <r>
      <rPr>
        <sz val="9"/>
        <rFont val="Arial"/>
        <family val="2"/>
      </rPr>
      <t xml:space="preserve">: Please note density surcharges or overlength surcharges may be applied. The rates that will be applicable for density or overlength surcharges from Origin Port to Singapore are on application, please speak to your local AGS office for confirmation of the applicable charges.
- </t>
    </r>
    <r>
      <rPr>
        <u/>
        <sz val="9"/>
        <rFont val="Arial"/>
        <family val="2"/>
      </rPr>
      <t>Surcharges ex SIingapore</t>
    </r>
    <r>
      <rPr>
        <sz val="9"/>
        <rFont val="Arial"/>
        <family val="2"/>
      </rPr>
      <t xml:space="preserve">: If any B/L is 6000/RT and above, but the volume is not twice equivalent, a density surcharge of USD 25.00 per w/m, Minimum USD 125.00 is chargeable. If cargo exceeds a length of 5.9m an overlength surcharge of USD 35.00 per w/m, Minimum USD 125.00 will be chargeable.  </t>
    </r>
  </si>
  <si>
    <r>
      <t xml:space="preserve">** WEIGHT CARGO: </t>
    </r>
    <r>
      <rPr>
        <u/>
        <sz val="9"/>
        <rFont val="Arial"/>
        <family val="2"/>
      </rPr>
      <t xml:space="preserve">
</t>
    </r>
    <r>
      <rPr>
        <sz val="9"/>
        <rFont val="Arial"/>
        <family val="2"/>
      </rPr>
      <t xml:space="preserve">                                                                                                                                                                                                                                                                                                                                                                                                                                                                                                                                            - </t>
    </r>
    <r>
      <rPr>
        <u/>
        <sz val="9"/>
        <rFont val="Arial"/>
        <family val="2"/>
      </rPr>
      <t>Cargo from or via Singapore</t>
    </r>
    <r>
      <rPr>
        <sz val="9"/>
        <rFont val="Arial"/>
        <family val="2"/>
      </rPr>
      <t xml:space="preserve">: Please note density surcharges or overlength surcharges may be applied. The rates that will be applicable for density or overlength surcharges from Origin Port to Singapore are on application, please speak to your local AGS office for confirmation of the applicable charges.
- </t>
    </r>
    <r>
      <rPr>
        <u/>
        <sz val="9"/>
        <rFont val="Arial"/>
        <family val="2"/>
      </rPr>
      <t>Surcharges ex Singapore</t>
    </r>
    <r>
      <rPr>
        <sz val="9"/>
        <rFont val="Arial"/>
        <family val="2"/>
      </rPr>
      <t xml:space="preserve">: If any B/L is 6000/RT and above, but the volume is not twice equivalent, a density surcharge of USD 25.00 per w/m, Minimum USD 125.00 is chargeable. If cargo exceeds a length of 5.9m an overlength surcharge of USD 35.00 per w/m, Minimum USD 125.00 will be chargeable.  </t>
    </r>
  </si>
  <si>
    <r>
      <t xml:space="preserve">(*) CBR surcharge: Bunker Recovery Component.                                                                                                                                                                                                                                                                                                                                                                                                                                                                                           </t>
    </r>
    <r>
      <rPr>
        <u/>
        <sz val="9"/>
        <rFont val="Arial"/>
        <family val="2"/>
      </rPr>
      <t xml:space="preserve">
</t>
    </r>
    <r>
      <rPr>
        <sz val="9"/>
        <rFont val="Arial"/>
        <family val="2"/>
      </rPr>
      <t xml:space="preserve">                                                                                                                                                                                                                                                                                                                                                                                                                                                                                                                                                                                              ** WEIGHT CARGO:                                                                                                                                                                                                                                                                                                                                                                                                                                                                                                                                            - </t>
    </r>
    <r>
      <rPr>
        <u/>
        <sz val="9"/>
        <rFont val="Arial"/>
        <family val="2"/>
      </rPr>
      <t>Cargo from or via Singapore</t>
    </r>
    <r>
      <rPr>
        <sz val="9"/>
        <rFont val="Arial"/>
        <family val="2"/>
      </rPr>
      <t xml:space="preserve">: Please note density surcharges or overlength surcharges may be applied. The rates that will be applicable for density or overlength surcharges from Origin Port to Singapore are on application, please speak to your local AGS office for confirmation of the applicable charges.
- </t>
    </r>
    <r>
      <rPr>
        <u/>
        <sz val="9"/>
        <rFont val="Arial"/>
        <family val="2"/>
      </rPr>
      <t>Surcharges ex Singapore</t>
    </r>
    <r>
      <rPr>
        <sz val="9"/>
        <rFont val="Arial"/>
        <family val="2"/>
      </rPr>
      <t xml:space="preserve">: If any B/L is 6000/RT and above, but the volume is not twice equivalent, a density surcharge of USD 25.00 per w/m, Minimum USD 125.00 is chargeable. If cargo exceeds a length of 5.9m an overlength surcharge of USD 35.00 per w/m, Minimum USD 125.00 will be chargeable.  </t>
    </r>
  </si>
  <si>
    <r>
      <t xml:space="preserve">Overweight surcharge of USD10/Ton applies if cargo equals or exceeds 1000kg per 1cbm. Rates valid for cargo up to 15CBM and combined weight of 8TONS. Maximum weight / dimensions per piece: 3.5TONS / 2.0M (L) X 1.5M (W) X 1.5M (H). For larger lots / pieces, please apply to your local AGS office for acceptance and subject to over dimension surcharge.                                                                                                                                                                                                                                                                                                                                                                                                                                                                                                                                                                                                           </t>
    </r>
    <r>
      <rPr>
        <u/>
        <sz val="9"/>
        <rFont val="Arial"/>
        <family val="2"/>
      </rPr>
      <t xml:space="preserve">
</t>
    </r>
    <r>
      <rPr>
        <sz val="9"/>
        <rFont val="Arial"/>
        <family val="2"/>
      </rPr>
      <t xml:space="preserve">                                                                                                                                                                                                                                                                                                                                                                                                                                                                                             WEIGHT CARGO:                                                                                                                                                                                                                                                                                                                                                                                                                                                                                                                                            - </t>
    </r>
    <r>
      <rPr>
        <u/>
        <sz val="9"/>
        <rFont val="Arial"/>
        <family val="2"/>
      </rPr>
      <t>Cargo from or via Singapore</t>
    </r>
    <r>
      <rPr>
        <sz val="9"/>
        <rFont val="Arial"/>
        <family val="2"/>
      </rPr>
      <t xml:space="preserve">: Please note density surcharges or overlength surcharges may be applied. The rates that will be applicable for density or overlength surcharges from Origin Port to Singapore are on application, please speak to your local AGS office for confirmation of the applicable charges.
- </t>
    </r>
    <r>
      <rPr>
        <u/>
        <sz val="9"/>
        <rFont val="Arial"/>
        <family val="2"/>
      </rPr>
      <t>Surcharges ex Singapore</t>
    </r>
    <r>
      <rPr>
        <sz val="9"/>
        <rFont val="Arial"/>
        <family val="2"/>
      </rPr>
      <t xml:space="preserve">: If any B/L is 6000/RT and above, but the volume is not twice equivalent, a density surcharge of USD 25.00 per w/m, Minimum USD 125.00 is chargeable. If cargo exceeds a length of 5.9m an overlength surcharge of USD 35.00 per w/m, Minimum USD 125.00 will be chargeable.  </t>
    </r>
  </si>
  <si>
    <r>
      <t xml:space="preserve">Please Note: SOLAS Fee of USD 15.00 per shipment with ETS effective from 1st July 2016.                                                                                                                                                                                                                                                                                                                                                                                                                                                                                            </t>
    </r>
    <r>
      <rPr>
        <u/>
        <sz val="9"/>
        <rFont val="Arial"/>
        <family val="2"/>
      </rPr>
      <t xml:space="preserve">
</t>
    </r>
    <r>
      <rPr>
        <sz val="9"/>
        <rFont val="Arial"/>
        <family val="2"/>
      </rPr>
      <t xml:space="preserve">                                                                                                                                                                                                                                                                                                                                                                                                                                                                                                                                                                                              ** WEIGHT CARGO:                                                                                                                                                                                                                                                                                                                                                                                                                                                                                                                                            - </t>
    </r>
    <r>
      <rPr>
        <u/>
        <sz val="9"/>
        <rFont val="Arial"/>
        <family val="2"/>
      </rPr>
      <t>Cargo from or via Singapore</t>
    </r>
    <r>
      <rPr>
        <sz val="9"/>
        <rFont val="Arial"/>
        <family val="2"/>
      </rPr>
      <t xml:space="preserve">: Please note density surcharges or overlength surcharges may be applied. The rates that will be applicable for density or overlength surcharges from Origin Port to Singapore are on application, please speak to your local AGS office for confirmation of the applicable charges.
- </t>
    </r>
    <r>
      <rPr>
        <u/>
        <sz val="9"/>
        <rFont val="Arial"/>
        <family val="2"/>
      </rPr>
      <t>Surcharges ex Singapore</t>
    </r>
    <r>
      <rPr>
        <sz val="9"/>
        <rFont val="Arial"/>
        <family val="2"/>
      </rPr>
      <t xml:space="preserve">: If any B/L is 6000/RT and above, but the volume is not twice equivalent, a density surcharge of USD 25.00 per w/m, Minimum USD 125.00 is chargeable. If cargo exceeds a length of 5.9m an overlength surcharge of USD 35.00 per w/m, Minimum USD 125.00 will be chargeable.  </t>
    </r>
  </si>
  <si>
    <r>
      <t xml:space="preserve">Please Note: SOLAS Fee of USD 15.00 per shipment with ETS effective from 1st July 2016.                                                                                                                                                                                                                                                                                                                                                                                                                                                                                            </t>
    </r>
    <r>
      <rPr>
        <u/>
        <sz val="9"/>
        <rFont val="Arial"/>
        <family val="2"/>
      </rPr>
      <t xml:space="preserve">
</t>
    </r>
    <r>
      <rPr>
        <sz val="9"/>
        <rFont val="Arial"/>
        <family val="2"/>
      </rPr>
      <t xml:space="preserve">                                                                                                                                                                                                                                                                                                                                                                                                                                                                                                                                                                                              ** WEIGHT CARGO:                                                                                                                                                                                                                                                                                                                                                                                                                                                                                                                                            - </t>
    </r>
    <r>
      <rPr>
        <u/>
        <sz val="9"/>
        <rFont val="Arial"/>
        <family val="2"/>
      </rPr>
      <t>Cargo from or via Singapore</t>
    </r>
    <r>
      <rPr>
        <sz val="9"/>
        <rFont val="Arial"/>
        <family val="2"/>
      </rPr>
      <t xml:space="preserve">: Please note density surcharges or overlength surcharges may be applied. The rates that will be applicable for density or overlength surcharges from Origin Port to Singapore are on application, please speak to your local AGS office for confirmation of the applicable charges.
- </t>
    </r>
    <r>
      <rPr>
        <u/>
        <sz val="9"/>
        <rFont val="Arial"/>
        <family val="2"/>
      </rPr>
      <t>Surcharges ex Singapore</t>
    </r>
    <r>
      <rPr>
        <sz val="9"/>
        <rFont val="Arial"/>
        <family val="2"/>
      </rPr>
      <t xml:space="preserve">: If any B/L is 6000/RT and above, but the volume is not twice equivalent, a density surcharge of USD 25.00 per w/m, Minimum USD 125.00 is chargeable. If cargo exceeds a length of 5.9m an overlength surcharge of USD 35.00 per w/m, Minimum USD 125.00 will be chargeable.                                                                                                                                                                                                                                                                                                                                                                                                                                                                     </t>
    </r>
  </si>
  <si>
    <r>
      <t xml:space="preserve">Please Note: SOLAS Fee of USD 15.00 per shipment with ETS effective from 1st July 2016.                                                                                                                                                                                                                                                                                                                                                                                                                                                                                            </t>
    </r>
    <r>
      <rPr>
        <u/>
        <sz val="9"/>
        <rFont val="Arial"/>
        <family val="2"/>
      </rPr>
      <t xml:space="preserve">
</t>
    </r>
    <r>
      <rPr>
        <sz val="9"/>
        <rFont val="Arial"/>
        <family val="2"/>
      </rPr>
      <t xml:space="preserve">                                                                                                                                                                                                                                                                                                                                                                                                                                                                                                                                                                                              ** WEIGHT CARGO:                                                                                                                                                                                                                                                                                                                                                                                                                                                                                                                                            - </t>
    </r>
    <r>
      <rPr>
        <u/>
        <sz val="9"/>
        <rFont val="Arial"/>
        <family val="2"/>
      </rPr>
      <t>Cargo from or via Singapore</t>
    </r>
    <r>
      <rPr>
        <sz val="9"/>
        <rFont val="Arial"/>
        <family val="2"/>
      </rPr>
      <t xml:space="preserve">: Please note density surcharges or overlength surcharges may be applied. The rates that will be applicable for density or overlength surcharges from Origin Port to Singapore are on application, please speak to your local AGS office for confirmation of the applicable charges.
- </t>
    </r>
    <r>
      <rPr>
        <u/>
        <sz val="9"/>
        <rFont val="Arial"/>
        <family val="2"/>
      </rPr>
      <t>Surcharges ex Singapore</t>
    </r>
    <r>
      <rPr>
        <sz val="9"/>
        <rFont val="Arial"/>
        <family val="2"/>
      </rPr>
      <t xml:space="preserve">: If any B/L is 6000/RT and above, but the volume is not twice equivalent, a density surcharge of USD 25.00 per w/m, Minimum USD 125.00 is chargeable. If cargo exceeds a length of 5.9m an overlength surcharge of USD 35.00 per w/m, Minimum USD 125.00 will be chargeable.                                                                                                                                                                                                                                                                                                                                                                                                                                                                                                       - </t>
    </r>
    <r>
      <rPr>
        <u/>
        <sz val="9"/>
        <rFont val="Arial"/>
        <family val="2"/>
      </rPr>
      <t>Cargo from Port Klang or origins via Port Klang</t>
    </r>
    <r>
      <rPr>
        <sz val="9"/>
        <rFont val="Arial"/>
        <family val="2"/>
      </rPr>
      <t>: If any B/L is 4000/RT and above, but the volume is not twice equivalent, a weight surcharge of USD 30.00 per w/m is chargeable. If any B/L is 7000/RT and above, but the volume is not twice equivalent, a weight surcharge will be applicable on a case to case basis. Please apply to your local AGS office.</t>
    </r>
  </si>
  <si>
    <r>
      <t xml:space="preserve">Weight Surcharge may apply.  </t>
    </r>
    <r>
      <rPr>
        <u/>
        <sz val="9"/>
        <rFont val="Arial"/>
        <family val="2"/>
      </rPr>
      <t xml:space="preserve">
</t>
    </r>
    <r>
      <rPr>
        <sz val="9"/>
        <rFont val="Arial"/>
        <family val="2"/>
      </rPr>
      <t xml:space="preserve">                                                                                                                                                                                                                                                                                                                                                                                                                                                                                                         - </t>
    </r>
    <r>
      <rPr>
        <u/>
        <sz val="9"/>
        <rFont val="Arial"/>
        <family val="2"/>
      </rPr>
      <t>Cargo from or via Singapore</t>
    </r>
    <r>
      <rPr>
        <sz val="9"/>
        <rFont val="Arial"/>
        <family val="2"/>
      </rPr>
      <t xml:space="preserve">: Please note density surcharges or overlength surcharges may be applied. The rates that will be applicable for density or overlength surcharges from Origin Port to Singapore are on application, please speak to your local AGS office for confirmation of the applicable charges.
- </t>
    </r>
    <r>
      <rPr>
        <u/>
        <sz val="9"/>
        <rFont val="Arial"/>
        <family val="2"/>
      </rPr>
      <t>Surcharges ex Singapore</t>
    </r>
    <r>
      <rPr>
        <sz val="9"/>
        <rFont val="Arial"/>
        <family val="2"/>
      </rPr>
      <t xml:space="preserve">: If any B/L is 6000/RT and above, but the volume is not twice equivalent, a density surcharge of USD 25.00 per w/m, Minimum USD 125.00 is chargeable. If cargo exceeds a length of 5.9m an overlength surcharge of USD 35.00 per w/m, Minimum USD 125.00 will be chargeable.  </t>
    </r>
  </si>
  <si>
    <r>
      <t xml:space="preserve">Weight Surcharge may apply. If any B/L is 4000/RT and above, but the volume is not twice equivalent, a weight surcharge of USD 30.00 per w/m is chargeable. If any B/L is 7000/RT and above, but the volume is not twice equivalent, a weight surcharge will be applicable on a case to case basis. Please apply to your local AGS office.  </t>
    </r>
    <r>
      <rPr>
        <u/>
        <sz val="9"/>
        <rFont val="Arial"/>
        <family val="2"/>
      </rPr>
      <t xml:space="preserve">
</t>
    </r>
    <r>
      <rPr>
        <sz val="9"/>
        <rFont val="Arial"/>
        <family val="2"/>
      </rPr>
      <t xml:space="preserve">                                                                                                                                                                                                                                                                                                                                                                                                                                                                                                                  - </t>
    </r>
    <r>
      <rPr>
        <u/>
        <sz val="9"/>
        <rFont val="Arial"/>
        <family val="2"/>
      </rPr>
      <t>Cargo from or via Singapore</t>
    </r>
    <r>
      <rPr>
        <sz val="9"/>
        <rFont val="Arial"/>
        <family val="2"/>
      </rPr>
      <t xml:space="preserve">: Please note density surcharges or overlength surcharges may be applied. The rates that will be applicable for density or overlength surcharges from Origin Port to Singapore are on application, please speak to your local AGS office for confirmation of the applicable charges.
- </t>
    </r>
    <r>
      <rPr>
        <u/>
        <sz val="9"/>
        <rFont val="Arial"/>
        <family val="2"/>
      </rPr>
      <t>Surcharges ex Singapore</t>
    </r>
    <r>
      <rPr>
        <sz val="9"/>
        <rFont val="Arial"/>
        <family val="2"/>
      </rPr>
      <t xml:space="preserve">: If any B/L is 6000/RT and above, but the volume is not twice equivalent, a density surcharge of USD 25.00 per w/m, Minimum USD 125.00 is chargeable. If cargo exceeds a length of 5.9m an overlength surcharge of USD 35.00 per w/m, Minimum USD 125.00 will be chargeable.  </t>
    </r>
  </si>
  <si>
    <r>
      <t xml:space="preserve">Weight Surcharge may apply.                                                                                                                                                                                                                                                                                                                                                                                                                                                                                                                                                                                                                                    </t>
    </r>
    <r>
      <rPr>
        <u/>
        <sz val="9"/>
        <rFont val="Arial"/>
        <family val="2"/>
      </rPr>
      <t xml:space="preserve">
</t>
    </r>
    <r>
      <rPr>
        <sz val="9"/>
        <rFont val="Arial"/>
        <family val="2"/>
      </rPr>
      <t xml:space="preserve">                                                                                                                                                                                                                                                                                                                                                                                                                                                                                                                - </t>
    </r>
    <r>
      <rPr>
        <u/>
        <sz val="9"/>
        <rFont val="Arial"/>
        <family val="2"/>
      </rPr>
      <t>Cargo from or origins via Port Klang</t>
    </r>
    <r>
      <rPr>
        <sz val="9"/>
        <rFont val="Arial"/>
        <family val="2"/>
      </rPr>
      <t xml:space="preserve">: If any B/L is 4000/RT and above, but the volume is not twice equivalent, a weight surcharge of USD 30.00 per w/m is chargeable. If any B/L is 7000/RT and above, but the volume is not twice equivalent, a weight surcharge will be applicable on a case to case basis. Please apply to your local AGS office.                                                                                                                                                                                                                                                                                                                                                                                                                                                                                                 - </t>
    </r>
    <r>
      <rPr>
        <u/>
        <sz val="9"/>
        <rFont val="Arial"/>
        <family val="2"/>
      </rPr>
      <t>Cargo from or via Singapore</t>
    </r>
    <r>
      <rPr>
        <sz val="9"/>
        <rFont val="Arial"/>
        <family val="2"/>
      </rPr>
      <t xml:space="preserve">: Please note density surcharges or overlength surcharges may be applied. The rates that will be applicable for density or overlength surcharges from Origin Port to Singapore are on application, please speak to your local AGS office for confirmation of the applicable charges.
- </t>
    </r>
    <r>
      <rPr>
        <u/>
        <sz val="9"/>
        <rFont val="Arial"/>
        <family val="2"/>
      </rPr>
      <t>Surcharges ex Singapore</t>
    </r>
    <r>
      <rPr>
        <sz val="9"/>
        <rFont val="Arial"/>
        <family val="2"/>
      </rPr>
      <t xml:space="preserve">: If any B/L is 6000/RT and above, but the volume is not twice equivalent, a density surcharge of USD 25.00 per w/m, Minimum USD 125.00 is chargeable. If cargo exceeds a length of 5.9m an overlength surcharge of USD 35.00 per w/m, Minimum USD 125.00 will be chargeable.  </t>
    </r>
  </si>
  <si>
    <t xml:space="preserve">Please Note: Weight Surcharge may apply  If any B/L is 4000/RT and above, but the volume is not twice equivalent, a weight surcharge of USD 20/RT is chargeable. If any B/L is 7000/RT and above, but the volume is not twice equivalent, a weight surcharge will be applicable on a case to case basis.                                                                                                                                                                                                                                                                                                                                                                                                                                                                                   * For cargo moving via Hong Kong, rate is only valid for cargo with maximum length 300cm width 225cm height 225cm and a single piece does not exceed 3cbm otherwise rate is subject to surcharge. Maximum weight per any single piece is 2500kgs. Density surcharge of USD30 per 1000kgs or Min USD30 is applicable if cargo equals / exceeds 1000kgs per 1cbm; density surcharge of USD45 per 1500kgs or Min USD45 is applicable if cargo equals / exceeds 1500kgs per 1cbm; density surcharge of USD60 per 2000kgs or Min USD60 is applicable if cargo equals / exceeds 2000kgs per 1cbm.                                                                                                                                                                                                                                                                                                                                                                                            Please check and apply to your local AGS office. </t>
  </si>
  <si>
    <t xml:space="preserve">** USA rates from 10 November, 2024 will no longer be applied based on ETD. FMC Regulations implemented require the rates be </t>
  </si>
  <si>
    <t>applied based on CFS Cut off date at origin CFS.</t>
  </si>
  <si>
    <r>
      <rPr>
        <b/>
        <sz val="9"/>
        <color indexed="10"/>
        <rFont val="Arial"/>
        <family val="2"/>
      </rPr>
      <t>**** BMSB Processing Fee of A$35 Per HBL will be applied to ALL Cargo Departing During BMSB Season (Departure on or after 1st September 2024). BMSB Treatment Charges may also be applied***</t>
    </r>
    <r>
      <rPr>
        <sz val="9"/>
        <rFont val="Arial"/>
        <family val="2"/>
      </rPr>
      <t xml:space="preserve">  Please Note: SOLAS Fee of EUR 15.00 per shipment 
Weight Surcharge may apply  If any B/L is 4000/RT and above, but the volume is not twice equivalent, a weight surcharge of USD 20/RT is chargeable. If any B/L is 7000/RT and above, but the volume is not twice equivalent, a weight surcharge will be applicable on a case to case basis. Please apply to your local AGS office.                                                                                                                                                                                                                                                                                                                                                                                                                                                             Please note ALL DG Surcharges are on a case by case basis. It is the clients responsibility to ensure that DG charges are quoted by AGS prior to shipping.</t>
    </r>
  </si>
  <si>
    <r>
      <rPr>
        <b/>
        <sz val="9"/>
        <color indexed="10"/>
        <rFont val="Arial"/>
        <family val="2"/>
      </rPr>
      <t xml:space="preserve">**** BMSB Processing Fee of A$35 Per HBL will be applied to ALL Cargo Departing During BMSB Season (Departure on or after 1st September 2024). </t>
    </r>
    <r>
      <rPr>
        <b/>
        <sz val="11"/>
        <color rgb="FFFF0000"/>
        <rFont val="Arial"/>
        <family val="2"/>
      </rPr>
      <t>BMSB Treatment Charges are applicable</t>
    </r>
    <r>
      <rPr>
        <sz val="9"/>
        <rFont val="Arial"/>
        <family val="2"/>
      </rPr>
      <t xml:space="preserve">  
                                                                                                                                                                                                                                                                                                                                                                                                                                                                                                                                            ** WEIGHT CARGO:                                                                                                                                                                                                                                                                                                                                                                                                                                                                                                            - </t>
    </r>
    <r>
      <rPr>
        <u/>
        <sz val="9"/>
        <rFont val="Arial"/>
        <family val="2"/>
      </rPr>
      <t>Cargo from or via Singapore</t>
    </r>
    <r>
      <rPr>
        <sz val="9"/>
        <rFont val="Arial"/>
        <family val="2"/>
      </rPr>
      <t xml:space="preserve">: Please note density surcharges or overlength surcharges may be applied. The rates that will be applicable for density or overlength surcharges from Origin Port to Singapore are on application, please speak to your local AGS office for confirmation of the applicable charges.
- </t>
    </r>
    <r>
      <rPr>
        <u/>
        <sz val="9"/>
        <rFont val="Arial"/>
        <family val="2"/>
      </rPr>
      <t>Surcharges ex Singapore</t>
    </r>
    <r>
      <rPr>
        <sz val="9"/>
        <rFont val="Arial"/>
        <family val="2"/>
      </rPr>
      <t xml:space="preserve">: If any B/L is 6000/RT and above, but the volume is not twice equivalent, a density surcharge of USD 25.00 per w/m, Minimum USD 125.00 is chargeable. If cargo exceeds a length of 5.9m an overlength surcharge of USD 35.00 per w/m, Minimum USD 125.00 will be chargeable. </t>
    </r>
  </si>
  <si>
    <r>
      <rPr>
        <b/>
        <sz val="9"/>
        <color indexed="10"/>
        <rFont val="Arial"/>
        <family val="2"/>
      </rPr>
      <t xml:space="preserve">**** BMSB Processing Fee of A$35 Per HBL will be applied to ALL Cargo Departing During BMSB Season (departure on or after 1st September 2024). </t>
    </r>
    <r>
      <rPr>
        <b/>
        <sz val="11"/>
        <color rgb="FFFF0000"/>
        <rFont val="Arial"/>
        <family val="2"/>
      </rPr>
      <t>BMSB Treatment Charges are applicable</t>
    </r>
    <r>
      <rPr>
        <b/>
        <sz val="9"/>
        <color indexed="10"/>
        <rFont val="Arial"/>
        <family val="2"/>
      </rPr>
      <t xml:space="preserve"> ****</t>
    </r>
    <r>
      <rPr>
        <sz val="9"/>
        <rFont val="Arial"/>
        <family val="2"/>
      </rPr>
      <t xml:space="preserve">  Weight Surcharge may apply  If any B/L is 4000/RT and above, but the volume is not twice equivalent, a weight surcharge of USD 20/RT is chargeable. If any B/L is 7000/RT and above, but the volume is not twice equivalent, a weight surcharge will be applicable on a case to case basis. Please apply to your local AGS office. </t>
    </r>
  </si>
  <si>
    <r>
      <rPr>
        <b/>
        <sz val="9"/>
        <color indexed="10"/>
        <rFont val="Arial"/>
        <family val="2"/>
      </rPr>
      <t xml:space="preserve">**** BMSB Processing Fee of A$35 Per HBL will be applied to ALL Cargo Departing During BMSB Season (Departure on or after 1st September 2024). </t>
    </r>
    <r>
      <rPr>
        <b/>
        <sz val="11"/>
        <color rgb="FFFF0000"/>
        <rFont val="Arial"/>
        <family val="2"/>
      </rPr>
      <t xml:space="preserve">BMSB Treatment Charges are applicable </t>
    </r>
    <r>
      <rPr>
        <b/>
        <sz val="9"/>
        <color indexed="10"/>
        <rFont val="Arial"/>
        <family val="2"/>
      </rPr>
      <t>**** IF Shipped via Target Risk Country.</t>
    </r>
    <r>
      <rPr>
        <sz val="9"/>
        <rFont val="Arial"/>
        <family val="2"/>
      </rPr>
      <t xml:space="preserve">  Weight Surcharge may apply  If any B/L is 4000/RT and above, but the volume is not twice equivalent, a weight surcharge of USD 20/RT is chargeable. If any B/L is 7000/RT and above, but the volume is not twice equivalent, a weight surcharge will be applicable on a case to case basis. Please apply to your local AGS office. </t>
    </r>
  </si>
  <si>
    <r>
      <rPr>
        <b/>
        <sz val="9"/>
        <color indexed="10"/>
        <rFont val="Arial"/>
        <family val="2"/>
      </rPr>
      <t xml:space="preserve">**** BMSB Processing Fee of A$35 Per HBL will be applied to ALL Cargo Departing During BMSB Season (Departure on or after 1st September 2024). </t>
    </r>
    <r>
      <rPr>
        <b/>
        <sz val="11"/>
        <color rgb="FFFF0000"/>
        <rFont val="Arial"/>
        <family val="2"/>
      </rPr>
      <t>BMSB Treatment Charges are applicable</t>
    </r>
    <r>
      <rPr>
        <b/>
        <sz val="9"/>
        <color indexed="10"/>
        <rFont val="Arial"/>
        <family val="2"/>
      </rPr>
      <t xml:space="preserve"> **** </t>
    </r>
    <r>
      <rPr>
        <sz val="9"/>
        <rFont val="Arial"/>
        <family val="2"/>
      </rPr>
      <t xml:space="preserve">Rate inclusive of BAF. Weight Surcharge may apply  If any B/L is 4000/RT and above, but the volume is not twice equivalent, a weight surcharge of USD 20/RT is chargeable. If any B/L is 7000/RT and above, but the volume is not twice equivalent, a weight surcharge will be applicable on a case to case basis. Please apply to your local AGS office. </t>
    </r>
  </si>
  <si>
    <r>
      <rPr>
        <b/>
        <sz val="9"/>
        <color indexed="10"/>
        <rFont val="Arial"/>
        <family val="2"/>
      </rPr>
      <t xml:space="preserve">**** BMSB Processing Fee of A$35 Per HBL will be applied to ALL Cargo Departing During BMSB Season (Departure on or after 1st September 2024). BMSB Treatment Charges may also be applied </t>
    </r>
    <r>
      <rPr>
        <sz val="9"/>
        <rFont val="Arial"/>
        <family val="2"/>
      </rPr>
      <t xml:space="preserve">                                                                                                                                                                                                                                                                                                                                                                                                                                                                                                                                                                                                                                                                                                                                                                                                                                                                                                                                                                                                                                                                                                                                                                                                                                                                                                                                                                                                                                                                                                                                                                                                                                                                             
                                                                                                                                                                                                                                                                                                                                                                                                                                                                                                              ** WEIGHT CARGO:                                                                                                                                                                                                                                                                                                                                                                                                                                                                                                                                   - </t>
    </r>
    <r>
      <rPr>
        <u/>
        <sz val="9"/>
        <rFont val="Arial"/>
        <family val="2"/>
      </rPr>
      <t>Cargo from or origins via Port Klang</t>
    </r>
    <r>
      <rPr>
        <sz val="9"/>
        <rFont val="Arial"/>
        <family val="2"/>
      </rPr>
      <t xml:space="preserve">: If any B/L is 4000/RT and above, but the volume is not twice equivalent, a weight surcharge of USD 30.00 per w/m is chargeable. If any B/L is 7000/RT and above, but the volume is not twice equivalent, a weight surcharge will be applicable on a case to case basis. Please apply to your local AGS office.                                                                                                                                                                                                                                                                                                                                                                                                                                                                                                 - </t>
    </r>
    <r>
      <rPr>
        <u/>
        <sz val="9"/>
        <rFont val="Arial"/>
        <family val="2"/>
      </rPr>
      <t>Cargo from or via Singapore</t>
    </r>
    <r>
      <rPr>
        <sz val="9"/>
        <rFont val="Arial"/>
        <family val="2"/>
      </rPr>
      <t xml:space="preserve">: Please note density surcharges or overlength surcharges may be applied. The rates that will be applicable for density or overlength surcharges from Origin Port to Singapore are on application, please speak to your local AGS office for confirmation of the applicable charges.
- </t>
    </r>
    <r>
      <rPr>
        <u/>
        <sz val="9"/>
        <rFont val="Arial"/>
        <family val="2"/>
      </rPr>
      <t>Surcharges ex Singapore</t>
    </r>
    <r>
      <rPr>
        <sz val="9"/>
        <rFont val="Arial"/>
        <family val="2"/>
      </rPr>
      <t xml:space="preserve">: If any B/L is 6000/RT and above, but the volume is not twice equivalent, a density surcharge of USD 25.00 per w/m, Minimum USD 125.00 is chargeable. If cargo exceeds a length of 5.9m an overlength surcharge of USD 35.00 per w/m, Minimum USD 125.00 will be chargeable.  </t>
    </r>
  </si>
  <si>
    <r>
      <t xml:space="preserve">**** BMSB Processing Fee of A$35 Per HBL will be applied to ALL Cargo Departing During BMSB Season (Departure on or after 1st September 2024). BMSB Treatment Charges may also be applied **** </t>
    </r>
    <r>
      <rPr>
        <sz val="9"/>
        <rFont val="Arial"/>
        <family val="2"/>
      </rPr>
      <t>"Terminal Gate and Security Fee Genova" of EUR0.50 w/m and USD0.75 w/m applicable. Weight Surcharge may apply  If any B/L is 4000/RT and above, but the volume is not twice equivalent, a weight surcharge of USD 20/RT is chargeable. If any B/L is 7000/RT and above, but the volume is not twice equivalent, a weight surcharge will be applicable on a case to case basis. Please apply to your local AGS office. Please note ALL DG Surcharges are on a case by case basis. It is the clients responsibility to ensure that DG charges are quoted by AGS prior to shipping.  IMDG cargo will incur surcharges including and not limited to additionals of Lashing &amp; Handling. Cargo moving via Singapore will incur further IMDG surcharges.</t>
    </r>
  </si>
  <si>
    <r>
      <rPr>
        <b/>
        <sz val="9"/>
        <color indexed="10"/>
        <rFont val="Arial"/>
        <family val="2"/>
      </rPr>
      <t xml:space="preserve">**** BMSB Processing Fee of A$35 Per HBL will be applied to ALL Cargo Departing During BMSB Season (departure on or after 1st September 2024). </t>
    </r>
    <r>
      <rPr>
        <b/>
        <sz val="11"/>
        <color rgb="FFFF0000"/>
        <rFont val="Arial"/>
        <family val="2"/>
      </rPr>
      <t>BMSB Treatment Charges are applicable</t>
    </r>
    <r>
      <rPr>
        <b/>
        <sz val="9"/>
        <color indexed="10"/>
        <rFont val="Arial"/>
        <family val="2"/>
      </rPr>
      <t xml:space="preserve"> ****</t>
    </r>
    <r>
      <rPr>
        <sz val="9"/>
        <rFont val="Arial"/>
        <family val="2"/>
      </rPr>
      <t xml:space="preserve">  Weight Surcharge may apply  If any B/L is 4000/RT and above, but the volume is not twice equivalent, a weight surcharge of USD 20/RT is chargeable. If any B/L is 7000/RT and above, but the volume is not twice equivalent, a weight surcharge will be applicable on a case to case basis. Please apply to your local AGS office.                                                                                                                                                                                                                                                                                                                                                                           ** Origin Handling Fee for NON DG batteries of EUR 75.00 per shipment may be applied **</t>
    </r>
  </si>
  <si>
    <r>
      <rPr>
        <b/>
        <sz val="9"/>
        <color indexed="10"/>
        <rFont val="Arial"/>
        <family val="2"/>
      </rPr>
      <t xml:space="preserve">                                                                                                                                                                                                                                                                                                                                                                                                                                                                                                                               **** BMSB Processing Fee of A$35 Per HBL will be applied to ALL Cargo Departing During BMSB Season (Departure on or after 1st September 2024). BMSB Treatment Charges may also be applied ******** </t>
    </r>
    <r>
      <rPr>
        <sz val="9"/>
        <rFont val="Arial"/>
        <family val="2"/>
      </rPr>
      <t xml:space="preserve"> Collect Shipments will Incur a USD 15.00 Per Shipment HBL Fee. SOLAS Fee of USD 15.00 per shipment with ETS effective from 1st July 2016. $20.00 /w to be added if cargo equals or exceeds a weight of 1,000kgs per 1cbm (minimum $20.00)
$35.00 /w to be added if cargo equals or exceeds a weight of 1,500kgs per 1cbm (minimum $35.00)
$50.00 /w to be added if cargo equals or exceeds a weight of 2,000kgs per 1cbm (minimum $50.00)
Origin Handling Charge - US$ 10.00 per w/m or minimum
HAZARDOUS cargo subject to carrier's acceptance.Surcharge of US$50.00 per w/m or US$250.00 Minimum per HBL applicable(exceptions PSA II or III via SIN-additional surcharge may apply). Weight Surcharge may apply  If any B/L is 4000/RT and above, but the volume is not twice equivalent, a weight surcharge of USD 30.00 per w/m is chargeable. If any B/L is 7000/RT and above, but the volume is not twice equivalent, a weight surcharge will be applicable on a case to case basis. Please apply to your local AGS office.                                                                                                                                                                                                                                                                                                                              ** Cargo moving from Canada via USA will be subject to a Bond Fee of USD 50.00 per bill of lading
</t>
    </r>
  </si>
  <si>
    <t>153 Talbot Road</t>
  </si>
  <si>
    <t>Hazelmere WA 6055</t>
  </si>
  <si>
    <t xml:space="preserve">Please Note: Weight Surcharge may apply  If any B/L is 4000/RT and above, but the volume is not twice equivalent, a weight surcharge of USD 20/RT is chargeable. If any B/L is 7000/RT and above, but the volume is not twice equivalent, a weight surcharge will be applicable on a case to case basis.                                                                                                                                                                                                                                                                                                                                                                                                                                                                                   * For cargo moving via Hong Kong, rate is only valid for cargo with maximum length 300cm width 225cm height 225cm and a single piece does not exceed 3cbm otherwise rate is subject to surcharge. Maximum weight per any single piece is 2500kgs. Density surcharge of USD30 per 1000kgs or Min USD30 is applicable if cargo equals / exceeds 1000kgs per 1cbm; density surcharge of USD45 per 1500kgs or Min USD45 is applicable if cargo equals / exceeds 1500kgs per 1cbm; density surcharge of USD60 per 2000kgs or Min USD60 is applicable if cargo equals / exceeds 2000kgs per 1cbm.                                                                                                                                                                                                                                                                                                                                                                                                                                                                                                  Effective immediately as of 10 June 2025, if the products contained raw materials originated from US which could not operate at bonded warehouse we will need to source an alternative routing for your goods and the Advertised pricing will not apply.                                                                                                                                                                                                                                                                                                                                                                                    Please check and apply to your local AGS office. </t>
  </si>
  <si>
    <t xml:space="preserve">Please Note: SOLAS Fee of USD 15.00 per shipment with ETS effective from 1st July 2016. Weight Surcharge may apply  If any B/L is 4000/RT and above, but the volume is not twice equivalent, a weight surcharge of USD 20/RT is chargeable. If any B/L is 7000/RT and above, but the volume is not twice equivalent, a weight surcharge will be applicable on a case to case basis.                                                                                                                                                                                                                                                                                                                                                * For cargo moving via Hong Kong, rate is only valid for cargo with maximum length 300cm width 225cm height 225cm and a single piece does not exceed 3cbm otherwise rate is subject to surcharge. Maximum weight per any single piece is 2500kgs. Density surcharge of USD30 per 1000kgs or Min USD30 is applicable if cargo equals / exceeds 1000kgs per 1cbm; density surcharge of USD45 per 1500kgs or Min USD45 is applicable if cargo equals / exceeds 1500kgs per 1cbm; density surcharge of USD60 per 2000kgs or Min USD60 is applicable if cargo equals / exceeds 2000kgs per 1cbm.                                                                                                                                                                                                                                                                                                                                                                                                                                                                                                  Effective immediately as of 10 June 2025, if the products contained raw materials originated from US which could not operate at bonded warehouse we will need to source an alternative routing for your goods and the Advertised pricing will not apply.                                                                                                                                                                                                                                                                                                                                                                                    Please check and apply to your local AGS office. </t>
  </si>
  <si>
    <t>Lat Krabang</t>
  </si>
  <si>
    <t>Fax</t>
  </si>
  <si>
    <t>via USNYC</t>
  </si>
  <si>
    <t>via USLAX</t>
  </si>
  <si>
    <t>Direct via AUMEL</t>
  </si>
  <si>
    <t>via USATL</t>
  </si>
  <si>
    <t>Direct via USSAV</t>
  </si>
  <si>
    <t>Direct via USLAX</t>
  </si>
  <si>
    <r>
      <t xml:space="preserve">*** </t>
    </r>
    <r>
      <rPr>
        <b/>
        <u/>
        <sz val="9"/>
        <rFont val="Arial"/>
        <family val="2"/>
      </rPr>
      <t>Sydney, Melbourne and Brisbane containers Load Lat Krabang</t>
    </r>
    <r>
      <rPr>
        <sz val="9"/>
        <rFont val="Arial"/>
        <family val="2"/>
      </rPr>
      <t xml:space="preserve"> ***                                                                                                                                                                                                                                                                                                                                                                                                                                                                                           </t>
    </r>
    <r>
      <rPr>
        <u/>
        <sz val="9"/>
        <rFont val="Arial"/>
        <family val="2"/>
      </rPr>
      <t xml:space="preserve">
</t>
    </r>
    <r>
      <rPr>
        <sz val="9"/>
        <rFont val="Arial"/>
        <family val="2"/>
      </rPr>
      <t xml:space="preserve">                                                                                                                                                                                                                                                                                                                                                                                                                                                                                                                                                                                              ** WEIGHT CARGO:                                                                                                                                                                                                                                                                                                                                                                                                                                                                                                            Please note density surcharges or overlength surcharges may be applied. The rates that will be applicable for density or overlength surcharges from Origin Port are on application, please speak to your local AGS office for confirmation of the applicable charges.
- </t>
    </r>
    <r>
      <rPr>
        <u/>
        <sz val="9"/>
        <rFont val="Arial"/>
        <family val="2"/>
      </rPr>
      <t>Surcharges ex Singapore</t>
    </r>
    <r>
      <rPr>
        <sz val="9"/>
        <rFont val="Arial"/>
        <family val="2"/>
      </rPr>
      <t xml:space="preserve">: If any B/L is 6000/RT and above, but the volume is not twice equivalent, a density surcharge of USD 25.00 per w/m, Minimum USD 125.00 is chargeable. If cargo exceeds a length of 5.9m an overlength surcharge of USD 35.00 per w/m, Minimum USD 125.00 will be chargeable.  </t>
    </r>
  </si>
  <si>
    <t>Almoayed Wilhelmsen Port Services (Ltd) W.L.L.</t>
  </si>
  <si>
    <t xml:space="preserve">Bldg. 3402, Road 1546, Block 115, </t>
  </si>
  <si>
    <t>Bahrain Logistics Zone, Hidd, P.O. Box 26411</t>
  </si>
  <si>
    <t xml:space="preserve">Kingdom of Bahrain. </t>
  </si>
  <si>
    <t xml:space="preserve">973 17813000 </t>
  </si>
  <si>
    <t xml:space="preserve">973 17723329 </t>
  </si>
  <si>
    <t>shakir.ghansar@wilhelmsen.com</t>
  </si>
  <si>
    <t>Mobile</t>
  </si>
  <si>
    <t xml:space="preserve">973 32176125 </t>
  </si>
  <si>
    <t>dxbsales@sscconsolidation.com </t>
  </si>
  <si>
    <t>dxb.exp.lcl.cust@sscconsolidation.com</t>
  </si>
  <si>
    <r>
      <t xml:space="preserve">** WEIGHT CARGO: 
                                                                                                                                                                                                                                                                                                                                                                                                                                                                                                                                            - Cargo from or via Singapore: Please note density surcharges or overlength surcharges may be applied. The rates that will be applicable for density or overlength surcharges from Origin Port to Singapore are on application, please speak to your local AGS office for confirmation of the applicable charges.
- Surcharges ex Singapore: If any B/L is 6000/RT and above, but the volume is not twice equivalent, a density surcharge of USD 25.00 per w/m, Minimum USD 125.00 is chargeable. If cargo exceeds a length of 5.9m an overlength surcharge of USD 35.00 per w/m, Minimum USD 125.00 will be chargeable.                                                                                                                                                                                                                                                                                                                                                                                                                                                                                          - Effective February 1, 2026, a mandatory </t>
    </r>
    <r>
      <rPr>
        <b/>
        <sz val="9"/>
        <rFont val="Arial"/>
        <family val="2"/>
      </rPr>
      <t>12-digit HS code</t>
    </r>
    <r>
      <rPr>
        <sz val="9"/>
        <rFont val="Arial"/>
        <family val="2"/>
      </rPr>
      <t xml:space="preserve"> must be mentioned on the bill of lading. </t>
    </r>
  </si>
  <si>
    <r>
      <t xml:space="preserve">Please Note: SOLAS Fee of USD 15.00 per shipment with ETS effective from 1st July 2016.                                                                                                                                                                                                                                                                                                                                                                                                                                                                                            
                                                                                                                                                                                                                                                                                                                                                                                                                                                                                                                                                                                              ** WEIGHT CARGO:                                                                                                                                                                                                                                                                                                                                                                                                                                                                                                                                                                                                                                                               - </t>
    </r>
    <r>
      <rPr>
        <u/>
        <sz val="9"/>
        <rFont val="Arial"/>
        <family val="2"/>
      </rPr>
      <t>Cargo from or via Singapore:</t>
    </r>
    <r>
      <rPr>
        <sz val="9"/>
        <rFont val="Arial"/>
        <family val="2"/>
      </rPr>
      <t xml:space="preserve"> Please note density surcharges or overlength surcharges may be applied. The rates that will be applicable for density or overlength surcharges from Origin Port to Singapore are on application, please speak to your local AGS office for confirmation of the applicable charges.
- </t>
    </r>
    <r>
      <rPr>
        <u/>
        <sz val="9"/>
        <rFont val="Arial"/>
        <family val="2"/>
      </rPr>
      <t>Surcharges ex Singapore:</t>
    </r>
    <r>
      <rPr>
        <sz val="9"/>
        <rFont val="Arial"/>
        <family val="2"/>
      </rPr>
      <t xml:space="preserve"> If any B/L is 6000/RT and above, but the volume is not twice equivalent, a density surcharge of USD 25.00 per w/m, Minimum USD 125.00 is chargeable. If cargo exceeds a length of 5.9m an overlength surcharge of USD 35.00 per w/m, Minimum USD 125.00 will be chargeable.                                                                                                                                                                                                                                                                                                                                                                                                                                                                                                                                                                                                                                                        - </t>
    </r>
    <r>
      <rPr>
        <u/>
        <sz val="9"/>
        <rFont val="Arial"/>
        <family val="2"/>
      </rPr>
      <t>Surcharges ex Jakarta direct service</t>
    </r>
    <r>
      <rPr>
        <sz val="9"/>
        <rFont val="Arial"/>
        <family val="2"/>
      </rPr>
      <t>: Weight surcharge may apply. If any B/L is 4000/RT and above, but the volume is not twice equivalent, a weight surcharge of USD 20/RT is chargeable. If any B/L is 7000/RT and above, but volume is not twice equivalent, a weight surcharge will be applicable on a case by case basis.</t>
    </r>
  </si>
  <si>
    <t>NS</t>
  </si>
  <si>
    <t>since Jan'26 CTC = NA</t>
  </si>
  <si>
    <t>ERS</t>
  </si>
  <si>
    <t>WAR</t>
  </si>
  <si>
    <t>Emergency Surcharge</t>
  </si>
  <si>
    <t>U</t>
  </si>
  <si>
    <t>Emergency Bunker Surcharge</t>
  </si>
  <si>
    <t>= Print Tariff U</t>
  </si>
  <si>
    <t>Gateway Emergency Surcharge</t>
  </si>
  <si>
    <t>LS</t>
  </si>
  <si>
    <t>Mondiale VGL / NGS World Transport</t>
  </si>
  <si>
    <t>shenzhen</t>
  </si>
  <si>
    <t>via KRPUS</t>
  </si>
  <si>
    <t>100-120 Coode Road</t>
  </si>
  <si>
    <r>
      <rPr>
        <b/>
        <sz val="9"/>
        <color rgb="FF0000FF"/>
        <rFont val="Tahoma"/>
        <family val="2"/>
      </rPr>
      <t xml:space="preserve">- ESF - Contingency Charge  </t>
    </r>
    <r>
      <rPr>
        <b/>
        <sz val="9"/>
        <color rgb="FFFF0000"/>
        <rFont val="Tahoma"/>
        <family val="2"/>
      </rPr>
      <t xml:space="preserve">(w/m or min)       </t>
    </r>
  </si>
  <si>
    <r>
      <t xml:space="preserve">Please Note: SOLAS Fee of USD 20.00 per shipment with ETS effective from 1st July 2016.                                                                                                                                                                                                                                                                                                                                                                                                                                                                                           
                                                                                                                                                                                                                                                                                                                                                                                                                                                                                                                                                                                              </t>
    </r>
    <r>
      <rPr>
        <b/>
        <sz val="9"/>
        <rFont val="Arial"/>
        <family val="2"/>
      </rPr>
      <t>** WEIGHT CARGO</t>
    </r>
    <r>
      <rPr>
        <sz val="9"/>
        <rFont val="Arial"/>
        <family val="2"/>
      </rPr>
      <t xml:space="preserve">:                                                                                                                                                                                                                                                                                                                                                                                                                                                                                                             - An overweight surcharge OWS will apply to any booking of 5 tonnes or greater when moving in a direct consol ex India.   
        &lt;=5000                     up to OR = 5 tonnes the OWS USD 20.00 per w/m                                                                                                                                                                                                                                                                                                                                                                                                                                                         
        &lt;=10000                   up to OR = 10 tonnes the OWS USD 25.00 per w/m
         &gt;10000                    Above = 10 tonnes the OWS USD 30.00 per w/m                                                                                                                                                                                                                                                                                                                                                                                                                                                                                                               - </t>
    </r>
    <r>
      <rPr>
        <u/>
        <sz val="9"/>
        <rFont val="Arial"/>
        <family val="2"/>
      </rPr>
      <t>Cargo via Singapore</t>
    </r>
    <r>
      <rPr>
        <sz val="9"/>
        <rFont val="Arial"/>
        <family val="2"/>
      </rPr>
      <t xml:space="preserve">: Please note density surcharges or overlength surcharges may be applied. The rates that will be applicable for density or overlength surcharges from Origin Port to Singapore are on application, please speak to your local AGS office for confirmation of the applicable charges.
- Surcharges ex Singapore: If any B/L is 6000/RT and above, but the volume is not twice equivalent, a density surcharge of USD 25.00 per w/m, Minimum USD 125.00 is chargeable. If cargo exceeds a length of 5.9m an overlength surcharge of USD 35.00 per w/m, Minimum USD 125.00 will be chargeable.                                                                                                                                                                                                                                                                                                                                                                                                                                                                                                       - </t>
    </r>
    <r>
      <rPr>
        <u/>
        <sz val="9"/>
        <rFont val="Arial"/>
        <family val="2"/>
      </rPr>
      <t>Cargo via Port Klang</t>
    </r>
    <r>
      <rPr>
        <sz val="9"/>
        <rFont val="Arial"/>
        <family val="2"/>
      </rPr>
      <t>: If any B/L is 4000/RT and above, but the volume is not twice equivalent, a weight surcharge of USD 30.00 per w/m is chargeable. If any B/L is 7000/RT and above, but the volume is not twice equivalent, a weight surcharge will be applicable on a case by case basis. Please apply to your local AGS office.</t>
    </r>
  </si>
  <si>
    <t>Updated June 2026</t>
  </si>
  <si>
    <r>
      <rPr>
        <b/>
        <sz val="9"/>
        <color rgb="FFFF0000"/>
        <rFont val="Arial"/>
        <family val="2"/>
      </rPr>
      <t xml:space="preserve">**** </t>
    </r>
    <r>
      <rPr>
        <b/>
        <u/>
        <sz val="9"/>
        <color rgb="FFFF0000"/>
        <rFont val="Arial"/>
        <family val="2"/>
      </rPr>
      <t>Note</t>
    </r>
    <r>
      <rPr>
        <b/>
        <sz val="9"/>
        <color rgb="FFFF0000"/>
        <rFont val="Arial"/>
        <family val="2"/>
      </rPr>
      <t>: Cargo that is loaded in Auckland / Tauranga that moves on a MSC due to space issues at origin will attract higher freight rates than advertised. Please check with your origin agent if your specific booking will be impacted</t>
    </r>
    <r>
      <rPr>
        <sz val="9"/>
        <rFont val="Arial"/>
        <family val="2"/>
      </rPr>
      <t xml:space="preserve">                                                                                                                                                                                                                                                                                                                                                                                                                                  </t>
    </r>
    <r>
      <rPr>
        <b/>
        <sz val="9"/>
        <color rgb="FFFF0000"/>
        <rFont val="Arial"/>
        <family val="2"/>
      </rPr>
      <t xml:space="preserve">**** Transport Additional surcharge of USD 10.00 per w/m or Minimum will be applied for any cargo loaded with OOCL that is discharged in another port other than originally scheduled                                                                                                                                                                       </t>
    </r>
    <r>
      <rPr>
        <sz val="9"/>
        <rFont val="Arial"/>
        <family val="2"/>
      </rPr>
      <t>Please Note: SOLAS Fee is applicable and payable at origin as part of the FOB charges.</t>
    </r>
  </si>
  <si>
    <t>Please Note: SOLAS Fee is applicable and payable at origin as part of the FOB charges.</t>
  </si>
  <si>
    <t>lclexp@eldan-cargo.com</t>
  </si>
  <si>
    <t>Hakata</t>
  </si>
  <si>
    <t>Moji</t>
  </si>
  <si>
    <t>JPMOJ</t>
  </si>
  <si>
    <t>JPHKT</t>
  </si>
  <si>
    <r>
      <t xml:space="preserve">Please Note: SOLAS Fee of USD 15.00 per shipment with ETS effective from 1st July 2016.                                                                                                                                                                                                                                                                                                                                                                                                                                                                                            </t>
    </r>
    <r>
      <rPr>
        <u/>
        <sz val="9"/>
        <rFont val="Arial"/>
        <family val="2"/>
      </rPr>
      <t xml:space="preserve">
</t>
    </r>
    <r>
      <rPr>
        <sz val="9"/>
        <rFont val="Arial"/>
        <family val="2"/>
      </rPr>
      <t xml:space="preserve">                                                                                                                                                                                                                                                                                                                                                                                                                                                                                                                                                                                              </t>
    </r>
    <r>
      <rPr>
        <b/>
        <sz val="9"/>
        <rFont val="Arial"/>
        <family val="2"/>
      </rPr>
      <t xml:space="preserve">** WEIGHT CARGO: </t>
    </r>
    <r>
      <rPr>
        <sz val="9"/>
        <rFont val="Arial"/>
        <family val="2"/>
      </rPr>
      <t xml:space="preserve">                                                                                                                                                                                                                                                                                                                                                                                                                                                                                                                                          - Weight Surcharge may apply. If any B/L is 4000/RT and above, but the volume is not twice equivalent, a weight surcharge of USD 30.00 per w/m is chargeable. If any B/L is 7000/RT and above, but the volume is not twice equivalent, a weight surcharge will be applicable on a case to case basis. Please apply to your local AGS office.                                                                                                                                                                                                                                                                                                                                                                                                                                                                                                                                                     - Density surcharges or overlength surcharges may apply. Density or overlength surcharge rates from Origin Port are available upon application. Please speak to your local AGS office for confirmation of the applicable charges.
- Surcharges ex Singapore: If any B/L is 6000/RT and above, but the volume is not twice equivalent, a density surcharge of USD 25.00 per w/m, Minimum USD 125.00 is chargeable. If cargo exceeds a length of 5.9m an overlength surcharge of USD 35.00 per w/m, Minimum USD 125.00 will be chargeable.  </t>
    </r>
  </si>
  <si>
    <r>
      <t xml:space="preserve">Please Note: SOLAS Fee of USD 15.00 per shipment with ETS effective from 1st July 2016.                                                                                                                                                                                                                                                                                                                                                                                                                                                                                            </t>
    </r>
    <r>
      <rPr>
        <u/>
        <sz val="9"/>
        <rFont val="Arial"/>
        <family val="2"/>
      </rPr>
      <t xml:space="preserve">
</t>
    </r>
    <r>
      <rPr>
        <sz val="9"/>
        <rFont val="Arial"/>
        <family val="2"/>
      </rPr>
      <t xml:space="preserve">                                                                                                                                                                                                                                                                                                                                                                                                                                                                                                                                                                                              </t>
    </r>
    <r>
      <rPr>
        <b/>
        <sz val="9"/>
        <rFont val="Arial"/>
        <family val="2"/>
      </rPr>
      <t>** WEIGHT CARGO:</t>
    </r>
    <r>
      <rPr>
        <sz val="9"/>
        <rFont val="Arial"/>
        <family val="2"/>
      </rPr>
      <t xml:space="preserve">                                                                                                                                                                                                                                                                                                                                                                                                                                                                                                                                           Please note density surcharges or overlength surcharges may apply. Density or overlength surcharge rates from Origin Port are available upon application. Please speak to your local AGS office for confirmation of the applicable charges.
- Surcharges ex Singapore: If any B/L is 6000/RT and above, but the volume is not twice equivalent, a density surcharge of USD 25.00 per w/m, Minimum USD 125.00 is chargeable. If cargo exceeds a length of 5.9m an overlength surcharge of USD 35.00 per w/m, Minimum USD 125.00 will be chargeable.  </t>
    </r>
  </si>
  <si>
    <t>15/6/26: JPHKT + JPMOJ added</t>
  </si>
  <si>
    <t xml:space="preserve">                Effective:</t>
  </si>
  <si>
    <t>Security and         Wage Adjustment Fees                 (per BL)</t>
  </si>
  <si>
    <t>- ERS - Emergency Surcharge          (w/m or min)</t>
  </si>
  <si>
    <t>Emergency Surcharge (per BL)</t>
  </si>
  <si>
    <t>HAKATA and MOJI</t>
  </si>
  <si>
    <t>Refer to Tokyo</t>
  </si>
  <si>
    <t>TOKYO (also Hakata, Moji, Nagoya, Yokohama)</t>
  </si>
  <si>
    <t>Chassis Fee         (w/m or min)</t>
  </si>
  <si>
    <t xml:space="preserve">Low Sulphur (w/m or min)       </t>
  </si>
  <si>
    <t>Pier Pass    (w/m or min)</t>
  </si>
  <si>
    <t>via USLAX / via AUMEL</t>
  </si>
  <si>
    <t>remove CR prior to uploading</t>
  </si>
  <si>
    <t>L3 + CR</t>
  </si>
  <si>
    <r>
      <t xml:space="preserve">Full  Jun CR CN/HK/TW - </t>
    </r>
    <r>
      <rPr>
        <u/>
        <sz val="12"/>
        <rFont val="Arial"/>
        <family val="2"/>
      </rPr>
      <t>ADL</t>
    </r>
    <r>
      <rPr>
        <sz val="12"/>
        <rFont val="Arial"/>
        <family val="2"/>
      </rPr>
      <t xml:space="preserve"> + IT = KD 3.6 (# 00197327)</t>
    </r>
  </si>
  <si>
    <t>CFS Facility    Fee           (w/m. Min : see Note **)</t>
  </si>
  <si>
    <t>AAW Global Logistics National Import Sea LCL Tariff</t>
  </si>
  <si>
    <r>
      <rPr>
        <b/>
        <sz val="10.5"/>
        <color rgb="FFFF0000"/>
        <rFont val="Arial"/>
        <family val="2"/>
      </rPr>
      <t>**** Please be advised that ex USA if you are arranging your booking with our office and your origin agent is not involved, then please be advised that your rates ex USA as advertised in the tariff may not be applied.</t>
    </r>
    <r>
      <rPr>
        <b/>
        <sz val="9"/>
        <color rgb="FFFF0000"/>
        <rFont val="Arial"/>
        <family val="2"/>
      </rPr>
      <t xml:space="preserve">          
                                                                                                                                                                                                                                                                                                                                                                                                                                                                                                 *** BMSB Processing Fee of A$35 Per HBL will be applied to ALL Cargo Departing During BMSB Season (Departure on or after 1st September 2024). BMSB Treatment Charges may also be applied ****</t>
    </r>
    <r>
      <rPr>
        <sz val="9"/>
        <rFont val="Arial"/>
        <family val="2"/>
      </rPr>
      <t xml:space="preserve">                                                                                                                                                                                                                                                         Please Note: SOLAS Fee of USD 10.00 per shipment with ETS effective from 1st January 2026                                                                                                                                                                                                                                                                                                                                                                                                                                                           $20.00 /w to be added if cargo equals or exceeds a weight of 1,000kgs per 1cbm (minimum $20.00)
$35.00 /w to be added if cargo equals or exceeds a weight of 1,500kgs per 1cbm (minimum $35.00)
$50.00 /w to be added if cargo equals or exceeds a weight of 2,000kgs per 1cbm (minimum $50.00)
** CFS Facility Fee : as per the agreement                                                                                                                                                                                                                                                                                                                                                                                                                 Hazardous surcharge USD 40.00 per w/m MIN  USD 250.00 applicable in addition to destination DG Surcharges and subject to approval, subject to change without notice at agents discretion                                                                                                                                                                                                                                                                                                                                                                                                                                                                   Non Hazardous Batteries will incur a USD 200.00 fee per shipment                                                                                                                                                                                                                                                                                                                                                                                                                                                                                                                       BMSB Fumigation USD 50.00 per w/m or MIN USD 200.00. BMSB Administration Fee USD 35.00 per B/L will also apply                                                                                                                                                                                                                                                                                                                                                                                                                                                                                                                                                 Rates are subject to any GRI, PSS, Congestion Surcharge, Pier Pass (routed from and via Los Angeles), Chassis Fee, Wage Adjustment Fee, Terminal Receiving, Intermodal Fuel Surcharge, PSA II Surcharge, Emergency Inland Fuel Surcharge, ... (if applicable at the time of shipment)                                                                                                                                                                                                                                                                                                                                                                                                                                                        Rates are ONLY applicable for cargo booked by </t>
    </r>
    <r>
      <rPr>
        <b/>
        <sz val="10"/>
        <rFont val="Arial"/>
        <family val="2"/>
      </rPr>
      <t>Woodland Global</t>
    </r>
    <r>
      <rPr>
        <sz val="9"/>
        <rFont val="Arial"/>
        <family val="2"/>
      </rPr>
      <t xml:space="preserve">                                                                                                                                                                                                                                                                                                                                                                                                                                              </t>
    </r>
  </si>
  <si>
    <t>AAW Global Logistics Co-Load LCL Arrival Charges Sydney, Melbourne &amp; Brisbane</t>
  </si>
  <si>
    <t>Emergency Fuel Surcharge</t>
  </si>
  <si>
    <t>AAW Global Logistics Co-Load LCL Arrival Charges Fremantle</t>
  </si>
  <si>
    <t>AAW Global Logistics Co-Load LCL Arrival Charges Adelaide</t>
  </si>
  <si>
    <r>
      <t xml:space="preserve">Woodland Global/ = MGF (Manitoulin) </t>
    </r>
    <r>
      <rPr>
        <b/>
        <sz val="12"/>
        <color theme="1"/>
        <rFont val="Arial"/>
        <family val="2"/>
      </rPr>
      <t xml:space="preserve">aof 15/202025 </t>
    </r>
    <r>
      <rPr>
        <sz val="10"/>
        <color theme="1"/>
        <rFont val="Arial"/>
        <family val="2"/>
      </rPr>
      <t>(JD/STI US 4.2.25)</t>
    </r>
  </si>
  <si>
    <t>via DEHAM</t>
  </si>
  <si>
    <t>via HKHKG</t>
  </si>
  <si>
    <t>via CNSZX</t>
  </si>
  <si>
    <t>via CNXMG</t>
  </si>
  <si>
    <t>via CNNSA</t>
  </si>
  <si>
    <t>via CNSHA</t>
  </si>
  <si>
    <t>Direct / via CNSHA</t>
  </si>
  <si>
    <t>Direct via SGSIN</t>
  </si>
  <si>
    <t>via AUMEL</t>
  </si>
  <si>
    <t>via ITGOA</t>
  </si>
  <si>
    <t>via MYPKG / via SGSIN</t>
  </si>
  <si>
    <t>via MYPKG</t>
  </si>
  <si>
    <t>via BEANR</t>
  </si>
  <si>
    <t>via INNSA</t>
  </si>
  <si>
    <t>Direct / via AUMEL</t>
  </si>
  <si>
    <t>Direct via NZAKL</t>
  </si>
  <si>
    <t>Direct / via NZAKL</t>
  </si>
  <si>
    <t>via SEGOT / via SGSIN</t>
  </si>
  <si>
    <t>via ESBCN / via SGSIN</t>
  </si>
  <si>
    <t>Direct via ESBCN</t>
  </si>
  <si>
    <t>Direct via TWKHH</t>
  </si>
  <si>
    <t/>
  </si>
  <si>
    <t>via ESBCN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</si>
</sst>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quot;$&quot;* #,##0.00_-;_-&quot;$&quot;* &quot;-&quot;??_-;_-@_-"/>
    <numFmt numFmtId="43" formatCode="_-* #,##0.00_-;\-* #,##0.00_-;_-* &quot;-&quot;??_-;_-@_-"/>
    <numFmt numFmtId="164" formatCode="_-* #,##0_-;\-* #,##0_-;_-* &quot;-&quot;??_-;_-@_-"/>
    <numFmt numFmtId="165" formatCode="&quot;$&quot;#,##0.00"/>
    <numFmt numFmtId="166" formatCode="0.0"/>
    <numFmt numFmtId="167" formatCode="[$-C09]d\ mmmm\ yyyy;@"/>
    <numFmt numFmtId="168" formatCode="yyyy\-mm\-dd"/>
    <numFmt numFmtId="169" formatCode="[$-409]dd\-mmm\-yy;@"/>
    <numFmt numFmtId="170" formatCode="d/mm/yyyy;@"/>
    <numFmt numFmtId="171" formatCode="[$-C09]dd\-mmm\-yy;@"/>
    <numFmt numFmtId="172" formatCode="[$-C09]dd\-mmmm\-yyyy;@"/>
  </numFmts>
  <fonts count="20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name val="Arial"/>
      <family val="2"/>
    </font>
    <font>
      <b/>
      <sz val="9"/>
      <name val="Arial"/>
      <family val="2"/>
    </font>
    <font>
      <u/>
      <sz val="10"/>
      <color indexed="12"/>
      <name val="Arial"/>
      <family val="2"/>
    </font>
    <font>
      <b/>
      <sz val="10"/>
      <name val="Arial"/>
      <family val="2"/>
    </font>
    <font>
      <b/>
      <sz val="10"/>
      <name val="Lucida Sans"/>
      <family val="2"/>
    </font>
    <font>
      <sz val="8"/>
      <name val="Arial"/>
      <family val="2"/>
    </font>
    <font>
      <sz val="8"/>
      <name val="Lucida Sans"/>
      <family val="2"/>
    </font>
    <font>
      <b/>
      <sz val="12"/>
      <color indexed="10"/>
      <name val="Arial"/>
      <family val="2"/>
    </font>
    <font>
      <b/>
      <i/>
      <sz val="8"/>
      <name val="Lucida Sans"/>
      <family val="2"/>
    </font>
    <font>
      <sz val="10"/>
      <name val="Lucida Sans"/>
      <family val="2"/>
    </font>
    <font>
      <sz val="9"/>
      <name val="Lucida Sans"/>
      <family val="2"/>
    </font>
    <font>
      <b/>
      <sz val="16"/>
      <name val="Lucida Sans"/>
      <family val="2"/>
    </font>
    <font>
      <sz val="10"/>
      <name val="Tahoma"/>
      <family val="2"/>
    </font>
    <font>
      <sz val="9"/>
      <name val="Arial"/>
      <family val="2"/>
    </font>
    <font>
      <b/>
      <sz val="26"/>
      <name val="Lucida Sans"/>
      <family val="2"/>
    </font>
    <font>
      <sz val="8"/>
      <name val="Verdana"/>
      <family val="2"/>
    </font>
    <font>
      <b/>
      <sz val="10"/>
      <name val="Verdana"/>
      <family val="2"/>
    </font>
    <font>
      <sz val="14"/>
      <name val="Comic Sans MS"/>
      <family val="4"/>
    </font>
    <font>
      <sz val="14"/>
      <name val="Lucida Sans"/>
      <family val="2"/>
    </font>
    <font>
      <b/>
      <sz val="8"/>
      <name val="Lucida Sans"/>
      <family val="2"/>
    </font>
    <font>
      <b/>
      <sz val="20"/>
      <name val="Arial"/>
      <family val="2"/>
    </font>
    <font>
      <b/>
      <sz val="14"/>
      <name val="Lucida Sans"/>
      <family val="2"/>
    </font>
    <font>
      <sz val="8"/>
      <name val="Comic Sans MS"/>
      <family val="4"/>
    </font>
    <font>
      <b/>
      <sz val="12"/>
      <name val="Arial"/>
      <family val="2"/>
    </font>
    <font>
      <b/>
      <sz val="14"/>
      <name val="Arial"/>
      <family val="2"/>
    </font>
    <font>
      <b/>
      <sz val="10"/>
      <name val="Arial"/>
      <family val="2"/>
    </font>
    <font>
      <b/>
      <sz val="10"/>
      <name val="Comic Sans MS"/>
      <family val="4"/>
    </font>
    <font>
      <b/>
      <sz val="8"/>
      <name val="Tahoma"/>
      <family val="2"/>
    </font>
    <font>
      <b/>
      <sz val="10"/>
      <name val="Tahoma"/>
      <family val="2"/>
    </font>
    <font>
      <sz val="16"/>
      <name val="Tahoma"/>
      <family val="2"/>
    </font>
    <font>
      <sz val="18"/>
      <name val="Tahoma"/>
      <family val="2"/>
    </font>
    <font>
      <b/>
      <sz val="18"/>
      <name val="Tahoma"/>
      <family val="2"/>
    </font>
    <font>
      <b/>
      <sz val="16"/>
      <name val="Arial"/>
      <family val="2"/>
    </font>
    <font>
      <b/>
      <sz val="20"/>
      <color indexed="63"/>
      <name val="Arial"/>
      <family val="2"/>
    </font>
    <font>
      <b/>
      <i/>
      <u/>
      <sz val="18"/>
      <color indexed="10"/>
      <name val="Arial"/>
      <family val="2"/>
    </font>
    <font>
      <b/>
      <sz val="26"/>
      <name val="Arial"/>
      <family val="2"/>
    </font>
    <font>
      <b/>
      <sz val="18"/>
      <color indexed="10"/>
      <name val="Arial"/>
      <family val="2"/>
    </font>
    <font>
      <sz val="14"/>
      <color indexed="9"/>
      <name val="Arial"/>
      <family val="2"/>
    </font>
    <font>
      <sz val="12"/>
      <name val="Arial"/>
      <family val="2"/>
    </font>
    <font>
      <b/>
      <sz val="9"/>
      <color indexed="10"/>
      <name val="Tahoma"/>
      <family val="2"/>
    </font>
    <font>
      <b/>
      <sz val="9"/>
      <color indexed="10"/>
      <name val="Arial"/>
      <family val="2"/>
    </font>
    <font>
      <b/>
      <sz val="12"/>
      <color indexed="8"/>
      <name val="Arial"/>
      <family val="2"/>
    </font>
    <font>
      <b/>
      <sz val="14"/>
      <color indexed="8"/>
      <name val="Arial"/>
      <family val="2"/>
    </font>
    <font>
      <sz val="8"/>
      <color indexed="8"/>
      <name val="arial"/>
      <family val="2"/>
    </font>
    <font>
      <b/>
      <sz val="11"/>
      <name val="Arial"/>
      <family val="2"/>
    </font>
    <font>
      <u/>
      <sz val="10"/>
      <color indexed="12"/>
      <name val="Lucida Sans"/>
      <family val="2"/>
    </font>
    <font>
      <b/>
      <sz val="9"/>
      <color indexed="8"/>
      <name val="Arial"/>
      <family val="2"/>
    </font>
    <font>
      <b/>
      <i/>
      <sz val="11"/>
      <color indexed="8"/>
      <name val="Arial"/>
      <family val="2"/>
    </font>
    <font>
      <b/>
      <sz val="24"/>
      <name val="Arial"/>
      <family val="2"/>
    </font>
    <font>
      <b/>
      <sz val="9"/>
      <name val="Tahoma"/>
      <family val="2"/>
    </font>
    <font>
      <sz val="9"/>
      <name val="Tahoma"/>
      <family val="2"/>
    </font>
    <font>
      <sz val="26"/>
      <name val="Lucida Sans"/>
      <family val="2"/>
    </font>
    <font>
      <i/>
      <sz val="10"/>
      <name val="Arial"/>
      <family val="2"/>
    </font>
    <font>
      <sz val="20"/>
      <name val="Arial"/>
      <family val="2"/>
    </font>
    <font>
      <i/>
      <sz val="14"/>
      <name val="Arial"/>
      <family val="2"/>
    </font>
    <font>
      <sz val="12"/>
      <name val="Tahoma"/>
      <family val="2"/>
    </font>
    <font>
      <i/>
      <sz val="10"/>
      <name val="Tahoma"/>
      <family val="2"/>
    </font>
    <font>
      <b/>
      <sz val="16"/>
      <name val="Verdana"/>
      <family val="2"/>
    </font>
    <font>
      <b/>
      <i/>
      <sz val="11"/>
      <color indexed="10"/>
      <name val="Arial"/>
      <family val="2"/>
    </font>
    <font>
      <sz val="14"/>
      <name val="Tahoma"/>
      <family val="2"/>
    </font>
    <font>
      <sz val="16"/>
      <name val="Verdana"/>
      <family val="2"/>
    </font>
    <font>
      <b/>
      <sz val="12"/>
      <name val="Tahoma"/>
      <family val="2"/>
    </font>
    <font>
      <sz val="10"/>
      <name val="Verdana"/>
      <family val="2"/>
    </font>
    <font>
      <b/>
      <i/>
      <sz val="14"/>
      <name val="Arial"/>
      <family val="2"/>
    </font>
    <font>
      <b/>
      <i/>
      <sz val="10"/>
      <name val="Arial"/>
      <family val="2"/>
    </font>
    <font>
      <b/>
      <sz val="12"/>
      <name val="Verdana"/>
      <family val="2"/>
    </font>
    <font>
      <sz val="10"/>
      <name val="MS Sans Serif"/>
      <family val="2"/>
    </font>
    <font>
      <b/>
      <sz val="24"/>
      <name val="Verdana"/>
      <family val="2"/>
    </font>
    <font>
      <b/>
      <u/>
      <sz val="20"/>
      <name val="Arial"/>
      <family val="2"/>
    </font>
    <font>
      <b/>
      <u/>
      <sz val="12"/>
      <name val="Arial"/>
      <family val="2"/>
    </font>
    <font>
      <u/>
      <sz val="12"/>
      <name val="Arial"/>
      <family val="2"/>
    </font>
    <font>
      <i/>
      <sz val="12"/>
      <name val="Arial"/>
      <family val="2"/>
    </font>
    <font>
      <b/>
      <u/>
      <sz val="9"/>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11"/>
      <color theme="10"/>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4"/>
      <name val="Calibri"/>
      <family val="2"/>
      <scheme val="minor"/>
    </font>
    <font>
      <b/>
      <u/>
      <sz val="11"/>
      <color rgb="FFFF0000"/>
      <name val="Calibri"/>
      <family val="2"/>
      <scheme val="minor"/>
    </font>
    <font>
      <b/>
      <i/>
      <u/>
      <sz val="11"/>
      <color rgb="FFFF0000"/>
      <name val="Calibri"/>
      <family val="2"/>
      <scheme val="minor"/>
    </font>
    <font>
      <sz val="10"/>
      <color theme="0"/>
      <name val="Arial"/>
      <family val="2"/>
    </font>
    <font>
      <u/>
      <sz val="10"/>
      <color theme="0"/>
      <name val="Arial"/>
      <family val="2"/>
    </font>
    <font>
      <u/>
      <sz val="11"/>
      <color rgb="FF0000FF"/>
      <name val="Calibri"/>
      <family val="2"/>
      <scheme val="minor"/>
    </font>
    <font>
      <sz val="12"/>
      <color rgb="FF0000FF"/>
      <name val="Book Antiqua"/>
      <family val="1"/>
    </font>
    <font>
      <u/>
      <sz val="10"/>
      <color theme="1"/>
      <name val="Calibri"/>
      <family val="2"/>
      <scheme val="minor"/>
    </font>
    <font>
      <b/>
      <sz val="12"/>
      <color theme="1"/>
      <name val="Verdana"/>
      <family val="2"/>
    </font>
    <font>
      <b/>
      <sz val="12"/>
      <color theme="1"/>
      <name val="Arial"/>
      <family val="2"/>
    </font>
    <font>
      <b/>
      <sz val="20"/>
      <color theme="1"/>
      <name val="Arial"/>
      <family val="2"/>
    </font>
    <font>
      <b/>
      <sz val="12"/>
      <color theme="0"/>
      <name val="Arial"/>
      <family val="2"/>
    </font>
    <font>
      <b/>
      <sz val="10"/>
      <color theme="0"/>
      <name val="Arial"/>
      <family val="2"/>
    </font>
    <font>
      <b/>
      <u/>
      <sz val="20"/>
      <color theme="1"/>
      <name val="Arial"/>
      <family val="2"/>
    </font>
    <font>
      <b/>
      <sz val="11"/>
      <color theme="0"/>
      <name val="Arial"/>
      <family val="2"/>
    </font>
    <font>
      <b/>
      <sz val="14"/>
      <color theme="0"/>
      <name val="Verdana"/>
      <family val="2"/>
    </font>
    <font>
      <b/>
      <sz val="12"/>
      <color theme="0"/>
      <name val="Verdana"/>
      <family val="2"/>
    </font>
    <font>
      <b/>
      <sz val="14"/>
      <color theme="1"/>
      <name val="Verdana"/>
      <family val="2"/>
    </font>
    <font>
      <b/>
      <u/>
      <sz val="14"/>
      <color theme="1"/>
      <name val="Verdana"/>
      <family val="2"/>
    </font>
    <font>
      <sz val="14"/>
      <color theme="1"/>
      <name val="Verdana"/>
      <family val="2"/>
    </font>
    <font>
      <u/>
      <sz val="12"/>
      <color theme="1"/>
      <name val="Arial"/>
      <family val="2"/>
    </font>
    <font>
      <sz val="12"/>
      <color theme="1"/>
      <name val="Arial"/>
      <family val="2"/>
    </font>
    <font>
      <b/>
      <sz val="12"/>
      <color rgb="FFFF0000"/>
      <name val="Verdana"/>
      <family val="2"/>
    </font>
    <font>
      <b/>
      <sz val="12"/>
      <color theme="1"/>
      <name val="Calibri"/>
      <family val="2"/>
      <scheme val="minor"/>
    </font>
    <font>
      <b/>
      <sz val="14"/>
      <color theme="1"/>
      <name val="Calibri"/>
      <family val="2"/>
      <scheme val="minor"/>
    </font>
    <font>
      <sz val="10"/>
      <color rgb="FF212529"/>
      <name val="Arial"/>
      <family val="2"/>
    </font>
    <font>
      <sz val="10"/>
      <color rgb="FFFF0000"/>
      <name val="Arial"/>
      <family val="2"/>
    </font>
    <font>
      <b/>
      <sz val="10"/>
      <color rgb="FFFF0000"/>
      <name val="Tahoma"/>
      <family val="2"/>
    </font>
    <font>
      <sz val="9"/>
      <color rgb="FFFF0000"/>
      <name val="Arial"/>
      <family val="2"/>
    </font>
    <font>
      <b/>
      <sz val="20"/>
      <color theme="1"/>
      <name val="Calibri"/>
      <family val="2"/>
      <scheme val="minor"/>
    </font>
    <font>
      <b/>
      <sz val="20"/>
      <name val="Calibri"/>
      <family val="2"/>
      <scheme val="minor"/>
    </font>
    <font>
      <b/>
      <i/>
      <sz val="11"/>
      <color theme="1"/>
      <name val="Calibri"/>
      <family val="2"/>
      <scheme val="minor"/>
    </font>
    <font>
      <b/>
      <sz val="16"/>
      <color theme="1"/>
      <name val="Arial"/>
      <family val="2"/>
    </font>
    <font>
      <b/>
      <sz val="11"/>
      <name val="Calibri"/>
      <family val="2"/>
      <scheme val="minor"/>
    </font>
    <font>
      <u/>
      <sz val="10"/>
      <name val="Calibri"/>
      <family val="2"/>
      <scheme val="minor"/>
    </font>
    <font>
      <sz val="10"/>
      <name val="Calibri"/>
      <family val="2"/>
      <scheme val="minor"/>
    </font>
    <font>
      <sz val="11"/>
      <name val="Calibri"/>
      <family val="2"/>
      <scheme val="minor"/>
    </font>
    <font>
      <b/>
      <sz val="9"/>
      <color rgb="FFFF0000"/>
      <name val="Arial"/>
      <family val="2"/>
    </font>
    <font>
      <b/>
      <sz val="10"/>
      <color rgb="FFFF0000"/>
      <name val="Arial"/>
      <family val="2"/>
    </font>
    <font>
      <i/>
      <sz val="11"/>
      <name val="Calibri"/>
      <family val="2"/>
      <scheme val="minor"/>
    </font>
    <font>
      <b/>
      <u/>
      <sz val="9"/>
      <color rgb="FFFF0000"/>
      <name val="Arial"/>
      <family val="2"/>
    </font>
    <font>
      <b/>
      <sz val="20"/>
      <name val="Verdana"/>
      <family val="2"/>
    </font>
    <font>
      <u/>
      <sz val="9"/>
      <name val="Arial"/>
      <family val="2"/>
    </font>
    <font>
      <sz val="10"/>
      <color rgb="FFFF0000"/>
      <name val="Verdana"/>
      <family val="2"/>
    </font>
    <font>
      <b/>
      <sz val="11"/>
      <color rgb="FFFF0000"/>
      <name val="Arial"/>
      <family val="2"/>
    </font>
    <font>
      <sz val="11"/>
      <name val="Calibri"/>
      <family val="2"/>
    </font>
    <font>
      <u/>
      <sz val="10"/>
      <color theme="10"/>
      <name val="Arial"/>
      <family val="2"/>
    </font>
    <font>
      <b/>
      <sz val="22"/>
      <name val="Verdana"/>
      <family val="2"/>
    </font>
    <font>
      <b/>
      <sz val="10"/>
      <color theme="0"/>
      <name val="Verdana"/>
      <family val="2"/>
    </font>
    <font>
      <sz val="9"/>
      <color indexed="81"/>
      <name val="Tahoma"/>
      <family val="2"/>
    </font>
    <font>
      <b/>
      <sz val="9"/>
      <color indexed="81"/>
      <name val="Tahoma"/>
      <family val="2"/>
    </font>
    <font>
      <b/>
      <i/>
      <sz val="12"/>
      <name val="Arial"/>
      <family val="2"/>
    </font>
    <font>
      <b/>
      <i/>
      <u/>
      <sz val="18"/>
      <color rgb="FFFF0000"/>
      <name val="Arial"/>
      <family val="2"/>
    </font>
    <font>
      <i/>
      <u/>
      <sz val="18"/>
      <color rgb="FFFF0000"/>
      <name val="Arial"/>
      <family val="2"/>
    </font>
    <font>
      <b/>
      <sz val="24"/>
      <name val="Calibri"/>
      <family val="2"/>
      <scheme val="minor"/>
    </font>
    <font>
      <b/>
      <sz val="18"/>
      <name val="Verdana"/>
      <family val="2"/>
    </font>
    <font>
      <i/>
      <sz val="12"/>
      <name val="Calibri"/>
      <family val="2"/>
      <scheme val="minor"/>
    </font>
    <font>
      <i/>
      <u/>
      <sz val="12"/>
      <color rgb="FFFF0000"/>
      <name val="Calibri"/>
      <family val="2"/>
      <scheme val="minor"/>
    </font>
    <font>
      <b/>
      <sz val="9.5"/>
      <name val="Tahoma"/>
      <family val="2"/>
    </font>
    <font>
      <sz val="14"/>
      <name val="Verdana"/>
      <family val="2"/>
    </font>
    <font>
      <sz val="14"/>
      <color rgb="FFFF0000"/>
      <name val="Verdana"/>
      <family val="2"/>
    </font>
    <font>
      <b/>
      <sz val="10"/>
      <color rgb="FF000000"/>
      <name val="Arial"/>
      <family val="2"/>
    </font>
    <font>
      <sz val="8"/>
      <color theme="0"/>
      <name val="Verdana"/>
      <family val="2"/>
    </font>
    <font>
      <u/>
      <sz val="10"/>
      <name val="Arial"/>
      <family val="2"/>
    </font>
    <font>
      <b/>
      <i/>
      <sz val="18"/>
      <color rgb="FFFF0000"/>
      <name val="Arial"/>
      <family val="2"/>
    </font>
    <font>
      <sz val="8"/>
      <color rgb="FFB2B2B2"/>
      <name val="Poppins"/>
    </font>
    <font>
      <sz val="11"/>
      <color rgb="FF000000"/>
      <name val="Calibri"/>
      <family val="2"/>
      <scheme val="minor"/>
    </font>
    <font>
      <u/>
      <sz val="11"/>
      <color indexed="12"/>
      <name val="Calibri"/>
      <family val="2"/>
      <scheme val="minor"/>
    </font>
    <font>
      <sz val="11"/>
      <color rgb="FF0000FF"/>
      <name val="Calibri"/>
      <family val="2"/>
      <scheme val="minor"/>
    </font>
    <font>
      <b/>
      <sz val="8"/>
      <color rgb="FFFF0000"/>
      <name val="Verdana"/>
      <family val="2"/>
    </font>
    <font>
      <sz val="9"/>
      <color theme="0"/>
      <name val="Arial"/>
      <family val="2"/>
    </font>
    <font>
      <b/>
      <sz val="10.5"/>
      <color rgb="FFFF0000"/>
      <name val="Arial"/>
      <family val="2"/>
    </font>
    <font>
      <b/>
      <u/>
      <sz val="10"/>
      <color rgb="FF0000FF"/>
      <name val="Arial"/>
      <family val="2"/>
    </font>
    <font>
      <sz val="10"/>
      <color rgb="FF0000FF"/>
      <name val="Arial"/>
      <family val="2"/>
    </font>
    <font>
      <sz val="11"/>
      <color rgb="FF000000"/>
      <name val="Calibri"/>
      <family val="2"/>
    </font>
    <font>
      <sz val="12"/>
      <name val="Verdana"/>
      <family val="2"/>
    </font>
    <font>
      <sz val="9"/>
      <name val="Verdana"/>
      <family val="2"/>
    </font>
    <font>
      <i/>
      <sz val="9"/>
      <name val="Tahoma"/>
      <family val="2"/>
    </font>
    <font>
      <sz val="10"/>
      <color rgb="FFFF0000"/>
      <name val="Tahoma"/>
      <family val="2"/>
    </font>
    <font>
      <b/>
      <sz val="9"/>
      <color rgb="FFFF0000"/>
      <name val="Tahoma"/>
      <family val="2"/>
    </font>
    <font>
      <b/>
      <sz val="9"/>
      <color rgb="FF0000FF"/>
      <name val="Tahoma"/>
      <family val="2"/>
    </font>
    <font>
      <sz val="20"/>
      <name val="Lucida Sans"/>
      <family val="2"/>
    </font>
    <font>
      <sz val="8"/>
      <color rgb="FFFF0000"/>
      <name val="Verdana"/>
      <family val="2"/>
    </font>
    <font>
      <u/>
      <sz val="11"/>
      <color indexed="12"/>
      <name val="Calibri"/>
      <family val="2"/>
    </font>
    <font>
      <b/>
      <sz val="10"/>
      <color rgb="FF0000FF"/>
      <name val="Arial"/>
      <family val="2"/>
    </font>
    <font>
      <sz val="9"/>
      <color rgb="FF0000FF"/>
      <name val="Arial"/>
      <family val="2"/>
    </font>
    <font>
      <sz val="10"/>
      <color theme="1"/>
      <name val="Arial"/>
      <family val="2"/>
    </font>
    <font>
      <b/>
      <sz val="28"/>
      <name val="Verdana"/>
      <family val="2"/>
    </font>
    <font>
      <b/>
      <sz val="12"/>
      <name val="Calibri"/>
      <family val="2"/>
      <scheme val="minor"/>
    </font>
  </fonts>
  <fills count="6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22"/>
        <bgColor indexed="64"/>
      </patternFill>
    </fill>
    <fill>
      <patternFill patternType="solid">
        <fgColor indexed="10"/>
        <bgColor indexed="64"/>
      </patternFill>
    </fill>
    <fill>
      <patternFill patternType="solid">
        <fgColor indexed="13"/>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rgb="FF002596"/>
        <bgColor indexed="64"/>
      </patternFill>
    </fill>
    <fill>
      <patternFill patternType="solid">
        <fgColor rgb="FFFFFFFF"/>
        <bgColor indexed="64"/>
      </patternFill>
    </fill>
    <fill>
      <patternFill patternType="solid">
        <fgColor rgb="FFFF0000"/>
        <bgColor indexed="64"/>
      </patternFill>
    </fill>
    <fill>
      <patternFill patternType="solid">
        <fgColor rgb="FF00B0F0"/>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theme="8" tint="0.79998168889431442"/>
        <bgColor indexed="64"/>
      </patternFill>
    </fill>
    <fill>
      <patternFill patternType="solid">
        <fgColor rgb="FF92D050"/>
        <bgColor indexed="64"/>
      </patternFill>
    </fill>
    <fill>
      <patternFill patternType="solid">
        <fgColor rgb="FFFFFF00"/>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C9C9C9"/>
        <bgColor indexed="64"/>
      </patternFill>
    </fill>
    <fill>
      <patternFill patternType="solid">
        <fgColor rgb="FFF8E189"/>
        <bgColor rgb="FFF8E189"/>
      </patternFill>
    </fill>
    <fill>
      <patternFill patternType="solid">
        <fgColor rgb="FFD9FFEC"/>
        <bgColor indexed="64"/>
      </patternFill>
    </fill>
    <fill>
      <patternFill patternType="solid">
        <fgColor theme="8" tint="0.79998168889431442"/>
        <bgColor theme="8" tint="0.79998168889431442"/>
      </patternFill>
    </fill>
    <fill>
      <patternFill patternType="solid">
        <fgColor theme="9" tint="0.59999389629810485"/>
        <bgColor indexed="64"/>
      </patternFill>
    </fill>
    <fill>
      <patternFill patternType="solid">
        <fgColor rgb="FFD0FDB9"/>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59999389629810485"/>
        <bgColor indexed="64"/>
      </patternFill>
    </fill>
  </fills>
  <borders count="98">
    <border>
      <left/>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bottom style="thin">
        <color indexed="64"/>
      </bottom>
      <diagonal/>
    </border>
    <border>
      <left style="thin">
        <color indexed="10"/>
      </left>
      <right/>
      <top style="thin">
        <color indexed="10"/>
      </top>
      <bottom/>
      <diagonal/>
    </border>
    <border>
      <left/>
      <right style="thin">
        <color indexed="10"/>
      </right>
      <top style="thin">
        <color indexed="10"/>
      </top>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10"/>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10"/>
      </left>
      <right style="medium">
        <color indexed="10"/>
      </right>
      <top style="medium">
        <color indexed="10"/>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medium">
        <color indexed="10"/>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bottom style="medium">
        <color indexed="10"/>
      </bottom>
      <diagonal/>
    </border>
    <border>
      <left style="medium">
        <color indexed="10"/>
      </left>
      <right style="medium">
        <color indexed="10"/>
      </right>
      <top/>
      <bottom/>
      <diagonal/>
    </border>
    <border>
      <left/>
      <right style="medium">
        <color indexed="64"/>
      </right>
      <top style="medium">
        <color indexed="64"/>
      </top>
      <bottom style="medium">
        <color indexed="64"/>
      </bottom>
      <diagonal/>
    </border>
    <border>
      <left style="thin">
        <color indexed="10"/>
      </left>
      <right/>
      <top style="thin">
        <color indexed="10"/>
      </top>
      <bottom style="thin">
        <color indexed="10"/>
      </bottom>
      <diagonal/>
    </border>
    <border>
      <left/>
      <right/>
      <top style="thin">
        <color indexed="10"/>
      </top>
      <bottom style="thin">
        <color indexed="10"/>
      </bottom>
      <diagonal/>
    </border>
    <border>
      <left/>
      <right style="thin">
        <color indexed="10"/>
      </right>
      <top style="thin">
        <color indexed="10"/>
      </top>
      <bottom style="thin">
        <color indexed="10"/>
      </bottom>
      <diagonal/>
    </border>
    <border>
      <left/>
      <right style="medium">
        <color indexed="64"/>
      </right>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medium">
        <color rgb="FFFF0000"/>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style="medium">
        <color rgb="FFFF0000"/>
      </right>
      <top/>
      <bottom style="medium">
        <color rgb="FFFF000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style="thin">
        <color indexed="64"/>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rgb="FF000000"/>
      </left>
      <right style="thin">
        <color rgb="FF000000"/>
      </right>
      <top style="thin">
        <color rgb="FF000000"/>
      </top>
      <bottom style="thin">
        <color rgb="FF000000"/>
      </bottom>
      <diagonal/>
    </border>
    <border>
      <left style="thin">
        <color indexed="64"/>
      </left>
      <right style="thin">
        <color theme="0"/>
      </right>
      <top style="thin">
        <color indexed="64"/>
      </top>
      <bottom/>
      <diagonal/>
    </border>
    <border>
      <left style="thin">
        <color indexed="64"/>
      </left>
      <right style="thin">
        <color theme="0"/>
      </right>
      <top/>
      <bottom style="thin">
        <color theme="0"/>
      </bottom>
      <diagonal/>
    </border>
    <border>
      <left style="medium">
        <color rgb="FF002596"/>
      </left>
      <right style="medium">
        <color rgb="FF002596"/>
      </right>
      <top style="medium">
        <color rgb="FF002596"/>
      </top>
      <bottom style="medium">
        <color rgb="FF002596"/>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medium">
        <color rgb="FFFF0000"/>
      </top>
      <bottom/>
      <diagonal/>
    </border>
    <border>
      <left/>
      <right/>
      <top/>
      <bottom style="medium">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
      <left style="medium">
        <color indexed="10"/>
      </left>
      <right/>
      <top style="medium">
        <color indexed="10"/>
      </top>
      <bottom/>
      <diagonal/>
    </border>
    <border>
      <left style="medium">
        <color rgb="FFFF0000"/>
      </left>
      <right style="medium">
        <color rgb="FFFF0000"/>
      </right>
      <top style="medium">
        <color rgb="FFFF0000"/>
      </top>
      <bottom style="thin">
        <color indexed="64"/>
      </bottom>
      <diagonal/>
    </border>
    <border>
      <left style="medium">
        <color rgb="FFFF0000"/>
      </left>
      <right/>
      <top style="medium">
        <color rgb="FFFF0000"/>
      </top>
      <bottom style="thin">
        <color indexed="64"/>
      </bottom>
      <diagonal/>
    </border>
    <border>
      <left style="thin">
        <color indexed="64"/>
      </left>
      <right/>
      <top style="medium">
        <color indexed="64"/>
      </top>
      <bottom style="thin">
        <color indexed="64"/>
      </bottom>
      <diagonal/>
    </border>
    <border>
      <left style="medium">
        <color indexed="10"/>
      </left>
      <right/>
      <top style="medium">
        <color indexed="10"/>
      </top>
      <bottom style="thin">
        <color indexed="64"/>
      </bottom>
      <diagonal/>
    </border>
    <border>
      <left style="thin">
        <color theme="1"/>
      </left>
      <right/>
      <top/>
      <bottom/>
      <diagonal/>
    </border>
    <border>
      <left style="thin">
        <color theme="1"/>
      </left>
      <right/>
      <top style="thin">
        <color theme="1"/>
      </top>
      <bottom/>
      <diagonal/>
    </border>
    <border>
      <left/>
      <right/>
      <top style="thin">
        <color theme="1"/>
      </top>
      <bottom/>
      <diagonal/>
    </border>
    <border>
      <left/>
      <right style="thin">
        <color theme="1"/>
      </right>
      <top/>
      <bottom/>
      <diagonal/>
    </border>
    <border>
      <left/>
      <right/>
      <top/>
      <bottom style="thin">
        <color theme="1"/>
      </bottom>
      <diagonal/>
    </border>
    <border>
      <left/>
      <right style="thin">
        <color indexed="64"/>
      </right>
      <top/>
      <bottom style="thin">
        <color theme="1"/>
      </bottom>
      <diagonal/>
    </border>
    <border>
      <left style="thin">
        <color auto="1"/>
      </left>
      <right/>
      <top style="thin">
        <color auto="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style="medium">
        <color indexed="64"/>
      </right>
      <top style="thin">
        <color indexed="64"/>
      </top>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s>
  <cellStyleXfs count="77">
    <xf numFmtId="0" fontId="0" fillId="0" borderId="0"/>
    <xf numFmtId="0" fontId="93" fillId="7" borderId="0" applyNumberFormat="0" applyBorder="0" applyAlignment="0" applyProtection="0"/>
    <xf numFmtId="0" fontId="93" fillId="8" borderId="0" applyNumberFormat="0" applyBorder="0" applyAlignment="0" applyProtection="0"/>
    <xf numFmtId="0" fontId="93" fillId="9" borderId="0" applyNumberFormat="0" applyBorder="0" applyAlignment="0" applyProtection="0"/>
    <xf numFmtId="0" fontId="93" fillId="10" borderId="0" applyNumberFormat="0" applyBorder="0" applyAlignment="0" applyProtection="0"/>
    <xf numFmtId="0" fontId="93" fillId="11" borderId="0" applyNumberFormat="0" applyBorder="0" applyAlignment="0" applyProtection="0"/>
    <xf numFmtId="0" fontId="93" fillId="12" borderId="0" applyNumberFormat="0" applyBorder="0" applyAlignment="0" applyProtection="0"/>
    <xf numFmtId="0" fontId="93" fillId="13" borderId="0" applyNumberFormat="0" applyBorder="0" applyAlignment="0" applyProtection="0"/>
    <xf numFmtId="0" fontId="93" fillId="14" borderId="0" applyNumberFormat="0" applyBorder="0" applyAlignment="0" applyProtection="0"/>
    <xf numFmtId="0" fontId="93" fillId="15" borderId="0" applyNumberFormat="0" applyBorder="0" applyAlignment="0" applyProtection="0"/>
    <xf numFmtId="0" fontId="93" fillId="16" borderId="0" applyNumberFormat="0" applyBorder="0" applyAlignment="0" applyProtection="0"/>
    <xf numFmtId="0" fontId="93" fillId="17" borderId="0" applyNumberFormat="0" applyBorder="0" applyAlignment="0" applyProtection="0"/>
    <xf numFmtId="0" fontId="93" fillId="18" borderId="0" applyNumberFormat="0" applyBorder="0" applyAlignment="0" applyProtection="0"/>
    <xf numFmtId="0" fontId="94" fillId="19" borderId="0" applyNumberFormat="0" applyBorder="0" applyAlignment="0" applyProtection="0"/>
    <xf numFmtId="0" fontId="94" fillId="20" borderId="0" applyNumberFormat="0" applyBorder="0" applyAlignment="0" applyProtection="0"/>
    <xf numFmtId="0" fontId="94" fillId="21" borderId="0" applyNumberFormat="0" applyBorder="0" applyAlignment="0" applyProtection="0"/>
    <xf numFmtId="0" fontId="94" fillId="22" borderId="0" applyNumberFormat="0" applyBorder="0" applyAlignment="0" applyProtection="0"/>
    <xf numFmtId="0" fontId="94" fillId="23" borderId="0" applyNumberFormat="0" applyBorder="0" applyAlignment="0" applyProtection="0"/>
    <xf numFmtId="0" fontId="94" fillId="24" borderId="0" applyNumberFormat="0" applyBorder="0" applyAlignment="0" applyProtection="0"/>
    <xf numFmtId="0" fontId="94" fillId="25" borderId="0" applyNumberFormat="0" applyBorder="0" applyAlignment="0" applyProtection="0"/>
    <xf numFmtId="0" fontId="94" fillId="26" borderId="0" applyNumberFormat="0" applyBorder="0" applyAlignment="0" applyProtection="0"/>
    <xf numFmtId="0" fontId="94" fillId="27" borderId="0" applyNumberFormat="0" applyBorder="0" applyAlignment="0" applyProtection="0"/>
    <xf numFmtId="0" fontId="94" fillId="28" borderId="0" applyNumberFormat="0" applyBorder="0" applyAlignment="0" applyProtection="0"/>
    <xf numFmtId="0" fontId="94" fillId="29" borderId="0" applyNumberFormat="0" applyBorder="0" applyAlignment="0" applyProtection="0"/>
    <xf numFmtId="0" fontId="94" fillId="30" borderId="0" applyNumberFormat="0" applyBorder="0" applyAlignment="0" applyProtection="0"/>
    <xf numFmtId="0" fontId="95" fillId="31" borderId="0" applyNumberFormat="0" applyBorder="0" applyAlignment="0" applyProtection="0"/>
    <xf numFmtId="0" fontId="96" fillId="32" borderId="45" applyNumberFormat="0" applyAlignment="0" applyProtection="0"/>
    <xf numFmtId="0" fontId="97" fillId="33" borderId="46" applyNumberFormat="0" applyAlignment="0" applyProtection="0"/>
    <xf numFmtId="43"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0" fontId="98" fillId="0" borderId="0" applyNumberFormat="0" applyFill="0" applyBorder="0" applyAlignment="0" applyProtection="0"/>
    <xf numFmtId="0" fontId="99" fillId="34" borderId="0" applyNumberFormat="0" applyBorder="0" applyAlignment="0" applyProtection="0"/>
    <xf numFmtId="0" fontId="100" fillId="0" borderId="47" applyNumberFormat="0" applyFill="0" applyAlignment="0" applyProtection="0"/>
    <xf numFmtId="0" fontId="101" fillId="0" borderId="48" applyNumberFormat="0" applyFill="0" applyAlignment="0" applyProtection="0"/>
    <xf numFmtId="0" fontId="102" fillId="0" borderId="49" applyNumberFormat="0" applyFill="0" applyAlignment="0" applyProtection="0"/>
    <xf numFmtId="0" fontId="102" fillId="0" borderId="0" applyNumberFormat="0" applyFill="0" applyBorder="0" applyAlignment="0" applyProtection="0"/>
    <xf numFmtId="0" fontId="22" fillId="0" borderId="0" applyNumberFormat="0" applyFill="0" applyBorder="0" applyAlignment="0" applyProtection="0">
      <alignment vertical="top"/>
      <protection locked="0"/>
    </xf>
    <xf numFmtId="0" fontId="103" fillId="0" borderId="0" applyNumberFormat="0" applyFill="0" applyBorder="0" applyAlignment="0" applyProtection="0"/>
    <xf numFmtId="0" fontId="104" fillId="35" borderId="45" applyNumberFormat="0" applyAlignment="0" applyProtection="0"/>
    <xf numFmtId="0" fontId="105" fillId="0" borderId="50" applyNumberFormat="0" applyFill="0" applyAlignment="0" applyProtection="0"/>
    <xf numFmtId="0" fontId="106" fillId="36" borderId="0" applyNumberFormat="0" applyBorder="0" applyAlignment="0" applyProtection="0"/>
    <xf numFmtId="0" fontId="18" fillId="0" borderId="0"/>
    <xf numFmtId="0" fontId="18" fillId="0" borderId="0"/>
    <xf numFmtId="0" fontId="86" fillId="0" borderId="0"/>
    <xf numFmtId="0" fontId="18" fillId="0" borderId="0"/>
    <xf numFmtId="0" fontId="18" fillId="0" borderId="0"/>
    <xf numFmtId="0" fontId="93" fillId="0" borderId="0"/>
    <xf numFmtId="0" fontId="93" fillId="0" borderId="0"/>
    <xf numFmtId="0" fontId="86" fillId="0" borderId="0"/>
    <xf numFmtId="0" fontId="93" fillId="37" borderId="51" applyNumberFormat="0" applyFont="0" applyAlignment="0" applyProtection="0"/>
    <xf numFmtId="0" fontId="107" fillId="32" borderId="52" applyNumberFormat="0" applyAlignment="0" applyProtection="0"/>
    <xf numFmtId="0" fontId="108" fillId="0" borderId="0" applyNumberFormat="0" applyFill="0" applyBorder="0" applyAlignment="0" applyProtection="0"/>
    <xf numFmtId="0" fontId="109" fillId="0" borderId="53" applyNumberFormat="0" applyFill="0" applyAlignment="0" applyProtection="0"/>
    <xf numFmtId="0" fontId="110" fillId="0" borderId="0" applyNumberFormat="0" applyFill="0" applyBorder="0" applyAlignment="0" applyProtection="0"/>
    <xf numFmtId="0" fontId="17" fillId="0" borderId="0"/>
    <xf numFmtId="0" fontId="16" fillId="0" borderId="0"/>
    <xf numFmtId="0" fontId="15" fillId="0" borderId="0"/>
    <xf numFmtId="0" fontId="14" fillId="0" borderId="0"/>
    <xf numFmtId="0" fontId="13" fillId="0" borderId="0"/>
    <xf numFmtId="0" fontId="12" fillId="0" borderId="0"/>
    <xf numFmtId="0" fontId="11" fillId="0" borderId="0"/>
    <xf numFmtId="0" fontId="10" fillId="0" borderId="0"/>
    <xf numFmtId="0" fontId="22" fillId="0" borderId="0" applyNumberFormat="0" applyFill="0" applyBorder="0" applyAlignment="0" applyProtection="0">
      <alignment vertical="top"/>
      <protection locked="0"/>
    </xf>
    <xf numFmtId="3" fontId="156" fillId="56" borderId="65">
      <alignment horizontal="right" vertical="center" wrapText="1"/>
      <protection locked="0"/>
    </xf>
    <xf numFmtId="0" fontId="9" fillId="0" borderId="0"/>
    <xf numFmtId="0" fontId="157" fillId="0" borderId="0" applyNumberFormat="0" applyFill="0" applyBorder="0" applyAlignment="0" applyProtection="0"/>
    <xf numFmtId="0" fontId="8" fillId="0" borderId="0"/>
    <xf numFmtId="0" fontId="7" fillId="0" borderId="0"/>
    <xf numFmtId="0" fontId="6" fillId="0" borderId="0"/>
    <xf numFmtId="0" fontId="5" fillId="0" borderId="0"/>
    <xf numFmtId="0" fontId="4" fillId="0" borderId="0"/>
    <xf numFmtId="0" fontId="22" fillId="0" borderId="0" applyNumberFormat="0" applyFill="0" applyBorder="0" applyAlignment="0" applyProtection="0"/>
    <xf numFmtId="0" fontId="3" fillId="0" borderId="0"/>
    <xf numFmtId="0" fontId="185" fillId="0" borderId="0"/>
    <xf numFmtId="0" fontId="18" fillId="0" borderId="0"/>
    <xf numFmtId="0" fontId="2" fillId="0" borderId="0"/>
  </cellStyleXfs>
  <cellXfs count="841">
    <xf numFmtId="0" fontId="0" fillId="0" borderId="0" xfId="0"/>
    <xf numFmtId="0" fontId="0" fillId="0" borderId="0" xfId="0" applyAlignment="1">
      <alignment wrapText="1"/>
    </xf>
    <xf numFmtId="0" fontId="0" fillId="0" borderId="5" xfId="0" applyBorder="1" applyAlignment="1">
      <alignment horizontal="center"/>
    </xf>
    <xf numFmtId="0" fontId="0" fillId="0" borderId="5" xfId="0" applyBorder="1"/>
    <xf numFmtId="0" fontId="0" fillId="0" borderId="0" xfId="0" applyAlignment="1">
      <alignment horizontal="left"/>
    </xf>
    <xf numFmtId="0" fontId="32" fillId="0" borderId="5" xfId="0" applyFont="1" applyBorder="1" applyAlignment="1">
      <alignment horizontal="center"/>
    </xf>
    <xf numFmtId="0" fontId="47" fillId="3" borderId="6" xfId="0" applyFont="1" applyFill="1" applyBorder="1" applyAlignment="1">
      <alignment horizontal="center" vertical="center" wrapText="1"/>
    </xf>
    <xf numFmtId="0" fontId="33" fillId="0" borderId="5" xfId="0" applyFont="1" applyBorder="1" applyAlignment="1">
      <alignment horizontal="left" wrapText="1"/>
    </xf>
    <xf numFmtId="0" fontId="0" fillId="0" borderId="5" xfId="0" applyBorder="1" applyAlignment="1">
      <alignment wrapText="1"/>
    </xf>
    <xf numFmtId="0" fontId="43" fillId="0" borderId="0" xfId="0" applyFont="1"/>
    <xf numFmtId="0" fontId="29" fillId="2" borderId="0" xfId="43" applyFont="1" applyFill="1"/>
    <xf numFmtId="0" fontId="80" fillId="2" borderId="0" xfId="43" applyFont="1" applyFill="1"/>
    <xf numFmtId="0" fontId="39" fillId="2" borderId="0" xfId="43" applyFont="1" applyFill="1" applyAlignment="1">
      <alignment horizontal="left"/>
    </xf>
    <xf numFmtId="0" fontId="81" fillId="2" borderId="0" xfId="43" applyFont="1" applyFill="1"/>
    <xf numFmtId="0" fontId="82" fillId="2" borderId="0" xfId="43" applyFont="1" applyFill="1"/>
    <xf numFmtId="0" fontId="36" fillId="2" borderId="0" xfId="43" applyFont="1" applyFill="1"/>
    <xf numFmtId="0" fontId="32" fillId="2" borderId="0" xfId="43" applyFont="1" applyFill="1"/>
    <xf numFmtId="0" fontId="70" fillId="0" borderId="5" xfId="0" applyFont="1" applyBorder="1" applyAlignment="1">
      <alignment horizontal="left"/>
    </xf>
    <xf numFmtId="0" fontId="70" fillId="0" borderId="5" xfId="0" applyFont="1" applyBorder="1" applyAlignment="1">
      <alignment horizontal="left" vertical="center"/>
    </xf>
    <xf numFmtId="0" fontId="70" fillId="0" borderId="5" xfId="0" applyFont="1" applyBorder="1" applyAlignment="1">
      <alignment horizontal="left" vertical="center" wrapText="1"/>
    </xf>
    <xf numFmtId="0" fontId="70" fillId="0" borderId="5" xfId="0" applyFont="1" applyBorder="1" applyAlignment="1">
      <alignment horizontal="center" wrapText="1"/>
    </xf>
    <xf numFmtId="0" fontId="33" fillId="0" borderId="5" xfId="0" applyFont="1" applyBorder="1" applyAlignment="1">
      <alignment horizontal="left"/>
    </xf>
    <xf numFmtId="0" fontId="69" fillId="4" borderId="23" xfId="0" applyFont="1" applyFill="1" applyBorder="1" applyAlignment="1">
      <alignment horizontal="center" vertical="center" wrapText="1"/>
    </xf>
    <xf numFmtId="0" fontId="119" fillId="38" borderId="0" xfId="0" applyFont="1" applyFill="1"/>
    <xf numFmtId="0" fontId="120" fillId="38" borderId="0" xfId="0" applyFont="1" applyFill="1" applyAlignment="1">
      <alignment horizontal="left" indent="1"/>
    </xf>
    <xf numFmtId="0" fontId="120" fillId="38" borderId="0" xfId="0" applyFont="1" applyFill="1"/>
    <xf numFmtId="49" fontId="88" fillId="38" borderId="0" xfId="0" applyNumberFormat="1" applyFont="1" applyFill="1" applyAlignment="1">
      <alignment horizontal="left" vertical="center" wrapText="1" indent="1"/>
    </xf>
    <xf numFmtId="49" fontId="88" fillId="38" borderId="0" xfId="0" applyNumberFormat="1" applyFont="1" applyFill="1" applyAlignment="1">
      <alignment horizontal="center" vertical="center" wrapText="1"/>
    </xf>
    <xf numFmtId="0" fontId="121" fillId="38" borderId="0" xfId="0" applyFont="1" applyFill="1" applyAlignment="1">
      <alignment vertical="center"/>
    </xf>
    <xf numFmtId="0" fontId="122" fillId="39" borderId="20" xfId="0" applyFont="1" applyFill="1" applyBorder="1" applyAlignment="1">
      <alignment horizontal="left" vertical="center" indent="1"/>
    </xf>
    <xf numFmtId="0" fontId="122" fillId="39" borderId="60" xfId="0" applyFont="1" applyFill="1" applyBorder="1" applyAlignment="1">
      <alignment horizontal="center" vertical="center"/>
    </xf>
    <xf numFmtId="0" fontId="122" fillId="39" borderId="61" xfId="0" applyFont="1" applyFill="1" applyBorder="1" applyAlignment="1">
      <alignment horizontal="center" vertical="center"/>
    </xf>
    <xf numFmtId="0" fontId="122" fillId="39" borderId="62" xfId="0" applyFont="1" applyFill="1" applyBorder="1" applyAlignment="1">
      <alignment horizontal="left" vertical="center" indent="1"/>
    </xf>
    <xf numFmtId="0" fontId="123" fillId="39" borderId="63" xfId="0" applyFont="1" applyFill="1" applyBorder="1" applyAlignment="1">
      <alignment horizontal="center" vertical="center"/>
    </xf>
    <xf numFmtId="0" fontId="123" fillId="39" borderId="64" xfId="0" applyFont="1" applyFill="1" applyBorder="1" applyAlignment="1">
      <alignment horizontal="center" vertical="center"/>
    </xf>
    <xf numFmtId="0" fontId="85" fillId="40" borderId="65" xfId="0" applyFont="1" applyFill="1" applyBorder="1" applyAlignment="1">
      <alignment horizontal="left" wrapText="1" indent="1"/>
    </xf>
    <xf numFmtId="0" fontId="85" fillId="40" borderId="65" xfId="0" applyFont="1" applyFill="1" applyBorder="1" applyAlignment="1">
      <alignment horizontal="center" wrapText="1"/>
    </xf>
    <xf numFmtId="49" fontId="88" fillId="38" borderId="0" xfId="0" applyNumberFormat="1" applyFont="1" applyFill="1" applyAlignment="1">
      <alignment horizontal="left" vertical="center" wrapText="1"/>
    </xf>
    <xf numFmtId="0" fontId="124" fillId="38" borderId="0" xfId="0" applyFont="1" applyFill="1" applyAlignment="1">
      <alignment vertical="center"/>
    </xf>
    <xf numFmtId="0" fontId="125" fillId="39" borderId="66" xfId="0" applyFont="1" applyFill="1" applyBorder="1" applyAlignment="1">
      <alignment horizontal="left" vertical="center" indent="1"/>
    </xf>
    <xf numFmtId="0" fontId="125" fillId="39" borderId="67" xfId="0" applyFont="1" applyFill="1" applyBorder="1" applyAlignment="1">
      <alignment horizontal="left" vertical="center" indent="1"/>
    </xf>
    <xf numFmtId="0" fontId="122" fillId="39" borderId="63" xfId="0" applyFont="1" applyFill="1" applyBorder="1" applyAlignment="1">
      <alignment horizontal="center" vertical="center"/>
    </xf>
    <xf numFmtId="0" fontId="122" fillId="39" borderId="64" xfId="0" applyFont="1" applyFill="1" applyBorder="1" applyAlignment="1">
      <alignment horizontal="center" vertical="center"/>
    </xf>
    <xf numFmtId="0" fontId="126" fillId="38" borderId="0" xfId="0" applyFont="1" applyFill="1" applyAlignment="1">
      <alignment horizontal="left" indent="1"/>
    </xf>
    <xf numFmtId="0" fontId="127" fillId="38" borderId="0" xfId="0" applyFont="1" applyFill="1" applyAlignment="1">
      <alignment horizontal="left" indent="1"/>
    </xf>
    <xf numFmtId="0" fontId="128" fillId="38" borderId="0" xfId="0" applyFont="1" applyFill="1" applyAlignment="1">
      <alignment horizontal="left" indent="1"/>
    </xf>
    <xf numFmtId="0" fontId="129" fillId="38" borderId="0" xfId="0" applyFont="1" applyFill="1" applyAlignment="1">
      <alignment horizontal="left" indent="1"/>
    </xf>
    <xf numFmtId="0" fontId="130" fillId="38" borderId="0" xfId="0" applyFont="1" applyFill="1" applyAlignment="1">
      <alignment horizontal="left" indent="1"/>
    </xf>
    <xf numFmtId="0" fontId="18" fillId="38" borderId="0" xfId="46" applyFill="1"/>
    <xf numFmtId="0" fontId="89" fillId="38" borderId="0" xfId="46" applyFont="1" applyFill="1"/>
    <xf numFmtId="0" fontId="58" fillId="38" borderId="0" xfId="46" applyFont="1" applyFill="1"/>
    <xf numFmtId="0" fontId="90" fillId="38" borderId="0" xfId="46" applyFont="1" applyFill="1"/>
    <xf numFmtId="0" fontId="131" fillId="38" borderId="0" xfId="46" applyFont="1" applyFill="1"/>
    <xf numFmtId="0" fontId="132" fillId="38" borderId="0" xfId="46" applyFont="1" applyFill="1"/>
    <xf numFmtId="0" fontId="133" fillId="38" borderId="0" xfId="42" applyFont="1" applyFill="1"/>
    <xf numFmtId="0" fontId="89" fillId="38" borderId="0" xfId="42" applyFont="1" applyFill="1"/>
    <xf numFmtId="0" fontId="58" fillId="38" borderId="0" xfId="46" applyFont="1" applyFill="1" applyAlignment="1">
      <alignment horizontal="left"/>
    </xf>
    <xf numFmtId="0" fontId="58" fillId="38" borderId="0" xfId="42" applyFont="1" applyFill="1"/>
    <xf numFmtId="0" fontId="132" fillId="38" borderId="0" xfId="42" applyFont="1" applyFill="1"/>
    <xf numFmtId="0" fontId="58" fillId="38" borderId="4" xfId="46" applyFont="1" applyFill="1" applyBorder="1"/>
    <xf numFmtId="0" fontId="119" fillId="38" borderId="0" xfId="0" applyFont="1" applyFill="1" applyAlignment="1">
      <alignment horizontal="left" indent="1"/>
    </xf>
    <xf numFmtId="0" fontId="0" fillId="0" borderId="0" xfId="0" applyProtection="1">
      <protection locked="0"/>
    </xf>
    <xf numFmtId="0" fontId="0" fillId="41" borderId="0" xfId="0" applyFill="1" applyProtection="1">
      <protection locked="0"/>
    </xf>
    <xf numFmtId="168" fontId="0" fillId="41" borderId="0" xfId="0" applyNumberFormat="1" applyFill="1" applyProtection="1">
      <protection locked="0"/>
    </xf>
    <xf numFmtId="0" fontId="0" fillId="42" borderId="0" xfId="0" applyFill="1" applyProtection="1">
      <protection locked="0"/>
    </xf>
    <xf numFmtId="168" fontId="0" fillId="42" borderId="0" xfId="0" applyNumberFormat="1" applyFill="1" applyProtection="1">
      <protection locked="0"/>
    </xf>
    <xf numFmtId="168" fontId="0" fillId="0" borderId="0" xfId="0" applyNumberFormat="1" applyProtection="1">
      <protection locked="0"/>
    </xf>
    <xf numFmtId="0" fontId="0" fillId="43" borderId="0" xfId="0" applyFill="1" applyProtection="1">
      <protection locked="0"/>
    </xf>
    <xf numFmtId="168" fontId="0" fillId="43" borderId="0" xfId="0" applyNumberFormat="1" applyFill="1" applyProtection="1">
      <protection locked="0"/>
    </xf>
    <xf numFmtId="0" fontId="125" fillId="39" borderId="68" xfId="0" applyFont="1" applyFill="1" applyBorder="1" applyAlignment="1">
      <alignment textRotation="45" wrapText="1"/>
    </xf>
    <xf numFmtId="0" fontId="125" fillId="39" borderId="68" xfId="0" applyFont="1" applyFill="1" applyBorder="1" applyAlignment="1">
      <alignment textRotation="45"/>
    </xf>
    <xf numFmtId="4" fontId="125" fillId="39" borderId="68" xfId="0" applyNumberFormat="1" applyFont="1" applyFill="1" applyBorder="1" applyAlignment="1">
      <alignment textRotation="45" wrapText="1"/>
    </xf>
    <xf numFmtId="169" fontId="125" fillId="39" borderId="68" xfId="0" applyNumberFormat="1" applyFont="1" applyFill="1" applyBorder="1" applyAlignment="1">
      <alignment textRotation="45"/>
    </xf>
    <xf numFmtId="169" fontId="125" fillId="39" borderId="68" xfId="0" applyNumberFormat="1" applyFont="1" applyFill="1" applyBorder="1" applyAlignment="1">
      <alignment horizontal="left" vertical="center" textRotation="45" wrapText="1"/>
    </xf>
    <xf numFmtId="0" fontId="125" fillId="39" borderId="68" xfId="0" applyFont="1" applyFill="1" applyBorder="1" applyAlignment="1">
      <alignment horizontal="left" vertical="center" textRotation="45" wrapText="1"/>
    </xf>
    <xf numFmtId="0" fontId="0" fillId="45" borderId="69" xfId="0" applyFill="1" applyBorder="1"/>
    <xf numFmtId="0" fontId="0" fillId="45" borderId="70" xfId="0" applyFill="1" applyBorder="1"/>
    <xf numFmtId="0" fontId="0" fillId="45" borderId="70" xfId="0" applyFill="1" applyBorder="1" applyAlignment="1">
      <alignment horizontal="left"/>
    </xf>
    <xf numFmtId="0" fontId="0" fillId="45" borderId="71" xfId="0" applyFill="1" applyBorder="1"/>
    <xf numFmtId="0" fontId="0" fillId="0" borderId="69" xfId="0" applyBorder="1"/>
    <xf numFmtId="0" fontId="0" fillId="0" borderId="70" xfId="0" applyBorder="1"/>
    <xf numFmtId="0" fontId="0" fillId="0" borderId="70" xfId="0" applyBorder="1" applyAlignment="1">
      <alignment horizontal="left"/>
    </xf>
    <xf numFmtId="0" fontId="0" fillId="0" borderId="71" xfId="0" applyBorder="1"/>
    <xf numFmtId="0" fontId="18" fillId="0" borderId="70" xfId="0" applyFont="1" applyBorder="1"/>
    <xf numFmtId="0" fontId="18" fillId="0" borderId="69" xfId="0" applyFont="1" applyBorder="1"/>
    <xf numFmtId="0" fontId="18" fillId="45" borderId="69" xfId="0" applyFont="1" applyFill="1" applyBorder="1"/>
    <xf numFmtId="0" fontId="35" fillId="0" borderId="8" xfId="0" applyFont="1" applyBorder="1" applyAlignment="1" applyProtection="1">
      <alignment horizontal="center"/>
      <protection locked="0"/>
    </xf>
    <xf numFmtId="0" fontId="35" fillId="46" borderId="8" xfId="0" applyFont="1" applyFill="1" applyBorder="1" applyAlignment="1" applyProtection="1">
      <alignment horizontal="center"/>
      <protection locked="0"/>
    </xf>
    <xf numFmtId="0" fontId="35" fillId="2" borderId="8" xfId="0" applyFont="1" applyFill="1" applyBorder="1" applyAlignment="1" applyProtection="1">
      <alignment horizontal="center"/>
      <protection locked="0"/>
    </xf>
    <xf numFmtId="0" fontId="18" fillId="2" borderId="0" xfId="0" applyFont="1" applyFill="1" applyProtection="1">
      <protection locked="0"/>
    </xf>
    <xf numFmtId="0" fontId="35" fillId="2" borderId="0" xfId="0" applyFont="1" applyFill="1" applyAlignment="1" applyProtection="1">
      <alignment horizontal="left"/>
      <protection locked="0"/>
    </xf>
    <xf numFmtId="0" fontId="35" fillId="0" borderId="0" xfId="0" applyFont="1" applyAlignment="1" applyProtection="1">
      <alignment horizontal="left"/>
      <protection locked="0"/>
    </xf>
    <xf numFmtId="0" fontId="35" fillId="46" borderId="5" xfId="0" applyFont="1" applyFill="1" applyBorder="1" applyAlignment="1" applyProtection="1">
      <alignment horizontal="center"/>
      <protection locked="0"/>
    </xf>
    <xf numFmtId="0" fontId="35" fillId="6" borderId="5" xfId="0" applyFont="1" applyFill="1" applyBorder="1" applyAlignment="1" applyProtection="1">
      <alignment horizontal="center"/>
      <protection locked="0"/>
    </xf>
    <xf numFmtId="0" fontId="35" fillId="2" borderId="0" xfId="0" applyFont="1" applyFill="1" applyAlignment="1" applyProtection="1">
      <alignment horizontal="center"/>
      <protection locked="0"/>
    </xf>
    <xf numFmtId="0" fontId="29" fillId="2" borderId="0" xfId="0" applyFont="1" applyFill="1" applyAlignment="1" applyProtection="1">
      <alignment horizontal="right" vertical="center"/>
      <protection locked="0"/>
    </xf>
    <xf numFmtId="0" fontId="24" fillId="6" borderId="5" xfId="0" applyFont="1" applyFill="1" applyBorder="1" applyAlignment="1" applyProtection="1">
      <alignment horizontal="right" vertical="center"/>
      <protection locked="0"/>
    </xf>
    <xf numFmtId="0" fontId="24" fillId="2" borderId="0" xfId="0" applyFont="1" applyFill="1" applyAlignment="1" applyProtection="1">
      <alignment horizontal="right" vertical="center"/>
      <protection locked="0"/>
    </xf>
    <xf numFmtId="0" fontId="38" fillId="0" borderId="0" xfId="0" applyFont="1" applyAlignment="1" applyProtection="1">
      <alignment horizontal="left" vertical="center"/>
      <protection locked="0"/>
    </xf>
    <xf numFmtId="0" fontId="38" fillId="46" borderId="5" xfId="0" applyFont="1" applyFill="1" applyBorder="1" applyAlignment="1" applyProtection="1">
      <alignment horizontal="center" vertical="center"/>
      <protection locked="0"/>
    </xf>
    <xf numFmtId="0" fontId="71" fillId="2" borderId="0" xfId="0" applyFont="1" applyFill="1" applyAlignment="1" applyProtection="1">
      <alignment horizontal="center" vertical="center"/>
      <protection locked="0"/>
    </xf>
    <xf numFmtId="0" fontId="34" fillId="2" borderId="0" xfId="0" applyFont="1" applyFill="1" applyAlignment="1" applyProtection="1">
      <alignment horizontal="left" vertical="center"/>
      <protection locked="0"/>
    </xf>
    <xf numFmtId="0" fontId="49" fillId="0" borderId="0" xfId="0" applyFont="1" applyAlignment="1" applyProtection="1">
      <alignment vertical="center"/>
      <protection locked="0"/>
    </xf>
    <xf numFmtId="167" fontId="37" fillId="2" borderId="0" xfId="0" applyNumberFormat="1" applyFont="1" applyFill="1" applyAlignment="1" applyProtection="1">
      <alignment horizontal="center" vertical="center"/>
      <protection locked="0"/>
    </xf>
    <xf numFmtId="0" fontId="35" fillId="6" borderId="31" xfId="0" applyFont="1" applyFill="1" applyBorder="1" applyAlignment="1" applyProtection="1">
      <alignment horizontal="center"/>
      <protection locked="0"/>
    </xf>
    <xf numFmtId="167" fontId="76" fillId="47" borderId="29" xfId="0" applyNumberFormat="1" applyFont="1" applyFill="1" applyBorder="1" applyAlignment="1" applyProtection="1">
      <alignment horizontal="left" vertical="center"/>
      <protection locked="0"/>
    </xf>
    <xf numFmtId="167" fontId="76" fillId="47" borderId="29" xfId="0" applyNumberFormat="1" applyFont="1" applyFill="1" applyBorder="1" applyAlignment="1" applyProtection="1">
      <alignment horizontal="left" vertical="center" wrapText="1"/>
      <protection locked="0"/>
    </xf>
    <xf numFmtId="167" fontId="29" fillId="46" borderId="5" xfId="0" applyNumberFormat="1" applyFont="1" applyFill="1" applyBorder="1" applyAlignment="1" applyProtection="1">
      <alignment horizontal="center" vertical="center"/>
      <protection locked="0"/>
    </xf>
    <xf numFmtId="0" fontId="76" fillId="47" borderId="25" xfId="0" applyFont="1" applyFill="1" applyBorder="1" applyAlignment="1" applyProtection="1">
      <alignment horizontal="center" vertical="center"/>
      <protection locked="0"/>
    </xf>
    <xf numFmtId="0" fontId="39" fillId="47" borderId="5" xfId="0" applyFont="1" applyFill="1" applyBorder="1" applyAlignment="1" applyProtection="1">
      <alignment vertical="center"/>
      <protection locked="0"/>
    </xf>
    <xf numFmtId="0" fontId="34" fillId="47" borderId="0" xfId="0" applyFont="1" applyFill="1" applyAlignment="1" applyProtection="1">
      <alignment horizontal="left" vertical="center"/>
      <protection locked="0"/>
    </xf>
    <xf numFmtId="0" fontId="18" fillId="47" borderId="0" xfId="0" applyFont="1" applyFill="1" applyProtection="1">
      <protection locked="0"/>
    </xf>
    <xf numFmtId="0" fontId="48" fillId="46" borderId="33" xfId="0" applyFont="1" applyFill="1" applyBorder="1" applyAlignment="1" applyProtection="1">
      <alignment horizontal="center" vertical="center"/>
      <protection locked="0"/>
    </xf>
    <xf numFmtId="0" fontId="48" fillId="48" borderId="33" xfId="0" applyFont="1" applyFill="1" applyBorder="1" applyAlignment="1" applyProtection="1">
      <alignment horizontal="center" vertical="center" wrapText="1"/>
      <protection locked="0"/>
    </xf>
    <xf numFmtId="0" fontId="48" fillId="2" borderId="23" xfId="0" applyFont="1" applyFill="1" applyBorder="1" applyAlignment="1" applyProtection="1">
      <alignment horizontal="center" vertical="center" wrapText="1"/>
      <protection locked="0"/>
    </xf>
    <xf numFmtId="0" fontId="32" fillId="6" borderId="0" xfId="0" applyFont="1" applyFill="1" applyAlignment="1" applyProtection="1">
      <alignment horizontal="center" vertical="center"/>
      <protection locked="0"/>
    </xf>
    <xf numFmtId="0" fontId="32" fillId="2" borderId="0" xfId="0" applyFont="1" applyFill="1" applyAlignment="1" applyProtection="1">
      <alignment horizontal="center" vertical="center"/>
      <protection locked="0"/>
    </xf>
    <xf numFmtId="49" fontId="33" fillId="48" borderId="5" xfId="0" applyNumberFormat="1" applyFont="1" applyFill="1" applyBorder="1" applyAlignment="1" applyProtection="1">
      <alignment horizontal="center" vertical="center" wrapText="1"/>
      <protection locked="0"/>
    </xf>
    <xf numFmtId="0" fontId="33" fillId="48" borderId="5" xfId="0" applyFont="1" applyFill="1" applyBorder="1" applyAlignment="1" applyProtection="1">
      <alignment horizontal="center" vertical="center"/>
      <protection locked="0"/>
    </xf>
    <xf numFmtId="0" fontId="33" fillId="2" borderId="5" xfId="0" applyFont="1" applyFill="1" applyBorder="1" applyAlignment="1" applyProtection="1">
      <alignment horizontal="center" vertical="center"/>
      <protection locked="0"/>
    </xf>
    <xf numFmtId="0" fontId="33" fillId="6" borderId="5" xfId="0" applyFont="1" applyFill="1" applyBorder="1" applyProtection="1">
      <protection locked="0"/>
    </xf>
    <xf numFmtId="14" fontId="33" fillId="6" borderId="5" xfId="0" applyNumberFormat="1" applyFont="1" applyFill="1" applyBorder="1" applyProtection="1">
      <protection locked="0"/>
    </xf>
    <xf numFmtId="0" fontId="33" fillId="2" borderId="0" xfId="0" applyFont="1" applyFill="1" applyProtection="1">
      <protection locked="0"/>
    </xf>
    <xf numFmtId="0" fontId="32" fillId="2" borderId="0" xfId="0" applyFont="1" applyFill="1" applyProtection="1">
      <protection locked="0"/>
    </xf>
    <xf numFmtId="0" fontId="18" fillId="49" borderId="0" xfId="0" applyFont="1" applyFill="1" applyProtection="1">
      <protection locked="0"/>
    </xf>
    <xf numFmtId="0" fontId="32" fillId="0" borderId="0" xfId="0" applyFont="1" applyProtection="1">
      <protection locked="0"/>
    </xf>
    <xf numFmtId="49" fontId="33" fillId="50" borderId="5" xfId="0" applyNumberFormat="1" applyFont="1" applyFill="1" applyBorder="1" applyAlignment="1" applyProtection="1">
      <alignment horizontal="center" vertical="center" wrapText="1"/>
      <protection locked="0"/>
    </xf>
    <xf numFmtId="0" fontId="33" fillId="50" borderId="5" xfId="0" applyFont="1" applyFill="1" applyBorder="1" applyProtection="1">
      <protection locked="0"/>
    </xf>
    <xf numFmtId="0" fontId="33" fillId="50" borderId="0" xfId="0" applyFont="1" applyFill="1" applyProtection="1">
      <protection locked="0"/>
    </xf>
    <xf numFmtId="49" fontId="33" fillId="51" borderId="5" xfId="0" applyNumberFormat="1" applyFont="1" applyFill="1" applyBorder="1" applyAlignment="1" applyProtection="1">
      <alignment horizontal="center" vertical="center" wrapText="1"/>
      <protection locked="0"/>
    </xf>
    <xf numFmtId="0" fontId="33" fillId="51" borderId="5" xfId="0" applyFont="1" applyFill="1" applyBorder="1" applyProtection="1">
      <protection locked="0"/>
    </xf>
    <xf numFmtId="0" fontId="33" fillId="51" borderId="0" xfId="0" applyFont="1" applyFill="1" applyProtection="1">
      <protection locked="0"/>
    </xf>
    <xf numFmtId="0" fontId="18" fillId="51" borderId="0" xfId="0" applyFont="1" applyFill="1" applyProtection="1">
      <protection locked="0"/>
    </xf>
    <xf numFmtId="0" fontId="32" fillId="51" borderId="0" xfId="0" applyFont="1" applyFill="1" applyProtection="1">
      <protection locked="0"/>
    </xf>
    <xf numFmtId="0" fontId="18" fillId="0" borderId="0" xfId="0" applyFont="1" applyProtection="1">
      <protection locked="0"/>
    </xf>
    <xf numFmtId="0" fontId="18" fillId="0" borderId="0" xfId="0" applyFont="1" applyAlignment="1" applyProtection="1">
      <alignment horizontal="left"/>
      <protection locked="0"/>
    </xf>
    <xf numFmtId="0" fontId="18" fillId="0" borderId="0" xfId="0" applyFont="1" applyAlignment="1" applyProtection="1">
      <alignment horizontal="center"/>
      <protection locked="0"/>
    </xf>
    <xf numFmtId="0" fontId="18" fillId="46" borderId="0" xfId="0" applyFont="1" applyFill="1" applyAlignment="1" applyProtection="1">
      <alignment horizontal="center"/>
      <protection locked="0"/>
    </xf>
    <xf numFmtId="0" fontId="20" fillId="0" borderId="0" xfId="0" applyFont="1" applyAlignment="1" applyProtection="1">
      <alignment horizontal="center"/>
      <protection locked="0"/>
    </xf>
    <xf numFmtId="0" fontId="20" fillId="0" borderId="0" xfId="0" applyFont="1" applyProtection="1">
      <protection locked="0"/>
    </xf>
    <xf numFmtId="0" fontId="20" fillId="2" borderId="0" xfId="0" applyFont="1" applyFill="1" applyProtection="1">
      <protection locked="0"/>
    </xf>
    <xf numFmtId="0" fontId="18" fillId="2" borderId="0" xfId="0" applyFont="1" applyFill="1" applyAlignment="1" applyProtection="1">
      <alignment horizontal="left"/>
      <protection locked="0"/>
    </xf>
    <xf numFmtId="49" fontId="137" fillId="0" borderId="0" xfId="0" applyNumberFormat="1" applyFont="1"/>
    <xf numFmtId="49" fontId="137" fillId="0" borderId="0" xfId="0" applyNumberFormat="1" applyFont="1" applyAlignment="1">
      <alignment horizontal="center"/>
    </xf>
    <xf numFmtId="0" fontId="18" fillId="0" borderId="0" xfId="0" applyFont="1"/>
    <xf numFmtId="0" fontId="18" fillId="0" borderId="0" xfId="0" applyFont="1" applyAlignment="1">
      <alignment horizontal="right"/>
    </xf>
    <xf numFmtId="14" fontId="18" fillId="0" borderId="0" xfId="0" applyNumberFormat="1" applyFont="1"/>
    <xf numFmtId="1" fontId="18" fillId="0" borderId="0" xfId="0" applyNumberFormat="1" applyFont="1"/>
    <xf numFmtId="0" fontId="137" fillId="0" borderId="0" xfId="0" applyFont="1"/>
    <xf numFmtId="166" fontId="18" fillId="0" borderId="0" xfId="0" applyNumberFormat="1" applyFont="1"/>
    <xf numFmtId="0" fontId="35" fillId="0" borderId="0" xfId="0" applyFont="1" applyAlignment="1" applyProtection="1">
      <alignment horizontal="center"/>
      <protection locked="0"/>
    </xf>
    <xf numFmtId="167" fontId="76" fillId="0" borderId="29" xfId="0" applyNumberFormat="1" applyFont="1" applyBorder="1" applyAlignment="1" applyProtection="1">
      <alignment horizontal="left" vertical="center"/>
      <protection locked="0"/>
    </xf>
    <xf numFmtId="0" fontId="48" fillId="0" borderId="23" xfId="0" applyFont="1" applyBorder="1" applyAlignment="1" applyProtection="1">
      <alignment horizontal="center" vertical="center" wrapText="1"/>
      <protection locked="0"/>
    </xf>
    <xf numFmtId="0" fontId="48" fillId="0" borderId="23" xfId="0" applyFont="1" applyBorder="1" applyAlignment="1" applyProtection="1">
      <alignment horizontal="center" vertical="center"/>
      <protection locked="0"/>
    </xf>
    <xf numFmtId="168" fontId="18" fillId="0" borderId="0" xfId="0" applyNumberFormat="1" applyFont="1"/>
    <xf numFmtId="1" fontId="18" fillId="0" borderId="0" xfId="0" applyNumberFormat="1" applyFont="1" applyAlignment="1">
      <alignment horizontal="right"/>
    </xf>
    <xf numFmtId="2" fontId="18" fillId="0" borderId="0" xfId="0" applyNumberFormat="1" applyFont="1" applyAlignment="1">
      <alignment horizontal="right"/>
    </xf>
    <xf numFmtId="168" fontId="137" fillId="0" borderId="0" xfId="0" applyNumberFormat="1" applyFont="1"/>
    <xf numFmtId="49" fontId="18" fillId="0" borderId="0" xfId="0" applyNumberFormat="1" applyFont="1" applyAlignment="1">
      <alignment horizontal="right"/>
    </xf>
    <xf numFmtId="0" fontId="18" fillId="0" borderId="0" xfId="0" applyFont="1" applyAlignment="1">
      <alignment horizontal="center"/>
    </xf>
    <xf numFmtId="0" fontId="144" fillId="0" borderId="0" xfId="0" applyFont="1"/>
    <xf numFmtId="168" fontId="144" fillId="0" borderId="0" xfId="0" applyNumberFormat="1" applyFont="1"/>
    <xf numFmtId="49" fontId="33" fillId="49" borderId="5" xfId="0" applyNumberFormat="1" applyFont="1" applyFill="1" applyBorder="1" applyAlignment="1" applyProtection="1">
      <alignment horizontal="center" vertical="center" wrapText="1"/>
      <protection locked="0"/>
    </xf>
    <xf numFmtId="0" fontId="33" fillId="49" borderId="5" xfId="0" applyFont="1" applyFill="1" applyBorder="1" applyProtection="1">
      <protection locked="0"/>
    </xf>
    <xf numFmtId="0" fontId="33" fillId="0" borderId="0" xfId="0" applyFont="1" applyProtection="1">
      <protection locked="0"/>
    </xf>
    <xf numFmtId="0" fontId="18" fillId="0" borderId="5" xfId="0" applyFont="1" applyBorder="1" applyProtection="1">
      <protection locked="0"/>
    </xf>
    <xf numFmtId="0" fontId="33" fillId="48" borderId="5" xfId="0" applyFont="1" applyFill="1" applyBorder="1" applyProtection="1">
      <protection locked="0"/>
    </xf>
    <xf numFmtId="0" fontId="33" fillId="48" borderId="0" xfId="0" applyFont="1" applyFill="1" applyProtection="1">
      <protection locked="0"/>
    </xf>
    <xf numFmtId="0" fontId="18" fillId="48" borderId="0" xfId="0" applyFont="1" applyFill="1" applyProtection="1">
      <protection locked="0"/>
    </xf>
    <xf numFmtId="0" fontId="32" fillId="48" borderId="0" xfId="0" applyFont="1" applyFill="1" applyProtection="1">
      <protection locked="0"/>
    </xf>
    <xf numFmtId="167" fontId="76" fillId="0" borderId="32" xfId="0" applyNumberFormat="1" applyFont="1" applyBorder="1" applyAlignment="1" applyProtection="1">
      <alignment horizontal="left" vertical="center"/>
      <protection locked="0"/>
    </xf>
    <xf numFmtId="167" fontId="76" fillId="0" borderId="29" xfId="0" applyNumberFormat="1" applyFont="1" applyBorder="1" applyAlignment="1" applyProtection="1">
      <alignment horizontal="left" vertical="center" wrapText="1"/>
      <protection locked="0"/>
    </xf>
    <xf numFmtId="0" fontId="139" fillId="48" borderId="5" xfId="43" applyFont="1" applyFill="1" applyBorder="1" applyAlignment="1" applyProtection="1">
      <alignment horizontal="center" vertical="center"/>
      <protection locked="0"/>
    </xf>
    <xf numFmtId="0" fontId="35" fillId="0" borderId="8" xfId="45" applyFont="1" applyBorder="1" applyAlignment="1" applyProtection="1">
      <alignment horizontal="center"/>
      <protection locked="0"/>
    </xf>
    <xf numFmtId="0" fontId="35" fillId="6" borderId="5" xfId="45" applyFont="1" applyFill="1" applyBorder="1" applyAlignment="1" applyProtection="1">
      <alignment horizontal="center"/>
      <protection locked="0"/>
    </xf>
    <xf numFmtId="0" fontId="20" fillId="0" borderId="0" xfId="45" applyFont="1" applyProtection="1">
      <protection locked="0"/>
    </xf>
    <xf numFmtId="0" fontId="33" fillId="48" borderId="42" xfId="43" applyFont="1" applyFill="1" applyBorder="1" applyAlignment="1" applyProtection="1">
      <alignment horizontal="center" vertical="center"/>
      <protection locked="0"/>
    </xf>
    <xf numFmtId="170" fontId="18" fillId="0" borderId="0" xfId="0" applyNumberFormat="1" applyFont="1"/>
    <xf numFmtId="2" fontId="18" fillId="0" borderId="0" xfId="0" applyNumberFormat="1" applyFont="1"/>
    <xf numFmtId="0" fontId="137" fillId="48" borderId="0" xfId="0" applyFont="1" applyFill="1"/>
    <xf numFmtId="0" fontId="18" fillId="48" borderId="0" xfId="0" applyFont="1" applyFill="1"/>
    <xf numFmtId="168" fontId="18" fillId="48" borderId="0" xfId="0" applyNumberFormat="1" applyFont="1" applyFill="1"/>
    <xf numFmtId="49" fontId="137" fillId="48" borderId="0" xfId="0" applyNumberFormat="1" applyFont="1" applyFill="1"/>
    <xf numFmtId="0" fontId="29" fillId="0" borderId="0" xfId="0" applyFont="1" applyAlignment="1" applyProtection="1">
      <alignment horizontal="center" vertical="center"/>
      <protection locked="0"/>
    </xf>
    <xf numFmtId="0" fontId="26" fillId="0" borderId="0" xfId="0" applyFont="1" applyAlignment="1" applyProtection="1">
      <alignment horizontal="center" vertical="center"/>
      <protection locked="0"/>
    </xf>
    <xf numFmtId="167" fontId="42" fillId="0" borderId="0" xfId="0" applyNumberFormat="1" applyFont="1" applyAlignment="1" applyProtection="1">
      <alignment horizontal="center" vertical="center"/>
      <protection locked="0"/>
    </xf>
    <xf numFmtId="0" fontId="26" fillId="47" borderId="5" xfId="0" applyFont="1" applyFill="1" applyBorder="1" applyAlignment="1" applyProtection="1">
      <alignment horizontal="center" vertical="center"/>
      <protection locked="0"/>
    </xf>
    <xf numFmtId="0" fontId="138" fillId="48" borderId="33" xfId="45" applyFont="1" applyFill="1" applyBorder="1" applyAlignment="1" applyProtection="1">
      <alignment horizontal="center" vertical="center" wrapText="1"/>
      <protection locked="0"/>
    </xf>
    <xf numFmtId="0" fontId="29" fillId="6" borderId="5" xfId="45" applyFont="1" applyFill="1" applyBorder="1" applyAlignment="1" applyProtection="1">
      <alignment horizontal="right" vertical="center"/>
      <protection locked="0"/>
    </xf>
    <xf numFmtId="0" fontId="29" fillId="6" borderId="5" xfId="0" applyFont="1" applyFill="1" applyBorder="1" applyAlignment="1" applyProtection="1">
      <alignment horizontal="right" vertical="center"/>
      <protection locked="0"/>
    </xf>
    <xf numFmtId="0" fontId="26" fillId="47" borderId="5" xfId="45" applyFont="1" applyFill="1" applyBorder="1" applyAlignment="1" applyProtection="1">
      <alignment vertical="center"/>
      <protection locked="0"/>
    </xf>
    <xf numFmtId="0" fontId="26" fillId="47" borderId="5" xfId="0" applyFont="1" applyFill="1" applyBorder="1" applyAlignment="1" applyProtection="1">
      <alignment vertical="center"/>
      <protection locked="0"/>
    </xf>
    <xf numFmtId="0" fontId="33" fillId="48" borderId="5" xfId="43" applyFont="1" applyFill="1" applyBorder="1" applyAlignment="1" applyProtection="1">
      <alignment horizontal="center" vertical="center"/>
      <protection locked="0"/>
    </xf>
    <xf numFmtId="16" fontId="139" fillId="48" borderId="5" xfId="43" applyNumberFormat="1" applyFont="1" applyFill="1" applyBorder="1" applyAlignment="1" applyProtection="1">
      <alignment horizontal="center" vertical="center"/>
      <protection locked="0"/>
    </xf>
    <xf numFmtId="0" fontId="35" fillId="0" borderId="0" xfId="0" applyFont="1" applyProtection="1">
      <protection locked="0"/>
    </xf>
    <xf numFmtId="0" fontId="29" fillId="2" borderId="0" xfId="42" applyFont="1" applyFill="1"/>
    <xf numFmtId="0" fontId="39" fillId="2" borderId="0" xfId="42" applyFont="1" applyFill="1" applyAlignment="1">
      <alignment horizontal="right"/>
    </xf>
    <xf numFmtId="0" fontId="31" fillId="2" borderId="0" xfId="42" applyFont="1" applyFill="1"/>
    <xf numFmtId="0" fontId="24" fillId="2" borderId="0" xfId="42" applyFont="1" applyFill="1"/>
    <xf numFmtId="0" fontId="29" fillId="2" borderId="0" xfId="42" applyFont="1" applyFill="1" applyAlignment="1">
      <alignment horizontal="center"/>
    </xf>
    <xf numFmtId="0" fontId="29" fillId="2" borderId="1" xfId="42" applyFont="1" applyFill="1" applyBorder="1"/>
    <xf numFmtId="0" fontId="24" fillId="2" borderId="0" xfId="42" applyFont="1" applyFill="1" applyAlignment="1">
      <alignment horizontal="center"/>
    </xf>
    <xf numFmtId="0" fontId="22" fillId="2" borderId="0" xfId="63" applyFill="1" applyAlignment="1" applyProtection="1">
      <alignment horizontal="left"/>
    </xf>
    <xf numFmtId="0" fontId="24" fillId="2" borderId="1" xfId="42" applyFont="1" applyFill="1" applyBorder="1" applyAlignment="1">
      <alignment horizontal="center"/>
    </xf>
    <xf numFmtId="0" fontId="24" fillId="2" borderId="2" xfId="42" applyFont="1" applyFill="1" applyBorder="1" applyAlignment="1">
      <alignment horizontal="center"/>
    </xf>
    <xf numFmtId="0" fontId="24" fillId="2" borderId="1" xfId="42" applyFont="1" applyFill="1" applyBorder="1"/>
    <xf numFmtId="0" fontId="24" fillId="2" borderId="2" xfId="42" applyFont="1" applyFill="1" applyBorder="1"/>
    <xf numFmtId="0" fontId="29" fillId="2" borderId="2" xfId="42" applyFont="1" applyFill="1" applyBorder="1"/>
    <xf numFmtId="0" fontId="29" fillId="2" borderId="1" xfId="42" applyFont="1" applyFill="1" applyBorder="1" applyAlignment="1">
      <alignment horizontal="center"/>
    </xf>
    <xf numFmtId="0" fontId="29" fillId="2" borderId="2" xfId="42" applyFont="1" applyFill="1" applyBorder="1" applyAlignment="1">
      <alignment horizontal="center"/>
    </xf>
    <xf numFmtId="0" fontId="29" fillId="2" borderId="3" xfId="42" applyFont="1" applyFill="1" applyBorder="1" applyAlignment="1">
      <alignment horizontal="center"/>
    </xf>
    <xf numFmtId="0" fontId="29" fillId="2" borderId="4" xfId="42" applyFont="1" applyFill="1" applyBorder="1" applyAlignment="1">
      <alignment horizontal="center"/>
    </xf>
    <xf numFmtId="0" fontId="29" fillId="2" borderId="12" xfId="42" applyFont="1" applyFill="1" applyBorder="1" applyAlignment="1">
      <alignment horizontal="center"/>
    </xf>
    <xf numFmtId="0" fontId="29" fillId="2" borderId="3" xfId="42" applyFont="1" applyFill="1" applyBorder="1"/>
    <xf numFmtId="0" fontId="29" fillId="2" borderId="4" xfId="42" applyFont="1" applyFill="1" applyBorder="1"/>
    <xf numFmtId="0" fontId="29" fillId="2" borderId="12" xfId="42" applyFont="1" applyFill="1" applyBorder="1"/>
    <xf numFmtId="0" fontId="29" fillId="6" borderId="5" xfId="0" applyFont="1" applyFill="1" applyBorder="1" applyAlignment="1" applyProtection="1">
      <alignment horizontal="center" vertical="center"/>
      <protection locked="0"/>
    </xf>
    <xf numFmtId="0" fontId="20" fillId="0" borderId="0" xfId="45" applyFont="1" applyAlignment="1" applyProtection="1">
      <alignment horizontal="center"/>
      <protection locked="0"/>
    </xf>
    <xf numFmtId="0" fontId="20" fillId="2" borderId="0" xfId="0" applyFont="1" applyFill="1" applyAlignment="1" applyProtection="1">
      <alignment horizontal="center"/>
      <protection locked="0"/>
    </xf>
    <xf numFmtId="0" fontId="82" fillId="0" borderId="8" xfId="0" applyFont="1" applyBorder="1" applyAlignment="1" applyProtection="1">
      <alignment horizontal="center"/>
      <protection locked="0"/>
    </xf>
    <xf numFmtId="0" fontId="82" fillId="6" borderId="5" xfId="0" applyFont="1" applyFill="1" applyBorder="1" applyAlignment="1" applyProtection="1">
      <alignment horizontal="center"/>
      <protection locked="0"/>
    </xf>
    <xf numFmtId="0" fontId="154" fillId="0" borderId="10" xfId="0" applyFont="1" applyBorder="1" applyProtection="1">
      <protection locked="0"/>
    </xf>
    <xf numFmtId="0" fontId="29" fillId="47" borderId="5" xfId="0" applyFont="1" applyFill="1" applyBorder="1" applyAlignment="1" applyProtection="1">
      <alignment horizontal="center" vertical="center"/>
      <protection locked="0"/>
    </xf>
    <xf numFmtId="0" fontId="22" fillId="0" borderId="0" xfId="37" applyAlignment="1" applyProtection="1"/>
    <xf numFmtId="0" fontId="0" fillId="2" borderId="0" xfId="0" applyFill="1"/>
    <xf numFmtId="171" fontId="0" fillId="2" borderId="0" xfId="0" applyNumberFormat="1" applyFill="1"/>
    <xf numFmtId="0" fontId="82" fillId="2" borderId="0" xfId="43" applyFont="1" applyFill="1" applyAlignment="1">
      <alignment horizontal="left" vertical="top" wrapText="1"/>
    </xf>
    <xf numFmtId="0" fontId="36" fillId="2" borderId="0" xfId="43" applyFont="1" applyFill="1" applyAlignment="1">
      <alignment horizontal="left" vertical="top" wrapText="1"/>
    </xf>
    <xf numFmtId="0" fontId="19" fillId="2" borderId="0" xfId="0" applyFont="1" applyFill="1"/>
    <xf numFmtId="16" fontId="159" fillId="41" borderId="8" xfId="0" applyNumberFormat="1" applyFont="1" applyFill="1" applyBorder="1" applyAlignment="1" applyProtection="1">
      <alignment horizontal="center" vertical="center"/>
      <protection locked="0"/>
    </xf>
    <xf numFmtId="16" fontId="18" fillId="0" borderId="0" xfId="0" applyNumberFormat="1" applyFont="1" applyAlignment="1">
      <alignment horizontal="left"/>
    </xf>
    <xf numFmtId="0" fontId="33" fillId="57" borderId="42" xfId="43" applyFont="1" applyFill="1" applyBorder="1" applyAlignment="1" applyProtection="1">
      <alignment horizontal="center" vertical="center"/>
      <protection locked="0"/>
    </xf>
    <xf numFmtId="49" fontId="33" fillId="57" borderId="5" xfId="0" applyNumberFormat="1" applyFont="1" applyFill="1" applyBorder="1" applyAlignment="1" applyProtection="1">
      <alignment horizontal="center" vertical="center" wrapText="1"/>
      <protection locked="0"/>
    </xf>
    <xf numFmtId="0" fontId="33" fillId="57" borderId="5" xfId="0" applyFont="1" applyFill="1" applyBorder="1" applyProtection="1">
      <protection locked="0"/>
    </xf>
    <xf numFmtId="14" fontId="33" fillId="57" borderId="5" xfId="0" applyNumberFormat="1" applyFont="1" applyFill="1" applyBorder="1" applyProtection="1">
      <protection locked="0"/>
    </xf>
    <xf numFmtId="0" fontId="33" fillId="57" borderId="0" xfId="0" applyFont="1" applyFill="1" applyProtection="1">
      <protection locked="0"/>
    </xf>
    <xf numFmtId="0" fontId="139" fillId="57" borderId="5" xfId="43" applyFont="1" applyFill="1" applyBorder="1" applyAlignment="1" applyProtection="1">
      <alignment horizontal="center" vertical="center"/>
      <protection locked="0"/>
    </xf>
    <xf numFmtId="16" fontId="139" fillId="57" borderId="5" xfId="43" applyNumberFormat="1" applyFont="1" applyFill="1" applyBorder="1" applyAlignment="1" applyProtection="1">
      <alignment horizontal="center" vertical="center"/>
      <protection locked="0"/>
    </xf>
    <xf numFmtId="0" fontId="32" fillId="57" borderId="0" xfId="0" applyFont="1" applyFill="1" applyProtection="1">
      <protection locked="0"/>
    </xf>
    <xf numFmtId="0" fontId="35" fillId="2" borderId="7" xfId="0" applyFont="1" applyFill="1" applyBorder="1" applyProtection="1">
      <protection hidden="1"/>
    </xf>
    <xf numFmtId="0" fontId="35" fillId="2" borderId="8" xfId="0" applyFont="1" applyFill="1" applyBorder="1" applyProtection="1">
      <protection hidden="1"/>
    </xf>
    <xf numFmtId="0" fontId="35" fillId="2" borderId="0" xfId="0" applyFont="1" applyFill="1" applyAlignment="1" applyProtection="1">
      <alignment horizontal="left"/>
      <protection hidden="1"/>
    </xf>
    <xf numFmtId="0" fontId="35" fillId="2" borderId="0" xfId="0" applyFont="1" applyFill="1" applyAlignment="1" applyProtection="1">
      <alignment horizontal="center"/>
      <protection hidden="1"/>
    </xf>
    <xf numFmtId="0" fontId="35" fillId="2" borderId="8" xfId="0" applyFont="1" applyFill="1" applyBorder="1" applyAlignment="1" applyProtection="1">
      <alignment horizontal="center"/>
      <protection hidden="1"/>
    </xf>
    <xf numFmtId="0" fontId="36" fillId="2" borderId="8" xfId="0" applyFont="1" applyFill="1" applyBorder="1" applyAlignment="1" applyProtection="1">
      <alignment horizontal="center"/>
      <protection hidden="1"/>
    </xf>
    <xf numFmtId="0" fontId="35" fillId="2" borderId="8" xfId="0" applyFont="1" applyFill="1" applyBorder="1" applyAlignment="1" applyProtection="1">
      <alignment horizontal="left"/>
      <protection hidden="1"/>
    </xf>
    <xf numFmtId="0" fontId="0" fillId="38" borderId="0" xfId="0" applyFill="1" applyProtection="1">
      <protection hidden="1"/>
    </xf>
    <xf numFmtId="171" fontId="0" fillId="38" borderId="0" xfId="0" applyNumberFormat="1" applyFill="1" applyProtection="1">
      <protection hidden="1"/>
    </xf>
    <xf numFmtId="0" fontId="0" fillId="0" borderId="0" xfId="0" applyProtection="1">
      <protection hidden="1"/>
    </xf>
    <xf numFmtId="0" fontId="35" fillId="2" borderId="10" xfId="0" applyFont="1" applyFill="1" applyBorder="1" applyProtection="1">
      <protection hidden="1"/>
    </xf>
    <xf numFmtId="0" fontId="35" fillId="2" borderId="0" xfId="0" applyFont="1" applyFill="1" applyProtection="1">
      <protection hidden="1"/>
    </xf>
    <xf numFmtId="0" fontId="36" fillId="2" borderId="0" xfId="0" applyFont="1" applyFill="1" applyAlignment="1" applyProtection="1">
      <alignment horizontal="center"/>
      <protection hidden="1"/>
    </xf>
    <xf numFmtId="0" fontId="24" fillId="2" borderId="0" xfId="0" applyFont="1" applyFill="1" applyAlignment="1" applyProtection="1">
      <alignment horizontal="center" vertical="center"/>
      <protection hidden="1"/>
    </xf>
    <xf numFmtId="0" fontId="29" fillId="2" borderId="0" xfId="0" applyFont="1" applyFill="1" applyAlignment="1" applyProtection="1">
      <alignment horizontal="right" vertical="center"/>
      <protection hidden="1"/>
    </xf>
    <xf numFmtId="0" fontId="29" fillId="2" borderId="0" xfId="0" applyFont="1" applyFill="1" applyAlignment="1" applyProtection="1">
      <alignment horizontal="center" vertical="center"/>
      <protection hidden="1"/>
    </xf>
    <xf numFmtId="0" fontId="24" fillId="2" borderId="0" xfId="0" applyFont="1" applyFill="1" applyAlignment="1" applyProtection="1">
      <alignment horizontal="right" vertical="center"/>
      <protection hidden="1"/>
    </xf>
    <xf numFmtId="0" fontId="38" fillId="2" borderId="0" xfId="0" applyFont="1" applyFill="1" applyAlignment="1" applyProtection="1">
      <alignment horizontal="center" vertical="center"/>
      <protection hidden="1"/>
    </xf>
    <xf numFmtId="0" fontId="71" fillId="2" borderId="0" xfId="0" applyFont="1" applyFill="1" applyAlignment="1" applyProtection="1">
      <alignment horizontal="center" vertical="center"/>
      <protection hidden="1"/>
    </xf>
    <xf numFmtId="0" fontId="26" fillId="2" borderId="0" xfId="0" applyFont="1" applyFill="1" applyAlignment="1" applyProtection="1">
      <alignment horizontal="center" vertical="center"/>
      <protection hidden="1"/>
    </xf>
    <xf numFmtId="0" fontId="39" fillId="2" borderId="0" xfId="0" applyFont="1" applyFill="1" applyAlignment="1" applyProtection="1">
      <alignment horizontal="center" vertical="center"/>
      <protection hidden="1"/>
    </xf>
    <xf numFmtId="0" fontId="39" fillId="2" borderId="0" xfId="0" applyFont="1" applyFill="1" applyAlignment="1" applyProtection="1">
      <alignment vertical="center"/>
      <protection hidden="1"/>
    </xf>
    <xf numFmtId="0" fontId="34" fillId="2" borderId="0" xfId="0" applyFont="1" applyFill="1" applyAlignment="1" applyProtection="1">
      <alignment horizontal="left" vertical="center"/>
      <protection hidden="1"/>
    </xf>
    <xf numFmtId="0" fontId="75" fillId="2" borderId="10" xfId="0" applyFont="1" applyFill="1" applyBorder="1" applyAlignment="1" applyProtection="1">
      <alignment vertical="center"/>
      <protection hidden="1"/>
    </xf>
    <xf numFmtId="0" fontId="49" fillId="2" borderId="0" xfId="0" applyFont="1" applyFill="1" applyAlignment="1" applyProtection="1">
      <alignment vertical="center"/>
      <protection hidden="1"/>
    </xf>
    <xf numFmtId="0" fontId="38" fillId="2" borderId="0" xfId="0" applyFont="1" applyFill="1" applyAlignment="1" applyProtection="1">
      <alignment horizontal="distributed" vertical="center"/>
      <protection hidden="1"/>
    </xf>
    <xf numFmtId="167" fontId="46" fillId="2" borderId="0" xfId="0" applyNumberFormat="1" applyFont="1" applyFill="1" applyAlignment="1" applyProtection="1">
      <alignment horizontal="center" vertical="center"/>
      <protection hidden="1"/>
    </xf>
    <xf numFmtId="167" fontId="37" fillId="2" borderId="0" xfId="0" applyNumberFormat="1" applyFont="1" applyFill="1" applyAlignment="1" applyProtection="1">
      <alignment horizontal="center" vertical="center"/>
      <protection hidden="1"/>
    </xf>
    <xf numFmtId="167" fontId="42" fillId="2" borderId="0" xfId="0" applyNumberFormat="1" applyFont="1" applyFill="1" applyAlignment="1" applyProtection="1">
      <alignment horizontal="center" vertical="center"/>
      <protection hidden="1"/>
    </xf>
    <xf numFmtId="167" fontId="76" fillId="2" borderId="29" xfId="0" applyNumberFormat="1" applyFont="1" applyFill="1" applyBorder="1" applyAlignment="1" applyProtection="1">
      <alignment vertical="center"/>
      <protection hidden="1"/>
    </xf>
    <xf numFmtId="167" fontId="29" fillId="2" borderId="0" xfId="0" applyNumberFormat="1" applyFont="1" applyFill="1" applyAlignment="1" applyProtection="1">
      <alignment horizontal="center" vertical="center"/>
      <protection hidden="1"/>
    </xf>
    <xf numFmtId="0" fontId="39" fillId="2" borderId="29" xfId="0" applyFont="1" applyFill="1" applyBorder="1" applyAlignment="1" applyProtection="1">
      <alignment horizontal="center" vertical="center"/>
      <protection hidden="1"/>
    </xf>
    <xf numFmtId="0" fontId="34" fillId="2" borderId="29" xfId="0" applyFont="1" applyFill="1" applyBorder="1" applyAlignment="1" applyProtection="1">
      <alignment horizontal="left" vertical="center"/>
      <protection hidden="1"/>
    </xf>
    <xf numFmtId="0" fontId="0" fillId="38" borderId="73" xfId="0" applyFill="1" applyBorder="1" applyProtection="1">
      <protection hidden="1"/>
    </xf>
    <xf numFmtId="171" fontId="0" fillId="38" borderId="73" xfId="0" applyNumberFormat="1" applyFill="1" applyBorder="1" applyProtection="1">
      <protection hidden="1"/>
    </xf>
    <xf numFmtId="0" fontId="48" fillId="4" borderId="23" xfId="0" applyFont="1" applyFill="1" applyBorder="1" applyAlignment="1" applyProtection="1">
      <alignment horizontal="center" vertical="center"/>
      <protection hidden="1"/>
    </xf>
    <xf numFmtId="0" fontId="48" fillId="4" borderId="84" xfId="0" applyFont="1" applyFill="1" applyBorder="1" applyAlignment="1" applyProtection="1">
      <alignment horizontal="center" vertical="center" wrapText="1"/>
      <protection hidden="1"/>
    </xf>
    <xf numFmtId="0" fontId="48" fillId="4" borderId="23" xfId="0" applyFont="1" applyFill="1" applyBorder="1" applyAlignment="1" applyProtection="1">
      <alignment horizontal="center" vertical="center" wrapText="1"/>
      <protection hidden="1"/>
    </xf>
    <xf numFmtId="0" fontId="69" fillId="4" borderId="23" xfId="0" applyFont="1" applyFill="1" applyBorder="1" applyAlignment="1" applyProtection="1">
      <alignment horizontal="center" vertical="center" wrapText="1"/>
      <protection hidden="1"/>
    </xf>
    <xf numFmtId="0" fontId="69" fillId="4" borderId="80" xfId="0" applyFont="1" applyFill="1" applyBorder="1" applyAlignment="1" applyProtection="1">
      <alignment horizontal="center" vertical="center" wrapText="1"/>
      <protection hidden="1"/>
    </xf>
    <xf numFmtId="0" fontId="138" fillId="55" borderId="82" xfId="0" applyFont="1" applyFill="1" applyBorder="1" applyAlignment="1" applyProtection="1">
      <alignment horizontal="center" vertical="center" wrapText="1"/>
      <protection hidden="1"/>
    </xf>
    <xf numFmtId="0" fontId="138" fillId="55" borderId="81" xfId="0" applyFont="1" applyFill="1" applyBorder="1" applyAlignment="1" applyProtection="1">
      <alignment horizontal="center" vertical="center" wrapText="1"/>
      <protection hidden="1"/>
    </xf>
    <xf numFmtId="171" fontId="138" fillId="55" borderId="81" xfId="0" applyNumberFormat="1" applyFont="1" applyFill="1" applyBorder="1" applyAlignment="1" applyProtection="1">
      <alignment horizontal="center" vertical="center" wrapText="1"/>
      <protection hidden="1"/>
    </xf>
    <xf numFmtId="0" fontId="32" fillId="0" borderId="56" xfId="0" applyFont="1" applyBorder="1" applyAlignment="1" applyProtection="1">
      <alignment horizontal="center" vertical="center"/>
      <protection hidden="1"/>
    </xf>
    <xf numFmtId="0" fontId="18" fillId="0" borderId="5" xfId="0" applyFont="1" applyBorder="1" applyAlignment="1" applyProtection="1">
      <alignment horizontal="left"/>
      <protection hidden="1"/>
    </xf>
    <xf numFmtId="0" fontId="18" fillId="0" borderId="42" xfId="0" applyFont="1" applyBorder="1" applyAlignment="1" applyProtection="1">
      <alignment vertical="center" wrapText="1"/>
      <protection hidden="1"/>
    </xf>
    <xf numFmtId="0" fontId="18" fillId="0" borderId="5" xfId="0" applyFont="1" applyBorder="1" applyAlignment="1" applyProtection="1">
      <alignment horizontal="left" vertical="center" wrapText="1"/>
      <protection hidden="1"/>
    </xf>
    <xf numFmtId="0" fontId="114" fillId="0" borderId="5" xfId="0" applyFont="1" applyBorder="1" applyAlignment="1" applyProtection="1">
      <alignment horizontal="center" vertical="center" wrapText="1"/>
      <protection hidden="1"/>
    </xf>
    <xf numFmtId="0" fontId="18" fillId="0" borderId="5" xfId="0" applyFont="1" applyBorder="1" applyAlignment="1" applyProtection="1">
      <alignment horizontal="center" vertical="center" wrapText="1"/>
      <protection hidden="1"/>
    </xf>
    <xf numFmtId="0" fontId="23" fillId="0" borderId="5" xfId="0" applyFont="1" applyBorder="1" applyAlignment="1" applyProtection="1">
      <alignment horizontal="center"/>
      <protection hidden="1"/>
    </xf>
    <xf numFmtId="0" fontId="18" fillId="0" borderId="5" xfId="0" applyFont="1" applyBorder="1" applyAlignment="1" applyProtection="1">
      <alignment horizontal="center"/>
      <protection hidden="1"/>
    </xf>
    <xf numFmtId="0" fontId="138" fillId="0" borderId="5" xfId="0" applyFont="1" applyBorder="1" applyAlignment="1" applyProtection="1">
      <alignment horizontal="center"/>
      <protection hidden="1"/>
    </xf>
    <xf numFmtId="171" fontId="138" fillId="0" borderId="5" xfId="0" applyNumberFormat="1" applyFont="1" applyBorder="1" applyAlignment="1" applyProtection="1">
      <alignment horizontal="center"/>
      <protection hidden="1"/>
    </xf>
    <xf numFmtId="0" fontId="32" fillId="0" borderId="0" xfId="0" applyFont="1" applyProtection="1">
      <protection hidden="1"/>
    </xf>
    <xf numFmtId="0" fontId="0" fillId="0" borderId="0" xfId="0" applyAlignment="1" applyProtection="1">
      <alignment horizontal="left"/>
      <protection hidden="1"/>
    </xf>
    <xf numFmtId="0" fontId="0" fillId="0" borderId="0" xfId="0" applyAlignment="1" applyProtection="1">
      <alignment horizontal="center"/>
      <protection hidden="1"/>
    </xf>
    <xf numFmtId="0" fontId="45" fillId="0" borderId="0" xfId="0" applyFont="1" applyAlignment="1" applyProtection="1">
      <alignment horizontal="center"/>
      <protection hidden="1"/>
    </xf>
    <xf numFmtId="0" fontId="18" fillId="0" borderId="0" xfId="0" applyFont="1" applyAlignment="1" applyProtection="1">
      <alignment horizontal="center"/>
      <protection hidden="1"/>
    </xf>
    <xf numFmtId="0" fontId="25" fillId="0" borderId="0" xfId="0" applyFont="1" applyAlignment="1" applyProtection="1">
      <alignment horizontal="center"/>
      <protection hidden="1"/>
    </xf>
    <xf numFmtId="0" fontId="25" fillId="0" borderId="0" xfId="0" applyFont="1" applyProtection="1">
      <protection hidden="1"/>
    </xf>
    <xf numFmtId="171" fontId="0" fillId="0" borderId="0" xfId="0" applyNumberFormat="1" applyProtection="1">
      <protection hidden="1"/>
    </xf>
    <xf numFmtId="0" fontId="18" fillId="38" borderId="0" xfId="43" applyFill="1" applyProtection="1">
      <protection hidden="1"/>
    </xf>
    <xf numFmtId="0" fontId="152" fillId="38" borderId="0" xfId="43" applyFont="1" applyFill="1" applyAlignment="1" applyProtection="1">
      <alignment vertical="center"/>
      <protection hidden="1"/>
    </xf>
    <xf numFmtId="0" fontId="87" fillId="38" borderId="0" xfId="43" applyFont="1" applyFill="1" applyAlignment="1" applyProtection="1">
      <alignment horizontal="center" vertical="center"/>
      <protection hidden="1"/>
    </xf>
    <xf numFmtId="0" fontId="23" fillId="38" borderId="0" xfId="43" applyFont="1" applyFill="1" applyProtection="1">
      <protection hidden="1"/>
    </xf>
    <xf numFmtId="0" fontId="23" fillId="0" borderId="0" xfId="37" applyFont="1" applyFill="1" applyAlignment="1" applyProtection="1">
      <alignment horizontal="center" vertical="center"/>
      <protection hidden="1"/>
    </xf>
    <xf numFmtId="0" fontId="23" fillId="0" borderId="0" xfId="37" applyFont="1" applyFill="1" applyAlignment="1" applyProtection="1">
      <alignment vertical="center"/>
      <protection hidden="1"/>
    </xf>
    <xf numFmtId="0" fontId="23" fillId="0" borderId="0" xfId="43" applyFont="1" applyProtection="1">
      <protection hidden="1"/>
    </xf>
    <xf numFmtId="0" fontId="23" fillId="38" borderId="0" xfId="37" applyFont="1" applyFill="1" applyAlignment="1" applyProtection="1">
      <alignment vertical="center"/>
      <protection hidden="1"/>
    </xf>
    <xf numFmtId="0" fontId="87" fillId="0" borderId="0" xfId="43" applyFont="1" applyAlignment="1" applyProtection="1">
      <alignment horizontal="center" vertical="center"/>
      <protection hidden="1"/>
    </xf>
    <xf numFmtId="167" fontId="85" fillId="0" borderId="0" xfId="42" applyNumberFormat="1" applyFont="1" applyAlignment="1" applyProtection="1">
      <alignment vertical="center"/>
      <protection hidden="1"/>
    </xf>
    <xf numFmtId="0" fontId="18" fillId="0" borderId="0" xfId="42" applyProtection="1">
      <protection hidden="1"/>
    </xf>
    <xf numFmtId="0" fontId="33" fillId="38" borderId="0" xfId="43" applyFont="1" applyFill="1" applyProtection="1">
      <protection hidden="1"/>
    </xf>
    <xf numFmtId="0" fontId="33" fillId="2" borderId="0" xfId="43" applyFont="1" applyFill="1" applyProtection="1">
      <protection hidden="1"/>
    </xf>
    <xf numFmtId="0" fontId="33" fillId="0" borderId="0" xfId="43" applyFont="1" applyProtection="1">
      <protection hidden="1"/>
    </xf>
    <xf numFmtId="0" fontId="18" fillId="0" borderId="0" xfId="43" applyProtection="1">
      <protection hidden="1"/>
    </xf>
    <xf numFmtId="0" fontId="18" fillId="2" borderId="0" xfId="43" applyFill="1" applyProtection="1">
      <protection hidden="1"/>
    </xf>
    <xf numFmtId="0" fontId="60" fillId="0" borderId="0" xfId="0" applyFont="1" applyAlignment="1" applyProtection="1">
      <alignment horizontal="center" vertical="center"/>
      <protection hidden="1"/>
    </xf>
    <xf numFmtId="0" fontId="23" fillId="0" borderId="0" xfId="0" applyFont="1" applyAlignment="1" applyProtection="1">
      <alignment horizontal="left" vertical="center"/>
      <protection hidden="1"/>
    </xf>
    <xf numFmtId="0" fontId="33" fillId="0" borderId="0" xfId="0" applyFont="1" applyProtection="1">
      <protection hidden="1"/>
    </xf>
    <xf numFmtId="0" fontId="18" fillId="0" borderId="0" xfId="0" applyFont="1" applyProtection="1">
      <protection hidden="1"/>
    </xf>
    <xf numFmtId="0" fontId="33" fillId="0" borderId="0" xfId="0" applyFont="1" applyAlignment="1" applyProtection="1">
      <alignment horizontal="left"/>
      <protection hidden="1"/>
    </xf>
    <xf numFmtId="0" fontId="59" fillId="0" borderId="0" xfId="0" applyFont="1" applyAlignment="1" applyProtection="1">
      <alignment horizontal="center" vertical="center"/>
      <protection hidden="1"/>
    </xf>
    <xf numFmtId="0" fontId="84" fillId="0" borderId="0" xfId="42" applyFont="1" applyAlignment="1" applyProtection="1">
      <alignment horizontal="left" vertical="center"/>
      <protection hidden="1"/>
    </xf>
    <xf numFmtId="0" fontId="18" fillId="0" borderId="0" xfId="42" applyAlignment="1" applyProtection="1">
      <alignment horizontal="left"/>
      <protection hidden="1"/>
    </xf>
    <xf numFmtId="0" fontId="23" fillId="0" borderId="0" xfId="42" applyFont="1" applyAlignment="1" applyProtection="1">
      <alignment horizontal="left" vertical="center"/>
      <protection hidden="1"/>
    </xf>
    <xf numFmtId="0" fontId="66" fillId="4" borderId="13" xfId="42" applyFont="1" applyFill="1" applyBorder="1" applyAlignment="1" applyProtection="1">
      <alignment horizontal="center" vertical="center"/>
      <protection hidden="1"/>
    </xf>
    <xf numFmtId="0" fontId="52" fillId="4" borderId="19" xfId="42" applyFont="1" applyFill="1" applyBorder="1" applyAlignment="1" applyProtection="1">
      <alignment horizontal="left" vertical="center"/>
      <protection hidden="1"/>
    </xf>
    <xf numFmtId="0" fontId="44" fillId="4" borderId="19" xfId="42" applyFont="1" applyFill="1" applyBorder="1" applyAlignment="1" applyProtection="1">
      <alignment horizontal="left" vertical="center"/>
      <protection hidden="1"/>
    </xf>
    <xf numFmtId="0" fontId="44" fillId="4" borderId="14" xfId="42" applyFont="1" applyFill="1" applyBorder="1" applyAlignment="1" applyProtection="1">
      <alignment horizontal="left"/>
      <protection hidden="1"/>
    </xf>
    <xf numFmtId="0" fontId="23" fillId="0" borderId="0" xfId="42" applyFont="1" applyProtection="1">
      <protection hidden="1"/>
    </xf>
    <xf numFmtId="0" fontId="23" fillId="0" borderId="5" xfId="42" applyFont="1" applyBorder="1" applyAlignment="1" applyProtection="1">
      <alignment horizontal="left" vertical="center"/>
      <protection hidden="1"/>
    </xf>
    <xf numFmtId="0" fontId="33" fillId="0" borderId="5" xfId="42" applyFont="1" applyBorder="1" applyAlignment="1" applyProtection="1">
      <alignment horizontal="left" vertical="center" wrapText="1"/>
      <protection hidden="1"/>
    </xf>
    <xf numFmtId="0" fontId="33" fillId="0" borderId="25" xfId="42" applyFont="1" applyBorder="1" applyAlignment="1" applyProtection="1">
      <alignment horizontal="left" vertical="center" wrapText="1"/>
      <protection hidden="1"/>
    </xf>
    <xf numFmtId="0" fontId="23" fillId="0" borderId="5" xfId="42" applyFont="1" applyBorder="1" applyAlignment="1" applyProtection="1">
      <alignment horizontal="left" vertical="center" wrapText="1"/>
      <protection hidden="1"/>
    </xf>
    <xf numFmtId="0" fontId="148" fillId="0" borderId="5" xfId="42" applyFont="1" applyBorder="1" applyAlignment="1" applyProtection="1">
      <alignment horizontal="left" vertical="center" wrapText="1"/>
      <protection hidden="1"/>
    </xf>
    <xf numFmtId="0" fontId="23" fillId="0" borderId="5" xfId="0" applyFont="1" applyBorder="1" applyAlignment="1" applyProtection="1">
      <alignment horizontal="left" vertical="center"/>
      <protection hidden="1"/>
    </xf>
    <xf numFmtId="0" fontId="18" fillId="0" borderId="0" xfId="0" applyFont="1" applyAlignment="1" applyProtection="1">
      <alignment horizontal="left"/>
      <protection hidden="1"/>
    </xf>
    <xf numFmtId="14" fontId="0" fillId="0" borderId="0" xfId="0" applyNumberFormat="1" applyProtection="1">
      <protection hidden="1"/>
    </xf>
    <xf numFmtId="0" fontId="109" fillId="0" borderId="0" xfId="0" applyFont="1" applyAlignment="1" applyProtection="1">
      <alignment horizontal="center" wrapText="1"/>
      <protection hidden="1"/>
    </xf>
    <xf numFmtId="0" fontId="109" fillId="0" borderId="0" xfId="0" applyFont="1" applyAlignment="1" applyProtection="1">
      <alignment horizontal="center"/>
      <protection hidden="1"/>
    </xf>
    <xf numFmtId="0" fontId="48" fillId="48" borderId="33" xfId="0" applyFont="1" applyFill="1" applyBorder="1" applyAlignment="1" applyProtection="1">
      <alignment horizontal="center" vertical="center"/>
      <protection locked="0"/>
    </xf>
    <xf numFmtId="0" fontId="169" fillId="4" borderId="23" xfId="0" applyFont="1" applyFill="1" applyBorder="1" applyAlignment="1" applyProtection="1">
      <alignment horizontal="center" vertical="center" wrapText="1"/>
      <protection hidden="1"/>
    </xf>
    <xf numFmtId="0" fontId="170" fillId="2" borderId="8" xfId="0" applyFont="1" applyFill="1" applyBorder="1" applyAlignment="1" applyProtection="1">
      <alignment horizontal="center"/>
      <protection locked="0"/>
    </xf>
    <xf numFmtId="0" fontId="171" fillId="2" borderId="8" xfId="0" applyFont="1" applyFill="1" applyBorder="1" applyAlignment="1" applyProtection="1">
      <alignment horizontal="center"/>
      <protection locked="0"/>
    </xf>
    <xf numFmtId="0" fontId="166" fillId="2" borderId="10" xfId="0" applyFont="1" applyFill="1" applyBorder="1" applyAlignment="1" applyProtection="1">
      <alignment horizontal="left" vertical="top"/>
      <protection hidden="1"/>
    </xf>
    <xf numFmtId="167" fontId="91" fillId="2" borderId="32" xfId="0" applyNumberFormat="1" applyFont="1" applyFill="1" applyBorder="1" applyAlignment="1" applyProtection="1">
      <alignment horizontal="left" vertical="top"/>
      <protection hidden="1"/>
    </xf>
    <xf numFmtId="0" fontId="18" fillId="0" borderId="0" xfId="42" applyProtection="1">
      <protection locked="0" hidden="1"/>
    </xf>
    <xf numFmtId="0" fontId="29" fillId="2" borderId="0" xfId="42" applyFont="1" applyFill="1" applyProtection="1">
      <protection locked="0" hidden="1"/>
    </xf>
    <xf numFmtId="0" fontId="18" fillId="0" borderId="0" xfId="43" applyProtection="1">
      <protection locked="0" hidden="1"/>
    </xf>
    <xf numFmtId="0" fontId="29" fillId="2" borderId="0" xfId="43" applyFont="1" applyFill="1" applyProtection="1">
      <protection locked="0" hidden="1"/>
    </xf>
    <xf numFmtId="0" fontId="158" fillId="38" borderId="0" xfId="43" applyFont="1" applyFill="1" applyAlignment="1" applyProtection="1">
      <alignment vertical="center" shrinkToFit="1"/>
      <protection hidden="1"/>
    </xf>
    <xf numFmtId="167" fontId="85" fillId="0" borderId="0" xfId="42" applyNumberFormat="1" applyFont="1" applyAlignment="1" applyProtection="1">
      <alignment horizontal="center" vertical="center"/>
      <protection hidden="1"/>
    </xf>
    <xf numFmtId="0" fontId="38" fillId="2" borderId="0" xfId="0" applyFont="1" applyFill="1" applyAlignment="1" applyProtection="1">
      <alignment horizontal="left" vertical="center"/>
      <protection hidden="1"/>
    </xf>
    <xf numFmtId="0" fontId="32" fillId="0" borderId="0" xfId="0" applyFont="1" applyAlignment="1" applyProtection="1">
      <alignment horizontal="center" vertical="center"/>
      <protection hidden="1"/>
    </xf>
    <xf numFmtId="0" fontId="23" fillId="0" borderId="0" xfId="37" applyFont="1" applyFill="1" applyAlignment="1" applyProtection="1">
      <alignment vertical="center" shrinkToFit="1"/>
      <protection hidden="1"/>
    </xf>
    <xf numFmtId="167" fontId="85" fillId="0" borderId="0" xfId="42" applyNumberFormat="1" applyFont="1" applyAlignment="1" applyProtection="1">
      <alignment vertical="center" shrinkToFit="1"/>
      <protection hidden="1"/>
    </xf>
    <xf numFmtId="0" fontId="172" fillId="0" borderId="0" xfId="0" applyFont="1" applyProtection="1">
      <protection hidden="1"/>
    </xf>
    <xf numFmtId="0" fontId="87" fillId="38" borderId="0" xfId="43" applyFont="1" applyFill="1" applyAlignment="1" applyProtection="1">
      <alignment vertical="center" shrinkToFit="1"/>
      <protection hidden="1"/>
    </xf>
    <xf numFmtId="167" fontId="91" fillId="2" borderId="29" xfId="0" applyNumberFormat="1" applyFont="1" applyFill="1" applyBorder="1" applyAlignment="1" applyProtection="1">
      <alignment horizontal="center" vertical="top" shrinkToFit="1"/>
      <protection hidden="1"/>
    </xf>
    <xf numFmtId="0" fontId="159" fillId="41" borderId="0" xfId="0" applyFont="1" applyFill="1" applyAlignment="1" applyProtection="1">
      <alignment vertical="center"/>
      <protection locked="0"/>
    </xf>
    <xf numFmtId="0" fontId="173" fillId="41" borderId="8" xfId="0" applyFont="1" applyFill="1" applyBorder="1" applyAlignment="1" applyProtection="1">
      <alignment horizontal="center"/>
      <protection locked="0"/>
    </xf>
    <xf numFmtId="0" fontId="114" fillId="0" borderId="0" xfId="42" applyFont="1" applyProtection="1">
      <protection hidden="1"/>
    </xf>
    <xf numFmtId="0" fontId="146" fillId="0" borderId="0" xfId="42" applyFont="1" applyProtection="1">
      <protection hidden="1"/>
    </xf>
    <xf numFmtId="0" fontId="145" fillId="0" borderId="0" xfId="42" applyFont="1" applyAlignment="1" applyProtection="1">
      <alignment horizontal="left"/>
      <protection hidden="1"/>
    </xf>
    <xf numFmtId="0" fontId="115" fillId="0" borderId="0" xfId="63" applyFont="1" applyAlignment="1" applyProtection="1">
      <alignment horizontal="left"/>
      <protection hidden="1"/>
    </xf>
    <xf numFmtId="0" fontId="146" fillId="0" borderId="0" xfId="42" applyFont="1" applyAlignment="1" applyProtection="1">
      <alignment horizontal="left"/>
      <protection hidden="1"/>
    </xf>
    <xf numFmtId="0" fontId="145" fillId="0" borderId="0" xfId="63" applyFont="1" applyAlignment="1" applyProtection="1">
      <alignment horizontal="center"/>
      <protection hidden="1"/>
    </xf>
    <xf numFmtId="0" fontId="18" fillId="0" borderId="0" xfId="42" applyAlignment="1" applyProtection="1">
      <alignment vertical="top"/>
      <protection hidden="1"/>
    </xf>
    <xf numFmtId="0" fontId="111" fillId="0" borderId="0" xfId="42" applyFont="1" applyAlignment="1" applyProtection="1">
      <alignment horizontal="left" vertical="center"/>
      <protection hidden="1"/>
    </xf>
    <xf numFmtId="0" fontId="112" fillId="0" borderId="0" xfId="42" applyFont="1" applyAlignment="1" applyProtection="1">
      <alignment horizontal="left" vertical="center"/>
      <protection hidden="1"/>
    </xf>
    <xf numFmtId="0" fontId="18" fillId="0" borderId="0" xfId="42" applyAlignment="1" applyProtection="1">
      <alignment horizontal="center" vertical="center"/>
      <protection hidden="1"/>
    </xf>
    <xf numFmtId="0" fontId="113" fillId="0" borderId="0" xfId="42" applyFont="1" applyAlignment="1" applyProtection="1">
      <alignment horizontal="left" vertical="center"/>
      <protection hidden="1"/>
    </xf>
    <xf numFmtId="0" fontId="22" fillId="0" borderId="0" xfId="63" applyAlignment="1" applyProtection="1">
      <protection hidden="1"/>
    </xf>
    <xf numFmtId="0" fontId="117" fillId="0" borderId="0" xfId="42" applyFont="1" applyProtection="1">
      <protection hidden="1"/>
    </xf>
    <xf numFmtId="0" fontId="18" fillId="0" borderId="0" xfId="42" applyAlignment="1" applyProtection="1">
      <alignment horizontal="left" vertical="top"/>
      <protection hidden="1"/>
    </xf>
    <xf numFmtId="0" fontId="157" fillId="0" borderId="0" xfId="66" applyProtection="1">
      <protection hidden="1"/>
    </xf>
    <xf numFmtId="0" fontId="137" fillId="0" borderId="0" xfId="42" applyFont="1" applyAlignment="1" applyProtection="1">
      <alignment horizontal="center" vertical="center"/>
      <protection hidden="1"/>
    </xf>
    <xf numFmtId="0" fontId="103" fillId="0" borderId="0" xfId="38" applyProtection="1">
      <protection hidden="1"/>
    </xf>
    <xf numFmtId="0" fontId="22" fillId="0" borderId="0" xfId="63" applyAlignment="1" applyProtection="1">
      <alignment vertical="center"/>
      <protection hidden="1"/>
    </xf>
    <xf numFmtId="0" fontId="18" fillId="0" borderId="0" xfId="42" applyAlignment="1" applyProtection="1">
      <alignment vertical="center"/>
      <protection hidden="1"/>
    </xf>
    <xf numFmtId="0" fontId="116" fillId="0" borderId="0" xfId="42" applyFont="1" applyProtection="1">
      <protection hidden="1"/>
    </xf>
    <xf numFmtId="0" fontId="18" fillId="0" borderId="0" xfId="63" applyFont="1" applyAlignment="1" applyProtection="1">
      <protection hidden="1"/>
    </xf>
    <xf numFmtId="0" fontId="174" fillId="0" borderId="0" xfId="63" applyFont="1" applyAlignment="1" applyProtection="1">
      <alignment horizontal="left"/>
      <protection hidden="1"/>
    </xf>
    <xf numFmtId="0" fontId="103" fillId="0" borderId="0" xfId="38" applyAlignment="1" applyProtection="1">
      <alignment vertical="center"/>
      <protection hidden="1"/>
    </xf>
    <xf numFmtId="0" fontId="18" fillId="0" borderId="0" xfId="38" applyFont="1" applyProtection="1">
      <protection hidden="1"/>
    </xf>
    <xf numFmtId="0" fontId="82" fillId="0" borderId="7" xfId="0" applyFont="1" applyBorder="1" applyAlignment="1" applyProtection="1">
      <alignment vertical="center"/>
      <protection locked="0"/>
    </xf>
    <xf numFmtId="0" fontId="82" fillId="0" borderId="8" xfId="0" applyFont="1" applyBorder="1" applyAlignment="1" applyProtection="1">
      <alignment horizontal="center" vertical="center"/>
      <protection locked="0"/>
    </xf>
    <xf numFmtId="0" fontId="23" fillId="4" borderId="10" xfId="43" applyFont="1" applyFill="1" applyBorder="1" applyProtection="1">
      <protection hidden="1"/>
    </xf>
    <xf numFmtId="0" fontId="23" fillId="4" borderId="0" xfId="43" applyFont="1" applyFill="1" applyProtection="1">
      <protection hidden="1"/>
    </xf>
    <xf numFmtId="0" fontId="23" fillId="0" borderId="10" xfId="43" applyFont="1" applyBorder="1" applyProtection="1">
      <protection hidden="1"/>
    </xf>
    <xf numFmtId="0" fontId="18" fillId="4" borderId="0" xfId="43" applyFill="1" applyProtection="1">
      <protection hidden="1"/>
    </xf>
    <xf numFmtId="0" fontId="0" fillId="0" borderId="0" xfId="0" applyAlignment="1">
      <alignment horizontal="center"/>
    </xf>
    <xf numFmtId="0" fontId="137" fillId="48" borderId="0" xfId="0" applyFont="1" applyFill="1" applyAlignment="1">
      <alignment vertical="center"/>
    </xf>
    <xf numFmtId="0" fontId="103" fillId="0" borderId="0" xfId="38" applyAlignment="1" applyProtection="1">
      <alignment vertical="top"/>
      <protection hidden="1"/>
    </xf>
    <xf numFmtId="0" fontId="22" fillId="0" borderId="0" xfId="63" applyAlignment="1" applyProtection="1">
      <alignment vertical="top"/>
      <protection hidden="1"/>
    </xf>
    <xf numFmtId="0" fontId="147" fillId="0" borderId="0" xfId="42" applyFont="1" applyProtection="1">
      <protection hidden="1"/>
    </xf>
    <xf numFmtId="0" fontId="147" fillId="0" borderId="0" xfId="42" applyFont="1" applyAlignment="1" applyProtection="1">
      <alignment vertical="top"/>
      <protection hidden="1"/>
    </xf>
    <xf numFmtId="0" fontId="22" fillId="0" borderId="0" xfId="63" applyAlignment="1" applyProtection="1"/>
    <xf numFmtId="0" fontId="147" fillId="0" borderId="0" xfId="42" applyFont="1" applyAlignment="1">
      <alignment vertical="center"/>
    </xf>
    <xf numFmtId="0" fontId="177" fillId="0" borderId="0" xfId="42" applyFont="1"/>
    <xf numFmtId="0" fontId="178" fillId="0" borderId="0" xfId="63" applyFont="1" applyAlignment="1" applyProtection="1"/>
    <xf numFmtId="0" fontId="176" fillId="0" borderId="0" xfId="42" applyFont="1"/>
    <xf numFmtId="0" fontId="178" fillId="0" borderId="0" xfId="63" applyFont="1" applyAlignment="1" applyProtection="1">
      <protection hidden="1"/>
    </xf>
    <xf numFmtId="0" fontId="147" fillId="0" borderId="0" xfId="42" applyFont="1" applyAlignment="1" applyProtection="1">
      <alignment horizontal="left" vertical="top"/>
      <protection hidden="1"/>
    </xf>
    <xf numFmtId="0" fontId="178" fillId="0" borderId="0" xfId="63" applyFont="1" applyAlignment="1" applyProtection="1">
      <alignment vertical="center"/>
      <protection hidden="1"/>
    </xf>
    <xf numFmtId="0" fontId="94" fillId="0" borderId="0" xfId="42" applyFont="1" applyProtection="1">
      <protection hidden="1"/>
    </xf>
    <xf numFmtId="0" fontId="147" fillId="0" borderId="0" xfId="63" applyFont="1" applyAlignment="1" applyProtection="1">
      <protection hidden="1"/>
    </xf>
    <xf numFmtId="0" fontId="147" fillId="0" borderId="0" xfId="42" applyFont="1" applyAlignment="1" applyProtection="1">
      <alignment horizontal="center" vertical="center"/>
      <protection hidden="1"/>
    </xf>
    <xf numFmtId="0" fontId="147" fillId="0" borderId="0" xfId="42" applyFont="1" applyAlignment="1" applyProtection="1">
      <alignment vertical="center"/>
      <protection hidden="1"/>
    </xf>
    <xf numFmtId="0" fontId="179" fillId="0" borderId="0" xfId="42" applyFont="1" applyProtection="1">
      <protection hidden="1"/>
    </xf>
    <xf numFmtId="0" fontId="103" fillId="0" borderId="0" xfId="66" applyFont="1" applyProtection="1">
      <protection hidden="1"/>
    </xf>
    <xf numFmtId="0" fontId="18" fillId="0" borderId="5" xfId="0" applyFont="1" applyBorder="1" applyAlignment="1" applyProtection="1">
      <alignment horizontal="left"/>
      <protection locked="0"/>
    </xf>
    <xf numFmtId="0" fontId="18" fillId="46" borderId="5" xfId="0" applyFont="1" applyFill="1" applyBorder="1" applyAlignment="1" applyProtection="1">
      <alignment horizontal="center"/>
      <protection locked="0"/>
    </xf>
    <xf numFmtId="14" fontId="33" fillId="48" borderId="5" xfId="0" applyNumberFormat="1" applyFont="1" applyFill="1" applyBorder="1" applyProtection="1">
      <protection locked="0"/>
    </xf>
    <xf numFmtId="1" fontId="60" fillId="0" borderId="5" xfId="42" applyNumberFormat="1" applyFont="1" applyBorder="1" applyAlignment="1" applyProtection="1">
      <alignment horizontal="center" vertical="center"/>
      <protection hidden="1"/>
    </xf>
    <xf numFmtId="0" fontId="35" fillId="41" borderId="0" xfId="0" applyFont="1" applyFill="1" applyAlignment="1" applyProtection="1">
      <alignment horizontal="left"/>
      <protection locked="0"/>
    </xf>
    <xf numFmtId="0" fontId="35" fillId="41" borderId="8" xfId="0" applyFont="1" applyFill="1" applyBorder="1" applyAlignment="1" applyProtection="1">
      <alignment horizontal="left"/>
      <protection locked="0"/>
    </xf>
    <xf numFmtId="0" fontId="180" fillId="48" borderId="5" xfId="0" applyFont="1" applyFill="1" applyBorder="1" applyAlignment="1" applyProtection="1">
      <alignment horizontal="center"/>
      <protection locked="0"/>
    </xf>
    <xf numFmtId="0" fontId="181" fillId="0" borderId="0" xfId="42" applyFont="1" applyAlignment="1" applyProtection="1">
      <alignment horizontal="left"/>
      <protection hidden="1"/>
    </xf>
    <xf numFmtId="0" fontId="55" fillId="0" borderId="0" xfId="0" applyFont="1" applyAlignment="1" applyProtection="1">
      <alignment horizontal="center"/>
      <protection hidden="1"/>
    </xf>
    <xf numFmtId="0" fontId="0" fillId="2" borderId="0" xfId="0" applyFill="1" applyProtection="1">
      <protection hidden="1"/>
    </xf>
    <xf numFmtId="171" fontId="0" fillId="2" borderId="0" xfId="0" applyNumberFormat="1" applyFill="1" applyProtection="1">
      <protection hidden="1"/>
    </xf>
    <xf numFmtId="0" fontId="55" fillId="0" borderId="0" xfId="0" applyFont="1" applyAlignment="1" applyProtection="1">
      <alignment horizontal="left"/>
      <protection hidden="1"/>
    </xf>
    <xf numFmtId="0" fontId="55" fillId="0" borderId="0" xfId="0" applyFont="1" applyAlignment="1" applyProtection="1">
      <alignment shrinkToFit="1"/>
      <protection hidden="1"/>
    </xf>
    <xf numFmtId="0" fontId="83" fillId="0" borderId="0" xfId="0" applyFont="1" applyProtection="1">
      <protection hidden="1"/>
    </xf>
    <xf numFmtId="0" fontId="162" fillId="0" borderId="0" xfId="0" applyFont="1" applyAlignment="1" applyProtection="1">
      <alignment horizontal="right"/>
      <protection hidden="1"/>
    </xf>
    <xf numFmtId="172" fontId="162" fillId="0" borderId="4" xfId="0" applyNumberFormat="1" applyFont="1" applyBorder="1" applyAlignment="1" applyProtection="1">
      <alignment horizontal="right"/>
      <protection hidden="1"/>
    </xf>
    <xf numFmtId="0" fontId="162" fillId="0" borderId="4" xfId="0" applyFont="1" applyBorder="1" applyAlignment="1" applyProtection="1">
      <alignment horizontal="left"/>
      <protection hidden="1"/>
    </xf>
    <xf numFmtId="171" fontId="83" fillId="0" borderId="0" xfId="0" applyNumberFormat="1" applyFont="1" applyAlignment="1" applyProtection="1">
      <alignment horizontal="right"/>
      <protection hidden="1"/>
    </xf>
    <xf numFmtId="171" fontId="83" fillId="0" borderId="0" xfId="0" applyNumberFormat="1" applyFont="1" applyAlignment="1" applyProtection="1">
      <alignment horizontal="center"/>
      <protection hidden="1"/>
    </xf>
    <xf numFmtId="0" fontId="74" fillId="0" borderId="0" xfId="0" applyFont="1" applyAlignment="1" applyProtection="1">
      <alignment horizontal="center"/>
      <protection hidden="1"/>
    </xf>
    <xf numFmtId="0" fontId="72" fillId="0" borderId="0" xfId="0" applyFont="1" applyProtection="1">
      <protection hidden="1"/>
    </xf>
    <xf numFmtId="0" fontId="72" fillId="0" borderId="24" xfId="0" applyFont="1" applyBorder="1" applyProtection="1">
      <protection hidden="1"/>
    </xf>
    <xf numFmtId="0" fontId="72" fillId="0" borderId="39" xfId="0" applyFont="1" applyBorder="1" applyProtection="1">
      <protection hidden="1"/>
    </xf>
    <xf numFmtId="0" fontId="72" fillId="0" borderId="90" xfId="0" applyFont="1" applyBorder="1" applyProtection="1">
      <protection hidden="1"/>
    </xf>
    <xf numFmtId="0" fontId="18" fillId="0" borderId="91" xfId="0" applyFont="1" applyBorder="1" applyAlignment="1" applyProtection="1">
      <alignment horizontal="distributed" vertical="center"/>
      <protection hidden="1"/>
    </xf>
    <xf numFmtId="0" fontId="72" fillId="0" borderId="89" xfId="0" applyFont="1" applyBorder="1" applyProtection="1">
      <protection hidden="1"/>
    </xf>
    <xf numFmtId="0" fontId="0" fillId="0" borderId="89" xfId="0" applyBorder="1" applyProtection="1">
      <protection hidden="1"/>
    </xf>
    <xf numFmtId="0" fontId="72" fillId="0" borderId="86" xfId="0" applyFont="1" applyBorder="1" applyProtection="1">
      <protection hidden="1"/>
    </xf>
    <xf numFmtId="0" fontId="72" fillId="0" borderId="87" xfId="0" applyFont="1" applyBorder="1" applyProtection="1">
      <protection hidden="1"/>
    </xf>
    <xf numFmtId="0" fontId="0" fillId="0" borderId="87" xfId="0" applyBorder="1" applyProtection="1">
      <protection hidden="1"/>
    </xf>
    <xf numFmtId="0" fontId="72" fillId="0" borderId="85" xfId="0" applyFont="1" applyBorder="1" applyProtection="1">
      <protection hidden="1"/>
    </xf>
    <xf numFmtId="0" fontId="54" fillId="0" borderId="0" xfId="0" applyFont="1" applyAlignment="1" applyProtection="1">
      <alignment horizontal="right" vertical="center"/>
      <protection hidden="1"/>
    </xf>
    <xf numFmtId="0" fontId="165" fillId="0" borderId="0" xfId="0" applyFont="1" applyAlignment="1" applyProtection="1">
      <alignment horizontal="center"/>
      <protection hidden="1"/>
    </xf>
    <xf numFmtId="0" fontId="53" fillId="0" borderId="0" xfId="0" applyFont="1" applyProtection="1">
      <protection hidden="1"/>
    </xf>
    <xf numFmtId="0" fontId="40" fillId="0" borderId="0" xfId="0" applyFont="1" applyAlignment="1" applyProtection="1">
      <alignment horizontal="center"/>
      <protection hidden="1"/>
    </xf>
    <xf numFmtId="0" fontId="19" fillId="0" borderId="0" xfId="0" applyFont="1" applyProtection="1">
      <protection hidden="1"/>
    </xf>
    <xf numFmtId="0" fontId="19" fillId="2" borderId="0" xfId="0" applyFont="1" applyFill="1" applyProtection="1">
      <protection hidden="1"/>
    </xf>
    <xf numFmtId="171" fontId="19" fillId="2" borderId="0" xfId="0" applyNumberFormat="1" applyFont="1" applyFill="1" applyProtection="1">
      <protection hidden="1"/>
    </xf>
    <xf numFmtId="0" fontId="23" fillId="4" borderId="30" xfId="0" applyFont="1" applyFill="1" applyBorder="1" applyAlignment="1" applyProtection="1">
      <alignment horizontal="center" vertical="center" wrapText="1"/>
      <protection hidden="1"/>
    </xf>
    <xf numFmtId="0" fontId="23" fillId="4" borderId="26" xfId="0" applyFont="1" applyFill="1" applyBorder="1" applyAlignment="1" applyProtection="1">
      <alignment horizontal="center" vertical="center" wrapText="1"/>
      <protection hidden="1"/>
    </xf>
    <xf numFmtId="2" fontId="23" fillId="4" borderId="26" xfId="0" applyNumberFormat="1" applyFont="1" applyFill="1" applyBorder="1" applyAlignment="1" applyProtection="1">
      <alignment horizontal="center" vertical="center" wrapText="1"/>
      <protection hidden="1"/>
    </xf>
    <xf numFmtId="2" fontId="23" fillId="4" borderId="83" xfId="0" applyNumberFormat="1" applyFont="1" applyFill="1" applyBorder="1" applyAlignment="1" applyProtection="1">
      <alignment horizontal="center" vertical="center" wrapText="1"/>
      <protection hidden="1"/>
    </xf>
    <xf numFmtId="1" fontId="23" fillId="4" borderId="83" xfId="0" applyNumberFormat="1" applyFont="1" applyFill="1" applyBorder="1" applyAlignment="1" applyProtection="1">
      <alignment horizontal="center" vertical="center" wrapText="1"/>
      <protection hidden="1"/>
    </xf>
    <xf numFmtId="0" fontId="149" fillId="4" borderId="26" xfId="0" applyFont="1" applyFill="1" applyBorder="1" applyAlignment="1" applyProtection="1">
      <alignment horizontal="center" vertical="center" wrapText="1"/>
      <protection hidden="1"/>
    </xf>
    <xf numFmtId="171" fontId="149" fillId="4" borderId="26" xfId="0" applyNumberFormat="1" applyFont="1" applyFill="1" applyBorder="1" applyAlignment="1" applyProtection="1">
      <alignment horizontal="center" vertical="center" wrapText="1"/>
      <protection hidden="1"/>
    </xf>
    <xf numFmtId="0" fontId="19" fillId="2" borderId="5" xfId="0" applyFont="1" applyFill="1" applyBorder="1" applyAlignment="1" applyProtection="1">
      <alignment vertical="center"/>
      <protection hidden="1"/>
    </xf>
    <xf numFmtId="0" fontId="19" fillId="2" borderId="0" xfId="0" applyFont="1" applyFill="1" applyAlignment="1" applyProtection="1">
      <alignment vertical="center"/>
      <protection hidden="1"/>
    </xf>
    <xf numFmtId="0" fontId="23" fillId="4" borderId="27" xfId="0" applyFont="1" applyFill="1" applyBorder="1" applyAlignment="1" applyProtection="1">
      <alignment vertical="center" wrapText="1"/>
      <protection hidden="1"/>
    </xf>
    <xf numFmtId="0" fontId="23" fillId="4" borderId="5" xfId="0" applyFont="1" applyFill="1" applyBorder="1" applyAlignment="1" applyProtection="1">
      <alignment horizontal="center" vertical="center" wrapText="1"/>
      <protection hidden="1"/>
    </xf>
    <xf numFmtId="2" fontId="23" fillId="4" borderId="5" xfId="0" applyNumberFormat="1" applyFont="1" applyFill="1" applyBorder="1" applyAlignment="1" applyProtection="1">
      <alignment horizontal="center" vertical="center" wrapText="1"/>
      <protection hidden="1"/>
    </xf>
    <xf numFmtId="0" fontId="43" fillId="4" borderId="5" xfId="0" applyFont="1" applyFill="1" applyBorder="1" applyAlignment="1" applyProtection="1">
      <alignment horizontal="center" vertical="center" wrapText="1"/>
      <protection hidden="1"/>
    </xf>
    <xf numFmtId="0" fontId="19" fillId="2" borderId="28" xfId="0" applyFont="1" applyFill="1" applyBorder="1" applyAlignment="1" applyProtection="1">
      <alignment vertical="center"/>
      <protection hidden="1"/>
    </xf>
    <xf numFmtId="171" fontId="19" fillId="2" borderId="24" xfId="0" applyNumberFormat="1" applyFont="1" applyFill="1" applyBorder="1" applyAlignment="1" applyProtection="1">
      <alignment vertical="center"/>
      <protection hidden="1"/>
    </xf>
    <xf numFmtId="0" fontId="27" fillId="0" borderId="27" xfId="0" applyFont="1" applyBorder="1" applyAlignment="1" applyProtection="1">
      <alignment horizontal="center" vertical="center"/>
      <protection hidden="1"/>
    </xf>
    <xf numFmtId="0" fontId="43" fillId="0" borderId="5" xfId="29" applyNumberFormat="1" applyFont="1" applyBorder="1" applyAlignment="1" applyProtection="1">
      <alignment horizontal="center" vertical="center"/>
      <protection hidden="1"/>
    </xf>
    <xf numFmtId="0" fontId="149" fillId="2" borderId="5" xfId="0" applyFont="1" applyFill="1" applyBorder="1" applyAlignment="1" applyProtection="1">
      <alignment horizontal="center" vertical="center"/>
      <protection hidden="1"/>
    </xf>
    <xf numFmtId="0" fontId="149" fillId="2" borderId="28" xfId="0" applyFont="1" applyFill="1" applyBorder="1" applyAlignment="1" applyProtection="1">
      <alignment horizontal="center" vertical="center"/>
      <protection hidden="1"/>
    </xf>
    <xf numFmtId="171" fontId="149" fillId="2" borderId="24" xfId="0" applyNumberFormat="1" applyFont="1" applyFill="1" applyBorder="1" applyAlignment="1" applyProtection="1">
      <alignment horizontal="center" vertical="center"/>
      <protection hidden="1"/>
    </xf>
    <xf numFmtId="0" fontId="58" fillId="2" borderId="5" xfId="0" applyFont="1" applyFill="1" applyBorder="1" applyAlignment="1" applyProtection="1">
      <alignment vertical="center"/>
      <protection hidden="1"/>
    </xf>
    <xf numFmtId="0" fontId="58" fillId="2" borderId="0" xfId="0" applyFont="1" applyFill="1" applyAlignment="1" applyProtection="1">
      <alignment vertical="center"/>
      <protection hidden="1"/>
    </xf>
    <xf numFmtId="165" fontId="43" fillId="0" borderId="0" xfId="29" applyNumberFormat="1" applyFont="1" applyAlignment="1" applyProtection="1">
      <alignment horizontal="center" vertical="center"/>
      <protection hidden="1"/>
    </xf>
    <xf numFmtId="164" fontId="43" fillId="0" borderId="0" xfId="28" applyNumberFormat="1" applyFont="1" applyAlignment="1" applyProtection="1">
      <alignment horizontal="center" vertical="center"/>
      <protection hidden="1"/>
    </xf>
    <xf numFmtId="166" fontId="43" fillId="0" borderId="0" xfId="28" applyNumberFormat="1" applyFont="1" applyAlignment="1" applyProtection="1">
      <alignment horizontal="center" vertical="center"/>
      <protection hidden="1"/>
    </xf>
    <xf numFmtId="171" fontId="58" fillId="2" borderId="0" xfId="0" applyNumberFormat="1" applyFont="1" applyFill="1" applyAlignment="1" applyProtection="1">
      <alignment vertical="center"/>
      <protection hidden="1"/>
    </xf>
    <xf numFmtId="165" fontId="61" fillId="0" borderId="54" xfId="29" applyNumberFormat="1" applyFont="1" applyBorder="1" applyAlignment="1" applyProtection="1">
      <alignment horizontal="center" vertical="center"/>
      <protection hidden="1"/>
    </xf>
    <xf numFmtId="165" fontId="61" fillId="0" borderId="72" xfId="29" applyNumberFormat="1" applyFont="1" applyFill="1" applyBorder="1" applyAlignment="1" applyProtection="1">
      <alignment horizontal="center" vertical="center"/>
      <protection hidden="1"/>
    </xf>
    <xf numFmtId="0" fontId="58" fillId="2" borderId="56" xfId="0" applyFont="1" applyFill="1" applyBorder="1" applyAlignment="1" applyProtection="1">
      <alignment vertical="center"/>
      <protection hidden="1"/>
    </xf>
    <xf numFmtId="165" fontId="61" fillId="0" borderId="0" xfId="29" applyNumberFormat="1" applyFont="1" applyFill="1" applyBorder="1" applyAlignment="1" applyProtection="1">
      <alignment horizontal="center" vertical="center"/>
      <protection hidden="1"/>
    </xf>
    <xf numFmtId="0" fontId="68" fillId="2" borderId="56" xfId="0" applyFont="1" applyFill="1" applyBorder="1" applyAlignment="1" applyProtection="1">
      <alignment vertical="center"/>
      <protection hidden="1"/>
    </xf>
    <xf numFmtId="165" fontId="62" fillId="0" borderId="0" xfId="29" applyNumberFormat="1" applyFont="1" applyFill="1" applyBorder="1" applyAlignment="1" applyProtection="1">
      <alignment horizontal="center" vertical="center"/>
      <protection hidden="1"/>
    </xf>
    <xf numFmtId="0" fontId="57" fillId="2" borderId="0" xfId="0" applyFont="1" applyFill="1" applyAlignment="1" applyProtection="1">
      <alignment vertical="center"/>
      <protection hidden="1"/>
    </xf>
    <xf numFmtId="0" fontId="20" fillId="2" borderId="56" xfId="0" applyFont="1" applyFill="1" applyBorder="1" applyProtection="1">
      <protection hidden="1"/>
    </xf>
    <xf numFmtId="0" fontId="63" fillId="0" borderId="0" xfId="0" applyFont="1" applyProtection="1">
      <protection hidden="1"/>
    </xf>
    <xf numFmtId="0" fontId="20" fillId="2" borderId="0" xfId="0" applyFont="1" applyFill="1" applyProtection="1">
      <protection hidden="1"/>
    </xf>
    <xf numFmtId="0" fontId="27" fillId="0" borderId="56" xfId="0" applyFont="1" applyBorder="1" applyAlignment="1" applyProtection="1">
      <alignment vertical="top"/>
      <protection hidden="1"/>
    </xf>
    <xf numFmtId="0" fontId="23" fillId="0" borderId="0" xfId="0" applyFont="1" applyProtection="1">
      <protection hidden="1"/>
    </xf>
    <xf numFmtId="0" fontId="0" fillId="2" borderId="58" xfId="0" applyFill="1" applyBorder="1" applyProtection="1">
      <protection hidden="1"/>
    </xf>
    <xf numFmtId="0" fontId="0" fillId="0" borderId="73" xfId="0" applyBorder="1" applyProtection="1">
      <protection hidden="1"/>
    </xf>
    <xf numFmtId="0" fontId="67" fillId="0" borderId="0" xfId="0" applyFont="1" applyAlignment="1" applyProtection="1">
      <alignment vertical="center"/>
      <protection hidden="1"/>
    </xf>
    <xf numFmtId="0" fontId="56" fillId="0" borderId="0" xfId="0" applyFont="1" applyAlignment="1" applyProtection="1">
      <alignment horizontal="center" vertical="top"/>
      <protection hidden="1"/>
    </xf>
    <xf numFmtId="0" fontId="23" fillId="2" borderId="0" xfId="0" applyFont="1" applyFill="1" applyAlignment="1" applyProtection="1">
      <alignment vertical="top" wrapText="1"/>
      <protection hidden="1"/>
    </xf>
    <xf numFmtId="0" fontId="56" fillId="0" borderId="0" xfId="0" applyFont="1" applyAlignment="1" applyProtection="1">
      <alignment vertical="top"/>
      <protection hidden="1"/>
    </xf>
    <xf numFmtId="0" fontId="184" fillId="0" borderId="5" xfId="0" applyFont="1" applyBorder="1" applyAlignment="1" applyProtection="1">
      <alignment horizontal="left"/>
      <protection locked="0"/>
    </xf>
    <xf numFmtId="0" fontId="18" fillId="54" borderId="5" xfId="0" applyFont="1" applyFill="1" applyBorder="1" applyAlignment="1" applyProtection="1">
      <alignment horizontal="center"/>
      <protection locked="0"/>
    </xf>
    <xf numFmtId="0" fontId="18" fillId="53" borderId="5" xfId="0" applyFont="1" applyFill="1" applyBorder="1" applyAlignment="1" applyProtection="1">
      <alignment horizontal="center"/>
      <protection locked="0"/>
    </xf>
    <xf numFmtId="0" fontId="109" fillId="44" borderId="0" xfId="0" applyFont="1" applyFill="1" applyAlignment="1" applyProtection="1">
      <alignment horizontal="center" wrapText="1"/>
      <protection hidden="1"/>
    </xf>
    <xf numFmtId="0" fontId="109" fillId="44" borderId="0" xfId="43" applyFont="1" applyFill="1" applyAlignment="1" applyProtection="1">
      <alignment horizontal="center" wrapText="1"/>
      <protection hidden="1"/>
    </xf>
    <xf numFmtId="0" fontId="109" fillId="44" borderId="5" xfId="0" applyFont="1" applyFill="1" applyBorder="1" applyAlignment="1" applyProtection="1">
      <alignment horizontal="left"/>
      <protection hidden="1"/>
    </xf>
    <xf numFmtId="0" fontId="109" fillId="44" borderId="5" xfId="0" applyFont="1" applyFill="1" applyBorder="1" applyAlignment="1" applyProtection="1">
      <alignment horizontal="center"/>
      <protection hidden="1"/>
    </xf>
    <xf numFmtId="0" fontId="109" fillId="44" borderId="5" xfId="43" applyFont="1" applyFill="1" applyBorder="1" applyAlignment="1" applyProtection="1">
      <alignment horizontal="center"/>
      <protection hidden="1"/>
    </xf>
    <xf numFmtId="0" fontId="134" fillId="0" borderId="5" xfId="0" applyFont="1" applyBorder="1" applyProtection="1">
      <protection hidden="1"/>
    </xf>
    <xf numFmtId="0" fontId="0" fillId="0" borderId="5" xfId="0" applyBorder="1" applyProtection="1">
      <protection hidden="1"/>
    </xf>
    <xf numFmtId="2" fontId="18" fillId="0" borderId="5" xfId="0" applyNumberFormat="1" applyFont="1" applyBorder="1" applyAlignment="1" applyProtection="1">
      <alignment horizontal="center"/>
      <protection hidden="1"/>
    </xf>
    <xf numFmtId="2" fontId="18" fillId="0" borderId="5" xfId="43" applyNumberFormat="1" applyBorder="1" applyAlignment="1" applyProtection="1">
      <alignment horizontal="center"/>
      <protection hidden="1"/>
    </xf>
    <xf numFmtId="0" fontId="135" fillId="0" borderId="0" xfId="0" applyFont="1" applyProtection="1">
      <protection hidden="1"/>
    </xf>
    <xf numFmtId="2" fontId="0" fillId="0" borderId="0" xfId="0" applyNumberFormat="1" applyAlignment="1" applyProtection="1">
      <alignment horizontal="center"/>
      <protection hidden="1"/>
    </xf>
    <xf numFmtId="0" fontId="50" fillId="0" borderId="0" xfId="0" applyFont="1" applyProtection="1">
      <protection hidden="1"/>
    </xf>
    <xf numFmtId="0" fontId="0" fillId="58" borderId="96" xfId="0" applyFill="1" applyBorder="1"/>
    <xf numFmtId="0" fontId="0" fillId="0" borderId="96" xfId="0" applyBorder="1"/>
    <xf numFmtId="0" fontId="170" fillId="0" borderId="4" xfId="0" applyFont="1" applyBorder="1" applyAlignment="1" applyProtection="1">
      <alignment vertical="center"/>
      <protection locked="0"/>
    </xf>
    <xf numFmtId="0" fontId="48" fillId="48" borderId="33" xfId="45" applyFont="1" applyFill="1" applyBorder="1" applyAlignment="1" applyProtection="1">
      <alignment horizontal="center" vertical="center" wrapText="1"/>
      <protection locked="0"/>
    </xf>
    <xf numFmtId="0" fontId="145" fillId="0" borderId="0" xfId="63" applyFont="1" applyAlignment="1" applyProtection="1">
      <alignment horizontal="left"/>
      <protection hidden="1"/>
    </xf>
    <xf numFmtId="0" fontId="145" fillId="0" borderId="0" xfId="63" applyFont="1" applyAlignment="1" applyProtection="1">
      <protection hidden="1"/>
    </xf>
    <xf numFmtId="0" fontId="111" fillId="0" borderId="0" xfId="76" applyFont="1" applyAlignment="1" applyProtection="1">
      <alignment horizontal="left" vertical="center"/>
      <protection hidden="1"/>
    </xf>
    <xf numFmtId="0" fontId="112" fillId="0" borderId="0" xfId="76" applyFont="1" applyAlignment="1" applyProtection="1">
      <alignment horizontal="left" vertical="center"/>
      <protection hidden="1"/>
    </xf>
    <xf numFmtId="0" fontId="2" fillId="0" borderId="0" xfId="76" applyAlignment="1" applyProtection="1">
      <alignment horizontal="center" vertical="center"/>
      <protection hidden="1"/>
    </xf>
    <xf numFmtId="0" fontId="113" fillId="0" borderId="0" xfId="76" applyFont="1" applyAlignment="1" applyProtection="1">
      <alignment horizontal="left" vertical="center"/>
      <protection hidden="1"/>
    </xf>
    <xf numFmtId="0" fontId="2" fillId="0" borderId="0" xfId="76" applyAlignment="1" applyProtection="1">
      <alignment vertical="top"/>
      <protection hidden="1"/>
    </xf>
    <xf numFmtId="0" fontId="2" fillId="0" borderId="0" xfId="76" applyProtection="1">
      <protection hidden="1"/>
    </xf>
    <xf numFmtId="0" fontId="2" fillId="0" borderId="0" xfId="76" applyAlignment="1" applyProtection="1">
      <alignment horizontal="center" vertical="top"/>
      <protection hidden="1"/>
    </xf>
    <xf numFmtId="0" fontId="94" fillId="0" borderId="0" xfId="76" applyFont="1" applyProtection="1">
      <protection hidden="1"/>
    </xf>
    <xf numFmtId="0" fontId="2" fillId="0" borderId="0" xfId="76" applyAlignment="1" applyProtection="1">
      <alignment horizontal="left" vertical="top"/>
      <protection hidden="1"/>
    </xf>
    <xf numFmtId="0" fontId="2" fillId="0" borderId="0" xfId="76" applyProtection="1">
      <protection locked="0" hidden="1"/>
    </xf>
    <xf numFmtId="0" fontId="146" fillId="0" borderId="0" xfId="76" applyFont="1" applyAlignment="1" applyProtection="1">
      <alignment horizontal="center"/>
      <protection hidden="1"/>
    </xf>
    <xf numFmtId="0" fontId="147" fillId="0" borderId="0" xfId="76" applyFont="1" applyProtection="1">
      <protection hidden="1"/>
    </xf>
    <xf numFmtId="0" fontId="146" fillId="0" borderId="0" xfId="76" applyFont="1" applyAlignment="1" applyProtection="1">
      <alignment horizontal="left"/>
      <protection hidden="1"/>
    </xf>
    <xf numFmtId="0" fontId="145" fillId="0" borderId="0" xfId="76" applyFont="1" applyAlignment="1" applyProtection="1">
      <alignment horizontal="left"/>
      <protection hidden="1"/>
    </xf>
    <xf numFmtId="0" fontId="147" fillId="0" borderId="0" xfId="76" applyFont="1" applyAlignment="1" applyProtection="1">
      <alignment horizontal="center"/>
      <protection hidden="1"/>
    </xf>
    <xf numFmtId="0" fontId="2" fillId="0" borderId="0" xfId="76" applyAlignment="1" applyProtection="1">
      <alignment horizontal="right"/>
      <protection hidden="1"/>
    </xf>
    <xf numFmtId="0" fontId="114" fillId="0" borderId="0" xfId="76" applyFont="1" applyProtection="1">
      <protection hidden="1"/>
    </xf>
    <xf numFmtId="0" fontId="20" fillId="0" borderId="0" xfId="76" applyFont="1" applyAlignment="1" applyProtection="1">
      <alignment wrapText="1"/>
      <protection hidden="1"/>
    </xf>
    <xf numFmtId="0" fontId="20" fillId="0" borderId="0" xfId="76" applyFont="1" applyProtection="1">
      <protection hidden="1"/>
    </xf>
    <xf numFmtId="0" fontId="116" fillId="0" borderId="0" xfId="76" applyFont="1" applyProtection="1">
      <protection hidden="1"/>
    </xf>
    <xf numFmtId="0" fontId="136" fillId="0" borderId="0" xfId="76" applyFont="1" applyProtection="1">
      <protection hidden="1"/>
    </xf>
    <xf numFmtId="0" fontId="186" fillId="0" borderId="0" xfId="0" applyFont="1" applyAlignment="1" applyProtection="1">
      <alignment horizontal="left"/>
      <protection locked="0"/>
    </xf>
    <xf numFmtId="15" fontId="0" fillId="58" borderId="96" xfId="0" applyNumberFormat="1" applyFill="1" applyBorder="1"/>
    <xf numFmtId="0" fontId="1" fillId="0" borderId="0" xfId="76" applyFont="1" applyAlignment="1" applyProtection="1">
      <alignment vertical="top"/>
      <protection hidden="1"/>
    </xf>
    <xf numFmtId="0" fontId="1" fillId="0" borderId="0" xfId="76" applyFont="1" applyProtection="1">
      <protection hidden="1"/>
    </xf>
    <xf numFmtId="0" fontId="145" fillId="0" borderId="0" xfId="37" applyFont="1" applyAlignment="1" applyProtection="1">
      <alignment horizontal="left"/>
      <protection hidden="1"/>
    </xf>
    <xf numFmtId="0" fontId="145" fillId="0" borderId="0" xfId="37" applyFont="1" applyAlignment="1" applyProtection="1">
      <protection hidden="1"/>
    </xf>
    <xf numFmtId="15" fontId="0" fillId="0" borderId="96" xfId="0" applyNumberFormat="1" applyBorder="1"/>
    <xf numFmtId="0" fontId="49" fillId="0" borderId="0" xfId="0" applyFont="1" applyAlignment="1" applyProtection="1">
      <alignment horizontal="left" vertical="center"/>
      <protection locked="0"/>
    </xf>
    <xf numFmtId="0" fontId="48" fillId="48" borderId="23" xfId="0" applyFont="1" applyFill="1" applyBorder="1" applyAlignment="1" applyProtection="1">
      <alignment horizontal="left" vertical="center" wrapText="1"/>
      <protection locked="0"/>
    </xf>
    <xf numFmtId="0" fontId="18" fillId="48" borderId="5" xfId="0" applyFont="1" applyFill="1" applyBorder="1" applyAlignment="1" applyProtection="1">
      <alignment horizontal="left"/>
      <protection locked="0"/>
    </xf>
    <xf numFmtId="0" fontId="35" fillId="0" borderId="8" xfId="0" applyFont="1" applyBorder="1" applyAlignment="1" applyProtection="1">
      <alignment horizontal="left"/>
      <protection locked="0"/>
    </xf>
    <xf numFmtId="0" fontId="77" fillId="0" borderId="0" xfId="0" applyFont="1" applyAlignment="1" applyProtection="1">
      <alignment horizontal="left"/>
      <protection locked="0"/>
    </xf>
    <xf numFmtId="0" fontId="48" fillId="48" borderId="23" xfId="0" applyFont="1" applyFill="1" applyBorder="1" applyAlignment="1" applyProtection="1">
      <alignment horizontal="left" vertical="center"/>
      <protection locked="0"/>
    </xf>
    <xf numFmtId="0" fontId="18" fillId="58" borderId="96" xfId="0" applyFont="1" applyFill="1" applyBorder="1"/>
    <xf numFmtId="0" fontId="18" fillId="0" borderId="96" xfId="0" applyFont="1" applyBorder="1"/>
    <xf numFmtId="0" fontId="33" fillId="48" borderId="5" xfId="0" applyFont="1" applyFill="1" applyBorder="1" applyAlignment="1" applyProtection="1">
      <alignment horizontal="center"/>
      <protection locked="0"/>
    </xf>
    <xf numFmtId="0" fontId="33" fillId="48" borderId="25" xfId="0" applyFont="1" applyFill="1" applyBorder="1" applyAlignment="1" applyProtection="1">
      <alignment horizontal="center"/>
      <protection locked="0"/>
    </xf>
    <xf numFmtId="0" fontId="33" fillId="48" borderId="42" xfId="0" applyFont="1" applyFill="1" applyBorder="1" applyAlignment="1" applyProtection="1">
      <alignment horizontal="center"/>
      <protection locked="0"/>
    </xf>
    <xf numFmtId="0" fontId="18" fillId="0" borderId="5" xfId="0" applyFont="1" applyBorder="1" applyAlignment="1" applyProtection="1">
      <alignment horizontal="left" wrapText="1"/>
      <protection locked="0"/>
    </xf>
    <xf numFmtId="49" fontId="18" fillId="0" borderId="5" xfId="0" applyNumberFormat="1" applyFont="1" applyBorder="1" applyAlignment="1" applyProtection="1">
      <alignment horizontal="left"/>
      <protection locked="0"/>
    </xf>
    <xf numFmtId="49" fontId="18" fillId="48" borderId="5" xfId="0" applyNumberFormat="1" applyFont="1" applyFill="1" applyBorder="1" applyAlignment="1" applyProtection="1">
      <alignment horizontal="left" vertical="center" wrapText="1"/>
      <protection locked="0"/>
    </xf>
    <xf numFmtId="0" fontId="18" fillId="0" borderId="5" xfId="0" applyFont="1" applyBorder="1" applyAlignment="1" applyProtection="1">
      <alignment horizontal="center" vertical="center" wrapText="1"/>
      <protection locked="0"/>
    </xf>
    <xf numFmtId="0" fontId="18" fillId="46" borderId="5" xfId="0" applyFont="1" applyFill="1" applyBorder="1" applyAlignment="1" applyProtection="1">
      <alignment horizontal="center" vertical="center" wrapText="1"/>
      <protection locked="0"/>
    </xf>
    <xf numFmtId="0" fontId="18" fillId="48" borderId="5" xfId="0" applyFont="1" applyFill="1" applyBorder="1" applyAlignment="1" applyProtection="1">
      <alignment horizontal="center"/>
      <protection locked="0"/>
    </xf>
    <xf numFmtId="0" fontId="18" fillId="48" borderId="42" xfId="0" applyFont="1" applyFill="1" applyBorder="1" applyAlignment="1" applyProtection="1">
      <alignment horizontal="center" vertical="center"/>
      <protection locked="0"/>
    </xf>
    <xf numFmtId="0" fontId="18" fillId="48" borderId="5" xfId="0" applyFont="1" applyFill="1" applyBorder="1" applyAlignment="1" applyProtection="1">
      <alignment horizontal="center" vertical="center"/>
      <protection locked="0"/>
    </xf>
    <xf numFmtId="0" fontId="184" fillId="0" borderId="5" xfId="0" applyFont="1" applyBorder="1" applyAlignment="1" applyProtection="1">
      <alignment horizontal="left" wrapText="1"/>
      <protection locked="0"/>
    </xf>
    <xf numFmtId="0" fontId="18" fillId="48" borderId="5" xfId="0" applyFont="1" applyFill="1" applyBorder="1" applyAlignment="1" applyProtection="1">
      <alignment horizontal="left" vertical="center" wrapText="1"/>
      <protection locked="0"/>
    </xf>
    <xf numFmtId="1" fontId="18" fillId="48" borderId="5" xfId="0" applyNumberFormat="1" applyFont="1" applyFill="1" applyBorder="1" applyAlignment="1" applyProtection="1">
      <alignment horizontal="center" vertical="center"/>
      <protection locked="0"/>
    </xf>
    <xf numFmtId="1" fontId="18" fillId="48" borderId="42" xfId="0" applyNumberFormat="1" applyFont="1" applyFill="1" applyBorder="1" applyAlignment="1" applyProtection="1">
      <alignment horizontal="center" vertical="center"/>
      <protection locked="0"/>
    </xf>
    <xf numFmtId="0" fontId="18" fillId="48" borderId="5" xfId="0" applyFont="1" applyFill="1" applyBorder="1" applyAlignment="1" applyProtection="1">
      <alignment horizontal="left" vertical="center"/>
      <protection locked="0"/>
    </xf>
    <xf numFmtId="0" fontId="18" fillId="0" borderId="5" xfId="0" applyFont="1" applyBorder="1" applyAlignment="1" applyProtection="1">
      <alignment horizontal="center" vertical="center"/>
      <protection locked="0"/>
    </xf>
    <xf numFmtId="1" fontId="18" fillId="48" borderId="25" xfId="0" applyNumberFormat="1" applyFont="1" applyFill="1" applyBorder="1" applyAlignment="1">
      <alignment horizontal="center" vertical="center"/>
    </xf>
    <xf numFmtId="0" fontId="18" fillId="48" borderId="42" xfId="0" applyFont="1" applyFill="1" applyBorder="1" applyAlignment="1" applyProtection="1">
      <alignment horizontal="center"/>
      <protection locked="0"/>
    </xf>
    <xf numFmtId="0" fontId="18" fillId="61" borderId="5" xfId="0" applyFont="1" applyFill="1" applyBorder="1" applyAlignment="1" applyProtection="1">
      <alignment horizontal="left" vertical="center"/>
      <protection locked="0"/>
    </xf>
    <xf numFmtId="0" fontId="149" fillId="0" borderId="5" xfId="0" applyFont="1" applyBorder="1" applyAlignment="1" applyProtection="1">
      <alignment horizontal="left"/>
      <protection locked="0"/>
    </xf>
    <xf numFmtId="0" fontId="18" fillId="49" borderId="5" xfId="0" applyFont="1" applyFill="1" applyBorder="1" applyAlignment="1" applyProtection="1">
      <alignment horizontal="center" vertical="center" wrapText="1"/>
      <protection locked="0"/>
    </xf>
    <xf numFmtId="49" fontId="18" fillId="48" borderId="5" xfId="0" applyNumberFormat="1" applyFont="1" applyFill="1" applyBorder="1" applyAlignment="1" applyProtection="1">
      <alignment horizontal="center"/>
      <protection locked="0"/>
    </xf>
    <xf numFmtId="0" fontId="18" fillId="0" borderId="5" xfId="0" applyFont="1" applyBorder="1" applyAlignment="1" applyProtection="1">
      <alignment horizontal="left" vertical="center"/>
      <protection locked="0"/>
    </xf>
    <xf numFmtId="0" fontId="184" fillId="0" borderId="5" xfId="0" applyFont="1" applyBorder="1" applyAlignment="1" applyProtection="1">
      <alignment horizontal="left" vertical="center"/>
      <protection locked="0"/>
    </xf>
    <xf numFmtId="0" fontId="18" fillId="54" borderId="5" xfId="0" applyFont="1" applyFill="1" applyBorder="1" applyAlignment="1" applyProtection="1">
      <alignment horizontal="center" vertical="center" wrapText="1"/>
      <protection locked="0"/>
    </xf>
    <xf numFmtId="0" fontId="18" fillId="61" borderId="5" xfId="0" applyFont="1" applyFill="1" applyBorder="1" applyAlignment="1" applyProtection="1">
      <alignment horizontal="left" vertical="center" wrapText="1"/>
      <protection locked="0"/>
    </xf>
    <xf numFmtId="0" fontId="18" fillId="54" borderId="5" xfId="0" applyFont="1" applyFill="1" applyBorder="1" applyAlignment="1">
      <alignment horizontal="center" vertical="center" wrapText="1"/>
    </xf>
    <xf numFmtId="0" fontId="18" fillId="50" borderId="5" xfId="0" applyFont="1" applyFill="1" applyBorder="1" applyAlignment="1" applyProtection="1">
      <alignment horizontal="center" vertical="center" wrapText="1"/>
      <protection locked="0"/>
    </xf>
    <xf numFmtId="0" fontId="18" fillId="51" borderId="5" xfId="0" applyFont="1" applyFill="1" applyBorder="1" applyAlignment="1" applyProtection="1">
      <alignment horizontal="center" vertical="center" wrapText="1"/>
      <protection locked="0"/>
    </xf>
    <xf numFmtId="1" fontId="18" fillId="48" borderId="42" xfId="0" quotePrefix="1" applyNumberFormat="1" applyFont="1" applyFill="1" applyBorder="1" applyAlignment="1" applyProtection="1">
      <alignment horizontal="center" vertical="center"/>
      <protection locked="0"/>
    </xf>
    <xf numFmtId="0" fontId="18" fillId="44" borderId="5" xfId="0" applyFont="1" applyFill="1" applyBorder="1" applyAlignment="1" applyProtection="1">
      <alignment horizontal="center" vertical="center"/>
      <protection locked="0"/>
    </xf>
    <xf numFmtId="1" fontId="18" fillId="48" borderId="5" xfId="0" applyNumberFormat="1" applyFont="1" applyFill="1" applyBorder="1" applyAlignment="1">
      <alignment horizontal="center" vertical="center"/>
    </xf>
    <xf numFmtId="0" fontId="18" fillId="53" borderId="5" xfId="0" applyFont="1" applyFill="1" applyBorder="1" applyAlignment="1" applyProtection="1">
      <alignment horizontal="left"/>
      <protection locked="0"/>
    </xf>
    <xf numFmtId="0" fontId="18" fillId="53" borderId="5" xfId="0" applyFont="1" applyFill="1" applyBorder="1" applyAlignment="1" applyProtection="1">
      <alignment horizontal="left" wrapText="1"/>
      <protection locked="0"/>
    </xf>
    <xf numFmtId="0" fontId="33" fillId="57" borderId="5" xfId="0" applyFont="1" applyFill="1" applyBorder="1" applyAlignment="1" applyProtection="1">
      <alignment horizontal="center" vertical="center" wrapText="1"/>
      <protection locked="0"/>
    </xf>
    <xf numFmtId="0" fontId="18" fillId="59" borderId="5" xfId="0" applyFont="1" applyFill="1" applyBorder="1" applyAlignment="1" applyProtection="1">
      <alignment horizontal="center" vertical="center" wrapText="1"/>
      <protection locked="0"/>
    </xf>
    <xf numFmtId="0" fontId="18" fillId="57" borderId="5" xfId="0" applyFont="1" applyFill="1" applyBorder="1" applyAlignment="1" applyProtection="1">
      <alignment horizontal="left"/>
      <protection locked="0"/>
    </xf>
    <xf numFmtId="0" fontId="18" fillId="57" borderId="5" xfId="68" applyFont="1" applyFill="1" applyBorder="1" applyAlignment="1" applyProtection="1">
      <alignment horizontal="left"/>
      <protection locked="0"/>
    </xf>
    <xf numFmtId="0" fontId="18" fillId="57" borderId="5" xfId="68" applyFont="1" applyFill="1" applyBorder="1" applyAlignment="1" applyProtection="1">
      <alignment horizontal="left" vertical="center"/>
      <protection locked="0"/>
    </xf>
    <xf numFmtId="0" fontId="18" fillId="57" borderId="5" xfId="0" applyFont="1" applyFill="1" applyBorder="1" applyAlignment="1" applyProtection="1">
      <alignment horizontal="center" vertical="center" wrapText="1"/>
      <protection locked="0"/>
    </xf>
    <xf numFmtId="1" fontId="18" fillId="57" borderId="5" xfId="0" applyNumberFormat="1" applyFont="1" applyFill="1" applyBorder="1" applyAlignment="1" applyProtection="1">
      <alignment horizontal="center" vertical="center" wrapText="1"/>
      <protection locked="0"/>
    </xf>
    <xf numFmtId="1" fontId="18" fillId="48" borderId="5" xfId="0" applyNumberFormat="1" applyFont="1" applyFill="1" applyBorder="1" applyAlignment="1" applyProtection="1">
      <alignment horizontal="center"/>
      <protection locked="0"/>
    </xf>
    <xf numFmtId="0" fontId="33" fillId="49" borderId="0" xfId="0" applyFont="1" applyFill="1" applyProtection="1">
      <protection locked="0"/>
    </xf>
    <xf numFmtId="0" fontId="187" fillId="2" borderId="0" xfId="0" applyFont="1" applyFill="1" applyAlignment="1" applyProtection="1">
      <alignment horizontal="center"/>
      <protection locked="0"/>
    </xf>
    <xf numFmtId="0" fontId="30" fillId="2" borderId="0" xfId="0" applyFont="1" applyFill="1" applyAlignment="1" applyProtection="1">
      <alignment horizontal="right" vertical="center"/>
      <protection locked="0"/>
    </xf>
    <xf numFmtId="0" fontId="70" fillId="0" borderId="0" xfId="0" applyFont="1" applyAlignment="1" applyProtection="1">
      <alignment vertical="center"/>
      <protection locked="0"/>
    </xf>
    <xf numFmtId="0" fontId="188" fillId="47" borderId="25" xfId="0" applyFont="1" applyFill="1" applyBorder="1" applyAlignment="1" applyProtection="1">
      <alignment horizontal="center" vertical="center"/>
      <protection locked="0"/>
    </xf>
    <xf numFmtId="0" fontId="33" fillId="0" borderId="0" xfId="0" applyFont="1" applyAlignment="1" applyProtection="1">
      <alignment horizontal="center"/>
      <protection locked="0"/>
    </xf>
    <xf numFmtId="0" fontId="137" fillId="2" borderId="0" xfId="0" applyFont="1" applyFill="1" applyProtection="1">
      <protection locked="0"/>
    </xf>
    <xf numFmtId="0" fontId="137" fillId="47" borderId="0" xfId="0" applyFont="1" applyFill="1" applyProtection="1">
      <protection locked="0"/>
    </xf>
    <xf numFmtId="16" fontId="189" fillId="2" borderId="0" xfId="0" applyNumberFormat="1" applyFont="1" applyFill="1" applyAlignment="1" applyProtection="1">
      <alignment horizontal="left" vertical="center"/>
      <protection locked="0"/>
    </xf>
    <xf numFmtId="0" fontId="139" fillId="2" borderId="0" xfId="0" applyFont="1" applyFill="1" applyProtection="1">
      <protection locked="0"/>
    </xf>
    <xf numFmtId="0" fontId="165" fillId="0" borderId="0" xfId="0" applyFont="1" applyAlignment="1" applyProtection="1">
      <alignment horizontal="left"/>
      <protection hidden="1"/>
    </xf>
    <xf numFmtId="0" fontId="190" fillId="48" borderId="33" xfId="0" applyFont="1" applyFill="1" applyBorder="1" applyAlignment="1" applyProtection="1">
      <alignment horizontal="center" vertical="center" wrapText="1"/>
      <protection locked="0"/>
    </xf>
    <xf numFmtId="0" fontId="69" fillId="48" borderId="33" xfId="0" applyFont="1" applyFill="1" applyBorder="1" applyAlignment="1" applyProtection="1">
      <alignment horizontal="center" vertical="center" wrapText="1"/>
      <protection locked="0"/>
    </xf>
    <xf numFmtId="0" fontId="33" fillId="47" borderId="0" xfId="0" applyFont="1" applyFill="1" applyProtection="1">
      <protection locked="0"/>
    </xf>
    <xf numFmtId="0" fontId="70" fillId="2" borderId="0" xfId="0" applyFont="1" applyFill="1" applyAlignment="1" applyProtection="1">
      <alignment horizontal="center" vertical="center"/>
      <protection locked="0"/>
    </xf>
    <xf numFmtId="0" fontId="33" fillId="0" borderId="5" xfId="0" applyFont="1" applyBorder="1" applyAlignment="1" applyProtection="1">
      <alignment horizontal="center" vertical="center" wrapText="1"/>
      <protection locked="0"/>
    </xf>
    <xf numFmtId="0" fontId="33" fillId="60" borderId="5" xfId="0" applyFont="1" applyFill="1" applyBorder="1" applyAlignment="1" applyProtection="1">
      <alignment horizontal="center" vertical="center" wrapText="1"/>
      <protection locked="0"/>
    </xf>
    <xf numFmtId="0" fontId="33" fillId="0" borderId="5" xfId="0" applyFont="1" applyBorder="1" applyAlignment="1" applyProtection="1">
      <alignment horizontal="center" vertical="center"/>
      <protection locked="0"/>
    </xf>
    <xf numFmtId="0" fontId="33" fillId="60" borderId="5" xfId="0" applyFont="1" applyFill="1" applyBorder="1" applyAlignment="1" applyProtection="1">
      <alignment horizontal="center" vertical="center"/>
      <protection locked="0"/>
    </xf>
    <xf numFmtId="0" fontId="33" fillId="57" borderId="5" xfId="0" applyFont="1" applyFill="1" applyBorder="1" applyAlignment="1" applyProtection="1">
      <alignment horizontal="center" vertical="center"/>
      <protection locked="0"/>
    </xf>
    <xf numFmtId="0" fontId="33" fillId="60" borderId="5" xfId="0" applyFont="1" applyFill="1" applyBorder="1" applyAlignment="1" applyProtection="1">
      <alignment horizontal="center"/>
      <protection locked="0"/>
    </xf>
    <xf numFmtId="0" fontId="33" fillId="0" borderId="5" xfId="0" applyFont="1" applyBorder="1" applyAlignment="1" applyProtection="1">
      <alignment horizontal="center"/>
      <protection locked="0"/>
    </xf>
    <xf numFmtId="0" fontId="137" fillId="61" borderId="5" xfId="0" applyFont="1" applyFill="1" applyBorder="1" applyAlignment="1" applyProtection="1">
      <alignment horizontal="left" vertical="center"/>
      <protection locked="0"/>
    </xf>
    <xf numFmtId="0" fontId="18" fillId="2" borderId="0" xfId="0" applyFont="1" applyFill="1" applyProtection="1">
      <protection hidden="1"/>
    </xf>
    <xf numFmtId="0" fontId="18" fillId="0" borderId="5" xfId="68" applyFont="1" applyBorder="1" applyAlignment="1">
      <alignment horizontal="left"/>
    </xf>
    <xf numFmtId="0" fontId="18" fillId="0" borderId="5" xfId="68" applyFont="1" applyBorder="1" applyAlignment="1" applyProtection="1">
      <alignment horizontal="left"/>
      <protection locked="0"/>
    </xf>
    <xf numFmtId="0" fontId="18" fillId="50" borderId="5" xfId="68" applyFont="1" applyFill="1" applyBorder="1" applyAlignment="1">
      <alignment horizontal="left"/>
    </xf>
    <xf numFmtId="0" fontId="18" fillId="51" borderId="5" xfId="68" applyFont="1" applyFill="1" applyBorder="1" applyAlignment="1">
      <alignment horizontal="left"/>
    </xf>
    <xf numFmtId="0" fontId="192" fillId="2" borderId="0" xfId="0" applyFont="1" applyFill="1" applyAlignment="1" applyProtection="1">
      <alignment horizontal="center" vertical="center"/>
      <protection locked="0"/>
    </xf>
    <xf numFmtId="0" fontId="193" fillId="2" borderId="0" xfId="0" applyFont="1" applyFill="1" applyAlignment="1" applyProtection="1">
      <alignment horizontal="center"/>
      <protection hidden="1"/>
    </xf>
    <xf numFmtId="0" fontId="193" fillId="2" borderId="0" xfId="0" applyFont="1" applyFill="1" applyAlignment="1" applyProtection="1">
      <alignment horizontal="left"/>
      <protection hidden="1"/>
    </xf>
    <xf numFmtId="0" fontId="18" fillId="44" borderId="5" xfId="43" applyFill="1" applyBorder="1" applyAlignment="1" applyProtection="1">
      <alignment horizontal="center" vertical="center"/>
      <protection locked="0"/>
    </xf>
    <xf numFmtId="0" fontId="190" fillId="48" borderId="33" xfId="0" quotePrefix="1" applyFont="1" applyFill="1" applyBorder="1" applyAlignment="1" applyProtection="1">
      <alignment horizontal="center" vertical="center" wrapText="1"/>
      <protection locked="0"/>
    </xf>
    <xf numFmtId="1" fontId="18" fillId="44" borderId="5" xfId="0" applyNumberFormat="1" applyFont="1" applyFill="1" applyBorder="1" applyAlignment="1">
      <alignment horizontal="center"/>
    </xf>
    <xf numFmtId="1" fontId="18" fillId="48" borderId="5" xfId="45" applyNumberFormat="1" applyFill="1" applyBorder="1" applyAlignment="1" applyProtection="1">
      <alignment horizontal="center" vertical="center"/>
      <protection locked="0"/>
    </xf>
    <xf numFmtId="0" fontId="18" fillId="48" borderId="42" xfId="43" applyFill="1" applyBorder="1" applyAlignment="1" applyProtection="1">
      <alignment horizontal="center" vertical="center"/>
      <protection locked="0"/>
    </xf>
    <xf numFmtId="0" fontId="18" fillId="48" borderId="5" xfId="43" applyFill="1" applyBorder="1" applyAlignment="1" applyProtection="1">
      <alignment horizontal="center" vertical="center"/>
      <protection locked="0"/>
    </xf>
    <xf numFmtId="1" fontId="18" fillId="48" borderId="25" xfId="45" applyNumberFormat="1" applyFill="1" applyBorder="1" applyAlignment="1" applyProtection="1">
      <alignment horizontal="center" vertical="center"/>
      <protection locked="0"/>
    </xf>
    <xf numFmtId="1" fontId="18" fillId="48" borderId="42" xfId="43" applyNumberFormat="1" applyFill="1" applyBorder="1" applyAlignment="1" applyProtection="1">
      <alignment horizontal="center" vertical="center"/>
      <protection locked="0"/>
    </xf>
    <xf numFmtId="1" fontId="18" fillId="48" borderId="5" xfId="43" applyNumberFormat="1" applyFill="1" applyBorder="1" applyAlignment="1" applyProtection="1">
      <alignment horizontal="center" vertical="center"/>
      <protection locked="0"/>
    </xf>
    <xf numFmtId="1" fontId="18" fillId="48" borderId="5" xfId="45" applyNumberFormat="1" applyFill="1" applyBorder="1" applyAlignment="1" applyProtection="1">
      <alignment horizontal="center" vertical="center" wrapText="1"/>
      <protection locked="0"/>
    </xf>
    <xf numFmtId="1" fontId="18" fillId="48" borderId="42" xfId="43" quotePrefix="1" applyNumberFormat="1" applyFill="1" applyBorder="1" applyAlignment="1" applyProtection="1">
      <alignment horizontal="center" vertical="center"/>
      <protection locked="0"/>
    </xf>
    <xf numFmtId="1" fontId="137" fillId="48" borderId="25" xfId="45" applyNumberFormat="1" applyFont="1" applyFill="1" applyBorder="1" applyAlignment="1" applyProtection="1">
      <alignment horizontal="center" vertical="center"/>
      <protection locked="0"/>
    </xf>
    <xf numFmtId="0" fontId="137" fillId="48" borderId="5" xfId="0" applyFont="1" applyFill="1" applyBorder="1" applyAlignment="1" applyProtection="1">
      <alignment horizontal="center" vertical="center"/>
      <protection locked="0"/>
    </xf>
    <xf numFmtId="1" fontId="137" fillId="48" borderId="5" xfId="0" applyNumberFormat="1" applyFont="1" applyFill="1" applyBorder="1" applyAlignment="1" applyProtection="1">
      <alignment horizontal="center" vertical="center"/>
      <protection locked="0"/>
    </xf>
    <xf numFmtId="0" fontId="194" fillId="0" borderId="0" xfId="63" applyFont="1" applyAlignment="1" applyProtection="1">
      <protection hidden="1"/>
    </xf>
    <xf numFmtId="0" fontId="195" fillId="48" borderId="5" xfId="0" applyFont="1" applyFill="1" applyBorder="1" applyAlignment="1" applyProtection="1">
      <alignment horizontal="center" vertical="center"/>
      <protection locked="0"/>
    </xf>
    <xf numFmtId="0" fontId="196" fillId="48" borderId="5" xfId="0" applyFont="1" applyFill="1" applyBorder="1" applyAlignment="1" applyProtection="1">
      <alignment horizontal="center"/>
      <protection locked="0"/>
    </xf>
    <xf numFmtId="0" fontId="184" fillId="48" borderId="5" xfId="0" applyFont="1" applyFill="1" applyBorder="1" applyAlignment="1" applyProtection="1">
      <alignment horizontal="center"/>
      <protection locked="0"/>
    </xf>
    <xf numFmtId="0" fontId="184" fillId="48" borderId="5" xfId="0" applyFont="1" applyFill="1" applyBorder="1" applyAlignment="1" applyProtection="1">
      <alignment horizontal="center" vertical="center"/>
      <protection locked="0"/>
    </xf>
    <xf numFmtId="0" fontId="43" fillId="0" borderId="5" xfId="29" applyNumberFormat="1" applyFont="1" applyBorder="1" applyAlignment="1" applyProtection="1">
      <alignment horizontal="center" vertical="center" shrinkToFit="1"/>
      <protection hidden="1"/>
    </xf>
    <xf numFmtId="0" fontId="18" fillId="0" borderId="5" xfId="0" applyFont="1" applyBorder="1" applyAlignment="1" applyProtection="1">
      <alignment horizontal="center" shrinkToFit="1"/>
      <protection hidden="1"/>
    </xf>
    <xf numFmtId="0" fontId="193" fillId="48" borderId="0" xfId="0" applyFont="1" applyFill="1" applyProtection="1">
      <protection locked="0"/>
    </xf>
    <xf numFmtId="0" fontId="133" fillId="0" borderId="10" xfId="0" applyFont="1" applyBorder="1" applyProtection="1">
      <protection locked="0"/>
    </xf>
    <xf numFmtId="0" fontId="58" fillId="44" borderId="0" xfId="0" applyFont="1" applyFill="1" applyAlignment="1" applyProtection="1">
      <alignment vertical="center"/>
      <protection locked="0"/>
    </xf>
    <xf numFmtId="0" fontId="198" fillId="0" borderId="0" xfId="0" applyFont="1" applyProtection="1">
      <protection locked="0"/>
    </xf>
    <xf numFmtId="1" fontId="18" fillId="54" borderId="25" xfId="45" applyNumberFormat="1" applyFill="1" applyBorder="1" applyAlignment="1" applyProtection="1">
      <alignment horizontal="center" vertical="center"/>
      <protection locked="0"/>
    </xf>
    <xf numFmtId="1" fontId="18" fillId="54" borderId="5" xfId="45" applyNumberFormat="1" applyFill="1" applyBorder="1" applyAlignment="1" applyProtection="1">
      <alignment horizontal="center" vertical="center"/>
      <protection locked="0"/>
    </xf>
    <xf numFmtId="1" fontId="18" fillId="54" borderId="5" xfId="45" applyNumberFormat="1" applyFill="1" applyBorder="1" applyAlignment="1" applyProtection="1">
      <alignment horizontal="center"/>
      <protection locked="0"/>
    </xf>
    <xf numFmtId="1" fontId="137" fillId="54" borderId="5" xfId="45" applyNumberFormat="1" applyFont="1" applyFill="1" applyBorder="1" applyAlignment="1" applyProtection="1">
      <alignment horizontal="center" vertical="center"/>
      <protection locked="0"/>
    </xf>
    <xf numFmtId="1" fontId="137" fillId="54" borderId="5" xfId="45" applyNumberFormat="1" applyFont="1" applyFill="1" applyBorder="1" applyAlignment="1" applyProtection="1">
      <alignment horizontal="center" vertical="center" wrapText="1"/>
      <protection locked="0"/>
    </xf>
    <xf numFmtId="1" fontId="18" fillId="54" borderId="5" xfId="45" applyNumberFormat="1" applyFill="1" applyBorder="1" applyAlignment="1" applyProtection="1">
      <alignment horizontal="center" vertical="center" wrapText="1"/>
      <protection locked="0"/>
    </xf>
    <xf numFmtId="1" fontId="137" fillId="54" borderId="25" xfId="45" applyNumberFormat="1" applyFont="1" applyFill="1" applyBorder="1" applyAlignment="1" applyProtection="1">
      <alignment horizontal="center" vertical="center"/>
      <protection locked="0"/>
    </xf>
    <xf numFmtId="1" fontId="195" fillId="54" borderId="25" xfId="45" applyNumberFormat="1" applyFont="1" applyFill="1" applyBorder="1" applyAlignment="1" applyProtection="1">
      <alignment horizontal="center" vertical="center"/>
      <protection locked="0"/>
    </xf>
    <xf numFmtId="1" fontId="18" fillId="54" borderId="5" xfId="0" applyNumberFormat="1" applyFont="1" applyFill="1" applyBorder="1" applyAlignment="1" applyProtection="1">
      <alignment horizontal="center"/>
      <protection locked="0"/>
    </xf>
    <xf numFmtId="0" fontId="149" fillId="44" borderId="5" xfId="0" applyFont="1" applyFill="1" applyBorder="1" applyAlignment="1" applyProtection="1">
      <alignment horizontal="center" vertical="center"/>
      <protection locked="0"/>
    </xf>
    <xf numFmtId="0" fontId="149" fillId="61" borderId="5" xfId="0" applyFont="1" applyFill="1" applyBorder="1" applyAlignment="1" applyProtection="1">
      <alignment horizontal="center" vertical="center"/>
      <protection locked="0"/>
    </xf>
    <xf numFmtId="0" fontId="18" fillId="62" borderId="5" xfId="0" applyFont="1" applyFill="1" applyBorder="1" applyAlignment="1" applyProtection="1">
      <alignment horizontal="center" vertical="center"/>
      <protection locked="0"/>
    </xf>
    <xf numFmtId="0" fontId="149" fillId="50" borderId="5" xfId="0" applyFont="1" applyFill="1" applyBorder="1" applyAlignment="1" applyProtection="1">
      <alignment horizontal="center" vertical="center"/>
      <protection locked="0"/>
    </xf>
    <xf numFmtId="0" fontId="149" fillId="53" borderId="5" xfId="0" applyFont="1" applyFill="1" applyBorder="1" applyAlignment="1" applyProtection="1">
      <alignment horizontal="center" vertical="center"/>
      <protection locked="0"/>
    </xf>
    <xf numFmtId="0" fontId="149" fillId="54" borderId="5" xfId="43" applyFont="1" applyFill="1" applyBorder="1" applyAlignment="1" applyProtection="1">
      <alignment horizontal="center" vertical="center"/>
      <protection locked="0"/>
    </xf>
    <xf numFmtId="0" fontId="149" fillId="63" borderId="5" xfId="43" applyFont="1" applyFill="1" applyBorder="1" applyAlignment="1" applyProtection="1">
      <alignment horizontal="center" vertical="center"/>
      <protection locked="0"/>
    </xf>
    <xf numFmtId="0" fontId="18" fillId="52" borderId="5" xfId="0" applyFont="1" applyFill="1" applyBorder="1" applyAlignment="1" applyProtection="1">
      <alignment horizontal="left"/>
      <protection locked="0"/>
    </xf>
    <xf numFmtId="1" fontId="18" fillId="52" borderId="5" xfId="45" applyNumberFormat="1" applyFill="1" applyBorder="1" applyAlignment="1" applyProtection="1">
      <alignment horizontal="center" vertical="center" wrapText="1"/>
      <protection locked="0"/>
    </xf>
    <xf numFmtId="1" fontId="18" fillId="52" borderId="25" xfId="45" applyNumberFormat="1" applyFill="1" applyBorder="1" applyAlignment="1" applyProtection="1">
      <alignment horizontal="center" vertical="center"/>
      <protection locked="0"/>
    </xf>
    <xf numFmtId="1" fontId="18" fillId="52" borderId="5" xfId="45" applyNumberFormat="1" applyFill="1" applyBorder="1" applyAlignment="1" applyProtection="1">
      <alignment horizontal="center" vertical="center"/>
      <protection locked="0"/>
    </xf>
    <xf numFmtId="0" fontId="33" fillId="0" borderId="5" xfId="0" applyFont="1" applyBorder="1" applyAlignment="1" applyProtection="1">
      <alignment horizontal="left" vertical="center" wrapText="1"/>
      <protection hidden="1"/>
    </xf>
    <xf numFmtId="14" fontId="18" fillId="0" borderId="0" xfId="42" applyNumberFormat="1" applyProtection="1">
      <protection hidden="1"/>
    </xf>
    <xf numFmtId="0" fontId="109" fillId="44" borderId="0" xfId="42" applyFont="1" applyFill="1" applyAlignment="1" applyProtection="1">
      <alignment horizontal="center" wrapText="1"/>
      <protection hidden="1"/>
    </xf>
    <xf numFmtId="0" fontId="109" fillId="0" borderId="0" xfId="42" applyFont="1" applyAlignment="1" applyProtection="1">
      <alignment horizontal="center" wrapText="1"/>
      <protection hidden="1"/>
    </xf>
    <xf numFmtId="0" fontId="109" fillId="44" borderId="5" xfId="42" applyFont="1" applyFill="1" applyBorder="1" applyAlignment="1" applyProtection="1">
      <alignment horizontal="left"/>
      <protection hidden="1"/>
    </xf>
    <xf numFmtId="0" fontId="109" fillId="44" borderId="5" xfId="42" applyFont="1" applyFill="1" applyBorder="1" applyAlignment="1" applyProtection="1">
      <alignment horizontal="center"/>
      <protection hidden="1"/>
    </xf>
    <xf numFmtId="0" fontId="109" fillId="0" borderId="0" xfId="42" applyFont="1" applyAlignment="1" applyProtection="1">
      <alignment horizontal="center"/>
      <protection hidden="1"/>
    </xf>
    <xf numFmtId="0" fontId="134" fillId="0" borderId="5" xfId="42" applyFont="1" applyBorder="1" applyProtection="1">
      <protection hidden="1"/>
    </xf>
    <xf numFmtId="0" fontId="18" fillId="0" borderId="5" xfId="42" applyBorder="1" applyProtection="1">
      <protection hidden="1"/>
    </xf>
    <xf numFmtId="2" fontId="18" fillId="0" borderId="5" xfId="42" applyNumberFormat="1" applyBorder="1" applyAlignment="1" applyProtection="1">
      <alignment horizontal="center"/>
      <protection hidden="1"/>
    </xf>
    <xf numFmtId="0" fontId="135" fillId="0" borderId="0" xfId="42" applyFont="1" applyProtection="1">
      <protection hidden="1"/>
    </xf>
    <xf numFmtId="2" fontId="18" fillId="0" borderId="0" xfId="42" applyNumberFormat="1" applyAlignment="1" applyProtection="1">
      <alignment horizontal="center"/>
      <protection hidden="1"/>
    </xf>
    <xf numFmtId="0" fontId="199" fillId="0" borderId="5" xfId="42" applyFont="1" applyBorder="1" applyProtection="1">
      <protection hidden="1"/>
    </xf>
    <xf numFmtId="0" fontId="0" fillId="58" borderId="97" xfId="0" applyFill="1" applyBorder="1"/>
    <xf numFmtId="0" fontId="0" fillId="0" borderId="97" xfId="0" applyBorder="1"/>
    <xf numFmtId="0" fontId="85" fillId="38" borderId="0" xfId="43" applyFont="1" applyFill="1" applyAlignment="1" applyProtection="1">
      <alignment horizontal="center" vertical="center"/>
      <protection hidden="1"/>
    </xf>
    <xf numFmtId="167" fontId="85" fillId="0" borderId="0" xfId="42" applyNumberFormat="1" applyFont="1" applyAlignment="1" applyProtection="1">
      <alignment horizontal="center" vertical="center" shrinkToFit="1"/>
      <protection hidden="1"/>
    </xf>
    <xf numFmtId="0" fontId="158" fillId="38" borderId="0" xfId="43" applyFont="1" applyFill="1" applyAlignment="1" applyProtection="1">
      <alignment horizontal="center" vertical="center"/>
      <protection hidden="1"/>
    </xf>
    <xf numFmtId="0" fontId="23" fillId="52" borderId="0" xfId="37" applyFont="1" applyFill="1" applyAlignment="1" applyProtection="1">
      <alignment horizontal="center" vertical="center"/>
      <protection hidden="1"/>
    </xf>
    <xf numFmtId="0" fontId="23" fillId="52" borderId="0" xfId="37" applyFont="1" applyFill="1" applyAlignment="1" applyProtection="1">
      <alignment horizontal="center" vertical="center" shrinkToFit="1"/>
      <protection hidden="1"/>
    </xf>
    <xf numFmtId="0" fontId="87" fillId="38" borderId="0" xfId="43" applyFont="1" applyFill="1" applyAlignment="1" applyProtection="1">
      <alignment horizontal="center" vertical="center" shrinkToFit="1"/>
      <protection hidden="1"/>
    </xf>
    <xf numFmtId="0" fontId="82" fillId="2" borderId="0" xfId="43" applyFont="1" applyFill="1" applyAlignment="1">
      <alignment horizontal="left" vertical="top" wrapText="1"/>
    </xf>
    <xf numFmtId="0" fontId="79" fillId="2" borderId="0" xfId="43" applyFont="1" applyFill="1" applyAlignment="1">
      <alignment horizontal="center"/>
    </xf>
    <xf numFmtId="0" fontId="18" fillId="0" borderId="0" xfId="43"/>
    <xf numFmtId="0" fontId="81" fillId="4" borderId="35" xfId="43" applyFont="1" applyFill="1" applyBorder="1" applyAlignment="1">
      <alignment horizontal="center"/>
    </xf>
    <xf numFmtId="0" fontId="81" fillId="4" borderId="36" xfId="43" applyFont="1" applyFill="1" applyBorder="1" applyAlignment="1">
      <alignment horizontal="center"/>
    </xf>
    <xf numFmtId="0" fontId="81" fillId="4" borderId="37" xfId="43" applyFont="1" applyFill="1" applyBorder="1" applyAlignment="1">
      <alignment horizontal="center"/>
    </xf>
    <xf numFmtId="0" fontId="32" fillId="2" borderId="0" xfId="43" applyFont="1" applyFill="1" applyAlignment="1">
      <alignment horizontal="left" vertical="top" wrapText="1"/>
    </xf>
    <xf numFmtId="0" fontId="82" fillId="0" borderId="0" xfId="43" applyFont="1" applyAlignment="1">
      <alignment horizontal="left" vertical="top" wrapText="1"/>
    </xf>
    <xf numFmtId="0" fontId="18" fillId="0" borderId="0" xfId="43" applyAlignment="1">
      <alignment horizontal="left" vertical="top" wrapText="1"/>
    </xf>
    <xf numFmtId="0" fontId="36" fillId="2" borderId="0" xfId="43" applyFont="1" applyFill="1" applyAlignment="1">
      <alignment horizontal="left" vertical="top" wrapText="1"/>
    </xf>
    <xf numFmtId="0" fontId="154" fillId="2" borderId="0" xfId="43" applyFont="1" applyFill="1" applyAlignment="1">
      <alignment horizontal="center" vertical="top" wrapText="1"/>
    </xf>
    <xf numFmtId="0" fontId="154" fillId="2" borderId="0" xfId="43" applyFont="1" applyFill="1" applyAlignment="1">
      <alignment horizontal="left" vertical="top" wrapText="1"/>
    </xf>
    <xf numFmtId="0" fontId="18" fillId="2" borderId="4" xfId="43" applyFill="1" applyBorder="1" applyAlignment="1" applyProtection="1">
      <alignment horizontal="left"/>
      <protection locked="0" hidden="1"/>
    </xf>
    <xf numFmtId="0" fontId="18" fillId="0" borderId="4" xfId="43" applyBorder="1" applyAlignment="1" applyProtection="1">
      <alignment horizontal="left"/>
      <protection locked="0" hidden="1"/>
    </xf>
    <xf numFmtId="0" fontId="18" fillId="0" borderId="39" xfId="43" applyBorder="1" applyAlignment="1" applyProtection="1">
      <alignment horizontal="left"/>
      <protection locked="0" hidden="1"/>
    </xf>
    <xf numFmtId="0" fontId="23" fillId="4" borderId="0" xfId="43" applyFont="1" applyFill="1" applyAlignment="1" applyProtection="1">
      <alignment horizontal="left"/>
      <protection hidden="1"/>
    </xf>
    <xf numFmtId="0" fontId="18" fillId="0" borderId="15" xfId="43" applyBorder="1" applyAlignment="1" applyProtection="1">
      <alignment horizontal="left"/>
      <protection locked="0" hidden="1"/>
    </xf>
    <xf numFmtId="0" fontId="18" fillId="0" borderId="41" xfId="43" applyBorder="1" applyAlignment="1" applyProtection="1">
      <alignment horizontal="left"/>
      <protection locked="0" hidden="1"/>
    </xf>
    <xf numFmtId="0" fontId="18" fillId="0" borderId="40" xfId="43" applyBorder="1" applyAlignment="1" applyProtection="1">
      <alignment horizontal="left"/>
      <protection locked="0" hidden="1"/>
    </xf>
    <xf numFmtId="0" fontId="22" fillId="0" borderId="39" xfId="37" applyBorder="1" applyAlignment="1" applyProtection="1">
      <alignment horizontal="left"/>
      <protection locked="0" hidden="1"/>
    </xf>
    <xf numFmtId="0" fontId="18" fillId="0" borderId="0" xfId="43" applyAlignment="1" applyProtection="1">
      <alignment horizontal="center"/>
      <protection locked="0" hidden="1"/>
    </xf>
    <xf numFmtId="0" fontId="18" fillId="0" borderId="11" xfId="43" applyBorder="1" applyAlignment="1" applyProtection="1">
      <alignment horizontal="center"/>
      <protection locked="0" hidden="1"/>
    </xf>
    <xf numFmtId="0" fontId="18" fillId="0" borderId="16" xfId="43" applyBorder="1" applyAlignment="1" applyProtection="1">
      <alignment horizontal="center"/>
      <protection locked="0" hidden="1"/>
    </xf>
    <xf numFmtId="0" fontId="18" fillId="0" borderId="17" xfId="43" applyBorder="1" applyAlignment="1" applyProtection="1">
      <alignment horizontal="center"/>
      <protection locked="0" hidden="1"/>
    </xf>
    <xf numFmtId="0" fontId="18" fillId="0" borderId="18" xfId="43" applyBorder="1" applyAlignment="1" applyProtection="1">
      <alignment horizontal="center"/>
      <protection locked="0" hidden="1"/>
    </xf>
    <xf numFmtId="0" fontId="23" fillId="0" borderId="10" xfId="43" applyFont="1" applyBorder="1" applyAlignment="1" applyProtection="1">
      <alignment horizontal="left"/>
      <protection hidden="1"/>
    </xf>
    <xf numFmtId="0" fontId="23" fillId="0" borderId="0" xfId="43" applyFont="1" applyAlignment="1" applyProtection="1">
      <alignment horizontal="left"/>
      <protection hidden="1"/>
    </xf>
    <xf numFmtId="0" fontId="18" fillId="0" borderId="38" xfId="43" applyBorder="1" applyAlignment="1" applyProtection="1">
      <alignment horizontal="left"/>
      <protection locked="0" hidden="1"/>
    </xf>
    <xf numFmtId="0" fontId="23" fillId="4" borderId="7" xfId="43" applyFont="1" applyFill="1" applyBorder="1" applyAlignment="1" applyProtection="1">
      <alignment horizontal="left"/>
      <protection hidden="1"/>
    </xf>
    <xf numFmtId="0" fontId="23" fillId="4" borderId="8" xfId="43" applyFont="1" applyFill="1" applyBorder="1" applyAlignment="1" applyProtection="1">
      <alignment horizontal="left"/>
      <protection hidden="1"/>
    </xf>
    <xf numFmtId="0" fontId="23" fillId="4" borderId="9" xfId="43" applyFont="1" applyFill="1" applyBorder="1" applyAlignment="1" applyProtection="1">
      <alignment horizontal="left"/>
      <protection hidden="1"/>
    </xf>
    <xf numFmtId="0" fontId="23" fillId="0" borderId="21" xfId="43" applyFont="1" applyBorder="1" applyAlignment="1" applyProtection="1">
      <alignment horizontal="center"/>
      <protection locked="0" hidden="1"/>
    </xf>
    <xf numFmtId="0" fontId="23" fillId="0" borderId="95" xfId="43" applyFont="1" applyBorder="1" applyAlignment="1" applyProtection="1">
      <alignment horizontal="center"/>
      <protection locked="0" hidden="1"/>
    </xf>
    <xf numFmtId="0" fontId="18" fillId="4" borderId="4" xfId="43" applyFill="1" applyBorder="1" applyAlignment="1" applyProtection="1">
      <alignment horizontal="left"/>
      <protection locked="0" hidden="1"/>
    </xf>
    <xf numFmtId="0" fontId="18" fillId="4" borderId="38" xfId="43" applyFill="1" applyBorder="1" applyAlignment="1" applyProtection="1">
      <alignment horizontal="left"/>
      <protection locked="0" hidden="1"/>
    </xf>
    <xf numFmtId="0" fontId="18" fillId="4" borderId="39" xfId="43" applyFill="1" applyBorder="1" applyAlignment="1" applyProtection="1">
      <alignment horizontal="center"/>
      <protection locked="0" hidden="1"/>
    </xf>
    <xf numFmtId="0" fontId="18" fillId="4" borderId="15" xfId="43" applyFill="1" applyBorder="1" applyAlignment="1" applyProtection="1">
      <alignment horizontal="center"/>
      <protection locked="0" hidden="1"/>
    </xf>
    <xf numFmtId="0" fontId="18" fillId="4" borderId="39" xfId="43" applyFill="1" applyBorder="1" applyAlignment="1" applyProtection="1">
      <alignment horizontal="left"/>
      <protection locked="0" hidden="1"/>
    </xf>
    <xf numFmtId="0" fontId="18" fillId="4" borderId="15" xfId="43" applyFill="1" applyBorder="1" applyAlignment="1" applyProtection="1">
      <alignment horizontal="left"/>
      <protection locked="0" hidden="1"/>
    </xf>
    <xf numFmtId="0" fontId="18" fillId="4" borderId="16" xfId="43" applyFill="1" applyBorder="1" applyAlignment="1" applyProtection="1">
      <alignment horizontal="center"/>
      <protection locked="0" hidden="1"/>
    </xf>
    <xf numFmtId="0" fontId="18" fillId="4" borderId="17" xfId="43" applyFill="1" applyBorder="1" applyAlignment="1" applyProtection="1">
      <alignment horizontal="center"/>
      <protection locked="0" hidden="1"/>
    </xf>
    <xf numFmtId="0" fontId="18" fillId="4" borderId="18" xfId="43" applyFill="1" applyBorder="1" applyAlignment="1" applyProtection="1">
      <alignment horizontal="center"/>
      <protection locked="0" hidden="1"/>
    </xf>
    <xf numFmtId="0" fontId="18" fillId="0" borderId="0" xfId="43" applyAlignment="1" applyProtection="1">
      <alignment horizontal="center"/>
      <protection hidden="1"/>
    </xf>
    <xf numFmtId="0" fontId="23" fillId="2" borderId="0" xfId="43" applyFont="1" applyFill="1" applyAlignment="1" applyProtection="1">
      <alignment horizontal="center"/>
      <protection hidden="1"/>
    </xf>
    <xf numFmtId="0" fontId="18" fillId="0" borderId="17" xfId="43" applyBorder="1" applyAlignment="1" applyProtection="1">
      <alignment horizontal="center"/>
      <protection hidden="1"/>
    </xf>
    <xf numFmtId="0" fontId="18" fillId="2" borderId="4" xfId="43" applyFill="1" applyBorder="1" applyAlignment="1" applyProtection="1">
      <alignment horizontal="center"/>
      <protection locked="0" hidden="1"/>
    </xf>
    <xf numFmtId="0" fontId="23" fillId="4" borderId="10" xfId="43" applyFont="1" applyFill="1" applyBorder="1" applyAlignment="1" applyProtection="1">
      <alignment horizontal="left"/>
      <protection hidden="1"/>
    </xf>
    <xf numFmtId="0" fontId="52" fillId="0" borderId="0" xfId="43" applyFont="1" applyAlignment="1" applyProtection="1">
      <alignment horizontal="center"/>
      <protection hidden="1"/>
    </xf>
    <xf numFmtId="0" fontId="64" fillId="0" borderId="0" xfId="43" applyFont="1" applyAlignment="1" applyProtection="1">
      <alignment horizontal="center"/>
      <protection hidden="1"/>
    </xf>
    <xf numFmtId="0" fontId="60" fillId="4" borderId="7" xfId="43" applyFont="1" applyFill="1" applyBorder="1" applyAlignment="1" applyProtection="1">
      <alignment horizontal="left"/>
      <protection hidden="1"/>
    </xf>
    <xf numFmtId="0" fontId="60" fillId="4" borderId="8" xfId="43" applyFont="1" applyFill="1" applyBorder="1" applyAlignment="1" applyProtection="1">
      <alignment horizontal="left"/>
      <protection hidden="1"/>
    </xf>
    <xf numFmtId="0" fontId="60" fillId="4" borderId="9" xfId="43" applyFont="1" applyFill="1" applyBorder="1" applyAlignment="1" applyProtection="1">
      <alignment horizontal="left"/>
      <protection hidden="1"/>
    </xf>
    <xf numFmtId="0" fontId="163" fillId="0" borderId="0" xfId="0" applyFont="1" applyAlignment="1" applyProtection="1">
      <alignment horizontal="center" vertical="center"/>
      <protection hidden="1"/>
    </xf>
    <xf numFmtId="0" fontId="164" fillId="0" borderId="0" xfId="0" applyFont="1" applyAlignment="1" applyProtection="1">
      <alignment vertical="center"/>
      <protection hidden="1"/>
    </xf>
    <xf numFmtId="0" fontId="164" fillId="0" borderId="88" xfId="0" applyFont="1" applyBorder="1" applyAlignment="1" applyProtection="1">
      <alignment vertical="center"/>
      <protection hidden="1"/>
    </xf>
    <xf numFmtId="0" fontId="40" fillId="0" borderId="92" xfId="0" applyFont="1" applyBorder="1" applyAlignment="1" applyProtection="1">
      <alignment horizontal="center"/>
      <protection locked="0" hidden="1"/>
    </xf>
    <xf numFmtId="0" fontId="73" fillId="0" borderId="93" xfId="0" applyFont="1" applyBorder="1" applyAlignment="1" applyProtection="1">
      <alignment horizontal="center"/>
      <protection locked="0" hidden="1"/>
    </xf>
    <xf numFmtId="0" fontId="73" fillId="0" borderId="94" xfId="0" applyFont="1" applyBorder="1" applyAlignment="1" applyProtection="1">
      <alignment horizontal="center"/>
      <protection locked="0" hidden="1"/>
    </xf>
    <xf numFmtId="0" fontId="78" fillId="0" borderId="0" xfId="0" applyFont="1" applyAlignment="1" applyProtection="1">
      <alignment horizontal="left" vertical="center" wrapText="1"/>
      <protection hidden="1"/>
    </xf>
    <xf numFmtId="165" fontId="23" fillId="0" borderId="54" xfId="37" applyNumberFormat="1" applyFont="1" applyFill="1" applyBorder="1" applyAlignment="1" applyProtection="1">
      <alignment horizontal="left" vertical="center" wrapText="1"/>
      <protection hidden="1"/>
    </xf>
    <xf numFmtId="165" fontId="23" fillId="0" borderId="72" xfId="37" applyNumberFormat="1" applyFont="1" applyFill="1" applyBorder="1" applyAlignment="1" applyProtection="1">
      <alignment horizontal="left" vertical="center" wrapText="1"/>
      <protection hidden="1"/>
    </xf>
    <xf numFmtId="0" fontId="23" fillId="0" borderId="72" xfId="37" applyFont="1" applyBorder="1" applyAlignment="1" applyProtection="1">
      <alignment wrapText="1"/>
      <protection hidden="1"/>
    </xf>
    <xf numFmtId="0" fontId="23" fillId="0" borderId="72" xfId="37" applyFont="1" applyBorder="1" applyAlignment="1" applyProtection="1">
      <protection hidden="1"/>
    </xf>
    <xf numFmtId="0" fontId="23" fillId="0" borderId="55" xfId="37" applyFont="1" applyBorder="1" applyAlignment="1" applyProtection="1">
      <protection hidden="1"/>
    </xf>
    <xf numFmtId="165" fontId="23" fillId="0" borderId="56" xfId="37" applyNumberFormat="1" applyFont="1" applyFill="1" applyBorder="1" applyAlignment="1" applyProtection="1">
      <alignment horizontal="left" vertical="center" wrapText="1"/>
      <protection hidden="1"/>
    </xf>
    <xf numFmtId="165" fontId="23" fillId="0" borderId="0" xfId="37" applyNumberFormat="1" applyFont="1" applyFill="1" applyBorder="1" applyAlignment="1" applyProtection="1">
      <alignment horizontal="left" vertical="center" wrapText="1"/>
      <protection hidden="1"/>
    </xf>
    <xf numFmtId="0" fontId="23" fillId="0" borderId="0" xfId="37" applyFont="1" applyAlignment="1" applyProtection="1">
      <alignment wrapText="1"/>
      <protection hidden="1"/>
    </xf>
    <xf numFmtId="0" fontId="23" fillId="0" borderId="0" xfId="37" applyFont="1" applyAlignment="1" applyProtection="1">
      <protection hidden="1"/>
    </xf>
    <xf numFmtId="0" fontId="23" fillId="0" borderId="57" xfId="37" applyFont="1" applyBorder="1" applyAlignment="1" applyProtection="1">
      <protection hidden="1"/>
    </xf>
    <xf numFmtId="165" fontId="23" fillId="0" borderId="58" xfId="37" applyNumberFormat="1" applyFont="1" applyFill="1" applyBorder="1" applyAlignment="1" applyProtection="1">
      <alignment horizontal="left" vertical="center" wrapText="1"/>
      <protection hidden="1"/>
    </xf>
    <xf numFmtId="165" fontId="23" fillId="0" borderId="73" xfId="37" applyNumberFormat="1" applyFont="1" applyFill="1" applyBorder="1" applyAlignment="1" applyProtection="1">
      <alignment horizontal="left" vertical="center" wrapText="1"/>
      <protection hidden="1"/>
    </xf>
    <xf numFmtId="0" fontId="23" fillId="0" borderId="73" xfId="37" applyFont="1" applyBorder="1" applyAlignment="1" applyProtection="1">
      <alignment wrapText="1"/>
      <protection hidden="1"/>
    </xf>
    <xf numFmtId="0" fontId="23" fillId="0" borderId="73" xfId="37" applyFont="1" applyBorder="1" applyAlignment="1" applyProtection="1">
      <protection hidden="1"/>
    </xf>
    <xf numFmtId="0" fontId="23" fillId="0" borderId="59" xfId="37" applyFont="1" applyBorder="1" applyAlignment="1" applyProtection="1">
      <protection hidden="1"/>
    </xf>
    <xf numFmtId="0" fontId="73" fillId="0" borderId="0" xfId="0" applyFont="1" applyAlignment="1" applyProtection="1">
      <alignment horizontal="center"/>
      <protection hidden="1"/>
    </xf>
    <xf numFmtId="0" fontId="55" fillId="0" borderId="0" xfId="0" applyFont="1" applyAlignment="1" applyProtection="1">
      <alignment horizontal="center" shrinkToFit="1"/>
      <protection hidden="1"/>
    </xf>
    <xf numFmtId="167" fontId="83" fillId="0" borderId="0" xfId="0" applyNumberFormat="1" applyFont="1" applyAlignment="1" applyProtection="1">
      <alignment horizontal="right" shrinkToFit="1"/>
      <protection hidden="1"/>
    </xf>
    <xf numFmtId="167" fontId="83" fillId="0" borderId="0" xfId="0" applyNumberFormat="1" applyFont="1" applyAlignment="1" applyProtection="1">
      <alignment horizontal="left" shrinkToFit="1"/>
      <protection hidden="1"/>
    </xf>
    <xf numFmtId="0" fontId="38" fillId="2" borderId="0" xfId="0" applyFont="1" applyFill="1" applyAlignment="1" applyProtection="1">
      <alignment horizontal="left" vertical="center"/>
      <protection hidden="1"/>
    </xf>
    <xf numFmtId="167" fontId="91" fillId="2" borderId="29" xfId="0" applyNumberFormat="1" applyFont="1" applyFill="1" applyBorder="1" applyAlignment="1" applyProtection="1">
      <alignment horizontal="left" vertical="top" shrinkToFit="1"/>
      <protection hidden="1"/>
    </xf>
    <xf numFmtId="0" fontId="143" fillId="38" borderId="0" xfId="0" applyFont="1" applyFill="1" applyAlignment="1">
      <alignment horizontal="center"/>
    </xf>
    <xf numFmtId="49" fontId="88" fillId="38" borderId="0" xfId="0" applyNumberFormat="1" applyFont="1" applyFill="1" applyAlignment="1">
      <alignment horizontal="center" vertical="center" wrapText="1"/>
    </xf>
    <xf numFmtId="0" fontId="88" fillId="38" borderId="0" xfId="0" applyFont="1" applyFill="1" applyAlignment="1">
      <alignment horizontal="center" vertical="center" wrapText="1"/>
    </xf>
    <xf numFmtId="0" fontId="51" fillId="0" borderId="0" xfId="0" applyFont="1" applyAlignment="1" applyProtection="1">
      <alignment horizontal="center" vertical="center"/>
      <protection hidden="1"/>
    </xf>
    <xf numFmtId="0" fontId="50" fillId="0" borderId="0" xfId="0" applyFont="1" applyProtection="1">
      <protection hidden="1"/>
    </xf>
    <xf numFmtId="0" fontId="23" fillId="2" borderId="0" xfId="43" applyFont="1" applyFill="1" applyAlignment="1" applyProtection="1">
      <alignment horizontal="left" vertical="top" wrapText="1"/>
      <protection hidden="1"/>
    </xf>
    <xf numFmtId="0" fontId="140" fillId="44" borderId="74" xfId="0" applyFont="1" applyFill="1" applyBorder="1" applyAlignment="1" applyProtection="1">
      <alignment horizontal="center"/>
      <protection hidden="1"/>
    </xf>
    <xf numFmtId="0" fontId="140" fillId="44" borderId="75" xfId="0" applyFont="1" applyFill="1" applyBorder="1" applyAlignment="1" applyProtection="1">
      <alignment horizontal="center"/>
      <protection hidden="1"/>
    </xf>
    <xf numFmtId="0" fontId="140" fillId="44" borderId="76" xfId="0" applyFont="1" applyFill="1" applyBorder="1" applyAlignment="1" applyProtection="1">
      <alignment horizontal="center"/>
      <protection hidden="1"/>
    </xf>
    <xf numFmtId="0" fontId="140" fillId="44" borderId="77" xfId="0" applyFont="1" applyFill="1" applyBorder="1" applyAlignment="1" applyProtection="1">
      <alignment horizontal="center"/>
      <protection hidden="1"/>
    </xf>
    <xf numFmtId="0" fontId="140" fillId="44" borderId="78" xfId="0" applyFont="1" applyFill="1" applyBorder="1" applyAlignment="1" applyProtection="1">
      <alignment horizontal="center"/>
      <protection hidden="1"/>
    </xf>
    <xf numFmtId="0" fontId="140" fillId="44" borderId="79" xfId="0" applyFont="1" applyFill="1" applyBorder="1" applyAlignment="1" applyProtection="1">
      <alignment horizontal="center"/>
      <protection hidden="1"/>
    </xf>
    <xf numFmtId="0" fontId="18" fillId="2" borderId="21" xfId="43" applyFill="1" applyBorder="1" applyAlignment="1" applyProtection="1">
      <alignment horizontal="left" vertical="top" wrapText="1"/>
      <protection hidden="1"/>
    </xf>
    <xf numFmtId="0" fontId="0" fillId="0" borderId="21" xfId="0" applyBorder="1" applyProtection="1">
      <protection hidden="1"/>
    </xf>
    <xf numFmtId="0" fontId="141" fillId="44" borderId="74" xfId="42" applyFont="1" applyFill="1" applyBorder="1" applyAlignment="1" applyProtection="1">
      <alignment horizontal="center"/>
      <protection hidden="1"/>
    </xf>
    <xf numFmtId="0" fontId="141" fillId="44" borderId="75" xfId="42" applyFont="1" applyFill="1" applyBorder="1" applyAlignment="1" applyProtection="1">
      <alignment horizontal="center"/>
      <protection hidden="1"/>
    </xf>
    <xf numFmtId="0" fontId="141" fillId="44" borderId="76" xfId="42" applyFont="1" applyFill="1" applyBorder="1" applyAlignment="1" applyProtection="1">
      <alignment horizontal="center"/>
      <protection hidden="1"/>
    </xf>
    <xf numFmtId="0" fontId="141" fillId="44" borderId="77" xfId="42" applyFont="1" applyFill="1" applyBorder="1" applyAlignment="1" applyProtection="1">
      <alignment horizontal="center"/>
      <protection hidden="1"/>
    </xf>
    <xf numFmtId="0" fontId="141" fillId="44" borderId="78" xfId="42" applyFont="1" applyFill="1" applyBorder="1" applyAlignment="1" applyProtection="1">
      <alignment horizontal="center"/>
      <protection hidden="1"/>
    </xf>
    <xf numFmtId="0" fontId="141" fillId="44" borderId="79" xfId="42" applyFont="1" applyFill="1" applyBorder="1" applyAlignment="1" applyProtection="1">
      <alignment horizontal="center"/>
      <protection hidden="1"/>
    </xf>
    <xf numFmtId="0" fontId="18" fillId="0" borderId="21" xfId="42" applyBorder="1" applyProtection="1">
      <protection hidden="1"/>
    </xf>
    <xf numFmtId="0" fontId="31" fillId="2" borderId="0" xfId="42" applyFont="1" applyFill="1" applyAlignment="1">
      <alignment horizontal="center"/>
    </xf>
    <xf numFmtId="0" fontId="41" fillId="5" borderId="42" xfId="42" applyFont="1" applyFill="1" applyBorder="1" applyAlignment="1">
      <alignment horizontal="center"/>
    </xf>
    <xf numFmtId="0" fontId="41" fillId="5" borderId="39" xfId="42" applyFont="1" applyFill="1" applyBorder="1" applyAlignment="1">
      <alignment horizontal="center"/>
    </xf>
    <xf numFmtId="0" fontId="41" fillId="5" borderId="24" xfId="42" applyFont="1" applyFill="1" applyBorder="1" applyAlignment="1">
      <alignment horizontal="center"/>
    </xf>
    <xf numFmtId="0" fontId="24" fillId="2" borderId="20" xfId="42" applyFont="1" applyFill="1" applyBorder="1" applyAlignment="1">
      <alignment horizontal="center"/>
    </xf>
    <xf numFmtId="0" fontId="24" fillId="2" borderId="21" xfId="42" applyFont="1" applyFill="1" applyBorder="1" applyAlignment="1">
      <alignment horizontal="center"/>
    </xf>
    <xf numFmtId="0" fontId="24" fillId="2" borderId="22" xfId="42" applyFont="1" applyFill="1" applyBorder="1" applyAlignment="1">
      <alignment horizontal="center"/>
    </xf>
    <xf numFmtId="0" fontId="29" fillId="2" borderId="1" xfId="42" applyFont="1" applyFill="1" applyBorder="1" applyAlignment="1">
      <alignment horizontal="center"/>
    </xf>
    <xf numFmtId="0" fontId="29" fillId="2" borderId="0" xfId="42" applyFont="1" applyFill="1" applyAlignment="1">
      <alignment horizontal="center"/>
    </xf>
    <xf numFmtId="0" fontId="29" fillId="2" borderId="2" xfId="42" applyFont="1" applyFill="1" applyBorder="1" applyAlignment="1">
      <alignment horizontal="center"/>
    </xf>
    <xf numFmtId="0" fontId="29" fillId="2" borderId="1" xfId="42" applyFont="1" applyFill="1" applyBorder="1" applyAlignment="1" applyProtection="1">
      <alignment horizontal="center"/>
      <protection hidden="1"/>
    </xf>
    <xf numFmtId="0" fontId="29" fillId="2" borderId="2" xfId="42" applyFont="1" applyFill="1" applyBorder="1" applyAlignment="1" applyProtection="1">
      <alignment horizontal="center"/>
      <protection hidden="1"/>
    </xf>
    <xf numFmtId="0" fontId="29" fillId="2" borderId="3" xfId="42" applyFont="1" applyFill="1" applyBorder="1" applyAlignment="1">
      <alignment horizontal="center"/>
    </xf>
    <xf numFmtId="0" fontId="29" fillId="2" borderId="4" xfId="42" applyFont="1" applyFill="1" applyBorder="1" applyAlignment="1">
      <alignment horizontal="center"/>
    </xf>
    <xf numFmtId="0" fontId="29" fillId="2" borderId="12" xfId="42" applyFont="1" applyFill="1" applyBorder="1" applyAlignment="1">
      <alignment horizontal="center"/>
    </xf>
    <xf numFmtId="0" fontId="29" fillId="2" borderId="3" xfId="42" applyFont="1" applyFill="1" applyBorder="1" applyAlignment="1" applyProtection="1">
      <alignment horizontal="center"/>
      <protection hidden="1"/>
    </xf>
    <xf numFmtId="0" fontId="29" fillId="2" borderId="12" xfId="42" applyFont="1" applyFill="1" applyBorder="1" applyAlignment="1" applyProtection="1">
      <alignment horizontal="center"/>
      <protection hidden="1"/>
    </xf>
    <xf numFmtId="0" fontId="30" fillId="2" borderId="1" xfId="42" applyFont="1" applyFill="1" applyBorder="1" applyAlignment="1">
      <alignment horizontal="center"/>
    </xf>
    <xf numFmtId="0" fontId="30" fillId="2" borderId="2" xfId="42" applyFont="1" applyFill="1" applyBorder="1" applyAlignment="1">
      <alignment horizontal="center"/>
    </xf>
    <xf numFmtId="0" fontId="22" fillId="2" borderId="1" xfId="63" applyFill="1" applyBorder="1" applyAlignment="1" applyProtection="1">
      <alignment horizontal="center"/>
    </xf>
    <xf numFmtId="0" fontId="28" fillId="2" borderId="1" xfId="42" applyFont="1" applyFill="1" applyBorder="1" applyAlignment="1">
      <alignment horizontal="center"/>
    </xf>
    <xf numFmtId="0" fontId="28" fillId="2" borderId="0" xfId="42" applyFont="1" applyFill="1" applyAlignment="1">
      <alignment horizontal="center"/>
    </xf>
    <xf numFmtId="0" fontId="28" fillId="2" borderId="2" xfId="42" applyFont="1" applyFill="1" applyBorder="1" applyAlignment="1">
      <alignment horizontal="center"/>
    </xf>
    <xf numFmtId="0" fontId="22" fillId="2" borderId="0" xfId="63" applyFill="1" applyAlignment="1" applyProtection="1">
      <alignment horizontal="left"/>
    </xf>
    <xf numFmtId="0" fontId="65" fillId="2" borderId="0" xfId="63" applyFont="1" applyFill="1" applyAlignment="1" applyProtection="1">
      <alignment horizontal="left"/>
    </xf>
    <xf numFmtId="0" fontId="41" fillId="5" borderId="3" xfId="42" applyFont="1" applyFill="1" applyBorder="1" applyAlignment="1">
      <alignment horizontal="center"/>
    </xf>
    <xf numFmtId="0" fontId="18" fillId="0" borderId="4" xfId="42" applyBorder="1" applyAlignment="1">
      <alignment horizontal="center"/>
    </xf>
    <xf numFmtId="0" fontId="18" fillId="0" borderId="12" xfId="42" applyBorder="1" applyAlignment="1">
      <alignment horizontal="center"/>
    </xf>
    <xf numFmtId="0" fontId="141" fillId="41" borderId="43" xfId="42" applyFont="1" applyFill="1" applyBorder="1" applyAlignment="1" applyProtection="1">
      <alignment horizontal="center" vertical="center"/>
      <protection hidden="1"/>
    </xf>
    <xf numFmtId="0" fontId="141" fillId="41" borderId="44" xfId="42" applyFont="1" applyFill="1" applyBorder="1" applyAlignment="1" applyProtection="1">
      <alignment horizontal="center" vertical="center"/>
      <protection hidden="1"/>
    </xf>
    <xf numFmtId="0" fontId="141" fillId="41" borderId="34" xfId="42" applyFont="1" applyFill="1" applyBorder="1" applyAlignment="1" applyProtection="1">
      <alignment horizontal="center" vertical="center"/>
      <protection hidden="1"/>
    </xf>
    <xf numFmtId="0" fontId="167" fillId="0" borderId="0" xfId="42" applyFont="1" applyAlignment="1" applyProtection="1">
      <alignment horizontal="left" vertical="center"/>
      <protection hidden="1"/>
    </xf>
    <xf numFmtId="0" fontId="141" fillId="41" borderId="43" xfId="76" applyFont="1" applyFill="1" applyBorder="1" applyAlignment="1" applyProtection="1">
      <alignment horizontal="center" vertical="center"/>
      <protection hidden="1"/>
    </xf>
    <xf numFmtId="0" fontId="141" fillId="41" borderId="44" xfId="76" applyFont="1" applyFill="1" applyBorder="1" applyAlignment="1" applyProtection="1">
      <alignment horizontal="center" vertical="center"/>
      <protection hidden="1"/>
    </xf>
    <xf numFmtId="0" fontId="141" fillId="41" borderId="34" xfId="76" applyFont="1" applyFill="1" applyBorder="1" applyAlignment="1" applyProtection="1">
      <alignment horizontal="center" vertical="center"/>
      <protection hidden="1"/>
    </xf>
    <xf numFmtId="0" fontId="20" fillId="0" borderId="0" xfId="42" applyFont="1" applyAlignment="1" applyProtection="1">
      <alignment wrapText="1"/>
      <protection hidden="1"/>
    </xf>
    <xf numFmtId="0" fontId="145" fillId="0" borderId="0" xfId="37" applyFont="1" applyAlignment="1" applyProtection="1">
      <alignment horizontal="left"/>
      <protection hidden="1"/>
    </xf>
    <xf numFmtId="0" fontId="145" fillId="0" borderId="0" xfId="37" applyFont="1" applyAlignment="1" applyProtection="1">
      <protection hidden="1"/>
    </xf>
    <xf numFmtId="0" fontId="31" fillId="2" borderId="0" xfId="42" applyFont="1" applyFill="1" applyAlignment="1" applyProtection="1">
      <alignment horizontal="center" vertical="center"/>
      <protection hidden="1"/>
    </xf>
    <xf numFmtId="0" fontId="18" fillId="0" borderId="0" xfId="42" applyProtection="1">
      <protection hidden="1"/>
    </xf>
    <xf numFmtId="0" fontId="142" fillId="0" borderId="0" xfId="42" applyFont="1" applyAlignment="1" applyProtection="1">
      <alignment horizontal="left"/>
      <protection hidden="1"/>
    </xf>
    <xf numFmtId="0" fontId="145" fillId="0" borderId="0" xfId="63" applyFont="1" applyAlignment="1" applyProtection="1">
      <alignment horizontal="left"/>
      <protection hidden="1"/>
    </xf>
    <xf numFmtId="0" fontId="145" fillId="0" borderId="0" xfId="63" applyFont="1" applyAlignment="1" applyProtection="1">
      <protection hidden="1"/>
    </xf>
    <xf numFmtId="0" fontId="145" fillId="0" borderId="0" xfId="76" applyFont="1" applyAlignment="1" applyProtection="1">
      <alignment horizontal="left"/>
      <protection hidden="1"/>
    </xf>
    <xf numFmtId="0" fontId="147" fillId="0" borderId="0" xfId="76" applyFont="1" applyProtection="1">
      <protection hidden="1"/>
    </xf>
    <xf numFmtId="0" fontId="118" fillId="0" borderId="0" xfId="76" applyFont="1" applyAlignment="1" applyProtection="1">
      <alignment horizontal="left"/>
      <protection hidden="1"/>
    </xf>
    <xf numFmtId="0" fontId="2" fillId="0" borderId="0" xfId="76" applyProtection="1">
      <protection hidden="1"/>
    </xf>
    <xf numFmtId="0" fontId="147" fillId="0" borderId="0" xfId="76" applyFont="1" applyAlignment="1" applyProtection="1">
      <alignment horizontal="left"/>
      <protection hidden="1"/>
    </xf>
    <xf numFmtId="0" fontId="31" fillId="2" borderId="0" xfId="76" applyFont="1" applyFill="1" applyAlignment="1" applyProtection="1">
      <alignment horizontal="center" vertical="center"/>
      <protection hidden="1"/>
    </xf>
    <xf numFmtId="0" fontId="142" fillId="0" borderId="0" xfId="76" applyFont="1" applyAlignment="1" applyProtection="1">
      <alignment horizontal="left"/>
      <protection hidden="1"/>
    </xf>
  </cellXfs>
  <cellStyles count="77">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urrency" xfId="29" builtinId="4"/>
    <cellStyle name="Currency 2 3" xfId="30" xr:uid="{00000000-0005-0000-0000-00001D000000}"/>
    <cellStyle name="editable_number_pre_0" xfId="64" xr:uid="{FF870179-405E-403A-8FBD-0D96E101DF22}"/>
    <cellStyle name="Excel_BuiltIn_Zelle überprüfen" xfId="75" xr:uid="{DD68AC48-DC8C-44B8-B5CD-E61965C2B3EB}"/>
    <cellStyle name="Explanatory Text" xfId="31" builtinId="53" customBuiltin="1"/>
    <cellStyle name="Good" xfId="32" builtinId="26" customBuiltin="1"/>
    <cellStyle name="Heading 1" xfId="33" builtinId="16" customBuiltin="1"/>
    <cellStyle name="Heading 2" xfId="34" builtinId="17" customBuiltin="1"/>
    <cellStyle name="Heading 3" xfId="35" builtinId="18" customBuiltin="1"/>
    <cellStyle name="Heading 4" xfId="36" builtinId="19" customBuiltin="1"/>
    <cellStyle name="Hyperlink" xfId="37" builtinId="8"/>
    <cellStyle name="Hyperlink 2" xfId="38" xr:uid="{00000000-0005-0000-0000-000025000000}"/>
    <cellStyle name="Hyperlink 2 2" xfId="72" xr:uid="{00000000-0005-0000-0000-000000000000}"/>
    <cellStyle name="Hyperlink 3" xfId="63" xr:uid="{31A5C7C8-FCB7-42CF-8E77-E4DCD39787F0}"/>
    <cellStyle name="Hyperlink 4" xfId="66" xr:uid="{110B0D5A-82A5-40BD-948E-50E6BC557978}"/>
    <cellStyle name="Input" xfId="39" builtinId="20" customBuiltin="1"/>
    <cellStyle name="Linked Cell" xfId="40" builtinId="24" customBuiltin="1"/>
    <cellStyle name="Neutral" xfId="41" builtinId="28" customBuiltin="1"/>
    <cellStyle name="Normal" xfId="0" builtinId="0"/>
    <cellStyle name="Normal 15" xfId="42" xr:uid="{00000000-0005-0000-0000-00002A000000}"/>
    <cellStyle name="Normal 2" xfId="43" xr:uid="{00000000-0005-0000-0000-00002B000000}"/>
    <cellStyle name="Normal 2 2" xfId="44" xr:uid="{00000000-0005-0000-0000-00002C000000}"/>
    <cellStyle name="Normal 2 2 2" xfId="45" xr:uid="{00000000-0005-0000-0000-00002D000000}"/>
    <cellStyle name="Normal 2 3" xfId="74" xr:uid="{00000000-0005-0000-0000-000004000000}"/>
    <cellStyle name="Normal 3" xfId="46" xr:uid="{00000000-0005-0000-0000-00002E000000}"/>
    <cellStyle name="Normal 3 2" xfId="47" xr:uid="{00000000-0005-0000-0000-00002F000000}"/>
    <cellStyle name="Normal 3 3" xfId="73" xr:uid="{00000000-0005-0000-0000-000005000000}"/>
    <cellStyle name="Normal 4" xfId="48" xr:uid="{00000000-0005-0000-0000-000030000000}"/>
    <cellStyle name="Normal 4 2" xfId="55" xr:uid="{00000000-0005-0000-0000-000031000000}"/>
    <cellStyle name="Normal 4 2 3" xfId="56" xr:uid="{00000000-0005-0000-0000-000032000000}"/>
    <cellStyle name="Normal 4 2 3 3" xfId="57" xr:uid="{00000000-0005-0000-0000-000033000000}"/>
    <cellStyle name="Normal 4 2 3 4" xfId="58" xr:uid="{C9B11E4E-EBA4-422D-9B83-3EC8B731E02C}"/>
    <cellStyle name="Normal 4 2 3 5" xfId="59" xr:uid="{9649434C-2108-45F5-AF92-63E5B018E8ED}"/>
    <cellStyle name="Normal 4 2 3 6" xfId="60" xr:uid="{C35CCFE2-5E60-4289-939C-94DB787E92ED}"/>
    <cellStyle name="Normal 4 2 3 7" xfId="61" xr:uid="{D121915C-DFEC-4B3C-B0F3-8E321B26781A}"/>
    <cellStyle name="Normal 4 2 3 7 2" xfId="62" xr:uid="{97437B06-FFC6-41DF-9561-12D834D25917}"/>
    <cellStyle name="Normal 4 2 3 7 2 2" xfId="65" xr:uid="{34657DF3-3A74-4538-B972-F728931B06C8}"/>
    <cellStyle name="Normal 4 2 3 7 2 3" xfId="67" xr:uid="{934CDE66-8C4E-4C13-84BC-08B292E76972}"/>
    <cellStyle name="Normal 4 2 3 7 2 3 6" xfId="69" xr:uid="{5E97E87B-E783-4682-B8A5-683EE69B5955}"/>
    <cellStyle name="Normal 4 2 3 7 2 3 6 2" xfId="70" xr:uid="{BB0DFD86-45F2-4B53-9543-3EB102B27B0A}"/>
    <cellStyle name="Normal 4 2 3 7 2 3 6 2 4" xfId="71" xr:uid="{D5531F33-8A2E-4FDE-9E3A-139F2BD77B2B}"/>
    <cellStyle name="Normal 4 2 3 7 2 3 6 2 4 4" xfId="76" xr:uid="{0942142F-94A3-4BE4-9F85-BA78C1452C69}"/>
    <cellStyle name="Normal 5" xfId="68" xr:uid="{D55C5E59-DB13-4E58-A777-911CB3AFC23F}"/>
    <cellStyle name="Normal 7" xfId="49" xr:uid="{00000000-0005-0000-0000-000034000000}"/>
    <cellStyle name="Note 2" xfId="50" xr:uid="{00000000-0005-0000-0000-000035000000}"/>
    <cellStyle name="Output" xfId="51" builtinId="21" customBuiltin="1"/>
    <cellStyle name="Title" xfId="52" builtinId="15" customBuiltin="1"/>
    <cellStyle name="Total" xfId="53" builtinId="25" customBuiltin="1"/>
    <cellStyle name="Warning Text" xfId="54" builtinId="11" customBuiltin="1"/>
  </cellStyles>
  <dxfs count="18">
    <dxf>
      <font>
        <color auto="1"/>
      </font>
    </dxf>
    <dxf>
      <font>
        <b val="0"/>
        <i val="0"/>
        <color auto="1"/>
      </font>
    </dxf>
    <dxf>
      <font>
        <color theme="0"/>
      </font>
    </dxf>
    <dxf>
      <font>
        <b val="0"/>
        <i val="0"/>
        <color auto="1"/>
      </font>
    </dxf>
    <dxf>
      <font>
        <b val="0"/>
        <i val="0"/>
      </font>
      <fill>
        <patternFill>
          <bgColor theme="0" tint="-0.14996795556505021"/>
        </patternFill>
      </fill>
    </dxf>
    <dxf>
      <font>
        <b val="0"/>
        <i val="0"/>
      </font>
      <fill>
        <patternFill>
          <bgColor rgb="FFDBDBDB"/>
        </patternFill>
      </fill>
    </dxf>
    <dxf>
      <font>
        <b val="0"/>
        <i val="0"/>
      </font>
      <fill>
        <patternFill>
          <bgColor rgb="FFE0E0E0"/>
        </patternFill>
      </fill>
    </dxf>
    <dxf>
      <font>
        <b val="0"/>
        <i val="0"/>
      </font>
      <fill>
        <patternFill patternType="none">
          <bgColor auto="1"/>
        </patternFill>
      </fill>
    </dxf>
    <dxf>
      <font>
        <b val="0"/>
        <i val="0"/>
        <color auto="1"/>
      </font>
    </dxf>
    <dxf>
      <font>
        <color theme="0"/>
      </font>
    </dxf>
    <dxf>
      <font>
        <b val="0"/>
        <i val="0"/>
        <color auto="1"/>
      </font>
    </dxf>
    <dxf>
      <fill>
        <patternFill>
          <fgColor theme="0" tint="-0.14996795556505021"/>
        </patternFill>
      </fill>
    </dxf>
    <dxf>
      <font>
        <b val="0"/>
        <i val="0"/>
      </font>
      <fill>
        <patternFill>
          <fgColor theme="0" tint="-0.14996795556505021"/>
        </patternFill>
      </fill>
    </dxf>
    <dxf>
      <font>
        <b val="0"/>
        <i val="0"/>
        <color auto="1"/>
      </font>
      <fill>
        <patternFill>
          <fgColor theme="0" tint="-0.14996795556505021"/>
          <bgColor theme="0" tint="-0.14996795556505021"/>
        </patternFill>
      </fill>
    </dxf>
    <dxf>
      <font>
        <b val="0"/>
        <i val="0"/>
      </font>
      <fill>
        <patternFill>
          <bgColor rgb="FFE2E2E2"/>
        </patternFill>
      </fill>
    </dxf>
    <dxf>
      <font>
        <b val="0"/>
        <i val="0"/>
      </font>
      <fill>
        <patternFill patternType="none">
          <bgColor auto="1"/>
        </patternFill>
      </fill>
    </dxf>
    <dxf>
      <font>
        <condense val="0"/>
        <extend val="0"/>
        <color indexed="41"/>
      </font>
    </dxf>
    <dxf>
      <font>
        <color theme="0"/>
      </font>
    </dxf>
  </dxfs>
  <tableStyles count="0" defaultTableStyle="TableStyleMedium9" defaultPivotStyle="PivotStyleLight16"/>
  <colors>
    <mruColors>
      <color rgb="FFD0FDB9"/>
      <color rgb="FF0000FF"/>
      <color rgb="FF000099"/>
      <color rgb="FF93FF93"/>
      <color rgb="FF0033CC"/>
      <color rgb="FFFF3399"/>
      <color rgb="FFFF00FF"/>
      <color rgb="FFD9FFEC"/>
      <color rgb="FFAFFFAF"/>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hyperlink" Target="#'AGS CONTACT DETAILS'!B2"/><Relationship Id="rId3" Type="http://schemas.openxmlformats.org/officeDocument/2006/relationships/image" Target="../media/image2.png"/><Relationship Id="rId7" Type="http://schemas.openxmlformats.org/officeDocument/2006/relationships/hyperlink" Target="#'ARRIVAL CHARGES'!B2"/><Relationship Id="rId2" Type="http://schemas.openxmlformats.org/officeDocument/2006/relationships/hyperlink" Target="https://www.agsworld.com/" TargetMode="External"/><Relationship Id="rId1" Type="http://schemas.openxmlformats.org/officeDocument/2006/relationships/image" Target="../media/image1.jpeg"/><Relationship Id="rId6" Type="http://schemas.openxmlformats.org/officeDocument/2006/relationships/hyperlink" Target="#'SPECIAL CONDITIONS '!B2"/><Relationship Id="rId11" Type="http://schemas.openxmlformats.org/officeDocument/2006/relationships/hyperlink" Target="#CONDITIONS!B2"/><Relationship Id="rId5" Type="http://schemas.openxmlformats.org/officeDocument/2006/relationships/hyperlink" Target="#TARIFF!B2"/><Relationship Id="rId10" Type="http://schemas.openxmlformats.org/officeDocument/2006/relationships/hyperlink" Target="#'NOMINATION FORM'!B2"/><Relationship Id="rId4" Type="http://schemas.openxmlformats.org/officeDocument/2006/relationships/hyperlink" Target="#DESKTOP!I9"/><Relationship Id="rId9" Type="http://schemas.openxmlformats.org/officeDocument/2006/relationships/hyperlink" Target="#'OVERSEAS AGENTS'!B2"/></Relationships>
</file>

<file path=xl/drawings/_rels/drawing2.xml.rels><?xml version="1.0" encoding="UTF-8" standalone="yes"?>
<Relationships xmlns="http://schemas.openxmlformats.org/package/2006/relationships"><Relationship Id="rId3" Type="http://schemas.openxmlformats.org/officeDocument/2006/relationships/hyperlink" Target="#HOME!B2"/><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OME!B2"/><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hyperlink" Target="#HOME!B2"/><Relationship Id="rId1" Type="http://schemas.openxmlformats.org/officeDocument/2006/relationships/image" Target="../media/image4.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3" Type="http://schemas.openxmlformats.org/officeDocument/2006/relationships/hyperlink" Target="#HOME!B2"/><Relationship Id="rId2" Type="http://schemas.openxmlformats.org/officeDocument/2006/relationships/image" Target="../media/image9.png"/><Relationship Id="rId1" Type="http://schemas.openxmlformats.org/officeDocument/2006/relationships/image" Target="../media/image4.png"/><Relationship Id="rId4" Type="http://schemas.openxmlformats.org/officeDocument/2006/relationships/image" Target="../media/image10.jpeg"/></Relationships>
</file>

<file path=xl/drawings/_rels/drawing8.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hyperlink" Target="#HOME!B2"/><Relationship Id="rId1" Type="http://schemas.openxmlformats.org/officeDocument/2006/relationships/image" Target="../media/image3.png"/><Relationship Id="rId4" Type="http://schemas.openxmlformats.org/officeDocument/2006/relationships/image" Target="../media/image4.png"/></Relationships>
</file>

<file path=xl/drawings/_rels/drawing9.xml.rels><?xml version="1.0" encoding="UTF-8" standalone="yes"?>
<Relationships xmlns="http://schemas.openxmlformats.org/package/2006/relationships"><Relationship Id="rId3" Type="http://schemas.openxmlformats.org/officeDocument/2006/relationships/hyperlink" Target="#HOME!B2"/><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12.jpeg"/></Relationships>
</file>

<file path=xl/drawings/_rels/drawing10.xml.rels><?xml version="1.0" encoding="UTF-8" standalone="yes"?>
<Relationships xmlns="http://schemas.openxmlformats.org/package/2006/relationships"><Relationship Id="rId3" Type="http://schemas.openxmlformats.org/officeDocument/2006/relationships/hyperlink" Target="#HOME!B2"/><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hyperlink" Target="#HOME!B2"/><Relationship Id="rId1" Type="http://schemas.openxmlformats.org/officeDocument/2006/relationships/image" Target="../media/image3.png"/><Relationship Id="rId4" Type="http://schemas.openxmlformats.org/officeDocument/2006/relationships/image" Target="../media/image4.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4.jpeg"/><Relationship Id="rId2" Type="http://schemas.openxmlformats.org/officeDocument/2006/relationships/hyperlink" Target="#HOME!B2"/><Relationship Id="rId1" Type="http://schemas.openxmlformats.org/officeDocument/2006/relationships/image" Target="../media/image3.png"/><Relationship Id="rId4" Type="http://schemas.openxmlformats.org/officeDocument/2006/relationships/image" Target="../media/image4.png"/></Relationships>
</file>

<file path=xl/drawings/_rels/drawing13.xml.rels><?xml version="1.0" encoding="UTF-8" standalone="yes"?>
<Relationships xmlns="http://schemas.openxmlformats.org/package/2006/relationships"><Relationship Id="rId3" Type="http://schemas.openxmlformats.org/officeDocument/2006/relationships/hyperlink" Target="#HOME!B2"/><Relationship Id="rId2" Type="http://schemas.openxmlformats.org/officeDocument/2006/relationships/image" Target="../media/image3.png"/><Relationship Id="rId1" Type="http://schemas.openxmlformats.org/officeDocument/2006/relationships/image" Target="../media/image15.jpeg"/><Relationship Id="rId5" Type="http://schemas.openxmlformats.org/officeDocument/2006/relationships/image" Target="../media/image4.png"/><Relationship Id="rId4" Type="http://schemas.openxmlformats.org/officeDocument/2006/relationships/image" Target="../media/image16.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21</xdr:row>
      <xdr:rowOff>19050</xdr:rowOff>
    </xdr:from>
    <xdr:to>
      <xdr:col>17</xdr:col>
      <xdr:colOff>2423</xdr:colOff>
      <xdr:row>30</xdr:row>
      <xdr:rowOff>1547</xdr:rowOff>
    </xdr:to>
    <xdr:pic>
      <xdr:nvPicPr>
        <xdr:cNvPr id="3" name="Picture 2">
          <a:extLst>
            <a:ext uri="{FF2B5EF4-FFF2-40B4-BE49-F238E27FC236}">
              <a16:creationId xmlns:a16="http://schemas.microsoft.com/office/drawing/2014/main" id="{3A281DC1-3E2A-4CA8-B730-1D0501558B1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0975" y="3914775"/>
          <a:ext cx="7390013" cy="1525547"/>
        </a:xfrm>
        <a:prstGeom prst="rect">
          <a:avLst/>
        </a:prstGeom>
      </xdr:spPr>
    </xdr:pic>
    <xdr:clientData/>
  </xdr:twoCellAnchor>
  <xdr:twoCellAnchor>
    <xdr:from>
      <xdr:col>1</xdr:col>
      <xdr:colOff>171451</xdr:colOff>
      <xdr:row>26</xdr:row>
      <xdr:rowOff>95250</xdr:rowOff>
    </xdr:from>
    <xdr:to>
      <xdr:col>9</xdr:col>
      <xdr:colOff>64771</xdr:colOff>
      <xdr:row>28</xdr:row>
      <xdr:rowOff>38100</xdr:rowOff>
    </xdr:to>
    <xdr:sp macro="" textlink="">
      <xdr:nvSpPr>
        <xdr:cNvPr id="4" name="TextBox 3">
          <a:hlinkClick xmlns:r="http://schemas.openxmlformats.org/officeDocument/2006/relationships" r:id="rId2" tooltip="AGS"/>
          <a:extLst>
            <a:ext uri="{FF2B5EF4-FFF2-40B4-BE49-F238E27FC236}">
              <a16:creationId xmlns:a16="http://schemas.microsoft.com/office/drawing/2014/main" id="{E0C7ACAC-50D8-4CF0-867C-9ACDCFA6F7BB}"/>
            </a:ext>
          </a:extLst>
        </xdr:cNvPr>
        <xdr:cNvSpPr txBox="1"/>
      </xdr:nvSpPr>
      <xdr:spPr>
        <a:xfrm>
          <a:off x="428626" y="4486275"/>
          <a:ext cx="323659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200" b="1">
              <a:solidFill>
                <a:schemeClr val="bg1"/>
              </a:solidFill>
              <a:latin typeface="Arial" panose="020B0604020202020204" pitchFamily="34" charset="0"/>
              <a:cs typeface="Arial" panose="020B0604020202020204" pitchFamily="34" charset="0"/>
            </a:rPr>
            <a:t>www.agsworld.com</a:t>
          </a:r>
        </a:p>
      </xdr:txBody>
    </xdr:sp>
    <xdr:clientData/>
  </xdr:twoCellAnchor>
  <xdr:twoCellAnchor>
    <xdr:from>
      <xdr:col>1</xdr:col>
      <xdr:colOff>152400</xdr:colOff>
      <xdr:row>28</xdr:row>
      <xdr:rowOff>47625</xdr:rowOff>
    </xdr:from>
    <xdr:to>
      <xdr:col>13</xdr:col>
      <xdr:colOff>95250</xdr:colOff>
      <xdr:row>30</xdr:row>
      <xdr:rowOff>38100</xdr:rowOff>
    </xdr:to>
    <xdr:sp macro="" textlink="">
      <xdr:nvSpPr>
        <xdr:cNvPr id="5" name="TextBox 4">
          <a:extLst>
            <a:ext uri="{FF2B5EF4-FFF2-40B4-BE49-F238E27FC236}">
              <a16:creationId xmlns:a16="http://schemas.microsoft.com/office/drawing/2014/main" id="{B6BB6C9F-B909-4141-9560-0303EB4C8258}"/>
            </a:ext>
          </a:extLst>
        </xdr:cNvPr>
        <xdr:cNvSpPr txBox="1"/>
      </xdr:nvSpPr>
      <xdr:spPr>
        <a:xfrm>
          <a:off x="411480" y="4657725"/>
          <a:ext cx="3623310" cy="3257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600" b="0" i="0" u="none" strike="noStrike" baseline="30000">
              <a:solidFill>
                <a:schemeClr val="bg1"/>
              </a:solidFill>
              <a:latin typeface="Arial" panose="020B0604020202020204" pitchFamily="34" charset="0"/>
              <a:ea typeface="+mn-ea"/>
              <a:cs typeface="Arial" panose="020B0604020202020204" pitchFamily="34" charset="0"/>
            </a:rPr>
            <a:t>Est. 1985  </a:t>
          </a:r>
          <a:r>
            <a:rPr lang="en-US" sz="1800" b="0" i="0" u="none" strike="noStrike" baseline="25000">
              <a:solidFill>
                <a:schemeClr val="bg1"/>
              </a:solidFill>
              <a:latin typeface="Arial" panose="020B0604020202020204" pitchFamily="34" charset="0"/>
              <a:ea typeface="+mn-ea"/>
              <a:cs typeface="Arial" panose="020B0604020202020204" pitchFamily="34" charset="0"/>
            </a:rPr>
            <a:t>|</a:t>
          </a:r>
          <a:r>
            <a:rPr lang="en-US" sz="1600" b="0" i="0" u="none" strike="noStrike" baseline="30000">
              <a:solidFill>
                <a:schemeClr val="bg1"/>
              </a:solidFill>
              <a:latin typeface="Arial" panose="020B0604020202020204" pitchFamily="34" charset="0"/>
              <a:ea typeface="+mn-ea"/>
              <a:cs typeface="Arial" panose="020B0604020202020204" pitchFamily="34" charset="0"/>
            </a:rPr>
            <a:t>  100% Australian Owned &amp; Operated</a:t>
          </a:r>
        </a:p>
      </xdr:txBody>
    </xdr:sp>
    <xdr:clientData/>
  </xdr:twoCellAnchor>
  <xdr:twoCellAnchor editAs="oneCell">
    <xdr:from>
      <xdr:col>0</xdr:col>
      <xdr:colOff>53341</xdr:colOff>
      <xdr:row>0</xdr:row>
      <xdr:rowOff>34290</xdr:rowOff>
    </xdr:from>
    <xdr:to>
      <xdr:col>16</xdr:col>
      <xdr:colOff>436298</xdr:colOff>
      <xdr:row>5</xdr:row>
      <xdr:rowOff>0</xdr:rowOff>
    </xdr:to>
    <xdr:pic>
      <xdr:nvPicPr>
        <xdr:cNvPr id="8" name="Picture 7">
          <a:extLst>
            <a:ext uri="{FF2B5EF4-FFF2-40B4-BE49-F238E27FC236}">
              <a16:creationId xmlns:a16="http://schemas.microsoft.com/office/drawing/2014/main" id="{B38D4D74-F1E0-4608-A76F-3B4AF510E1A8}"/>
            </a:ext>
          </a:extLst>
        </xdr:cNvPr>
        <xdr:cNvPicPr>
          <a:picLocks noChangeAspect="1"/>
        </xdr:cNvPicPr>
      </xdr:nvPicPr>
      <xdr:blipFill>
        <a:blip xmlns:r="http://schemas.openxmlformats.org/officeDocument/2006/relationships" r:embed="rId3"/>
        <a:stretch>
          <a:fillRect/>
        </a:stretch>
      </xdr:blipFill>
      <xdr:spPr>
        <a:xfrm>
          <a:off x="53341" y="34290"/>
          <a:ext cx="7507657" cy="822960"/>
        </a:xfrm>
        <a:prstGeom prst="rect">
          <a:avLst/>
        </a:prstGeom>
      </xdr:spPr>
    </xdr:pic>
    <xdr:clientData/>
  </xdr:twoCellAnchor>
  <xdr:twoCellAnchor>
    <xdr:from>
      <xdr:col>0</xdr:col>
      <xdr:colOff>129540</xdr:colOff>
      <xdr:row>9</xdr:row>
      <xdr:rowOff>114300</xdr:rowOff>
    </xdr:from>
    <xdr:to>
      <xdr:col>4</xdr:col>
      <xdr:colOff>38100</xdr:colOff>
      <xdr:row>11</xdr:row>
      <xdr:rowOff>15240</xdr:rowOff>
    </xdr:to>
    <xdr:sp macro="" textlink="">
      <xdr:nvSpPr>
        <xdr:cNvPr id="9" name="TextBox 8">
          <a:hlinkClick xmlns:r="http://schemas.openxmlformats.org/officeDocument/2006/relationships" r:id="rId4" tooltip="Desktop Lookup"/>
          <a:extLst>
            <a:ext uri="{FF2B5EF4-FFF2-40B4-BE49-F238E27FC236}">
              <a16:creationId xmlns:a16="http://schemas.microsoft.com/office/drawing/2014/main" id="{29F6A22E-5A3E-45F0-A6C7-21C811FEF42A}"/>
            </a:ext>
          </a:extLst>
        </xdr:cNvPr>
        <xdr:cNvSpPr txBox="1"/>
      </xdr:nvSpPr>
      <xdr:spPr>
        <a:xfrm>
          <a:off x="129540" y="1943100"/>
          <a:ext cx="148971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1000" b="1">
              <a:latin typeface="Arial" panose="020B0604020202020204" pitchFamily="34" charset="0"/>
              <a:cs typeface="Arial" panose="020B0604020202020204" pitchFamily="34" charset="0"/>
            </a:rPr>
            <a:t>Desktop Lookup</a:t>
          </a:r>
        </a:p>
      </xdr:txBody>
    </xdr:sp>
    <xdr:clientData/>
  </xdr:twoCellAnchor>
  <xdr:twoCellAnchor>
    <xdr:from>
      <xdr:col>4</xdr:col>
      <xdr:colOff>495300</xdr:colOff>
      <xdr:row>9</xdr:row>
      <xdr:rowOff>123825</xdr:rowOff>
    </xdr:from>
    <xdr:to>
      <xdr:col>8</xdr:col>
      <xdr:colOff>66674</xdr:colOff>
      <xdr:row>11</xdr:row>
      <xdr:rowOff>24765</xdr:rowOff>
    </xdr:to>
    <xdr:sp macro="" textlink="">
      <xdr:nvSpPr>
        <xdr:cNvPr id="12" name="TextBox 11">
          <a:hlinkClick xmlns:r="http://schemas.openxmlformats.org/officeDocument/2006/relationships" r:id="rId5" tooltip="Tariff"/>
          <a:extLst>
            <a:ext uri="{FF2B5EF4-FFF2-40B4-BE49-F238E27FC236}">
              <a16:creationId xmlns:a16="http://schemas.microsoft.com/office/drawing/2014/main" id="{C1B0B367-2EC1-42B1-B1BE-7DC32EBB3D37}"/>
            </a:ext>
          </a:extLst>
        </xdr:cNvPr>
        <xdr:cNvSpPr txBox="1"/>
      </xdr:nvSpPr>
      <xdr:spPr>
        <a:xfrm>
          <a:off x="2076450" y="1952625"/>
          <a:ext cx="1428749"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1000" b="1">
              <a:latin typeface="Arial" panose="020B0604020202020204" pitchFamily="34" charset="0"/>
              <a:cs typeface="Arial" panose="020B0604020202020204" pitchFamily="34" charset="0"/>
            </a:rPr>
            <a:t>Tariff</a:t>
          </a:r>
        </a:p>
      </xdr:txBody>
    </xdr:sp>
    <xdr:clientData/>
  </xdr:twoCellAnchor>
  <xdr:twoCellAnchor>
    <xdr:from>
      <xdr:col>13</xdr:col>
      <xdr:colOff>440055</xdr:colOff>
      <xdr:row>9</xdr:row>
      <xdr:rowOff>129541</xdr:rowOff>
    </xdr:from>
    <xdr:to>
      <xdr:col>17</xdr:col>
      <xdr:colOff>120016</xdr:colOff>
      <xdr:row>11</xdr:row>
      <xdr:rowOff>53340</xdr:rowOff>
    </xdr:to>
    <xdr:sp macro="" textlink="">
      <xdr:nvSpPr>
        <xdr:cNvPr id="20" name="TextBox 19">
          <a:hlinkClick xmlns:r="http://schemas.openxmlformats.org/officeDocument/2006/relationships" r:id="rId6" tooltip="Special Conditions"/>
          <a:extLst>
            <a:ext uri="{FF2B5EF4-FFF2-40B4-BE49-F238E27FC236}">
              <a16:creationId xmlns:a16="http://schemas.microsoft.com/office/drawing/2014/main" id="{5295331F-8BE4-4DAD-885C-240BB42249B9}"/>
            </a:ext>
          </a:extLst>
        </xdr:cNvPr>
        <xdr:cNvSpPr txBox="1"/>
      </xdr:nvSpPr>
      <xdr:spPr>
        <a:xfrm>
          <a:off x="5993130" y="1977391"/>
          <a:ext cx="1670686"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1000" b="1">
              <a:solidFill>
                <a:sysClr val="windowText" lastClr="000000"/>
              </a:solidFill>
              <a:latin typeface="Arial" panose="020B0604020202020204" pitchFamily="34" charset="0"/>
              <a:cs typeface="Arial" panose="020B0604020202020204" pitchFamily="34" charset="0"/>
            </a:rPr>
            <a:t>Special Conditions</a:t>
          </a:r>
        </a:p>
      </xdr:txBody>
    </xdr:sp>
    <xdr:clientData/>
  </xdr:twoCellAnchor>
  <xdr:twoCellAnchor>
    <xdr:from>
      <xdr:col>0</xdr:col>
      <xdr:colOff>95250</xdr:colOff>
      <xdr:row>13</xdr:row>
      <xdr:rowOff>120015</xdr:rowOff>
    </xdr:from>
    <xdr:to>
      <xdr:col>4</xdr:col>
      <xdr:colOff>19050</xdr:colOff>
      <xdr:row>15</xdr:row>
      <xdr:rowOff>9525</xdr:rowOff>
    </xdr:to>
    <xdr:sp macro="" textlink="">
      <xdr:nvSpPr>
        <xdr:cNvPr id="21" name="TextBox 20">
          <a:hlinkClick xmlns:r="http://schemas.openxmlformats.org/officeDocument/2006/relationships" r:id="rId7" tooltip="Arrival Charges"/>
          <a:extLst>
            <a:ext uri="{FF2B5EF4-FFF2-40B4-BE49-F238E27FC236}">
              <a16:creationId xmlns:a16="http://schemas.microsoft.com/office/drawing/2014/main" id="{ADF009EE-EE58-48EF-B3BE-62829B40C4CD}"/>
            </a:ext>
          </a:extLst>
        </xdr:cNvPr>
        <xdr:cNvSpPr txBox="1"/>
      </xdr:nvSpPr>
      <xdr:spPr>
        <a:xfrm>
          <a:off x="95250" y="2634615"/>
          <a:ext cx="1533525" cy="232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1000" b="1">
              <a:latin typeface="Arial" panose="020B0604020202020204" pitchFamily="34" charset="0"/>
              <a:cs typeface="Arial" panose="020B0604020202020204" pitchFamily="34" charset="0"/>
            </a:rPr>
            <a:t>Arrival Charges</a:t>
          </a:r>
        </a:p>
      </xdr:txBody>
    </xdr:sp>
    <xdr:clientData/>
  </xdr:twoCellAnchor>
  <xdr:twoCellAnchor>
    <xdr:from>
      <xdr:col>4</xdr:col>
      <xdr:colOff>483871</xdr:colOff>
      <xdr:row>13</xdr:row>
      <xdr:rowOff>125730</xdr:rowOff>
    </xdr:from>
    <xdr:to>
      <xdr:col>8</xdr:col>
      <xdr:colOff>40005</xdr:colOff>
      <xdr:row>15</xdr:row>
      <xdr:rowOff>19050</xdr:rowOff>
    </xdr:to>
    <xdr:sp macro="" textlink="">
      <xdr:nvSpPr>
        <xdr:cNvPr id="22" name="TextBox 21">
          <a:hlinkClick xmlns:r="http://schemas.openxmlformats.org/officeDocument/2006/relationships" r:id="rId8" tooltip="AGS Contacts"/>
          <a:extLst>
            <a:ext uri="{FF2B5EF4-FFF2-40B4-BE49-F238E27FC236}">
              <a16:creationId xmlns:a16="http://schemas.microsoft.com/office/drawing/2014/main" id="{11A70958-13CE-49A9-9677-39A882B9E885}"/>
            </a:ext>
          </a:extLst>
        </xdr:cNvPr>
        <xdr:cNvSpPr txBox="1"/>
      </xdr:nvSpPr>
      <xdr:spPr>
        <a:xfrm>
          <a:off x="2093596" y="2640330"/>
          <a:ext cx="1461134"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1000" b="1">
              <a:latin typeface="Arial" panose="020B0604020202020204" pitchFamily="34" charset="0"/>
              <a:cs typeface="Arial" panose="020B0604020202020204" pitchFamily="34" charset="0"/>
            </a:rPr>
            <a:t>AGS Contacts</a:t>
          </a:r>
        </a:p>
      </xdr:txBody>
    </xdr:sp>
    <xdr:clientData/>
  </xdr:twoCellAnchor>
  <xdr:twoCellAnchor>
    <xdr:from>
      <xdr:col>8</xdr:col>
      <xdr:colOff>409574</xdr:colOff>
      <xdr:row>13</xdr:row>
      <xdr:rowOff>112395</xdr:rowOff>
    </xdr:from>
    <xdr:to>
      <xdr:col>13</xdr:col>
      <xdr:colOff>123824</xdr:colOff>
      <xdr:row>15</xdr:row>
      <xdr:rowOff>24765</xdr:rowOff>
    </xdr:to>
    <xdr:sp macro="" textlink="">
      <xdr:nvSpPr>
        <xdr:cNvPr id="23" name="TextBox 22">
          <a:hlinkClick xmlns:r="http://schemas.openxmlformats.org/officeDocument/2006/relationships" r:id="rId9" tooltip="Oversea's Agents"/>
          <a:extLst>
            <a:ext uri="{FF2B5EF4-FFF2-40B4-BE49-F238E27FC236}">
              <a16:creationId xmlns:a16="http://schemas.microsoft.com/office/drawing/2014/main" id="{0FA9262F-DCA4-488B-9466-87FB4F46D79C}"/>
            </a:ext>
          </a:extLst>
        </xdr:cNvPr>
        <xdr:cNvSpPr txBox="1"/>
      </xdr:nvSpPr>
      <xdr:spPr>
        <a:xfrm>
          <a:off x="3924299" y="2626995"/>
          <a:ext cx="1762125" cy="255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1000" b="1">
              <a:latin typeface="Arial" panose="020B0604020202020204" pitchFamily="34" charset="0"/>
              <a:cs typeface="Arial" panose="020B0604020202020204" pitchFamily="34" charset="0"/>
            </a:rPr>
            <a:t>Oversea's Agents</a:t>
          </a:r>
        </a:p>
      </xdr:txBody>
    </xdr:sp>
    <xdr:clientData/>
  </xdr:twoCellAnchor>
  <xdr:twoCellAnchor>
    <xdr:from>
      <xdr:col>13</xdr:col>
      <xdr:colOff>457200</xdr:colOff>
      <xdr:row>13</xdr:row>
      <xdr:rowOff>116205</xdr:rowOff>
    </xdr:from>
    <xdr:to>
      <xdr:col>17</xdr:col>
      <xdr:colOff>121920</xdr:colOff>
      <xdr:row>15</xdr:row>
      <xdr:rowOff>53340</xdr:rowOff>
    </xdr:to>
    <xdr:sp macro="" textlink="">
      <xdr:nvSpPr>
        <xdr:cNvPr id="24" name="TextBox 23">
          <a:hlinkClick xmlns:r="http://schemas.openxmlformats.org/officeDocument/2006/relationships" r:id="rId10" tooltip="Nomination Form"/>
          <a:extLst>
            <a:ext uri="{FF2B5EF4-FFF2-40B4-BE49-F238E27FC236}">
              <a16:creationId xmlns:a16="http://schemas.microsoft.com/office/drawing/2014/main" id="{8D049013-E913-4EFB-8DD7-269129424633}"/>
            </a:ext>
          </a:extLst>
        </xdr:cNvPr>
        <xdr:cNvSpPr txBox="1"/>
      </xdr:nvSpPr>
      <xdr:spPr>
        <a:xfrm>
          <a:off x="6010275" y="2649855"/>
          <a:ext cx="1655445" cy="280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1000" b="1">
              <a:latin typeface="Arial" panose="020B0604020202020204" pitchFamily="34" charset="0"/>
              <a:cs typeface="Arial" panose="020B0604020202020204" pitchFamily="34" charset="0"/>
            </a:rPr>
            <a:t>Nomination Form</a:t>
          </a:r>
        </a:p>
      </xdr:txBody>
    </xdr:sp>
    <xdr:clientData/>
  </xdr:twoCellAnchor>
  <xdr:twoCellAnchor>
    <xdr:from>
      <xdr:col>8</xdr:col>
      <xdr:colOff>440055</xdr:colOff>
      <xdr:row>9</xdr:row>
      <xdr:rowOff>133350</xdr:rowOff>
    </xdr:from>
    <xdr:to>
      <xdr:col>13</xdr:col>
      <xdr:colOff>114300</xdr:colOff>
      <xdr:row>11</xdr:row>
      <xdr:rowOff>55244</xdr:rowOff>
    </xdr:to>
    <xdr:sp macro="" textlink="">
      <xdr:nvSpPr>
        <xdr:cNvPr id="17" name="TextBox 16">
          <a:hlinkClick xmlns:r="http://schemas.openxmlformats.org/officeDocument/2006/relationships" r:id="rId11" tooltip="Special Conditions"/>
          <a:extLst>
            <a:ext uri="{FF2B5EF4-FFF2-40B4-BE49-F238E27FC236}">
              <a16:creationId xmlns:a16="http://schemas.microsoft.com/office/drawing/2014/main" id="{66F3622C-DB29-4211-8A5F-8A88FDFCE6EC}"/>
            </a:ext>
          </a:extLst>
        </xdr:cNvPr>
        <xdr:cNvSpPr txBox="1"/>
      </xdr:nvSpPr>
      <xdr:spPr>
        <a:xfrm>
          <a:off x="3954780" y="1962150"/>
          <a:ext cx="1722120" cy="264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1000" b="1">
              <a:solidFill>
                <a:sysClr val="windowText" lastClr="000000"/>
              </a:solidFill>
              <a:latin typeface="Arial" panose="020B0604020202020204" pitchFamily="34" charset="0"/>
              <a:cs typeface="Arial" panose="020B0604020202020204" pitchFamily="34" charset="0"/>
            </a:rPr>
            <a:t>General Conditions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161925</xdr:colOff>
      <xdr:row>0</xdr:row>
      <xdr:rowOff>7619</xdr:rowOff>
    </xdr:from>
    <xdr:to>
      <xdr:col>3</xdr:col>
      <xdr:colOff>100966</xdr:colOff>
      <xdr:row>3</xdr:row>
      <xdr:rowOff>287288</xdr:rowOff>
    </xdr:to>
    <xdr:pic>
      <xdr:nvPicPr>
        <xdr:cNvPr id="6" name="Picture 5" descr="ags_logo_signature_205px_96dpi_flat">
          <a:extLst>
            <a:ext uri="{FF2B5EF4-FFF2-40B4-BE49-F238E27FC236}">
              <a16:creationId xmlns:a16="http://schemas.microsoft.com/office/drawing/2014/main" id="{8301B71F-7658-40A8-9846-E066D54D123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7619"/>
          <a:ext cx="1853566" cy="7940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2419351</xdr:colOff>
      <xdr:row>0</xdr:row>
      <xdr:rowOff>59056</xdr:rowOff>
    </xdr:from>
    <xdr:to>
      <xdr:col>10</xdr:col>
      <xdr:colOff>114301</xdr:colOff>
      <xdr:row>3</xdr:row>
      <xdr:rowOff>119379</xdr:rowOff>
    </xdr:to>
    <xdr:pic>
      <xdr:nvPicPr>
        <xdr:cNvPr id="2" name="Picture 1">
          <a:extLst>
            <a:ext uri="{FF2B5EF4-FFF2-40B4-BE49-F238E27FC236}">
              <a16:creationId xmlns:a16="http://schemas.microsoft.com/office/drawing/2014/main" id="{66BDFEA5-CBC6-4467-827C-2728F3D8DBDC}"/>
            </a:ext>
          </a:extLst>
        </xdr:cNvPr>
        <xdr:cNvPicPr>
          <a:picLocks noChangeAspect="1"/>
        </xdr:cNvPicPr>
      </xdr:nvPicPr>
      <xdr:blipFill>
        <a:blip xmlns:r="http://schemas.openxmlformats.org/officeDocument/2006/relationships" r:embed="rId2"/>
        <a:stretch>
          <a:fillRect/>
        </a:stretch>
      </xdr:blipFill>
      <xdr:spPr>
        <a:xfrm>
          <a:off x="8162926" y="59056"/>
          <a:ext cx="1295400" cy="574673"/>
        </a:xfrm>
        <a:prstGeom prst="rect">
          <a:avLst/>
        </a:prstGeom>
      </xdr:spPr>
    </xdr:pic>
    <xdr:clientData/>
  </xdr:twoCellAnchor>
  <xdr:twoCellAnchor editAs="oneCell">
    <xdr:from>
      <xdr:col>9</xdr:col>
      <xdr:colOff>1285344</xdr:colOff>
      <xdr:row>0</xdr:row>
      <xdr:rowOff>34291</xdr:rowOff>
    </xdr:from>
    <xdr:to>
      <xdr:col>9</xdr:col>
      <xdr:colOff>1713764</xdr:colOff>
      <xdr:row>2</xdr:row>
      <xdr:rowOff>131445</xdr:rowOff>
    </xdr:to>
    <xdr:pic>
      <xdr:nvPicPr>
        <xdr:cNvPr id="12" name="Picture 11" descr="Home Button / Icon Royalty Free SVG, Cliparts, Vectors, And Stock  Illustration. Image 32211767.">
          <a:hlinkClick xmlns:r="http://schemas.openxmlformats.org/officeDocument/2006/relationships" r:id="rId3" tooltip="Home"/>
          <a:extLst>
            <a:ext uri="{FF2B5EF4-FFF2-40B4-BE49-F238E27FC236}">
              <a16:creationId xmlns:a16="http://schemas.microsoft.com/office/drawing/2014/main" id="{61CEBFA3-2BAC-4357-887B-76B0160C0473}"/>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028919" y="34291"/>
          <a:ext cx="428420" cy="4400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167641</xdr:colOff>
      <xdr:row>0</xdr:row>
      <xdr:rowOff>0</xdr:rowOff>
    </xdr:from>
    <xdr:to>
      <xdr:col>2</xdr:col>
      <xdr:colOff>697496</xdr:colOff>
      <xdr:row>3</xdr:row>
      <xdr:rowOff>152400</xdr:rowOff>
    </xdr:to>
    <xdr:pic>
      <xdr:nvPicPr>
        <xdr:cNvPr id="2" name="Picture 1" descr="ags_logo_signature_205px_96dpi_flat">
          <a:extLst>
            <a:ext uri="{FF2B5EF4-FFF2-40B4-BE49-F238E27FC236}">
              <a16:creationId xmlns:a16="http://schemas.microsoft.com/office/drawing/2014/main" id="{CB1D5AE0-FC1F-4FD8-84C9-89EFEA35C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7641" y="0"/>
          <a:ext cx="186335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281941</xdr:colOff>
      <xdr:row>0</xdr:row>
      <xdr:rowOff>55243</xdr:rowOff>
    </xdr:from>
    <xdr:to>
      <xdr:col>10</xdr:col>
      <xdr:colOff>636271</xdr:colOff>
      <xdr:row>2</xdr:row>
      <xdr:rowOff>162826</xdr:rowOff>
    </xdr:to>
    <xdr:pic>
      <xdr:nvPicPr>
        <xdr:cNvPr id="3" name="Picture 2">
          <a:extLst>
            <a:ext uri="{FF2B5EF4-FFF2-40B4-BE49-F238E27FC236}">
              <a16:creationId xmlns:a16="http://schemas.microsoft.com/office/drawing/2014/main" id="{899184C9-E25C-428F-9893-054F44D088E6}"/>
            </a:ext>
          </a:extLst>
        </xdr:cNvPr>
        <xdr:cNvPicPr>
          <a:picLocks noChangeAspect="1"/>
        </xdr:cNvPicPr>
      </xdr:nvPicPr>
      <xdr:blipFill>
        <a:blip xmlns:r="http://schemas.openxmlformats.org/officeDocument/2006/relationships" r:embed="rId2"/>
        <a:stretch>
          <a:fillRect/>
        </a:stretch>
      </xdr:blipFill>
      <xdr:spPr>
        <a:xfrm>
          <a:off x="6035041" y="55243"/>
          <a:ext cx="1223010" cy="553353"/>
        </a:xfrm>
        <a:prstGeom prst="rect">
          <a:avLst/>
        </a:prstGeom>
      </xdr:spPr>
    </xdr:pic>
    <xdr:clientData/>
  </xdr:twoCellAnchor>
  <xdr:twoCellAnchor editAs="oneCell">
    <xdr:from>
      <xdr:col>7</xdr:col>
      <xdr:colOff>587348</xdr:colOff>
      <xdr:row>0</xdr:row>
      <xdr:rowOff>45721</xdr:rowOff>
    </xdr:from>
    <xdr:to>
      <xdr:col>8</xdr:col>
      <xdr:colOff>241463</xdr:colOff>
      <xdr:row>2</xdr:row>
      <xdr:rowOff>49529</xdr:rowOff>
    </xdr:to>
    <xdr:pic>
      <xdr:nvPicPr>
        <xdr:cNvPr id="4" name="Picture 3" descr="Home Button / Icon Royalty Free SVG, Cliparts, Vectors, And Stock  Illustration. Image 32211767.">
          <a:hlinkClick xmlns:r="http://schemas.openxmlformats.org/officeDocument/2006/relationships" r:id="rId3" tooltip="Home"/>
          <a:extLst>
            <a:ext uri="{FF2B5EF4-FFF2-40B4-BE49-F238E27FC236}">
              <a16:creationId xmlns:a16="http://schemas.microsoft.com/office/drawing/2014/main" id="{1ED67811-592C-4EAC-B901-33F9A9B9E68E}"/>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938368" y="45721"/>
          <a:ext cx="446595" cy="445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20</xdr:col>
      <xdr:colOff>91575</xdr:colOff>
      <xdr:row>0</xdr:row>
      <xdr:rowOff>103505</xdr:rowOff>
    </xdr:from>
    <xdr:to>
      <xdr:col>21</xdr:col>
      <xdr:colOff>1000760</xdr:colOff>
      <xdr:row>1</xdr:row>
      <xdr:rowOff>249555</xdr:rowOff>
    </xdr:to>
    <xdr:pic>
      <xdr:nvPicPr>
        <xdr:cNvPr id="6" name="Picture 5">
          <a:extLst>
            <a:ext uri="{FF2B5EF4-FFF2-40B4-BE49-F238E27FC236}">
              <a16:creationId xmlns:a16="http://schemas.microsoft.com/office/drawing/2014/main" id="{4ACB86EE-3A75-447E-BCD2-D5747929A85E}"/>
            </a:ext>
          </a:extLst>
        </xdr:cNvPr>
        <xdr:cNvPicPr>
          <a:picLocks noChangeAspect="1"/>
        </xdr:cNvPicPr>
      </xdr:nvPicPr>
      <xdr:blipFill>
        <a:blip xmlns:r="http://schemas.openxmlformats.org/officeDocument/2006/relationships" r:embed="rId1"/>
        <a:stretch>
          <a:fillRect/>
        </a:stretch>
      </xdr:blipFill>
      <xdr:spPr>
        <a:xfrm>
          <a:off x="18125575" y="103505"/>
          <a:ext cx="1650865" cy="699770"/>
        </a:xfrm>
        <a:prstGeom prst="rect">
          <a:avLst/>
        </a:prstGeom>
      </xdr:spPr>
    </xdr:pic>
    <xdr:clientData/>
  </xdr:twoCellAnchor>
  <xdr:twoCellAnchor editAs="oneCell">
    <xdr:from>
      <xdr:col>18</xdr:col>
      <xdr:colOff>711200</xdr:colOff>
      <xdr:row>0</xdr:row>
      <xdr:rowOff>55881</xdr:rowOff>
    </xdr:from>
    <xdr:to>
      <xdr:col>19</xdr:col>
      <xdr:colOff>575945</xdr:colOff>
      <xdr:row>1</xdr:row>
      <xdr:rowOff>97594</xdr:rowOff>
    </xdr:to>
    <xdr:pic>
      <xdr:nvPicPr>
        <xdr:cNvPr id="8" name="Picture 7" descr="Home Button / Icon Royalty Free SVG, Cliparts, Vectors, And Stock  Illustration. Image 32211767.">
          <a:hlinkClick xmlns:r="http://schemas.openxmlformats.org/officeDocument/2006/relationships" r:id="rId2" tooltip="Home"/>
          <a:extLst>
            <a:ext uri="{FF2B5EF4-FFF2-40B4-BE49-F238E27FC236}">
              <a16:creationId xmlns:a16="http://schemas.microsoft.com/office/drawing/2014/main" id="{B9604997-C6EA-4D3B-A9D7-C1B2115FC51B}"/>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6878300" y="55881"/>
          <a:ext cx="574675" cy="5840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215899</xdr:colOff>
      <xdr:row>0</xdr:row>
      <xdr:rowOff>16510</xdr:rowOff>
    </xdr:from>
    <xdr:to>
      <xdr:col>1</xdr:col>
      <xdr:colOff>1397000</xdr:colOff>
      <xdr:row>2</xdr:row>
      <xdr:rowOff>127388</xdr:rowOff>
    </xdr:to>
    <xdr:pic>
      <xdr:nvPicPr>
        <xdr:cNvPr id="7" name="Picture 6" descr="ags_logo_signature_205px_96dpi_flat">
          <a:extLst>
            <a:ext uri="{FF2B5EF4-FFF2-40B4-BE49-F238E27FC236}">
              <a16:creationId xmlns:a16="http://schemas.microsoft.com/office/drawing/2014/main" id="{0D14CCA8-FF7F-4059-9A94-DA6FACD7D311}"/>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15899" y="16510"/>
          <a:ext cx="2552701" cy="1114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721360</xdr:colOff>
      <xdr:row>8</xdr:row>
      <xdr:rowOff>172720</xdr:rowOff>
    </xdr:from>
    <xdr:to>
      <xdr:col>21</xdr:col>
      <xdr:colOff>182245</xdr:colOff>
      <xdr:row>9</xdr:row>
      <xdr:rowOff>103505</xdr:rowOff>
    </xdr:to>
    <xdr:sp macro="" textlink="">
      <xdr:nvSpPr>
        <xdr:cNvPr id="2" name="Arrow: Striped Right 1">
          <a:extLst>
            <a:ext uri="{FF2B5EF4-FFF2-40B4-BE49-F238E27FC236}">
              <a16:creationId xmlns:a16="http://schemas.microsoft.com/office/drawing/2014/main" id="{FDEC0D51-0AEC-4BC4-A230-1C65C2A5D85C}"/>
            </a:ext>
          </a:extLst>
        </xdr:cNvPr>
        <xdr:cNvSpPr/>
      </xdr:nvSpPr>
      <xdr:spPr bwMode="auto">
        <a:xfrm>
          <a:off x="18958560" y="1625600"/>
          <a:ext cx="1076325" cy="357505"/>
        </a:xfrm>
        <a:prstGeom prst="stripedRightArrow">
          <a:avLst/>
        </a:prstGeom>
        <a:solidFill>
          <a:srgbClr val="FFFFFF"/>
        </a:solidFill>
        <a:ln w="9525" cap="flat" cmpd="sng" algn="ctr">
          <a:solidFill>
            <a:srgbClr val="FF0000"/>
          </a:solidFill>
          <a:prstDash val="solid"/>
          <a:round/>
          <a:headEnd type="none" w="med" len="med"/>
          <a:tailEnd type="none" w="med" len="med"/>
        </a:ln>
        <a:effectLst>
          <a:outerShdw blurRad="50800" dist="38100" dir="8100000" algn="tr" rotWithShape="0">
            <a:prstClr val="black">
              <a:alpha val="40000"/>
            </a:prstClr>
          </a:outerShdw>
        </a:effectLst>
      </xdr:spPr>
      <xdr:txBody>
        <a:bodyPr vertOverflow="clip" wrap="square" lIns="18288" tIns="0" rIns="0" bIns="0" rtlCol="0" anchor="ctr" upright="1"/>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350" b="0" i="0" u="none" strike="noStrike" kern="1200" cap="none" spc="0" normalizeH="0" baseline="0" noProof="0">
              <a:ln>
                <a:noFill/>
              </a:ln>
              <a:solidFill>
                <a:sysClr val="windowText" lastClr="000000"/>
              </a:solidFill>
              <a:effectLst/>
              <a:uLnTx/>
              <a:uFillTx/>
            </a:rPr>
            <a:t>  Continued</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171450</xdr:colOff>
      <xdr:row>0</xdr:row>
      <xdr:rowOff>104775</xdr:rowOff>
    </xdr:from>
    <xdr:to>
      <xdr:col>5</xdr:col>
      <xdr:colOff>200025</xdr:colOff>
      <xdr:row>3</xdr:row>
      <xdr:rowOff>85725</xdr:rowOff>
    </xdr:to>
    <xdr:pic>
      <xdr:nvPicPr>
        <xdr:cNvPr id="6482" name="Picture 1">
          <a:hlinkClick xmlns:r="http://schemas.openxmlformats.org/officeDocument/2006/relationships" r:id="rId1"/>
          <a:extLst>
            <a:ext uri="{FF2B5EF4-FFF2-40B4-BE49-F238E27FC236}">
              <a16:creationId xmlns:a16="http://schemas.microsoft.com/office/drawing/2014/main" id="{00000000-0008-0000-0600-00005219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53025" y="104775"/>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22</xdr:col>
      <xdr:colOff>821530</xdr:colOff>
      <xdr:row>0</xdr:row>
      <xdr:rowOff>119063</xdr:rowOff>
    </xdr:from>
    <xdr:to>
      <xdr:col>24</xdr:col>
      <xdr:colOff>854552</xdr:colOff>
      <xdr:row>3</xdr:row>
      <xdr:rowOff>289485</xdr:rowOff>
    </xdr:to>
    <xdr:pic>
      <xdr:nvPicPr>
        <xdr:cNvPr id="6" name="Picture 5">
          <a:extLst>
            <a:ext uri="{FF2B5EF4-FFF2-40B4-BE49-F238E27FC236}">
              <a16:creationId xmlns:a16="http://schemas.microsoft.com/office/drawing/2014/main" id="{85CD9FFD-4FAD-43CB-8E3C-AB6C2017C00A}"/>
            </a:ext>
          </a:extLst>
        </xdr:cNvPr>
        <xdr:cNvPicPr>
          <a:picLocks noChangeAspect="1"/>
        </xdr:cNvPicPr>
      </xdr:nvPicPr>
      <xdr:blipFill>
        <a:blip xmlns:r="http://schemas.openxmlformats.org/officeDocument/2006/relationships" r:embed="rId1"/>
        <a:stretch>
          <a:fillRect/>
        </a:stretch>
      </xdr:blipFill>
      <xdr:spPr>
        <a:xfrm>
          <a:off x="17133093" y="119063"/>
          <a:ext cx="1539241" cy="678105"/>
        </a:xfrm>
        <a:prstGeom prst="rect">
          <a:avLst/>
        </a:prstGeom>
      </xdr:spPr>
    </xdr:pic>
    <xdr:clientData/>
  </xdr:twoCellAnchor>
  <xdr:twoCellAnchor>
    <xdr:from>
      <xdr:col>0</xdr:col>
      <xdr:colOff>0</xdr:colOff>
      <xdr:row>0</xdr:row>
      <xdr:rowOff>15716</xdr:rowOff>
    </xdr:from>
    <xdr:to>
      <xdr:col>0</xdr:col>
      <xdr:colOff>295751</xdr:colOff>
      <xdr:row>1</xdr:row>
      <xdr:rowOff>35718</xdr:rowOff>
    </xdr:to>
    <xdr:sp macro="" textlink="">
      <xdr:nvSpPr>
        <xdr:cNvPr id="2" name="TextBox 1">
          <a:extLst>
            <a:ext uri="{FF2B5EF4-FFF2-40B4-BE49-F238E27FC236}">
              <a16:creationId xmlns:a16="http://schemas.microsoft.com/office/drawing/2014/main" id="{56148280-CD66-4468-94B0-7B8B6D9B8607}"/>
            </a:ext>
          </a:extLst>
        </xdr:cNvPr>
        <xdr:cNvSpPr txBox="1"/>
      </xdr:nvSpPr>
      <xdr:spPr>
        <a:xfrm>
          <a:off x="0" y="15716"/>
          <a:ext cx="295751" cy="18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AU" sz="1100"/>
        </a:p>
      </xdr:txBody>
    </xdr:sp>
    <xdr:clientData/>
  </xdr:twoCellAnchor>
  <xdr:twoCellAnchor editAs="oneCell">
    <xdr:from>
      <xdr:col>0</xdr:col>
      <xdr:colOff>152401</xdr:colOff>
      <xdr:row>0</xdr:row>
      <xdr:rowOff>58103</xdr:rowOff>
    </xdr:from>
    <xdr:to>
      <xdr:col>2</xdr:col>
      <xdr:colOff>631667</xdr:colOff>
      <xdr:row>4</xdr:row>
      <xdr:rowOff>171514</xdr:rowOff>
    </xdr:to>
    <xdr:pic>
      <xdr:nvPicPr>
        <xdr:cNvPr id="13" name="Picture 12">
          <a:extLst>
            <a:ext uri="{FF2B5EF4-FFF2-40B4-BE49-F238E27FC236}">
              <a16:creationId xmlns:a16="http://schemas.microsoft.com/office/drawing/2014/main" id="{AD62DA48-1471-4BDE-AB89-6FC7D5353445}"/>
            </a:ext>
          </a:extLst>
        </xdr:cNvPr>
        <xdr:cNvPicPr>
          <a:picLocks noChangeAspect="1"/>
        </xdr:cNvPicPr>
      </xdr:nvPicPr>
      <xdr:blipFill>
        <a:blip xmlns:r="http://schemas.openxmlformats.org/officeDocument/2006/relationships" r:embed="rId2"/>
        <a:stretch>
          <a:fillRect/>
        </a:stretch>
      </xdr:blipFill>
      <xdr:spPr>
        <a:xfrm>
          <a:off x="152401" y="58103"/>
          <a:ext cx="3288506" cy="1014476"/>
        </a:xfrm>
        <a:prstGeom prst="rect">
          <a:avLst/>
        </a:prstGeom>
      </xdr:spPr>
    </xdr:pic>
    <xdr:clientData/>
  </xdr:twoCellAnchor>
  <xdr:twoCellAnchor editAs="oneCell">
    <xdr:from>
      <xdr:col>20</xdr:col>
      <xdr:colOff>674282</xdr:colOff>
      <xdr:row>0</xdr:row>
      <xdr:rowOff>45244</xdr:rowOff>
    </xdr:from>
    <xdr:to>
      <xdr:col>21</xdr:col>
      <xdr:colOff>541497</xdr:colOff>
      <xdr:row>3</xdr:row>
      <xdr:rowOff>76200</xdr:rowOff>
    </xdr:to>
    <xdr:pic>
      <xdr:nvPicPr>
        <xdr:cNvPr id="8" name="Picture 7" descr="Home Button / Icon Royalty Free SVG, Cliparts, Vectors, And Stock  Illustration. Image 32211767.">
          <a:hlinkClick xmlns:r="http://schemas.openxmlformats.org/officeDocument/2006/relationships" r:id="rId3" tooltip="Home"/>
          <a:extLst>
            <a:ext uri="{FF2B5EF4-FFF2-40B4-BE49-F238E27FC236}">
              <a16:creationId xmlns:a16="http://schemas.microsoft.com/office/drawing/2014/main" id="{D4D1E8FE-7FF0-4715-B76A-121DE067769E}"/>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5657107" y="45244"/>
          <a:ext cx="535870" cy="545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485775</xdr:colOff>
      <xdr:row>5</xdr:row>
      <xdr:rowOff>247650</xdr:rowOff>
    </xdr:from>
    <xdr:to>
      <xdr:col>24</xdr:col>
      <xdr:colOff>171450</xdr:colOff>
      <xdr:row>6</xdr:row>
      <xdr:rowOff>243205</xdr:rowOff>
    </xdr:to>
    <xdr:sp macro="" textlink="">
      <xdr:nvSpPr>
        <xdr:cNvPr id="4" name="Arrow: Striped Right 3">
          <a:extLst>
            <a:ext uri="{FF2B5EF4-FFF2-40B4-BE49-F238E27FC236}">
              <a16:creationId xmlns:a16="http://schemas.microsoft.com/office/drawing/2014/main" id="{9D1199A5-AA85-4BA0-B4C3-DDBD084DEA2C}"/>
            </a:ext>
          </a:extLst>
        </xdr:cNvPr>
        <xdr:cNvSpPr/>
      </xdr:nvSpPr>
      <xdr:spPr bwMode="auto">
        <a:xfrm>
          <a:off x="17821275" y="1466850"/>
          <a:ext cx="1076325" cy="357505"/>
        </a:xfrm>
        <a:prstGeom prst="stripedRightArrow">
          <a:avLst/>
        </a:prstGeom>
        <a:solidFill>
          <a:srgbClr val="FFFFFF"/>
        </a:solidFill>
        <a:ln w="9525" cap="flat" cmpd="sng" algn="ctr">
          <a:solidFill>
            <a:srgbClr val="FF0000"/>
          </a:solidFill>
          <a:prstDash val="solid"/>
          <a:round/>
          <a:headEnd type="none" w="med" len="med"/>
          <a:tailEnd type="none" w="med" len="med"/>
        </a:ln>
        <a:effectLst>
          <a:outerShdw blurRad="50800" dist="38100" dir="8100000" algn="tr" rotWithShape="0">
            <a:prstClr val="black">
              <a:alpha val="40000"/>
            </a:prstClr>
          </a:outerShdw>
        </a:effectLst>
      </xdr:spPr>
      <xdr:txBody>
        <a:bodyPr vertOverflow="clip" wrap="square" lIns="18288" tIns="0" rIns="0" bIns="0" rtlCol="0" anchor="ctr" upright="1"/>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AU" sz="1350" b="0" i="0" u="none" strike="noStrike" kern="1200" cap="none" spc="0" normalizeH="0" baseline="0" noProof="0">
              <a:ln>
                <a:noFill/>
              </a:ln>
              <a:solidFill>
                <a:sysClr val="windowText" lastClr="000000"/>
              </a:solidFill>
              <a:effectLst/>
              <a:uLnTx/>
              <a:uFillTx/>
            </a:rPr>
            <a:t>  Continued</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385483</xdr:colOff>
      <xdr:row>0</xdr:row>
      <xdr:rowOff>37203</xdr:rowOff>
    </xdr:from>
    <xdr:to>
      <xdr:col>2</xdr:col>
      <xdr:colOff>113</xdr:colOff>
      <xdr:row>0</xdr:row>
      <xdr:rowOff>179294</xdr:rowOff>
    </xdr:to>
    <xdr:sp macro="" textlink="">
      <xdr:nvSpPr>
        <xdr:cNvPr id="2" name="Arrow: Right 1">
          <a:extLst>
            <a:ext uri="{FF2B5EF4-FFF2-40B4-BE49-F238E27FC236}">
              <a16:creationId xmlns:a16="http://schemas.microsoft.com/office/drawing/2014/main" id="{FD4B7FEA-0E85-41F3-98A4-AE1CC415C4DA}"/>
            </a:ext>
          </a:extLst>
        </xdr:cNvPr>
        <xdr:cNvSpPr/>
      </xdr:nvSpPr>
      <xdr:spPr bwMode="auto">
        <a:xfrm>
          <a:off x="1129554" y="37203"/>
          <a:ext cx="152512" cy="142091"/>
        </a:xfrm>
        <a:prstGeom prst="rightArrow">
          <a:avLst/>
        </a:prstGeom>
        <a:solidFill>
          <a:srgbClr val="00B05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10</xdr:col>
      <xdr:colOff>283732</xdr:colOff>
      <xdr:row>0</xdr:row>
      <xdr:rowOff>16921</xdr:rowOff>
    </xdr:from>
    <xdr:to>
      <xdr:col>10</xdr:col>
      <xdr:colOff>584610</xdr:colOff>
      <xdr:row>0</xdr:row>
      <xdr:rowOff>179294</xdr:rowOff>
    </xdr:to>
    <xdr:sp macro="" textlink="">
      <xdr:nvSpPr>
        <xdr:cNvPr id="3" name="Arrow: Right 2">
          <a:extLst>
            <a:ext uri="{FF2B5EF4-FFF2-40B4-BE49-F238E27FC236}">
              <a16:creationId xmlns:a16="http://schemas.microsoft.com/office/drawing/2014/main" id="{1328A028-193C-45B2-A282-E10EC3B16878}"/>
            </a:ext>
          </a:extLst>
        </xdr:cNvPr>
        <xdr:cNvSpPr/>
      </xdr:nvSpPr>
      <xdr:spPr bwMode="auto">
        <a:xfrm>
          <a:off x="7937350" y="16921"/>
          <a:ext cx="300878" cy="162373"/>
        </a:xfrm>
        <a:prstGeom prst="rightArrow">
          <a:avLst/>
        </a:prstGeom>
        <a:solidFill>
          <a:srgbClr val="00B05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xdr:col>
      <xdr:colOff>385483</xdr:colOff>
      <xdr:row>0</xdr:row>
      <xdr:rowOff>37203</xdr:rowOff>
    </xdr:from>
    <xdr:to>
      <xdr:col>2</xdr:col>
      <xdr:colOff>113</xdr:colOff>
      <xdr:row>0</xdr:row>
      <xdr:rowOff>179294</xdr:rowOff>
    </xdr:to>
    <xdr:sp macro="" textlink="">
      <xdr:nvSpPr>
        <xdr:cNvPr id="4" name="Arrow: Right 3">
          <a:extLst>
            <a:ext uri="{FF2B5EF4-FFF2-40B4-BE49-F238E27FC236}">
              <a16:creationId xmlns:a16="http://schemas.microsoft.com/office/drawing/2014/main" id="{C1D94C65-67A5-4934-82ED-EA7CB63340AA}"/>
            </a:ext>
          </a:extLst>
        </xdr:cNvPr>
        <xdr:cNvSpPr/>
      </xdr:nvSpPr>
      <xdr:spPr bwMode="auto">
        <a:xfrm>
          <a:off x="1132243" y="37203"/>
          <a:ext cx="155650" cy="142091"/>
        </a:xfrm>
        <a:prstGeom prst="rightArrow">
          <a:avLst/>
        </a:prstGeom>
        <a:solidFill>
          <a:srgbClr val="00B05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179071</xdr:colOff>
      <xdr:row>0</xdr:row>
      <xdr:rowOff>17145</xdr:rowOff>
    </xdr:from>
    <xdr:to>
      <xdr:col>2</xdr:col>
      <xdr:colOff>857250</xdr:colOff>
      <xdr:row>4</xdr:row>
      <xdr:rowOff>136826</xdr:rowOff>
    </xdr:to>
    <xdr:pic>
      <xdr:nvPicPr>
        <xdr:cNvPr id="8" name="Picture 7" descr="ags_logo_signature_205px_96dpi_flat">
          <a:extLst>
            <a:ext uri="{FF2B5EF4-FFF2-40B4-BE49-F238E27FC236}">
              <a16:creationId xmlns:a16="http://schemas.microsoft.com/office/drawing/2014/main" id="{B12CEE1F-8DBB-415E-A058-282F264B7A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071" y="17145"/>
          <a:ext cx="1866899" cy="7902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4861560</xdr:colOff>
      <xdr:row>0</xdr:row>
      <xdr:rowOff>38102</xdr:rowOff>
    </xdr:from>
    <xdr:to>
      <xdr:col>3</xdr:col>
      <xdr:colOff>5265420</xdr:colOff>
      <xdr:row>2</xdr:row>
      <xdr:rowOff>120934</xdr:rowOff>
    </xdr:to>
    <xdr:pic>
      <xdr:nvPicPr>
        <xdr:cNvPr id="9" name="Picture 8" descr="Home Button / Icon Royalty Free SVG, Cliparts, Vectors, And Stock  Illustration. Image 32211767.">
          <a:hlinkClick xmlns:r="http://schemas.openxmlformats.org/officeDocument/2006/relationships" r:id="rId2" tooltip="Home"/>
          <a:extLst>
            <a:ext uri="{FF2B5EF4-FFF2-40B4-BE49-F238E27FC236}">
              <a16:creationId xmlns:a16="http://schemas.microsoft.com/office/drawing/2014/main" id="{55AA56E7-7CE0-48F5-A02A-CECF71C97B46}"/>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10400" y="38102"/>
          <a:ext cx="403860" cy="4181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6059261</xdr:colOff>
      <xdr:row>0</xdr:row>
      <xdr:rowOff>64769</xdr:rowOff>
    </xdr:from>
    <xdr:to>
      <xdr:col>4</xdr:col>
      <xdr:colOff>7620</xdr:colOff>
      <xdr:row>3</xdr:row>
      <xdr:rowOff>78497</xdr:rowOff>
    </xdr:to>
    <xdr:pic>
      <xdr:nvPicPr>
        <xdr:cNvPr id="10" name="Picture 9">
          <a:extLst>
            <a:ext uri="{FF2B5EF4-FFF2-40B4-BE49-F238E27FC236}">
              <a16:creationId xmlns:a16="http://schemas.microsoft.com/office/drawing/2014/main" id="{82B233DA-50B7-4DCD-BC4B-D66C9E5267AD}"/>
            </a:ext>
          </a:extLst>
        </xdr:cNvPr>
        <xdr:cNvPicPr>
          <a:picLocks noChangeAspect="1"/>
        </xdr:cNvPicPr>
      </xdr:nvPicPr>
      <xdr:blipFill>
        <a:blip xmlns:r="http://schemas.openxmlformats.org/officeDocument/2006/relationships" r:embed="rId4"/>
        <a:stretch>
          <a:fillRect/>
        </a:stretch>
      </xdr:blipFill>
      <xdr:spPr>
        <a:xfrm>
          <a:off x="8208101" y="64769"/>
          <a:ext cx="1204504" cy="53188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206197</xdr:colOff>
      <xdr:row>0</xdr:row>
      <xdr:rowOff>19993</xdr:rowOff>
    </xdr:from>
    <xdr:to>
      <xdr:col>2</xdr:col>
      <xdr:colOff>240862</xdr:colOff>
      <xdr:row>5</xdr:row>
      <xdr:rowOff>59323</xdr:rowOff>
    </xdr:to>
    <xdr:pic>
      <xdr:nvPicPr>
        <xdr:cNvPr id="2" name="Picture 1" descr="ags_logo_signature_205px_96dpi_flat">
          <a:extLst>
            <a:ext uri="{FF2B5EF4-FFF2-40B4-BE49-F238E27FC236}">
              <a16:creationId xmlns:a16="http://schemas.microsoft.com/office/drawing/2014/main" id="{2B753241-D30E-435F-86F3-F417C9E3C9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6197" y="19993"/>
          <a:ext cx="2145405" cy="8775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397467</xdr:colOff>
      <xdr:row>0</xdr:row>
      <xdr:rowOff>105673</xdr:rowOff>
    </xdr:from>
    <xdr:to>
      <xdr:col>14</xdr:col>
      <xdr:colOff>483</xdr:colOff>
      <xdr:row>4</xdr:row>
      <xdr:rowOff>38201</xdr:rowOff>
    </xdr:to>
    <xdr:pic>
      <xdr:nvPicPr>
        <xdr:cNvPr id="3" name="Picture 2">
          <a:extLst>
            <a:ext uri="{FF2B5EF4-FFF2-40B4-BE49-F238E27FC236}">
              <a16:creationId xmlns:a16="http://schemas.microsoft.com/office/drawing/2014/main" id="{2787EB7F-7D63-4017-B9A2-58BC5DE8A216}"/>
            </a:ext>
          </a:extLst>
        </xdr:cNvPr>
        <xdr:cNvPicPr>
          <a:picLocks noChangeAspect="1"/>
        </xdr:cNvPicPr>
      </xdr:nvPicPr>
      <xdr:blipFill>
        <a:blip xmlns:r="http://schemas.openxmlformats.org/officeDocument/2006/relationships" r:embed="rId2"/>
        <a:stretch>
          <a:fillRect/>
        </a:stretch>
      </xdr:blipFill>
      <xdr:spPr>
        <a:xfrm>
          <a:off x="11179767" y="105673"/>
          <a:ext cx="1408956" cy="603088"/>
        </a:xfrm>
        <a:prstGeom prst="rect">
          <a:avLst/>
        </a:prstGeom>
      </xdr:spPr>
    </xdr:pic>
    <xdr:clientData/>
  </xdr:twoCellAnchor>
  <xdr:twoCellAnchor editAs="oneCell">
    <xdr:from>
      <xdr:col>10</xdr:col>
      <xdr:colOff>892524</xdr:colOff>
      <xdr:row>0</xdr:row>
      <xdr:rowOff>39981</xdr:rowOff>
    </xdr:from>
    <xdr:to>
      <xdr:col>11</xdr:col>
      <xdr:colOff>455448</xdr:colOff>
      <xdr:row>3</xdr:row>
      <xdr:rowOff>36777</xdr:rowOff>
    </xdr:to>
    <xdr:pic>
      <xdr:nvPicPr>
        <xdr:cNvPr id="4" name="Picture 3" descr="Home Button / Icon Royalty Free SVG, Cliparts, Vectors, And Stock  Illustration. Image 32211767.">
          <a:hlinkClick xmlns:r="http://schemas.openxmlformats.org/officeDocument/2006/relationships" r:id="rId3" tooltip="Home"/>
          <a:extLst>
            <a:ext uri="{FF2B5EF4-FFF2-40B4-BE49-F238E27FC236}">
              <a16:creationId xmlns:a16="http://schemas.microsoft.com/office/drawing/2014/main" id="{27F0ECDE-51E0-4D2F-BE03-022260DC27B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846024" y="39981"/>
          <a:ext cx="477324" cy="4997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206197</xdr:colOff>
      <xdr:row>0</xdr:row>
      <xdr:rowOff>19993</xdr:rowOff>
    </xdr:from>
    <xdr:to>
      <xdr:col>2</xdr:col>
      <xdr:colOff>240862</xdr:colOff>
      <xdr:row>5</xdr:row>
      <xdr:rowOff>59323</xdr:rowOff>
    </xdr:to>
    <xdr:pic>
      <xdr:nvPicPr>
        <xdr:cNvPr id="2" name="Picture 1" descr="ags_logo_signature_205px_96dpi_flat">
          <a:extLst>
            <a:ext uri="{FF2B5EF4-FFF2-40B4-BE49-F238E27FC236}">
              <a16:creationId xmlns:a16="http://schemas.microsoft.com/office/drawing/2014/main" id="{3C04F7FF-319B-4BD1-B29E-520AEEB8344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6197" y="19993"/>
          <a:ext cx="2145405" cy="8775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397467</xdr:colOff>
      <xdr:row>0</xdr:row>
      <xdr:rowOff>105673</xdr:rowOff>
    </xdr:from>
    <xdr:to>
      <xdr:col>14</xdr:col>
      <xdr:colOff>483</xdr:colOff>
      <xdr:row>4</xdr:row>
      <xdr:rowOff>38201</xdr:rowOff>
    </xdr:to>
    <xdr:pic>
      <xdr:nvPicPr>
        <xdr:cNvPr id="3" name="Picture 2">
          <a:extLst>
            <a:ext uri="{FF2B5EF4-FFF2-40B4-BE49-F238E27FC236}">
              <a16:creationId xmlns:a16="http://schemas.microsoft.com/office/drawing/2014/main" id="{3BA6CD27-7C70-42AE-87BC-56AB11E4E39B}"/>
            </a:ext>
          </a:extLst>
        </xdr:cNvPr>
        <xdr:cNvPicPr>
          <a:picLocks noChangeAspect="1"/>
        </xdr:cNvPicPr>
      </xdr:nvPicPr>
      <xdr:blipFill>
        <a:blip xmlns:r="http://schemas.openxmlformats.org/officeDocument/2006/relationships" r:embed="rId2"/>
        <a:stretch>
          <a:fillRect/>
        </a:stretch>
      </xdr:blipFill>
      <xdr:spPr>
        <a:xfrm>
          <a:off x="11179767" y="105673"/>
          <a:ext cx="1408956" cy="603088"/>
        </a:xfrm>
        <a:prstGeom prst="rect">
          <a:avLst/>
        </a:prstGeom>
      </xdr:spPr>
    </xdr:pic>
    <xdr:clientData/>
  </xdr:twoCellAnchor>
  <xdr:twoCellAnchor editAs="oneCell">
    <xdr:from>
      <xdr:col>10</xdr:col>
      <xdr:colOff>892524</xdr:colOff>
      <xdr:row>0</xdr:row>
      <xdr:rowOff>39981</xdr:rowOff>
    </xdr:from>
    <xdr:to>
      <xdr:col>11</xdr:col>
      <xdr:colOff>455448</xdr:colOff>
      <xdr:row>3</xdr:row>
      <xdr:rowOff>36777</xdr:rowOff>
    </xdr:to>
    <xdr:pic>
      <xdr:nvPicPr>
        <xdr:cNvPr id="4" name="Picture 3" descr="Home Button / Icon Royalty Free SVG, Cliparts, Vectors, And Stock  Illustration. Image 32211767.">
          <a:hlinkClick xmlns:r="http://schemas.openxmlformats.org/officeDocument/2006/relationships" r:id="rId3" tooltip="Home"/>
          <a:extLst>
            <a:ext uri="{FF2B5EF4-FFF2-40B4-BE49-F238E27FC236}">
              <a16:creationId xmlns:a16="http://schemas.microsoft.com/office/drawing/2014/main" id="{CCB5F1F8-ECDC-490D-832F-D4D685F2D0E4}"/>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846024" y="39981"/>
          <a:ext cx="477324" cy="4997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206197</xdr:colOff>
      <xdr:row>0</xdr:row>
      <xdr:rowOff>19993</xdr:rowOff>
    </xdr:from>
    <xdr:to>
      <xdr:col>2</xdr:col>
      <xdr:colOff>240862</xdr:colOff>
      <xdr:row>5</xdr:row>
      <xdr:rowOff>59323</xdr:rowOff>
    </xdr:to>
    <xdr:pic>
      <xdr:nvPicPr>
        <xdr:cNvPr id="5" name="Picture 4" descr="ags_logo_signature_205px_96dpi_flat">
          <a:extLst>
            <a:ext uri="{FF2B5EF4-FFF2-40B4-BE49-F238E27FC236}">
              <a16:creationId xmlns:a16="http://schemas.microsoft.com/office/drawing/2014/main" id="{423C405F-F6B2-43AB-973B-5E63590387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6197" y="19993"/>
          <a:ext cx="2145405" cy="8775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397467</xdr:colOff>
      <xdr:row>0</xdr:row>
      <xdr:rowOff>105673</xdr:rowOff>
    </xdr:from>
    <xdr:to>
      <xdr:col>13</xdr:col>
      <xdr:colOff>829158</xdr:colOff>
      <xdr:row>4</xdr:row>
      <xdr:rowOff>38201</xdr:rowOff>
    </xdr:to>
    <xdr:pic>
      <xdr:nvPicPr>
        <xdr:cNvPr id="6" name="Picture 5">
          <a:extLst>
            <a:ext uri="{FF2B5EF4-FFF2-40B4-BE49-F238E27FC236}">
              <a16:creationId xmlns:a16="http://schemas.microsoft.com/office/drawing/2014/main" id="{D78665E8-4C57-46AC-8DB2-E3D19646DC7C}"/>
            </a:ext>
          </a:extLst>
        </xdr:cNvPr>
        <xdr:cNvPicPr>
          <a:picLocks noChangeAspect="1"/>
        </xdr:cNvPicPr>
      </xdr:nvPicPr>
      <xdr:blipFill>
        <a:blip xmlns:r="http://schemas.openxmlformats.org/officeDocument/2006/relationships" r:embed="rId2"/>
        <a:stretch>
          <a:fillRect/>
        </a:stretch>
      </xdr:blipFill>
      <xdr:spPr>
        <a:xfrm>
          <a:off x="11179767" y="105673"/>
          <a:ext cx="1346091" cy="603088"/>
        </a:xfrm>
        <a:prstGeom prst="rect">
          <a:avLst/>
        </a:prstGeom>
      </xdr:spPr>
    </xdr:pic>
    <xdr:clientData/>
  </xdr:twoCellAnchor>
  <xdr:twoCellAnchor editAs="oneCell">
    <xdr:from>
      <xdr:col>10</xdr:col>
      <xdr:colOff>892524</xdr:colOff>
      <xdr:row>0</xdr:row>
      <xdr:rowOff>39981</xdr:rowOff>
    </xdr:from>
    <xdr:to>
      <xdr:col>11</xdr:col>
      <xdr:colOff>455448</xdr:colOff>
      <xdr:row>3</xdr:row>
      <xdr:rowOff>36777</xdr:rowOff>
    </xdr:to>
    <xdr:pic>
      <xdr:nvPicPr>
        <xdr:cNvPr id="7" name="Picture 6" descr="Home Button / Icon Royalty Free SVG, Cliparts, Vectors, And Stock  Illustration. Image 32211767.">
          <a:hlinkClick xmlns:r="http://schemas.openxmlformats.org/officeDocument/2006/relationships" r:id="rId3" tooltip="Home"/>
          <a:extLst>
            <a:ext uri="{FF2B5EF4-FFF2-40B4-BE49-F238E27FC236}">
              <a16:creationId xmlns:a16="http://schemas.microsoft.com/office/drawing/2014/main" id="{F2253BA9-B684-4B2C-AB95-1EC8F6571AAC}"/>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846024" y="39981"/>
          <a:ext cx="477324" cy="4997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169590</xdr:colOff>
      <xdr:row>0</xdr:row>
      <xdr:rowOff>0</xdr:rowOff>
    </xdr:from>
    <xdr:to>
      <xdr:col>3</xdr:col>
      <xdr:colOff>312834</xdr:colOff>
      <xdr:row>4</xdr:row>
      <xdr:rowOff>156964</xdr:rowOff>
    </xdr:to>
    <xdr:pic>
      <xdr:nvPicPr>
        <xdr:cNvPr id="5" name="Picture 4" descr="ags_logo_signature_205px_96dpi_flat">
          <a:extLst>
            <a:ext uri="{FF2B5EF4-FFF2-40B4-BE49-F238E27FC236}">
              <a16:creationId xmlns:a16="http://schemas.microsoft.com/office/drawing/2014/main" id="{69612ADE-61AB-4681-A54F-AAFB3F065D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9590" y="0"/>
          <a:ext cx="2136849" cy="91010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411347</xdr:colOff>
      <xdr:row>0</xdr:row>
      <xdr:rowOff>53474</xdr:rowOff>
    </xdr:from>
    <xdr:to>
      <xdr:col>11</xdr:col>
      <xdr:colOff>230372</xdr:colOff>
      <xdr:row>2</xdr:row>
      <xdr:rowOff>223787</xdr:rowOff>
    </xdr:to>
    <xdr:pic>
      <xdr:nvPicPr>
        <xdr:cNvPr id="6" name="Picture 5" descr="Home Button / Icon Royalty Free SVG, Cliparts, Vectors, And Stock  Illustration. Image 32211767.">
          <a:hlinkClick xmlns:r="http://schemas.openxmlformats.org/officeDocument/2006/relationships" r:id="rId2" tooltip="Home"/>
          <a:extLst>
            <a:ext uri="{FF2B5EF4-FFF2-40B4-BE49-F238E27FC236}">
              <a16:creationId xmlns:a16="http://schemas.microsoft.com/office/drawing/2014/main" id="{824216C2-CE31-400A-86E9-CB340006F67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304789" y="53474"/>
          <a:ext cx="483560" cy="5070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479707</xdr:colOff>
      <xdr:row>0</xdr:row>
      <xdr:rowOff>93964</xdr:rowOff>
    </xdr:from>
    <xdr:to>
      <xdr:col>13</xdr:col>
      <xdr:colOff>1251542</xdr:colOff>
      <xdr:row>3</xdr:row>
      <xdr:rowOff>148308</xdr:rowOff>
    </xdr:to>
    <xdr:pic>
      <xdr:nvPicPr>
        <xdr:cNvPr id="7" name="Picture 6">
          <a:extLst>
            <a:ext uri="{FF2B5EF4-FFF2-40B4-BE49-F238E27FC236}">
              <a16:creationId xmlns:a16="http://schemas.microsoft.com/office/drawing/2014/main" id="{5E9AB1F1-7481-4D62-9154-C1532D774B83}"/>
            </a:ext>
          </a:extLst>
        </xdr:cNvPr>
        <xdr:cNvPicPr>
          <a:picLocks noChangeAspect="1"/>
        </xdr:cNvPicPr>
      </xdr:nvPicPr>
      <xdr:blipFill>
        <a:blip xmlns:r="http://schemas.openxmlformats.org/officeDocument/2006/relationships" r:embed="rId4"/>
        <a:stretch>
          <a:fillRect/>
        </a:stretch>
      </xdr:blipFill>
      <xdr:spPr>
        <a:xfrm>
          <a:off x="8708864" y="93964"/>
          <a:ext cx="1436370" cy="6413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209550</xdr:colOff>
      <xdr:row>0</xdr:row>
      <xdr:rowOff>19051</xdr:rowOff>
    </xdr:from>
    <xdr:to>
      <xdr:col>3</xdr:col>
      <xdr:colOff>573160</xdr:colOff>
      <xdr:row>4</xdr:row>
      <xdr:rowOff>28575</xdr:rowOff>
    </xdr:to>
    <xdr:pic>
      <xdr:nvPicPr>
        <xdr:cNvPr id="2" name="Picture 1" descr="ags_logo_signature_205px_96dpi_flat">
          <a:extLst>
            <a:ext uri="{FF2B5EF4-FFF2-40B4-BE49-F238E27FC236}">
              <a16:creationId xmlns:a16="http://schemas.microsoft.com/office/drawing/2014/main" id="{6F88706E-B731-4687-B7C7-C5BE339C4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19051"/>
          <a:ext cx="1803790" cy="7715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598171</xdr:colOff>
      <xdr:row>0</xdr:row>
      <xdr:rowOff>40005</xdr:rowOff>
    </xdr:from>
    <xdr:to>
      <xdr:col>10</xdr:col>
      <xdr:colOff>358140</xdr:colOff>
      <xdr:row>2</xdr:row>
      <xdr:rowOff>121448</xdr:rowOff>
    </xdr:to>
    <xdr:pic>
      <xdr:nvPicPr>
        <xdr:cNvPr id="3" name="Picture 2" descr="Home Button / Icon Royalty Free SVG, Cliparts, Vectors, And Stock  Illustration. Image 32211767.">
          <a:hlinkClick xmlns:r="http://schemas.openxmlformats.org/officeDocument/2006/relationships" r:id="rId2" tooltip="Home"/>
          <a:extLst>
            <a:ext uri="{FF2B5EF4-FFF2-40B4-BE49-F238E27FC236}">
              <a16:creationId xmlns:a16="http://schemas.microsoft.com/office/drawing/2014/main" id="{713782B6-6D5E-4E8E-8E94-AC167AAC5955}"/>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886451" y="40005"/>
          <a:ext cx="400049" cy="4167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167640</xdr:colOff>
      <xdr:row>0</xdr:row>
      <xdr:rowOff>76201</xdr:rowOff>
    </xdr:from>
    <xdr:to>
      <xdr:col>13</xdr:col>
      <xdr:colOff>173567</xdr:colOff>
      <xdr:row>3</xdr:row>
      <xdr:rowOff>57151</xdr:rowOff>
    </xdr:to>
    <xdr:pic>
      <xdr:nvPicPr>
        <xdr:cNvPr id="4" name="Picture 3">
          <a:extLst>
            <a:ext uri="{FF2B5EF4-FFF2-40B4-BE49-F238E27FC236}">
              <a16:creationId xmlns:a16="http://schemas.microsoft.com/office/drawing/2014/main" id="{9786070C-713A-4BE0-85CA-370992110F09}"/>
            </a:ext>
          </a:extLst>
        </xdr:cNvPr>
        <xdr:cNvPicPr>
          <a:picLocks noChangeAspect="1"/>
        </xdr:cNvPicPr>
      </xdr:nvPicPr>
      <xdr:blipFill>
        <a:blip xmlns:r="http://schemas.openxmlformats.org/officeDocument/2006/relationships" r:embed="rId4"/>
        <a:stretch>
          <a:fillRect/>
        </a:stretch>
      </xdr:blipFill>
      <xdr:spPr>
        <a:xfrm>
          <a:off x="7170420" y="76201"/>
          <a:ext cx="1286087" cy="575310"/>
        </a:xfrm>
        <a:prstGeom prst="rect">
          <a:avLst/>
        </a:prstGeom>
      </xdr:spPr>
    </xdr:pic>
    <xdr:clientData/>
  </xdr:twoCellAnchor>
  <xdr:twoCellAnchor>
    <xdr:from>
      <xdr:col>0</xdr:col>
      <xdr:colOff>457200</xdr:colOff>
      <xdr:row>29</xdr:row>
      <xdr:rowOff>142875</xdr:rowOff>
    </xdr:from>
    <xdr:to>
      <xdr:col>11</xdr:col>
      <xdr:colOff>152400</xdr:colOff>
      <xdr:row>31</xdr:row>
      <xdr:rowOff>38100</xdr:rowOff>
    </xdr:to>
    <xdr:sp macro="" textlink="">
      <xdr:nvSpPr>
        <xdr:cNvPr id="5" name="TextBox 4">
          <a:extLst>
            <a:ext uri="{FF2B5EF4-FFF2-40B4-BE49-F238E27FC236}">
              <a16:creationId xmlns:a16="http://schemas.microsoft.com/office/drawing/2014/main" id="{D2791E4D-0C81-484B-9420-CA12D5BAD96E}"/>
            </a:ext>
          </a:extLst>
        </xdr:cNvPr>
        <xdr:cNvSpPr txBox="1"/>
      </xdr:nvSpPr>
      <xdr:spPr>
        <a:xfrm>
          <a:off x="457200" y="5339715"/>
          <a:ext cx="6697980" cy="360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AU"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19050</xdr:colOff>
      <xdr:row>4</xdr:row>
      <xdr:rowOff>38100</xdr:rowOff>
    </xdr:from>
    <xdr:to>
      <xdr:col>10</xdr:col>
      <xdr:colOff>1011555</xdr:colOff>
      <xdr:row>9</xdr:row>
      <xdr:rowOff>11430</xdr:rowOff>
    </xdr:to>
    <xdr:pic>
      <xdr:nvPicPr>
        <xdr:cNvPr id="2" name="Graphics 1">
          <a:extLst>
            <a:ext uri="{FF2B5EF4-FFF2-40B4-BE49-F238E27FC236}">
              <a16:creationId xmlns:a16="http://schemas.microsoft.com/office/drawing/2014/main" id="{09BDA02A-9952-44A2-AEA5-F118B7D692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681" b="71834"/>
        <a:stretch>
          <a:fillRect/>
        </a:stretch>
      </xdr:blipFill>
      <xdr:spPr bwMode="auto">
        <a:xfrm>
          <a:off x="659130" y="845820"/>
          <a:ext cx="6280785" cy="8877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167641</xdr:colOff>
      <xdr:row>0</xdr:row>
      <xdr:rowOff>19051</xdr:rowOff>
    </xdr:from>
    <xdr:to>
      <xdr:col>3</xdr:col>
      <xdr:colOff>571500</xdr:colOff>
      <xdr:row>4</xdr:row>
      <xdr:rowOff>10235</xdr:rowOff>
    </xdr:to>
    <xdr:pic>
      <xdr:nvPicPr>
        <xdr:cNvPr id="3" name="Picture 2" descr="ags_logo_signature_205px_96dpi_flat">
          <a:extLst>
            <a:ext uri="{FF2B5EF4-FFF2-40B4-BE49-F238E27FC236}">
              <a16:creationId xmlns:a16="http://schemas.microsoft.com/office/drawing/2014/main" id="{35E66517-17BA-4F32-8A6C-004402A3F22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7641" y="19051"/>
          <a:ext cx="1844039" cy="79890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5715</xdr:colOff>
      <xdr:row>0</xdr:row>
      <xdr:rowOff>38100</xdr:rowOff>
    </xdr:from>
    <xdr:to>
      <xdr:col>10</xdr:col>
      <xdr:colOff>403984</xdr:colOff>
      <xdr:row>2</xdr:row>
      <xdr:rowOff>91440</xdr:rowOff>
    </xdr:to>
    <xdr:pic>
      <xdr:nvPicPr>
        <xdr:cNvPr id="4" name="Picture 3" descr="Home Button / Icon Royalty Free SVG, Cliparts, Vectors, And Stock  Illustration. Image 32211767.">
          <a:hlinkClick xmlns:r="http://schemas.openxmlformats.org/officeDocument/2006/relationships" r:id="rId3" tooltip="Home"/>
          <a:extLst>
            <a:ext uri="{FF2B5EF4-FFF2-40B4-BE49-F238E27FC236}">
              <a16:creationId xmlns:a16="http://schemas.microsoft.com/office/drawing/2014/main" id="{4BBC572A-6B61-4303-AE97-7239B3F4C838}"/>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934075" y="38100"/>
          <a:ext cx="398269"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163830</xdr:colOff>
      <xdr:row>0</xdr:row>
      <xdr:rowOff>76200</xdr:rowOff>
    </xdr:from>
    <xdr:to>
      <xdr:col>13</xdr:col>
      <xdr:colOff>169545</xdr:colOff>
      <xdr:row>3</xdr:row>
      <xdr:rowOff>21671</xdr:rowOff>
    </xdr:to>
    <xdr:pic>
      <xdr:nvPicPr>
        <xdr:cNvPr id="5" name="Picture 4">
          <a:extLst>
            <a:ext uri="{FF2B5EF4-FFF2-40B4-BE49-F238E27FC236}">
              <a16:creationId xmlns:a16="http://schemas.microsoft.com/office/drawing/2014/main" id="{02DF3EB9-3E86-473C-904D-9CD09B5024F8}"/>
            </a:ext>
          </a:extLst>
        </xdr:cNvPr>
        <xdr:cNvPicPr>
          <a:picLocks noChangeAspect="1"/>
        </xdr:cNvPicPr>
      </xdr:nvPicPr>
      <xdr:blipFill>
        <a:blip xmlns:r="http://schemas.openxmlformats.org/officeDocument/2006/relationships" r:embed="rId5"/>
        <a:stretch>
          <a:fillRect/>
        </a:stretch>
      </xdr:blipFill>
      <xdr:spPr>
        <a:xfrm>
          <a:off x="7166610" y="76200"/>
          <a:ext cx="1285875" cy="57031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PRO/IMP%20Tariffs%20%202026/3.%20%20%20IMP%20Tariffs%20%20%20MAR%20%202026/(CLIENTS%20base)%20%20%20%20National%20Import%20Sea%20LCL%20Tariff%2015th%20March%202026%20-%2022nd%20March%202026.xlsm" TargetMode="External"/><Relationship Id="rId2" Type="http://schemas.openxmlformats.org/officeDocument/2006/relationships/externalLinkPath" Target="file:///S:\PRO\IMP%20Tariffs%20%202026\3.%20%20%20IMP%20Tariffs%20%20%20MAR%20%202026\(CLIENTS%20base)%20%20%20%20National%20Import%20Sea%20LCL%20Tariff%2015th%20March%202026%20-%2022nd%20March%202026.xlsm" TargetMode="External"/><Relationship Id="rId1" Type="http://schemas.openxmlformats.org/officeDocument/2006/relationships/externalLinkPath" Target="/PRO/IMP%20Tariffs%20%202026/3.%20%20%20IMP%20Tariffs%20%20%20MAR%20%202026/(CLIENTS%20base)%20%20%20%20National%20Import%20Sea%20LCL%20Tariff%2015th%20March%202026%20-%2022nd%20March%202026.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PRO/IMP%20Tariffs%20%202026/3.%20%20%20IMP%20Tariffs%20%20%20MAR%20%202026/Client%20Rates/2H/AAW%20National%20Import%20Sea%20LCL%20Tariff%2015th%20March%202026%20&#8211;%2022nd%20March%202026.xlsm" TargetMode="External"/><Relationship Id="rId2" Type="http://schemas.openxmlformats.org/officeDocument/2006/relationships/externalLinkPath" Target="file:///S:\PRO\IMP%20Tariffs%20%202026\3.%20%20%20IMP%20Tariffs%20%20%20MAR%20%202026\Client%20Rates\2H\AAW%20National%20Import%20Sea%20LCL%20Tariff%2015th%20March%202026%20&#8211;%2022nd%20March%202026.xlsm" TargetMode="External"/><Relationship Id="rId1" Type="http://schemas.openxmlformats.org/officeDocument/2006/relationships/externalLinkPath" Target="/PRO/IMP%20Tariffs%20%202026/3.%20%20%20IMP%20Tariffs%20%20%20MAR%20%202026/Client%20Rates/2H/AAW%20National%20Import%20Sea%20LCL%20Tariff%2015th%20March%202026%20&#8211;%2022nd%20March%20202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HOME"/>
      <sheetName val="CONDITIONS"/>
      <sheetName val="NOMINATION FORM"/>
      <sheetName val="DESKTOP"/>
      <sheetName val="Changes"/>
      <sheetName val="TARIFF"/>
      <sheetName val="PRINT TARIFF"/>
      <sheetName val="Routing Restrictions"/>
      <sheetName val="Tender GRDB"/>
      <sheetName val="Base CTC"/>
      <sheetName val="SPECIAL CONDITIONS "/>
      <sheetName val="PLC-Unpack Before 17th March"/>
      <sheetName val="ARRIVAL CHARGES"/>
      <sheetName val="AGS CONTACT DETAILS"/>
      <sheetName val="OVERSEAS AGENTS"/>
      <sheetName val="WWA OS AGENTS"/>
      <sheetName val="Client CTC"/>
      <sheetName val="GRDB"/>
      <sheetName val="DND Client CTC"/>
      <sheetName val="Final CT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16">
          <cell r="Z16" t="str">
            <v>NS</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HOME"/>
      <sheetName val="CONDITIONS"/>
      <sheetName val="NOMINATION FORM"/>
      <sheetName val="DESKTOP"/>
      <sheetName val="Changes"/>
      <sheetName val="TARIFF"/>
      <sheetName val="PRINT TARIFF"/>
      <sheetName val="Routing Restrictions"/>
      <sheetName val="Tender GRDB"/>
      <sheetName val="Base CTC"/>
      <sheetName val="SPECIAL CONDITIONS "/>
      <sheetName val="PLC-Unpack Before 17th March"/>
      <sheetName val="ARRIVAL CHARGES"/>
      <sheetName val="AGS CONTACT DETAILS"/>
      <sheetName val="OVERSEAS AGENTS"/>
      <sheetName val="WWA OS AGENTS"/>
      <sheetName val="Client CTC"/>
      <sheetName val="GRDB"/>
      <sheetName val="DND Client CTC"/>
      <sheetName val="Final CT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16">
          <cell r="Z16" t="str">
            <v>NS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hyperlink" Target="mailto:impseabne@agsworld.com" TargetMode="External"/><Relationship Id="rId7" Type="http://schemas.openxmlformats.org/officeDocument/2006/relationships/drawing" Target="../drawings/drawing11.xml"/><Relationship Id="rId2" Type="http://schemas.openxmlformats.org/officeDocument/2006/relationships/hyperlink" Target="mailto:impseamel@agsworld.com" TargetMode="External"/><Relationship Id="rId1" Type="http://schemas.openxmlformats.org/officeDocument/2006/relationships/hyperlink" Target="mailto:impseasyd@agsworld.com" TargetMode="External"/><Relationship Id="rId6" Type="http://schemas.openxmlformats.org/officeDocument/2006/relationships/printerSettings" Target="../printerSettings/printerSettings11.bin"/><Relationship Id="rId5" Type="http://schemas.openxmlformats.org/officeDocument/2006/relationships/hyperlink" Target="mailto:impseafre@agsworld.com" TargetMode="External"/><Relationship Id="rId4" Type="http://schemas.openxmlformats.org/officeDocument/2006/relationships/hyperlink" Target="mailto:impseaadl@agsworld.com" TargetMode="External"/></Relationships>
</file>

<file path=xl/worksheets/_rels/sheet15.xml.rels><?xml version="1.0" encoding="UTF-8" standalone="yes"?>
<Relationships xmlns="http://schemas.openxmlformats.org/package/2006/relationships"><Relationship Id="rId117" Type="http://schemas.openxmlformats.org/officeDocument/2006/relationships/hyperlink" Target="mailto:phywang@shipco.com" TargetMode="External"/><Relationship Id="rId21" Type="http://schemas.openxmlformats.org/officeDocument/2006/relationships/hyperlink" Target="mailto:arvinds.pun@teamglobal.in" TargetMode="External"/><Relationship Id="rId42" Type="http://schemas.openxmlformats.org/officeDocument/2006/relationships/hyperlink" Target="mailto:vrodriguez@transglory.com" TargetMode="External"/><Relationship Id="rId63" Type="http://schemas.openxmlformats.org/officeDocument/2006/relationships/hyperlink" Target="mailto:nyc@shipco.com" TargetMode="External"/><Relationship Id="rId84" Type="http://schemas.openxmlformats.org/officeDocument/2006/relationships/hyperlink" Target="mailto:gyayik@shipco.com" TargetMode="External"/><Relationship Id="rId138" Type="http://schemas.openxmlformats.org/officeDocument/2006/relationships/hyperlink" Target="mailto:oli@shipco.com" TargetMode="External"/><Relationship Id="rId107" Type="http://schemas.openxmlformats.org/officeDocument/2006/relationships/hyperlink" Target="mailto:rali@shipco.pk" TargetMode="External"/><Relationship Id="rId11" Type="http://schemas.openxmlformats.org/officeDocument/2006/relationships/hyperlink" Target="mailto:tll@shipco.com" TargetMode="External"/><Relationship Id="rId32" Type="http://schemas.openxmlformats.org/officeDocument/2006/relationships/hyperlink" Target="mailto:skt@shipco.com" TargetMode="External"/><Relationship Id="rId53" Type="http://schemas.openxmlformats.org/officeDocument/2006/relationships/hyperlink" Target="mailto:tnguyen@shipco.com" TargetMode="External"/><Relationship Id="rId74" Type="http://schemas.openxmlformats.org/officeDocument/2006/relationships/hyperlink" Target="mailto:jefeng@shipco.com" TargetMode="External"/><Relationship Id="rId128" Type="http://schemas.openxmlformats.org/officeDocument/2006/relationships/hyperlink" Target="mailto:sandy@orientstar-tpe.com.tw" TargetMode="External"/><Relationship Id="rId149" Type="http://schemas.openxmlformats.org/officeDocument/2006/relationships/drawing" Target="../drawings/drawing12.xml"/><Relationship Id="rId5" Type="http://schemas.openxmlformats.org/officeDocument/2006/relationships/hyperlink" Target="mailto:elias.sader@allink.com.br" TargetMode="External"/><Relationship Id="rId95" Type="http://schemas.openxmlformats.org/officeDocument/2006/relationships/hyperlink" Target="mailto:Yasser.Seyam@eg.SACOShipping.com" TargetMode="External"/><Relationship Id="rId22" Type="http://schemas.openxmlformats.org/officeDocument/2006/relationships/hyperlink" Target="mailto:raghavan.tut@teamglobal.in" TargetMode="External"/><Relationship Id="rId27" Type="http://schemas.openxmlformats.org/officeDocument/2006/relationships/hyperlink" Target="mailto:vin@shipco.com" TargetMode="External"/><Relationship Id="rId43" Type="http://schemas.openxmlformats.org/officeDocument/2006/relationships/hyperlink" Target="mailto:vrodriguez@transglory.com" TargetMode="External"/><Relationship Id="rId48" Type="http://schemas.openxmlformats.org/officeDocument/2006/relationships/hyperlink" Target="mailto:mon@shipco.com" TargetMode="External"/><Relationship Id="rId64" Type="http://schemas.openxmlformats.org/officeDocument/2006/relationships/hyperlink" Target="mailto:vong@shipco.com" TargetMode="External"/><Relationship Id="rId69" Type="http://schemas.openxmlformats.org/officeDocument/2006/relationships/hyperlink" Target="mailto:sfo@shipco.com" TargetMode="External"/><Relationship Id="rId113" Type="http://schemas.openxmlformats.org/officeDocument/2006/relationships/hyperlink" Target="mailto:ddamiao@transglory.com" TargetMode="External"/><Relationship Id="rId118" Type="http://schemas.openxmlformats.org/officeDocument/2006/relationships/hyperlink" Target="mailto:export.dispo@at.sacoshipping.com" TargetMode="External"/><Relationship Id="rId134" Type="http://schemas.openxmlformats.org/officeDocument/2006/relationships/hyperlink" Target="mailto:oli@shipco.com" TargetMode="External"/><Relationship Id="rId139" Type="http://schemas.openxmlformats.org/officeDocument/2006/relationships/hyperlink" Target="mailto:Yasser.Seyam@eg.SACOShipping.com" TargetMode="External"/><Relationship Id="rId80" Type="http://schemas.openxmlformats.org/officeDocument/2006/relationships/hyperlink" Target="mailto:mon@shipco.com" TargetMode="External"/><Relationship Id="rId85" Type="http://schemas.openxmlformats.org/officeDocument/2006/relationships/hyperlink" Target="mailto:pkl.exp.lcl.cust@shipco.com" TargetMode="External"/><Relationship Id="rId12" Type="http://schemas.openxmlformats.org/officeDocument/2006/relationships/hyperlink" Target="mailto:hel@shipco.com" TargetMode="External"/><Relationship Id="rId17" Type="http://schemas.openxmlformats.org/officeDocument/2006/relationships/hyperlink" Target="mailto:kamal.chn@teamglobal.in" TargetMode="External"/><Relationship Id="rId33" Type="http://schemas.openxmlformats.org/officeDocument/2006/relationships/hyperlink" Target="mailto:gdy@shipco.com" TargetMode="External"/><Relationship Id="rId38" Type="http://schemas.openxmlformats.org/officeDocument/2006/relationships/hyperlink" Target="mailto:vrodriguez@transglory.com" TargetMode="External"/><Relationship Id="rId59" Type="http://schemas.openxmlformats.org/officeDocument/2006/relationships/hyperlink" Target="mailto:info@shipco.com" TargetMode="External"/><Relationship Id="rId103" Type="http://schemas.openxmlformats.org/officeDocument/2006/relationships/hyperlink" Target="mailto:mghaleb@sscconsolidation.com" TargetMode="External"/><Relationship Id="rId108" Type="http://schemas.openxmlformats.org/officeDocument/2006/relationships/hyperlink" Target="mailto:nathascia.rodrigues@allink.com.br" TargetMode="External"/><Relationship Id="rId124" Type="http://schemas.openxmlformats.org/officeDocument/2006/relationships/hyperlink" Target="mailto:ldn@shipco.com" TargetMode="External"/><Relationship Id="rId129" Type="http://schemas.openxmlformats.org/officeDocument/2006/relationships/hyperlink" Target="mailto:pschmidt-loffler@cfrfreight.co.za" TargetMode="External"/><Relationship Id="rId54" Type="http://schemas.openxmlformats.org/officeDocument/2006/relationships/hyperlink" Target="mailto:dlang@shipco.com" TargetMode="External"/><Relationship Id="rId70" Type="http://schemas.openxmlformats.org/officeDocument/2006/relationships/hyperlink" Target="mailto:sea@shipco.com" TargetMode="External"/><Relationship Id="rId75" Type="http://schemas.openxmlformats.org/officeDocument/2006/relationships/hyperlink" Target="mailto:vsha@shipco.com" TargetMode="External"/><Relationship Id="rId91" Type="http://schemas.openxmlformats.org/officeDocument/2006/relationships/hyperlink" Target="mailto:oli@shipco.com" TargetMode="External"/><Relationship Id="rId96" Type="http://schemas.openxmlformats.org/officeDocument/2006/relationships/hyperlink" Target="mailto:gracinet-duhamel@sscconsolidation.com" TargetMode="External"/><Relationship Id="rId140" Type="http://schemas.openxmlformats.org/officeDocument/2006/relationships/hyperlink" Target="mailto:gracinet-duhamel@sscconsolidation.com" TargetMode="External"/><Relationship Id="rId145" Type="http://schemas.openxmlformats.org/officeDocument/2006/relationships/hyperlink" Target="mailto:pnh@shipco.com" TargetMode="External"/><Relationship Id="rId1" Type="http://schemas.openxmlformats.org/officeDocument/2006/relationships/hyperlink" Target="mailto:info@ar.sacoshipping.com" TargetMode="External"/><Relationship Id="rId6" Type="http://schemas.openxmlformats.org/officeDocument/2006/relationships/hyperlink" Target="mailto:alexandrea.witkowski@allink.com.br" TargetMode="External"/><Relationship Id="rId23" Type="http://schemas.openxmlformats.org/officeDocument/2006/relationships/hyperlink" Target="mailto:jkt.exp.lcl.cust@shipco.com" TargetMode="External"/><Relationship Id="rId28" Type="http://schemas.openxmlformats.org/officeDocument/2006/relationships/hyperlink" Target="mailto:osl@shipco.com" TargetMode="External"/><Relationship Id="rId49" Type="http://schemas.openxmlformats.org/officeDocument/2006/relationships/hyperlink" Target="mailto:nataliem@bronel.com" TargetMode="External"/><Relationship Id="rId114" Type="http://schemas.openxmlformats.org/officeDocument/2006/relationships/hyperlink" Target="mailto:totran@shipco.com" TargetMode="External"/><Relationship Id="rId119" Type="http://schemas.openxmlformats.org/officeDocument/2006/relationships/hyperlink" Target="mailto:hkg.exp.lcl.cust.ia@shipco.com" TargetMode="External"/><Relationship Id="rId44" Type="http://schemas.openxmlformats.org/officeDocument/2006/relationships/hyperlink" Target="mailto:wdmitri@shipco.com" TargetMode="External"/><Relationship Id="rId60" Type="http://schemas.openxmlformats.org/officeDocument/2006/relationships/hyperlink" Target="mailto:hou@shipco.com" TargetMode="External"/><Relationship Id="rId65" Type="http://schemas.openxmlformats.org/officeDocument/2006/relationships/hyperlink" Target="mailto:crchai@shipco.com" TargetMode="External"/><Relationship Id="rId81" Type="http://schemas.openxmlformats.org/officeDocument/2006/relationships/hyperlink" Target="mailto:tor@shipco.com" TargetMode="External"/><Relationship Id="rId86" Type="http://schemas.openxmlformats.org/officeDocument/2006/relationships/hyperlink" Target="mailto:iqbalm.bd@teamglobal.co" TargetMode="External"/><Relationship Id="rId130" Type="http://schemas.openxmlformats.org/officeDocument/2006/relationships/hyperlink" Target="mailto:pschmidt-loffler@cfrfreight.co.za" TargetMode="External"/><Relationship Id="rId135" Type="http://schemas.openxmlformats.org/officeDocument/2006/relationships/hyperlink" Target="mailto:oli@shipco.com" TargetMode="External"/><Relationship Id="rId13" Type="http://schemas.openxmlformats.org/officeDocument/2006/relationships/hyperlink" Target="mailto:gabor.kolecsanszky@hu,sacoshipping.com" TargetMode="External"/><Relationship Id="rId18" Type="http://schemas.openxmlformats.org/officeDocument/2006/relationships/hyperlink" Target="mailto:matthewg.koc@teamglobal.in" TargetMode="External"/><Relationship Id="rId39" Type="http://schemas.openxmlformats.org/officeDocument/2006/relationships/hyperlink" Target="mailto:vrodriguez@transglory.com" TargetMode="External"/><Relationship Id="rId109" Type="http://schemas.openxmlformats.org/officeDocument/2006/relationships/hyperlink" Target="mailto:sjkim@shipco.com" TargetMode="External"/><Relationship Id="rId34" Type="http://schemas.openxmlformats.org/officeDocument/2006/relationships/hyperlink" Target="mailto:buh@shipco.com" TargetMode="External"/><Relationship Id="rId50" Type="http://schemas.openxmlformats.org/officeDocument/2006/relationships/hyperlink" Target="mailto:asacharige@shipco.com" TargetMode="External"/><Relationship Id="rId55" Type="http://schemas.openxmlformats.org/officeDocument/2006/relationships/hyperlink" Target="mailto:hanguyen@shipco.com" TargetMode="External"/><Relationship Id="rId76" Type="http://schemas.openxmlformats.org/officeDocument/2006/relationships/hyperlink" Target="mailto:tho@shipco.com" TargetMode="External"/><Relationship Id="rId97" Type="http://schemas.openxmlformats.org/officeDocument/2006/relationships/hyperlink" Target="mailto:sollier@sscconsolidation.com" TargetMode="External"/><Relationship Id="rId104" Type="http://schemas.openxmlformats.org/officeDocument/2006/relationships/hyperlink" Target="mailto:dub@shipco.com" TargetMode="External"/><Relationship Id="rId120" Type="http://schemas.openxmlformats.org/officeDocument/2006/relationships/hyperlink" Target="mailto:enquiry.chc@mondiale.co.nz" TargetMode="External"/><Relationship Id="rId125" Type="http://schemas.openxmlformats.org/officeDocument/2006/relationships/hyperlink" Target="mailto:saxu@shipco.com" TargetMode="External"/><Relationship Id="rId141" Type="http://schemas.openxmlformats.org/officeDocument/2006/relationships/hyperlink" Target="mailto:sollier@sscconsolidation.com" TargetMode="External"/><Relationship Id="rId146" Type="http://schemas.openxmlformats.org/officeDocument/2006/relationships/hyperlink" Target="mailto:adam@eldan-cargo.com" TargetMode="External"/><Relationship Id="rId7" Type="http://schemas.openxmlformats.org/officeDocument/2006/relationships/hyperlink" Target="mailto:alexandre.witkowski@allink.com.br" TargetMode="External"/><Relationship Id="rId71" Type="http://schemas.openxmlformats.org/officeDocument/2006/relationships/hyperlink" Target="mailto:elawang@shipco.com" TargetMode="External"/><Relationship Id="rId92" Type="http://schemas.openxmlformats.org/officeDocument/2006/relationships/hyperlink" Target="mailto:oli@shipco.com" TargetMode="External"/><Relationship Id="rId2" Type="http://schemas.openxmlformats.org/officeDocument/2006/relationships/hyperlink" Target="mailto:ant@sscconsolidation.com" TargetMode="External"/><Relationship Id="rId29" Type="http://schemas.openxmlformats.org/officeDocument/2006/relationships/hyperlink" Target="mailto:asaeed@shipco.pk" TargetMode="External"/><Relationship Id="rId24" Type="http://schemas.openxmlformats.org/officeDocument/2006/relationships/hyperlink" Target="mailto:myetty@shipco.com" TargetMode="External"/><Relationship Id="rId40" Type="http://schemas.openxmlformats.org/officeDocument/2006/relationships/hyperlink" Target="mailto:vrodriguez@transglory.com" TargetMode="External"/><Relationship Id="rId45" Type="http://schemas.openxmlformats.org/officeDocument/2006/relationships/hyperlink" Target="mailto:got@shipco.com" TargetMode="External"/><Relationship Id="rId66" Type="http://schemas.openxmlformats.org/officeDocument/2006/relationships/hyperlink" Target="mailto:katchara@shipco.com" TargetMode="External"/><Relationship Id="rId87" Type="http://schemas.openxmlformats.org/officeDocument/2006/relationships/hyperlink" Target="mailto:khayakawa@shipco.com" TargetMode="External"/><Relationship Id="rId110" Type="http://schemas.openxmlformats.org/officeDocument/2006/relationships/hyperlink" Target="mailto:harley.muniz@allink.com.br" TargetMode="External"/><Relationship Id="rId115" Type="http://schemas.openxmlformats.org/officeDocument/2006/relationships/hyperlink" Target="mailto:szx.exprouting@shipco.com" TargetMode="External"/><Relationship Id="rId131" Type="http://schemas.openxmlformats.org/officeDocument/2006/relationships/hyperlink" Target="mailto:deborah.fridecky@combimaragemar.it" TargetMode="External"/><Relationship Id="rId136" Type="http://schemas.openxmlformats.org/officeDocument/2006/relationships/hyperlink" Target="mailto:oli@shipco.com" TargetMode="External"/><Relationship Id="rId61" Type="http://schemas.openxmlformats.org/officeDocument/2006/relationships/hyperlink" Target="mailto:lax@shipco.com" TargetMode="External"/><Relationship Id="rId82" Type="http://schemas.openxmlformats.org/officeDocument/2006/relationships/hyperlink" Target="mailto:jctorralba@pac2100.com.ph" TargetMode="External"/><Relationship Id="rId19" Type="http://schemas.openxmlformats.org/officeDocument/2006/relationships/hyperlink" Target="mailto:paras@teamglobal.in" TargetMode="External"/><Relationship Id="rId14" Type="http://schemas.openxmlformats.org/officeDocument/2006/relationships/hyperlink" Target="mailto:karulg@teamglobal.in" TargetMode="External"/><Relationship Id="rId30" Type="http://schemas.openxmlformats.org/officeDocument/2006/relationships/hyperlink" Target="mailto:lyp@shipco.pk" TargetMode="External"/><Relationship Id="rId35" Type="http://schemas.openxmlformats.org/officeDocument/2006/relationships/hyperlink" Target="mailto:amihelson@shipco.com" TargetMode="External"/><Relationship Id="rId56" Type="http://schemas.openxmlformats.org/officeDocument/2006/relationships/hyperlink" Target="mailto:atl@shipco.com" TargetMode="External"/><Relationship Id="rId77" Type="http://schemas.openxmlformats.org/officeDocument/2006/relationships/hyperlink" Target="mailto:gzp@shipco.com" TargetMode="External"/><Relationship Id="rId100" Type="http://schemas.openxmlformats.org/officeDocument/2006/relationships/hyperlink" Target="mailto:pen.exp.lcl.cust@shipco.com" TargetMode="External"/><Relationship Id="rId105" Type="http://schemas.openxmlformats.org/officeDocument/2006/relationships/hyperlink" Target="mailto:tonishi@shipco.com" TargetMode="External"/><Relationship Id="rId126" Type="http://schemas.openxmlformats.org/officeDocument/2006/relationships/hyperlink" Target="mailto:kzhang@shipco.com" TargetMode="External"/><Relationship Id="rId147" Type="http://schemas.openxmlformats.org/officeDocument/2006/relationships/hyperlink" Target="mailto:adam@eldan-cargo.com" TargetMode="External"/><Relationship Id="rId8" Type="http://schemas.openxmlformats.org/officeDocument/2006/relationships/hyperlink" Target="mailto:samira.castro@allink.com.br" TargetMode="External"/><Relationship Id="rId51" Type="http://schemas.openxmlformats.org/officeDocument/2006/relationships/hyperlink" Target="mailto:dad@shipco.com" TargetMode="External"/><Relationship Id="rId72" Type="http://schemas.openxmlformats.org/officeDocument/2006/relationships/hyperlink" Target="mailto:lusia@tianjinconsol.com" TargetMode="External"/><Relationship Id="rId93" Type="http://schemas.openxmlformats.org/officeDocument/2006/relationships/hyperlink" Target="mailto:oli@shipco.com" TargetMode="External"/><Relationship Id="rId98" Type="http://schemas.openxmlformats.org/officeDocument/2006/relationships/hyperlink" Target="mailto:mar@sscconsolidation.com" TargetMode="External"/><Relationship Id="rId121" Type="http://schemas.openxmlformats.org/officeDocument/2006/relationships/hyperlink" Target="mailto:akl.imp@ngsworld.co.nz" TargetMode="External"/><Relationship Id="rId142" Type="http://schemas.openxmlformats.org/officeDocument/2006/relationships/hyperlink" Target="mailto:mar@sscconsolidation.com" TargetMode="External"/><Relationship Id="rId3" Type="http://schemas.openxmlformats.org/officeDocument/2006/relationships/hyperlink" Target="mailto:elias.sader@allink.com.br" TargetMode="External"/><Relationship Id="rId25" Type="http://schemas.openxmlformats.org/officeDocument/2006/relationships/hyperlink" Target="mailto:adam@eldan-cargo.com" TargetMode="External"/><Relationship Id="rId46" Type="http://schemas.openxmlformats.org/officeDocument/2006/relationships/hyperlink" Target="mailto:enquiry.akl@mondiale.co.nz" TargetMode="External"/><Relationship Id="rId67" Type="http://schemas.openxmlformats.org/officeDocument/2006/relationships/hyperlink" Target="mailto:lch@shipco.com" TargetMode="External"/><Relationship Id="rId116" Type="http://schemas.openxmlformats.org/officeDocument/2006/relationships/hyperlink" Target="mailto:jkrajnc@shipco.com" TargetMode="External"/><Relationship Id="rId137" Type="http://schemas.openxmlformats.org/officeDocument/2006/relationships/hyperlink" Target="mailto:oli@shipco.com" TargetMode="External"/><Relationship Id="rId20" Type="http://schemas.openxmlformats.org/officeDocument/2006/relationships/hyperlink" Target="mailto:kuldeeps.del@teamglobal.in" TargetMode="External"/><Relationship Id="rId41" Type="http://schemas.openxmlformats.org/officeDocument/2006/relationships/hyperlink" Target="mailto:vrodriguez@transglory.com" TargetMode="External"/><Relationship Id="rId62" Type="http://schemas.openxmlformats.org/officeDocument/2006/relationships/hyperlink" Target="mailto:mia@shipco.com" TargetMode="External"/><Relationship Id="rId83" Type="http://schemas.openxmlformats.org/officeDocument/2006/relationships/hyperlink" Target="mailto:lvianzon@shipco.com" TargetMode="External"/><Relationship Id="rId88" Type="http://schemas.openxmlformats.org/officeDocument/2006/relationships/hyperlink" Target="mailto:stibooktyo@shipco.com" TargetMode="External"/><Relationship Id="rId111" Type="http://schemas.openxmlformats.org/officeDocument/2006/relationships/hyperlink" Target="mailto:jochen.meier@ch.sslconsolidation.com" TargetMode="External"/><Relationship Id="rId132" Type="http://schemas.openxmlformats.org/officeDocument/2006/relationships/hyperlink" Target="mailto:ppapadimitriou@eurogroup.gr" TargetMode="External"/><Relationship Id="rId15" Type="http://schemas.openxmlformats.org/officeDocument/2006/relationships/hyperlink" Target="mailto:janakiramank.blr@teamglobal.in" TargetMode="External"/><Relationship Id="rId36" Type="http://schemas.openxmlformats.org/officeDocument/2006/relationships/hyperlink" Target="mailto:viktor.chovancak@sk.sacoshipping.com" TargetMode="External"/><Relationship Id="rId57" Type="http://schemas.openxmlformats.org/officeDocument/2006/relationships/hyperlink" Target="mailto:bos@shipco.com" TargetMode="External"/><Relationship Id="rId106" Type="http://schemas.openxmlformats.org/officeDocument/2006/relationships/hyperlink" Target="mailto:tonishi@shipco.com" TargetMode="External"/><Relationship Id="rId127" Type="http://schemas.openxmlformats.org/officeDocument/2006/relationships/hyperlink" Target="mailto:sandy@orientstar-tpe.com.tw" TargetMode="External"/><Relationship Id="rId10" Type="http://schemas.openxmlformats.org/officeDocument/2006/relationships/hyperlink" Target="mailto:cph.exp.lcl.docs@shipco.com" TargetMode="External"/><Relationship Id="rId31" Type="http://schemas.openxmlformats.org/officeDocument/2006/relationships/hyperlink" Target="mailto:ihe@shipco.com" TargetMode="External"/><Relationship Id="rId52" Type="http://schemas.openxmlformats.org/officeDocument/2006/relationships/hyperlink" Target="mailto:han@shipco.com" TargetMode="External"/><Relationship Id="rId73" Type="http://schemas.openxmlformats.org/officeDocument/2006/relationships/hyperlink" Target="mailto:tho@shipco.com" TargetMode="External"/><Relationship Id="rId78" Type="http://schemas.openxmlformats.org/officeDocument/2006/relationships/hyperlink" Target="mailto:bob@ctl-china.com" TargetMode="External"/><Relationship Id="rId94" Type="http://schemas.openxmlformats.org/officeDocument/2006/relationships/hyperlink" Target="mailto:oli@shipco.com" TargetMode="External"/><Relationship Id="rId99" Type="http://schemas.openxmlformats.org/officeDocument/2006/relationships/hyperlink" Target="mailto:mghaleb@sscconsolidation.com" TargetMode="External"/><Relationship Id="rId101" Type="http://schemas.openxmlformats.org/officeDocument/2006/relationships/hyperlink" Target="mailto:pnh@shipco.com" TargetMode="External"/><Relationship Id="rId122" Type="http://schemas.openxmlformats.org/officeDocument/2006/relationships/hyperlink" Target="mailto:chc.imp@ngsworld.co.nz" TargetMode="External"/><Relationship Id="rId143" Type="http://schemas.openxmlformats.org/officeDocument/2006/relationships/hyperlink" Target="mailto:mghaleb@sscconsolidation.com" TargetMode="External"/><Relationship Id="rId148" Type="http://schemas.openxmlformats.org/officeDocument/2006/relationships/printerSettings" Target="../printerSettings/printerSettings12.bin"/><Relationship Id="rId4" Type="http://schemas.openxmlformats.org/officeDocument/2006/relationships/hyperlink" Target="mailto:carine.hermann@allink.com.br" TargetMode="External"/><Relationship Id="rId9" Type="http://schemas.openxmlformats.org/officeDocument/2006/relationships/hyperlink" Target="mailto:mirka.burianova@cz.sacoshipping.com" TargetMode="External"/><Relationship Id="rId26" Type="http://schemas.openxmlformats.org/officeDocument/2006/relationships/hyperlink" Target="mailto:rix@shipco.com" TargetMode="External"/><Relationship Id="rId47" Type="http://schemas.openxmlformats.org/officeDocument/2006/relationships/hyperlink" Target="mailto:enquiry.wlg@mondiale.co.nz" TargetMode="External"/><Relationship Id="rId68" Type="http://schemas.openxmlformats.org/officeDocument/2006/relationships/hyperlink" Target="mailto:chs@shipco.com" TargetMode="External"/><Relationship Id="rId89" Type="http://schemas.openxmlformats.org/officeDocument/2006/relationships/hyperlink" Target="mailto:kita@marine-star.co.jp" TargetMode="External"/><Relationship Id="rId112" Type="http://schemas.openxmlformats.org/officeDocument/2006/relationships/hyperlink" Target="mailto:ddamiao@transglory.com" TargetMode="External"/><Relationship Id="rId133" Type="http://schemas.openxmlformats.org/officeDocument/2006/relationships/hyperlink" Target="mailto:ppapadimitriou@eurogroup.gr" TargetMode="External"/><Relationship Id="rId16" Type="http://schemas.openxmlformats.org/officeDocument/2006/relationships/hyperlink" Target="mailto:milind.ahd@teamglobal.in" TargetMode="External"/><Relationship Id="rId37" Type="http://schemas.openxmlformats.org/officeDocument/2006/relationships/hyperlink" Target="mailto:vrodriguez@transglory.com" TargetMode="External"/><Relationship Id="rId58" Type="http://schemas.openxmlformats.org/officeDocument/2006/relationships/hyperlink" Target="mailto:chi@shipco.com" TargetMode="External"/><Relationship Id="rId79" Type="http://schemas.openxmlformats.org/officeDocument/2006/relationships/hyperlink" Target="mailto:ksun@shipco.com" TargetMode="External"/><Relationship Id="rId102" Type="http://schemas.openxmlformats.org/officeDocument/2006/relationships/hyperlink" Target="mailto:tor.exp.lcl.cust@shipco.com" TargetMode="External"/><Relationship Id="rId123" Type="http://schemas.openxmlformats.org/officeDocument/2006/relationships/hyperlink" Target="mailto:akl.imp@ngsworld.co.nz" TargetMode="External"/><Relationship Id="rId144" Type="http://schemas.openxmlformats.org/officeDocument/2006/relationships/hyperlink" Target="mailto:pen.exp.lcl.cust@shipco.com" TargetMode="External"/><Relationship Id="rId90" Type="http://schemas.openxmlformats.org/officeDocument/2006/relationships/hyperlink" Target="mailto:oli@shipco.com" TargetMode="External"/></Relationships>
</file>

<file path=xl/worksheets/_rels/sheet16.xml.rels><?xml version="1.0" encoding="UTF-8" standalone="yes"?>
<Relationships xmlns="http://schemas.openxmlformats.org/package/2006/relationships"><Relationship Id="rId117" Type="http://schemas.openxmlformats.org/officeDocument/2006/relationships/hyperlink" Target="mailto:lvdasia@macau.ctm.net" TargetMode="External"/><Relationship Id="rId21" Type="http://schemas.openxmlformats.org/officeDocument/2006/relationships/hyperlink" Target="mailto:juan.morel@neutrallogistics.com" TargetMode="External"/><Relationship Id="rId42" Type="http://schemas.openxmlformats.org/officeDocument/2006/relationships/hyperlink" Target="mailto:timwauters@sscconsolidation.com" TargetMode="External"/><Relationship Id="rId63" Type="http://schemas.openxmlformats.org/officeDocument/2006/relationships/hyperlink" Target="mailto:vrodriguez@transglory.com" TargetMode="External"/><Relationship Id="rId84" Type="http://schemas.openxmlformats.org/officeDocument/2006/relationships/hyperlink" Target="mailto:dad@shipco.com" TargetMode="External"/><Relationship Id="rId138" Type="http://schemas.openxmlformats.org/officeDocument/2006/relationships/hyperlink" Target="mailto:gyayik@shipco.com" TargetMode="External"/><Relationship Id="rId159" Type="http://schemas.openxmlformats.org/officeDocument/2006/relationships/hyperlink" Target="mailto:gracinet-duhamel@sscconsolidation.com" TargetMode="External"/><Relationship Id="rId170" Type="http://schemas.openxmlformats.org/officeDocument/2006/relationships/hyperlink" Target="mailto:rali@shipco.pk" TargetMode="External"/><Relationship Id="rId191" Type="http://schemas.openxmlformats.org/officeDocument/2006/relationships/hyperlink" Target="mailto:alexandrea.witkowski@allink.com.br" TargetMode="External"/><Relationship Id="rId107" Type="http://schemas.openxmlformats.org/officeDocument/2006/relationships/hyperlink" Target="mailto:edgar.bauyon@barwil.com" TargetMode="External"/><Relationship Id="rId11" Type="http://schemas.openxmlformats.org/officeDocument/2006/relationships/hyperlink" Target="mailto:ealvarado@mahe.com.co" TargetMode="External"/><Relationship Id="rId32" Type="http://schemas.openxmlformats.org/officeDocument/2006/relationships/hyperlink" Target="mailto:gabor.kolecsanszky@hu,sacoshipping.com" TargetMode="External"/><Relationship Id="rId53" Type="http://schemas.openxmlformats.org/officeDocument/2006/relationships/hyperlink" Target="mailto:buh@shipco.com" TargetMode="External"/><Relationship Id="rId74" Type="http://schemas.openxmlformats.org/officeDocument/2006/relationships/hyperlink" Target="mailto:mon@shipco.com" TargetMode="External"/><Relationship Id="rId128" Type="http://schemas.openxmlformats.org/officeDocument/2006/relationships/hyperlink" Target="mailto:mon@shipco.com" TargetMode="External"/><Relationship Id="rId149" Type="http://schemas.openxmlformats.org/officeDocument/2006/relationships/hyperlink" Target="mailto:jacinta.nalamau@cfbpng.com.pg" TargetMode="External"/><Relationship Id="rId5" Type="http://schemas.openxmlformats.org/officeDocument/2006/relationships/hyperlink" Target="mailto:elias.sader@allink.com.br" TargetMode="External"/><Relationship Id="rId95" Type="http://schemas.openxmlformats.org/officeDocument/2006/relationships/hyperlink" Target="mailto:mia@shipco.com" TargetMode="External"/><Relationship Id="rId160" Type="http://schemas.openxmlformats.org/officeDocument/2006/relationships/hyperlink" Target="mailto:sollier@sscconsolidation.com" TargetMode="External"/><Relationship Id="rId181" Type="http://schemas.openxmlformats.org/officeDocument/2006/relationships/hyperlink" Target="mailto:chc.imp@ngsworld.co.nz" TargetMode="External"/><Relationship Id="rId22" Type="http://schemas.openxmlformats.org/officeDocument/2006/relationships/hyperlink" Target="mailto:monica.rolando@sslconsolidation.ec" TargetMode="External"/><Relationship Id="rId43" Type="http://schemas.openxmlformats.org/officeDocument/2006/relationships/hyperlink" Target="mailto:pmo@nl.pcscentralamerica.com" TargetMode="External"/><Relationship Id="rId64" Type="http://schemas.openxmlformats.org/officeDocument/2006/relationships/hyperlink" Target="mailto:vrodriguez@transglory.com" TargetMode="External"/><Relationship Id="rId118" Type="http://schemas.openxmlformats.org/officeDocument/2006/relationships/hyperlink" Target="mailto:csfareast@pcspanama.com" TargetMode="External"/><Relationship Id="rId139" Type="http://schemas.openxmlformats.org/officeDocument/2006/relationships/hyperlink" Target="mailto:milind.ahd@teamglobal.in" TargetMode="External"/><Relationship Id="rId85" Type="http://schemas.openxmlformats.org/officeDocument/2006/relationships/hyperlink" Target="mailto:han@shipco.com" TargetMode="External"/><Relationship Id="rId150" Type="http://schemas.openxmlformats.org/officeDocument/2006/relationships/hyperlink" Target="mailto:glenson.nugai@cfbpng.com.pg" TargetMode="External"/><Relationship Id="rId171" Type="http://schemas.openxmlformats.org/officeDocument/2006/relationships/hyperlink" Target="mailto:sjkim@shipco.com" TargetMode="External"/><Relationship Id="rId192" Type="http://schemas.openxmlformats.org/officeDocument/2006/relationships/hyperlink" Target="mailto:nyc@shipco.com" TargetMode="External"/><Relationship Id="rId12" Type="http://schemas.openxmlformats.org/officeDocument/2006/relationships/hyperlink" Target="mailto:ealvarado@mahe.com.co" TargetMode="External"/><Relationship Id="rId33" Type="http://schemas.openxmlformats.org/officeDocument/2006/relationships/hyperlink" Target="mailto:myetty@shipco.com" TargetMode="External"/><Relationship Id="rId108" Type="http://schemas.openxmlformats.org/officeDocument/2006/relationships/hyperlink" Target="mailto:wss.doha.frt@wilhelmsen.com" TargetMode="External"/><Relationship Id="rId129" Type="http://schemas.openxmlformats.org/officeDocument/2006/relationships/hyperlink" Target="mailto:stibooktyo@shipco.com" TargetMode="External"/><Relationship Id="rId54" Type="http://schemas.openxmlformats.org/officeDocument/2006/relationships/hyperlink" Target="mailto:amihelson@shipco.com" TargetMode="External"/><Relationship Id="rId75" Type="http://schemas.openxmlformats.org/officeDocument/2006/relationships/hyperlink" Target="mailto:ahasan@sscconsolidation.com" TargetMode="External"/><Relationship Id="rId96" Type="http://schemas.openxmlformats.org/officeDocument/2006/relationships/hyperlink" Target="mailto:vong@shipco.com" TargetMode="External"/><Relationship Id="rId140" Type="http://schemas.openxmlformats.org/officeDocument/2006/relationships/hyperlink" Target="mailto:rajesh.chn@teamglobal.in" TargetMode="External"/><Relationship Id="rId161" Type="http://schemas.openxmlformats.org/officeDocument/2006/relationships/hyperlink" Target="mailto:mar@sscconsolidation.com" TargetMode="External"/><Relationship Id="rId182" Type="http://schemas.openxmlformats.org/officeDocument/2006/relationships/hyperlink" Target="mailto:akl.imp@ngsworld.co.nz" TargetMode="External"/><Relationship Id="rId6" Type="http://schemas.openxmlformats.org/officeDocument/2006/relationships/hyperlink" Target="mailto:carine.hermann@allink.com.br" TargetMode="External"/><Relationship Id="rId23" Type="http://schemas.openxmlformats.org/officeDocument/2006/relationships/hyperlink" Target="mailto:Yasser.Seyam@eg.SACOShipping.com" TargetMode="External"/><Relationship Id="rId119" Type="http://schemas.openxmlformats.org/officeDocument/2006/relationships/hyperlink" Target="mailto:cafs@orange.mu" TargetMode="External"/><Relationship Id="rId44" Type="http://schemas.openxmlformats.org/officeDocument/2006/relationships/hyperlink" Target="mailto:osl@shipco.com" TargetMode="External"/><Relationship Id="rId65" Type="http://schemas.openxmlformats.org/officeDocument/2006/relationships/hyperlink" Target="mailto:wdmitri@shipco.com" TargetMode="External"/><Relationship Id="rId86" Type="http://schemas.openxmlformats.org/officeDocument/2006/relationships/hyperlink" Target="mailto:tnguyen@shipco.com" TargetMode="External"/><Relationship Id="rId130" Type="http://schemas.openxmlformats.org/officeDocument/2006/relationships/hyperlink" Target="mailto:ldn@shipco.com" TargetMode="External"/><Relationship Id="rId151" Type="http://schemas.openxmlformats.org/officeDocument/2006/relationships/hyperlink" Target="mailto:ldn@shipco.com" TargetMode="External"/><Relationship Id="rId172" Type="http://schemas.openxmlformats.org/officeDocument/2006/relationships/hyperlink" Target="mailto:harley.muniz@allink.com.br" TargetMode="External"/><Relationship Id="rId193" Type="http://schemas.openxmlformats.org/officeDocument/2006/relationships/hyperlink" Target="mailto:adam@eldan-cargo.com" TargetMode="External"/><Relationship Id="rId13" Type="http://schemas.openxmlformats.org/officeDocument/2006/relationships/hyperlink" Target="mailto:ealvarado@mahe.com.co" TargetMode="External"/><Relationship Id="rId109" Type="http://schemas.openxmlformats.org/officeDocument/2006/relationships/hyperlink" Target="mailto:amin.wasel@barwil.com" TargetMode="External"/><Relationship Id="rId34" Type="http://schemas.openxmlformats.org/officeDocument/2006/relationships/hyperlink" Target="mailto:dub@shipco.com" TargetMode="External"/><Relationship Id="rId55" Type="http://schemas.openxmlformats.org/officeDocument/2006/relationships/hyperlink" Target="mailto:viktor.chovancak@sk.sacoshipping.com" TargetMode="External"/><Relationship Id="rId76" Type="http://schemas.openxmlformats.org/officeDocument/2006/relationships/hyperlink" Target="mailto:nhsu@shipco.com" TargetMode="External"/><Relationship Id="rId97" Type="http://schemas.openxmlformats.org/officeDocument/2006/relationships/hyperlink" Target="mailto:crchai@shipco.com" TargetMode="External"/><Relationship Id="rId120" Type="http://schemas.openxmlformats.org/officeDocument/2006/relationships/hyperlink" Target="mailto:kaythi@elanlogistics.com" TargetMode="External"/><Relationship Id="rId141" Type="http://schemas.openxmlformats.org/officeDocument/2006/relationships/hyperlink" Target="mailto:milind.ahd@teamglobal.in" TargetMode="External"/><Relationship Id="rId7" Type="http://schemas.openxmlformats.org/officeDocument/2006/relationships/hyperlink" Target="mailto:elias.sader@allink.com.br" TargetMode="External"/><Relationship Id="rId71" Type="http://schemas.openxmlformats.org/officeDocument/2006/relationships/hyperlink" Target="mailto:oda@shipco.com" TargetMode="External"/><Relationship Id="rId92" Type="http://schemas.openxmlformats.org/officeDocument/2006/relationships/hyperlink" Target="mailto:info@shipco.com" TargetMode="External"/><Relationship Id="rId162" Type="http://schemas.openxmlformats.org/officeDocument/2006/relationships/hyperlink" Target="mailto:mghaleb@sscconsolidation.com" TargetMode="External"/><Relationship Id="rId183" Type="http://schemas.openxmlformats.org/officeDocument/2006/relationships/hyperlink" Target="mailto:export.dispo@at.sacoshipping.com" TargetMode="External"/><Relationship Id="rId2" Type="http://schemas.openxmlformats.org/officeDocument/2006/relationships/hyperlink" Target="mailto:info@ar.sacoshipping.com" TargetMode="External"/><Relationship Id="rId29" Type="http://schemas.openxmlformats.org/officeDocument/2006/relationships/hyperlink" Target="mailto:eva.rasmussen@saco.de" TargetMode="External"/><Relationship Id="rId24" Type="http://schemas.openxmlformats.org/officeDocument/2006/relationships/hyperlink" Target="mailto:aro@sv.pcscentralamerica.com" TargetMode="External"/><Relationship Id="rId40" Type="http://schemas.openxmlformats.org/officeDocument/2006/relationships/hyperlink" Target="mailto:vrubio@transglory.com" TargetMode="External"/><Relationship Id="rId45" Type="http://schemas.openxmlformats.org/officeDocument/2006/relationships/hyperlink" Target="mailto:asaeed@shipco.pk" TargetMode="External"/><Relationship Id="rId66" Type="http://schemas.openxmlformats.org/officeDocument/2006/relationships/hyperlink" Target="mailto:got@shipco.com" TargetMode="External"/><Relationship Id="rId87" Type="http://schemas.openxmlformats.org/officeDocument/2006/relationships/hyperlink" Target="mailto:dlang@shipco.com" TargetMode="External"/><Relationship Id="rId110" Type="http://schemas.openxmlformats.org/officeDocument/2006/relationships/hyperlink" Target="mailto:syed.pasha@wilhelmsen.com" TargetMode="External"/><Relationship Id="rId115" Type="http://schemas.openxmlformats.org/officeDocument/2006/relationships/hyperlink" Target="mailto:wss.sohar@wilhelmsen.com" TargetMode="External"/><Relationship Id="rId131" Type="http://schemas.openxmlformats.org/officeDocument/2006/relationships/hyperlink" Target="mailto:vsha@shipco.com" TargetMode="External"/><Relationship Id="rId136" Type="http://schemas.openxmlformats.org/officeDocument/2006/relationships/hyperlink" Target="mailto:andres.tovar@interteam.com.mx" TargetMode="External"/><Relationship Id="rId157" Type="http://schemas.openxmlformats.org/officeDocument/2006/relationships/hyperlink" Target="mailto:oli@shipco.com" TargetMode="External"/><Relationship Id="rId178" Type="http://schemas.openxmlformats.org/officeDocument/2006/relationships/hyperlink" Target="mailto:jkrajnc@shipco.com" TargetMode="External"/><Relationship Id="rId61" Type="http://schemas.openxmlformats.org/officeDocument/2006/relationships/hyperlink" Target="mailto:vrodriguez@transglory.com" TargetMode="External"/><Relationship Id="rId82" Type="http://schemas.openxmlformats.org/officeDocument/2006/relationships/hyperlink" Target="mailto:pchui@shipco.com" TargetMode="External"/><Relationship Id="rId152" Type="http://schemas.openxmlformats.org/officeDocument/2006/relationships/hyperlink" Target="mailto:ldn@shipco.com" TargetMode="External"/><Relationship Id="rId173" Type="http://schemas.openxmlformats.org/officeDocument/2006/relationships/hyperlink" Target="mailto:jochen.meier@ch.sslconsolidation.com" TargetMode="External"/><Relationship Id="rId194" Type="http://schemas.openxmlformats.org/officeDocument/2006/relationships/hyperlink" Target="mailto:adam@eldan-cargo.com" TargetMode="External"/><Relationship Id="rId19" Type="http://schemas.openxmlformats.org/officeDocument/2006/relationships/hyperlink" Target="mailto:mirka.burianova@cz.sacoshipping.com" TargetMode="External"/><Relationship Id="rId14" Type="http://schemas.openxmlformats.org/officeDocument/2006/relationships/hyperlink" Target="mailto:ealvarado@mahe.com.co" TargetMode="External"/><Relationship Id="rId30" Type="http://schemas.openxmlformats.org/officeDocument/2006/relationships/hyperlink" Target="mailto:xpi@gt.pcscentralamerica.com" TargetMode="External"/><Relationship Id="rId35" Type="http://schemas.openxmlformats.org/officeDocument/2006/relationships/hyperlink" Target="mailto:rix@shipco.com" TargetMode="External"/><Relationship Id="rId56" Type="http://schemas.openxmlformats.org/officeDocument/2006/relationships/hyperlink" Target="mailto:pschmidt-loffler@cfrfreight.co.za" TargetMode="External"/><Relationship Id="rId77" Type="http://schemas.openxmlformats.org/officeDocument/2006/relationships/hyperlink" Target="mailto:docs@transamsamoa.com" TargetMode="External"/><Relationship Id="rId100" Type="http://schemas.openxmlformats.org/officeDocument/2006/relationships/hyperlink" Target="mailto:chs@shipco.com" TargetMode="External"/><Relationship Id="rId105" Type="http://schemas.openxmlformats.org/officeDocument/2006/relationships/hyperlink" Target="mailto:barwil.aden@wilhelmsen.com" TargetMode="External"/><Relationship Id="rId126" Type="http://schemas.openxmlformats.org/officeDocument/2006/relationships/hyperlink" Target="mailto:tho@shipco.com" TargetMode="External"/><Relationship Id="rId147" Type="http://schemas.openxmlformats.org/officeDocument/2006/relationships/hyperlink" Target="mailto:arvinds.pun@teamglobal.in" TargetMode="External"/><Relationship Id="rId168" Type="http://schemas.openxmlformats.org/officeDocument/2006/relationships/hyperlink" Target="mailto:tonishi@shipco.com" TargetMode="External"/><Relationship Id="rId8" Type="http://schemas.openxmlformats.org/officeDocument/2006/relationships/hyperlink" Target="mailto:alexandre.witkowski@allink.com.br" TargetMode="External"/><Relationship Id="rId51" Type="http://schemas.openxmlformats.org/officeDocument/2006/relationships/hyperlink" Target="mailto:info@pe.sacoshipping.com" TargetMode="External"/><Relationship Id="rId72" Type="http://schemas.openxmlformats.org/officeDocument/2006/relationships/hyperlink" Target="mailto:info@uy.sacoshipping.com.uy" TargetMode="External"/><Relationship Id="rId93" Type="http://schemas.openxmlformats.org/officeDocument/2006/relationships/hyperlink" Target="mailto:hou@shipco.com" TargetMode="External"/><Relationship Id="rId98" Type="http://schemas.openxmlformats.org/officeDocument/2006/relationships/hyperlink" Target="mailto:katchara@shipco.com" TargetMode="External"/><Relationship Id="rId121" Type="http://schemas.openxmlformats.org/officeDocument/2006/relationships/hyperlink" Target="mailto:noaman.gangat@wilhelmsen.com" TargetMode="External"/><Relationship Id="rId142" Type="http://schemas.openxmlformats.org/officeDocument/2006/relationships/hyperlink" Target="mailto:amlan.cal@teamglobal.in" TargetMode="External"/><Relationship Id="rId163" Type="http://schemas.openxmlformats.org/officeDocument/2006/relationships/hyperlink" Target="mailto:pen.exp.lcl.cust@shipco.com" TargetMode="External"/><Relationship Id="rId184" Type="http://schemas.openxmlformats.org/officeDocument/2006/relationships/hyperlink" Target="mailto:hkg.exp.lcl.cust.ia@shipco.com" TargetMode="External"/><Relationship Id="rId189" Type="http://schemas.openxmlformats.org/officeDocument/2006/relationships/hyperlink" Target="mailto:ppapadimitriou@eurogroup.gr" TargetMode="External"/><Relationship Id="rId3" Type="http://schemas.openxmlformats.org/officeDocument/2006/relationships/hyperlink" Target="mailto:ant@sscconsolidation.com" TargetMode="External"/><Relationship Id="rId25" Type="http://schemas.openxmlformats.org/officeDocument/2006/relationships/hyperlink" Target="mailto:tll@shipco.com" TargetMode="External"/><Relationship Id="rId46" Type="http://schemas.openxmlformats.org/officeDocument/2006/relationships/hyperlink" Target="mailto:lyp@shipco.pk" TargetMode="External"/><Relationship Id="rId67" Type="http://schemas.openxmlformats.org/officeDocument/2006/relationships/hyperlink" Target="mailto:tunis@transglory.com" TargetMode="External"/><Relationship Id="rId116" Type="http://schemas.openxmlformats.org/officeDocument/2006/relationships/hyperlink" Target="mailto:info@teamglobal.co.ke" TargetMode="External"/><Relationship Id="rId137" Type="http://schemas.openxmlformats.org/officeDocument/2006/relationships/hyperlink" Target="mailto:jkt.exp.lcl.cust@shipco.com" TargetMode="External"/><Relationship Id="rId158" Type="http://schemas.openxmlformats.org/officeDocument/2006/relationships/hyperlink" Target="mailto:oli@shipco.com" TargetMode="External"/><Relationship Id="rId20" Type="http://schemas.openxmlformats.org/officeDocument/2006/relationships/hyperlink" Target="mailto:cph.exp.lcl.docs@shipco.com" TargetMode="External"/><Relationship Id="rId41" Type="http://schemas.openxmlformats.org/officeDocument/2006/relationships/hyperlink" Target="mailto:amoudden@transglory.com" TargetMode="External"/><Relationship Id="rId62" Type="http://schemas.openxmlformats.org/officeDocument/2006/relationships/hyperlink" Target="mailto:vrodriguez@transglory.com" TargetMode="External"/><Relationship Id="rId83" Type="http://schemas.openxmlformats.org/officeDocument/2006/relationships/hyperlink" Target="mailto:asacharige@shipco.com" TargetMode="External"/><Relationship Id="rId88" Type="http://schemas.openxmlformats.org/officeDocument/2006/relationships/hyperlink" Target="mailto:hanguyen@shipco.com" TargetMode="External"/><Relationship Id="rId111" Type="http://schemas.openxmlformats.org/officeDocument/2006/relationships/hyperlink" Target="mailto:operations@npsal.com" TargetMode="External"/><Relationship Id="rId132" Type="http://schemas.openxmlformats.org/officeDocument/2006/relationships/hyperlink" Target="mailto:wwang@shipco.com" TargetMode="External"/><Relationship Id="rId153" Type="http://schemas.openxmlformats.org/officeDocument/2006/relationships/hyperlink" Target="mailto:ldn@shipco.com" TargetMode="External"/><Relationship Id="rId174" Type="http://schemas.openxmlformats.org/officeDocument/2006/relationships/hyperlink" Target="mailto:ddamiao@transglory.com" TargetMode="External"/><Relationship Id="rId179" Type="http://schemas.openxmlformats.org/officeDocument/2006/relationships/hyperlink" Target="mailto:phywang@shipco.com" TargetMode="External"/><Relationship Id="rId195" Type="http://schemas.openxmlformats.org/officeDocument/2006/relationships/hyperlink" Target="mailto:adam@eldan-cargo.com" TargetMode="External"/><Relationship Id="rId190" Type="http://schemas.openxmlformats.org/officeDocument/2006/relationships/hyperlink" Target="mailto:ppapadimitriou@eurogroup.gr" TargetMode="External"/><Relationship Id="rId15" Type="http://schemas.openxmlformats.org/officeDocument/2006/relationships/hyperlink" Target="mailto:ealvarado@mahe.com.co" TargetMode="External"/><Relationship Id="rId36" Type="http://schemas.openxmlformats.org/officeDocument/2006/relationships/hyperlink" Target="mailto:habib@oceanair-le.com" TargetMode="External"/><Relationship Id="rId57" Type="http://schemas.openxmlformats.org/officeDocument/2006/relationships/hyperlink" Target="mailto:pschmidt-loffler@cfrfreight.co.za" TargetMode="External"/><Relationship Id="rId106" Type="http://schemas.openxmlformats.org/officeDocument/2006/relationships/hyperlink" Target="mailto:info@teamglobal.co.tz" TargetMode="External"/><Relationship Id="rId127" Type="http://schemas.openxmlformats.org/officeDocument/2006/relationships/hyperlink" Target="mailto:mon@shipco.com" TargetMode="External"/><Relationship Id="rId10" Type="http://schemas.openxmlformats.org/officeDocument/2006/relationships/hyperlink" Target="mailto:marco.leiva@cl.sacoshipping.com" TargetMode="External"/><Relationship Id="rId31" Type="http://schemas.openxmlformats.org/officeDocument/2006/relationships/hyperlink" Target="mailto:jsu@hn.pcscentralamerica.com" TargetMode="External"/><Relationship Id="rId52" Type="http://schemas.openxmlformats.org/officeDocument/2006/relationships/hyperlink" Target="mailto:gdy@shipco.com" TargetMode="External"/><Relationship Id="rId73" Type="http://schemas.openxmlformats.org/officeDocument/2006/relationships/hyperlink" Target="mailto:cdmeza@sofilink.com" TargetMode="External"/><Relationship Id="rId78" Type="http://schemas.openxmlformats.org/officeDocument/2006/relationships/hyperlink" Target="mailto:pam@vanuatuagencies.com" TargetMode="External"/><Relationship Id="rId94" Type="http://schemas.openxmlformats.org/officeDocument/2006/relationships/hyperlink" Target="mailto:lax@shipco.com" TargetMode="External"/><Relationship Id="rId99" Type="http://schemas.openxmlformats.org/officeDocument/2006/relationships/hyperlink" Target="mailto:lch@shipco.com" TargetMode="External"/><Relationship Id="rId101" Type="http://schemas.openxmlformats.org/officeDocument/2006/relationships/hyperlink" Target="mailto:sfo@shipco.com" TargetMode="External"/><Relationship Id="rId122" Type="http://schemas.openxmlformats.org/officeDocument/2006/relationships/hyperlink" Target="mailto:wkwoo@shipco.com" TargetMode="External"/><Relationship Id="rId143" Type="http://schemas.openxmlformats.org/officeDocument/2006/relationships/hyperlink" Target="mailto:matthewg.koc@teamglobal.in" TargetMode="External"/><Relationship Id="rId148" Type="http://schemas.openxmlformats.org/officeDocument/2006/relationships/hyperlink" Target="mailto:raghavan.tut@teamglobal.in" TargetMode="External"/><Relationship Id="rId164" Type="http://schemas.openxmlformats.org/officeDocument/2006/relationships/hyperlink" Target="mailto:pen.exp.lcl.cust@shipco.com" TargetMode="External"/><Relationship Id="rId169" Type="http://schemas.openxmlformats.org/officeDocument/2006/relationships/hyperlink" Target="mailto:nathascia.rodrigues@allink.com.br" TargetMode="External"/><Relationship Id="rId185" Type="http://schemas.openxmlformats.org/officeDocument/2006/relationships/hyperlink" Target="mailto:nhsu@shipco.com" TargetMode="External"/><Relationship Id="rId4" Type="http://schemas.openxmlformats.org/officeDocument/2006/relationships/hyperlink" Target="mailto:info@bo.sslconsolidation.com" TargetMode="External"/><Relationship Id="rId9" Type="http://schemas.openxmlformats.org/officeDocument/2006/relationships/hyperlink" Target="mailto:samira.castro@allink.com.br" TargetMode="External"/><Relationship Id="rId180" Type="http://schemas.openxmlformats.org/officeDocument/2006/relationships/hyperlink" Target="mailto:akl.imp@ngsworld.co.nz" TargetMode="External"/><Relationship Id="rId26" Type="http://schemas.openxmlformats.org/officeDocument/2006/relationships/hyperlink" Target="mailto:hel@shipco.com" TargetMode="External"/><Relationship Id="rId47" Type="http://schemas.openxmlformats.org/officeDocument/2006/relationships/hyperlink" Target="mailto:ihe@shipco.com" TargetMode="External"/><Relationship Id="rId68" Type="http://schemas.openxmlformats.org/officeDocument/2006/relationships/hyperlink" Target="mailto:sfax@transglory.com" TargetMode="External"/><Relationship Id="rId89" Type="http://schemas.openxmlformats.org/officeDocument/2006/relationships/hyperlink" Target="mailto:atl@shipco.com" TargetMode="External"/><Relationship Id="rId112" Type="http://schemas.openxmlformats.org/officeDocument/2006/relationships/hyperlink" Target="mailto:manoj.dcosta@wilhelmsen.com" TargetMode="External"/><Relationship Id="rId133" Type="http://schemas.openxmlformats.org/officeDocument/2006/relationships/hyperlink" Target="mailto:annliu@shipco.com" TargetMode="External"/><Relationship Id="rId154" Type="http://schemas.openxmlformats.org/officeDocument/2006/relationships/hyperlink" Target="mailto:oli@shipco.com" TargetMode="External"/><Relationship Id="rId175" Type="http://schemas.openxmlformats.org/officeDocument/2006/relationships/hyperlink" Target="mailto:ddamiao@transglory.com" TargetMode="External"/><Relationship Id="rId196" Type="http://schemas.openxmlformats.org/officeDocument/2006/relationships/printerSettings" Target="../printerSettings/printerSettings13.bin"/><Relationship Id="rId16" Type="http://schemas.openxmlformats.org/officeDocument/2006/relationships/hyperlink" Target="mailto:ealvarado@mahe.com.co" TargetMode="External"/><Relationship Id="rId37" Type="http://schemas.openxmlformats.org/officeDocument/2006/relationships/hyperlink" Target="mailto:vin@shipco.com" TargetMode="External"/><Relationship Id="rId58" Type="http://schemas.openxmlformats.org/officeDocument/2006/relationships/hyperlink" Target="mailto:vrodriguez@transglory.com" TargetMode="External"/><Relationship Id="rId79" Type="http://schemas.openxmlformats.org/officeDocument/2006/relationships/hyperlink" Target="mailto:latuship@kalianet.to" TargetMode="External"/><Relationship Id="rId102" Type="http://schemas.openxmlformats.org/officeDocument/2006/relationships/hyperlink" Target="mailto:sea@shipco.com" TargetMode="External"/><Relationship Id="rId123" Type="http://schemas.openxmlformats.org/officeDocument/2006/relationships/hyperlink" Target="mailto:tho@shipco.com" TargetMode="External"/><Relationship Id="rId144" Type="http://schemas.openxmlformats.org/officeDocument/2006/relationships/hyperlink" Target="mailto:sujit.baral@teamglobal.in" TargetMode="External"/><Relationship Id="rId90" Type="http://schemas.openxmlformats.org/officeDocument/2006/relationships/hyperlink" Target="mailto:bos@shipco.com" TargetMode="External"/><Relationship Id="rId165" Type="http://schemas.openxmlformats.org/officeDocument/2006/relationships/hyperlink" Target="mailto:pnh@shipco.com" TargetMode="External"/><Relationship Id="rId186" Type="http://schemas.openxmlformats.org/officeDocument/2006/relationships/hyperlink" Target="mailto:deborah.fridecky@combimaragemar.it" TargetMode="External"/><Relationship Id="rId27" Type="http://schemas.openxmlformats.org/officeDocument/2006/relationships/hyperlink" Target="mailto:eva.rasmussen@saco.de" TargetMode="External"/><Relationship Id="rId48" Type="http://schemas.openxmlformats.org/officeDocument/2006/relationships/hyperlink" Target="mailto:skt@shipco.com" TargetMode="External"/><Relationship Id="rId69" Type="http://schemas.openxmlformats.org/officeDocument/2006/relationships/hyperlink" Target="mailto:sousse@transglory.com" TargetMode="External"/><Relationship Id="rId113" Type="http://schemas.openxmlformats.org/officeDocument/2006/relationships/hyperlink" Target="http://www.sofilink.com/" TargetMode="External"/><Relationship Id="rId134" Type="http://schemas.openxmlformats.org/officeDocument/2006/relationships/hyperlink" Target="mailto:ksun@shipco.com" TargetMode="External"/><Relationship Id="rId80" Type="http://schemas.openxmlformats.org/officeDocument/2006/relationships/hyperlink" Target="mailto:shipping@sullivans.com.sb" TargetMode="External"/><Relationship Id="rId155" Type="http://schemas.openxmlformats.org/officeDocument/2006/relationships/hyperlink" Target="mailto:oli@shipco.com" TargetMode="External"/><Relationship Id="rId176" Type="http://schemas.openxmlformats.org/officeDocument/2006/relationships/hyperlink" Target="mailto:totran@shipco.com" TargetMode="External"/><Relationship Id="rId197" Type="http://schemas.openxmlformats.org/officeDocument/2006/relationships/drawing" Target="../drawings/drawing13.xml"/><Relationship Id="rId17" Type="http://schemas.openxmlformats.org/officeDocument/2006/relationships/hyperlink" Target="mailto:aro@sv.pcscentralamerica.com" TargetMode="External"/><Relationship Id="rId38" Type="http://schemas.openxmlformats.org/officeDocument/2006/relationships/hyperlink" Target="mailto:nelson.barrera@interteam.com.mx" TargetMode="External"/><Relationship Id="rId59" Type="http://schemas.openxmlformats.org/officeDocument/2006/relationships/hyperlink" Target="mailto:vrodriguez@transglory.com" TargetMode="External"/><Relationship Id="rId103" Type="http://schemas.openxmlformats.org/officeDocument/2006/relationships/hyperlink" Target="mailto:jctorralba@pac2100.com.ph" TargetMode="External"/><Relationship Id="rId124" Type="http://schemas.openxmlformats.org/officeDocument/2006/relationships/hyperlink" Target="mailto:elawang@shipco.com" TargetMode="External"/><Relationship Id="rId70" Type="http://schemas.openxmlformats.org/officeDocument/2006/relationships/hyperlink" Target="mailto:alopatyuk@shipco.com" TargetMode="External"/><Relationship Id="rId91" Type="http://schemas.openxmlformats.org/officeDocument/2006/relationships/hyperlink" Target="mailto:chi@shipco.com" TargetMode="External"/><Relationship Id="rId145" Type="http://schemas.openxmlformats.org/officeDocument/2006/relationships/hyperlink" Target="mailto:paras@teamglobal.in" TargetMode="External"/><Relationship Id="rId166" Type="http://schemas.openxmlformats.org/officeDocument/2006/relationships/hyperlink" Target="mailto:pnh@shipco.com" TargetMode="External"/><Relationship Id="rId187" Type="http://schemas.openxmlformats.org/officeDocument/2006/relationships/hyperlink" Target="mailto:kzhang@shipco.com" TargetMode="External"/><Relationship Id="rId1" Type="http://schemas.openxmlformats.org/officeDocument/2006/relationships/hyperlink" Target="mailto:vrodriguez@transglory.com" TargetMode="External"/><Relationship Id="rId28" Type="http://schemas.openxmlformats.org/officeDocument/2006/relationships/hyperlink" Target="mailto:eva.rasmussen@saco.de" TargetMode="External"/><Relationship Id="rId49" Type="http://schemas.openxmlformats.org/officeDocument/2006/relationships/hyperlink" Target="mailto:csfareast@pcspanama.com" TargetMode="External"/><Relationship Id="rId114" Type="http://schemas.openxmlformats.org/officeDocument/2006/relationships/hyperlink" Target="mailto:cdmeza@sofilink.com" TargetMode="External"/><Relationship Id="rId60" Type="http://schemas.openxmlformats.org/officeDocument/2006/relationships/hyperlink" Target="mailto:vrodriguez@transglory.com" TargetMode="External"/><Relationship Id="rId81" Type="http://schemas.openxmlformats.org/officeDocument/2006/relationships/hyperlink" Target="mailto:eric.mervaille@lvo.nc" TargetMode="External"/><Relationship Id="rId135" Type="http://schemas.openxmlformats.org/officeDocument/2006/relationships/hyperlink" Target="mailto:cecilia.herrera@interteam.com.mx" TargetMode="External"/><Relationship Id="rId156" Type="http://schemas.openxmlformats.org/officeDocument/2006/relationships/hyperlink" Target="mailto:oli@shipco.com" TargetMode="External"/><Relationship Id="rId177" Type="http://schemas.openxmlformats.org/officeDocument/2006/relationships/hyperlink" Target="mailto:szx.exprouting@shipco.com" TargetMode="External"/><Relationship Id="rId18" Type="http://schemas.openxmlformats.org/officeDocument/2006/relationships/hyperlink" Target="mailto:info@cy.sslconsolidation.com" TargetMode="External"/><Relationship Id="rId39" Type="http://schemas.openxmlformats.org/officeDocument/2006/relationships/hyperlink" Target="mailto:solange.hurtado@interteam.com.mx" TargetMode="External"/><Relationship Id="rId50" Type="http://schemas.openxmlformats.org/officeDocument/2006/relationships/hyperlink" Target="mailto:info@py.sacoshipping.com" TargetMode="External"/><Relationship Id="rId104" Type="http://schemas.openxmlformats.org/officeDocument/2006/relationships/hyperlink" Target="mailto:lvianzon@shipco.com" TargetMode="External"/><Relationship Id="rId125" Type="http://schemas.openxmlformats.org/officeDocument/2006/relationships/hyperlink" Target="mailto:lusia@tianjinconsol.com" TargetMode="External"/><Relationship Id="rId146" Type="http://schemas.openxmlformats.org/officeDocument/2006/relationships/hyperlink" Target="mailto:kuldeeps.del@teamglobal.in" TargetMode="External"/><Relationship Id="rId167" Type="http://schemas.openxmlformats.org/officeDocument/2006/relationships/hyperlink" Target="mailto:tor.exp.lcl.cust@shipco.com" TargetMode="External"/><Relationship Id="rId188" Type="http://schemas.openxmlformats.org/officeDocument/2006/relationships/hyperlink" Target="mailto:saxu@shipco.com" TargetMode="External"/></Relationships>
</file>

<file path=xl/worksheets/_rels/sheet17.xml.rels><?xml version="1.0" encoding="UTF-8" standalone="yes"?>
<Relationships xmlns="http://schemas.openxmlformats.org/package/2006/relationships"><Relationship Id="rId1" Type="http://schemas.openxmlformats.org/officeDocument/2006/relationships/hyperlink" Target="mailto:pen.exp.lcl.cust@shipco.com"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AFB3D-9608-442F-81A0-AAE666072AAA}">
  <sheetPr codeName="Sheet5"/>
  <dimension ref="A1:BM180"/>
  <sheetViews>
    <sheetView showGridLines="0" showRowColHeaders="0" tabSelected="1" zoomScaleNormal="100" workbookViewId="0">
      <selection sqref="A1:XFD1048576"/>
    </sheetView>
  </sheetViews>
  <sheetFormatPr defaultColWidth="9.28515625" defaultRowHeight="12.75" x14ac:dyDescent="0.2"/>
  <cols>
    <col min="1" max="1" width="2.7109375" style="314" customWidth="1"/>
    <col min="2" max="4" width="6.85546875" style="314" customWidth="1"/>
    <col min="5" max="5" width="8.28515625" style="314" customWidth="1"/>
    <col min="6" max="8" width="6.5703125" style="314" customWidth="1"/>
    <col min="9" max="9" width="8.28515625" style="314" customWidth="1"/>
    <col min="10" max="10" width="3.140625" style="314" customWidth="1"/>
    <col min="11" max="11" width="3.28515625" style="314" customWidth="1"/>
    <col min="12" max="12" width="8.28515625" style="314" customWidth="1"/>
    <col min="13" max="13" width="7.28515625" style="314" customWidth="1"/>
    <col min="14" max="14" width="8.28515625" style="314" customWidth="1"/>
    <col min="15" max="15" width="7.28515625" style="314" customWidth="1"/>
    <col min="16" max="16" width="7" style="314" customWidth="1"/>
    <col min="17" max="17" width="6.5703125" style="314" customWidth="1"/>
    <col min="18" max="18" width="8.28515625" style="314" customWidth="1"/>
    <col min="19" max="19" width="4.140625" style="314" customWidth="1"/>
    <col min="20" max="20" width="6.5703125" style="314" customWidth="1"/>
    <col min="21" max="21" width="9.28515625" style="314"/>
    <col min="22" max="65" width="9.28515625" style="300"/>
    <col min="66" max="16384" width="9.28515625" style="314"/>
  </cols>
  <sheetData>
    <row r="1" spans="1:65" s="300" customFormat="1" x14ac:dyDescent="0.2"/>
    <row r="2" spans="1:65" s="300" customFormat="1" x14ac:dyDescent="0.2"/>
    <row r="3" spans="1:65" s="300" customFormat="1" x14ac:dyDescent="0.2"/>
    <row r="4" spans="1:65" s="300" customFormat="1" x14ac:dyDescent="0.2"/>
    <row r="5" spans="1:65" s="300" customFormat="1" ht="13.5" customHeight="1" x14ac:dyDescent="0.2">
      <c r="E5" s="301"/>
      <c r="F5" s="301"/>
      <c r="G5" s="301"/>
      <c r="H5" s="301"/>
      <c r="I5" s="301"/>
      <c r="J5" s="301"/>
      <c r="K5" s="301"/>
      <c r="L5" s="301"/>
      <c r="M5" s="301"/>
      <c r="N5" s="301"/>
      <c r="O5" s="301"/>
      <c r="P5" s="301"/>
      <c r="Q5" s="301"/>
      <c r="R5" s="301"/>
      <c r="S5" s="301"/>
      <c r="T5" s="301"/>
    </row>
    <row r="6" spans="1:65" s="300" customFormat="1" ht="5.45" customHeight="1" x14ac:dyDescent="0.2">
      <c r="E6" s="301"/>
      <c r="F6" s="301"/>
      <c r="G6" s="301"/>
      <c r="H6" s="301"/>
      <c r="I6" s="301"/>
      <c r="J6" s="301"/>
      <c r="K6" s="301"/>
      <c r="L6" s="301"/>
      <c r="M6" s="301"/>
      <c r="N6" s="301"/>
      <c r="O6" s="301"/>
      <c r="P6" s="301"/>
      <c r="Q6" s="301"/>
      <c r="R6" s="301"/>
      <c r="S6" s="301"/>
      <c r="T6" s="301"/>
    </row>
    <row r="7" spans="1:65" s="300" customFormat="1" ht="26.45" customHeight="1" x14ac:dyDescent="0.2">
      <c r="C7" s="689" t="str">
        <f>'PRINT TARIFF'!$C$1</f>
        <v>AAW Global Logistics National Import Sea LCL Tariff</v>
      </c>
      <c r="D7" s="689"/>
      <c r="E7" s="689"/>
      <c r="F7" s="689"/>
      <c r="G7" s="689"/>
      <c r="H7" s="689"/>
      <c r="I7" s="689"/>
      <c r="J7" s="689"/>
      <c r="K7" s="689"/>
      <c r="L7" s="689"/>
      <c r="M7" s="689"/>
      <c r="N7" s="689"/>
      <c r="O7" s="689"/>
      <c r="P7" s="689"/>
      <c r="Q7" s="357"/>
      <c r="R7" s="357"/>
      <c r="S7" s="350"/>
      <c r="T7" s="301"/>
      <c r="W7" s="686"/>
      <c r="X7" s="686"/>
      <c r="Y7" s="686"/>
      <c r="Z7" s="686"/>
      <c r="AA7" s="686"/>
      <c r="AB7" s="686"/>
      <c r="AC7" s="686"/>
      <c r="AD7" s="686"/>
      <c r="AE7" s="686"/>
      <c r="AF7" s="686"/>
      <c r="AG7" s="686"/>
      <c r="AH7" s="686"/>
      <c r="AI7" s="686"/>
      <c r="AJ7" s="686"/>
      <c r="AK7" s="686"/>
    </row>
    <row r="8" spans="1:65" s="300" customFormat="1" ht="26.45" customHeight="1" x14ac:dyDescent="0.2">
      <c r="B8" s="357"/>
      <c r="C8" s="689"/>
      <c r="D8" s="689"/>
      <c r="E8" s="689"/>
      <c r="F8" s="689"/>
      <c r="G8" s="689"/>
      <c r="H8" s="689"/>
      <c r="I8" s="689"/>
      <c r="J8" s="689"/>
      <c r="K8" s="689"/>
      <c r="L8" s="689"/>
      <c r="M8" s="689"/>
      <c r="N8" s="689"/>
      <c r="O8" s="689"/>
      <c r="P8" s="689"/>
      <c r="Q8" s="357"/>
      <c r="R8" s="357"/>
      <c r="S8" s="350"/>
      <c r="T8" s="301"/>
      <c r="W8" s="686"/>
      <c r="X8" s="686"/>
      <c r="Y8" s="686"/>
      <c r="Z8" s="686"/>
      <c r="AA8" s="686"/>
      <c r="AB8" s="686"/>
      <c r="AC8" s="686"/>
      <c r="AD8" s="686"/>
      <c r="AE8" s="686"/>
      <c r="AF8" s="686"/>
      <c r="AG8" s="686"/>
      <c r="AH8" s="686"/>
      <c r="AI8" s="686"/>
      <c r="AJ8" s="686"/>
      <c r="AK8" s="686"/>
    </row>
    <row r="9" spans="1:65" s="300" customFormat="1" ht="20.45" customHeight="1" x14ac:dyDescent="0.2">
      <c r="E9" s="302"/>
      <c r="F9" s="302"/>
      <c r="G9" s="302"/>
      <c r="H9" s="302"/>
      <c r="I9" s="302"/>
      <c r="J9" s="302"/>
      <c r="K9" s="302"/>
      <c r="L9" s="302"/>
      <c r="M9" s="302"/>
      <c r="N9" s="302"/>
      <c r="O9" s="302"/>
      <c r="P9" s="302"/>
      <c r="Q9" s="302"/>
      <c r="R9" s="302"/>
      <c r="S9" s="302"/>
      <c r="T9" s="302"/>
    </row>
    <row r="10" spans="1:65" s="306" customFormat="1" ht="13.15" customHeight="1" x14ac:dyDescent="0.2">
      <c r="A10" s="303"/>
      <c r="B10" s="687"/>
      <c r="C10" s="687"/>
      <c r="D10" s="687"/>
      <c r="E10" s="302"/>
      <c r="F10" s="687"/>
      <c r="G10" s="687"/>
      <c r="H10" s="687"/>
      <c r="I10" s="304"/>
      <c r="J10" s="688"/>
      <c r="K10" s="688"/>
      <c r="L10" s="688"/>
      <c r="M10" s="688"/>
      <c r="N10" s="354"/>
      <c r="O10" s="687"/>
      <c r="P10" s="687"/>
      <c r="Q10" s="687"/>
      <c r="R10" s="305"/>
      <c r="S10" s="305"/>
      <c r="T10" s="305"/>
      <c r="U10" s="305"/>
      <c r="V10" s="307"/>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row>
    <row r="11" spans="1:65" s="306" customFormat="1" ht="13.5" customHeight="1" x14ac:dyDescent="0.2">
      <c r="A11" s="303"/>
      <c r="B11" s="687"/>
      <c r="C11" s="687"/>
      <c r="D11" s="687"/>
      <c r="E11" s="302"/>
      <c r="F11" s="687"/>
      <c r="G11" s="687"/>
      <c r="H11" s="687"/>
      <c r="I11" s="304"/>
      <c r="J11" s="688"/>
      <c r="K11" s="688"/>
      <c r="L11" s="688"/>
      <c r="M11" s="688"/>
      <c r="N11" s="354"/>
      <c r="O11" s="687"/>
      <c r="P11" s="687"/>
      <c r="Q11" s="687"/>
      <c r="R11" s="305"/>
      <c r="S11" s="305"/>
      <c r="T11" s="305"/>
      <c r="U11" s="305"/>
      <c r="V11" s="307"/>
      <c r="W11" s="303"/>
      <c r="X11" s="303"/>
      <c r="Y11" s="303"/>
      <c r="Z11" s="303"/>
      <c r="AA11" s="303"/>
      <c r="AB11" s="303"/>
      <c r="AC11" s="303"/>
      <c r="AD11" s="303"/>
      <c r="AE11" s="303"/>
      <c r="AF11" s="303"/>
      <c r="AG11" s="303"/>
      <c r="AH11" s="303"/>
      <c r="AI11" s="303"/>
      <c r="AJ11" s="303"/>
      <c r="AK11" s="303"/>
      <c r="AL11" s="303"/>
      <c r="AM11" s="303"/>
      <c r="AN11" s="303"/>
      <c r="AO11" s="303"/>
      <c r="AP11" s="303"/>
      <c r="AQ11" s="303"/>
      <c r="AR11" s="303"/>
      <c r="AS11" s="303"/>
      <c r="AT11" s="303"/>
      <c r="AU11" s="303"/>
      <c r="AV11" s="303"/>
      <c r="AW11" s="303"/>
      <c r="AX11" s="303"/>
      <c r="AY11" s="303"/>
      <c r="AZ11" s="303"/>
      <c r="BA11" s="303"/>
      <c r="BB11" s="303"/>
      <c r="BC11" s="303"/>
      <c r="BD11" s="303"/>
      <c r="BE11" s="303"/>
      <c r="BF11" s="303"/>
      <c r="BG11" s="303"/>
      <c r="BH11" s="303"/>
      <c r="BI11" s="303"/>
      <c r="BJ11" s="303"/>
      <c r="BK11" s="303"/>
      <c r="BL11" s="303"/>
      <c r="BM11" s="303"/>
    </row>
    <row r="12" spans="1:65" s="306" customFormat="1" ht="13.5" customHeight="1" x14ac:dyDescent="0.2">
      <c r="A12" s="303"/>
      <c r="B12" s="687"/>
      <c r="C12" s="687"/>
      <c r="D12" s="687"/>
      <c r="E12" s="302"/>
      <c r="F12" s="687"/>
      <c r="G12" s="687"/>
      <c r="H12" s="687"/>
      <c r="I12" s="304"/>
      <c r="J12" s="688"/>
      <c r="K12" s="688"/>
      <c r="L12" s="688"/>
      <c r="M12" s="688"/>
      <c r="N12" s="354"/>
      <c r="O12" s="687"/>
      <c r="P12" s="687"/>
      <c r="Q12" s="687"/>
      <c r="R12" s="305"/>
      <c r="S12" s="305"/>
      <c r="T12" s="305"/>
      <c r="U12" s="305"/>
      <c r="V12" s="307"/>
      <c r="W12" s="303"/>
      <c r="X12" s="303"/>
      <c r="Y12" s="303"/>
      <c r="Z12" s="303"/>
      <c r="AA12" s="303"/>
      <c r="AB12" s="303"/>
      <c r="AC12" s="303"/>
      <c r="AD12" s="303"/>
      <c r="AE12" s="303"/>
      <c r="AF12" s="303"/>
      <c r="AG12" s="303"/>
      <c r="AH12" s="303"/>
      <c r="AI12" s="303"/>
      <c r="AJ12" s="303"/>
      <c r="AK12" s="303"/>
      <c r="AL12" s="303"/>
      <c r="AM12" s="303"/>
      <c r="AN12" s="303"/>
      <c r="AO12" s="303"/>
      <c r="AP12" s="303"/>
      <c r="AQ12" s="303"/>
      <c r="AR12" s="303"/>
      <c r="AS12" s="303"/>
      <c r="AT12" s="303"/>
      <c r="AU12" s="303"/>
      <c r="AV12" s="303"/>
      <c r="AW12" s="303"/>
      <c r="AX12" s="303"/>
      <c r="AY12" s="303"/>
      <c r="AZ12" s="303"/>
      <c r="BA12" s="303"/>
      <c r="BB12" s="303"/>
      <c r="BC12" s="303"/>
      <c r="BD12" s="303"/>
      <c r="BE12" s="303"/>
      <c r="BF12" s="303"/>
      <c r="BG12" s="303"/>
      <c r="BH12" s="303"/>
      <c r="BI12" s="303"/>
      <c r="BJ12" s="303"/>
      <c r="BK12" s="303"/>
      <c r="BL12" s="303"/>
      <c r="BM12" s="303"/>
    </row>
    <row r="13" spans="1:65" s="306" customFormat="1" ht="13.5" customHeight="1" x14ac:dyDescent="0.2">
      <c r="A13" s="303"/>
      <c r="B13" s="303"/>
      <c r="C13" s="303"/>
      <c r="D13" s="303"/>
      <c r="E13" s="302"/>
      <c r="F13" s="302"/>
      <c r="G13" s="302"/>
      <c r="H13" s="302"/>
      <c r="I13" s="308"/>
      <c r="J13" s="302"/>
      <c r="K13" s="302"/>
      <c r="L13" s="302"/>
      <c r="M13" s="302"/>
      <c r="N13" s="302"/>
      <c r="O13" s="302"/>
      <c r="P13" s="302"/>
      <c r="Q13" s="302"/>
      <c r="R13" s="302"/>
      <c r="S13" s="302"/>
      <c r="T13" s="302"/>
      <c r="U13" s="303"/>
      <c r="V13" s="303"/>
      <c r="W13" s="303"/>
      <c r="X13" s="303"/>
      <c r="Y13" s="303"/>
      <c r="Z13" s="303"/>
      <c r="AA13" s="303"/>
      <c r="AB13" s="303"/>
      <c r="AC13" s="303"/>
      <c r="AD13" s="303"/>
      <c r="AE13" s="303"/>
      <c r="AF13" s="303"/>
      <c r="AG13" s="303"/>
      <c r="AH13" s="303"/>
      <c r="AI13" s="303"/>
      <c r="AJ13" s="303"/>
      <c r="AK13" s="303"/>
      <c r="AL13" s="303"/>
      <c r="AM13" s="303"/>
      <c r="AN13" s="303"/>
      <c r="AO13" s="303"/>
      <c r="AP13" s="303"/>
      <c r="AQ13" s="303"/>
      <c r="AR13" s="303"/>
      <c r="AS13" s="303"/>
      <c r="AT13" s="303"/>
      <c r="AU13" s="303"/>
      <c r="AV13" s="303"/>
      <c r="AW13" s="303"/>
      <c r="AX13" s="303"/>
      <c r="AY13" s="303"/>
      <c r="AZ13" s="303"/>
      <c r="BA13" s="303"/>
      <c r="BB13" s="303"/>
      <c r="BC13" s="303"/>
      <c r="BD13" s="303"/>
      <c r="BE13" s="303"/>
      <c r="BF13" s="303"/>
      <c r="BG13" s="303"/>
      <c r="BH13" s="303"/>
      <c r="BI13" s="303"/>
      <c r="BJ13" s="303"/>
      <c r="BK13" s="303"/>
      <c r="BL13" s="303"/>
      <c r="BM13" s="303"/>
    </row>
    <row r="14" spans="1:65" s="306" customFormat="1" ht="13.5" customHeight="1" x14ac:dyDescent="0.2">
      <c r="A14" s="303"/>
      <c r="B14" s="687"/>
      <c r="C14" s="687"/>
      <c r="D14" s="687"/>
      <c r="E14" s="302"/>
      <c r="F14" s="687"/>
      <c r="G14" s="687"/>
      <c r="H14" s="687"/>
      <c r="I14" s="304"/>
      <c r="J14" s="687"/>
      <c r="K14" s="687"/>
      <c r="L14" s="687"/>
      <c r="M14" s="687"/>
      <c r="N14" s="305"/>
      <c r="O14" s="687"/>
      <c r="P14" s="687"/>
      <c r="Q14" s="687"/>
      <c r="R14" s="305"/>
      <c r="S14" s="305"/>
      <c r="T14" s="305"/>
      <c r="U14" s="305"/>
      <c r="V14" s="356"/>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row>
    <row r="15" spans="1:65" s="306" customFormat="1" ht="13.5" customHeight="1" x14ac:dyDescent="0.2">
      <c r="A15" s="303"/>
      <c r="B15" s="687"/>
      <c r="C15" s="687"/>
      <c r="D15" s="687"/>
      <c r="E15" s="302"/>
      <c r="F15" s="687"/>
      <c r="G15" s="687"/>
      <c r="H15" s="687"/>
      <c r="I15" s="304"/>
      <c r="J15" s="687"/>
      <c r="K15" s="687"/>
      <c r="L15" s="687"/>
      <c r="M15" s="687"/>
      <c r="N15" s="305"/>
      <c r="O15" s="687"/>
      <c r="P15" s="687"/>
      <c r="Q15" s="687"/>
      <c r="R15" s="305"/>
      <c r="S15" s="305"/>
      <c r="T15" s="305"/>
      <c r="U15" s="305"/>
      <c r="V15" s="307"/>
      <c r="W15" s="303"/>
      <c r="X15" s="303"/>
      <c r="Y15" s="303"/>
      <c r="Z15" s="303"/>
      <c r="AA15" s="303"/>
      <c r="AB15" s="303"/>
      <c r="AC15" s="303"/>
      <c r="AD15" s="303"/>
      <c r="AE15" s="303"/>
      <c r="AF15" s="303"/>
      <c r="AG15" s="303"/>
      <c r="AH15" s="303"/>
      <c r="AI15" s="303"/>
      <c r="AJ15" s="303"/>
      <c r="AK15" s="303"/>
      <c r="AL15" s="303"/>
      <c r="AM15" s="303"/>
      <c r="AN15" s="303"/>
      <c r="AO15" s="303"/>
      <c r="AP15" s="303"/>
      <c r="AQ15" s="303"/>
      <c r="AR15" s="303"/>
      <c r="AS15" s="303"/>
      <c r="AT15" s="303"/>
      <c r="AU15" s="303"/>
      <c r="AV15" s="303"/>
      <c r="AW15" s="303"/>
      <c r="AX15" s="303"/>
      <c r="AY15" s="303"/>
      <c r="AZ15" s="303"/>
      <c r="BA15" s="303"/>
      <c r="BB15" s="303"/>
      <c r="BC15" s="303"/>
      <c r="BD15" s="303"/>
      <c r="BE15" s="303"/>
      <c r="BF15" s="303"/>
      <c r="BG15" s="303"/>
      <c r="BH15" s="303"/>
      <c r="BI15" s="303"/>
      <c r="BJ15" s="303"/>
      <c r="BK15" s="303"/>
      <c r="BL15" s="303"/>
      <c r="BM15" s="303"/>
    </row>
    <row r="16" spans="1:65" s="306" customFormat="1" ht="13.5" customHeight="1" x14ac:dyDescent="0.2">
      <c r="A16" s="303"/>
      <c r="B16" s="687"/>
      <c r="C16" s="687"/>
      <c r="D16" s="687"/>
      <c r="E16" s="302"/>
      <c r="F16" s="687"/>
      <c r="G16" s="687"/>
      <c r="H16" s="687"/>
      <c r="I16" s="304"/>
      <c r="J16" s="687"/>
      <c r="K16" s="687"/>
      <c r="L16" s="687"/>
      <c r="M16" s="687"/>
      <c r="N16" s="305"/>
      <c r="O16" s="687"/>
      <c r="P16" s="687"/>
      <c r="Q16" s="687"/>
      <c r="R16" s="305"/>
      <c r="S16" s="305"/>
      <c r="T16" s="305"/>
      <c r="U16" s="305"/>
      <c r="V16" s="307"/>
      <c r="W16" s="303"/>
      <c r="X16" s="303"/>
      <c r="Y16" s="303"/>
      <c r="Z16" s="303"/>
      <c r="AA16" s="303"/>
      <c r="AB16" s="303"/>
      <c r="AC16" s="303"/>
      <c r="AD16" s="303"/>
      <c r="AE16" s="303"/>
      <c r="AF16" s="303"/>
      <c r="AG16" s="303"/>
      <c r="AH16" s="303"/>
      <c r="AI16" s="303"/>
      <c r="AJ16" s="303"/>
      <c r="AK16" s="303"/>
      <c r="AL16" s="303"/>
      <c r="AM16" s="303"/>
      <c r="AN16" s="303"/>
      <c r="AO16" s="303"/>
      <c r="AP16" s="303"/>
      <c r="AQ16" s="303"/>
      <c r="AR16" s="303"/>
      <c r="AS16" s="303"/>
      <c r="AT16" s="303"/>
      <c r="AU16" s="303"/>
      <c r="AV16" s="303"/>
      <c r="AW16" s="303"/>
      <c r="AX16" s="303"/>
      <c r="AY16" s="303"/>
      <c r="AZ16" s="303"/>
      <c r="BA16" s="303"/>
      <c r="BB16" s="303"/>
      <c r="BC16" s="303"/>
      <c r="BD16" s="303"/>
      <c r="BE16" s="303"/>
      <c r="BF16" s="303"/>
      <c r="BG16" s="303"/>
      <c r="BH16" s="303"/>
      <c r="BI16" s="303"/>
      <c r="BJ16" s="303"/>
      <c r="BK16" s="303"/>
      <c r="BL16" s="303"/>
      <c r="BM16" s="303"/>
    </row>
    <row r="17" spans="1:65" ht="18" customHeight="1" x14ac:dyDescent="0.2">
      <c r="A17" s="300"/>
      <c r="B17" s="300"/>
      <c r="C17" s="300"/>
      <c r="D17" s="300"/>
      <c r="E17" s="302"/>
      <c r="F17" s="302"/>
      <c r="G17" s="302"/>
      <c r="H17" s="302"/>
      <c r="I17" s="302"/>
      <c r="J17" s="302"/>
      <c r="K17" s="302"/>
      <c r="L17" s="302"/>
      <c r="M17" s="302"/>
      <c r="N17" s="302"/>
      <c r="O17" s="302"/>
      <c r="P17" s="302"/>
      <c r="Q17" s="302"/>
      <c r="R17" s="302"/>
      <c r="S17" s="302"/>
      <c r="T17" s="302"/>
      <c r="U17" s="300"/>
    </row>
    <row r="18" spans="1:65" ht="15" customHeight="1" x14ac:dyDescent="0.2">
      <c r="A18" s="300"/>
      <c r="B18" s="300"/>
      <c r="C18" s="684" t="s">
        <v>2083</v>
      </c>
      <c r="D18" s="684"/>
      <c r="E18" s="684"/>
      <c r="F18" s="685">
        <f>'PRINT TARIFF'!$L$1</f>
        <v>46204</v>
      </c>
      <c r="G18" s="685"/>
      <c r="H18" s="685"/>
      <c r="I18" s="685"/>
      <c r="J18" s="685"/>
      <c r="K18" s="351" t="s">
        <v>2084</v>
      </c>
      <c r="L18" s="685">
        <f>'PRINT TARIFF'!$M$1</f>
        <v>46217</v>
      </c>
      <c r="M18" s="685"/>
      <c r="N18" s="685"/>
      <c r="O18" s="685"/>
      <c r="P18" s="355"/>
      <c r="Q18" s="355"/>
      <c r="R18" s="309"/>
      <c r="S18" s="309"/>
      <c r="T18" s="310"/>
      <c r="U18" s="310"/>
    </row>
    <row r="19" spans="1:65" ht="12.75" customHeight="1" x14ac:dyDescent="0.2">
      <c r="A19" s="300"/>
      <c r="B19" s="300"/>
      <c r="C19" s="300"/>
      <c r="D19" s="310"/>
      <c r="E19" s="310"/>
      <c r="F19" s="310"/>
      <c r="G19" s="310"/>
      <c r="H19" s="310"/>
      <c r="I19" s="310"/>
      <c r="J19" s="310"/>
      <c r="K19" s="310"/>
      <c r="L19" s="310"/>
      <c r="M19" s="310"/>
      <c r="N19" s="310"/>
      <c r="O19" s="310"/>
      <c r="P19" s="310"/>
      <c r="Q19" s="310"/>
      <c r="R19" s="310"/>
      <c r="S19" s="310"/>
      <c r="T19" s="310"/>
      <c r="U19" s="310"/>
    </row>
    <row r="20" spans="1:65" s="315" customFormat="1" ht="7.15" customHeight="1" x14ac:dyDescent="0.2">
      <c r="A20" s="300"/>
      <c r="B20" s="300"/>
      <c r="C20" s="300"/>
      <c r="D20" s="300"/>
      <c r="E20" s="300"/>
      <c r="F20" s="300"/>
      <c r="G20" s="300"/>
      <c r="H20" s="300"/>
      <c r="I20" s="300"/>
      <c r="J20" s="300"/>
      <c r="K20" s="300"/>
      <c r="L20" s="300"/>
      <c r="M20" s="300"/>
      <c r="N20" s="300"/>
      <c r="O20" s="300"/>
      <c r="P20" s="300"/>
      <c r="Q20" s="300"/>
      <c r="R20" s="300"/>
      <c r="S20" s="300"/>
      <c r="T20" s="300"/>
      <c r="U20" s="300"/>
      <c r="V20" s="300"/>
      <c r="W20" s="300"/>
      <c r="X20" s="300"/>
      <c r="Y20" s="300"/>
      <c r="Z20" s="300"/>
      <c r="AA20" s="300"/>
      <c r="AB20" s="300"/>
      <c r="AC20" s="300"/>
      <c r="AD20" s="300"/>
      <c r="AE20" s="300"/>
      <c r="AF20" s="300"/>
      <c r="AG20" s="300"/>
      <c r="AH20" s="300"/>
      <c r="AI20" s="300"/>
      <c r="AJ20" s="300"/>
      <c r="AK20" s="300"/>
      <c r="AL20" s="300"/>
      <c r="AM20" s="300"/>
      <c r="AN20" s="300"/>
      <c r="AO20" s="300"/>
      <c r="AP20" s="300"/>
      <c r="AQ20" s="300"/>
      <c r="AR20" s="300"/>
      <c r="AS20" s="300"/>
      <c r="AT20" s="300"/>
      <c r="AU20" s="300"/>
      <c r="AV20" s="300"/>
      <c r="AW20" s="300"/>
      <c r="AX20" s="300"/>
      <c r="AY20" s="300"/>
      <c r="AZ20" s="300"/>
      <c r="BA20" s="300"/>
      <c r="BB20" s="300"/>
      <c r="BC20" s="300"/>
      <c r="BD20" s="300"/>
      <c r="BE20" s="300"/>
      <c r="BF20" s="300"/>
      <c r="BG20" s="300"/>
      <c r="BH20" s="300"/>
      <c r="BI20" s="300"/>
      <c r="BJ20" s="300"/>
      <c r="BK20" s="300"/>
      <c r="BL20" s="300"/>
      <c r="BM20" s="300"/>
    </row>
    <row r="21" spans="1:65" s="315" customFormat="1" x14ac:dyDescent="0.2">
      <c r="A21" s="300"/>
      <c r="B21" s="300"/>
      <c r="C21" s="300"/>
      <c r="D21" s="300"/>
      <c r="E21" s="300"/>
      <c r="F21" s="300"/>
      <c r="G21" s="300"/>
      <c r="H21" s="300"/>
      <c r="I21" s="300"/>
      <c r="J21" s="300"/>
      <c r="K21" s="300"/>
      <c r="L21" s="300"/>
      <c r="M21" s="300"/>
      <c r="N21" s="300"/>
      <c r="O21" s="300"/>
      <c r="P21" s="300"/>
      <c r="Q21" s="300"/>
      <c r="R21" s="300"/>
      <c r="S21" s="300"/>
      <c r="T21" s="300"/>
      <c r="U21" s="300"/>
      <c r="V21" s="300"/>
      <c r="W21" s="300"/>
      <c r="X21" s="300"/>
      <c r="Y21" s="300"/>
      <c r="Z21" s="300"/>
      <c r="AA21" s="300"/>
      <c r="AB21" s="300"/>
      <c r="AC21" s="300"/>
      <c r="AD21" s="300"/>
      <c r="AE21" s="300"/>
      <c r="AF21" s="300"/>
      <c r="AG21" s="300"/>
      <c r="AH21" s="300"/>
      <c r="AI21" s="300"/>
      <c r="AJ21" s="300"/>
      <c r="AK21" s="300"/>
      <c r="AL21" s="300"/>
      <c r="AM21" s="300"/>
      <c r="AN21" s="300"/>
      <c r="AO21" s="300"/>
      <c r="AP21" s="300"/>
      <c r="AQ21" s="300"/>
      <c r="AR21" s="300"/>
      <c r="AS21" s="300"/>
      <c r="AT21" s="300"/>
      <c r="AU21" s="300"/>
      <c r="AV21" s="300"/>
      <c r="AW21" s="300"/>
      <c r="AX21" s="300"/>
      <c r="AY21" s="300"/>
      <c r="AZ21" s="300"/>
      <c r="BA21" s="300"/>
      <c r="BB21" s="300"/>
      <c r="BC21" s="300"/>
      <c r="BD21" s="300"/>
      <c r="BE21" s="300"/>
      <c r="BF21" s="300"/>
      <c r="BG21" s="300"/>
      <c r="BH21" s="300"/>
      <c r="BI21" s="300"/>
      <c r="BJ21" s="300"/>
      <c r="BK21" s="300"/>
      <c r="BL21" s="300"/>
      <c r="BM21" s="300"/>
    </row>
    <row r="22" spans="1:65" s="315" customFormat="1" x14ac:dyDescent="0.2">
      <c r="A22" s="311"/>
      <c r="B22" s="311"/>
      <c r="C22" s="311"/>
      <c r="D22" s="311"/>
      <c r="E22" s="311"/>
      <c r="F22" s="311"/>
      <c r="G22" s="311"/>
      <c r="H22" s="311"/>
      <c r="I22" s="311"/>
      <c r="J22" s="311"/>
      <c r="K22" s="311"/>
      <c r="L22" s="311"/>
      <c r="M22" s="311"/>
      <c r="N22" s="311"/>
      <c r="O22" s="311"/>
      <c r="P22" s="311"/>
      <c r="Q22" s="311"/>
      <c r="R22" s="311"/>
      <c r="S22" s="300"/>
      <c r="T22" s="300"/>
      <c r="U22" s="300"/>
      <c r="V22" s="300"/>
      <c r="W22" s="300"/>
      <c r="X22" s="300"/>
      <c r="Y22" s="300"/>
      <c r="Z22" s="300"/>
      <c r="AA22" s="300"/>
      <c r="AB22" s="300"/>
      <c r="AC22" s="300"/>
      <c r="AD22" s="300"/>
      <c r="AE22" s="300"/>
      <c r="AF22" s="300"/>
      <c r="AG22" s="300"/>
      <c r="AH22" s="300"/>
      <c r="AI22" s="300"/>
      <c r="AJ22" s="300"/>
      <c r="AK22" s="300"/>
      <c r="AL22" s="300"/>
      <c r="AM22" s="300"/>
      <c r="AN22" s="300"/>
      <c r="AO22" s="300"/>
      <c r="AP22" s="300"/>
      <c r="AQ22" s="300"/>
      <c r="AR22" s="300"/>
      <c r="AS22" s="300"/>
      <c r="AT22" s="300"/>
      <c r="AU22" s="300"/>
      <c r="AV22" s="300"/>
      <c r="AW22" s="300"/>
      <c r="AX22" s="300"/>
      <c r="AY22" s="300"/>
      <c r="AZ22" s="300"/>
      <c r="BA22" s="300"/>
      <c r="BB22" s="300"/>
      <c r="BC22" s="300"/>
      <c r="BD22" s="300"/>
      <c r="BE22" s="300"/>
      <c r="BF22" s="300"/>
      <c r="BG22" s="300"/>
      <c r="BH22" s="300"/>
      <c r="BI22" s="300"/>
      <c r="BJ22" s="300"/>
      <c r="BK22" s="300"/>
      <c r="BL22" s="300"/>
      <c r="BM22" s="300"/>
    </row>
    <row r="23" spans="1:65" s="315" customFormat="1" x14ac:dyDescent="0.2">
      <c r="A23" s="311"/>
      <c r="B23" s="311"/>
      <c r="C23" s="311"/>
      <c r="D23" s="311"/>
      <c r="E23" s="311"/>
      <c r="F23" s="311"/>
      <c r="G23" s="311"/>
      <c r="H23" s="311"/>
      <c r="I23" s="311"/>
      <c r="J23" s="311"/>
      <c r="K23" s="311"/>
      <c r="L23" s="311"/>
      <c r="M23" s="311"/>
      <c r="N23" s="311"/>
      <c r="O23" s="311"/>
      <c r="P23" s="311"/>
      <c r="Q23" s="311"/>
      <c r="R23" s="311"/>
      <c r="S23" s="300"/>
      <c r="T23" s="300"/>
      <c r="U23" s="300"/>
      <c r="V23" s="300"/>
      <c r="W23" s="300"/>
      <c r="X23" s="300"/>
      <c r="Y23" s="300"/>
      <c r="Z23" s="300"/>
      <c r="AA23" s="300"/>
      <c r="AB23" s="300"/>
      <c r="AC23" s="300"/>
      <c r="AD23" s="300"/>
      <c r="AE23" s="300"/>
      <c r="AF23" s="300"/>
      <c r="AG23" s="300"/>
      <c r="AH23" s="300"/>
      <c r="AI23" s="300"/>
      <c r="AJ23" s="300"/>
      <c r="AK23" s="300"/>
      <c r="AL23" s="300"/>
      <c r="AM23" s="300"/>
      <c r="AN23" s="300"/>
      <c r="AO23" s="300"/>
      <c r="AP23" s="300"/>
      <c r="AQ23" s="300"/>
      <c r="AR23" s="300"/>
      <c r="AS23" s="300"/>
      <c r="AT23" s="300"/>
      <c r="AU23" s="300"/>
      <c r="AV23" s="300"/>
      <c r="AW23" s="300"/>
      <c r="AX23" s="300"/>
      <c r="AY23" s="300"/>
      <c r="AZ23" s="300"/>
      <c r="BA23" s="300"/>
      <c r="BB23" s="300"/>
      <c r="BC23" s="300"/>
      <c r="BD23" s="300"/>
      <c r="BE23" s="300"/>
      <c r="BF23" s="300"/>
      <c r="BG23" s="300"/>
      <c r="BH23" s="300"/>
      <c r="BI23" s="300"/>
      <c r="BJ23" s="300"/>
      <c r="BK23" s="300"/>
      <c r="BL23" s="300"/>
      <c r="BM23" s="300"/>
    </row>
    <row r="24" spans="1:65" s="315" customFormat="1" x14ac:dyDescent="0.2">
      <c r="A24" s="311"/>
      <c r="B24" s="311"/>
      <c r="C24" s="311"/>
      <c r="D24" s="311"/>
      <c r="E24" s="311"/>
      <c r="F24" s="311"/>
      <c r="G24" s="311"/>
      <c r="H24" s="311"/>
      <c r="I24" s="311"/>
      <c r="J24" s="311"/>
      <c r="K24" s="311"/>
      <c r="L24" s="311"/>
      <c r="M24" s="311"/>
      <c r="N24" s="311"/>
      <c r="O24" s="311"/>
      <c r="P24" s="311"/>
      <c r="Q24" s="311"/>
      <c r="R24" s="311"/>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c r="BD24" s="300"/>
      <c r="BE24" s="300"/>
      <c r="BF24" s="300"/>
      <c r="BG24" s="300"/>
      <c r="BH24" s="300"/>
      <c r="BI24" s="300"/>
      <c r="BJ24" s="300"/>
      <c r="BK24" s="300"/>
      <c r="BL24" s="300"/>
      <c r="BM24" s="300"/>
    </row>
    <row r="25" spans="1:65" s="315" customFormat="1" x14ac:dyDescent="0.2">
      <c r="A25" s="311"/>
      <c r="B25" s="311"/>
      <c r="C25" s="311"/>
      <c r="D25" s="311"/>
      <c r="E25" s="311"/>
      <c r="F25" s="311"/>
      <c r="G25" s="311"/>
      <c r="H25" s="311"/>
      <c r="I25" s="311"/>
      <c r="J25" s="311"/>
      <c r="K25" s="311"/>
      <c r="L25" s="311"/>
      <c r="M25" s="311"/>
      <c r="N25" s="311"/>
      <c r="O25" s="311"/>
      <c r="P25" s="311"/>
      <c r="Q25" s="311"/>
      <c r="R25" s="311"/>
      <c r="S25" s="300"/>
      <c r="T25" s="300"/>
      <c r="U25" s="300"/>
      <c r="V25" s="300"/>
      <c r="W25" s="300"/>
      <c r="X25" s="300"/>
      <c r="Y25" s="300"/>
      <c r="Z25" s="300"/>
      <c r="AA25" s="300"/>
      <c r="AB25" s="300"/>
      <c r="AC25" s="300"/>
      <c r="AD25" s="300"/>
      <c r="AE25" s="300"/>
      <c r="AF25" s="300"/>
      <c r="AG25" s="300"/>
      <c r="AH25" s="300"/>
      <c r="AI25" s="300"/>
      <c r="AJ25" s="300"/>
      <c r="AK25" s="300"/>
      <c r="AL25" s="300"/>
      <c r="AM25" s="300"/>
      <c r="AN25" s="300"/>
      <c r="AO25" s="300"/>
      <c r="AP25" s="300"/>
      <c r="AQ25" s="300"/>
      <c r="AR25" s="300"/>
      <c r="AS25" s="300"/>
      <c r="AT25" s="300"/>
      <c r="AU25" s="300"/>
      <c r="AV25" s="300"/>
      <c r="AW25" s="300"/>
      <c r="AX25" s="300"/>
      <c r="AY25" s="300"/>
      <c r="AZ25" s="300"/>
      <c r="BA25" s="300"/>
      <c r="BB25" s="300"/>
      <c r="BC25" s="300"/>
      <c r="BD25" s="300"/>
      <c r="BE25" s="300"/>
      <c r="BF25" s="300"/>
      <c r="BG25" s="300"/>
      <c r="BH25" s="300"/>
      <c r="BI25" s="300"/>
      <c r="BJ25" s="300"/>
      <c r="BK25" s="300"/>
      <c r="BL25" s="300"/>
      <c r="BM25" s="300"/>
    </row>
    <row r="26" spans="1:65" s="315" customFormat="1" x14ac:dyDescent="0.2">
      <c r="A26" s="311"/>
      <c r="B26" s="311"/>
      <c r="C26" s="311"/>
      <c r="D26" s="311"/>
      <c r="E26" s="311"/>
      <c r="F26" s="311"/>
      <c r="G26" s="311"/>
      <c r="H26" s="311"/>
      <c r="I26" s="311"/>
      <c r="J26" s="311"/>
      <c r="K26" s="311"/>
      <c r="L26" s="311"/>
      <c r="M26" s="311"/>
      <c r="N26" s="311"/>
      <c r="O26" s="311"/>
      <c r="P26" s="311"/>
      <c r="Q26" s="311"/>
      <c r="R26" s="311"/>
      <c r="S26" s="300"/>
      <c r="T26" s="300"/>
      <c r="U26" s="300"/>
      <c r="V26" s="300"/>
      <c r="W26" s="300"/>
      <c r="X26" s="300"/>
      <c r="Y26" s="300"/>
      <c r="Z26" s="300"/>
      <c r="AA26" s="300"/>
      <c r="AB26" s="300"/>
      <c r="AC26" s="300"/>
      <c r="AD26" s="300"/>
      <c r="AE26" s="300"/>
      <c r="AF26" s="300"/>
      <c r="AG26" s="300"/>
      <c r="AH26" s="300"/>
      <c r="AI26" s="300"/>
      <c r="AJ26" s="300"/>
      <c r="AK26" s="300"/>
      <c r="AL26" s="300"/>
      <c r="AM26" s="300"/>
      <c r="AN26" s="300"/>
      <c r="AO26" s="300"/>
      <c r="AP26" s="300"/>
      <c r="AQ26" s="300"/>
      <c r="AR26" s="300"/>
      <c r="AS26" s="300"/>
      <c r="AT26" s="300"/>
      <c r="AU26" s="300"/>
      <c r="AV26" s="300"/>
      <c r="AW26" s="300"/>
      <c r="AX26" s="300"/>
      <c r="AY26" s="300"/>
      <c r="AZ26" s="300"/>
      <c r="BA26" s="300"/>
      <c r="BB26" s="300"/>
      <c r="BC26" s="300"/>
      <c r="BD26" s="300"/>
      <c r="BE26" s="300"/>
      <c r="BF26" s="300"/>
      <c r="BG26" s="300"/>
      <c r="BH26" s="300"/>
      <c r="BI26" s="300"/>
      <c r="BJ26" s="300"/>
      <c r="BK26" s="300"/>
      <c r="BL26" s="300"/>
      <c r="BM26" s="300"/>
    </row>
    <row r="27" spans="1:65" s="315" customFormat="1" x14ac:dyDescent="0.2">
      <c r="A27" s="311"/>
      <c r="B27" s="311"/>
      <c r="C27" s="311"/>
      <c r="D27" s="311"/>
      <c r="E27" s="311"/>
      <c r="F27" s="311"/>
      <c r="G27" s="311"/>
      <c r="H27" s="311"/>
      <c r="I27" s="311"/>
      <c r="J27" s="311"/>
      <c r="K27" s="311"/>
      <c r="L27" s="311"/>
      <c r="M27" s="311"/>
      <c r="N27" s="311"/>
      <c r="O27" s="311"/>
      <c r="P27" s="311"/>
      <c r="Q27" s="311"/>
      <c r="R27" s="311"/>
      <c r="S27" s="300"/>
      <c r="T27" s="300"/>
      <c r="U27" s="300"/>
      <c r="V27" s="300"/>
      <c r="W27" s="300"/>
      <c r="X27" s="300"/>
      <c r="Y27" s="300"/>
      <c r="Z27" s="300"/>
      <c r="AA27" s="300"/>
      <c r="AB27" s="300"/>
      <c r="AC27" s="300"/>
      <c r="AD27" s="300"/>
      <c r="AE27" s="300"/>
      <c r="AF27" s="300"/>
      <c r="AG27" s="300"/>
      <c r="AH27" s="300"/>
      <c r="AI27" s="300"/>
      <c r="AJ27" s="300"/>
      <c r="AK27" s="300"/>
      <c r="AL27" s="300"/>
      <c r="AM27" s="300"/>
      <c r="AN27" s="300"/>
      <c r="AO27" s="300"/>
      <c r="AP27" s="300"/>
      <c r="AQ27" s="300"/>
      <c r="AR27" s="300"/>
      <c r="AS27" s="300"/>
      <c r="AT27" s="300"/>
      <c r="AU27" s="300"/>
      <c r="AV27" s="300"/>
      <c r="AW27" s="300"/>
      <c r="AX27" s="300"/>
      <c r="AY27" s="300"/>
      <c r="AZ27" s="300"/>
      <c r="BA27" s="300"/>
      <c r="BB27" s="300"/>
      <c r="BC27" s="300"/>
      <c r="BD27" s="300"/>
      <c r="BE27" s="300"/>
      <c r="BF27" s="300"/>
      <c r="BG27" s="300"/>
      <c r="BH27" s="300"/>
      <c r="BI27" s="300"/>
      <c r="BJ27" s="300"/>
      <c r="BK27" s="300"/>
      <c r="BL27" s="300"/>
      <c r="BM27" s="300"/>
    </row>
    <row r="28" spans="1:65" s="315" customFormat="1" x14ac:dyDescent="0.2">
      <c r="A28" s="312"/>
      <c r="B28" s="311"/>
      <c r="C28" s="311"/>
      <c r="D28" s="311"/>
      <c r="E28" s="311"/>
      <c r="F28" s="311"/>
      <c r="G28" s="311"/>
      <c r="H28" s="311"/>
      <c r="I28" s="311"/>
      <c r="J28" s="311"/>
      <c r="K28" s="311"/>
      <c r="L28" s="311"/>
      <c r="M28" s="311"/>
      <c r="N28" s="311"/>
      <c r="O28" s="311"/>
      <c r="P28" s="311"/>
      <c r="Q28" s="311"/>
      <c r="R28" s="311"/>
      <c r="S28" s="300"/>
      <c r="T28" s="300"/>
      <c r="U28" s="300"/>
      <c r="V28" s="300"/>
      <c r="W28" s="300"/>
      <c r="X28" s="300"/>
      <c r="Y28" s="300"/>
      <c r="Z28" s="300"/>
      <c r="AA28" s="300"/>
      <c r="AB28" s="300"/>
      <c r="AC28" s="300"/>
      <c r="AD28" s="300"/>
      <c r="AE28" s="300"/>
      <c r="AF28" s="300"/>
      <c r="AG28" s="300"/>
      <c r="AH28" s="300"/>
      <c r="AI28" s="300"/>
      <c r="AJ28" s="300"/>
      <c r="AK28" s="300"/>
      <c r="AL28" s="300"/>
      <c r="AM28" s="300"/>
      <c r="AN28" s="300"/>
      <c r="AO28" s="300"/>
      <c r="AP28" s="300"/>
      <c r="AQ28" s="300"/>
      <c r="AR28" s="300"/>
      <c r="AS28" s="300"/>
      <c r="AT28" s="300"/>
      <c r="AU28" s="300"/>
      <c r="AV28" s="300"/>
      <c r="AW28" s="300"/>
      <c r="AX28" s="300"/>
      <c r="AY28" s="300"/>
      <c r="AZ28" s="300"/>
      <c r="BA28" s="300"/>
      <c r="BB28" s="300"/>
      <c r="BC28" s="300"/>
      <c r="BD28" s="300"/>
      <c r="BE28" s="300"/>
      <c r="BF28" s="300"/>
      <c r="BG28" s="300"/>
      <c r="BH28" s="300"/>
      <c r="BI28" s="300"/>
      <c r="BJ28" s="300"/>
      <c r="BK28" s="300"/>
      <c r="BL28" s="300"/>
      <c r="BM28" s="300"/>
    </row>
    <row r="29" spans="1:65" s="315" customFormat="1" x14ac:dyDescent="0.2">
      <c r="A29" s="312"/>
      <c r="B29" s="311"/>
      <c r="C29" s="311"/>
      <c r="D29" s="311"/>
      <c r="E29" s="311"/>
      <c r="F29" s="311"/>
      <c r="G29" s="311"/>
      <c r="H29" s="311"/>
      <c r="I29" s="311"/>
      <c r="J29" s="311"/>
      <c r="K29" s="311"/>
      <c r="L29" s="311"/>
      <c r="M29" s="311"/>
      <c r="N29" s="311"/>
      <c r="O29" s="311"/>
      <c r="P29" s="311"/>
      <c r="Q29" s="311"/>
      <c r="R29" s="311"/>
      <c r="S29" s="300"/>
      <c r="T29" s="300"/>
      <c r="U29" s="300"/>
      <c r="V29" s="300"/>
      <c r="W29" s="300"/>
      <c r="X29" s="300"/>
      <c r="Y29" s="300"/>
      <c r="Z29" s="300"/>
      <c r="AA29" s="300"/>
      <c r="AB29" s="300"/>
      <c r="AC29" s="300"/>
      <c r="AD29" s="300"/>
      <c r="AE29" s="300"/>
      <c r="AF29" s="300"/>
      <c r="AG29" s="300"/>
      <c r="AH29" s="300"/>
      <c r="AI29" s="300"/>
      <c r="AJ29" s="300"/>
      <c r="AK29" s="300"/>
      <c r="AL29" s="300"/>
      <c r="AM29" s="300"/>
      <c r="AN29" s="300"/>
      <c r="AO29" s="300"/>
      <c r="AP29" s="300"/>
      <c r="AQ29" s="300"/>
      <c r="AR29" s="300"/>
      <c r="AS29" s="300"/>
      <c r="AT29" s="300"/>
      <c r="AU29" s="300"/>
      <c r="AV29" s="300"/>
      <c r="AW29" s="300"/>
      <c r="AX29" s="300"/>
      <c r="AY29" s="300"/>
      <c r="AZ29" s="300"/>
      <c r="BA29" s="300"/>
      <c r="BB29" s="300"/>
      <c r="BC29" s="300"/>
      <c r="BD29" s="300"/>
      <c r="BE29" s="300"/>
      <c r="BF29" s="300"/>
      <c r="BG29" s="300"/>
      <c r="BH29" s="300"/>
      <c r="BI29" s="300"/>
      <c r="BJ29" s="300"/>
      <c r="BK29" s="300"/>
      <c r="BL29" s="300"/>
      <c r="BM29" s="300"/>
    </row>
    <row r="30" spans="1:65" s="315" customFormat="1" x14ac:dyDescent="0.2">
      <c r="A30" s="312"/>
      <c r="B30" s="311"/>
      <c r="C30" s="311"/>
      <c r="D30" s="311"/>
      <c r="E30" s="311"/>
      <c r="F30" s="311"/>
      <c r="G30" s="311"/>
      <c r="H30" s="311"/>
      <c r="I30" s="311"/>
      <c r="J30" s="311"/>
      <c r="K30" s="311"/>
      <c r="L30" s="311"/>
      <c r="M30" s="311"/>
      <c r="N30" s="313"/>
      <c r="O30" s="313"/>
      <c r="P30" s="313"/>
      <c r="Q30" s="313"/>
      <c r="R30" s="313"/>
      <c r="S30" s="314"/>
      <c r="T30" s="314"/>
      <c r="U30" s="314"/>
      <c r="V30" s="300"/>
      <c r="W30" s="300"/>
      <c r="X30" s="300"/>
      <c r="Y30" s="300"/>
      <c r="Z30" s="300"/>
      <c r="AA30" s="300"/>
      <c r="AB30" s="300"/>
      <c r="AC30" s="300"/>
      <c r="AD30" s="300"/>
      <c r="AE30" s="300"/>
      <c r="AF30" s="300"/>
      <c r="AG30" s="300"/>
      <c r="AH30" s="300"/>
      <c r="AI30" s="300"/>
      <c r="AJ30" s="300"/>
      <c r="AK30" s="300"/>
      <c r="AL30" s="300"/>
      <c r="AM30" s="300"/>
      <c r="AN30" s="300"/>
      <c r="AO30" s="300"/>
      <c r="AP30" s="300"/>
      <c r="AQ30" s="300"/>
      <c r="AR30" s="300"/>
      <c r="AS30" s="300"/>
      <c r="AT30" s="300"/>
      <c r="AU30" s="300"/>
      <c r="AV30" s="300"/>
      <c r="AW30" s="300"/>
      <c r="AX30" s="300"/>
      <c r="AY30" s="300"/>
      <c r="AZ30" s="300"/>
      <c r="BA30" s="300"/>
      <c r="BB30" s="300"/>
      <c r="BC30" s="300"/>
      <c r="BD30" s="300"/>
      <c r="BE30" s="300"/>
      <c r="BF30" s="300"/>
      <c r="BG30" s="300"/>
      <c r="BH30" s="300"/>
      <c r="BI30" s="300"/>
      <c r="BJ30" s="300"/>
      <c r="BK30" s="300"/>
      <c r="BL30" s="300"/>
      <c r="BM30" s="300"/>
    </row>
    <row r="31" spans="1:65" s="315" customFormat="1" x14ac:dyDescent="0.2">
      <c r="A31" s="300"/>
      <c r="D31" s="314"/>
      <c r="E31" s="314"/>
      <c r="F31" s="314"/>
      <c r="G31" s="314"/>
      <c r="H31" s="314"/>
      <c r="I31" s="314"/>
      <c r="J31" s="314"/>
      <c r="K31" s="314"/>
      <c r="L31" s="314"/>
      <c r="M31" s="314"/>
      <c r="N31" s="314"/>
      <c r="O31" s="314"/>
      <c r="P31" s="314"/>
      <c r="Q31" s="314"/>
      <c r="R31" s="314"/>
      <c r="S31" s="314"/>
      <c r="T31" s="314"/>
      <c r="U31" s="314"/>
      <c r="V31" s="300"/>
      <c r="W31" s="300"/>
      <c r="X31" s="300"/>
      <c r="Y31" s="300"/>
      <c r="Z31" s="300"/>
      <c r="AA31" s="300"/>
      <c r="AB31" s="300"/>
      <c r="AC31" s="300"/>
      <c r="AD31" s="300"/>
      <c r="AE31" s="300"/>
      <c r="AF31" s="300"/>
      <c r="AG31" s="300"/>
      <c r="AH31" s="300"/>
      <c r="AI31" s="300"/>
      <c r="AJ31" s="300"/>
      <c r="AK31" s="300"/>
      <c r="AL31" s="300"/>
      <c r="AM31" s="300"/>
      <c r="AN31" s="300"/>
      <c r="AO31" s="300"/>
      <c r="AP31" s="300"/>
      <c r="AQ31" s="300"/>
      <c r="AR31" s="300"/>
      <c r="AS31" s="300"/>
      <c r="AT31" s="300"/>
      <c r="AU31" s="300"/>
      <c r="AV31" s="300"/>
      <c r="AW31" s="300"/>
      <c r="AX31" s="300"/>
      <c r="AY31" s="300"/>
      <c r="AZ31" s="300"/>
      <c r="BA31" s="300"/>
      <c r="BB31" s="300"/>
      <c r="BC31" s="300"/>
      <c r="BD31" s="300"/>
      <c r="BE31" s="300"/>
      <c r="BF31" s="300"/>
      <c r="BG31" s="300"/>
      <c r="BH31" s="300"/>
      <c r="BI31" s="300"/>
      <c r="BJ31" s="300"/>
      <c r="BK31" s="300"/>
      <c r="BL31" s="300"/>
      <c r="BM31" s="300"/>
    </row>
    <row r="32" spans="1:65" s="315" customFormat="1" x14ac:dyDescent="0.2">
      <c r="D32" s="314"/>
      <c r="E32" s="314"/>
      <c r="F32" s="314"/>
      <c r="G32" s="314"/>
      <c r="H32" s="314"/>
      <c r="I32" s="314"/>
      <c r="J32" s="314"/>
      <c r="K32" s="314"/>
      <c r="L32" s="314"/>
      <c r="M32" s="314"/>
      <c r="N32" s="314"/>
      <c r="O32" s="314"/>
      <c r="P32" s="314"/>
      <c r="Q32" s="314"/>
      <c r="R32" s="314"/>
      <c r="S32" s="314"/>
      <c r="T32" s="314"/>
      <c r="U32" s="314"/>
      <c r="V32" s="300"/>
      <c r="W32" s="300"/>
      <c r="X32" s="300"/>
      <c r="Y32" s="300"/>
      <c r="Z32" s="300"/>
      <c r="AA32" s="300"/>
      <c r="AB32" s="300"/>
      <c r="AC32" s="300"/>
      <c r="AD32" s="300"/>
      <c r="AE32" s="300"/>
      <c r="AF32" s="300"/>
      <c r="AG32" s="300"/>
      <c r="AH32" s="300"/>
      <c r="AI32" s="300"/>
      <c r="AJ32" s="300"/>
      <c r="AK32" s="300"/>
      <c r="AL32" s="300"/>
      <c r="AM32" s="300"/>
      <c r="AN32" s="300"/>
      <c r="AO32" s="300"/>
      <c r="AP32" s="300"/>
      <c r="AQ32" s="300"/>
      <c r="AR32" s="300"/>
      <c r="AS32" s="300"/>
      <c r="AT32" s="300"/>
      <c r="AU32" s="300"/>
      <c r="AV32" s="300"/>
      <c r="AW32" s="300"/>
      <c r="AX32" s="300"/>
      <c r="AY32" s="300"/>
      <c r="AZ32" s="300"/>
      <c r="BA32" s="300"/>
      <c r="BB32" s="300"/>
      <c r="BC32" s="300"/>
      <c r="BD32" s="300"/>
      <c r="BE32" s="300"/>
      <c r="BF32" s="300"/>
      <c r="BG32" s="300"/>
      <c r="BH32" s="300"/>
      <c r="BI32" s="300"/>
      <c r="BJ32" s="300"/>
      <c r="BK32" s="300"/>
      <c r="BL32" s="300"/>
      <c r="BM32" s="300"/>
    </row>
    <row r="33" spans="4:65" s="315" customFormat="1" x14ac:dyDescent="0.2">
      <c r="D33" s="314"/>
      <c r="E33" s="314"/>
      <c r="F33" s="314"/>
      <c r="G33" s="314"/>
      <c r="H33" s="314"/>
      <c r="I33" s="314"/>
      <c r="J33" s="314"/>
      <c r="K33" s="314"/>
      <c r="L33" s="314"/>
      <c r="M33" s="314"/>
      <c r="N33" s="314"/>
      <c r="O33" s="314"/>
      <c r="P33" s="314"/>
      <c r="Q33" s="314"/>
      <c r="R33" s="314"/>
      <c r="S33" s="314"/>
      <c r="T33" s="314"/>
      <c r="U33" s="314"/>
      <c r="V33" s="300"/>
      <c r="W33" s="300"/>
      <c r="X33" s="300"/>
      <c r="Y33" s="300"/>
      <c r="Z33" s="300"/>
      <c r="AA33" s="300"/>
      <c r="AB33" s="300"/>
      <c r="AC33" s="300"/>
      <c r="AD33" s="300"/>
      <c r="AE33" s="300"/>
      <c r="AF33" s="300"/>
      <c r="AG33" s="300"/>
      <c r="AH33" s="300"/>
      <c r="AI33" s="300"/>
      <c r="AJ33" s="300"/>
      <c r="AK33" s="300"/>
      <c r="AL33" s="300"/>
      <c r="AM33" s="300"/>
      <c r="AN33" s="300"/>
      <c r="AO33" s="300"/>
      <c r="AP33" s="300"/>
      <c r="AQ33" s="300"/>
      <c r="AR33" s="300"/>
      <c r="AS33" s="300"/>
      <c r="AT33" s="300"/>
      <c r="AU33" s="300"/>
      <c r="AV33" s="300"/>
      <c r="AW33" s="300"/>
      <c r="AX33" s="300"/>
      <c r="AY33" s="300"/>
      <c r="AZ33" s="300"/>
      <c r="BA33" s="300"/>
      <c r="BB33" s="300"/>
      <c r="BC33" s="300"/>
      <c r="BD33" s="300"/>
      <c r="BE33" s="300"/>
      <c r="BF33" s="300"/>
      <c r="BG33" s="300"/>
      <c r="BH33" s="300"/>
      <c r="BI33" s="300"/>
      <c r="BJ33" s="300"/>
      <c r="BK33" s="300"/>
      <c r="BL33" s="300"/>
      <c r="BM33" s="300"/>
    </row>
    <row r="34" spans="4:65" s="315" customFormat="1" x14ac:dyDescent="0.2">
      <c r="D34" s="314"/>
      <c r="E34" s="314"/>
      <c r="F34" s="314"/>
      <c r="G34" s="314"/>
      <c r="H34" s="314"/>
      <c r="I34" s="314"/>
      <c r="J34" s="314"/>
      <c r="K34" s="314"/>
      <c r="L34" s="314"/>
      <c r="M34" s="314"/>
      <c r="N34" s="314"/>
      <c r="O34" s="314"/>
      <c r="P34" s="314"/>
      <c r="Q34" s="314"/>
      <c r="R34" s="314"/>
      <c r="S34" s="314"/>
      <c r="T34" s="314"/>
      <c r="U34" s="314"/>
      <c r="V34" s="300"/>
      <c r="W34" s="300"/>
      <c r="X34" s="300"/>
      <c r="Y34" s="300"/>
      <c r="Z34" s="300"/>
      <c r="AA34" s="300"/>
      <c r="AB34" s="300"/>
      <c r="AC34" s="300"/>
      <c r="AD34" s="300"/>
      <c r="AE34" s="300"/>
      <c r="AF34" s="300"/>
      <c r="AG34" s="300"/>
      <c r="AH34" s="300"/>
      <c r="AI34" s="300"/>
      <c r="AJ34" s="300"/>
      <c r="AK34" s="300"/>
      <c r="AL34" s="300"/>
      <c r="AM34" s="300"/>
      <c r="AN34" s="300"/>
      <c r="AO34" s="300"/>
      <c r="AP34" s="300"/>
      <c r="AQ34" s="300"/>
      <c r="AR34" s="300"/>
      <c r="AS34" s="300"/>
      <c r="AT34" s="300"/>
      <c r="AU34" s="300"/>
      <c r="AV34" s="300"/>
      <c r="AW34" s="300"/>
      <c r="AX34" s="300"/>
      <c r="AY34" s="300"/>
      <c r="AZ34" s="300"/>
      <c r="BA34" s="300"/>
      <c r="BB34" s="300"/>
      <c r="BC34" s="300"/>
      <c r="BD34" s="300"/>
      <c r="BE34" s="300"/>
      <c r="BF34" s="300"/>
      <c r="BG34" s="300"/>
      <c r="BH34" s="300"/>
      <c r="BI34" s="300"/>
      <c r="BJ34" s="300"/>
      <c r="BK34" s="300"/>
      <c r="BL34" s="300"/>
      <c r="BM34" s="300"/>
    </row>
    <row r="35" spans="4:65" s="315" customFormat="1" x14ac:dyDescent="0.2">
      <c r="D35" s="314"/>
      <c r="E35" s="314"/>
      <c r="F35" s="314"/>
      <c r="G35" s="314"/>
      <c r="H35" s="314"/>
      <c r="I35" s="314"/>
      <c r="J35" s="314"/>
      <c r="K35" s="314"/>
      <c r="L35" s="314"/>
      <c r="M35" s="314"/>
      <c r="N35" s="314"/>
      <c r="O35" s="314"/>
      <c r="P35" s="314"/>
      <c r="Q35" s="314"/>
      <c r="R35" s="314"/>
      <c r="S35" s="314"/>
      <c r="T35" s="314"/>
      <c r="U35" s="314"/>
      <c r="V35" s="300"/>
      <c r="W35" s="300"/>
      <c r="X35" s="300"/>
      <c r="Y35" s="300"/>
      <c r="Z35" s="300"/>
      <c r="AA35" s="300"/>
      <c r="AB35" s="300"/>
      <c r="AC35" s="300"/>
      <c r="AD35" s="300"/>
      <c r="AE35" s="300"/>
      <c r="AF35" s="300"/>
      <c r="AG35" s="300"/>
      <c r="AH35" s="300"/>
      <c r="AI35" s="300"/>
      <c r="AJ35" s="300"/>
      <c r="AK35" s="300"/>
      <c r="AL35" s="300"/>
      <c r="AM35" s="300"/>
      <c r="AN35" s="300"/>
      <c r="AO35" s="300"/>
      <c r="AP35" s="300"/>
      <c r="AQ35" s="300"/>
      <c r="AR35" s="300"/>
      <c r="AS35" s="300"/>
      <c r="AT35" s="300"/>
      <c r="AU35" s="300"/>
      <c r="AV35" s="300"/>
      <c r="AW35" s="300"/>
      <c r="AX35" s="300"/>
      <c r="AY35" s="300"/>
      <c r="AZ35" s="300"/>
      <c r="BA35" s="300"/>
      <c r="BB35" s="300"/>
      <c r="BC35" s="300"/>
      <c r="BD35" s="300"/>
      <c r="BE35" s="300"/>
      <c r="BF35" s="300"/>
      <c r="BG35" s="300"/>
      <c r="BH35" s="300"/>
      <c r="BI35" s="300"/>
      <c r="BJ35" s="300"/>
      <c r="BK35" s="300"/>
      <c r="BL35" s="300"/>
      <c r="BM35" s="300"/>
    </row>
    <row r="36" spans="4:65" s="315" customFormat="1" x14ac:dyDescent="0.2">
      <c r="D36" s="314"/>
      <c r="E36" s="314"/>
      <c r="F36" s="314"/>
      <c r="G36" s="314"/>
      <c r="H36" s="314"/>
      <c r="I36" s="314"/>
      <c r="J36" s="314"/>
      <c r="K36" s="314"/>
      <c r="L36" s="314"/>
      <c r="M36" s="314"/>
      <c r="N36" s="314"/>
      <c r="O36" s="314"/>
      <c r="P36" s="314"/>
      <c r="Q36" s="314"/>
      <c r="R36" s="314"/>
      <c r="S36" s="314"/>
      <c r="T36" s="314"/>
      <c r="U36" s="314"/>
      <c r="V36" s="300"/>
      <c r="W36" s="300"/>
      <c r="X36" s="300"/>
      <c r="Y36" s="300"/>
      <c r="Z36" s="300"/>
      <c r="AA36" s="300"/>
      <c r="AB36" s="300"/>
      <c r="AC36" s="300"/>
      <c r="AD36" s="300"/>
      <c r="AE36" s="300"/>
      <c r="AF36" s="300"/>
      <c r="AG36" s="300"/>
      <c r="AH36" s="300"/>
      <c r="AI36" s="300"/>
      <c r="AJ36" s="300"/>
      <c r="AK36" s="300"/>
      <c r="AL36" s="300"/>
      <c r="AM36" s="300"/>
      <c r="AN36" s="300"/>
      <c r="AO36" s="300"/>
      <c r="AP36" s="300"/>
      <c r="AQ36" s="300"/>
      <c r="AR36" s="300"/>
      <c r="AS36" s="300"/>
      <c r="AT36" s="300"/>
      <c r="AU36" s="300"/>
      <c r="AV36" s="300"/>
      <c r="AW36" s="300"/>
      <c r="AX36" s="300"/>
      <c r="AY36" s="300"/>
      <c r="AZ36" s="300"/>
      <c r="BA36" s="300"/>
      <c r="BB36" s="300"/>
      <c r="BC36" s="300"/>
      <c r="BD36" s="300"/>
      <c r="BE36" s="300"/>
      <c r="BF36" s="300"/>
      <c r="BG36" s="300"/>
      <c r="BH36" s="300"/>
      <c r="BI36" s="300"/>
      <c r="BJ36" s="300"/>
      <c r="BK36" s="300"/>
      <c r="BL36" s="300"/>
      <c r="BM36" s="300"/>
    </row>
    <row r="37" spans="4:65" s="315" customFormat="1" x14ac:dyDescent="0.2">
      <c r="D37" s="314"/>
      <c r="E37" s="314"/>
      <c r="F37" s="314"/>
      <c r="G37" s="314"/>
      <c r="H37" s="314"/>
      <c r="I37" s="314"/>
      <c r="J37" s="314"/>
      <c r="K37" s="314"/>
      <c r="L37" s="314"/>
      <c r="M37" s="314"/>
      <c r="N37" s="314"/>
      <c r="O37" s="314"/>
      <c r="P37" s="314"/>
      <c r="Q37" s="314"/>
      <c r="R37" s="314"/>
      <c r="S37" s="314"/>
      <c r="T37" s="314"/>
      <c r="U37" s="314"/>
      <c r="V37" s="300"/>
      <c r="W37" s="300"/>
      <c r="X37" s="300"/>
      <c r="Y37" s="300"/>
      <c r="Z37" s="300"/>
      <c r="AA37" s="300"/>
      <c r="AB37" s="300"/>
      <c r="AC37" s="300"/>
      <c r="AD37" s="300"/>
      <c r="AE37" s="300"/>
      <c r="AF37" s="300"/>
      <c r="AG37" s="300"/>
      <c r="AH37" s="300"/>
      <c r="AI37" s="300"/>
      <c r="AJ37" s="300"/>
      <c r="AK37" s="300"/>
      <c r="AL37" s="300"/>
      <c r="AM37" s="300"/>
      <c r="AN37" s="300"/>
      <c r="AO37" s="300"/>
      <c r="AP37" s="300"/>
      <c r="AQ37" s="300"/>
      <c r="AR37" s="300"/>
      <c r="AS37" s="300"/>
      <c r="AT37" s="300"/>
      <c r="AU37" s="300"/>
      <c r="AV37" s="300"/>
      <c r="AW37" s="300"/>
      <c r="AX37" s="300"/>
      <c r="AY37" s="300"/>
      <c r="AZ37" s="300"/>
      <c r="BA37" s="300"/>
      <c r="BB37" s="300"/>
      <c r="BC37" s="300"/>
      <c r="BD37" s="300"/>
      <c r="BE37" s="300"/>
      <c r="BF37" s="300"/>
      <c r="BG37" s="300"/>
      <c r="BH37" s="300"/>
      <c r="BI37" s="300"/>
      <c r="BJ37" s="300"/>
      <c r="BK37" s="300"/>
      <c r="BL37" s="300"/>
      <c r="BM37" s="300"/>
    </row>
    <row r="38" spans="4:65" s="315" customFormat="1" x14ac:dyDescent="0.2">
      <c r="D38" s="314"/>
      <c r="E38" s="314"/>
      <c r="F38" s="314"/>
      <c r="G38" s="314"/>
      <c r="H38" s="314"/>
      <c r="I38" s="314"/>
      <c r="J38" s="314"/>
      <c r="K38" s="314"/>
      <c r="L38" s="314"/>
      <c r="M38" s="314"/>
      <c r="N38" s="314"/>
      <c r="O38" s="314"/>
      <c r="P38" s="314"/>
      <c r="Q38" s="314"/>
      <c r="R38" s="314"/>
      <c r="S38" s="314"/>
      <c r="T38" s="314"/>
      <c r="U38" s="314"/>
      <c r="V38" s="300"/>
      <c r="W38" s="300"/>
      <c r="X38" s="300"/>
      <c r="Y38" s="300"/>
      <c r="Z38" s="300"/>
      <c r="AA38" s="300"/>
      <c r="AB38" s="300"/>
      <c r="AC38" s="300"/>
      <c r="AD38" s="300"/>
      <c r="AE38" s="300"/>
      <c r="AF38" s="300"/>
      <c r="AG38" s="300"/>
      <c r="AH38" s="300"/>
      <c r="AI38" s="300"/>
      <c r="AJ38" s="300"/>
      <c r="AK38" s="300"/>
      <c r="AL38" s="300"/>
      <c r="AM38" s="300"/>
      <c r="AN38" s="300"/>
      <c r="AO38" s="300"/>
      <c r="AP38" s="300"/>
      <c r="AQ38" s="300"/>
      <c r="AR38" s="300"/>
      <c r="AS38" s="300"/>
      <c r="AT38" s="300"/>
      <c r="AU38" s="300"/>
      <c r="AV38" s="300"/>
      <c r="AW38" s="300"/>
      <c r="AX38" s="300"/>
      <c r="AY38" s="300"/>
      <c r="AZ38" s="300"/>
      <c r="BA38" s="300"/>
      <c r="BB38" s="300"/>
      <c r="BC38" s="300"/>
      <c r="BD38" s="300"/>
      <c r="BE38" s="300"/>
      <c r="BF38" s="300"/>
      <c r="BG38" s="300"/>
      <c r="BH38" s="300"/>
      <c r="BI38" s="300"/>
      <c r="BJ38" s="300"/>
      <c r="BK38" s="300"/>
      <c r="BL38" s="300"/>
      <c r="BM38" s="300"/>
    </row>
    <row r="39" spans="4:65" s="315" customFormat="1" x14ac:dyDescent="0.2">
      <c r="D39" s="314"/>
      <c r="E39" s="314"/>
      <c r="F39" s="314"/>
      <c r="G39" s="314"/>
      <c r="H39" s="314"/>
      <c r="I39" s="314"/>
      <c r="J39" s="314"/>
      <c r="K39" s="314"/>
      <c r="L39" s="314"/>
      <c r="M39" s="314"/>
      <c r="N39" s="314"/>
      <c r="O39" s="314"/>
      <c r="P39" s="314"/>
      <c r="Q39" s="314"/>
      <c r="R39" s="314"/>
      <c r="S39" s="314"/>
      <c r="T39" s="314"/>
      <c r="U39" s="314"/>
      <c r="V39" s="300"/>
      <c r="W39" s="300"/>
      <c r="X39" s="300"/>
      <c r="Y39" s="300"/>
      <c r="Z39" s="300"/>
      <c r="AA39" s="300"/>
      <c r="AB39" s="300"/>
      <c r="AC39" s="300"/>
      <c r="AD39" s="300"/>
      <c r="AE39" s="300"/>
      <c r="AF39" s="300"/>
      <c r="AG39" s="300"/>
      <c r="AH39" s="300"/>
      <c r="AI39" s="300"/>
      <c r="AJ39" s="300"/>
      <c r="AK39" s="300"/>
      <c r="AL39" s="300"/>
      <c r="AM39" s="300"/>
      <c r="AN39" s="300"/>
      <c r="AO39" s="300"/>
      <c r="AP39" s="300"/>
      <c r="AQ39" s="300"/>
      <c r="AR39" s="300"/>
      <c r="AS39" s="300"/>
      <c r="AT39" s="300"/>
      <c r="AU39" s="300"/>
      <c r="AV39" s="300"/>
      <c r="AW39" s="300"/>
      <c r="AX39" s="300"/>
      <c r="AY39" s="300"/>
      <c r="AZ39" s="300"/>
      <c r="BA39" s="300"/>
      <c r="BB39" s="300"/>
      <c r="BC39" s="300"/>
      <c r="BD39" s="300"/>
      <c r="BE39" s="300"/>
      <c r="BF39" s="300"/>
      <c r="BG39" s="300"/>
      <c r="BH39" s="300"/>
      <c r="BI39" s="300"/>
      <c r="BJ39" s="300"/>
      <c r="BK39" s="300"/>
      <c r="BL39" s="300"/>
      <c r="BM39" s="300"/>
    </row>
    <row r="40" spans="4:65" s="315" customFormat="1" x14ac:dyDescent="0.2">
      <c r="D40" s="314"/>
      <c r="E40" s="314"/>
      <c r="F40" s="314"/>
      <c r="G40" s="314"/>
      <c r="H40" s="314"/>
      <c r="I40" s="314"/>
      <c r="J40" s="314"/>
      <c r="K40" s="314"/>
      <c r="L40" s="314"/>
      <c r="M40" s="314"/>
      <c r="N40" s="314"/>
      <c r="O40" s="314"/>
      <c r="P40" s="314"/>
      <c r="Q40" s="314"/>
      <c r="R40" s="314"/>
      <c r="S40" s="314"/>
      <c r="T40" s="314"/>
      <c r="U40" s="314"/>
      <c r="V40" s="300"/>
      <c r="W40" s="300"/>
      <c r="X40" s="300"/>
      <c r="Y40" s="300"/>
      <c r="Z40" s="300"/>
      <c r="AA40" s="300"/>
      <c r="AB40" s="300"/>
      <c r="AC40" s="300"/>
      <c r="AD40" s="300"/>
      <c r="AE40" s="300"/>
      <c r="AF40" s="300"/>
      <c r="AG40" s="300"/>
      <c r="AH40" s="300"/>
      <c r="AI40" s="300"/>
      <c r="AJ40" s="300"/>
      <c r="AK40" s="300"/>
      <c r="AL40" s="300"/>
      <c r="AM40" s="300"/>
      <c r="AN40" s="300"/>
      <c r="AO40" s="300"/>
      <c r="AP40" s="300"/>
      <c r="AQ40" s="300"/>
      <c r="AR40" s="300"/>
      <c r="AS40" s="300"/>
      <c r="AT40" s="300"/>
      <c r="AU40" s="300"/>
      <c r="AV40" s="300"/>
      <c r="AW40" s="300"/>
      <c r="AX40" s="300"/>
      <c r="AY40" s="300"/>
      <c r="AZ40" s="300"/>
      <c r="BA40" s="300"/>
      <c r="BB40" s="300"/>
      <c r="BC40" s="300"/>
      <c r="BD40" s="300"/>
      <c r="BE40" s="300"/>
      <c r="BF40" s="300"/>
      <c r="BG40" s="300"/>
      <c r="BH40" s="300"/>
      <c r="BI40" s="300"/>
      <c r="BJ40" s="300"/>
      <c r="BK40" s="300"/>
      <c r="BL40" s="300"/>
      <c r="BM40" s="300"/>
    </row>
    <row r="41" spans="4:65" s="315" customFormat="1" x14ac:dyDescent="0.2">
      <c r="D41" s="314"/>
      <c r="E41" s="314"/>
      <c r="F41" s="314"/>
      <c r="G41" s="314"/>
      <c r="H41" s="314"/>
      <c r="I41" s="314"/>
      <c r="J41" s="314"/>
      <c r="K41" s="314"/>
      <c r="L41" s="314"/>
      <c r="M41" s="314"/>
      <c r="N41" s="314"/>
      <c r="O41" s="314"/>
      <c r="P41" s="314"/>
      <c r="Q41" s="314"/>
      <c r="R41" s="314"/>
      <c r="S41" s="314"/>
      <c r="T41" s="314"/>
      <c r="U41" s="314"/>
      <c r="V41" s="300"/>
      <c r="W41" s="300"/>
      <c r="X41" s="300"/>
      <c r="Y41" s="300"/>
      <c r="Z41" s="300"/>
      <c r="AA41" s="300"/>
      <c r="AB41" s="300"/>
      <c r="AC41" s="300"/>
      <c r="AD41" s="300"/>
      <c r="AE41" s="300"/>
      <c r="AF41" s="300"/>
      <c r="AG41" s="300"/>
      <c r="AH41" s="300"/>
      <c r="AI41" s="300"/>
      <c r="AJ41" s="300"/>
      <c r="AK41" s="300"/>
      <c r="AL41" s="300"/>
      <c r="AM41" s="300"/>
      <c r="AN41" s="300"/>
      <c r="AO41" s="300"/>
      <c r="AP41" s="300"/>
      <c r="AQ41" s="300"/>
      <c r="AR41" s="300"/>
      <c r="AS41" s="300"/>
      <c r="AT41" s="300"/>
      <c r="AU41" s="300"/>
      <c r="AV41" s="300"/>
      <c r="AW41" s="300"/>
      <c r="AX41" s="300"/>
      <c r="AY41" s="300"/>
      <c r="AZ41" s="300"/>
      <c r="BA41" s="300"/>
      <c r="BB41" s="300"/>
      <c r="BC41" s="300"/>
      <c r="BD41" s="300"/>
      <c r="BE41" s="300"/>
      <c r="BF41" s="300"/>
      <c r="BG41" s="300"/>
      <c r="BH41" s="300"/>
      <c r="BI41" s="300"/>
      <c r="BJ41" s="300"/>
      <c r="BK41" s="300"/>
      <c r="BL41" s="300"/>
      <c r="BM41" s="300"/>
    </row>
    <row r="42" spans="4:65" s="315" customFormat="1" x14ac:dyDescent="0.2">
      <c r="D42" s="314"/>
      <c r="E42" s="314"/>
      <c r="F42" s="314"/>
      <c r="G42" s="314"/>
      <c r="H42" s="314"/>
      <c r="I42" s="314"/>
      <c r="J42" s="314"/>
      <c r="K42" s="314"/>
      <c r="L42" s="314"/>
      <c r="M42" s="314"/>
      <c r="N42" s="314"/>
      <c r="O42" s="314"/>
      <c r="P42" s="314"/>
      <c r="Q42" s="314"/>
      <c r="R42" s="314"/>
      <c r="S42" s="314"/>
      <c r="T42" s="314"/>
      <c r="U42" s="314"/>
      <c r="V42" s="300"/>
      <c r="W42" s="300"/>
      <c r="X42" s="300"/>
      <c r="Y42" s="300"/>
      <c r="Z42" s="300"/>
      <c r="AA42" s="300"/>
      <c r="AB42" s="300"/>
      <c r="AC42" s="300"/>
      <c r="AD42" s="300"/>
      <c r="AE42" s="300"/>
      <c r="AF42" s="300"/>
      <c r="AG42" s="300"/>
      <c r="AH42" s="300"/>
      <c r="AI42" s="300"/>
      <c r="AJ42" s="300"/>
      <c r="AK42" s="300"/>
      <c r="AL42" s="300"/>
      <c r="AM42" s="300"/>
      <c r="AN42" s="300"/>
      <c r="AO42" s="300"/>
      <c r="AP42" s="300"/>
      <c r="AQ42" s="300"/>
      <c r="AR42" s="300"/>
      <c r="AS42" s="300"/>
      <c r="AT42" s="300"/>
      <c r="AU42" s="300"/>
      <c r="AV42" s="300"/>
      <c r="AW42" s="300"/>
      <c r="AX42" s="300"/>
      <c r="AY42" s="300"/>
      <c r="AZ42" s="300"/>
      <c r="BA42" s="300"/>
      <c r="BB42" s="300"/>
      <c r="BC42" s="300"/>
      <c r="BD42" s="300"/>
      <c r="BE42" s="300"/>
      <c r="BF42" s="300"/>
      <c r="BG42" s="300"/>
      <c r="BH42" s="300"/>
      <c r="BI42" s="300"/>
      <c r="BJ42" s="300"/>
      <c r="BK42" s="300"/>
      <c r="BL42" s="300"/>
      <c r="BM42" s="300"/>
    </row>
    <row r="43" spans="4:65" s="315" customFormat="1" x14ac:dyDescent="0.2">
      <c r="D43" s="314"/>
      <c r="E43" s="314"/>
      <c r="F43" s="314"/>
      <c r="G43" s="314"/>
      <c r="H43" s="314"/>
      <c r="I43" s="314"/>
      <c r="J43" s="314"/>
      <c r="K43" s="314"/>
      <c r="L43" s="314"/>
      <c r="M43" s="314"/>
      <c r="N43" s="314"/>
      <c r="O43" s="314"/>
      <c r="P43" s="314"/>
      <c r="Q43" s="314"/>
      <c r="R43" s="314"/>
      <c r="S43" s="314"/>
      <c r="T43" s="314"/>
      <c r="U43" s="314"/>
      <c r="V43" s="300"/>
      <c r="W43" s="300"/>
      <c r="X43" s="300"/>
      <c r="Y43" s="300"/>
      <c r="Z43" s="300"/>
      <c r="AA43" s="300"/>
      <c r="AB43" s="300"/>
      <c r="AC43" s="300"/>
      <c r="AD43" s="300"/>
      <c r="AE43" s="300"/>
      <c r="AF43" s="300"/>
      <c r="AG43" s="300"/>
      <c r="AH43" s="300"/>
      <c r="AI43" s="300"/>
      <c r="AJ43" s="300"/>
      <c r="AK43" s="300"/>
      <c r="AL43" s="300"/>
      <c r="AM43" s="300"/>
      <c r="AN43" s="300"/>
      <c r="AO43" s="300"/>
      <c r="AP43" s="300"/>
      <c r="AQ43" s="300"/>
      <c r="AR43" s="300"/>
      <c r="AS43" s="300"/>
      <c r="AT43" s="300"/>
      <c r="AU43" s="300"/>
      <c r="AV43" s="300"/>
      <c r="AW43" s="300"/>
      <c r="AX43" s="300"/>
      <c r="AY43" s="300"/>
      <c r="AZ43" s="300"/>
      <c r="BA43" s="300"/>
      <c r="BB43" s="300"/>
      <c r="BC43" s="300"/>
      <c r="BD43" s="300"/>
      <c r="BE43" s="300"/>
      <c r="BF43" s="300"/>
      <c r="BG43" s="300"/>
      <c r="BH43" s="300"/>
      <c r="BI43" s="300"/>
      <c r="BJ43" s="300"/>
      <c r="BK43" s="300"/>
      <c r="BL43" s="300"/>
      <c r="BM43" s="300"/>
    </row>
    <row r="44" spans="4:65" s="315" customFormat="1" x14ac:dyDescent="0.2">
      <c r="D44" s="314"/>
      <c r="E44" s="314"/>
      <c r="F44" s="314"/>
      <c r="G44" s="314"/>
      <c r="H44" s="314"/>
      <c r="I44" s="314"/>
      <c r="J44" s="314"/>
      <c r="K44" s="314"/>
      <c r="L44" s="314"/>
      <c r="M44" s="314"/>
      <c r="N44" s="314"/>
      <c r="O44" s="314"/>
      <c r="P44" s="314"/>
      <c r="Q44" s="314"/>
      <c r="R44" s="314"/>
      <c r="S44" s="314"/>
      <c r="T44" s="314"/>
      <c r="U44" s="314"/>
      <c r="V44" s="300"/>
      <c r="W44" s="300"/>
      <c r="X44" s="300"/>
      <c r="Y44" s="300"/>
      <c r="Z44" s="300"/>
      <c r="AA44" s="300"/>
      <c r="AB44" s="300"/>
      <c r="AC44" s="300"/>
      <c r="AD44" s="300"/>
      <c r="AE44" s="300"/>
      <c r="AF44" s="300"/>
      <c r="AG44" s="300"/>
      <c r="AH44" s="300"/>
      <c r="AI44" s="300"/>
      <c r="AJ44" s="300"/>
      <c r="AK44" s="300"/>
      <c r="AL44" s="300"/>
      <c r="AM44" s="300"/>
      <c r="AN44" s="300"/>
      <c r="AO44" s="300"/>
      <c r="AP44" s="300"/>
      <c r="AQ44" s="300"/>
      <c r="AR44" s="300"/>
      <c r="AS44" s="300"/>
      <c r="AT44" s="300"/>
      <c r="AU44" s="300"/>
      <c r="AV44" s="300"/>
      <c r="AW44" s="300"/>
      <c r="AX44" s="300"/>
      <c r="AY44" s="300"/>
      <c r="AZ44" s="300"/>
      <c r="BA44" s="300"/>
      <c r="BB44" s="300"/>
      <c r="BC44" s="300"/>
      <c r="BD44" s="300"/>
      <c r="BE44" s="300"/>
      <c r="BF44" s="300"/>
      <c r="BG44" s="300"/>
      <c r="BH44" s="300"/>
      <c r="BI44" s="300"/>
      <c r="BJ44" s="300"/>
      <c r="BK44" s="300"/>
      <c r="BL44" s="300"/>
      <c r="BM44" s="300"/>
    </row>
    <row r="45" spans="4:65" s="315" customFormat="1" x14ac:dyDescent="0.2">
      <c r="D45" s="314"/>
      <c r="E45" s="314"/>
      <c r="F45" s="314"/>
      <c r="G45" s="314"/>
      <c r="H45" s="314"/>
      <c r="I45" s="314"/>
      <c r="J45" s="314"/>
      <c r="K45" s="314"/>
      <c r="L45" s="314"/>
      <c r="M45" s="314"/>
      <c r="N45" s="314"/>
      <c r="O45" s="314"/>
      <c r="P45" s="314"/>
      <c r="Q45" s="314"/>
      <c r="R45" s="314"/>
      <c r="S45" s="314"/>
      <c r="T45" s="314"/>
      <c r="U45" s="314"/>
      <c r="V45" s="300"/>
      <c r="W45" s="300"/>
      <c r="X45" s="300"/>
      <c r="Y45" s="300"/>
      <c r="Z45" s="300"/>
      <c r="AA45" s="300"/>
      <c r="AB45" s="300"/>
      <c r="AC45" s="300"/>
      <c r="AD45" s="300"/>
      <c r="AE45" s="300"/>
      <c r="AF45" s="300"/>
      <c r="AG45" s="300"/>
      <c r="AH45" s="300"/>
      <c r="AI45" s="300"/>
      <c r="AJ45" s="300"/>
      <c r="AK45" s="300"/>
      <c r="AL45" s="300"/>
      <c r="AM45" s="300"/>
      <c r="AN45" s="300"/>
      <c r="AO45" s="300"/>
      <c r="AP45" s="300"/>
      <c r="AQ45" s="300"/>
      <c r="AR45" s="300"/>
      <c r="AS45" s="300"/>
      <c r="AT45" s="300"/>
      <c r="AU45" s="300"/>
      <c r="AV45" s="300"/>
      <c r="AW45" s="300"/>
      <c r="AX45" s="300"/>
      <c r="AY45" s="300"/>
      <c r="AZ45" s="300"/>
      <c r="BA45" s="300"/>
      <c r="BB45" s="300"/>
      <c r="BC45" s="300"/>
      <c r="BD45" s="300"/>
      <c r="BE45" s="300"/>
      <c r="BF45" s="300"/>
      <c r="BG45" s="300"/>
      <c r="BH45" s="300"/>
      <c r="BI45" s="300"/>
      <c r="BJ45" s="300"/>
      <c r="BK45" s="300"/>
      <c r="BL45" s="300"/>
      <c r="BM45" s="300"/>
    </row>
    <row r="46" spans="4:65" s="315" customFormat="1" x14ac:dyDescent="0.2">
      <c r="D46" s="314"/>
      <c r="E46" s="314"/>
      <c r="F46" s="314"/>
      <c r="G46" s="314"/>
      <c r="H46" s="314"/>
      <c r="I46" s="314"/>
      <c r="J46" s="314"/>
      <c r="K46" s="314"/>
      <c r="L46" s="314"/>
      <c r="M46" s="314"/>
      <c r="N46" s="314"/>
      <c r="O46" s="314"/>
      <c r="P46" s="314"/>
      <c r="Q46" s="314"/>
      <c r="R46" s="314"/>
      <c r="S46" s="314"/>
      <c r="T46" s="314"/>
      <c r="U46" s="314"/>
      <c r="V46" s="300"/>
      <c r="W46" s="300"/>
      <c r="X46" s="300"/>
      <c r="Y46" s="300"/>
      <c r="Z46" s="300"/>
      <c r="AA46" s="300"/>
      <c r="AB46" s="300"/>
      <c r="AC46" s="300"/>
      <c r="AD46" s="300"/>
      <c r="AE46" s="300"/>
      <c r="AF46" s="300"/>
      <c r="AG46" s="300"/>
      <c r="AH46" s="300"/>
      <c r="AI46" s="300"/>
      <c r="AJ46" s="300"/>
      <c r="AK46" s="300"/>
      <c r="AL46" s="300"/>
      <c r="AM46" s="300"/>
      <c r="AN46" s="300"/>
      <c r="AO46" s="300"/>
      <c r="AP46" s="300"/>
      <c r="AQ46" s="300"/>
      <c r="AR46" s="300"/>
      <c r="AS46" s="300"/>
      <c r="AT46" s="300"/>
      <c r="AU46" s="300"/>
      <c r="AV46" s="300"/>
      <c r="AW46" s="300"/>
      <c r="AX46" s="300"/>
      <c r="AY46" s="300"/>
      <c r="AZ46" s="300"/>
      <c r="BA46" s="300"/>
      <c r="BB46" s="300"/>
      <c r="BC46" s="300"/>
      <c r="BD46" s="300"/>
      <c r="BE46" s="300"/>
      <c r="BF46" s="300"/>
      <c r="BG46" s="300"/>
      <c r="BH46" s="300"/>
      <c r="BI46" s="300"/>
      <c r="BJ46" s="300"/>
      <c r="BK46" s="300"/>
      <c r="BL46" s="300"/>
      <c r="BM46" s="300"/>
    </row>
    <row r="47" spans="4:65" s="315" customFormat="1" x14ac:dyDescent="0.2">
      <c r="D47" s="314"/>
      <c r="E47" s="314"/>
      <c r="F47" s="314"/>
      <c r="G47" s="314"/>
      <c r="H47" s="314"/>
      <c r="I47" s="314"/>
      <c r="J47" s="314"/>
      <c r="K47" s="314"/>
      <c r="L47" s="314"/>
      <c r="M47" s="314"/>
      <c r="N47" s="314"/>
      <c r="O47" s="314"/>
      <c r="P47" s="314"/>
      <c r="Q47" s="314"/>
      <c r="R47" s="314"/>
      <c r="S47" s="314"/>
      <c r="T47" s="314"/>
      <c r="U47" s="314"/>
      <c r="V47" s="300"/>
      <c r="W47" s="300"/>
      <c r="X47" s="300"/>
      <c r="Y47" s="300"/>
      <c r="Z47" s="300"/>
      <c r="AA47" s="300"/>
      <c r="AB47" s="300"/>
      <c r="AC47" s="300"/>
      <c r="AD47" s="300"/>
      <c r="AE47" s="300"/>
      <c r="AF47" s="300"/>
      <c r="AG47" s="300"/>
      <c r="AH47" s="300"/>
      <c r="AI47" s="300"/>
      <c r="AJ47" s="300"/>
      <c r="AK47" s="300"/>
      <c r="AL47" s="300"/>
      <c r="AM47" s="300"/>
      <c r="AN47" s="300"/>
      <c r="AO47" s="300"/>
      <c r="AP47" s="300"/>
      <c r="AQ47" s="300"/>
      <c r="AR47" s="300"/>
      <c r="AS47" s="300"/>
      <c r="AT47" s="300"/>
      <c r="AU47" s="300"/>
      <c r="AV47" s="300"/>
      <c r="AW47" s="300"/>
      <c r="AX47" s="300"/>
      <c r="AY47" s="300"/>
      <c r="AZ47" s="300"/>
      <c r="BA47" s="300"/>
      <c r="BB47" s="300"/>
      <c r="BC47" s="300"/>
      <c r="BD47" s="300"/>
      <c r="BE47" s="300"/>
      <c r="BF47" s="300"/>
      <c r="BG47" s="300"/>
      <c r="BH47" s="300"/>
      <c r="BI47" s="300"/>
      <c r="BJ47" s="300"/>
      <c r="BK47" s="300"/>
      <c r="BL47" s="300"/>
      <c r="BM47" s="300"/>
    </row>
    <row r="48" spans="4:65" s="315" customFormat="1" x14ac:dyDescent="0.2">
      <c r="D48" s="314"/>
      <c r="E48" s="314"/>
      <c r="F48" s="314"/>
      <c r="G48" s="314"/>
      <c r="H48" s="314"/>
      <c r="I48" s="314"/>
      <c r="J48" s="314"/>
      <c r="K48" s="314"/>
      <c r="L48" s="314"/>
      <c r="M48" s="314"/>
      <c r="N48" s="314"/>
      <c r="O48" s="314"/>
      <c r="P48" s="314"/>
      <c r="Q48" s="314"/>
      <c r="R48" s="314"/>
      <c r="S48" s="314"/>
      <c r="T48" s="314"/>
      <c r="U48" s="314"/>
      <c r="V48" s="300"/>
      <c r="W48" s="300"/>
      <c r="X48" s="300"/>
      <c r="Y48" s="300"/>
      <c r="Z48" s="300"/>
      <c r="AA48" s="300"/>
      <c r="AB48" s="300"/>
      <c r="AC48" s="300"/>
      <c r="AD48" s="300"/>
      <c r="AE48" s="300"/>
      <c r="AF48" s="300"/>
      <c r="AG48" s="300"/>
      <c r="AH48" s="300"/>
      <c r="AI48" s="300"/>
      <c r="AJ48" s="300"/>
      <c r="AK48" s="300"/>
      <c r="AL48" s="300"/>
      <c r="AM48" s="300"/>
      <c r="AN48" s="300"/>
      <c r="AO48" s="300"/>
      <c r="AP48" s="300"/>
      <c r="AQ48" s="300"/>
      <c r="AR48" s="300"/>
      <c r="AS48" s="300"/>
      <c r="AT48" s="300"/>
      <c r="AU48" s="300"/>
      <c r="AV48" s="300"/>
      <c r="AW48" s="300"/>
      <c r="AX48" s="300"/>
      <c r="AY48" s="300"/>
      <c r="AZ48" s="300"/>
      <c r="BA48" s="300"/>
      <c r="BB48" s="300"/>
      <c r="BC48" s="300"/>
      <c r="BD48" s="300"/>
      <c r="BE48" s="300"/>
      <c r="BF48" s="300"/>
      <c r="BG48" s="300"/>
      <c r="BH48" s="300"/>
      <c r="BI48" s="300"/>
      <c r="BJ48" s="300"/>
      <c r="BK48" s="300"/>
      <c r="BL48" s="300"/>
      <c r="BM48" s="300"/>
    </row>
    <row r="49" spans="4:65" s="315" customFormat="1" x14ac:dyDescent="0.2">
      <c r="D49" s="314"/>
      <c r="E49" s="314"/>
      <c r="F49" s="314"/>
      <c r="G49" s="314"/>
      <c r="H49" s="314"/>
      <c r="I49" s="314"/>
      <c r="J49" s="314"/>
      <c r="K49" s="314"/>
      <c r="L49" s="314"/>
      <c r="M49" s="314"/>
      <c r="N49" s="314"/>
      <c r="O49" s="314"/>
      <c r="P49" s="314"/>
      <c r="Q49" s="314"/>
      <c r="R49" s="314"/>
      <c r="S49" s="314"/>
      <c r="T49" s="314"/>
      <c r="U49" s="314"/>
      <c r="V49" s="300"/>
      <c r="W49" s="300"/>
      <c r="X49" s="300"/>
      <c r="Y49" s="300"/>
      <c r="Z49" s="300"/>
      <c r="AA49" s="300"/>
      <c r="AB49" s="300"/>
      <c r="AC49" s="300"/>
      <c r="AD49" s="300"/>
      <c r="AE49" s="300"/>
      <c r="AF49" s="300"/>
      <c r="AG49" s="300"/>
      <c r="AH49" s="300"/>
      <c r="AI49" s="300"/>
      <c r="AJ49" s="300"/>
      <c r="AK49" s="300"/>
      <c r="AL49" s="300"/>
      <c r="AM49" s="300"/>
      <c r="AN49" s="300"/>
      <c r="AO49" s="300"/>
      <c r="AP49" s="300"/>
      <c r="AQ49" s="300"/>
      <c r="AR49" s="300"/>
      <c r="AS49" s="300"/>
      <c r="AT49" s="300"/>
      <c r="AU49" s="300"/>
      <c r="AV49" s="300"/>
      <c r="AW49" s="300"/>
      <c r="AX49" s="300"/>
      <c r="AY49" s="300"/>
      <c r="AZ49" s="300"/>
      <c r="BA49" s="300"/>
      <c r="BB49" s="300"/>
      <c r="BC49" s="300"/>
      <c r="BD49" s="300"/>
      <c r="BE49" s="300"/>
      <c r="BF49" s="300"/>
      <c r="BG49" s="300"/>
      <c r="BH49" s="300"/>
      <c r="BI49" s="300"/>
      <c r="BJ49" s="300"/>
      <c r="BK49" s="300"/>
      <c r="BL49" s="300"/>
      <c r="BM49" s="300"/>
    </row>
    <row r="50" spans="4:65" s="315" customFormat="1" x14ac:dyDescent="0.2">
      <c r="D50" s="314"/>
      <c r="E50" s="314"/>
      <c r="F50" s="314"/>
      <c r="G50" s="314"/>
      <c r="H50" s="314"/>
      <c r="I50" s="314"/>
      <c r="J50" s="314"/>
      <c r="K50" s="314"/>
      <c r="L50" s="314"/>
      <c r="M50" s="314"/>
      <c r="N50" s="314"/>
      <c r="O50" s="314"/>
      <c r="P50" s="314"/>
      <c r="Q50" s="314"/>
      <c r="R50" s="314"/>
      <c r="S50" s="314"/>
      <c r="T50" s="314"/>
      <c r="U50" s="314"/>
      <c r="V50" s="300"/>
      <c r="W50" s="300"/>
      <c r="X50" s="300"/>
      <c r="Y50" s="300"/>
      <c r="Z50" s="300"/>
      <c r="AA50" s="300"/>
      <c r="AB50" s="300"/>
      <c r="AC50" s="300"/>
      <c r="AD50" s="300"/>
      <c r="AE50" s="300"/>
      <c r="AF50" s="300"/>
      <c r="AG50" s="300"/>
      <c r="AH50" s="300"/>
      <c r="AI50" s="300"/>
      <c r="AJ50" s="300"/>
      <c r="AK50" s="300"/>
      <c r="AL50" s="300"/>
      <c r="AM50" s="300"/>
      <c r="AN50" s="300"/>
      <c r="AO50" s="300"/>
      <c r="AP50" s="300"/>
      <c r="AQ50" s="300"/>
      <c r="AR50" s="300"/>
      <c r="AS50" s="300"/>
      <c r="AT50" s="300"/>
      <c r="AU50" s="300"/>
      <c r="AV50" s="300"/>
      <c r="AW50" s="300"/>
      <c r="AX50" s="300"/>
      <c r="AY50" s="300"/>
      <c r="AZ50" s="300"/>
      <c r="BA50" s="300"/>
      <c r="BB50" s="300"/>
      <c r="BC50" s="300"/>
      <c r="BD50" s="300"/>
      <c r="BE50" s="300"/>
      <c r="BF50" s="300"/>
      <c r="BG50" s="300"/>
      <c r="BH50" s="300"/>
      <c r="BI50" s="300"/>
      <c r="BJ50" s="300"/>
      <c r="BK50" s="300"/>
      <c r="BL50" s="300"/>
      <c r="BM50" s="300"/>
    </row>
    <row r="51" spans="4:65" s="315" customFormat="1" x14ac:dyDescent="0.2">
      <c r="D51" s="314"/>
      <c r="E51" s="314"/>
      <c r="F51" s="314"/>
      <c r="G51" s="314"/>
      <c r="H51" s="314"/>
      <c r="I51" s="314"/>
      <c r="J51" s="314"/>
      <c r="K51" s="314"/>
      <c r="L51" s="314"/>
      <c r="M51" s="314"/>
      <c r="N51" s="314"/>
      <c r="O51" s="314"/>
      <c r="P51" s="314"/>
      <c r="Q51" s="314"/>
      <c r="R51" s="314"/>
      <c r="S51" s="314"/>
      <c r="T51" s="314"/>
      <c r="U51" s="314"/>
      <c r="V51" s="300"/>
      <c r="W51" s="300"/>
      <c r="X51" s="300"/>
      <c r="Y51" s="300"/>
      <c r="Z51" s="300"/>
      <c r="AA51" s="300"/>
      <c r="AB51" s="300"/>
      <c r="AC51" s="300"/>
      <c r="AD51" s="300"/>
      <c r="AE51" s="300"/>
      <c r="AF51" s="300"/>
      <c r="AG51" s="300"/>
      <c r="AH51" s="300"/>
      <c r="AI51" s="300"/>
      <c r="AJ51" s="300"/>
      <c r="AK51" s="300"/>
      <c r="AL51" s="300"/>
      <c r="AM51" s="300"/>
      <c r="AN51" s="300"/>
      <c r="AO51" s="300"/>
      <c r="AP51" s="300"/>
      <c r="AQ51" s="300"/>
      <c r="AR51" s="300"/>
      <c r="AS51" s="300"/>
      <c r="AT51" s="300"/>
      <c r="AU51" s="300"/>
      <c r="AV51" s="300"/>
      <c r="AW51" s="300"/>
      <c r="AX51" s="300"/>
      <c r="AY51" s="300"/>
      <c r="AZ51" s="300"/>
      <c r="BA51" s="300"/>
      <c r="BB51" s="300"/>
      <c r="BC51" s="300"/>
      <c r="BD51" s="300"/>
      <c r="BE51" s="300"/>
      <c r="BF51" s="300"/>
      <c r="BG51" s="300"/>
      <c r="BH51" s="300"/>
      <c r="BI51" s="300"/>
      <c r="BJ51" s="300"/>
      <c r="BK51" s="300"/>
      <c r="BL51" s="300"/>
      <c r="BM51" s="300"/>
    </row>
    <row r="52" spans="4:65" s="315" customFormat="1" x14ac:dyDescent="0.2">
      <c r="D52" s="314"/>
      <c r="E52" s="314"/>
      <c r="F52" s="314"/>
      <c r="G52" s="314"/>
      <c r="H52" s="314"/>
      <c r="I52" s="314"/>
      <c r="J52" s="314"/>
      <c r="K52" s="314"/>
      <c r="L52" s="314"/>
      <c r="M52" s="314"/>
      <c r="N52" s="314"/>
      <c r="O52" s="314"/>
      <c r="P52" s="314"/>
      <c r="Q52" s="314"/>
      <c r="R52" s="314"/>
      <c r="S52" s="314"/>
      <c r="T52" s="314"/>
      <c r="U52" s="314"/>
      <c r="V52" s="300"/>
      <c r="W52" s="300"/>
      <c r="X52" s="300"/>
      <c r="Y52" s="300"/>
      <c r="Z52" s="300"/>
      <c r="AA52" s="300"/>
      <c r="AB52" s="300"/>
      <c r="AC52" s="300"/>
      <c r="AD52" s="300"/>
      <c r="AE52" s="300"/>
      <c r="AF52" s="300"/>
      <c r="AG52" s="300"/>
      <c r="AH52" s="300"/>
      <c r="AI52" s="300"/>
      <c r="AJ52" s="300"/>
      <c r="AK52" s="300"/>
      <c r="AL52" s="300"/>
      <c r="AM52" s="300"/>
      <c r="AN52" s="300"/>
      <c r="AO52" s="300"/>
      <c r="AP52" s="300"/>
      <c r="AQ52" s="300"/>
      <c r="AR52" s="300"/>
      <c r="AS52" s="300"/>
      <c r="AT52" s="300"/>
      <c r="AU52" s="300"/>
      <c r="AV52" s="300"/>
      <c r="AW52" s="300"/>
      <c r="AX52" s="300"/>
      <c r="AY52" s="300"/>
      <c r="AZ52" s="300"/>
      <c r="BA52" s="300"/>
      <c r="BB52" s="300"/>
      <c r="BC52" s="300"/>
      <c r="BD52" s="300"/>
      <c r="BE52" s="300"/>
      <c r="BF52" s="300"/>
      <c r="BG52" s="300"/>
      <c r="BH52" s="300"/>
      <c r="BI52" s="300"/>
      <c r="BJ52" s="300"/>
      <c r="BK52" s="300"/>
      <c r="BL52" s="300"/>
      <c r="BM52" s="300"/>
    </row>
    <row r="53" spans="4:65" s="315" customFormat="1" x14ac:dyDescent="0.2">
      <c r="D53" s="314"/>
      <c r="E53" s="314"/>
      <c r="F53" s="314"/>
      <c r="G53" s="314"/>
      <c r="H53" s="314"/>
      <c r="I53" s="314"/>
      <c r="J53" s="314"/>
      <c r="K53" s="314"/>
      <c r="L53" s="314"/>
      <c r="M53" s="314"/>
      <c r="N53" s="314"/>
      <c r="O53" s="314"/>
      <c r="P53" s="314"/>
      <c r="Q53" s="314"/>
      <c r="R53" s="314"/>
      <c r="S53" s="314"/>
      <c r="T53" s="314"/>
      <c r="U53" s="314"/>
      <c r="V53" s="300"/>
      <c r="W53" s="300"/>
      <c r="X53" s="300"/>
      <c r="Y53" s="300"/>
      <c r="Z53" s="300"/>
      <c r="AA53" s="300"/>
      <c r="AB53" s="300"/>
      <c r="AC53" s="300"/>
      <c r="AD53" s="300"/>
      <c r="AE53" s="300"/>
      <c r="AF53" s="300"/>
      <c r="AG53" s="300"/>
      <c r="AH53" s="300"/>
      <c r="AI53" s="300"/>
      <c r="AJ53" s="300"/>
      <c r="AK53" s="300"/>
      <c r="AL53" s="300"/>
      <c r="AM53" s="300"/>
      <c r="AN53" s="300"/>
      <c r="AO53" s="300"/>
      <c r="AP53" s="300"/>
      <c r="AQ53" s="300"/>
      <c r="AR53" s="300"/>
      <c r="AS53" s="300"/>
      <c r="AT53" s="300"/>
      <c r="AU53" s="300"/>
      <c r="AV53" s="300"/>
      <c r="AW53" s="300"/>
      <c r="AX53" s="300"/>
      <c r="AY53" s="300"/>
      <c r="AZ53" s="300"/>
      <c r="BA53" s="300"/>
      <c r="BB53" s="300"/>
      <c r="BC53" s="300"/>
      <c r="BD53" s="300"/>
      <c r="BE53" s="300"/>
      <c r="BF53" s="300"/>
      <c r="BG53" s="300"/>
      <c r="BH53" s="300"/>
      <c r="BI53" s="300"/>
      <c r="BJ53" s="300"/>
      <c r="BK53" s="300"/>
      <c r="BL53" s="300"/>
      <c r="BM53" s="300"/>
    </row>
    <row r="54" spans="4:65" s="315" customFormat="1" x14ac:dyDescent="0.2">
      <c r="D54" s="314"/>
      <c r="E54" s="314"/>
      <c r="F54" s="314"/>
      <c r="G54" s="314"/>
      <c r="H54" s="314"/>
      <c r="I54" s="314"/>
      <c r="J54" s="314"/>
      <c r="K54" s="314"/>
      <c r="L54" s="314"/>
      <c r="M54" s="314"/>
      <c r="N54" s="314"/>
      <c r="O54" s="314"/>
      <c r="P54" s="314"/>
      <c r="Q54" s="314"/>
      <c r="R54" s="314"/>
      <c r="S54" s="314"/>
      <c r="T54" s="314"/>
      <c r="U54" s="314"/>
      <c r="V54" s="300"/>
      <c r="W54" s="300"/>
      <c r="X54" s="300"/>
      <c r="Y54" s="300"/>
      <c r="Z54" s="300"/>
      <c r="AA54" s="300"/>
      <c r="AB54" s="300"/>
      <c r="AC54" s="300"/>
      <c r="AD54" s="300"/>
      <c r="AE54" s="300"/>
      <c r="AF54" s="300"/>
      <c r="AG54" s="300"/>
      <c r="AH54" s="300"/>
      <c r="AI54" s="300"/>
      <c r="AJ54" s="300"/>
      <c r="AK54" s="300"/>
      <c r="AL54" s="300"/>
      <c r="AM54" s="300"/>
      <c r="AN54" s="300"/>
      <c r="AO54" s="300"/>
      <c r="AP54" s="300"/>
      <c r="AQ54" s="300"/>
      <c r="AR54" s="300"/>
      <c r="AS54" s="300"/>
      <c r="AT54" s="300"/>
      <c r="AU54" s="300"/>
      <c r="AV54" s="300"/>
      <c r="AW54" s="300"/>
      <c r="AX54" s="300"/>
      <c r="AY54" s="300"/>
      <c r="AZ54" s="300"/>
      <c r="BA54" s="300"/>
      <c r="BB54" s="300"/>
      <c r="BC54" s="300"/>
      <c r="BD54" s="300"/>
      <c r="BE54" s="300"/>
      <c r="BF54" s="300"/>
      <c r="BG54" s="300"/>
      <c r="BH54" s="300"/>
      <c r="BI54" s="300"/>
      <c r="BJ54" s="300"/>
      <c r="BK54" s="300"/>
      <c r="BL54" s="300"/>
      <c r="BM54" s="300"/>
    </row>
    <row r="55" spans="4:65" s="315" customFormat="1" x14ac:dyDescent="0.2">
      <c r="D55" s="314"/>
      <c r="E55" s="314"/>
      <c r="F55" s="314"/>
      <c r="G55" s="314"/>
      <c r="H55" s="314"/>
      <c r="I55" s="314"/>
      <c r="J55" s="314"/>
      <c r="K55" s="314"/>
      <c r="L55" s="314"/>
      <c r="M55" s="314"/>
      <c r="N55" s="314"/>
      <c r="O55" s="314"/>
      <c r="P55" s="314"/>
      <c r="Q55" s="314"/>
      <c r="R55" s="314"/>
      <c r="S55" s="314"/>
      <c r="T55" s="314"/>
      <c r="U55" s="314"/>
      <c r="V55" s="300"/>
      <c r="W55" s="300"/>
      <c r="X55" s="300"/>
      <c r="Y55" s="300"/>
      <c r="Z55" s="300"/>
      <c r="AA55" s="300"/>
      <c r="AB55" s="300"/>
      <c r="AC55" s="300"/>
      <c r="AD55" s="300"/>
      <c r="AE55" s="300"/>
      <c r="AF55" s="300"/>
      <c r="AG55" s="300"/>
      <c r="AH55" s="300"/>
      <c r="AI55" s="300"/>
      <c r="AJ55" s="300"/>
      <c r="AK55" s="300"/>
      <c r="AL55" s="300"/>
      <c r="AM55" s="300"/>
      <c r="AN55" s="300"/>
      <c r="AO55" s="300"/>
      <c r="AP55" s="300"/>
      <c r="AQ55" s="300"/>
      <c r="AR55" s="300"/>
      <c r="AS55" s="300"/>
      <c r="AT55" s="300"/>
      <c r="AU55" s="300"/>
      <c r="AV55" s="300"/>
      <c r="AW55" s="300"/>
      <c r="AX55" s="300"/>
      <c r="AY55" s="300"/>
      <c r="AZ55" s="300"/>
      <c r="BA55" s="300"/>
      <c r="BB55" s="300"/>
      <c r="BC55" s="300"/>
      <c r="BD55" s="300"/>
      <c r="BE55" s="300"/>
      <c r="BF55" s="300"/>
      <c r="BG55" s="300"/>
      <c r="BH55" s="300"/>
      <c r="BI55" s="300"/>
      <c r="BJ55" s="300"/>
      <c r="BK55" s="300"/>
      <c r="BL55" s="300"/>
      <c r="BM55" s="300"/>
    </row>
    <row r="56" spans="4:65" s="315" customFormat="1" x14ac:dyDescent="0.2">
      <c r="D56" s="314"/>
      <c r="E56" s="314"/>
      <c r="F56" s="314"/>
      <c r="G56" s="314"/>
      <c r="H56" s="314"/>
      <c r="I56" s="314"/>
      <c r="J56" s="314"/>
      <c r="K56" s="314"/>
      <c r="L56" s="314"/>
      <c r="M56" s="314"/>
      <c r="N56" s="314"/>
      <c r="O56" s="314"/>
      <c r="P56" s="314"/>
      <c r="Q56" s="314"/>
      <c r="R56" s="314"/>
      <c r="S56" s="314"/>
      <c r="T56" s="314"/>
      <c r="U56" s="314"/>
      <c r="V56" s="300"/>
      <c r="W56" s="300"/>
      <c r="X56" s="300"/>
      <c r="Y56" s="300"/>
      <c r="Z56" s="300"/>
      <c r="AA56" s="300"/>
      <c r="AB56" s="300"/>
      <c r="AC56" s="300"/>
      <c r="AD56" s="300"/>
      <c r="AE56" s="300"/>
      <c r="AF56" s="300"/>
      <c r="AG56" s="300"/>
      <c r="AH56" s="300"/>
      <c r="AI56" s="300"/>
      <c r="AJ56" s="300"/>
      <c r="AK56" s="300"/>
      <c r="AL56" s="300"/>
      <c r="AM56" s="300"/>
      <c r="AN56" s="300"/>
      <c r="AO56" s="300"/>
      <c r="AP56" s="300"/>
      <c r="AQ56" s="300"/>
      <c r="AR56" s="300"/>
      <c r="AS56" s="300"/>
      <c r="AT56" s="300"/>
      <c r="AU56" s="300"/>
      <c r="AV56" s="300"/>
      <c r="AW56" s="300"/>
      <c r="AX56" s="300"/>
      <c r="AY56" s="300"/>
      <c r="AZ56" s="300"/>
      <c r="BA56" s="300"/>
      <c r="BB56" s="300"/>
      <c r="BC56" s="300"/>
      <c r="BD56" s="300"/>
      <c r="BE56" s="300"/>
      <c r="BF56" s="300"/>
      <c r="BG56" s="300"/>
      <c r="BH56" s="300"/>
      <c r="BI56" s="300"/>
      <c r="BJ56" s="300"/>
      <c r="BK56" s="300"/>
      <c r="BL56" s="300"/>
      <c r="BM56" s="300"/>
    </row>
    <row r="57" spans="4:65" s="315" customFormat="1" x14ac:dyDescent="0.2">
      <c r="D57" s="314"/>
      <c r="E57" s="314"/>
      <c r="F57" s="314"/>
      <c r="G57" s="314"/>
      <c r="H57" s="314"/>
      <c r="I57" s="314"/>
      <c r="J57" s="314"/>
      <c r="K57" s="314"/>
      <c r="L57" s="314"/>
      <c r="M57" s="314"/>
      <c r="N57" s="314"/>
      <c r="O57" s="314"/>
      <c r="P57" s="314"/>
      <c r="Q57" s="314"/>
      <c r="R57" s="314"/>
      <c r="S57" s="314"/>
      <c r="T57" s="314"/>
      <c r="U57" s="314"/>
      <c r="V57" s="300"/>
      <c r="W57" s="300"/>
      <c r="X57" s="300"/>
      <c r="Y57" s="300"/>
      <c r="Z57" s="300"/>
      <c r="AA57" s="300"/>
      <c r="AB57" s="300"/>
      <c r="AC57" s="300"/>
      <c r="AD57" s="300"/>
      <c r="AE57" s="300"/>
      <c r="AF57" s="300"/>
      <c r="AG57" s="300"/>
      <c r="AH57" s="300"/>
      <c r="AI57" s="300"/>
      <c r="AJ57" s="300"/>
      <c r="AK57" s="300"/>
      <c r="AL57" s="300"/>
      <c r="AM57" s="300"/>
      <c r="AN57" s="300"/>
      <c r="AO57" s="300"/>
      <c r="AP57" s="300"/>
      <c r="AQ57" s="300"/>
      <c r="AR57" s="300"/>
      <c r="AS57" s="300"/>
      <c r="AT57" s="300"/>
      <c r="AU57" s="300"/>
      <c r="AV57" s="300"/>
      <c r="AW57" s="300"/>
      <c r="AX57" s="300"/>
      <c r="AY57" s="300"/>
      <c r="AZ57" s="300"/>
      <c r="BA57" s="300"/>
      <c r="BB57" s="300"/>
      <c r="BC57" s="300"/>
      <c r="BD57" s="300"/>
      <c r="BE57" s="300"/>
      <c r="BF57" s="300"/>
      <c r="BG57" s="300"/>
      <c r="BH57" s="300"/>
      <c r="BI57" s="300"/>
      <c r="BJ57" s="300"/>
      <c r="BK57" s="300"/>
      <c r="BL57" s="300"/>
      <c r="BM57" s="300"/>
    </row>
    <row r="58" spans="4:65" s="315" customFormat="1" x14ac:dyDescent="0.2">
      <c r="D58" s="314"/>
      <c r="E58" s="314"/>
      <c r="F58" s="314"/>
      <c r="G58" s="314"/>
      <c r="H58" s="314"/>
      <c r="I58" s="314"/>
      <c r="J58" s="314"/>
      <c r="K58" s="314"/>
      <c r="L58" s="314"/>
      <c r="M58" s="314"/>
      <c r="N58" s="314"/>
      <c r="O58" s="314"/>
      <c r="P58" s="314"/>
      <c r="Q58" s="314"/>
      <c r="R58" s="314"/>
      <c r="S58" s="314"/>
      <c r="T58" s="314"/>
      <c r="U58" s="314"/>
      <c r="V58" s="300"/>
      <c r="W58" s="300"/>
      <c r="X58" s="300"/>
      <c r="Y58" s="300"/>
      <c r="Z58" s="300"/>
      <c r="AA58" s="300"/>
      <c r="AB58" s="300"/>
      <c r="AC58" s="300"/>
      <c r="AD58" s="300"/>
      <c r="AE58" s="300"/>
      <c r="AF58" s="300"/>
      <c r="AG58" s="300"/>
      <c r="AH58" s="300"/>
      <c r="AI58" s="300"/>
      <c r="AJ58" s="300"/>
      <c r="AK58" s="300"/>
      <c r="AL58" s="300"/>
      <c r="AM58" s="300"/>
      <c r="AN58" s="300"/>
      <c r="AO58" s="300"/>
      <c r="AP58" s="300"/>
      <c r="AQ58" s="300"/>
      <c r="AR58" s="300"/>
      <c r="AS58" s="300"/>
      <c r="AT58" s="300"/>
      <c r="AU58" s="300"/>
      <c r="AV58" s="300"/>
      <c r="AW58" s="300"/>
      <c r="AX58" s="300"/>
      <c r="AY58" s="300"/>
      <c r="AZ58" s="300"/>
      <c r="BA58" s="300"/>
      <c r="BB58" s="300"/>
      <c r="BC58" s="300"/>
      <c r="BD58" s="300"/>
      <c r="BE58" s="300"/>
      <c r="BF58" s="300"/>
      <c r="BG58" s="300"/>
      <c r="BH58" s="300"/>
      <c r="BI58" s="300"/>
      <c r="BJ58" s="300"/>
      <c r="BK58" s="300"/>
      <c r="BL58" s="300"/>
      <c r="BM58" s="300"/>
    </row>
    <row r="59" spans="4:65" s="315" customFormat="1" x14ac:dyDescent="0.2">
      <c r="D59" s="314"/>
      <c r="E59" s="314"/>
      <c r="F59" s="314"/>
      <c r="G59" s="314"/>
      <c r="H59" s="314"/>
      <c r="I59" s="314"/>
      <c r="J59" s="314"/>
      <c r="K59" s="314"/>
      <c r="L59" s="314"/>
      <c r="M59" s="314"/>
      <c r="N59" s="314"/>
      <c r="O59" s="314"/>
      <c r="P59" s="314"/>
      <c r="Q59" s="314"/>
      <c r="R59" s="314"/>
      <c r="S59" s="314"/>
      <c r="T59" s="314"/>
      <c r="U59" s="314"/>
      <c r="V59" s="300"/>
      <c r="W59" s="300"/>
      <c r="X59" s="300"/>
      <c r="Y59" s="300"/>
      <c r="Z59" s="300"/>
      <c r="AA59" s="300"/>
      <c r="AB59" s="300"/>
      <c r="AC59" s="300"/>
      <c r="AD59" s="300"/>
      <c r="AE59" s="300"/>
      <c r="AF59" s="300"/>
      <c r="AG59" s="300"/>
      <c r="AH59" s="300"/>
      <c r="AI59" s="300"/>
      <c r="AJ59" s="300"/>
      <c r="AK59" s="300"/>
      <c r="AL59" s="300"/>
      <c r="AM59" s="300"/>
      <c r="AN59" s="300"/>
      <c r="AO59" s="300"/>
      <c r="AP59" s="300"/>
      <c r="AQ59" s="300"/>
      <c r="AR59" s="300"/>
      <c r="AS59" s="300"/>
      <c r="AT59" s="300"/>
      <c r="AU59" s="300"/>
      <c r="AV59" s="300"/>
      <c r="AW59" s="300"/>
      <c r="AX59" s="300"/>
      <c r="AY59" s="300"/>
      <c r="AZ59" s="300"/>
      <c r="BA59" s="300"/>
      <c r="BB59" s="300"/>
      <c r="BC59" s="300"/>
      <c r="BD59" s="300"/>
      <c r="BE59" s="300"/>
      <c r="BF59" s="300"/>
      <c r="BG59" s="300"/>
      <c r="BH59" s="300"/>
      <c r="BI59" s="300"/>
      <c r="BJ59" s="300"/>
      <c r="BK59" s="300"/>
      <c r="BL59" s="300"/>
      <c r="BM59" s="300"/>
    </row>
    <row r="60" spans="4:65" s="315" customFormat="1" x14ac:dyDescent="0.2">
      <c r="D60" s="314"/>
      <c r="E60" s="314"/>
      <c r="F60" s="314"/>
      <c r="G60" s="314"/>
      <c r="H60" s="314"/>
      <c r="I60" s="314"/>
      <c r="J60" s="314"/>
      <c r="K60" s="314"/>
      <c r="L60" s="314"/>
      <c r="M60" s="314"/>
      <c r="N60" s="314"/>
      <c r="O60" s="314"/>
      <c r="P60" s="314"/>
      <c r="Q60" s="314"/>
      <c r="R60" s="314"/>
      <c r="S60" s="314"/>
      <c r="T60" s="314"/>
      <c r="U60" s="314"/>
      <c r="V60" s="300"/>
      <c r="W60" s="300"/>
      <c r="X60" s="300"/>
      <c r="Y60" s="300"/>
      <c r="Z60" s="300"/>
      <c r="AA60" s="300"/>
      <c r="AB60" s="300"/>
      <c r="AC60" s="300"/>
      <c r="AD60" s="300"/>
      <c r="AE60" s="300"/>
      <c r="AF60" s="300"/>
      <c r="AG60" s="300"/>
      <c r="AH60" s="300"/>
      <c r="AI60" s="300"/>
      <c r="AJ60" s="300"/>
      <c r="AK60" s="300"/>
      <c r="AL60" s="300"/>
      <c r="AM60" s="300"/>
      <c r="AN60" s="300"/>
      <c r="AO60" s="300"/>
      <c r="AP60" s="300"/>
      <c r="AQ60" s="300"/>
      <c r="AR60" s="300"/>
      <c r="AS60" s="300"/>
      <c r="AT60" s="300"/>
      <c r="AU60" s="300"/>
      <c r="AV60" s="300"/>
      <c r="AW60" s="300"/>
      <c r="AX60" s="300"/>
      <c r="AY60" s="300"/>
      <c r="AZ60" s="300"/>
      <c r="BA60" s="300"/>
      <c r="BB60" s="300"/>
      <c r="BC60" s="300"/>
      <c r="BD60" s="300"/>
      <c r="BE60" s="300"/>
      <c r="BF60" s="300"/>
      <c r="BG60" s="300"/>
      <c r="BH60" s="300"/>
      <c r="BI60" s="300"/>
      <c r="BJ60" s="300"/>
      <c r="BK60" s="300"/>
      <c r="BL60" s="300"/>
      <c r="BM60" s="300"/>
    </row>
    <row r="61" spans="4:65" s="315" customFormat="1" x14ac:dyDescent="0.2">
      <c r="D61" s="314"/>
      <c r="E61" s="314"/>
      <c r="F61" s="314"/>
      <c r="G61" s="314"/>
      <c r="H61" s="314"/>
      <c r="I61" s="314"/>
      <c r="J61" s="314"/>
      <c r="K61" s="314"/>
      <c r="L61" s="314"/>
      <c r="M61" s="314"/>
      <c r="N61" s="314"/>
      <c r="O61" s="314"/>
      <c r="P61" s="314"/>
      <c r="Q61" s="314"/>
      <c r="R61" s="314"/>
      <c r="S61" s="314"/>
      <c r="T61" s="314"/>
      <c r="U61" s="314"/>
      <c r="V61" s="300"/>
      <c r="W61" s="300"/>
      <c r="X61" s="300"/>
      <c r="Y61" s="300"/>
      <c r="Z61" s="300"/>
      <c r="AA61" s="300"/>
      <c r="AB61" s="300"/>
      <c r="AC61" s="300"/>
      <c r="AD61" s="300"/>
      <c r="AE61" s="300"/>
      <c r="AF61" s="300"/>
      <c r="AG61" s="300"/>
      <c r="AH61" s="300"/>
      <c r="AI61" s="300"/>
      <c r="AJ61" s="300"/>
      <c r="AK61" s="300"/>
      <c r="AL61" s="300"/>
      <c r="AM61" s="300"/>
      <c r="AN61" s="300"/>
      <c r="AO61" s="300"/>
      <c r="AP61" s="300"/>
      <c r="AQ61" s="300"/>
      <c r="AR61" s="300"/>
      <c r="AS61" s="300"/>
      <c r="AT61" s="300"/>
      <c r="AU61" s="300"/>
      <c r="AV61" s="300"/>
      <c r="AW61" s="300"/>
      <c r="AX61" s="300"/>
      <c r="AY61" s="300"/>
      <c r="AZ61" s="300"/>
      <c r="BA61" s="300"/>
      <c r="BB61" s="300"/>
      <c r="BC61" s="300"/>
      <c r="BD61" s="300"/>
      <c r="BE61" s="300"/>
      <c r="BF61" s="300"/>
      <c r="BG61" s="300"/>
      <c r="BH61" s="300"/>
      <c r="BI61" s="300"/>
      <c r="BJ61" s="300"/>
      <c r="BK61" s="300"/>
      <c r="BL61" s="300"/>
      <c r="BM61" s="300"/>
    </row>
    <row r="62" spans="4:65" s="315" customFormat="1" x14ac:dyDescent="0.2">
      <c r="D62" s="314"/>
      <c r="E62" s="314"/>
      <c r="F62" s="314"/>
      <c r="G62" s="314"/>
      <c r="H62" s="314"/>
      <c r="I62" s="314"/>
      <c r="J62" s="314"/>
      <c r="K62" s="314"/>
      <c r="L62" s="314"/>
      <c r="M62" s="314"/>
      <c r="N62" s="314"/>
      <c r="O62" s="314"/>
      <c r="P62" s="314"/>
      <c r="Q62" s="314"/>
      <c r="R62" s="314"/>
      <c r="S62" s="314"/>
      <c r="T62" s="314"/>
      <c r="U62" s="314"/>
      <c r="V62" s="300"/>
      <c r="W62" s="300"/>
      <c r="X62" s="300"/>
      <c r="Y62" s="300"/>
      <c r="Z62" s="300"/>
      <c r="AA62" s="300"/>
      <c r="AB62" s="300"/>
      <c r="AC62" s="300"/>
      <c r="AD62" s="300"/>
      <c r="AE62" s="300"/>
      <c r="AF62" s="300"/>
      <c r="AG62" s="300"/>
      <c r="AH62" s="300"/>
      <c r="AI62" s="300"/>
      <c r="AJ62" s="300"/>
      <c r="AK62" s="300"/>
      <c r="AL62" s="300"/>
      <c r="AM62" s="300"/>
      <c r="AN62" s="300"/>
      <c r="AO62" s="300"/>
      <c r="AP62" s="300"/>
      <c r="AQ62" s="300"/>
      <c r="AR62" s="300"/>
      <c r="AS62" s="300"/>
      <c r="AT62" s="300"/>
      <c r="AU62" s="300"/>
      <c r="AV62" s="300"/>
      <c r="AW62" s="300"/>
      <c r="AX62" s="300"/>
      <c r="AY62" s="300"/>
      <c r="AZ62" s="300"/>
      <c r="BA62" s="300"/>
      <c r="BB62" s="300"/>
      <c r="BC62" s="300"/>
      <c r="BD62" s="300"/>
      <c r="BE62" s="300"/>
      <c r="BF62" s="300"/>
      <c r="BG62" s="300"/>
      <c r="BH62" s="300"/>
      <c r="BI62" s="300"/>
      <c r="BJ62" s="300"/>
      <c r="BK62" s="300"/>
      <c r="BL62" s="300"/>
      <c r="BM62" s="300"/>
    </row>
    <row r="63" spans="4:65" s="315" customFormat="1" x14ac:dyDescent="0.2">
      <c r="D63" s="314"/>
      <c r="E63" s="314"/>
      <c r="F63" s="314"/>
      <c r="G63" s="314"/>
      <c r="H63" s="314"/>
      <c r="I63" s="314"/>
      <c r="J63" s="314"/>
      <c r="K63" s="314"/>
      <c r="L63" s="314"/>
      <c r="M63" s="314"/>
      <c r="N63" s="314"/>
      <c r="O63" s="314"/>
      <c r="P63" s="314"/>
      <c r="Q63" s="314"/>
      <c r="R63" s="314"/>
      <c r="S63" s="314"/>
      <c r="T63" s="314"/>
      <c r="U63" s="314"/>
      <c r="V63" s="300"/>
      <c r="W63" s="300"/>
      <c r="X63" s="300"/>
      <c r="Y63" s="300"/>
      <c r="Z63" s="300"/>
      <c r="AA63" s="300"/>
      <c r="AB63" s="300"/>
      <c r="AC63" s="300"/>
      <c r="AD63" s="300"/>
      <c r="AE63" s="300"/>
      <c r="AF63" s="300"/>
      <c r="AG63" s="300"/>
      <c r="AH63" s="300"/>
      <c r="AI63" s="300"/>
      <c r="AJ63" s="300"/>
      <c r="AK63" s="300"/>
      <c r="AL63" s="300"/>
      <c r="AM63" s="300"/>
      <c r="AN63" s="300"/>
      <c r="AO63" s="300"/>
      <c r="AP63" s="300"/>
      <c r="AQ63" s="300"/>
      <c r="AR63" s="300"/>
      <c r="AS63" s="300"/>
      <c r="AT63" s="300"/>
      <c r="AU63" s="300"/>
      <c r="AV63" s="300"/>
      <c r="AW63" s="300"/>
      <c r="AX63" s="300"/>
      <c r="AY63" s="300"/>
      <c r="AZ63" s="300"/>
      <c r="BA63" s="300"/>
      <c r="BB63" s="300"/>
      <c r="BC63" s="300"/>
      <c r="BD63" s="300"/>
      <c r="BE63" s="300"/>
      <c r="BF63" s="300"/>
      <c r="BG63" s="300"/>
      <c r="BH63" s="300"/>
      <c r="BI63" s="300"/>
      <c r="BJ63" s="300"/>
      <c r="BK63" s="300"/>
      <c r="BL63" s="300"/>
      <c r="BM63" s="300"/>
    </row>
    <row r="64" spans="4:65" s="315" customFormat="1" x14ac:dyDescent="0.2">
      <c r="D64" s="314"/>
      <c r="E64" s="314"/>
      <c r="F64" s="314"/>
      <c r="G64" s="314"/>
      <c r="H64" s="314"/>
      <c r="I64" s="314"/>
      <c r="J64" s="314"/>
      <c r="K64" s="314"/>
      <c r="L64" s="314"/>
      <c r="M64" s="314"/>
      <c r="N64" s="314"/>
      <c r="O64" s="314"/>
      <c r="P64" s="314"/>
      <c r="Q64" s="314"/>
      <c r="R64" s="314"/>
      <c r="S64" s="314"/>
      <c r="T64" s="314"/>
      <c r="U64" s="314"/>
      <c r="V64" s="300"/>
      <c r="W64" s="300"/>
      <c r="X64" s="300"/>
      <c r="Y64" s="300"/>
      <c r="Z64" s="300"/>
      <c r="AA64" s="300"/>
      <c r="AB64" s="300"/>
      <c r="AC64" s="300"/>
      <c r="AD64" s="300"/>
      <c r="AE64" s="300"/>
      <c r="AF64" s="300"/>
      <c r="AG64" s="300"/>
      <c r="AH64" s="300"/>
      <c r="AI64" s="300"/>
      <c r="AJ64" s="300"/>
      <c r="AK64" s="300"/>
      <c r="AL64" s="300"/>
      <c r="AM64" s="300"/>
      <c r="AN64" s="300"/>
      <c r="AO64" s="300"/>
      <c r="AP64" s="300"/>
      <c r="AQ64" s="300"/>
      <c r="AR64" s="300"/>
      <c r="AS64" s="300"/>
      <c r="AT64" s="300"/>
      <c r="AU64" s="300"/>
      <c r="AV64" s="300"/>
      <c r="AW64" s="300"/>
      <c r="AX64" s="300"/>
      <c r="AY64" s="300"/>
      <c r="AZ64" s="300"/>
      <c r="BA64" s="300"/>
      <c r="BB64" s="300"/>
      <c r="BC64" s="300"/>
      <c r="BD64" s="300"/>
      <c r="BE64" s="300"/>
      <c r="BF64" s="300"/>
      <c r="BG64" s="300"/>
      <c r="BH64" s="300"/>
      <c r="BI64" s="300"/>
      <c r="BJ64" s="300"/>
      <c r="BK64" s="300"/>
      <c r="BL64" s="300"/>
      <c r="BM64" s="300"/>
    </row>
    <row r="65" spans="4:65" s="315" customFormat="1" x14ac:dyDescent="0.2">
      <c r="D65" s="314"/>
      <c r="E65" s="314"/>
      <c r="F65" s="314"/>
      <c r="G65" s="314"/>
      <c r="H65" s="314"/>
      <c r="I65" s="314"/>
      <c r="J65" s="314"/>
      <c r="K65" s="314"/>
      <c r="L65" s="314"/>
      <c r="M65" s="314"/>
      <c r="N65" s="314"/>
      <c r="O65" s="314"/>
      <c r="P65" s="314"/>
      <c r="Q65" s="314"/>
      <c r="R65" s="314"/>
      <c r="S65" s="314"/>
      <c r="T65" s="314"/>
      <c r="U65" s="314"/>
      <c r="V65" s="300"/>
      <c r="W65" s="300"/>
      <c r="X65" s="300"/>
      <c r="Y65" s="300"/>
      <c r="Z65" s="300"/>
      <c r="AA65" s="300"/>
      <c r="AB65" s="300"/>
      <c r="AC65" s="300"/>
      <c r="AD65" s="300"/>
      <c r="AE65" s="300"/>
      <c r="AF65" s="300"/>
      <c r="AG65" s="300"/>
      <c r="AH65" s="300"/>
      <c r="AI65" s="300"/>
      <c r="AJ65" s="300"/>
      <c r="AK65" s="300"/>
      <c r="AL65" s="300"/>
      <c r="AM65" s="300"/>
      <c r="AN65" s="300"/>
      <c r="AO65" s="300"/>
      <c r="AP65" s="300"/>
      <c r="AQ65" s="300"/>
      <c r="AR65" s="300"/>
      <c r="AS65" s="300"/>
      <c r="AT65" s="300"/>
      <c r="AU65" s="300"/>
      <c r="AV65" s="300"/>
      <c r="AW65" s="300"/>
      <c r="AX65" s="300"/>
      <c r="AY65" s="300"/>
      <c r="AZ65" s="300"/>
      <c r="BA65" s="300"/>
      <c r="BB65" s="300"/>
      <c r="BC65" s="300"/>
      <c r="BD65" s="300"/>
      <c r="BE65" s="300"/>
      <c r="BF65" s="300"/>
      <c r="BG65" s="300"/>
      <c r="BH65" s="300"/>
      <c r="BI65" s="300"/>
      <c r="BJ65" s="300"/>
      <c r="BK65" s="300"/>
      <c r="BL65" s="300"/>
      <c r="BM65" s="300"/>
    </row>
    <row r="66" spans="4:65" s="315" customFormat="1" x14ac:dyDescent="0.2">
      <c r="D66" s="314"/>
      <c r="E66" s="314"/>
      <c r="F66" s="314"/>
      <c r="G66" s="314"/>
      <c r="H66" s="314"/>
      <c r="I66" s="314"/>
      <c r="J66" s="314"/>
      <c r="K66" s="314"/>
      <c r="L66" s="314"/>
      <c r="M66" s="314"/>
      <c r="N66" s="314"/>
      <c r="O66" s="314"/>
      <c r="P66" s="314"/>
      <c r="Q66" s="314"/>
      <c r="R66" s="314"/>
      <c r="S66" s="314"/>
      <c r="T66" s="314"/>
      <c r="U66" s="314"/>
      <c r="V66" s="300"/>
      <c r="W66" s="300"/>
      <c r="X66" s="300"/>
      <c r="Y66" s="300"/>
      <c r="Z66" s="300"/>
      <c r="AA66" s="300"/>
      <c r="AB66" s="300"/>
      <c r="AC66" s="300"/>
      <c r="AD66" s="300"/>
      <c r="AE66" s="300"/>
      <c r="AF66" s="300"/>
      <c r="AG66" s="300"/>
      <c r="AH66" s="300"/>
      <c r="AI66" s="300"/>
      <c r="AJ66" s="300"/>
      <c r="AK66" s="300"/>
      <c r="AL66" s="300"/>
      <c r="AM66" s="300"/>
      <c r="AN66" s="300"/>
      <c r="AO66" s="300"/>
      <c r="AP66" s="300"/>
      <c r="AQ66" s="300"/>
      <c r="AR66" s="300"/>
      <c r="AS66" s="300"/>
      <c r="AT66" s="300"/>
      <c r="AU66" s="300"/>
      <c r="AV66" s="300"/>
      <c r="AW66" s="300"/>
      <c r="AX66" s="300"/>
      <c r="AY66" s="300"/>
      <c r="AZ66" s="300"/>
      <c r="BA66" s="300"/>
      <c r="BB66" s="300"/>
      <c r="BC66" s="300"/>
      <c r="BD66" s="300"/>
      <c r="BE66" s="300"/>
      <c r="BF66" s="300"/>
      <c r="BG66" s="300"/>
      <c r="BH66" s="300"/>
      <c r="BI66" s="300"/>
      <c r="BJ66" s="300"/>
      <c r="BK66" s="300"/>
      <c r="BL66" s="300"/>
      <c r="BM66" s="300"/>
    </row>
    <row r="67" spans="4:65" s="315" customFormat="1" x14ac:dyDescent="0.2">
      <c r="D67" s="314"/>
      <c r="E67" s="314"/>
      <c r="F67" s="314"/>
      <c r="G67" s="314"/>
      <c r="H67" s="314"/>
      <c r="I67" s="314"/>
      <c r="J67" s="314"/>
      <c r="K67" s="314"/>
      <c r="L67" s="314"/>
      <c r="M67" s="314"/>
      <c r="N67" s="314"/>
      <c r="O67" s="314"/>
      <c r="P67" s="314"/>
      <c r="Q67" s="314"/>
      <c r="R67" s="314"/>
      <c r="S67" s="314"/>
      <c r="T67" s="314"/>
      <c r="U67" s="314"/>
      <c r="V67" s="300"/>
      <c r="W67" s="300"/>
      <c r="X67" s="300"/>
      <c r="Y67" s="300"/>
      <c r="Z67" s="300"/>
      <c r="AA67" s="300"/>
      <c r="AB67" s="300"/>
      <c r="AC67" s="300"/>
      <c r="AD67" s="300"/>
      <c r="AE67" s="300"/>
      <c r="AF67" s="300"/>
      <c r="AG67" s="300"/>
      <c r="AH67" s="300"/>
      <c r="AI67" s="300"/>
      <c r="AJ67" s="300"/>
      <c r="AK67" s="300"/>
      <c r="AL67" s="300"/>
      <c r="AM67" s="300"/>
      <c r="AN67" s="300"/>
      <c r="AO67" s="300"/>
      <c r="AP67" s="300"/>
      <c r="AQ67" s="300"/>
      <c r="AR67" s="300"/>
      <c r="AS67" s="300"/>
      <c r="AT67" s="300"/>
      <c r="AU67" s="300"/>
      <c r="AV67" s="300"/>
      <c r="AW67" s="300"/>
      <c r="AX67" s="300"/>
      <c r="AY67" s="300"/>
      <c r="AZ67" s="300"/>
      <c r="BA67" s="300"/>
      <c r="BB67" s="300"/>
      <c r="BC67" s="300"/>
      <c r="BD67" s="300"/>
      <c r="BE67" s="300"/>
      <c r="BF67" s="300"/>
      <c r="BG67" s="300"/>
      <c r="BH67" s="300"/>
      <c r="BI67" s="300"/>
      <c r="BJ67" s="300"/>
      <c r="BK67" s="300"/>
      <c r="BL67" s="300"/>
      <c r="BM67" s="300"/>
    </row>
    <row r="68" spans="4:65" s="315" customFormat="1" x14ac:dyDescent="0.2">
      <c r="D68" s="314"/>
      <c r="E68" s="314"/>
      <c r="F68" s="314"/>
      <c r="G68" s="314"/>
      <c r="H68" s="314"/>
      <c r="I68" s="314"/>
      <c r="J68" s="314"/>
      <c r="K68" s="314"/>
      <c r="L68" s="314"/>
      <c r="M68" s="314"/>
      <c r="N68" s="314"/>
      <c r="O68" s="314"/>
      <c r="P68" s="314"/>
      <c r="Q68" s="314"/>
      <c r="R68" s="314"/>
      <c r="S68" s="314"/>
      <c r="T68" s="314"/>
      <c r="U68" s="314"/>
      <c r="V68" s="300"/>
      <c r="W68" s="300"/>
      <c r="X68" s="300"/>
      <c r="Y68" s="300"/>
      <c r="Z68" s="300"/>
      <c r="AA68" s="300"/>
      <c r="AB68" s="300"/>
      <c r="AC68" s="300"/>
      <c r="AD68" s="300"/>
      <c r="AE68" s="300"/>
      <c r="AF68" s="300"/>
      <c r="AG68" s="300"/>
      <c r="AH68" s="300"/>
      <c r="AI68" s="300"/>
      <c r="AJ68" s="300"/>
      <c r="AK68" s="300"/>
      <c r="AL68" s="300"/>
      <c r="AM68" s="300"/>
      <c r="AN68" s="300"/>
      <c r="AO68" s="300"/>
      <c r="AP68" s="300"/>
      <c r="AQ68" s="300"/>
      <c r="AR68" s="300"/>
      <c r="AS68" s="300"/>
      <c r="AT68" s="300"/>
      <c r="AU68" s="300"/>
      <c r="AV68" s="300"/>
      <c r="AW68" s="300"/>
      <c r="AX68" s="300"/>
      <c r="AY68" s="300"/>
      <c r="AZ68" s="300"/>
      <c r="BA68" s="300"/>
      <c r="BB68" s="300"/>
      <c r="BC68" s="300"/>
      <c r="BD68" s="300"/>
      <c r="BE68" s="300"/>
      <c r="BF68" s="300"/>
      <c r="BG68" s="300"/>
      <c r="BH68" s="300"/>
      <c r="BI68" s="300"/>
      <c r="BJ68" s="300"/>
      <c r="BK68" s="300"/>
      <c r="BL68" s="300"/>
      <c r="BM68" s="300"/>
    </row>
    <row r="69" spans="4:65" s="315" customFormat="1" x14ac:dyDescent="0.2">
      <c r="D69" s="314"/>
      <c r="E69" s="314"/>
      <c r="F69" s="314"/>
      <c r="G69" s="314"/>
      <c r="H69" s="314"/>
      <c r="I69" s="314"/>
      <c r="J69" s="314"/>
      <c r="K69" s="314"/>
      <c r="L69" s="314"/>
      <c r="M69" s="314"/>
      <c r="N69" s="314"/>
      <c r="O69" s="314"/>
      <c r="P69" s="314"/>
      <c r="Q69" s="314"/>
      <c r="R69" s="314"/>
      <c r="S69" s="314"/>
      <c r="T69" s="314"/>
      <c r="U69" s="314"/>
      <c r="V69" s="300"/>
      <c r="W69" s="300"/>
      <c r="X69" s="300"/>
      <c r="Y69" s="300"/>
      <c r="Z69" s="300"/>
      <c r="AA69" s="300"/>
      <c r="AB69" s="300"/>
      <c r="AC69" s="300"/>
      <c r="AD69" s="300"/>
      <c r="AE69" s="300"/>
      <c r="AF69" s="300"/>
      <c r="AG69" s="300"/>
      <c r="AH69" s="300"/>
      <c r="AI69" s="300"/>
      <c r="AJ69" s="300"/>
      <c r="AK69" s="300"/>
      <c r="AL69" s="300"/>
      <c r="AM69" s="300"/>
      <c r="AN69" s="300"/>
      <c r="AO69" s="300"/>
      <c r="AP69" s="300"/>
      <c r="AQ69" s="300"/>
      <c r="AR69" s="300"/>
      <c r="AS69" s="300"/>
      <c r="AT69" s="300"/>
      <c r="AU69" s="300"/>
      <c r="AV69" s="300"/>
      <c r="AW69" s="300"/>
      <c r="AX69" s="300"/>
      <c r="AY69" s="300"/>
      <c r="AZ69" s="300"/>
      <c r="BA69" s="300"/>
      <c r="BB69" s="300"/>
      <c r="BC69" s="300"/>
      <c r="BD69" s="300"/>
      <c r="BE69" s="300"/>
      <c r="BF69" s="300"/>
      <c r="BG69" s="300"/>
      <c r="BH69" s="300"/>
      <c r="BI69" s="300"/>
      <c r="BJ69" s="300"/>
      <c r="BK69" s="300"/>
      <c r="BL69" s="300"/>
      <c r="BM69" s="300"/>
    </row>
    <row r="70" spans="4:65" s="315" customFormat="1" x14ac:dyDescent="0.2">
      <c r="D70" s="314"/>
      <c r="E70" s="314"/>
      <c r="F70" s="314"/>
      <c r="G70" s="314"/>
      <c r="H70" s="314"/>
      <c r="I70" s="314"/>
      <c r="J70" s="314"/>
      <c r="K70" s="314"/>
      <c r="L70" s="314"/>
      <c r="M70" s="314"/>
      <c r="N70" s="314"/>
      <c r="O70" s="314"/>
      <c r="P70" s="314"/>
      <c r="Q70" s="314"/>
      <c r="R70" s="314"/>
      <c r="S70" s="314"/>
      <c r="T70" s="314"/>
      <c r="U70" s="314"/>
      <c r="V70" s="300"/>
      <c r="W70" s="300"/>
      <c r="X70" s="300"/>
      <c r="Y70" s="300"/>
      <c r="Z70" s="300"/>
      <c r="AA70" s="300"/>
      <c r="AB70" s="300"/>
      <c r="AC70" s="300"/>
      <c r="AD70" s="300"/>
      <c r="AE70" s="300"/>
      <c r="AF70" s="300"/>
      <c r="AG70" s="300"/>
      <c r="AH70" s="300"/>
      <c r="AI70" s="300"/>
      <c r="AJ70" s="300"/>
      <c r="AK70" s="300"/>
      <c r="AL70" s="300"/>
      <c r="AM70" s="300"/>
      <c r="AN70" s="300"/>
      <c r="AO70" s="300"/>
      <c r="AP70" s="300"/>
      <c r="AQ70" s="300"/>
      <c r="AR70" s="300"/>
      <c r="AS70" s="300"/>
      <c r="AT70" s="300"/>
      <c r="AU70" s="300"/>
      <c r="AV70" s="300"/>
      <c r="AW70" s="300"/>
      <c r="AX70" s="300"/>
      <c r="AY70" s="300"/>
      <c r="AZ70" s="300"/>
      <c r="BA70" s="300"/>
      <c r="BB70" s="300"/>
      <c r="BC70" s="300"/>
      <c r="BD70" s="300"/>
      <c r="BE70" s="300"/>
      <c r="BF70" s="300"/>
      <c r="BG70" s="300"/>
      <c r="BH70" s="300"/>
      <c r="BI70" s="300"/>
      <c r="BJ70" s="300"/>
      <c r="BK70" s="300"/>
      <c r="BL70" s="300"/>
      <c r="BM70" s="300"/>
    </row>
    <row r="71" spans="4:65" s="315" customFormat="1" x14ac:dyDescent="0.2">
      <c r="D71" s="314"/>
      <c r="E71" s="314"/>
      <c r="F71" s="314"/>
      <c r="G71" s="314"/>
      <c r="H71" s="314"/>
      <c r="I71" s="314"/>
      <c r="J71" s="314"/>
      <c r="K71" s="314"/>
      <c r="L71" s="314"/>
      <c r="M71" s="314"/>
      <c r="N71" s="314"/>
      <c r="O71" s="314"/>
      <c r="P71" s="314"/>
      <c r="Q71" s="314"/>
      <c r="R71" s="314"/>
      <c r="S71" s="314"/>
      <c r="T71" s="314"/>
      <c r="U71" s="314"/>
      <c r="V71" s="300"/>
      <c r="W71" s="300"/>
      <c r="X71" s="300"/>
      <c r="Y71" s="300"/>
      <c r="Z71" s="300"/>
      <c r="AA71" s="300"/>
      <c r="AB71" s="300"/>
      <c r="AC71" s="300"/>
      <c r="AD71" s="300"/>
      <c r="AE71" s="300"/>
      <c r="AF71" s="300"/>
      <c r="AG71" s="300"/>
      <c r="AH71" s="300"/>
      <c r="AI71" s="300"/>
      <c r="AJ71" s="300"/>
      <c r="AK71" s="300"/>
      <c r="AL71" s="300"/>
      <c r="AM71" s="300"/>
      <c r="AN71" s="300"/>
      <c r="AO71" s="300"/>
      <c r="AP71" s="300"/>
      <c r="AQ71" s="300"/>
      <c r="AR71" s="300"/>
      <c r="AS71" s="300"/>
      <c r="AT71" s="300"/>
      <c r="AU71" s="300"/>
      <c r="AV71" s="300"/>
      <c r="AW71" s="300"/>
      <c r="AX71" s="300"/>
      <c r="AY71" s="300"/>
      <c r="AZ71" s="300"/>
      <c r="BA71" s="300"/>
      <c r="BB71" s="300"/>
      <c r="BC71" s="300"/>
      <c r="BD71" s="300"/>
      <c r="BE71" s="300"/>
      <c r="BF71" s="300"/>
      <c r="BG71" s="300"/>
      <c r="BH71" s="300"/>
      <c r="BI71" s="300"/>
      <c r="BJ71" s="300"/>
      <c r="BK71" s="300"/>
      <c r="BL71" s="300"/>
      <c r="BM71" s="300"/>
    </row>
    <row r="72" spans="4:65" s="315" customFormat="1" x14ac:dyDescent="0.2">
      <c r="D72" s="314"/>
      <c r="E72" s="314"/>
      <c r="F72" s="314"/>
      <c r="G72" s="314"/>
      <c r="H72" s="314"/>
      <c r="I72" s="314"/>
      <c r="J72" s="314"/>
      <c r="K72" s="314"/>
      <c r="L72" s="314"/>
      <c r="M72" s="314"/>
      <c r="N72" s="314"/>
      <c r="O72" s="314"/>
      <c r="P72" s="314"/>
      <c r="Q72" s="314"/>
      <c r="R72" s="314"/>
      <c r="S72" s="314"/>
      <c r="T72" s="314"/>
      <c r="U72" s="314"/>
      <c r="V72" s="300"/>
      <c r="W72" s="300"/>
      <c r="X72" s="300"/>
      <c r="Y72" s="300"/>
      <c r="Z72" s="300"/>
      <c r="AA72" s="300"/>
      <c r="AB72" s="300"/>
      <c r="AC72" s="300"/>
      <c r="AD72" s="300"/>
      <c r="AE72" s="300"/>
      <c r="AF72" s="300"/>
      <c r="AG72" s="300"/>
      <c r="AH72" s="300"/>
      <c r="AI72" s="300"/>
      <c r="AJ72" s="300"/>
      <c r="AK72" s="300"/>
      <c r="AL72" s="300"/>
      <c r="AM72" s="300"/>
      <c r="AN72" s="300"/>
      <c r="AO72" s="300"/>
      <c r="AP72" s="300"/>
      <c r="AQ72" s="300"/>
      <c r="AR72" s="300"/>
      <c r="AS72" s="300"/>
      <c r="AT72" s="300"/>
      <c r="AU72" s="300"/>
      <c r="AV72" s="300"/>
      <c r="AW72" s="300"/>
      <c r="AX72" s="300"/>
      <c r="AY72" s="300"/>
      <c r="AZ72" s="300"/>
      <c r="BA72" s="300"/>
      <c r="BB72" s="300"/>
      <c r="BC72" s="300"/>
      <c r="BD72" s="300"/>
      <c r="BE72" s="300"/>
      <c r="BF72" s="300"/>
      <c r="BG72" s="300"/>
      <c r="BH72" s="300"/>
      <c r="BI72" s="300"/>
      <c r="BJ72" s="300"/>
      <c r="BK72" s="300"/>
      <c r="BL72" s="300"/>
      <c r="BM72" s="300"/>
    </row>
    <row r="73" spans="4:65" s="315" customFormat="1" x14ac:dyDescent="0.2">
      <c r="D73" s="314"/>
      <c r="E73" s="314"/>
      <c r="F73" s="314"/>
      <c r="G73" s="314"/>
      <c r="H73" s="314"/>
      <c r="I73" s="314"/>
      <c r="J73" s="314"/>
      <c r="K73" s="314"/>
      <c r="L73" s="314"/>
      <c r="M73" s="314"/>
      <c r="N73" s="314"/>
      <c r="O73" s="314"/>
      <c r="P73" s="314"/>
      <c r="Q73" s="314"/>
      <c r="R73" s="314"/>
      <c r="S73" s="314"/>
      <c r="T73" s="314"/>
      <c r="U73" s="314"/>
      <c r="V73" s="300"/>
      <c r="W73" s="300"/>
      <c r="X73" s="300"/>
      <c r="Y73" s="300"/>
      <c r="Z73" s="300"/>
      <c r="AA73" s="300"/>
      <c r="AB73" s="300"/>
      <c r="AC73" s="300"/>
      <c r="AD73" s="300"/>
      <c r="AE73" s="300"/>
      <c r="AF73" s="300"/>
      <c r="AG73" s="300"/>
      <c r="AH73" s="300"/>
      <c r="AI73" s="300"/>
      <c r="AJ73" s="300"/>
      <c r="AK73" s="300"/>
      <c r="AL73" s="300"/>
      <c r="AM73" s="300"/>
      <c r="AN73" s="300"/>
      <c r="AO73" s="300"/>
      <c r="AP73" s="300"/>
      <c r="AQ73" s="300"/>
      <c r="AR73" s="300"/>
      <c r="AS73" s="300"/>
      <c r="AT73" s="300"/>
      <c r="AU73" s="300"/>
      <c r="AV73" s="300"/>
      <c r="AW73" s="300"/>
      <c r="AX73" s="300"/>
      <c r="AY73" s="300"/>
      <c r="AZ73" s="300"/>
      <c r="BA73" s="300"/>
      <c r="BB73" s="300"/>
      <c r="BC73" s="300"/>
      <c r="BD73" s="300"/>
      <c r="BE73" s="300"/>
      <c r="BF73" s="300"/>
      <c r="BG73" s="300"/>
      <c r="BH73" s="300"/>
      <c r="BI73" s="300"/>
      <c r="BJ73" s="300"/>
      <c r="BK73" s="300"/>
      <c r="BL73" s="300"/>
      <c r="BM73" s="300"/>
    </row>
    <row r="74" spans="4:65" s="315" customFormat="1" x14ac:dyDescent="0.2">
      <c r="D74" s="314"/>
      <c r="E74" s="314"/>
      <c r="F74" s="314"/>
      <c r="G74" s="314"/>
      <c r="H74" s="314"/>
      <c r="I74" s="314"/>
      <c r="J74" s="314"/>
      <c r="K74" s="314"/>
      <c r="L74" s="314"/>
      <c r="M74" s="314"/>
      <c r="N74" s="314"/>
      <c r="O74" s="314"/>
      <c r="P74" s="314"/>
      <c r="Q74" s="314"/>
      <c r="R74" s="314"/>
      <c r="S74" s="314"/>
      <c r="T74" s="314"/>
      <c r="U74" s="314"/>
      <c r="V74" s="300"/>
      <c r="W74" s="300"/>
      <c r="X74" s="300"/>
      <c r="Y74" s="300"/>
      <c r="Z74" s="300"/>
      <c r="AA74" s="300"/>
      <c r="AB74" s="300"/>
      <c r="AC74" s="300"/>
      <c r="AD74" s="300"/>
      <c r="AE74" s="300"/>
      <c r="AF74" s="300"/>
      <c r="AG74" s="300"/>
      <c r="AH74" s="300"/>
      <c r="AI74" s="300"/>
      <c r="AJ74" s="300"/>
      <c r="AK74" s="300"/>
      <c r="AL74" s="300"/>
      <c r="AM74" s="300"/>
      <c r="AN74" s="300"/>
      <c r="AO74" s="300"/>
      <c r="AP74" s="300"/>
      <c r="AQ74" s="300"/>
      <c r="AR74" s="300"/>
      <c r="AS74" s="300"/>
      <c r="AT74" s="300"/>
      <c r="AU74" s="300"/>
      <c r="AV74" s="300"/>
      <c r="AW74" s="300"/>
      <c r="AX74" s="300"/>
      <c r="AY74" s="300"/>
      <c r="AZ74" s="300"/>
      <c r="BA74" s="300"/>
      <c r="BB74" s="300"/>
      <c r="BC74" s="300"/>
      <c r="BD74" s="300"/>
      <c r="BE74" s="300"/>
      <c r="BF74" s="300"/>
      <c r="BG74" s="300"/>
      <c r="BH74" s="300"/>
      <c r="BI74" s="300"/>
      <c r="BJ74" s="300"/>
      <c r="BK74" s="300"/>
      <c r="BL74" s="300"/>
      <c r="BM74" s="300"/>
    </row>
    <row r="75" spans="4:65" s="315" customFormat="1" x14ac:dyDescent="0.2">
      <c r="D75" s="314"/>
      <c r="E75" s="314"/>
      <c r="F75" s="314"/>
      <c r="G75" s="314"/>
      <c r="H75" s="314"/>
      <c r="I75" s="314"/>
      <c r="J75" s="314"/>
      <c r="K75" s="314"/>
      <c r="L75" s="314"/>
      <c r="M75" s="314"/>
      <c r="N75" s="314"/>
      <c r="O75" s="314"/>
      <c r="P75" s="314"/>
      <c r="Q75" s="314"/>
      <c r="R75" s="314"/>
      <c r="S75" s="314"/>
      <c r="T75" s="314"/>
      <c r="U75" s="314"/>
      <c r="V75" s="300"/>
      <c r="W75" s="300"/>
      <c r="X75" s="300"/>
      <c r="Y75" s="300"/>
      <c r="Z75" s="300"/>
      <c r="AA75" s="300"/>
      <c r="AB75" s="300"/>
      <c r="AC75" s="300"/>
      <c r="AD75" s="300"/>
      <c r="AE75" s="300"/>
      <c r="AF75" s="300"/>
      <c r="AG75" s="300"/>
      <c r="AH75" s="300"/>
      <c r="AI75" s="300"/>
      <c r="AJ75" s="300"/>
      <c r="AK75" s="300"/>
      <c r="AL75" s="300"/>
      <c r="AM75" s="300"/>
      <c r="AN75" s="300"/>
      <c r="AO75" s="300"/>
      <c r="AP75" s="300"/>
      <c r="AQ75" s="300"/>
      <c r="AR75" s="300"/>
      <c r="AS75" s="300"/>
      <c r="AT75" s="300"/>
      <c r="AU75" s="300"/>
      <c r="AV75" s="300"/>
      <c r="AW75" s="300"/>
      <c r="AX75" s="300"/>
      <c r="AY75" s="300"/>
      <c r="AZ75" s="300"/>
      <c r="BA75" s="300"/>
      <c r="BB75" s="300"/>
      <c r="BC75" s="300"/>
      <c r="BD75" s="300"/>
      <c r="BE75" s="300"/>
      <c r="BF75" s="300"/>
      <c r="BG75" s="300"/>
      <c r="BH75" s="300"/>
      <c r="BI75" s="300"/>
      <c r="BJ75" s="300"/>
      <c r="BK75" s="300"/>
      <c r="BL75" s="300"/>
      <c r="BM75" s="300"/>
    </row>
    <row r="76" spans="4:65" s="315" customFormat="1" x14ac:dyDescent="0.2">
      <c r="D76" s="314"/>
      <c r="E76" s="314"/>
      <c r="F76" s="314"/>
      <c r="G76" s="314"/>
      <c r="H76" s="314"/>
      <c r="I76" s="314"/>
      <c r="J76" s="314"/>
      <c r="K76" s="314"/>
      <c r="L76" s="314"/>
      <c r="M76" s="314"/>
      <c r="N76" s="314"/>
      <c r="O76" s="314"/>
      <c r="P76" s="314"/>
      <c r="Q76" s="314"/>
      <c r="R76" s="314"/>
      <c r="S76" s="314"/>
      <c r="T76" s="314"/>
      <c r="U76" s="314"/>
      <c r="V76" s="300"/>
      <c r="W76" s="300"/>
      <c r="X76" s="300"/>
      <c r="Y76" s="300"/>
      <c r="Z76" s="300"/>
      <c r="AA76" s="300"/>
      <c r="AB76" s="300"/>
      <c r="AC76" s="300"/>
      <c r="AD76" s="300"/>
      <c r="AE76" s="300"/>
      <c r="AF76" s="300"/>
      <c r="AG76" s="300"/>
      <c r="AH76" s="300"/>
      <c r="AI76" s="300"/>
      <c r="AJ76" s="300"/>
      <c r="AK76" s="300"/>
      <c r="AL76" s="300"/>
      <c r="AM76" s="300"/>
      <c r="AN76" s="300"/>
      <c r="AO76" s="300"/>
      <c r="AP76" s="300"/>
      <c r="AQ76" s="300"/>
      <c r="AR76" s="300"/>
      <c r="AS76" s="300"/>
      <c r="AT76" s="300"/>
      <c r="AU76" s="300"/>
      <c r="AV76" s="300"/>
      <c r="AW76" s="300"/>
      <c r="AX76" s="300"/>
      <c r="AY76" s="300"/>
      <c r="AZ76" s="300"/>
      <c r="BA76" s="300"/>
      <c r="BB76" s="300"/>
      <c r="BC76" s="300"/>
      <c r="BD76" s="300"/>
      <c r="BE76" s="300"/>
      <c r="BF76" s="300"/>
      <c r="BG76" s="300"/>
      <c r="BH76" s="300"/>
      <c r="BI76" s="300"/>
      <c r="BJ76" s="300"/>
      <c r="BK76" s="300"/>
      <c r="BL76" s="300"/>
      <c r="BM76" s="300"/>
    </row>
    <row r="77" spans="4:65" s="315" customFormat="1" x14ac:dyDescent="0.2">
      <c r="D77" s="314"/>
      <c r="E77" s="314"/>
      <c r="F77" s="314"/>
      <c r="G77" s="314"/>
      <c r="H77" s="314"/>
      <c r="I77" s="314"/>
      <c r="J77" s="314"/>
      <c r="K77" s="314"/>
      <c r="L77" s="314"/>
      <c r="M77" s="314"/>
      <c r="N77" s="314"/>
      <c r="O77" s="314"/>
      <c r="P77" s="314"/>
      <c r="Q77" s="314"/>
      <c r="R77" s="314"/>
      <c r="S77" s="314"/>
      <c r="T77" s="314"/>
      <c r="U77" s="314"/>
      <c r="V77" s="300"/>
      <c r="W77" s="300"/>
      <c r="X77" s="300"/>
      <c r="Y77" s="300"/>
      <c r="Z77" s="300"/>
      <c r="AA77" s="300"/>
      <c r="AB77" s="300"/>
      <c r="AC77" s="300"/>
      <c r="AD77" s="300"/>
      <c r="AE77" s="300"/>
      <c r="AF77" s="300"/>
      <c r="AG77" s="300"/>
      <c r="AH77" s="300"/>
      <c r="AI77" s="300"/>
      <c r="AJ77" s="300"/>
      <c r="AK77" s="300"/>
      <c r="AL77" s="300"/>
      <c r="AM77" s="300"/>
      <c r="AN77" s="300"/>
      <c r="AO77" s="300"/>
      <c r="AP77" s="300"/>
      <c r="AQ77" s="300"/>
      <c r="AR77" s="300"/>
      <c r="AS77" s="300"/>
      <c r="AT77" s="300"/>
      <c r="AU77" s="300"/>
      <c r="AV77" s="300"/>
      <c r="AW77" s="300"/>
      <c r="AX77" s="300"/>
      <c r="AY77" s="300"/>
      <c r="AZ77" s="300"/>
      <c r="BA77" s="300"/>
      <c r="BB77" s="300"/>
      <c r="BC77" s="300"/>
      <c r="BD77" s="300"/>
      <c r="BE77" s="300"/>
      <c r="BF77" s="300"/>
      <c r="BG77" s="300"/>
      <c r="BH77" s="300"/>
      <c r="BI77" s="300"/>
      <c r="BJ77" s="300"/>
      <c r="BK77" s="300"/>
      <c r="BL77" s="300"/>
      <c r="BM77" s="300"/>
    </row>
    <row r="78" spans="4:65" s="315" customFormat="1" x14ac:dyDescent="0.2">
      <c r="D78" s="314"/>
      <c r="E78" s="314"/>
      <c r="F78" s="314"/>
      <c r="G78" s="314"/>
      <c r="H78" s="314"/>
      <c r="I78" s="314"/>
      <c r="J78" s="314"/>
      <c r="K78" s="314"/>
      <c r="L78" s="314"/>
      <c r="M78" s="314"/>
      <c r="N78" s="314"/>
      <c r="O78" s="314"/>
      <c r="P78" s="314"/>
      <c r="Q78" s="314"/>
      <c r="R78" s="314"/>
      <c r="S78" s="314"/>
      <c r="T78" s="314"/>
      <c r="U78" s="314"/>
      <c r="V78" s="300"/>
      <c r="W78" s="300"/>
      <c r="X78" s="300"/>
      <c r="Y78" s="300"/>
      <c r="Z78" s="300"/>
      <c r="AA78" s="300"/>
      <c r="AB78" s="300"/>
      <c r="AC78" s="300"/>
      <c r="AD78" s="300"/>
      <c r="AE78" s="300"/>
      <c r="AF78" s="300"/>
      <c r="AG78" s="300"/>
      <c r="AH78" s="300"/>
      <c r="AI78" s="300"/>
      <c r="AJ78" s="300"/>
      <c r="AK78" s="300"/>
      <c r="AL78" s="300"/>
      <c r="AM78" s="300"/>
      <c r="AN78" s="300"/>
      <c r="AO78" s="300"/>
      <c r="AP78" s="300"/>
      <c r="AQ78" s="300"/>
      <c r="AR78" s="300"/>
      <c r="AS78" s="300"/>
      <c r="AT78" s="300"/>
      <c r="AU78" s="300"/>
      <c r="AV78" s="300"/>
      <c r="AW78" s="300"/>
      <c r="AX78" s="300"/>
      <c r="AY78" s="300"/>
      <c r="AZ78" s="300"/>
      <c r="BA78" s="300"/>
      <c r="BB78" s="300"/>
      <c r="BC78" s="300"/>
      <c r="BD78" s="300"/>
      <c r="BE78" s="300"/>
      <c r="BF78" s="300"/>
      <c r="BG78" s="300"/>
      <c r="BH78" s="300"/>
      <c r="BI78" s="300"/>
      <c r="BJ78" s="300"/>
      <c r="BK78" s="300"/>
      <c r="BL78" s="300"/>
      <c r="BM78" s="300"/>
    </row>
    <row r="79" spans="4:65" s="315" customFormat="1" x14ac:dyDescent="0.2">
      <c r="D79" s="314"/>
      <c r="E79" s="314"/>
      <c r="F79" s="314"/>
      <c r="G79" s="314"/>
      <c r="H79" s="314"/>
      <c r="I79" s="314"/>
      <c r="J79" s="314"/>
      <c r="K79" s="314"/>
      <c r="L79" s="314"/>
      <c r="M79" s="314"/>
      <c r="N79" s="314"/>
      <c r="O79" s="314"/>
      <c r="P79" s="314"/>
      <c r="Q79" s="314"/>
      <c r="R79" s="314"/>
      <c r="S79" s="314"/>
      <c r="T79" s="314"/>
      <c r="U79" s="314"/>
      <c r="V79" s="300"/>
      <c r="W79" s="300"/>
      <c r="X79" s="300"/>
      <c r="Y79" s="300"/>
      <c r="Z79" s="300"/>
      <c r="AA79" s="300"/>
      <c r="AB79" s="300"/>
      <c r="AC79" s="300"/>
      <c r="AD79" s="300"/>
      <c r="AE79" s="300"/>
      <c r="AF79" s="300"/>
      <c r="AG79" s="300"/>
      <c r="AH79" s="300"/>
      <c r="AI79" s="300"/>
      <c r="AJ79" s="300"/>
      <c r="AK79" s="300"/>
      <c r="AL79" s="300"/>
      <c r="AM79" s="300"/>
      <c r="AN79" s="300"/>
      <c r="AO79" s="300"/>
      <c r="AP79" s="300"/>
      <c r="AQ79" s="300"/>
      <c r="AR79" s="300"/>
      <c r="AS79" s="300"/>
      <c r="AT79" s="300"/>
      <c r="AU79" s="300"/>
      <c r="AV79" s="300"/>
      <c r="AW79" s="300"/>
      <c r="AX79" s="300"/>
      <c r="AY79" s="300"/>
      <c r="AZ79" s="300"/>
      <c r="BA79" s="300"/>
      <c r="BB79" s="300"/>
      <c r="BC79" s="300"/>
      <c r="BD79" s="300"/>
      <c r="BE79" s="300"/>
      <c r="BF79" s="300"/>
      <c r="BG79" s="300"/>
      <c r="BH79" s="300"/>
      <c r="BI79" s="300"/>
      <c r="BJ79" s="300"/>
      <c r="BK79" s="300"/>
      <c r="BL79" s="300"/>
      <c r="BM79" s="300"/>
    </row>
    <row r="80" spans="4:65" s="315" customFormat="1" x14ac:dyDescent="0.2">
      <c r="D80" s="314"/>
      <c r="E80" s="314"/>
      <c r="F80" s="314"/>
      <c r="G80" s="314"/>
      <c r="H80" s="314"/>
      <c r="I80" s="314"/>
      <c r="J80" s="314"/>
      <c r="K80" s="314"/>
      <c r="L80" s="314"/>
      <c r="M80" s="314"/>
      <c r="N80" s="314"/>
      <c r="O80" s="314"/>
      <c r="P80" s="314"/>
      <c r="Q80" s="314"/>
      <c r="R80" s="314"/>
      <c r="S80" s="314"/>
      <c r="T80" s="314"/>
      <c r="U80" s="314"/>
      <c r="V80" s="300"/>
      <c r="W80" s="300"/>
      <c r="X80" s="300"/>
      <c r="Y80" s="300"/>
      <c r="Z80" s="300"/>
      <c r="AA80" s="300"/>
      <c r="AB80" s="300"/>
      <c r="AC80" s="300"/>
      <c r="AD80" s="300"/>
      <c r="AE80" s="300"/>
      <c r="AF80" s="300"/>
      <c r="AG80" s="300"/>
      <c r="AH80" s="300"/>
      <c r="AI80" s="300"/>
      <c r="AJ80" s="300"/>
      <c r="AK80" s="300"/>
      <c r="AL80" s="300"/>
      <c r="AM80" s="300"/>
      <c r="AN80" s="300"/>
      <c r="AO80" s="300"/>
      <c r="AP80" s="300"/>
      <c r="AQ80" s="300"/>
      <c r="AR80" s="300"/>
      <c r="AS80" s="300"/>
      <c r="AT80" s="300"/>
      <c r="AU80" s="300"/>
      <c r="AV80" s="300"/>
      <c r="AW80" s="300"/>
      <c r="AX80" s="300"/>
      <c r="AY80" s="300"/>
      <c r="AZ80" s="300"/>
      <c r="BA80" s="300"/>
      <c r="BB80" s="300"/>
      <c r="BC80" s="300"/>
      <c r="BD80" s="300"/>
      <c r="BE80" s="300"/>
      <c r="BF80" s="300"/>
      <c r="BG80" s="300"/>
      <c r="BH80" s="300"/>
      <c r="BI80" s="300"/>
      <c r="BJ80" s="300"/>
      <c r="BK80" s="300"/>
      <c r="BL80" s="300"/>
      <c r="BM80" s="300"/>
    </row>
    <row r="81" spans="4:65" s="315" customFormat="1" x14ac:dyDescent="0.2">
      <c r="D81" s="314"/>
      <c r="E81" s="314"/>
      <c r="F81" s="314"/>
      <c r="G81" s="314"/>
      <c r="H81" s="314"/>
      <c r="I81" s="314"/>
      <c r="J81" s="314"/>
      <c r="K81" s="314"/>
      <c r="L81" s="314"/>
      <c r="M81" s="314"/>
      <c r="N81" s="314"/>
      <c r="O81" s="314"/>
      <c r="P81" s="314"/>
      <c r="Q81" s="314"/>
      <c r="R81" s="314"/>
      <c r="S81" s="314"/>
      <c r="T81" s="314"/>
      <c r="U81" s="314"/>
      <c r="V81" s="300"/>
      <c r="W81" s="300"/>
      <c r="X81" s="300"/>
      <c r="Y81" s="300"/>
      <c r="Z81" s="300"/>
      <c r="AA81" s="300"/>
      <c r="AB81" s="300"/>
      <c r="AC81" s="300"/>
      <c r="AD81" s="300"/>
      <c r="AE81" s="300"/>
      <c r="AF81" s="300"/>
      <c r="AG81" s="300"/>
      <c r="AH81" s="300"/>
      <c r="AI81" s="300"/>
      <c r="AJ81" s="300"/>
      <c r="AK81" s="300"/>
      <c r="AL81" s="300"/>
      <c r="AM81" s="300"/>
      <c r="AN81" s="300"/>
      <c r="AO81" s="300"/>
      <c r="AP81" s="300"/>
      <c r="AQ81" s="300"/>
      <c r="AR81" s="300"/>
      <c r="AS81" s="300"/>
      <c r="AT81" s="300"/>
      <c r="AU81" s="300"/>
      <c r="AV81" s="300"/>
      <c r="AW81" s="300"/>
      <c r="AX81" s="300"/>
      <c r="AY81" s="300"/>
      <c r="AZ81" s="300"/>
      <c r="BA81" s="300"/>
      <c r="BB81" s="300"/>
      <c r="BC81" s="300"/>
      <c r="BD81" s="300"/>
      <c r="BE81" s="300"/>
      <c r="BF81" s="300"/>
      <c r="BG81" s="300"/>
      <c r="BH81" s="300"/>
      <c r="BI81" s="300"/>
      <c r="BJ81" s="300"/>
      <c r="BK81" s="300"/>
      <c r="BL81" s="300"/>
      <c r="BM81" s="300"/>
    </row>
    <row r="82" spans="4:65" s="315" customFormat="1" x14ac:dyDescent="0.2">
      <c r="D82" s="314"/>
      <c r="E82" s="314"/>
      <c r="F82" s="314"/>
      <c r="G82" s="314"/>
      <c r="H82" s="314"/>
      <c r="I82" s="314"/>
      <c r="J82" s="314"/>
      <c r="K82" s="314"/>
      <c r="L82" s="314"/>
      <c r="M82" s="314"/>
      <c r="N82" s="314"/>
      <c r="O82" s="314"/>
      <c r="P82" s="314"/>
      <c r="Q82" s="314"/>
      <c r="R82" s="314"/>
      <c r="S82" s="314"/>
      <c r="T82" s="314"/>
      <c r="U82" s="314"/>
      <c r="V82" s="300"/>
      <c r="W82" s="300"/>
      <c r="X82" s="300"/>
      <c r="Y82" s="300"/>
      <c r="Z82" s="300"/>
      <c r="AA82" s="300"/>
      <c r="AB82" s="300"/>
      <c r="AC82" s="300"/>
      <c r="AD82" s="300"/>
      <c r="AE82" s="300"/>
      <c r="AF82" s="300"/>
      <c r="AG82" s="300"/>
      <c r="AH82" s="300"/>
      <c r="AI82" s="300"/>
      <c r="AJ82" s="300"/>
      <c r="AK82" s="300"/>
      <c r="AL82" s="300"/>
      <c r="AM82" s="300"/>
      <c r="AN82" s="300"/>
      <c r="AO82" s="300"/>
      <c r="AP82" s="300"/>
      <c r="AQ82" s="300"/>
      <c r="AR82" s="300"/>
      <c r="AS82" s="300"/>
      <c r="AT82" s="300"/>
      <c r="AU82" s="300"/>
      <c r="AV82" s="300"/>
      <c r="AW82" s="300"/>
      <c r="AX82" s="300"/>
      <c r="AY82" s="300"/>
      <c r="AZ82" s="300"/>
      <c r="BA82" s="300"/>
      <c r="BB82" s="300"/>
      <c r="BC82" s="300"/>
      <c r="BD82" s="300"/>
      <c r="BE82" s="300"/>
      <c r="BF82" s="300"/>
      <c r="BG82" s="300"/>
      <c r="BH82" s="300"/>
      <c r="BI82" s="300"/>
      <c r="BJ82" s="300"/>
      <c r="BK82" s="300"/>
      <c r="BL82" s="300"/>
      <c r="BM82" s="300"/>
    </row>
    <row r="83" spans="4:65" s="315" customFormat="1" x14ac:dyDescent="0.2">
      <c r="D83" s="314"/>
      <c r="E83" s="314"/>
      <c r="F83" s="314"/>
      <c r="G83" s="314"/>
      <c r="H83" s="314"/>
      <c r="I83" s="314"/>
      <c r="J83" s="314"/>
      <c r="K83" s="314"/>
      <c r="L83" s="314"/>
      <c r="M83" s="314"/>
      <c r="N83" s="314"/>
      <c r="O83" s="314"/>
      <c r="P83" s="314"/>
      <c r="Q83" s="314"/>
      <c r="R83" s="314"/>
      <c r="S83" s="314"/>
      <c r="T83" s="314"/>
      <c r="U83" s="314"/>
      <c r="V83" s="300"/>
      <c r="W83" s="300"/>
      <c r="X83" s="300"/>
      <c r="Y83" s="300"/>
      <c r="Z83" s="300"/>
      <c r="AA83" s="300"/>
      <c r="AB83" s="300"/>
      <c r="AC83" s="300"/>
      <c r="AD83" s="300"/>
      <c r="AE83" s="300"/>
      <c r="AF83" s="300"/>
      <c r="AG83" s="300"/>
      <c r="AH83" s="300"/>
      <c r="AI83" s="300"/>
      <c r="AJ83" s="300"/>
      <c r="AK83" s="300"/>
      <c r="AL83" s="300"/>
      <c r="AM83" s="300"/>
      <c r="AN83" s="300"/>
      <c r="AO83" s="300"/>
      <c r="AP83" s="300"/>
      <c r="AQ83" s="300"/>
      <c r="AR83" s="300"/>
      <c r="AS83" s="300"/>
      <c r="AT83" s="300"/>
      <c r="AU83" s="300"/>
      <c r="AV83" s="300"/>
      <c r="AW83" s="300"/>
      <c r="AX83" s="300"/>
      <c r="AY83" s="300"/>
      <c r="AZ83" s="300"/>
      <c r="BA83" s="300"/>
      <c r="BB83" s="300"/>
      <c r="BC83" s="300"/>
      <c r="BD83" s="300"/>
      <c r="BE83" s="300"/>
      <c r="BF83" s="300"/>
      <c r="BG83" s="300"/>
      <c r="BH83" s="300"/>
      <c r="BI83" s="300"/>
      <c r="BJ83" s="300"/>
      <c r="BK83" s="300"/>
      <c r="BL83" s="300"/>
      <c r="BM83" s="300"/>
    </row>
    <row r="84" spans="4:65" s="315" customFormat="1" x14ac:dyDescent="0.2">
      <c r="D84" s="314"/>
      <c r="E84" s="314"/>
      <c r="F84" s="314"/>
      <c r="G84" s="314"/>
      <c r="H84" s="314"/>
      <c r="I84" s="314"/>
      <c r="J84" s="314"/>
      <c r="K84" s="314"/>
      <c r="L84" s="314"/>
      <c r="M84" s="314"/>
      <c r="N84" s="314"/>
      <c r="O84" s="314"/>
      <c r="P84" s="314"/>
      <c r="Q84" s="314"/>
      <c r="R84" s="314"/>
      <c r="S84" s="314"/>
      <c r="T84" s="314"/>
      <c r="U84" s="314"/>
      <c r="V84" s="300"/>
      <c r="W84" s="300"/>
      <c r="X84" s="300"/>
      <c r="Y84" s="300"/>
      <c r="Z84" s="300"/>
      <c r="AA84" s="300"/>
      <c r="AB84" s="300"/>
      <c r="AC84" s="300"/>
      <c r="AD84" s="300"/>
      <c r="AE84" s="300"/>
      <c r="AF84" s="300"/>
      <c r="AG84" s="300"/>
      <c r="AH84" s="300"/>
      <c r="AI84" s="300"/>
      <c r="AJ84" s="300"/>
      <c r="AK84" s="300"/>
      <c r="AL84" s="300"/>
      <c r="AM84" s="300"/>
      <c r="AN84" s="300"/>
      <c r="AO84" s="300"/>
      <c r="AP84" s="300"/>
      <c r="AQ84" s="300"/>
      <c r="AR84" s="300"/>
      <c r="AS84" s="300"/>
      <c r="AT84" s="300"/>
      <c r="AU84" s="300"/>
      <c r="AV84" s="300"/>
      <c r="AW84" s="300"/>
      <c r="AX84" s="300"/>
      <c r="AY84" s="300"/>
      <c r="AZ84" s="300"/>
      <c r="BA84" s="300"/>
      <c r="BB84" s="300"/>
      <c r="BC84" s="300"/>
      <c r="BD84" s="300"/>
      <c r="BE84" s="300"/>
      <c r="BF84" s="300"/>
      <c r="BG84" s="300"/>
      <c r="BH84" s="300"/>
      <c r="BI84" s="300"/>
      <c r="BJ84" s="300"/>
      <c r="BK84" s="300"/>
      <c r="BL84" s="300"/>
      <c r="BM84" s="300"/>
    </row>
    <row r="85" spans="4:65" s="315" customFormat="1" x14ac:dyDescent="0.2">
      <c r="D85" s="314"/>
      <c r="E85" s="314"/>
      <c r="F85" s="314"/>
      <c r="G85" s="314"/>
      <c r="H85" s="314"/>
      <c r="I85" s="314"/>
      <c r="J85" s="314"/>
      <c r="K85" s="314"/>
      <c r="L85" s="314"/>
      <c r="M85" s="314"/>
      <c r="N85" s="314"/>
      <c r="O85" s="314"/>
      <c r="P85" s="314"/>
      <c r="Q85" s="314"/>
      <c r="R85" s="314"/>
      <c r="S85" s="314"/>
      <c r="T85" s="314"/>
      <c r="U85" s="314"/>
      <c r="V85" s="300"/>
      <c r="W85" s="300"/>
      <c r="X85" s="300"/>
      <c r="Y85" s="300"/>
      <c r="Z85" s="300"/>
      <c r="AA85" s="300"/>
      <c r="AB85" s="300"/>
      <c r="AC85" s="300"/>
      <c r="AD85" s="300"/>
      <c r="AE85" s="300"/>
      <c r="AF85" s="300"/>
      <c r="AG85" s="300"/>
      <c r="AH85" s="300"/>
      <c r="AI85" s="300"/>
      <c r="AJ85" s="300"/>
      <c r="AK85" s="300"/>
      <c r="AL85" s="300"/>
      <c r="AM85" s="300"/>
      <c r="AN85" s="300"/>
      <c r="AO85" s="300"/>
      <c r="AP85" s="300"/>
      <c r="AQ85" s="300"/>
      <c r="AR85" s="300"/>
      <c r="AS85" s="300"/>
      <c r="AT85" s="300"/>
      <c r="AU85" s="300"/>
      <c r="AV85" s="300"/>
      <c r="AW85" s="300"/>
      <c r="AX85" s="300"/>
      <c r="AY85" s="300"/>
      <c r="AZ85" s="300"/>
      <c r="BA85" s="300"/>
      <c r="BB85" s="300"/>
      <c r="BC85" s="300"/>
      <c r="BD85" s="300"/>
      <c r="BE85" s="300"/>
      <c r="BF85" s="300"/>
      <c r="BG85" s="300"/>
      <c r="BH85" s="300"/>
      <c r="BI85" s="300"/>
      <c r="BJ85" s="300"/>
      <c r="BK85" s="300"/>
      <c r="BL85" s="300"/>
      <c r="BM85" s="300"/>
    </row>
    <row r="86" spans="4:65" s="315" customFormat="1" x14ac:dyDescent="0.2">
      <c r="D86" s="314"/>
      <c r="E86" s="314"/>
      <c r="F86" s="314"/>
      <c r="G86" s="314"/>
      <c r="H86" s="314"/>
      <c r="I86" s="314"/>
      <c r="J86" s="314"/>
      <c r="K86" s="314"/>
      <c r="L86" s="314"/>
      <c r="M86" s="314"/>
      <c r="N86" s="314"/>
      <c r="O86" s="314"/>
      <c r="P86" s="314"/>
      <c r="Q86" s="314"/>
      <c r="R86" s="314"/>
      <c r="S86" s="314"/>
      <c r="T86" s="314"/>
      <c r="U86" s="314"/>
      <c r="V86" s="300"/>
      <c r="W86" s="300"/>
      <c r="X86" s="300"/>
      <c r="Y86" s="300"/>
      <c r="Z86" s="300"/>
      <c r="AA86" s="300"/>
      <c r="AB86" s="300"/>
      <c r="AC86" s="300"/>
      <c r="AD86" s="300"/>
      <c r="AE86" s="300"/>
      <c r="AF86" s="300"/>
      <c r="AG86" s="300"/>
      <c r="AH86" s="300"/>
      <c r="AI86" s="300"/>
      <c r="AJ86" s="300"/>
      <c r="AK86" s="300"/>
      <c r="AL86" s="300"/>
      <c r="AM86" s="300"/>
      <c r="AN86" s="300"/>
      <c r="AO86" s="300"/>
      <c r="AP86" s="300"/>
      <c r="AQ86" s="300"/>
      <c r="AR86" s="300"/>
      <c r="AS86" s="300"/>
      <c r="AT86" s="300"/>
      <c r="AU86" s="300"/>
      <c r="AV86" s="300"/>
      <c r="AW86" s="300"/>
      <c r="AX86" s="300"/>
      <c r="AY86" s="300"/>
      <c r="AZ86" s="300"/>
      <c r="BA86" s="300"/>
      <c r="BB86" s="300"/>
      <c r="BC86" s="300"/>
      <c r="BD86" s="300"/>
      <c r="BE86" s="300"/>
      <c r="BF86" s="300"/>
      <c r="BG86" s="300"/>
      <c r="BH86" s="300"/>
      <c r="BI86" s="300"/>
      <c r="BJ86" s="300"/>
      <c r="BK86" s="300"/>
      <c r="BL86" s="300"/>
      <c r="BM86" s="300"/>
    </row>
    <row r="87" spans="4:65" s="315" customFormat="1" x14ac:dyDescent="0.2">
      <c r="D87" s="314"/>
      <c r="E87" s="314"/>
      <c r="F87" s="314"/>
      <c r="G87" s="314"/>
      <c r="H87" s="314"/>
      <c r="I87" s="314"/>
      <c r="J87" s="314"/>
      <c r="K87" s="314"/>
      <c r="L87" s="314"/>
      <c r="M87" s="314"/>
      <c r="N87" s="314"/>
      <c r="O87" s="314"/>
      <c r="P87" s="314"/>
      <c r="Q87" s="314"/>
      <c r="R87" s="314"/>
      <c r="S87" s="314"/>
      <c r="T87" s="314"/>
      <c r="U87" s="314"/>
      <c r="V87" s="300"/>
      <c r="W87" s="300"/>
      <c r="X87" s="300"/>
      <c r="Y87" s="300"/>
      <c r="Z87" s="300"/>
      <c r="AA87" s="300"/>
      <c r="AB87" s="300"/>
      <c r="AC87" s="300"/>
      <c r="AD87" s="300"/>
      <c r="AE87" s="300"/>
      <c r="AF87" s="300"/>
      <c r="AG87" s="300"/>
      <c r="AH87" s="300"/>
      <c r="AI87" s="300"/>
      <c r="AJ87" s="300"/>
      <c r="AK87" s="300"/>
      <c r="AL87" s="300"/>
      <c r="AM87" s="300"/>
      <c r="AN87" s="300"/>
      <c r="AO87" s="300"/>
      <c r="AP87" s="300"/>
      <c r="AQ87" s="300"/>
      <c r="AR87" s="300"/>
      <c r="AS87" s="300"/>
      <c r="AT87" s="300"/>
      <c r="AU87" s="300"/>
      <c r="AV87" s="300"/>
      <c r="AW87" s="300"/>
      <c r="AX87" s="300"/>
      <c r="AY87" s="300"/>
      <c r="AZ87" s="300"/>
      <c r="BA87" s="300"/>
      <c r="BB87" s="300"/>
      <c r="BC87" s="300"/>
      <c r="BD87" s="300"/>
      <c r="BE87" s="300"/>
      <c r="BF87" s="300"/>
      <c r="BG87" s="300"/>
      <c r="BH87" s="300"/>
      <c r="BI87" s="300"/>
      <c r="BJ87" s="300"/>
      <c r="BK87" s="300"/>
      <c r="BL87" s="300"/>
      <c r="BM87" s="300"/>
    </row>
    <row r="88" spans="4:65" s="315" customFormat="1" x14ac:dyDescent="0.2">
      <c r="D88" s="314"/>
      <c r="E88" s="314"/>
      <c r="F88" s="314"/>
      <c r="G88" s="314"/>
      <c r="H88" s="314"/>
      <c r="I88" s="314"/>
      <c r="J88" s="314"/>
      <c r="K88" s="314"/>
      <c r="L88" s="314"/>
      <c r="M88" s="314"/>
      <c r="N88" s="314"/>
      <c r="O88" s="314"/>
      <c r="P88" s="314"/>
      <c r="Q88" s="314"/>
      <c r="R88" s="314"/>
      <c r="S88" s="314"/>
      <c r="T88" s="314"/>
      <c r="U88" s="314"/>
      <c r="V88" s="300"/>
      <c r="W88" s="300"/>
      <c r="X88" s="300"/>
      <c r="Y88" s="300"/>
      <c r="Z88" s="300"/>
      <c r="AA88" s="300"/>
      <c r="AB88" s="300"/>
      <c r="AC88" s="300"/>
      <c r="AD88" s="300"/>
      <c r="AE88" s="300"/>
      <c r="AF88" s="300"/>
      <c r="AG88" s="300"/>
      <c r="AH88" s="300"/>
      <c r="AI88" s="300"/>
      <c r="AJ88" s="300"/>
      <c r="AK88" s="300"/>
      <c r="AL88" s="300"/>
      <c r="AM88" s="300"/>
      <c r="AN88" s="300"/>
      <c r="AO88" s="300"/>
      <c r="AP88" s="300"/>
      <c r="AQ88" s="300"/>
      <c r="AR88" s="300"/>
      <c r="AS88" s="300"/>
      <c r="AT88" s="300"/>
      <c r="AU88" s="300"/>
      <c r="AV88" s="300"/>
      <c r="AW88" s="300"/>
      <c r="AX88" s="300"/>
      <c r="AY88" s="300"/>
      <c r="AZ88" s="300"/>
      <c r="BA88" s="300"/>
      <c r="BB88" s="300"/>
      <c r="BC88" s="300"/>
      <c r="BD88" s="300"/>
      <c r="BE88" s="300"/>
      <c r="BF88" s="300"/>
      <c r="BG88" s="300"/>
      <c r="BH88" s="300"/>
      <c r="BI88" s="300"/>
      <c r="BJ88" s="300"/>
      <c r="BK88" s="300"/>
      <c r="BL88" s="300"/>
      <c r="BM88" s="300"/>
    </row>
    <row r="89" spans="4:65" s="315" customFormat="1" x14ac:dyDescent="0.2">
      <c r="D89" s="314"/>
      <c r="E89" s="314"/>
      <c r="F89" s="314"/>
      <c r="G89" s="314"/>
      <c r="H89" s="314"/>
      <c r="I89" s="314"/>
      <c r="J89" s="314"/>
      <c r="K89" s="314"/>
      <c r="L89" s="314"/>
      <c r="M89" s="314"/>
      <c r="N89" s="314"/>
      <c r="O89" s="314"/>
      <c r="P89" s="314"/>
      <c r="Q89" s="314"/>
      <c r="R89" s="314"/>
      <c r="S89" s="314"/>
      <c r="T89" s="314"/>
      <c r="U89" s="314"/>
      <c r="V89" s="300"/>
      <c r="W89" s="300"/>
      <c r="X89" s="300"/>
      <c r="Y89" s="300"/>
      <c r="Z89" s="300"/>
      <c r="AA89" s="300"/>
      <c r="AB89" s="300"/>
      <c r="AC89" s="300"/>
      <c r="AD89" s="300"/>
      <c r="AE89" s="300"/>
      <c r="AF89" s="300"/>
      <c r="AG89" s="300"/>
      <c r="AH89" s="300"/>
      <c r="AI89" s="300"/>
      <c r="AJ89" s="300"/>
      <c r="AK89" s="300"/>
      <c r="AL89" s="300"/>
      <c r="AM89" s="300"/>
      <c r="AN89" s="300"/>
      <c r="AO89" s="300"/>
      <c r="AP89" s="300"/>
      <c r="AQ89" s="300"/>
      <c r="AR89" s="300"/>
      <c r="AS89" s="300"/>
      <c r="AT89" s="300"/>
      <c r="AU89" s="300"/>
      <c r="AV89" s="300"/>
      <c r="AW89" s="300"/>
      <c r="AX89" s="300"/>
      <c r="AY89" s="300"/>
      <c r="AZ89" s="300"/>
      <c r="BA89" s="300"/>
      <c r="BB89" s="300"/>
      <c r="BC89" s="300"/>
      <c r="BD89" s="300"/>
      <c r="BE89" s="300"/>
      <c r="BF89" s="300"/>
      <c r="BG89" s="300"/>
      <c r="BH89" s="300"/>
      <c r="BI89" s="300"/>
      <c r="BJ89" s="300"/>
      <c r="BK89" s="300"/>
      <c r="BL89" s="300"/>
      <c r="BM89" s="300"/>
    </row>
    <row r="90" spans="4:65" s="315" customFormat="1" x14ac:dyDescent="0.2">
      <c r="D90" s="314"/>
      <c r="E90" s="314"/>
      <c r="F90" s="314"/>
      <c r="G90" s="314"/>
      <c r="H90" s="314"/>
      <c r="I90" s="314"/>
      <c r="J90" s="314"/>
      <c r="K90" s="314"/>
      <c r="L90" s="314"/>
      <c r="M90" s="314"/>
      <c r="N90" s="314"/>
      <c r="O90" s="314"/>
      <c r="P90" s="314"/>
      <c r="Q90" s="314"/>
      <c r="R90" s="314"/>
      <c r="S90" s="314"/>
      <c r="T90" s="314"/>
      <c r="U90" s="314"/>
      <c r="V90" s="300"/>
      <c r="W90" s="300"/>
      <c r="X90" s="300"/>
      <c r="Y90" s="300"/>
      <c r="Z90" s="300"/>
      <c r="AA90" s="300"/>
      <c r="AB90" s="300"/>
      <c r="AC90" s="300"/>
      <c r="AD90" s="300"/>
      <c r="AE90" s="300"/>
      <c r="AF90" s="300"/>
      <c r="AG90" s="300"/>
      <c r="AH90" s="300"/>
      <c r="AI90" s="300"/>
      <c r="AJ90" s="300"/>
      <c r="AK90" s="300"/>
      <c r="AL90" s="300"/>
      <c r="AM90" s="300"/>
      <c r="AN90" s="300"/>
      <c r="AO90" s="300"/>
      <c r="AP90" s="300"/>
      <c r="AQ90" s="300"/>
      <c r="AR90" s="300"/>
      <c r="AS90" s="300"/>
      <c r="AT90" s="300"/>
      <c r="AU90" s="300"/>
      <c r="AV90" s="300"/>
      <c r="AW90" s="300"/>
      <c r="AX90" s="300"/>
      <c r="AY90" s="300"/>
      <c r="AZ90" s="300"/>
      <c r="BA90" s="300"/>
      <c r="BB90" s="300"/>
      <c r="BC90" s="300"/>
      <c r="BD90" s="300"/>
      <c r="BE90" s="300"/>
      <c r="BF90" s="300"/>
      <c r="BG90" s="300"/>
      <c r="BH90" s="300"/>
      <c r="BI90" s="300"/>
      <c r="BJ90" s="300"/>
      <c r="BK90" s="300"/>
      <c r="BL90" s="300"/>
      <c r="BM90" s="300"/>
    </row>
    <row r="91" spans="4:65" s="315" customFormat="1" x14ac:dyDescent="0.2">
      <c r="D91" s="314"/>
      <c r="E91" s="314"/>
      <c r="F91" s="314"/>
      <c r="G91" s="314"/>
      <c r="H91" s="314"/>
      <c r="I91" s="314"/>
      <c r="J91" s="314"/>
      <c r="K91" s="314"/>
      <c r="L91" s="314"/>
      <c r="M91" s="314"/>
      <c r="N91" s="314"/>
      <c r="O91" s="314"/>
      <c r="P91" s="314"/>
      <c r="Q91" s="314"/>
      <c r="R91" s="314"/>
      <c r="S91" s="314"/>
      <c r="T91" s="314"/>
      <c r="U91" s="314"/>
      <c r="V91" s="300"/>
      <c r="W91" s="300"/>
      <c r="X91" s="300"/>
      <c r="Y91" s="300"/>
      <c r="Z91" s="300"/>
      <c r="AA91" s="300"/>
      <c r="AB91" s="300"/>
      <c r="AC91" s="300"/>
      <c r="AD91" s="300"/>
      <c r="AE91" s="300"/>
      <c r="AF91" s="300"/>
      <c r="AG91" s="300"/>
      <c r="AH91" s="300"/>
      <c r="AI91" s="300"/>
      <c r="AJ91" s="300"/>
      <c r="AK91" s="300"/>
      <c r="AL91" s="300"/>
      <c r="AM91" s="300"/>
      <c r="AN91" s="300"/>
      <c r="AO91" s="300"/>
      <c r="AP91" s="300"/>
      <c r="AQ91" s="300"/>
      <c r="AR91" s="300"/>
      <c r="AS91" s="300"/>
      <c r="AT91" s="300"/>
      <c r="AU91" s="300"/>
      <c r="AV91" s="300"/>
      <c r="AW91" s="300"/>
      <c r="AX91" s="300"/>
      <c r="AY91" s="300"/>
      <c r="AZ91" s="300"/>
      <c r="BA91" s="300"/>
      <c r="BB91" s="300"/>
      <c r="BC91" s="300"/>
      <c r="BD91" s="300"/>
      <c r="BE91" s="300"/>
      <c r="BF91" s="300"/>
      <c r="BG91" s="300"/>
      <c r="BH91" s="300"/>
      <c r="BI91" s="300"/>
      <c r="BJ91" s="300"/>
      <c r="BK91" s="300"/>
      <c r="BL91" s="300"/>
      <c r="BM91" s="300"/>
    </row>
    <row r="92" spans="4:65" s="315" customFormat="1" x14ac:dyDescent="0.2">
      <c r="D92" s="314"/>
      <c r="E92" s="314"/>
      <c r="F92" s="314"/>
      <c r="G92" s="314"/>
      <c r="H92" s="314"/>
      <c r="I92" s="314"/>
      <c r="J92" s="314"/>
      <c r="K92" s="314"/>
      <c r="L92" s="314"/>
      <c r="M92" s="314"/>
      <c r="N92" s="314"/>
      <c r="O92" s="314"/>
      <c r="P92" s="314"/>
      <c r="Q92" s="314"/>
      <c r="R92" s="314"/>
      <c r="S92" s="314"/>
      <c r="T92" s="314"/>
      <c r="U92" s="314"/>
      <c r="V92" s="300"/>
      <c r="W92" s="300"/>
      <c r="X92" s="300"/>
      <c r="Y92" s="300"/>
      <c r="Z92" s="300"/>
      <c r="AA92" s="300"/>
      <c r="AB92" s="300"/>
      <c r="AC92" s="300"/>
      <c r="AD92" s="300"/>
      <c r="AE92" s="300"/>
      <c r="AF92" s="300"/>
      <c r="AG92" s="300"/>
      <c r="AH92" s="300"/>
      <c r="AI92" s="300"/>
      <c r="AJ92" s="300"/>
      <c r="AK92" s="300"/>
      <c r="AL92" s="300"/>
      <c r="AM92" s="300"/>
      <c r="AN92" s="300"/>
      <c r="AO92" s="300"/>
      <c r="AP92" s="300"/>
      <c r="AQ92" s="300"/>
      <c r="AR92" s="300"/>
      <c r="AS92" s="300"/>
      <c r="AT92" s="300"/>
      <c r="AU92" s="300"/>
      <c r="AV92" s="300"/>
      <c r="AW92" s="300"/>
      <c r="AX92" s="300"/>
      <c r="AY92" s="300"/>
      <c r="AZ92" s="300"/>
      <c r="BA92" s="300"/>
      <c r="BB92" s="300"/>
      <c r="BC92" s="300"/>
      <c r="BD92" s="300"/>
      <c r="BE92" s="300"/>
      <c r="BF92" s="300"/>
      <c r="BG92" s="300"/>
      <c r="BH92" s="300"/>
      <c r="BI92" s="300"/>
      <c r="BJ92" s="300"/>
      <c r="BK92" s="300"/>
      <c r="BL92" s="300"/>
      <c r="BM92" s="300"/>
    </row>
    <row r="93" spans="4:65" s="315" customFormat="1" x14ac:dyDescent="0.2">
      <c r="D93" s="314"/>
      <c r="E93" s="314"/>
      <c r="F93" s="314"/>
      <c r="G93" s="314"/>
      <c r="H93" s="314"/>
      <c r="I93" s="314"/>
      <c r="J93" s="314"/>
      <c r="K93" s="314"/>
      <c r="L93" s="314"/>
      <c r="M93" s="314"/>
      <c r="N93" s="314"/>
      <c r="O93" s="314"/>
      <c r="P93" s="314"/>
      <c r="Q93" s="314"/>
      <c r="R93" s="314"/>
      <c r="S93" s="314"/>
      <c r="T93" s="314"/>
      <c r="U93" s="314"/>
      <c r="V93" s="300"/>
      <c r="W93" s="300"/>
      <c r="X93" s="300"/>
      <c r="Y93" s="300"/>
      <c r="Z93" s="300"/>
      <c r="AA93" s="300"/>
      <c r="AB93" s="300"/>
      <c r="AC93" s="300"/>
      <c r="AD93" s="300"/>
      <c r="AE93" s="300"/>
      <c r="AF93" s="300"/>
      <c r="AG93" s="300"/>
      <c r="AH93" s="300"/>
      <c r="AI93" s="300"/>
      <c r="AJ93" s="300"/>
      <c r="AK93" s="300"/>
      <c r="AL93" s="300"/>
      <c r="AM93" s="300"/>
      <c r="AN93" s="300"/>
      <c r="AO93" s="300"/>
      <c r="AP93" s="300"/>
      <c r="AQ93" s="300"/>
      <c r="AR93" s="300"/>
      <c r="AS93" s="300"/>
      <c r="AT93" s="300"/>
      <c r="AU93" s="300"/>
      <c r="AV93" s="300"/>
      <c r="AW93" s="300"/>
      <c r="AX93" s="300"/>
      <c r="AY93" s="300"/>
      <c r="AZ93" s="300"/>
      <c r="BA93" s="300"/>
      <c r="BB93" s="300"/>
      <c r="BC93" s="300"/>
      <c r="BD93" s="300"/>
      <c r="BE93" s="300"/>
      <c r="BF93" s="300"/>
      <c r="BG93" s="300"/>
      <c r="BH93" s="300"/>
      <c r="BI93" s="300"/>
      <c r="BJ93" s="300"/>
      <c r="BK93" s="300"/>
      <c r="BL93" s="300"/>
      <c r="BM93" s="300"/>
    </row>
    <row r="94" spans="4:65" s="315" customFormat="1" x14ac:dyDescent="0.2">
      <c r="D94" s="314"/>
      <c r="E94" s="314"/>
      <c r="F94" s="314"/>
      <c r="G94" s="314"/>
      <c r="H94" s="314"/>
      <c r="I94" s="314"/>
      <c r="J94" s="314"/>
      <c r="K94" s="314"/>
      <c r="L94" s="314"/>
      <c r="M94" s="314"/>
      <c r="N94" s="314"/>
      <c r="O94" s="314"/>
      <c r="P94" s="314"/>
      <c r="Q94" s="314"/>
      <c r="R94" s="314"/>
      <c r="S94" s="314"/>
      <c r="T94" s="314"/>
      <c r="U94" s="314"/>
      <c r="V94" s="300"/>
      <c r="W94" s="300"/>
      <c r="X94" s="300"/>
      <c r="Y94" s="300"/>
      <c r="Z94" s="300"/>
      <c r="AA94" s="300"/>
      <c r="AB94" s="300"/>
      <c r="AC94" s="300"/>
      <c r="AD94" s="300"/>
      <c r="AE94" s="300"/>
      <c r="AF94" s="300"/>
      <c r="AG94" s="300"/>
      <c r="AH94" s="300"/>
      <c r="AI94" s="300"/>
      <c r="AJ94" s="300"/>
      <c r="AK94" s="300"/>
      <c r="AL94" s="300"/>
      <c r="AM94" s="300"/>
      <c r="AN94" s="300"/>
      <c r="AO94" s="300"/>
      <c r="AP94" s="300"/>
      <c r="AQ94" s="300"/>
      <c r="AR94" s="300"/>
      <c r="AS94" s="300"/>
      <c r="AT94" s="300"/>
      <c r="AU94" s="300"/>
      <c r="AV94" s="300"/>
      <c r="AW94" s="300"/>
      <c r="AX94" s="300"/>
      <c r="AY94" s="300"/>
      <c r="AZ94" s="300"/>
      <c r="BA94" s="300"/>
      <c r="BB94" s="300"/>
      <c r="BC94" s="300"/>
      <c r="BD94" s="300"/>
      <c r="BE94" s="300"/>
      <c r="BF94" s="300"/>
      <c r="BG94" s="300"/>
      <c r="BH94" s="300"/>
      <c r="BI94" s="300"/>
      <c r="BJ94" s="300"/>
      <c r="BK94" s="300"/>
      <c r="BL94" s="300"/>
      <c r="BM94" s="300"/>
    </row>
    <row r="95" spans="4:65" s="315" customFormat="1" x14ac:dyDescent="0.2">
      <c r="D95" s="314"/>
      <c r="E95" s="314"/>
      <c r="F95" s="314"/>
      <c r="G95" s="314"/>
      <c r="H95" s="314"/>
      <c r="I95" s="314"/>
      <c r="J95" s="314"/>
      <c r="K95" s="314"/>
      <c r="L95" s="314"/>
      <c r="M95" s="314"/>
      <c r="N95" s="314"/>
      <c r="O95" s="314"/>
      <c r="P95" s="314"/>
      <c r="Q95" s="314"/>
      <c r="R95" s="314"/>
      <c r="S95" s="314"/>
      <c r="T95" s="314"/>
      <c r="U95" s="314"/>
      <c r="V95" s="300"/>
      <c r="W95" s="300"/>
      <c r="X95" s="300"/>
      <c r="Y95" s="300"/>
      <c r="Z95" s="300"/>
      <c r="AA95" s="300"/>
      <c r="AB95" s="300"/>
      <c r="AC95" s="300"/>
      <c r="AD95" s="300"/>
      <c r="AE95" s="300"/>
      <c r="AF95" s="300"/>
      <c r="AG95" s="300"/>
      <c r="AH95" s="300"/>
      <c r="AI95" s="300"/>
      <c r="AJ95" s="300"/>
      <c r="AK95" s="300"/>
      <c r="AL95" s="300"/>
      <c r="AM95" s="300"/>
      <c r="AN95" s="300"/>
      <c r="AO95" s="300"/>
      <c r="AP95" s="300"/>
      <c r="AQ95" s="300"/>
      <c r="AR95" s="300"/>
      <c r="AS95" s="300"/>
      <c r="AT95" s="300"/>
      <c r="AU95" s="300"/>
      <c r="AV95" s="300"/>
      <c r="AW95" s="300"/>
      <c r="AX95" s="300"/>
      <c r="AY95" s="300"/>
      <c r="AZ95" s="300"/>
      <c r="BA95" s="300"/>
      <c r="BB95" s="300"/>
      <c r="BC95" s="300"/>
      <c r="BD95" s="300"/>
      <c r="BE95" s="300"/>
      <c r="BF95" s="300"/>
      <c r="BG95" s="300"/>
      <c r="BH95" s="300"/>
      <c r="BI95" s="300"/>
      <c r="BJ95" s="300"/>
      <c r="BK95" s="300"/>
      <c r="BL95" s="300"/>
      <c r="BM95" s="300"/>
    </row>
    <row r="96" spans="4:65" s="315" customFormat="1" x14ac:dyDescent="0.2">
      <c r="D96" s="314"/>
      <c r="E96" s="314"/>
      <c r="F96" s="314"/>
      <c r="G96" s="314"/>
      <c r="H96" s="314"/>
      <c r="I96" s="314"/>
      <c r="J96" s="314"/>
      <c r="K96" s="314"/>
      <c r="L96" s="314"/>
      <c r="M96" s="314"/>
      <c r="N96" s="314"/>
      <c r="O96" s="314"/>
      <c r="P96" s="314"/>
      <c r="Q96" s="314"/>
      <c r="R96" s="314"/>
      <c r="S96" s="314"/>
      <c r="T96" s="314"/>
      <c r="U96" s="314"/>
      <c r="V96" s="300"/>
      <c r="W96" s="300"/>
      <c r="X96" s="300"/>
      <c r="Y96" s="300"/>
      <c r="Z96" s="300"/>
      <c r="AA96" s="300"/>
      <c r="AB96" s="300"/>
      <c r="AC96" s="300"/>
      <c r="AD96" s="300"/>
      <c r="AE96" s="300"/>
      <c r="AF96" s="300"/>
      <c r="AG96" s="300"/>
      <c r="AH96" s="300"/>
      <c r="AI96" s="300"/>
      <c r="AJ96" s="300"/>
      <c r="AK96" s="300"/>
      <c r="AL96" s="300"/>
      <c r="AM96" s="300"/>
      <c r="AN96" s="300"/>
      <c r="AO96" s="300"/>
      <c r="AP96" s="300"/>
      <c r="AQ96" s="300"/>
      <c r="AR96" s="300"/>
      <c r="AS96" s="300"/>
      <c r="AT96" s="300"/>
      <c r="AU96" s="300"/>
      <c r="AV96" s="300"/>
      <c r="AW96" s="300"/>
      <c r="AX96" s="300"/>
      <c r="AY96" s="300"/>
      <c r="AZ96" s="300"/>
      <c r="BA96" s="300"/>
      <c r="BB96" s="300"/>
      <c r="BC96" s="300"/>
      <c r="BD96" s="300"/>
      <c r="BE96" s="300"/>
      <c r="BF96" s="300"/>
      <c r="BG96" s="300"/>
      <c r="BH96" s="300"/>
      <c r="BI96" s="300"/>
      <c r="BJ96" s="300"/>
      <c r="BK96" s="300"/>
      <c r="BL96" s="300"/>
      <c r="BM96" s="300"/>
    </row>
    <row r="97" spans="4:65" s="315" customFormat="1" x14ac:dyDescent="0.2">
      <c r="D97" s="314"/>
      <c r="E97" s="314"/>
      <c r="F97" s="314"/>
      <c r="G97" s="314"/>
      <c r="H97" s="314"/>
      <c r="I97" s="314"/>
      <c r="J97" s="314"/>
      <c r="K97" s="314"/>
      <c r="L97" s="314"/>
      <c r="M97" s="314"/>
      <c r="N97" s="314"/>
      <c r="O97" s="314"/>
      <c r="P97" s="314"/>
      <c r="Q97" s="314"/>
      <c r="R97" s="314"/>
      <c r="S97" s="314"/>
      <c r="T97" s="314"/>
      <c r="U97" s="314"/>
      <c r="V97" s="300"/>
      <c r="W97" s="300"/>
      <c r="X97" s="300"/>
      <c r="Y97" s="300"/>
      <c r="Z97" s="300"/>
      <c r="AA97" s="300"/>
      <c r="AB97" s="300"/>
      <c r="AC97" s="300"/>
      <c r="AD97" s="300"/>
      <c r="AE97" s="300"/>
      <c r="AF97" s="300"/>
      <c r="AG97" s="300"/>
      <c r="AH97" s="300"/>
      <c r="AI97" s="300"/>
      <c r="AJ97" s="300"/>
      <c r="AK97" s="300"/>
      <c r="AL97" s="300"/>
      <c r="AM97" s="300"/>
      <c r="AN97" s="300"/>
      <c r="AO97" s="300"/>
      <c r="AP97" s="300"/>
      <c r="AQ97" s="300"/>
      <c r="AR97" s="300"/>
      <c r="AS97" s="300"/>
      <c r="AT97" s="300"/>
      <c r="AU97" s="300"/>
      <c r="AV97" s="300"/>
      <c r="AW97" s="300"/>
      <c r="AX97" s="300"/>
      <c r="AY97" s="300"/>
      <c r="AZ97" s="300"/>
      <c r="BA97" s="300"/>
      <c r="BB97" s="300"/>
      <c r="BC97" s="300"/>
      <c r="BD97" s="300"/>
      <c r="BE97" s="300"/>
      <c r="BF97" s="300"/>
      <c r="BG97" s="300"/>
      <c r="BH97" s="300"/>
      <c r="BI97" s="300"/>
      <c r="BJ97" s="300"/>
      <c r="BK97" s="300"/>
      <c r="BL97" s="300"/>
      <c r="BM97" s="300"/>
    </row>
    <row r="98" spans="4:65" s="315" customFormat="1" x14ac:dyDescent="0.2">
      <c r="D98" s="314"/>
      <c r="E98" s="314"/>
      <c r="F98" s="314"/>
      <c r="G98" s="314"/>
      <c r="H98" s="314"/>
      <c r="I98" s="314"/>
      <c r="J98" s="314"/>
      <c r="K98" s="314"/>
      <c r="L98" s="314"/>
      <c r="M98" s="314"/>
      <c r="N98" s="314"/>
      <c r="O98" s="314"/>
      <c r="P98" s="314"/>
      <c r="Q98" s="314"/>
      <c r="R98" s="314"/>
      <c r="S98" s="314"/>
      <c r="T98" s="314"/>
      <c r="U98" s="314"/>
      <c r="V98" s="300"/>
      <c r="W98" s="300"/>
      <c r="X98" s="300"/>
      <c r="Y98" s="300"/>
      <c r="Z98" s="300"/>
      <c r="AA98" s="300"/>
      <c r="AB98" s="300"/>
      <c r="AC98" s="300"/>
      <c r="AD98" s="300"/>
      <c r="AE98" s="300"/>
      <c r="AF98" s="300"/>
      <c r="AG98" s="300"/>
      <c r="AH98" s="300"/>
      <c r="AI98" s="300"/>
      <c r="AJ98" s="300"/>
      <c r="AK98" s="300"/>
      <c r="AL98" s="300"/>
      <c r="AM98" s="300"/>
      <c r="AN98" s="300"/>
      <c r="AO98" s="300"/>
      <c r="AP98" s="300"/>
      <c r="AQ98" s="300"/>
      <c r="AR98" s="300"/>
      <c r="AS98" s="300"/>
      <c r="AT98" s="300"/>
      <c r="AU98" s="300"/>
      <c r="AV98" s="300"/>
      <c r="AW98" s="300"/>
      <c r="AX98" s="300"/>
      <c r="AY98" s="300"/>
      <c r="AZ98" s="300"/>
      <c r="BA98" s="300"/>
      <c r="BB98" s="300"/>
      <c r="BC98" s="300"/>
      <c r="BD98" s="300"/>
      <c r="BE98" s="300"/>
      <c r="BF98" s="300"/>
      <c r="BG98" s="300"/>
      <c r="BH98" s="300"/>
      <c r="BI98" s="300"/>
      <c r="BJ98" s="300"/>
      <c r="BK98" s="300"/>
      <c r="BL98" s="300"/>
      <c r="BM98" s="300"/>
    </row>
    <row r="99" spans="4:65" s="315" customFormat="1" x14ac:dyDescent="0.2">
      <c r="D99" s="314"/>
      <c r="E99" s="314"/>
      <c r="F99" s="314"/>
      <c r="G99" s="314"/>
      <c r="H99" s="314"/>
      <c r="I99" s="314"/>
      <c r="J99" s="314"/>
      <c r="K99" s="314"/>
      <c r="L99" s="314"/>
      <c r="M99" s="314"/>
      <c r="N99" s="314"/>
      <c r="O99" s="314"/>
      <c r="P99" s="314"/>
      <c r="Q99" s="314"/>
      <c r="R99" s="314"/>
      <c r="S99" s="314"/>
      <c r="T99" s="314"/>
      <c r="U99" s="314"/>
      <c r="V99" s="300"/>
      <c r="W99" s="300"/>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c r="BD99" s="300"/>
      <c r="BE99" s="300"/>
      <c r="BF99" s="300"/>
      <c r="BG99" s="300"/>
      <c r="BH99" s="300"/>
      <c r="BI99" s="300"/>
      <c r="BJ99" s="300"/>
      <c r="BK99" s="300"/>
      <c r="BL99" s="300"/>
      <c r="BM99" s="300"/>
    </row>
    <row r="100" spans="4:65" s="315" customFormat="1" x14ac:dyDescent="0.2">
      <c r="D100" s="314"/>
      <c r="E100" s="314"/>
      <c r="F100" s="314"/>
      <c r="G100" s="314"/>
      <c r="H100" s="314"/>
      <c r="I100" s="314"/>
      <c r="J100" s="314"/>
      <c r="K100" s="314"/>
      <c r="L100" s="314"/>
      <c r="M100" s="314"/>
      <c r="N100" s="314"/>
      <c r="O100" s="314"/>
      <c r="P100" s="314"/>
      <c r="Q100" s="314"/>
      <c r="R100" s="314"/>
      <c r="S100" s="314"/>
      <c r="T100" s="314"/>
      <c r="U100" s="314"/>
      <c r="V100" s="300"/>
      <c r="W100" s="300"/>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0"/>
      <c r="BK100" s="300"/>
      <c r="BL100" s="300"/>
      <c r="BM100" s="300"/>
    </row>
    <row r="101" spans="4:65" s="315" customFormat="1" x14ac:dyDescent="0.2">
      <c r="D101" s="314"/>
      <c r="E101" s="314"/>
      <c r="F101" s="314"/>
      <c r="G101" s="314"/>
      <c r="H101" s="314"/>
      <c r="I101" s="314"/>
      <c r="J101" s="314"/>
      <c r="K101" s="314"/>
      <c r="L101" s="314"/>
      <c r="M101" s="314"/>
      <c r="N101" s="314"/>
      <c r="O101" s="314"/>
      <c r="P101" s="314"/>
      <c r="Q101" s="314"/>
      <c r="R101" s="314"/>
      <c r="S101" s="314"/>
      <c r="T101" s="314"/>
      <c r="U101" s="314"/>
      <c r="V101" s="300"/>
      <c r="W101" s="300"/>
      <c r="X101" s="300"/>
      <c r="Y101" s="300"/>
      <c r="Z101" s="300"/>
      <c r="AA101" s="300"/>
      <c r="AB101" s="300"/>
      <c r="AC101" s="300"/>
      <c r="AD101" s="300"/>
      <c r="AE101" s="300"/>
      <c r="AF101" s="300"/>
      <c r="AG101" s="300"/>
      <c r="AH101" s="300"/>
      <c r="AI101" s="300"/>
      <c r="AJ101" s="300"/>
      <c r="AK101" s="300"/>
      <c r="AL101" s="300"/>
      <c r="AM101" s="300"/>
      <c r="AN101" s="300"/>
      <c r="AO101" s="300"/>
      <c r="AP101" s="300"/>
      <c r="AQ101" s="300"/>
      <c r="AR101" s="300"/>
      <c r="AS101" s="300"/>
      <c r="AT101" s="300"/>
      <c r="AU101" s="300"/>
      <c r="AV101" s="300"/>
      <c r="AW101" s="300"/>
      <c r="AX101" s="300"/>
      <c r="AY101" s="300"/>
      <c r="AZ101" s="300"/>
      <c r="BA101" s="300"/>
      <c r="BB101" s="300"/>
      <c r="BC101" s="300"/>
      <c r="BD101" s="300"/>
      <c r="BE101" s="300"/>
      <c r="BF101" s="300"/>
      <c r="BG101" s="300"/>
      <c r="BH101" s="300"/>
      <c r="BI101" s="300"/>
      <c r="BJ101" s="300"/>
      <c r="BK101" s="300"/>
      <c r="BL101" s="300"/>
      <c r="BM101" s="300"/>
    </row>
    <row r="102" spans="4:65" s="315" customFormat="1" x14ac:dyDescent="0.2">
      <c r="D102" s="314"/>
      <c r="E102" s="314"/>
      <c r="F102" s="314"/>
      <c r="G102" s="314"/>
      <c r="H102" s="314"/>
      <c r="I102" s="314"/>
      <c r="J102" s="314"/>
      <c r="K102" s="314"/>
      <c r="L102" s="314"/>
      <c r="M102" s="314"/>
      <c r="N102" s="314"/>
      <c r="O102" s="314"/>
      <c r="P102" s="314"/>
      <c r="Q102" s="314"/>
      <c r="R102" s="314"/>
      <c r="S102" s="314"/>
      <c r="T102" s="314"/>
      <c r="U102" s="314"/>
      <c r="V102" s="300"/>
      <c r="W102" s="300"/>
      <c r="X102" s="300"/>
      <c r="Y102" s="300"/>
      <c r="Z102" s="300"/>
      <c r="AA102" s="300"/>
      <c r="AB102" s="300"/>
      <c r="AC102" s="300"/>
      <c r="AD102" s="300"/>
      <c r="AE102" s="300"/>
      <c r="AF102" s="300"/>
      <c r="AG102" s="300"/>
      <c r="AH102" s="300"/>
      <c r="AI102" s="300"/>
      <c r="AJ102" s="300"/>
      <c r="AK102" s="300"/>
      <c r="AL102" s="300"/>
      <c r="AM102" s="300"/>
      <c r="AN102" s="300"/>
      <c r="AO102" s="300"/>
      <c r="AP102" s="300"/>
      <c r="AQ102" s="300"/>
      <c r="AR102" s="300"/>
      <c r="AS102" s="300"/>
      <c r="AT102" s="300"/>
      <c r="AU102" s="300"/>
      <c r="AV102" s="300"/>
      <c r="AW102" s="300"/>
      <c r="AX102" s="300"/>
      <c r="AY102" s="300"/>
      <c r="AZ102" s="300"/>
      <c r="BA102" s="300"/>
      <c r="BB102" s="300"/>
      <c r="BC102" s="300"/>
      <c r="BD102" s="300"/>
      <c r="BE102" s="300"/>
      <c r="BF102" s="300"/>
      <c r="BG102" s="300"/>
      <c r="BH102" s="300"/>
      <c r="BI102" s="300"/>
      <c r="BJ102" s="300"/>
      <c r="BK102" s="300"/>
      <c r="BL102" s="300"/>
      <c r="BM102" s="300"/>
    </row>
    <row r="103" spans="4:65" s="315" customFormat="1" x14ac:dyDescent="0.2">
      <c r="D103" s="314"/>
      <c r="E103" s="314"/>
      <c r="F103" s="314"/>
      <c r="G103" s="314"/>
      <c r="H103" s="314"/>
      <c r="I103" s="314"/>
      <c r="J103" s="314"/>
      <c r="K103" s="314"/>
      <c r="L103" s="314"/>
      <c r="M103" s="314"/>
      <c r="N103" s="314"/>
      <c r="O103" s="314"/>
      <c r="P103" s="314"/>
      <c r="Q103" s="314"/>
      <c r="R103" s="314"/>
      <c r="S103" s="314"/>
      <c r="T103" s="314"/>
      <c r="U103" s="314"/>
      <c r="V103" s="300"/>
      <c r="W103" s="300"/>
      <c r="X103" s="300"/>
      <c r="Y103" s="300"/>
      <c r="Z103" s="300"/>
      <c r="AA103" s="300"/>
      <c r="AB103" s="300"/>
      <c r="AC103" s="300"/>
      <c r="AD103" s="300"/>
      <c r="AE103" s="300"/>
      <c r="AF103" s="300"/>
      <c r="AG103" s="300"/>
      <c r="AH103" s="300"/>
      <c r="AI103" s="300"/>
      <c r="AJ103" s="300"/>
      <c r="AK103" s="300"/>
      <c r="AL103" s="300"/>
      <c r="AM103" s="300"/>
      <c r="AN103" s="300"/>
      <c r="AO103" s="300"/>
      <c r="AP103" s="300"/>
      <c r="AQ103" s="300"/>
      <c r="AR103" s="300"/>
      <c r="AS103" s="300"/>
      <c r="AT103" s="300"/>
      <c r="AU103" s="300"/>
      <c r="AV103" s="300"/>
      <c r="AW103" s="300"/>
      <c r="AX103" s="300"/>
      <c r="AY103" s="300"/>
      <c r="AZ103" s="300"/>
      <c r="BA103" s="300"/>
      <c r="BB103" s="300"/>
      <c r="BC103" s="300"/>
      <c r="BD103" s="300"/>
      <c r="BE103" s="300"/>
      <c r="BF103" s="300"/>
      <c r="BG103" s="300"/>
      <c r="BH103" s="300"/>
      <c r="BI103" s="300"/>
      <c r="BJ103" s="300"/>
      <c r="BK103" s="300"/>
      <c r="BL103" s="300"/>
      <c r="BM103" s="300"/>
    </row>
    <row r="104" spans="4:65" s="315" customFormat="1" x14ac:dyDescent="0.2">
      <c r="D104" s="314"/>
      <c r="E104" s="314"/>
      <c r="F104" s="314"/>
      <c r="G104" s="314"/>
      <c r="H104" s="314"/>
      <c r="I104" s="314"/>
      <c r="J104" s="314"/>
      <c r="K104" s="314"/>
      <c r="L104" s="314"/>
      <c r="M104" s="314"/>
      <c r="N104" s="314"/>
      <c r="O104" s="314"/>
      <c r="P104" s="314"/>
      <c r="Q104" s="314"/>
      <c r="R104" s="314"/>
      <c r="S104" s="314"/>
      <c r="T104" s="314"/>
      <c r="U104" s="314"/>
      <c r="V104" s="300"/>
      <c r="W104" s="300"/>
      <c r="X104" s="300"/>
      <c r="Y104" s="300"/>
      <c r="Z104" s="300"/>
      <c r="AA104" s="300"/>
      <c r="AB104" s="300"/>
      <c r="AC104" s="300"/>
      <c r="AD104" s="300"/>
      <c r="AE104" s="300"/>
      <c r="AF104" s="300"/>
      <c r="AG104" s="300"/>
      <c r="AH104" s="300"/>
      <c r="AI104" s="300"/>
      <c r="AJ104" s="300"/>
      <c r="AK104" s="300"/>
      <c r="AL104" s="300"/>
      <c r="AM104" s="300"/>
      <c r="AN104" s="300"/>
      <c r="AO104" s="300"/>
      <c r="AP104" s="300"/>
      <c r="AQ104" s="300"/>
      <c r="AR104" s="300"/>
      <c r="AS104" s="300"/>
      <c r="AT104" s="300"/>
      <c r="AU104" s="300"/>
      <c r="AV104" s="300"/>
      <c r="AW104" s="300"/>
      <c r="AX104" s="300"/>
      <c r="AY104" s="300"/>
      <c r="AZ104" s="300"/>
      <c r="BA104" s="300"/>
      <c r="BB104" s="300"/>
      <c r="BC104" s="300"/>
      <c r="BD104" s="300"/>
      <c r="BE104" s="300"/>
      <c r="BF104" s="300"/>
      <c r="BG104" s="300"/>
      <c r="BH104" s="300"/>
      <c r="BI104" s="300"/>
      <c r="BJ104" s="300"/>
      <c r="BK104" s="300"/>
      <c r="BL104" s="300"/>
      <c r="BM104" s="300"/>
    </row>
    <row r="105" spans="4:65" s="315" customFormat="1" x14ac:dyDescent="0.2">
      <c r="D105" s="314"/>
      <c r="E105" s="314"/>
      <c r="F105" s="314"/>
      <c r="G105" s="314"/>
      <c r="H105" s="314"/>
      <c r="I105" s="314"/>
      <c r="J105" s="314"/>
      <c r="K105" s="314"/>
      <c r="L105" s="314"/>
      <c r="M105" s="314"/>
      <c r="N105" s="314"/>
      <c r="O105" s="314"/>
      <c r="P105" s="314"/>
      <c r="Q105" s="314"/>
      <c r="R105" s="314"/>
      <c r="S105" s="314"/>
      <c r="T105" s="314"/>
      <c r="U105" s="314"/>
      <c r="V105" s="300"/>
      <c r="W105" s="300"/>
      <c r="X105" s="300"/>
      <c r="Y105" s="300"/>
      <c r="Z105" s="300"/>
      <c r="AA105" s="300"/>
      <c r="AB105" s="300"/>
      <c r="AC105" s="300"/>
      <c r="AD105" s="300"/>
      <c r="AE105" s="300"/>
      <c r="AF105" s="300"/>
      <c r="AG105" s="300"/>
      <c r="AH105" s="300"/>
      <c r="AI105" s="300"/>
      <c r="AJ105" s="300"/>
      <c r="AK105" s="300"/>
      <c r="AL105" s="300"/>
      <c r="AM105" s="300"/>
      <c r="AN105" s="300"/>
      <c r="AO105" s="300"/>
      <c r="AP105" s="300"/>
      <c r="AQ105" s="300"/>
      <c r="AR105" s="300"/>
      <c r="AS105" s="300"/>
      <c r="AT105" s="300"/>
      <c r="AU105" s="300"/>
      <c r="AV105" s="300"/>
      <c r="AW105" s="300"/>
      <c r="AX105" s="300"/>
      <c r="AY105" s="300"/>
      <c r="AZ105" s="300"/>
      <c r="BA105" s="300"/>
      <c r="BB105" s="300"/>
      <c r="BC105" s="300"/>
      <c r="BD105" s="300"/>
      <c r="BE105" s="300"/>
      <c r="BF105" s="300"/>
      <c r="BG105" s="300"/>
      <c r="BH105" s="300"/>
      <c r="BI105" s="300"/>
      <c r="BJ105" s="300"/>
      <c r="BK105" s="300"/>
      <c r="BL105" s="300"/>
      <c r="BM105" s="300"/>
    </row>
    <row r="106" spans="4:65" s="315" customFormat="1" x14ac:dyDescent="0.2">
      <c r="D106" s="314"/>
      <c r="E106" s="314"/>
      <c r="F106" s="314"/>
      <c r="G106" s="314"/>
      <c r="H106" s="314"/>
      <c r="I106" s="314"/>
      <c r="J106" s="314"/>
      <c r="K106" s="314"/>
      <c r="L106" s="314"/>
      <c r="M106" s="314"/>
      <c r="N106" s="314"/>
      <c r="O106" s="314"/>
      <c r="P106" s="314"/>
      <c r="Q106" s="314"/>
      <c r="R106" s="314"/>
      <c r="S106" s="314"/>
      <c r="T106" s="314"/>
      <c r="U106" s="314"/>
      <c r="V106" s="300"/>
      <c r="W106" s="300"/>
      <c r="X106" s="300"/>
      <c r="Y106" s="300"/>
      <c r="Z106" s="300"/>
      <c r="AA106" s="300"/>
      <c r="AB106" s="300"/>
      <c r="AC106" s="300"/>
      <c r="AD106" s="300"/>
      <c r="AE106" s="300"/>
      <c r="AF106" s="300"/>
      <c r="AG106" s="300"/>
      <c r="AH106" s="300"/>
      <c r="AI106" s="300"/>
      <c r="AJ106" s="300"/>
      <c r="AK106" s="300"/>
      <c r="AL106" s="300"/>
      <c r="AM106" s="300"/>
      <c r="AN106" s="300"/>
      <c r="AO106" s="300"/>
      <c r="AP106" s="300"/>
      <c r="AQ106" s="300"/>
      <c r="AR106" s="300"/>
      <c r="AS106" s="300"/>
      <c r="AT106" s="300"/>
      <c r="AU106" s="300"/>
      <c r="AV106" s="300"/>
      <c r="AW106" s="300"/>
      <c r="AX106" s="300"/>
      <c r="AY106" s="300"/>
      <c r="AZ106" s="300"/>
      <c r="BA106" s="300"/>
      <c r="BB106" s="300"/>
      <c r="BC106" s="300"/>
      <c r="BD106" s="300"/>
      <c r="BE106" s="300"/>
      <c r="BF106" s="300"/>
      <c r="BG106" s="300"/>
      <c r="BH106" s="300"/>
      <c r="BI106" s="300"/>
      <c r="BJ106" s="300"/>
      <c r="BK106" s="300"/>
      <c r="BL106" s="300"/>
      <c r="BM106" s="300"/>
    </row>
    <row r="107" spans="4:65" s="315" customFormat="1" x14ac:dyDescent="0.2">
      <c r="D107" s="314"/>
      <c r="E107" s="314"/>
      <c r="F107" s="314"/>
      <c r="G107" s="314"/>
      <c r="H107" s="314"/>
      <c r="I107" s="314"/>
      <c r="J107" s="314"/>
      <c r="K107" s="314"/>
      <c r="L107" s="314"/>
      <c r="M107" s="314"/>
      <c r="N107" s="314"/>
      <c r="O107" s="314"/>
      <c r="P107" s="314"/>
      <c r="Q107" s="314"/>
      <c r="R107" s="314"/>
      <c r="S107" s="314"/>
      <c r="T107" s="314"/>
      <c r="U107" s="314"/>
      <c r="V107" s="300"/>
      <c r="W107" s="300"/>
      <c r="X107" s="300"/>
      <c r="Y107" s="300"/>
      <c r="Z107" s="300"/>
      <c r="AA107" s="300"/>
      <c r="AB107" s="300"/>
      <c r="AC107" s="300"/>
      <c r="AD107" s="300"/>
      <c r="AE107" s="300"/>
      <c r="AF107" s="300"/>
      <c r="AG107" s="300"/>
      <c r="AH107" s="300"/>
      <c r="AI107" s="300"/>
      <c r="AJ107" s="300"/>
      <c r="AK107" s="300"/>
      <c r="AL107" s="300"/>
      <c r="AM107" s="300"/>
      <c r="AN107" s="300"/>
      <c r="AO107" s="300"/>
      <c r="AP107" s="300"/>
      <c r="AQ107" s="300"/>
      <c r="AR107" s="300"/>
      <c r="AS107" s="300"/>
      <c r="AT107" s="300"/>
      <c r="AU107" s="300"/>
      <c r="AV107" s="300"/>
      <c r="AW107" s="300"/>
      <c r="AX107" s="300"/>
      <c r="AY107" s="300"/>
      <c r="AZ107" s="300"/>
      <c r="BA107" s="300"/>
      <c r="BB107" s="300"/>
      <c r="BC107" s="300"/>
      <c r="BD107" s="300"/>
      <c r="BE107" s="300"/>
      <c r="BF107" s="300"/>
      <c r="BG107" s="300"/>
      <c r="BH107" s="300"/>
      <c r="BI107" s="300"/>
      <c r="BJ107" s="300"/>
      <c r="BK107" s="300"/>
      <c r="BL107" s="300"/>
      <c r="BM107" s="300"/>
    </row>
    <row r="108" spans="4:65" s="315" customFormat="1" x14ac:dyDescent="0.2">
      <c r="D108" s="314"/>
      <c r="E108" s="314"/>
      <c r="F108" s="314"/>
      <c r="G108" s="314"/>
      <c r="H108" s="314"/>
      <c r="I108" s="314"/>
      <c r="J108" s="314"/>
      <c r="K108" s="314"/>
      <c r="L108" s="314"/>
      <c r="M108" s="314"/>
      <c r="N108" s="314"/>
      <c r="O108" s="314"/>
      <c r="P108" s="314"/>
      <c r="Q108" s="314"/>
      <c r="R108" s="314"/>
      <c r="S108" s="314"/>
      <c r="T108" s="314"/>
      <c r="U108" s="314"/>
      <c r="V108" s="300"/>
      <c r="W108" s="300"/>
      <c r="X108" s="300"/>
      <c r="Y108" s="300"/>
      <c r="Z108" s="300"/>
      <c r="AA108" s="300"/>
      <c r="AB108" s="300"/>
      <c r="AC108" s="300"/>
      <c r="AD108" s="300"/>
      <c r="AE108" s="300"/>
      <c r="AF108" s="300"/>
      <c r="AG108" s="300"/>
      <c r="AH108" s="300"/>
      <c r="AI108" s="300"/>
      <c r="AJ108" s="300"/>
      <c r="AK108" s="300"/>
      <c r="AL108" s="300"/>
      <c r="AM108" s="300"/>
      <c r="AN108" s="300"/>
      <c r="AO108" s="300"/>
      <c r="AP108" s="300"/>
      <c r="AQ108" s="300"/>
      <c r="AR108" s="300"/>
      <c r="AS108" s="300"/>
      <c r="AT108" s="300"/>
      <c r="AU108" s="300"/>
      <c r="AV108" s="300"/>
      <c r="AW108" s="300"/>
      <c r="AX108" s="300"/>
      <c r="AY108" s="300"/>
      <c r="AZ108" s="300"/>
      <c r="BA108" s="300"/>
      <c r="BB108" s="300"/>
      <c r="BC108" s="300"/>
      <c r="BD108" s="300"/>
      <c r="BE108" s="300"/>
      <c r="BF108" s="300"/>
      <c r="BG108" s="300"/>
      <c r="BH108" s="300"/>
      <c r="BI108" s="300"/>
      <c r="BJ108" s="300"/>
      <c r="BK108" s="300"/>
      <c r="BL108" s="300"/>
      <c r="BM108" s="300"/>
    </row>
    <row r="109" spans="4:65" s="315" customFormat="1" x14ac:dyDescent="0.2">
      <c r="D109" s="314"/>
      <c r="E109" s="314"/>
      <c r="F109" s="314"/>
      <c r="G109" s="314"/>
      <c r="H109" s="314"/>
      <c r="I109" s="314"/>
      <c r="J109" s="314"/>
      <c r="K109" s="314"/>
      <c r="L109" s="314"/>
      <c r="M109" s="314"/>
      <c r="N109" s="314"/>
      <c r="O109" s="314"/>
      <c r="P109" s="314"/>
      <c r="Q109" s="314"/>
      <c r="R109" s="314"/>
      <c r="S109" s="314"/>
      <c r="T109" s="314"/>
      <c r="U109" s="314"/>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c r="BD109" s="300"/>
      <c r="BE109" s="300"/>
      <c r="BF109" s="300"/>
      <c r="BG109" s="300"/>
      <c r="BH109" s="300"/>
      <c r="BI109" s="300"/>
      <c r="BJ109" s="300"/>
      <c r="BK109" s="300"/>
      <c r="BL109" s="300"/>
      <c r="BM109" s="300"/>
    </row>
    <row r="110" spans="4:65" s="315" customFormat="1" x14ac:dyDescent="0.2">
      <c r="D110" s="314"/>
      <c r="E110" s="314"/>
      <c r="F110" s="314"/>
      <c r="G110" s="314"/>
      <c r="H110" s="314"/>
      <c r="I110" s="314"/>
      <c r="J110" s="314"/>
      <c r="K110" s="314"/>
      <c r="L110" s="314"/>
      <c r="M110" s="314"/>
      <c r="N110" s="314"/>
      <c r="O110" s="314"/>
      <c r="P110" s="314"/>
      <c r="Q110" s="314"/>
      <c r="R110" s="314"/>
      <c r="S110" s="314"/>
      <c r="T110" s="314"/>
      <c r="U110" s="314"/>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0"/>
      <c r="BK110" s="300"/>
      <c r="BL110" s="300"/>
      <c r="BM110" s="300"/>
    </row>
    <row r="111" spans="4:65" s="315" customFormat="1" x14ac:dyDescent="0.2">
      <c r="D111" s="314"/>
      <c r="E111" s="314"/>
      <c r="F111" s="314"/>
      <c r="G111" s="314"/>
      <c r="H111" s="314"/>
      <c r="I111" s="314"/>
      <c r="J111" s="314"/>
      <c r="K111" s="314"/>
      <c r="L111" s="314"/>
      <c r="M111" s="314"/>
      <c r="N111" s="314"/>
      <c r="O111" s="314"/>
      <c r="P111" s="314"/>
      <c r="Q111" s="314"/>
      <c r="R111" s="314"/>
      <c r="S111" s="314"/>
      <c r="T111" s="314"/>
      <c r="U111" s="314"/>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0"/>
      <c r="BK111" s="300"/>
      <c r="BL111" s="300"/>
      <c r="BM111" s="300"/>
    </row>
    <row r="112" spans="4:65" s="315" customFormat="1" x14ac:dyDescent="0.2">
      <c r="D112" s="314"/>
      <c r="E112" s="314"/>
      <c r="F112" s="314"/>
      <c r="G112" s="314"/>
      <c r="H112" s="314"/>
      <c r="I112" s="314"/>
      <c r="J112" s="314"/>
      <c r="K112" s="314"/>
      <c r="L112" s="314"/>
      <c r="M112" s="314"/>
      <c r="N112" s="314"/>
      <c r="O112" s="314"/>
      <c r="P112" s="314"/>
      <c r="Q112" s="314"/>
      <c r="R112" s="314"/>
      <c r="S112" s="314"/>
      <c r="T112" s="314"/>
      <c r="U112" s="314"/>
      <c r="V112" s="300"/>
      <c r="W112" s="300"/>
      <c r="X112" s="300"/>
      <c r="Y112" s="300"/>
      <c r="Z112" s="300"/>
      <c r="AA112" s="300"/>
      <c r="AB112" s="300"/>
      <c r="AC112" s="300"/>
      <c r="AD112" s="300"/>
      <c r="AE112" s="300"/>
      <c r="AF112" s="300"/>
      <c r="AG112" s="300"/>
      <c r="AH112" s="300"/>
      <c r="AI112" s="300"/>
      <c r="AJ112" s="300"/>
      <c r="AK112" s="300"/>
      <c r="AL112" s="300"/>
      <c r="AM112" s="300"/>
      <c r="AN112" s="300"/>
      <c r="AO112" s="300"/>
      <c r="AP112" s="300"/>
      <c r="AQ112" s="300"/>
      <c r="AR112" s="300"/>
      <c r="AS112" s="300"/>
      <c r="AT112" s="300"/>
      <c r="AU112" s="300"/>
      <c r="AV112" s="300"/>
      <c r="AW112" s="300"/>
      <c r="AX112" s="300"/>
      <c r="AY112" s="300"/>
      <c r="AZ112" s="300"/>
      <c r="BA112" s="300"/>
      <c r="BB112" s="300"/>
      <c r="BC112" s="300"/>
      <c r="BD112" s="300"/>
      <c r="BE112" s="300"/>
      <c r="BF112" s="300"/>
      <c r="BG112" s="300"/>
      <c r="BH112" s="300"/>
      <c r="BI112" s="300"/>
      <c r="BJ112" s="300"/>
      <c r="BK112" s="300"/>
      <c r="BL112" s="300"/>
      <c r="BM112" s="300"/>
    </row>
    <row r="113" spans="4:65" s="315" customFormat="1" x14ac:dyDescent="0.2">
      <c r="D113" s="314"/>
      <c r="E113" s="314"/>
      <c r="F113" s="314"/>
      <c r="G113" s="314"/>
      <c r="H113" s="314"/>
      <c r="I113" s="314"/>
      <c r="J113" s="314"/>
      <c r="K113" s="314"/>
      <c r="L113" s="314"/>
      <c r="M113" s="314"/>
      <c r="N113" s="314"/>
      <c r="O113" s="314"/>
      <c r="P113" s="314"/>
      <c r="Q113" s="314"/>
      <c r="R113" s="314"/>
      <c r="S113" s="314"/>
      <c r="T113" s="314"/>
      <c r="U113" s="314"/>
      <c r="V113" s="300"/>
      <c r="W113" s="300"/>
      <c r="X113" s="300"/>
      <c r="Y113" s="300"/>
      <c r="Z113" s="300"/>
      <c r="AA113" s="300"/>
      <c r="AB113" s="300"/>
      <c r="AC113" s="300"/>
      <c r="AD113" s="300"/>
      <c r="AE113" s="300"/>
      <c r="AF113" s="300"/>
      <c r="AG113" s="300"/>
      <c r="AH113" s="300"/>
      <c r="AI113" s="300"/>
      <c r="AJ113" s="300"/>
      <c r="AK113" s="300"/>
      <c r="AL113" s="300"/>
      <c r="AM113" s="300"/>
      <c r="AN113" s="300"/>
      <c r="AO113" s="300"/>
      <c r="AP113" s="300"/>
      <c r="AQ113" s="300"/>
      <c r="AR113" s="300"/>
      <c r="AS113" s="300"/>
      <c r="AT113" s="300"/>
      <c r="AU113" s="300"/>
      <c r="AV113" s="300"/>
      <c r="AW113" s="300"/>
      <c r="AX113" s="300"/>
      <c r="AY113" s="300"/>
      <c r="AZ113" s="300"/>
      <c r="BA113" s="300"/>
      <c r="BB113" s="300"/>
      <c r="BC113" s="300"/>
      <c r="BD113" s="300"/>
      <c r="BE113" s="300"/>
      <c r="BF113" s="300"/>
      <c r="BG113" s="300"/>
      <c r="BH113" s="300"/>
      <c r="BI113" s="300"/>
      <c r="BJ113" s="300"/>
      <c r="BK113" s="300"/>
      <c r="BL113" s="300"/>
      <c r="BM113" s="300"/>
    </row>
    <row r="114" spans="4:65" s="315" customFormat="1" x14ac:dyDescent="0.2">
      <c r="D114" s="314"/>
      <c r="E114" s="314"/>
      <c r="F114" s="314"/>
      <c r="G114" s="314"/>
      <c r="H114" s="314"/>
      <c r="I114" s="314"/>
      <c r="J114" s="314"/>
      <c r="K114" s="314"/>
      <c r="L114" s="314"/>
      <c r="M114" s="314"/>
      <c r="N114" s="314"/>
      <c r="O114" s="314"/>
      <c r="P114" s="314"/>
      <c r="Q114" s="314"/>
      <c r="R114" s="314"/>
      <c r="S114" s="314"/>
      <c r="T114" s="314"/>
      <c r="U114" s="314"/>
      <c r="V114" s="300"/>
      <c r="W114" s="300"/>
      <c r="X114" s="300"/>
      <c r="Y114" s="300"/>
      <c r="Z114" s="300"/>
      <c r="AA114" s="300"/>
      <c r="AB114" s="300"/>
      <c r="AC114" s="300"/>
      <c r="AD114" s="300"/>
      <c r="AE114" s="300"/>
      <c r="AF114" s="300"/>
      <c r="AG114" s="300"/>
      <c r="AH114" s="300"/>
      <c r="AI114" s="300"/>
      <c r="AJ114" s="300"/>
      <c r="AK114" s="300"/>
      <c r="AL114" s="300"/>
      <c r="AM114" s="300"/>
      <c r="AN114" s="300"/>
      <c r="AO114" s="300"/>
      <c r="AP114" s="300"/>
      <c r="AQ114" s="300"/>
      <c r="AR114" s="300"/>
      <c r="AS114" s="300"/>
      <c r="AT114" s="300"/>
      <c r="AU114" s="300"/>
      <c r="AV114" s="300"/>
      <c r="AW114" s="300"/>
      <c r="AX114" s="300"/>
      <c r="AY114" s="300"/>
      <c r="AZ114" s="300"/>
      <c r="BA114" s="300"/>
      <c r="BB114" s="300"/>
      <c r="BC114" s="300"/>
      <c r="BD114" s="300"/>
      <c r="BE114" s="300"/>
      <c r="BF114" s="300"/>
      <c r="BG114" s="300"/>
      <c r="BH114" s="300"/>
      <c r="BI114" s="300"/>
      <c r="BJ114" s="300"/>
      <c r="BK114" s="300"/>
      <c r="BL114" s="300"/>
      <c r="BM114" s="300"/>
    </row>
    <row r="115" spans="4:65" s="315" customFormat="1" x14ac:dyDescent="0.2">
      <c r="D115" s="314"/>
      <c r="E115" s="314"/>
      <c r="F115" s="314"/>
      <c r="G115" s="314"/>
      <c r="H115" s="314"/>
      <c r="I115" s="314"/>
      <c r="J115" s="314"/>
      <c r="K115" s="314"/>
      <c r="L115" s="314"/>
      <c r="M115" s="314"/>
      <c r="N115" s="314"/>
      <c r="O115" s="314"/>
      <c r="P115" s="314"/>
      <c r="Q115" s="314"/>
      <c r="R115" s="314"/>
      <c r="S115" s="314"/>
      <c r="T115" s="314"/>
      <c r="U115" s="314"/>
      <c r="V115" s="300"/>
      <c r="W115" s="300"/>
      <c r="X115" s="300"/>
      <c r="Y115" s="300"/>
      <c r="Z115" s="300"/>
      <c r="AA115" s="300"/>
      <c r="AB115" s="300"/>
      <c r="AC115" s="300"/>
      <c r="AD115" s="300"/>
      <c r="AE115" s="300"/>
      <c r="AF115" s="300"/>
      <c r="AG115" s="300"/>
      <c r="AH115" s="300"/>
      <c r="AI115" s="300"/>
      <c r="AJ115" s="300"/>
      <c r="AK115" s="300"/>
      <c r="AL115" s="300"/>
      <c r="AM115" s="300"/>
      <c r="AN115" s="300"/>
      <c r="AO115" s="300"/>
      <c r="AP115" s="300"/>
      <c r="AQ115" s="300"/>
      <c r="AR115" s="300"/>
      <c r="AS115" s="300"/>
      <c r="AT115" s="300"/>
      <c r="AU115" s="300"/>
      <c r="AV115" s="300"/>
      <c r="AW115" s="300"/>
      <c r="AX115" s="300"/>
      <c r="AY115" s="300"/>
      <c r="AZ115" s="300"/>
      <c r="BA115" s="300"/>
      <c r="BB115" s="300"/>
      <c r="BC115" s="300"/>
      <c r="BD115" s="300"/>
      <c r="BE115" s="300"/>
      <c r="BF115" s="300"/>
      <c r="BG115" s="300"/>
      <c r="BH115" s="300"/>
      <c r="BI115" s="300"/>
      <c r="BJ115" s="300"/>
      <c r="BK115" s="300"/>
      <c r="BL115" s="300"/>
      <c r="BM115" s="300"/>
    </row>
    <row r="116" spans="4:65" s="315" customFormat="1" x14ac:dyDescent="0.2">
      <c r="D116" s="314"/>
      <c r="E116" s="314"/>
      <c r="F116" s="314"/>
      <c r="G116" s="314"/>
      <c r="H116" s="314"/>
      <c r="I116" s="314"/>
      <c r="J116" s="314"/>
      <c r="K116" s="314"/>
      <c r="L116" s="314"/>
      <c r="M116" s="314"/>
      <c r="N116" s="314"/>
      <c r="O116" s="314"/>
      <c r="P116" s="314"/>
      <c r="Q116" s="314"/>
      <c r="R116" s="314"/>
      <c r="S116" s="314"/>
      <c r="T116" s="314"/>
      <c r="U116" s="314"/>
      <c r="V116" s="300"/>
      <c r="W116" s="300"/>
      <c r="X116" s="300"/>
      <c r="Y116" s="300"/>
      <c r="Z116" s="300"/>
      <c r="AA116" s="300"/>
      <c r="AB116" s="300"/>
      <c r="AC116" s="300"/>
      <c r="AD116" s="300"/>
      <c r="AE116" s="300"/>
      <c r="AF116" s="300"/>
      <c r="AG116" s="300"/>
      <c r="AH116" s="300"/>
      <c r="AI116" s="300"/>
      <c r="AJ116" s="300"/>
      <c r="AK116" s="300"/>
      <c r="AL116" s="300"/>
      <c r="AM116" s="300"/>
      <c r="AN116" s="300"/>
      <c r="AO116" s="300"/>
      <c r="AP116" s="300"/>
      <c r="AQ116" s="300"/>
      <c r="AR116" s="300"/>
      <c r="AS116" s="300"/>
      <c r="AT116" s="300"/>
      <c r="AU116" s="300"/>
      <c r="AV116" s="300"/>
      <c r="AW116" s="300"/>
      <c r="AX116" s="300"/>
      <c r="AY116" s="300"/>
      <c r="AZ116" s="300"/>
      <c r="BA116" s="300"/>
      <c r="BB116" s="300"/>
      <c r="BC116" s="300"/>
      <c r="BD116" s="300"/>
      <c r="BE116" s="300"/>
      <c r="BF116" s="300"/>
      <c r="BG116" s="300"/>
      <c r="BH116" s="300"/>
      <c r="BI116" s="300"/>
      <c r="BJ116" s="300"/>
      <c r="BK116" s="300"/>
      <c r="BL116" s="300"/>
      <c r="BM116" s="300"/>
    </row>
    <row r="117" spans="4:65" s="315" customFormat="1" x14ac:dyDescent="0.2">
      <c r="D117" s="314"/>
      <c r="E117" s="314"/>
      <c r="F117" s="314"/>
      <c r="G117" s="314"/>
      <c r="H117" s="314"/>
      <c r="I117" s="314"/>
      <c r="J117" s="314"/>
      <c r="K117" s="314"/>
      <c r="L117" s="314"/>
      <c r="M117" s="314"/>
      <c r="N117" s="314"/>
      <c r="O117" s="314"/>
      <c r="P117" s="314"/>
      <c r="Q117" s="314"/>
      <c r="R117" s="314"/>
      <c r="S117" s="314"/>
      <c r="T117" s="314"/>
      <c r="U117" s="314"/>
      <c r="V117" s="300"/>
      <c r="W117" s="300"/>
      <c r="X117" s="300"/>
      <c r="Y117" s="300"/>
      <c r="Z117" s="300"/>
      <c r="AA117" s="300"/>
      <c r="AB117" s="300"/>
      <c r="AC117" s="300"/>
      <c r="AD117" s="300"/>
      <c r="AE117" s="300"/>
      <c r="AF117" s="300"/>
      <c r="AG117" s="300"/>
      <c r="AH117" s="300"/>
      <c r="AI117" s="300"/>
      <c r="AJ117" s="300"/>
      <c r="AK117" s="300"/>
      <c r="AL117" s="300"/>
      <c r="AM117" s="300"/>
      <c r="AN117" s="300"/>
      <c r="AO117" s="300"/>
      <c r="AP117" s="300"/>
      <c r="AQ117" s="300"/>
      <c r="AR117" s="300"/>
      <c r="AS117" s="300"/>
      <c r="AT117" s="300"/>
      <c r="AU117" s="300"/>
      <c r="AV117" s="300"/>
      <c r="AW117" s="300"/>
      <c r="AX117" s="300"/>
      <c r="AY117" s="300"/>
      <c r="AZ117" s="300"/>
      <c r="BA117" s="300"/>
      <c r="BB117" s="300"/>
      <c r="BC117" s="300"/>
      <c r="BD117" s="300"/>
      <c r="BE117" s="300"/>
      <c r="BF117" s="300"/>
      <c r="BG117" s="300"/>
      <c r="BH117" s="300"/>
      <c r="BI117" s="300"/>
      <c r="BJ117" s="300"/>
      <c r="BK117" s="300"/>
      <c r="BL117" s="300"/>
      <c r="BM117" s="300"/>
    </row>
    <row r="118" spans="4:65" s="315" customFormat="1" x14ac:dyDescent="0.2">
      <c r="D118" s="314"/>
      <c r="E118" s="314"/>
      <c r="F118" s="314"/>
      <c r="G118" s="314"/>
      <c r="H118" s="314"/>
      <c r="I118" s="314"/>
      <c r="J118" s="314"/>
      <c r="K118" s="314"/>
      <c r="L118" s="314"/>
      <c r="M118" s="314"/>
      <c r="N118" s="314"/>
      <c r="O118" s="314"/>
      <c r="P118" s="314"/>
      <c r="Q118" s="314"/>
      <c r="R118" s="314"/>
      <c r="S118" s="314"/>
      <c r="T118" s="314"/>
      <c r="U118" s="314"/>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c r="BD118" s="300"/>
      <c r="BE118" s="300"/>
      <c r="BF118" s="300"/>
      <c r="BG118" s="300"/>
      <c r="BH118" s="300"/>
      <c r="BI118" s="300"/>
      <c r="BJ118" s="300"/>
      <c r="BK118" s="300"/>
      <c r="BL118" s="300"/>
      <c r="BM118" s="300"/>
    </row>
    <row r="119" spans="4:65" s="315" customFormat="1" x14ac:dyDescent="0.2">
      <c r="D119" s="314"/>
      <c r="E119" s="314"/>
      <c r="F119" s="314"/>
      <c r="G119" s="314"/>
      <c r="H119" s="314"/>
      <c r="I119" s="314"/>
      <c r="J119" s="314"/>
      <c r="K119" s="314"/>
      <c r="L119" s="314"/>
      <c r="M119" s="314"/>
      <c r="N119" s="314"/>
      <c r="O119" s="314"/>
      <c r="P119" s="314"/>
      <c r="Q119" s="314"/>
      <c r="R119" s="314"/>
      <c r="S119" s="314"/>
      <c r="T119" s="314"/>
      <c r="U119" s="314"/>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0"/>
      <c r="BK119" s="300"/>
      <c r="BL119" s="300"/>
      <c r="BM119" s="300"/>
    </row>
    <row r="120" spans="4:65" s="315" customFormat="1" x14ac:dyDescent="0.2">
      <c r="D120" s="314"/>
      <c r="E120" s="314"/>
      <c r="F120" s="314"/>
      <c r="G120" s="314"/>
      <c r="H120" s="314"/>
      <c r="I120" s="314"/>
      <c r="J120" s="314"/>
      <c r="K120" s="314"/>
      <c r="L120" s="314"/>
      <c r="M120" s="314"/>
      <c r="N120" s="314"/>
      <c r="O120" s="314"/>
      <c r="P120" s="314"/>
      <c r="Q120" s="314"/>
      <c r="R120" s="314"/>
      <c r="S120" s="314"/>
      <c r="T120" s="314"/>
      <c r="U120" s="314"/>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0"/>
      <c r="BK120" s="300"/>
      <c r="BL120" s="300"/>
      <c r="BM120" s="300"/>
    </row>
    <row r="121" spans="4:65" s="315" customFormat="1" x14ac:dyDescent="0.2">
      <c r="D121" s="314"/>
      <c r="E121" s="314"/>
      <c r="F121" s="314"/>
      <c r="G121" s="314"/>
      <c r="H121" s="314"/>
      <c r="I121" s="314"/>
      <c r="J121" s="314"/>
      <c r="K121" s="314"/>
      <c r="L121" s="314"/>
      <c r="M121" s="314"/>
      <c r="N121" s="314"/>
      <c r="O121" s="314"/>
      <c r="P121" s="314"/>
      <c r="Q121" s="314"/>
      <c r="R121" s="314"/>
      <c r="S121" s="314"/>
      <c r="T121" s="314"/>
      <c r="U121" s="314"/>
      <c r="V121" s="300"/>
      <c r="W121" s="300"/>
      <c r="X121" s="300"/>
      <c r="Y121" s="300"/>
      <c r="Z121" s="300"/>
      <c r="AA121" s="300"/>
      <c r="AB121" s="300"/>
      <c r="AC121" s="300"/>
      <c r="AD121" s="300"/>
      <c r="AE121" s="300"/>
      <c r="AF121" s="300"/>
      <c r="AG121" s="300"/>
      <c r="AH121" s="300"/>
      <c r="AI121" s="300"/>
      <c r="AJ121" s="300"/>
      <c r="AK121" s="300"/>
      <c r="AL121" s="300"/>
      <c r="AM121" s="300"/>
      <c r="AN121" s="300"/>
      <c r="AO121" s="300"/>
      <c r="AP121" s="300"/>
      <c r="AQ121" s="300"/>
      <c r="AR121" s="300"/>
      <c r="AS121" s="300"/>
      <c r="AT121" s="300"/>
      <c r="AU121" s="300"/>
      <c r="AV121" s="300"/>
      <c r="AW121" s="300"/>
      <c r="AX121" s="300"/>
      <c r="AY121" s="300"/>
      <c r="AZ121" s="300"/>
      <c r="BA121" s="300"/>
      <c r="BB121" s="300"/>
      <c r="BC121" s="300"/>
      <c r="BD121" s="300"/>
      <c r="BE121" s="300"/>
      <c r="BF121" s="300"/>
      <c r="BG121" s="300"/>
      <c r="BH121" s="300"/>
      <c r="BI121" s="300"/>
      <c r="BJ121" s="300"/>
      <c r="BK121" s="300"/>
      <c r="BL121" s="300"/>
      <c r="BM121" s="300"/>
    </row>
    <row r="122" spans="4:65" s="315" customFormat="1" x14ac:dyDescent="0.2">
      <c r="D122" s="314"/>
      <c r="E122" s="314"/>
      <c r="F122" s="314"/>
      <c r="G122" s="314"/>
      <c r="H122" s="314"/>
      <c r="I122" s="314"/>
      <c r="J122" s="314"/>
      <c r="K122" s="314"/>
      <c r="L122" s="314"/>
      <c r="M122" s="314"/>
      <c r="N122" s="314"/>
      <c r="O122" s="314"/>
      <c r="P122" s="314"/>
      <c r="Q122" s="314"/>
      <c r="R122" s="314"/>
      <c r="S122" s="314"/>
      <c r="T122" s="314"/>
      <c r="U122" s="314"/>
      <c r="V122" s="300"/>
      <c r="W122" s="300"/>
      <c r="X122" s="300"/>
      <c r="Y122" s="300"/>
      <c r="Z122" s="300"/>
      <c r="AA122" s="300"/>
      <c r="AB122" s="300"/>
      <c r="AC122" s="300"/>
      <c r="AD122" s="300"/>
      <c r="AE122" s="300"/>
      <c r="AF122" s="300"/>
      <c r="AG122" s="300"/>
      <c r="AH122" s="300"/>
      <c r="AI122" s="300"/>
      <c r="AJ122" s="300"/>
      <c r="AK122" s="300"/>
      <c r="AL122" s="300"/>
      <c r="AM122" s="300"/>
      <c r="AN122" s="300"/>
      <c r="AO122" s="300"/>
      <c r="AP122" s="300"/>
      <c r="AQ122" s="300"/>
      <c r="AR122" s="300"/>
      <c r="AS122" s="300"/>
      <c r="AT122" s="300"/>
      <c r="AU122" s="300"/>
      <c r="AV122" s="300"/>
      <c r="AW122" s="300"/>
      <c r="AX122" s="300"/>
      <c r="AY122" s="300"/>
      <c r="AZ122" s="300"/>
      <c r="BA122" s="300"/>
      <c r="BB122" s="300"/>
      <c r="BC122" s="300"/>
      <c r="BD122" s="300"/>
      <c r="BE122" s="300"/>
      <c r="BF122" s="300"/>
      <c r="BG122" s="300"/>
      <c r="BH122" s="300"/>
      <c r="BI122" s="300"/>
      <c r="BJ122" s="300"/>
      <c r="BK122" s="300"/>
      <c r="BL122" s="300"/>
      <c r="BM122" s="300"/>
    </row>
    <row r="123" spans="4:65" s="315" customFormat="1" x14ac:dyDescent="0.2">
      <c r="D123" s="314"/>
      <c r="E123" s="314"/>
      <c r="F123" s="314"/>
      <c r="G123" s="314"/>
      <c r="H123" s="314"/>
      <c r="I123" s="314"/>
      <c r="J123" s="314"/>
      <c r="K123" s="314"/>
      <c r="L123" s="314"/>
      <c r="M123" s="314"/>
      <c r="N123" s="314"/>
      <c r="O123" s="314"/>
      <c r="P123" s="314"/>
      <c r="Q123" s="314"/>
      <c r="R123" s="314"/>
      <c r="S123" s="314"/>
      <c r="T123" s="314"/>
      <c r="U123" s="314"/>
      <c r="V123" s="300"/>
      <c r="W123" s="300"/>
      <c r="X123" s="300"/>
      <c r="Y123" s="300"/>
      <c r="Z123" s="300"/>
      <c r="AA123" s="300"/>
      <c r="AB123" s="300"/>
      <c r="AC123" s="300"/>
      <c r="AD123" s="300"/>
      <c r="AE123" s="300"/>
      <c r="AF123" s="300"/>
      <c r="AG123" s="300"/>
      <c r="AH123" s="300"/>
      <c r="AI123" s="300"/>
      <c r="AJ123" s="300"/>
      <c r="AK123" s="300"/>
      <c r="AL123" s="300"/>
      <c r="AM123" s="300"/>
      <c r="AN123" s="300"/>
      <c r="AO123" s="300"/>
      <c r="AP123" s="300"/>
      <c r="AQ123" s="300"/>
      <c r="AR123" s="300"/>
      <c r="AS123" s="300"/>
      <c r="AT123" s="300"/>
      <c r="AU123" s="300"/>
      <c r="AV123" s="300"/>
      <c r="AW123" s="300"/>
      <c r="AX123" s="300"/>
      <c r="AY123" s="300"/>
      <c r="AZ123" s="300"/>
      <c r="BA123" s="300"/>
      <c r="BB123" s="300"/>
      <c r="BC123" s="300"/>
      <c r="BD123" s="300"/>
      <c r="BE123" s="300"/>
      <c r="BF123" s="300"/>
      <c r="BG123" s="300"/>
      <c r="BH123" s="300"/>
      <c r="BI123" s="300"/>
      <c r="BJ123" s="300"/>
      <c r="BK123" s="300"/>
      <c r="BL123" s="300"/>
      <c r="BM123" s="300"/>
    </row>
    <row r="124" spans="4:65" s="315" customFormat="1" x14ac:dyDescent="0.2">
      <c r="D124" s="314"/>
      <c r="E124" s="314"/>
      <c r="F124" s="314"/>
      <c r="G124" s="314"/>
      <c r="H124" s="314"/>
      <c r="I124" s="314"/>
      <c r="J124" s="314"/>
      <c r="K124" s="314"/>
      <c r="L124" s="314"/>
      <c r="M124" s="314"/>
      <c r="N124" s="314"/>
      <c r="O124" s="314"/>
      <c r="P124" s="314"/>
      <c r="Q124" s="314"/>
      <c r="R124" s="314"/>
      <c r="S124" s="314"/>
      <c r="T124" s="314"/>
      <c r="U124" s="314"/>
      <c r="V124" s="300"/>
      <c r="W124" s="300"/>
      <c r="X124" s="300"/>
      <c r="Y124" s="300"/>
      <c r="Z124" s="300"/>
      <c r="AA124" s="300"/>
      <c r="AB124" s="300"/>
      <c r="AC124" s="300"/>
      <c r="AD124" s="300"/>
      <c r="AE124" s="300"/>
      <c r="AF124" s="300"/>
      <c r="AG124" s="300"/>
      <c r="AH124" s="300"/>
      <c r="AI124" s="300"/>
      <c r="AJ124" s="300"/>
      <c r="AK124" s="300"/>
      <c r="AL124" s="300"/>
      <c r="AM124" s="300"/>
      <c r="AN124" s="300"/>
      <c r="AO124" s="300"/>
      <c r="AP124" s="300"/>
      <c r="AQ124" s="300"/>
      <c r="AR124" s="300"/>
      <c r="AS124" s="300"/>
      <c r="AT124" s="300"/>
      <c r="AU124" s="300"/>
      <c r="AV124" s="300"/>
      <c r="AW124" s="300"/>
      <c r="AX124" s="300"/>
      <c r="AY124" s="300"/>
      <c r="AZ124" s="300"/>
      <c r="BA124" s="300"/>
      <c r="BB124" s="300"/>
      <c r="BC124" s="300"/>
      <c r="BD124" s="300"/>
      <c r="BE124" s="300"/>
      <c r="BF124" s="300"/>
      <c r="BG124" s="300"/>
      <c r="BH124" s="300"/>
      <c r="BI124" s="300"/>
      <c r="BJ124" s="300"/>
      <c r="BK124" s="300"/>
      <c r="BL124" s="300"/>
      <c r="BM124" s="300"/>
    </row>
    <row r="125" spans="4:65" s="315" customFormat="1" x14ac:dyDescent="0.2">
      <c r="D125" s="314"/>
      <c r="E125" s="314"/>
      <c r="F125" s="314"/>
      <c r="G125" s="314"/>
      <c r="H125" s="314"/>
      <c r="I125" s="314"/>
      <c r="J125" s="314"/>
      <c r="K125" s="314"/>
      <c r="L125" s="314"/>
      <c r="M125" s="314"/>
      <c r="N125" s="314"/>
      <c r="O125" s="314"/>
      <c r="P125" s="314"/>
      <c r="Q125" s="314"/>
      <c r="R125" s="314"/>
      <c r="S125" s="314"/>
      <c r="T125" s="314"/>
      <c r="U125" s="314"/>
      <c r="V125" s="300"/>
      <c r="W125" s="300"/>
      <c r="X125" s="300"/>
      <c r="Y125" s="300"/>
      <c r="Z125" s="300"/>
      <c r="AA125" s="300"/>
      <c r="AB125" s="300"/>
      <c r="AC125" s="300"/>
      <c r="AD125" s="300"/>
      <c r="AE125" s="300"/>
      <c r="AF125" s="300"/>
      <c r="AG125" s="300"/>
      <c r="AH125" s="300"/>
      <c r="AI125" s="300"/>
      <c r="AJ125" s="300"/>
      <c r="AK125" s="300"/>
      <c r="AL125" s="300"/>
      <c r="AM125" s="300"/>
      <c r="AN125" s="300"/>
      <c r="AO125" s="300"/>
      <c r="AP125" s="300"/>
      <c r="AQ125" s="300"/>
      <c r="AR125" s="300"/>
      <c r="AS125" s="300"/>
      <c r="AT125" s="300"/>
      <c r="AU125" s="300"/>
      <c r="AV125" s="300"/>
      <c r="AW125" s="300"/>
      <c r="AX125" s="300"/>
      <c r="AY125" s="300"/>
      <c r="AZ125" s="300"/>
      <c r="BA125" s="300"/>
      <c r="BB125" s="300"/>
      <c r="BC125" s="300"/>
      <c r="BD125" s="300"/>
      <c r="BE125" s="300"/>
      <c r="BF125" s="300"/>
      <c r="BG125" s="300"/>
      <c r="BH125" s="300"/>
      <c r="BI125" s="300"/>
      <c r="BJ125" s="300"/>
      <c r="BK125" s="300"/>
      <c r="BL125" s="300"/>
      <c r="BM125" s="300"/>
    </row>
    <row r="126" spans="4:65" s="315" customFormat="1" x14ac:dyDescent="0.2">
      <c r="D126" s="314"/>
      <c r="E126" s="314"/>
      <c r="F126" s="314"/>
      <c r="G126" s="314"/>
      <c r="H126" s="314"/>
      <c r="I126" s="314"/>
      <c r="J126" s="314"/>
      <c r="K126" s="314"/>
      <c r="L126" s="314"/>
      <c r="M126" s="314"/>
      <c r="N126" s="314"/>
      <c r="O126" s="314"/>
      <c r="P126" s="314"/>
      <c r="Q126" s="314"/>
      <c r="R126" s="314"/>
      <c r="S126" s="314"/>
      <c r="T126" s="314"/>
      <c r="U126" s="314"/>
      <c r="V126" s="300"/>
      <c r="W126" s="300"/>
      <c r="X126" s="300"/>
      <c r="Y126" s="300"/>
      <c r="Z126" s="300"/>
      <c r="AA126" s="300"/>
      <c r="AB126" s="300"/>
      <c r="AC126" s="300"/>
      <c r="AD126" s="300"/>
      <c r="AE126" s="300"/>
      <c r="AF126" s="300"/>
      <c r="AG126" s="300"/>
      <c r="AH126" s="300"/>
      <c r="AI126" s="300"/>
      <c r="AJ126" s="300"/>
      <c r="AK126" s="300"/>
      <c r="AL126" s="300"/>
      <c r="AM126" s="300"/>
      <c r="AN126" s="300"/>
      <c r="AO126" s="300"/>
      <c r="AP126" s="300"/>
      <c r="AQ126" s="300"/>
      <c r="AR126" s="300"/>
      <c r="AS126" s="300"/>
      <c r="AT126" s="300"/>
      <c r="AU126" s="300"/>
      <c r="AV126" s="300"/>
      <c r="AW126" s="300"/>
      <c r="AX126" s="300"/>
      <c r="AY126" s="300"/>
      <c r="AZ126" s="300"/>
      <c r="BA126" s="300"/>
      <c r="BB126" s="300"/>
      <c r="BC126" s="300"/>
      <c r="BD126" s="300"/>
      <c r="BE126" s="300"/>
      <c r="BF126" s="300"/>
      <c r="BG126" s="300"/>
      <c r="BH126" s="300"/>
      <c r="BI126" s="300"/>
      <c r="BJ126" s="300"/>
      <c r="BK126" s="300"/>
      <c r="BL126" s="300"/>
      <c r="BM126" s="300"/>
    </row>
    <row r="127" spans="4:65" s="315" customFormat="1" x14ac:dyDescent="0.2">
      <c r="D127" s="314"/>
      <c r="E127" s="314"/>
      <c r="F127" s="314"/>
      <c r="G127" s="314"/>
      <c r="H127" s="314"/>
      <c r="I127" s="314"/>
      <c r="J127" s="314"/>
      <c r="K127" s="314"/>
      <c r="L127" s="314"/>
      <c r="M127" s="314"/>
      <c r="N127" s="314"/>
      <c r="O127" s="314"/>
      <c r="P127" s="314"/>
      <c r="Q127" s="314"/>
      <c r="R127" s="314"/>
      <c r="S127" s="314"/>
      <c r="T127" s="314"/>
      <c r="U127" s="314"/>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0"/>
      <c r="BK127" s="300"/>
      <c r="BL127" s="300"/>
      <c r="BM127" s="300"/>
    </row>
    <row r="128" spans="4:65" s="315" customFormat="1" x14ac:dyDescent="0.2">
      <c r="D128" s="314"/>
      <c r="E128" s="314"/>
      <c r="F128" s="314"/>
      <c r="G128" s="314"/>
      <c r="H128" s="314"/>
      <c r="I128" s="314"/>
      <c r="J128" s="314"/>
      <c r="K128" s="314"/>
      <c r="L128" s="314"/>
      <c r="M128" s="314"/>
      <c r="N128" s="314"/>
      <c r="O128" s="314"/>
      <c r="P128" s="314"/>
      <c r="Q128" s="314"/>
      <c r="R128" s="314"/>
      <c r="S128" s="314"/>
      <c r="T128" s="314"/>
      <c r="U128" s="314"/>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0"/>
      <c r="BK128" s="300"/>
      <c r="BL128" s="300"/>
      <c r="BM128" s="300"/>
    </row>
    <row r="129" spans="4:65" s="315" customFormat="1" x14ac:dyDescent="0.2">
      <c r="D129" s="314"/>
      <c r="E129" s="314"/>
      <c r="F129" s="314"/>
      <c r="G129" s="314"/>
      <c r="H129" s="314"/>
      <c r="I129" s="314"/>
      <c r="J129" s="314"/>
      <c r="K129" s="314"/>
      <c r="L129" s="314"/>
      <c r="M129" s="314"/>
      <c r="N129" s="314"/>
      <c r="O129" s="314"/>
      <c r="P129" s="314"/>
      <c r="Q129" s="314"/>
      <c r="R129" s="314"/>
      <c r="S129" s="314"/>
      <c r="T129" s="314"/>
      <c r="U129" s="314"/>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0"/>
      <c r="BK129" s="300"/>
      <c r="BL129" s="300"/>
      <c r="BM129" s="300"/>
    </row>
    <row r="130" spans="4:65" s="315" customFormat="1" x14ac:dyDescent="0.2">
      <c r="D130" s="314"/>
      <c r="E130" s="314"/>
      <c r="F130" s="314"/>
      <c r="G130" s="314"/>
      <c r="H130" s="314"/>
      <c r="I130" s="314"/>
      <c r="J130" s="314"/>
      <c r="K130" s="314"/>
      <c r="L130" s="314"/>
      <c r="M130" s="314"/>
      <c r="N130" s="314"/>
      <c r="O130" s="314"/>
      <c r="P130" s="314"/>
      <c r="Q130" s="314"/>
      <c r="R130" s="314"/>
      <c r="S130" s="314"/>
      <c r="T130" s="314"/>
      <c r="U130" s="314"/>
      <c r="V130" s="300"/>
      <c r="W130" s="300"/>
      <c r="X130" s="300"/>
      <c r="Y130" s="300"/>
      <c r="Z130" s="300"/>
      <c r="AA130" s="300"/>
      <c r="AB130" s="300"/>
      <c r="AC130" s="300"/>
      <c r="AD130" s="300"/>
      <c r="AE130" s="300"/>
      <c r="AF130" s="300"/>
      <c r="AG130" s="300"/>
      <c r="AH130" s="300"/>
      <c r="AI130" s="300"/>
      <c r="AJ130" s="300"/>
      <c r="AK130" s="300"/>
      <c r="AL130" s="300"/>
      <c r="AM130" s="300"/>
      <c r="AN130" s="300"/>
      <c r="AO130" s="300"/>
      <c r="AP130" s="300"/>
      <c r="AQ130" s="300"/>
      <c r="AR130" s="300"/>
      <c r="AS130" s="300"/>
      <c r="AT130" s="300"/>
      <c r="AU130" s="300"/>
      <c r="AV130" s="300"/>
      <c r="AW130" s="300"/>
      <c r="AX130" s="300"/>
      <c r="AY130" s="300"/>
      <c r="AZ130" s="300"/>
      <c r="BA130" s="300"/>
      <c r="BB130" s="300"/>
      <c r="BC130" s="300"/>
      <c r="BD130" s="300"/>
      <c r="BE130" s="300"/>
      <c r="BF130" s="300"/>
      <c r="BG130" s="300"/>
      <c r="BH130" s="300"/>
      <c r="BI130" s="300"/>
      <c r="BJ130" s="300"/>
      <c r="BK130" s="300"/>
      <c r="BL130" s="300"/>
      <c r="BM130" s="300"/>
    </row>
    <row r="131" spans="4:65" s="315" customFormat="1" x14ac:dyDescent="0.2">
      <c r="D131" s="314"/>
      <c r="E131" s="314"/>
      <c r="F131" s="314"/>
      <c r="G131" s="314"/>
      <c r="H131" s="314"/>
      <c r="I131" s="314"/>
      <c r="J131" s="314"/>
      <c r="K131" s="314"/>
      <c r="L131" s="314"/>
      <c r="M131" s="314"/>
      <c r="N131" s="314"/>
      <c r="O131" s="314"/>
      <c r="P131" s="314"/>
      <c r="Q131" s="314"/>
      <c r="R131" s="314"/>
      <c r="S131" s="314"/>
      <c r="T131" s="314"/>
      <c r="U131" s="314"/>
      <c r="V131" s="300"/>
      <c r="W131" s="300"/>
      <c r="X131" s="300"/>
      <c r="Y131" s="300"/>
      <c r="Z131" s="300"/>
      <c r="AA131" s="300"/>
      <c r="AB131" s="300"/>
      <c r="AC131" s="300"/>
      <c r="AD131" s="300"/>
      <c r="AE131" s="300"/>
      <c r="AF131" s="300"/>
      <c r="AG131" s="300"/>
      <c r="AH131" s="300"/>
      <c r="AI131" s="300"/>
      <c r="AJ131" s="300"/>
      <c r="AK131" s="300"/>
      <c r="AL131" s="300"/>
      <c r="AM131" s="300"/>
      <c r="AN131" s="300"/>
      <c r="AO131" s="300"/>
      <c r="AP131" s="300"/>
      <c r="AQ131" s="300"/>
      <c r="AR131" s="300"/>
      <c r="AS131" s="300"/>
      <c r="AT131" s="300"/>
      <c r="AU131" s="300"/>
      <c r="AV131" s="300"/>
      <c r="AW131" s="300"/>
      <c r="AX131" s="300"/>
      <c r="AY131" s="300"/>
      <c r="AZ131" s="300"/>
      <c r="BA131" s="300"/>
      <c r="BB131" s="300"/>
      <c r="BC131" s="300"/>
      <c r="BD131" s="300"/>
      <c r="BE131" s="300"/>
      <c r="BF131" s="300"/>
      <c r="BG131" s="300"/>
      <c r="BH131" s="300"/>
      <c r="BI131" s="300"/>
      <c r="BJ131" s="300"/>
      <c r="BK131" s="300"/>
      <c r="BL131" s="300"/>
      <c r="BM131" s="300"/>
    </row>
    <row r="132" spans="4:65" s="315" customFormat="1" x14ac:dyDescent="0.2">
      <c r="D132" s="314"/>
      <c r="E132" s="314"/>
      <c r="F132" s="314"/>
      <c r="G132" s="314"/>
      <c r="H132" s="314"/>
      <c r="I132" s="314"/>
      <c r="J132" s="314"/>
      <c r="K132" s="314"/>
      <c r="L132" s="314"/>
      <c r="M132" s="314"/>
      <c r="N132" s="314"/>
      <c r="O132" s="314"/>
      <c r="P132" s="314"/>
      <c r="Q132" s="314"/>
      <c r="R132" s="314"/>
      <c r="S132" s="314"/>
      <c r="T132" s="314"/>
      <c r="U132" s="314"/>
      <c r="V132" s="300"/>
      <c r="W132" s="300"/>
      <c r="X132" s="300"/>
      <c r="Y132" s="300"/>
      <c r="Z132" s="300"/>
      <c r="AA132" s="300"/>
      <c r="AB132" s="300"/>
      <c r="AC132" s="300"/>
      <c r="AD132" s="300"/>
      <c r="AE132" s="300"/>
      <c r="AF132" s="300"/>
      <c r="AG132" s="300"/>
      <c r="AH132" s="300"/>
      <c r="AI132" s="300"/>
      <c r="AJ132" s="300"/>
      <c r="AK132" s="300"/>
      <c r="AL132" s="300"/>
      <c r="AM132" s="300"/>
      <c r="AN132" s="300"/>
      <c r="AO132" s="300"/>
      <c r="AP132" s="300"/>
      <c r="AQ132" s="300"/>
      <c r="AR132" s="300"/>
      <c r="AS132" s="300"/>
      <c r="AT132" s="300"/>
      <c r="AU132" s="300"/>
      <c r="AV132" s="300"/>
      <c r="AW132" s="300"/>
      <c r="AX132" s="300"/>
      <c r="AY132" s="300"/>
      <c r="AZ132" s="300"/>
      <c r="BA132" s="300"/>
      <c r="BB132" s="300"/>
      <c r="BC132" s="300"/>
      <c r="BD132" s="300"/>
      <c r="BE132" s="300"/>
      <c r="BF132" s="300"/>
      <c r="BG132" s="300"/>
      <c r="BH132" s="300"/>
      <c r="BI132" s="300"/>
      <c r="BJ132" s="300"/>
      <c r="BK132" s="300"/>
      <c r="BL132" s="300"/>
      <c r="BM132" s="300"/>
    </row>
    <row r="133" spans="4:65" s="315" customFormat="1" x14ac:dyDescent="0.2">
      <c r="D133" s="314"/>
      <c r="E133" s="314"/>
      <c r="F133" s="314"/>
      <c r="G133" s="314"/>
      <c r="H133" s="314"/>
      <c r="I133" s="314"/>
      <c r="J133" s="314"/>
      <c r="K133" s="314"/>
      <c r="L133" s="314"/>
      <c r="M133" s="314"/>
      <c r="N133" s="314"/>
      <c r="O133" s="314"/>
      <c r="P133" s="314"/>
      <c r="Q133" s="314"/>
      <c r="R133" s="314"/>
      <c r="S133" s="314"/>
      <c r="T133" s="314"/>
      <c r="U133" s="314"/>
      <c r="V133" s="300"/>
      <c r="W133" s="300"/>
      <c r="X133" s="300"/>
      <c r="Y133" s="300"/>
      <c r="Z133" s="300"/>
      <c r="AA133" s="300"/>
      <c r="AB133" s="300"/>
      <c r="AC133" s="300"/>
      <c r="AD133" s="300"/>
      <c r="AE133" s="300"/>
      <c r="AF133" s="300"/>
      <c r="AG133" s="300"/>
      <c r="AH133" s="300"/>
      <c r="AI133" s="300"/>
      <c r="AJ133" s="300"/>
      <c r="AK133" s="300"/>
      <c r="AL133" s="300"/>
      <c r="AM133" s="300"/>
      <c r="AN133" s="300"/>
      <c r="AO133" s="300"/>
      <c r="AP133" s="300"/>
      <c r="AQ133" s="300"/>
      <c r="AR133" s="300"/>
      <c r="AS133" s="300"/>
      <c r="AT133" s="300"/>
      <c r="AU133" s="300"/>
      <c r="AV133" s="300"/>
      <c r="AW133" s="300"/>
      <c r="AX133" s="300"/>
      <c r="AY133" s="300"/>
      <c r="AZ133" s="300"/>
      <c r="BA133" s="300"/>
      <c r="BB133" s="300"/>
      <c r="BC133" s="300"/>
      <c r="BD133" s="300"/>
      <c r="BE133" s="300"/>
      <c r="BF133" s="300"/>
      <c r="BG133" s="300"/>
      <c r="BH133" s="300"/>
      <c r="BI133" s="300"/>
      <c r="BJ133" s="300"/>
      <c r="BK133" s="300"/>
      <c r="BL133" s="300"/>
      <c r="BM133" s="300"/>
    </row>
    <row r="134" spans="4:65" s="315" customFormat="1" x14ac:dyDescent="0.2">
      <c r="D134" s="314"/>
      <c r="E134" s="314"/>
      <c r="F134" s="314"/>
      <c r="G134" s="314"/>
      <c r="H134" s="314"/>
      <c r="I134" s="314"/>
      <c r="J134" s="314"/>
      <c r="K134" s="314"/>
      <c r="L134" s="314"/>
      <c r="M134" s="314"/>
      <c r="N134" s="314"/>
      <c r="O134" s="314"/>
      <c r="P134" s="314"/>
      <c r="Q134" s="314"/>
      <c r="R134" s="314"/>
      <c r="S134" s="314"/>
      <c r="T134" s="314"/>
      <c r="U134" s="314"/>
      <c r="V134" s="300"/>
      <c r="W134" s="300"/>
      <c r="X134" s="300"/>
      <c r="Y134" s="300"/>
      <c r="Z134" s="300"/>
      <c r="AA134" s="300"/>
      <c r="AB134" s="300"/>
      <c r="AC134" s="300"/>
      <c r="AD134" s="300"/>
      <c r="AE134" s="300"/>
      <c r="AF134" s="300"/>
      <c r="AG134" s="300"/>
      <c r="AH134" s="300"/>
      <c r="AI134" s="300"/>
      <c r="AJ134" s="300"/>
      <c r="AK134" s="300"/>
      <c r="AL134" s="300"/>
      <c r="AM134" s="300"/>
      <c r="AN134" s="300"/>
      <c r="AO134" s="300"/>
      <c r="AP134" s="300"/>
      <c r="AQ134" s="300"/>
      <c r="AR134" s="300"/>
      <c r="AS134" s="300"/>
      <c r="AT134" s="300"/>
      <c r="AU134" s="300"/>
      <c r="AV134" s="300"/>
      <c r="AW134" s="300"/>
      <c r="AX134" s="300"/>
      <c r="AY134" s="300"/>
      <c r="AZ134" s="300"/>
      <c r="BA134" s="300"/>
      <c r="BB134" s="300"/>
      <c r="BC134" s="300"/>
      <c r="BD134" s="300"/>
      <c r="BE134" s="300"/>
      <c r="BF134" s="300"/>
      <c r="BG134" s="300"/>
      <c r="BH134" s="300"/>
      <c r="BI134" s="300"/>
      <c r="BJ134" s="300"/>
      <c r="BK134" s="300"/>
      <c r="BL134" s="300"/>
      <c r="BM134" s="300"/>
    </row>
    <row r="135" spans="4:65" s="315" customFormat="1" x14ac:dyDescent="0.2">
      <c r="D135" s="314"/>
      <c r="E135" s="314"/>
      <c r="F135" s="314"/>
      <c r="G135" s="314"/>
      <c r="H135" s="314"/>
      <c r="I135" s="314"/>
      <c r="J135" s="314"/>
      <c r="K135" s="314"/>
      <c r="L135" s="314"/>
      <c r="M135" s="314"/>
      <c r="N135" s="314"/>
      <c r="O135" s="314"/>
      <c r="P135" s="314"/>
      <c r="Q135" s="314"/>
      <c r="R135" s="314"/>
      <c r="S135" s="314"/>
      <c r="T135" s="314"/>
      <c r="U135" s="314"/>
      <c r="V135" s="300"/>
      <c r="W135" s="300"/>
      <c r="X135" s="300"/>
      <c r="Y135" s="300"/>
      <c r="Z135" s="300"/>
      <c r="AA135" s="300"/>
      <c r="AB135" s="300"/>
      <c r="AC135" s="300"/>
      <c r="AD135" s="300"/>
      <c r="AE135" s="300"/>
      <c r="AF135" s="300"/>
      <c r="AG135" s="300"/>
      <c r="AH135" s="300"/>
      <c r="AI135" s="300"/>
      <c r="AJ135" s="300"/>
      <c r="AK135" s="300"/>
      <c r="AL135" s="300"/>
      <c r="AM135" s="300"/>
      <c r="AN135" s="300"/>
      <c r="AO135" s="300"/>
      <c r="AP135" s="300"/>
      <c r="AQ135" s="300"/>
      <c r="AR135" s="300"/>
      <c r="AS135" s="300"/>
      <c r="AT135" s="300"/>
      <c r="AU135" s="300"/>
      <c r="AV135" s="300"/>
      <c r="AW135" s="300"/>
      <c r="AX135" s="300"/>
      <c r="AY135" s="300"/>
      <c r="AZ135" s="300"/>
      <c r="BA135" s="300"/>
      <c r="BB135" s="300"/>
      <c r="BC135" s="300"/>
      <c r="BD135" s="300"/>
      <c r="BE135" s="300"/>
      <c r="BF135" s="300"/>
      <c r="BG135" s="300"/>
      <c r="BH135" s="300"/>
      <c r="BI135" s="300"/>
      <c r="BJ135" s="300"/>
      <c r="BK135" s="300"/>
      <c r="BL135" s="300"/>
      <c r="BM135" s="300"/>
    </row>
    <row r="136" spans="4:65" s="315" customFormat="1" x14ac:dyDescent="0.2">
      <c r="D136" s="314"/>
      <c r="E136" s="314"/>
      <c r="F136" s="314"/>
      <c r="G136" s="314"/>
      <c r="H136" s="314"/>
      <c r="I136" s="314"/>
      <c r="J136" s="314"/>
      <c r="K136" s="314"/>
      <c r="L136" s="314"/>
      <c r="M136" s="314"/>
      <c r="N136" s="314"/>
      <c r="O136" s="314"/>
      <c r="P136" s="314"/>
      <c r="Q136" s="314"/>
      <c r="R136" s="314"/>
      <c r="S136" s="314"/>
      <c r="T136" s="314"/>
      <c r="U136" s="314"/>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0"/>
      <c r="BK136" s="300"/>
      <c r="BL136" s="300"/>
      <c r="BM136" s="300"/>
    </row>
    <row r="137" spans="4:65" s="315" customFormat="1" x14ac:dyDescent="0.2">
      <c r="D137" s="314"/>
      <c r="E137" s="314"/>
      <c r="F137" s="314"/>
      <c r="G137" s="314"/>
      <c r="H137" s="314"/>
      <c r="I137" s="314"/>
      <c r="J137" s="314"/>
      <c r="K137" s="314"/>
      <c r="L137" s="314"/>
      <c r="M137" s="314"/>
      <c r="N137" s="314"/>
      <c r="O137" s="314"/>
      <c r="P137" s="314"/>
      <c r="Q137" s="314"/>
      <c r="R137" s="314"/>
      <c r="S137" s="314"/>
      <c r="T137" s="314"/>
      <c r="U137" s="314"/>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0"/>
      <c r="BK137" s="300"/>
      <c r="BL137" s="300"/>
      <c r="BM137" s="300"/>
    </row>
    <row r="138" spans="4:65" s="315" customFormat="1" x14ac:dyDescent="0.2">
      <c r="D138" s="314"/>
      <c r="E138" s="314"/>
      <c r="F138" s="314"/>
      <c r="G138" s="314"/>
      <c r="H138" s="314"/>
      <c r="I138" s="314"/>
      <c r="J138" s="314"/>
      <c r="K138" s="314"/>
      <c r="L138" s="314"/>
      <c r="M138" s="314"/>
      <c r="N138" s="314"/>
      <c r="O138" s="314"/>
      <c r="P138" s="314"/>
      <c r="Q138" s="314"/>
      <c r="R138" s="314"/>
      <c r="S138" s="314"/>
      <c r="T138" s="314"/>
      <c r="U138" s="314"/>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0"/>
      <c r="BK138" s="300"/>
      <c r="BL138" s="300"/>
      <c r="BM138" s="300"/>
    </row>
    <row r="139" spans="4:65" s="315" customFormat="1" x14ac:dyDescent="0.2">
      <c r="D139" s="314"/>
      <c r="E139" s="314"/>
      <c r="F139" s="314"/>
      <c r="G139" s="314"/>
      <c r="H139" s="314"/>
      <c r="I139" s="314"/>
      <c r="J139" s="314"/>
      <c r="K139" s="314"/>
      <c r="L139" s="314"/>
      <c r="M139" s="314"/>
      <c r="N139" s="314"/>
      <c r="O139" s="314"/>
      <c r="P139" s="314"/>
      <c r="Q139" s="314"/>
      <c r="R139" s="314"/>
      <c r="S139" s="314"/>
      <c r="T139" s="314"/>
      <c r="U139" s="314"/>
      <c r="V139" s="300"/>
      <c r="W139" s="300"/>
      <c r="X139" s="300"/>
      <c r="Y139" s="300"/>
      <c r="Z139" s="300"/>
      <c r="AA139" s="300"/>
      <c r="AB139" s="300"/>
      <c r="AC139" s="300"/>
      <c r="AD139" s="300"/>
      <c r="AE139" s="300"/>
      <c r="AF139" s="300"/>
      <c r="AG139" s="300"/>
      <c r="AH139" s="300"/>
      <c r="AI139" s="300"/>
      <c r="AJ139" s="300"/>
      <c r="AK139" s="300"/>
      <c r="AL139" s="300"/>
      <c r="AM139" s="300"/>
      <c r="AN139" s="300"/>
      <c r="AO139" s="300"/>
      <c r="AP139" s="300"/>
      <c r="AQ139" s="300"/>
      <c r="AR139" s="300"/>
      <c r="AS139" s="300"/>
      <c r="AT139" s="300"/>
      <c r="AU139" s="300"/>
      <c r="AV139" s="300"/>
      <c r="AW139" s="300"/>
      <c r="AX139" s="300"/>
      <c r="AY139" s="300"/>
      <c r="AZ139" s="300"/>
      <c r="BA139" s="300"/>
      <c r="BB139" s="300"/>
      <c r="BC139" s="300"/>
      <c r="BD139" s="300"/>
      <c r="BE139" s="300"/>
      <c r="BF139" s="300"/>
      <c r="BG139" s="300"/>
      <c r="BH139" s="300"/>
      <c r="BI139" s="300"/>
      <c r="BJ139" s="300"/>
      <c r="BK139" s="300"/>
      <c r="BL139" s="300"/>
      <c r="BM139" s="300"/>
    </row>
    <row r="140" spans="4:65" s="315" customFormat="1" x14ac:dyDescent="0.2">
      <c r="D140" s="314"/>
      <c r="E140" s="314"/>
      <c r="F140" s="314"/>
      <c r="G140" s="314"/>
      <c r="H140" s="314"/>
      <c r="I140" s="314"/>
      <c r="J140" s="314"/>
      <c r="K140" s="314"/>
      <c r="L140" s="314"/>
      <c r="M140" s="314"/>
      <c r="N140" s="314"/>
      <c r="O140" s="314"/>
      <c r="P140" s="314"/>
      <c r="Q140" s="314"/>
      <c r="R140" s="314"/>
      <c r="S140" s="314"/>
      <c r="T140" s="314"/>
      <c r="U140" s="314"/>
      <c r="V140" s="300"/>
      <c r="W140" s="300"/>
      <c r="X140" s="300"/>
      <c r="Y140" s="300"/>
      <c r="Z140" s="300"/>
      <c r="AA140" s="300"/>
      <c r="AB140" s="300"/>
      <c r="AC140" s="300"/>
      <c r="AD140" s="300"/>
      <c r="AE140" s="300"/>
      <c r="AF140" s="300"/>
      <c r="AG140" s="300"/>
      <c r="AH140" s="300"/>
      <c r="AI140" s="300"/>
      <c r="AJ140" s="300"/>
      <c r="AK140" s="300"/>
      <c r="AL140" s="300"/>
      <c r="AM140" s="300"/>
      <c r="AN140" s="300"/>
      <c r="AO140" s="300"/>
      <c r="AP140" s="300"/>
      <c r="AQ140" s="300"/>
      <c r="AR140" s="300"/>
      <c r="AS140" s="300"/>
      <c r="AT140" s="300"/>
      <c r="AU140" s="300"/>
      <c r="AV140" s="300"/>
      <c r="AW140" s="300"/>
      <c r="AX140" s="300"/>
      <c r="AY140" s="300"/>
      <c r="AZ140" s="300"/>
      <c r="BA140" s="300"/>
      <c r="BB140" s="300"/>
      <c r="BC140" s="300"/>
      <c r="BD140" s="300"/>
      <c r="BE140" s="300"/>
      <c r="BF140" s="300"/>
      <c r="BG140" s="300"/>
      <c r="BH140" s="300"/>
      <c r="BI140" s="300"/>
      <c r="BJ140" s="300"/>
      <c r="BK140" s="300"/>
      <c r="BL140" s="300"/>
      <c r="BM140" s="300"/>
    </row>
    <row r="141" spans="4:65" s="315" customFormat="1" x14ac:dyDescent="0.2">
      <c r="D141" s="314"/>
      <c r="E141" s="314"/>
      <c r="F141" s="314"/>
      <c r="G141" s="314"/>
      <c r="H141" s="314"/>
      <c r="I141" s="314"/>
      <c r="J141" s="314"/>
      <c r="K141" s="314"/>
      <c r="L141" s="314"/>
      <c r="M141" s="314"/>
      <c r="N141" s="314"/>
      <c r="O141" s="314"/>
      <c r="P141" s="314"/>
      <c r="Q141" s="314"/>
      <c r="R141" s="314"/>
      <c r="S141" s="314"/>
      <c r="T141" s="314"/>
      <c r="U141" s="314"/>
      <c r="V141" s="300"/>
      <c r="W141" s="300"/>
      <c r="X141" s="300"/>
      <c r="Y141" s="300"/>
      <c r="Z141" s="300"/>
      <c r="AA141" s="300"/>
      <c r="AB141" s="300"/>
      <c r="AC141" s="300"/>
      <c r="AD141" s="300"/>
      <c r="AE141" s="300"/>
      <c r="AF141" s="300"/>
      <c r="AG141" s="300"/>
      <c r="AH141" s="300"/>
      <c r="AI141" s="300"/>
      <c r="AJ141" s="300"/>
      <c r="AK141" s="300"/>
      <c r="AL141" s="300"/>
      <c r="AM141" s="300"/>
      <c r="AN141" s="300"/>
      <c r="AO141" s="300"/>
      <c r="AP141" s="300"/>
      <c r="AQ141" s="300"/>
      <c r="AR141" s="300"/>
      <c r="AS141" s="300"/>
      <c r="AT141" s="300"/>
      <c r="AU141" s="300"/>
      <c r="AV141" s="300"/>
      <c r="AW141" s="300"/>
      <c r="AX141" s="300"/>
      <c r="AY141" s="300"/>
      <c r="AZ141" s="300"/>
      <c r="BA141" s="300"/>
      <c r="BB141" s="300"/>
      <c r="BC141" s="300"/>
      <c r="BD141" s="300"/>
      <c r="BE141" s="300"/>
      <c r="BF141" s="300"/>
      <c r="BG141" s="300"/>
      <c r="BH141" s="300"/>
      <c r="BI141" s="300"/>
      <c r="BJ141" s="300"/>
      <c r="BK141" s="300"/>
      <c r="BL141" s="300"/>
      <c r="BM141" s="300"/>
    </row>
    <row r="142" spans="4:65" s="315" customFormat="1" x14ac:dyDescent="0.2">
      <c r="D142" s="314"/>
      <c r="E142" s="314"/>
      <c r="F142" s="314"/>
      <c r="G142" s="314"/>
      <c r="H142" s="314"/>
      <c r="I142" s="314"/>
      <c r="J142" s="314"/>
      <c r="K142" s="314"/>
      <c r="L142" s="314"/>
      <c r="M142" s="314"/>
      <c r="N142" s="314"/>
      <c r="O142" s="314"/>
      <c r="P142" s="314"/>
      <c r="Q142" s="314"/>
      <c r="R142" s="314"/>
      <c r="S142" s="314"/>
      <c r="T142" s="314"/>
      <c r="U142" s="314"/>
      <c r="V142" s="300"/>
      <c r="W142" s="300"/>
      <c r="X142" s="300"/>
      <c r="Y142" s="300"/>
      <c r="Z142" s="300"/>
      <c r="AA142" s="300"/>
      <c r="AB142" s="300"/>
      <c r="AC142" s="300"/>
      <c r="AD142" s="300"/>
      <c r="AE142" s="300"/>
      <c r="AF142" s="300"/>
      <c r="AG142" s="300"/>
      <c r="AH142" s="300"/>
      <c r="AI142" s="300"/>
      <c r="AJ142" s="300"/>
      <c r="AK142" s="300"/>
      <c r="AL142" s="300"/>
      <c r="AM142" s="300"/>
      <c r="AN142" s="300"/>
      <c r="AO142" s="300"/>
      <c r="AP142" s="300"/>
      <c r="AQ142" s="300"/>
      <c r="AR142" s="300"/>
      <c r="AS142" s="300"/>
      <c r="AT142" s="300"/>
      <c r="AU142" s="300"/>
      <c r="AV142" s="300"/>
      <c r="AW142" s="300"/>
      <c r="AX142" s="300"/>
      <c r="AY142" s="300"/>
      <c r="AZ142" s="300"/>
      <c r="BA142" s="300"/>
      <c r="BB142" s="300"/>
      <c r="BC142" s="300"/>
      <c r="BD142" s="300"/>
      <c r="BE142" s="300"/>
      <c r="BF142" s="300"/>
      <c r="BG142" s="300"/>
      <c r="BH142" s="300"/>
      <c r="BI142" s="300"/>
      <c r="BJ142" s="300"/>
      <c r="BK142" s="300"/>
      <c r="BL142" s="300"/>
      <c r="BM142" s="300"/>
    </row>
    <row r="143" spans="4:65" s="315" customFormat="1" x14ac:dyDescent="0.2">
      <c r="D143" s="314"/>
      <c r="E143" s="314"/>
      <c r="F143" s="314"/>
      <c r="G143" s="314"/>
      <c r="H143" s="314"/>
      <c r="I143" s="314"/>
      <c r="J143" s="314"/>
      <c r="K143" s="314"/>
      <c r="L143" s="314"/>
      <c r="M143" s="314"/>
      <c r="N143" s="314"/>
      <c r="O143" s="314"/>
      <c r="P143" s="314"/>
      <c r="Q143" s="314"/>
      <c r="R143" s="314"/>
      <c r="S143" s="314"/>
      <c r="T143" s="314"/>
      <c r="U143" s="314"/>
      <c r="V143" s="300"/>
      <c r="W143" s="300"/>
      <c r="X143" s="300"/>
      <c r="Y143" s="300"/>
      <c r="Z143" s="300"/>
      <c r="AA143" s="300"/>
      <c r="AB143" s="300"/>
      <c r="AC143" s="300"/>
      <c r="AD143" s="300"/>
      <c r="AE143" s="300"/>
      <c r="AF143" s="300"/>
      <c r="AG143" s="300"/>
      <c r="AH143" s="300"/>
      <c r="AI143" s="300"/>
      <c r="AJ143" s="300"/>
      <c r="AK143" s="300"/>
      <c r="AL143" s="300"/>
      <c r="AM143" s="300"/>
      <c r="AN143" s="300"/>
      <c r="AO143" s="300"/>
      <c r="AP143" s="300"/>
      <c r="AQ143" s="300"/>
      <c r="AR143" s="300"/>
      <c r="AS143" s="300"/>
      <c r="AT143" s="300"/>
      <c r="AU143" s="300"/>
      <c r="AV143" s="300"/>
      <c r="AW143" s="300"/>
      <c r="AX143" s="300"/>
      <c r="AY143" s="300"/>
      <c r="AZ143" s="300"/>
      <c r="BA143" s="300"/>
      <c r="BB143" s="300"/>
      <c r="BC143" s="300"/>
      <c r="BD143" s="300"/>
      <c r="BE143" s="300"/>
      <c r="BF143" s="300"/>
      <c r="BG143" s="300"/>
      <c r="BH143" s="300"/>
      <c r="BI143" s="300"/>
      <c r="BJ143" s="300"/>
      <c r="BK143" s="300"/>
      <c r="BL143" s="300"/>
      <c r="BM143" s="300"/>
    </row>
    <row r="144" spans="4:65" s="315" customFormat="1" x14ac:dyDescent="0.2">
      <c r="D144" s="314"/>
      <c r="E144" s="314"/>
      <c r="F144" s="314"/>
      <c r="G144" s="314"/>
      <c r="H144" s="314"/>
      <c r="I144" s="314"/>
      <c r="J144" s="314"/>
      <c r="K144" s="314"/>
      <c r="L144" s="314"/>
      <c r="M144" s="314"/>
      <c r="N144" s="314"/>
      <c r="O144" s="314"/>
      <c r="P144" s="314"/>
      <c r="Q144" s="314"/>
      <c r="R144" s="314"/>
      <c r="S144" s="314"/>
      <c r="T144" s="314"/>
      <c r="U144" s="314"/>
      <c r="V144" s="300"/>
      <c r="W144" s="300"/>
      <c r="X144" s="300"/>
      <c r="Y144" s="300"/>
      <c r="Z144" s="300"/>
      <c r="AA144" s="300"/>
      <c r="AB144" s="300"/>
      <c r="AC144" s="300"/>
      <c r="AD144" s="300"/>
      <c r="AE144" s="300"/>
      <c r="AF144" s="300"/>
      <c r="AG144" s="300"/>
      <c r="AH144" s="300"/>
      <c r="AI144" s="300"/>
      <c r="AJ144" s="300"/>
      <c r="AK144" s="300"/>
      <c r="AL144" s="300"/>
      <c r="AM144" s="300"/>
      <c r="AN144" s="300"/>
      <c r="AO144" s="300"/>
      <c r="AP144" s="300"/>
      <c r="AQ144" s="300"/>
      <c r="AR144" s="300"/>
      <c r="AS144" s="300"/>
      <c r="AT144" s="300"/>
      <c r="AU144" s="300"/>
      <c r="AV144" s="300"/>
      <c r="AW144" s="300"/>
      <c r="AX144" s="300"/>
      <c r="AY144" s="300"/>
      <c r="AZ144" s="300"/>
      <c r="BA144" s="300"/>
      <c r="BB144" s="300"/>
      <c r="BC144" s="300"/>
      <c r="BD144" s="300"/>
      <c r="BE144" s="300"/>
      <c r="BF144" s="300"/>
      <c r="BG144" s="300"/>
      <c r="BH144" s="300"/>
      <c r="BI144" s="300"/>
      <c r="BJ144" s="300"/>
      <c r="BK144" s="300"/>
      <c r="BL144" s="300"/>
      <c r="BM144" s="300"/>
    </row>
    <row r="145" spans="4:65" s="315" customFormat="1" x14ac:dyDescent="0.2">
      <c r="D145" s="314"/>
      <c r="E145" s="314"/>
      <c r="F145" s="314"/>
      <c r="G145" s="314"/>
      <c r="H145" s="314"/>
      <c r="I145" s="314"/>
      <c r="J145" s="314"/>
      <c r="K145" s="314"/>
      <c r="L145" s="314"/>
      <c r="M145" s="314"/>
      <c r="N145" s="314"/>
      <c r="O145" s="314"/>
      <c r="P145" s="314"/>
      <c r="Q145" s="314"/>
      <c r="R145" s="314"/>
      <c r="S145" s="314"/>
      <c r="T145" s="314"/>
      <c r="U145" s="314"/>
      <c r="V145" s="300"/>
      <c r="W145" s="300"/>
      <c r="X145" s="300"/>
      <c r="Y145" s="300"/>
      <c r="Z145" s="300"/>
      <c r="AA145" s="300"/>
      <c r="AB145" s="300"/>
      <c r="AC145" s="300"/>
      <c r="AD145" s="300"/>
      <c r="AE145" s="300"/>
      <c r="AF145" s="300"/>
      <c r="AG145" s="300"/>
      <c r="AH145" s="300"/>
      <c r="AI145" s="300"/>
      <c r="AJ145" s="300"/>
      <c r="AK145" s="300"/>
      <c r="AL145" s="300"/>
      <c r="AM145" s="300"/>
      <c r="AN145" s="300"/>
      <c r="AO145" s="300"/>
      <c r="AP145" s="300"/>
      <c r="AQ145" s="300"/>
      <c r="AR145" s="300"/>
      <c r="AS145" s="300"/>
      <c r="AT145" s="300"/>
      <c r="AU145" s="300"/>
      <c r="AV145" s="300"/>
      <c r="AW145" s="300"/>
      <c r="AX145" s="300"/>
      <c r="AY145" s="300"/>
      <c r="AZ145" s="300"/>
      <c r="BA145" s="300"/>
      <c r="BB145" s="300"/>
      <c r="BC145" s="300"/>
      <c r="BD145" s="300"/>
      <c r="BE145" s="300"/>
      <c r="BF145" s="300"/>
      <c r="BG145" s="300"/>
      <c r="BH145" s="300"/>
      <c r="BI145" s="300"/>
      <c r="BJ145" s="300"/>
      <c r="BK145" s="300"/>
      <c r="BL145" s="300"/>
      <c r="BM145" s="300"/>
    </row>
    <row r="146" spans="4:65" s="315" customFormat="1" x14ac:dyDescent="0.2">
      <c r="D146" s="314"/>
      <c r="E146" s="314"/>
      <c r="F146" s="314"/>
      <c r="G146" s="314"/>
      <c r="H146" s="314"/>
      <c r="I146" s="314"/>
      <c r="J146" s="314"/>
      <c r="K146" s="314"/>
      <c r="L146" s="314"/>
      <c r="M146" s="314"/>
      <c r="N146" s="314"/>
      <c r="O146" s="314"/>
      <c r="P146" s="314"/>
      <c r="Q146" s="314"/>
      <c r="R146" s="314"/>
      <c r="S146" s="314"/>
      <c r="T146" s="314"/>
      <c r="U146" s="314"/>
      <c r="V146" s="300"/>
      <c r="W146" s="300"/>
      <c r="X146" s="300"/>
      <c r="Y146" s="300"/>
      <c r="Z146" s="300"/>
      <c r="AA146" s="300"/>
      <c r="AB146" s="300"/>
      <c r="AC146" s="300"/>
      <c r="AD146" s="300"/>
      <c r="AE146" s="300"/>
      <c r="AF146" s="300"/>
      <c r="AG146" s="300"/>
      <c r="AH146" s="300"/>
      <c r="AI146" s="300"/>
      <c r="AJ146" s="300"/>
      <c r="AK146" s="300"/>
      <c r="AL146" s="300"/>
      <c r="AM146" s="300"/>
      <c r="AN146" s="300"/>
      <c r="AO146" s="300"/>
      <c r="AP146" s="300"/>
      <c r="AQ146" s="300"/>
      <c r="AR146" s="300"/>
      <c r="AS146" s="300"/>
      <c r="AT146" s="300"/>
      <c r="AU146" s="300"/>
      <c r="AV146" s="300"/>
      <c r="AW146" s="300"/>
      <c r="AX146" s="300"/>
      <c r="AY146" s="300"/>
      <c r="AZ146" s="300"/>
      <c r="BA146" s="300"/>
      <c r="BB146" s="300"/>
      <c r="BC146" s="300"/>
      <c r="BD146" s="300"/>
      <c r="BE146" s="300"/>
      <c r="BF146" s="300"/>
      <c r="BG146" s="300"/>
      <c r="BH146" s="300"/>
      <c r="BI146" s="300"/>
      <c r="BJ146" s="300"/>
      <c r="BK146" s="300"/>
      <c r="BL146" s="300"/>
      <c r="BM146" s="300"/>
    </row>
    <row r="147" spans="4:65" s="315" customFormat="1" x14ac:dyDescent="0.2">
      <c r="D147" s="314"/>
      <c r="E147" s="314"/>
      <c r="F147" s="314"/>
      <c r="G147" s="314"/>
      <c r="H147" s="314"/>
      <c r="I147" s="314"/>
      <c r="J147" s="314"/>
      <c r="K147" s="314"/>
      <c r="L147" s="314"/>
      <c r="M147" s="314"/>
      <c r="N147" s="314"/>
      <c r="O147" s="314"/>
      <c r="P147" s="314"/>
      <c r="Q147" s="314"/>
      <c r="R147" s="314"/>
      <c r="S147" s="314"/>
      <c r="T147" s="314"/>
      <c r="U147" s="314"/>
      <c r="V147" s="300"/>
      <c r="W147" s="300"/>
      <c r="X147" s="300"/>
      <c r="Y147" s="300"/>
      <c r="Z147" s="300"/>
      <c r="AA147" s="300"/>
      <c r="AB147" s="300"/>
      <c r="AC147" s="300"/>
      <c r="AD147" s="300"/>
      <c r="AE147" s="300"/>
      <c r="AF147" s="300"/>
      <c r="AG147" s="300"/>
      <c r="AH147" s="300"/>
      <c r="AI147" s="300"/>
      <c r="AJ147" s="300"/>
      <c r="AK147" s="300"/>
      <c r="AL147" s="300"/>
      <c r="AM147" s="300"/>
      <c r="AN147" s="300"/>
      <c r="AO147" s="300"/>
      <c r="AP147" s="300"/>
      <c r="AQ147" s="300"/>
      <c r="AR147" s="300"/>
      <c r="AS147" s="300"/>
      <c r="AT147" s="300"/>
      <c r="AU147" s="300"/>
      <c r="AV147" s="300"/>
      <c r="AW147" s="300"/>
      <c r="AX147" s="300"/>
      <c r="AY147" s="300"/>
      <c r="AZ147" s="300"/>
      <c r="BA147" s="300"/>
      <c r="BB147" s="300"/>
      <c r="BC147" s="300"/>
      <c r="BD147" s="300"/>
      <c r="BE147" s="300"/>
      <c r="BF147" s="300"/>
      <c r="BG147" s="300"/>
      <c r="BH147" s="300"/>
      <c r="BI147" s="300"/>
      <c r="BJ147" s="300"/>
      <c r="BK147" s="300"/>
      <c r="BL147" s="300"/>
      <c r="BM147" s="300"/>
    </row>
    <row r="148" spans="4:65" s="315" customFormat="1" x14ac:dyDescent="0.2">
      <c r="D148" s="314"/>
      <c r="E148" s="314"/>
      <c r="F148" s="314"/>
      <c r="G148" s="314"/>
      <c r="H148" s="314"/>
      <c r="I148" s="314"/>
      <c r="J148" s="314"/>
      <c r="K148" s="314"/>
      <c r="L148" s="314"/>
      <c r="M148" s="314"/>
      <c r="N148" s="314"/>
      <c r="O148" s="314"/>
      <c r="P148" s="314"/>
      <c r="Q148" s="314"/>
      <c r="R148" s="314"/>
      <c r="S148" s="314"/>
      <c r="T148" s="314"/>
      <c r="U148" s="314"/>
      <c r="V148" s="300"/>
      <c r="W148" s="300"/>
      <c r="X148" s="300"/>
      <c r="Y148" s="300"/>
      <c r="Z148" s="300"/>
      <c r="AA148" s="300"/>
      <c r="AB148" s="300"/>
      <c r="AC148" s="300"/>
      <c r="AD148" s="300"/>
      <c r="AE148" s="300"/>
      <c r="AF148" s="300"/>
      <c r="AG148" s="300"/>
      <c r="AH148" s="300"/>
      <c r="AI148" s="300"/>
      <c r="AJ148" s="300"/>
      <c r="AK148" s="300"/>
      <c r="AL148" s="300"/>
      <c r="AM148" s="300"/>
      <c r="AN148" s="300"/>
      <c r="AO148" s="300"/>
      <c r="AP148" s="300"/>
      <c r="AQ148" s="300"/>
      <c r="AR148" s="300"/>
      <c r="AS148" s="300"/>
      <c r="AT148" s="300"/>
      <c r="AU148" s="300"/>
      <c r="AV148" s="300"/>
      <c r="AW148" s="300"/>
      <c r="AX148" s="300"/>
      <c r="AY148" s="300"/>
      <c r="AZ148" s="300"/>
      <c r="BA148" s="300"/>
      <c r="BB148" s="300"/>
      <c r="BC148" s="300"/>
      <c r="BD148" s="300"/>
      <c r="BE148" s="300"/>
      <c r="BF148" s="300"/>
      <c r="BG148" s="300"/>
      <c r="BH148" s="300"/>
      <c r="BI148" s="300"/>
      <c r="BJ148" s="300"/>
      <c r="BK148" s="300"/>
      <c r="BL148" s="300"/>
      <c r="BM148" s="300"/>
    </row>
    <row r="149" spans="4:65" s="315" customFormat="1" x14ac:dyDescent="0.2">
      <c r="D149" s="314"/>
      <c r="E149" s="314"/>
      <c r="F149" s="314"/>
      <c r="G149" s="314"/>
      <c r="H149" s="314"/>
      <c r="I149" s="314"/>
      <c r="J149" s="314"/>
      <c r="K149" s="314"/>
      <c r="L149" s="314"/>
      <c r="M149" s="314"/>
      <c r="N149" s="314"/>
      <c r="O149" s="314"/>
      <c r="P149" s="314"/>
      <c r="Q149" s="314"/>
      <c r="R149" s="314"/>
      <c r="S149" s="314"/>
      <c r="T149" s="314"/>
      <c r="U149" s="314"/>
      <c r="V149" s="300"/>
      <c r="W149" s="300"/>
      <c r="X149" s="300"/>
      <c r="Y149" s="300"/>
      <c r="Z149" s="300"/>
      <c r="AA149" s="300"/>
      <c r="AB149" s="300"/>
      <c r="AC149" s="300"/>
      <c r="AD149" s="300"/>
      <c r="AE149" s="300"/>
      <c r="AF149" s="300"/>
      <c r="AG149" s="300"/>
      <c r="AH149" s="300"/>
      <c r="AI149" s="300"/>
      <c r="AJ149" s="300"/>
      <c r="AK149" s="300"/>
      <c r="AL149" s="300"/>
      <c r="AM149" s="300"/>
      <c r="AN149" s="300"/>
      <c r="AO149" s="300"/>
      <c r="AP149" s="300"/>
      <c r="AQ149" s="300"/>
      <c r="AR149" s="300"/>
      <c r="AS149" s="300"/>
      <c r="AT149" s="300"/>
      <c r="AU149" s="300"/>
      <c r="AV149" s="300"/>
      <c r="AW149" s="300"/>
      <c r="AX149" s="300"/>
      <c r="AY149" s="300"/>
      <c r="AZ149" s="300"/>
      <c r="BA149" s="300"/>
      <c r="BB149" s="300"/>
      <c r="BC149" s="300"/>
      <c r="BD149" s="300"/>
      <c r="BE149" s="300"/>
      <c r="BF149" s="300"/>
      <c r="BG149" s="300"/>
      <c r="BH149" s="300"/>
      <c r="BI149" s="300"/>
      <c r="BJ149" s="300"/>
      <c r="BK149" s="300"/>
      <c r="BL149" s="300"/>
      <c r="BM149" s="300"/>
    </row>
    <row r="150" spans="4:65" s="315" customFormat="1" x14ac:dyDescent="0.2">
      <c r="D150" s="314"/>
      <c r="E150" s="314"/>
      <c r="F150" s="314"/>
      <c r="G150" s="314"/>
      <c r="H150" s="314"/>
      <c r="I150" s="314"/>
      <c r="J150" s="314"/>
      <c r="K150" s="314"/>
      <c r="L150" s="314"/>
      <c r="M150" s="314"/>
      <c r="N150" s="314"/>
      <c r="O150" s="314"/>
      <c r="P150" s="314"/>
      <c r="Q150" s="314"/>
      <c r="R150" s="314"/>
      <c r="S150" s="314"/>
      <c r="T150" s="314"/>
      <c r="U150" s="314"/>
      <c r="V150" s="300"/>
      <c r="W150" s="300"/>
      <c r="X150" s="300"/>
      <c r="Y150" s="300"/>
      <c r="Z150" s="300"/>
      <c r="AA150" s="300"/>
      <c r="AB150" s="300"/>
      <c r="AC150" s="300"/>
      <c r="AD150" s="300"/>
      <c r="AE150" s="300"/>
      <c r="AF150" s="300"/>
      <c r="AG150" s="300"/>
      <c r="AH150" s="300"/>
      <c r="AI150" s="300"/>
      <c r="AJ150" s="300"/>
      <c r="AK150" s="300"/>
      <c r="AL150" s="300"/>
      <c r="AM150" s="300"/>
      <c r="AN150" s="300"/>
      <c r="AO150" s="300"/>
      <c r="AP150" s="300"/>
      <c r="AQ150" s="300"/>
      <c r="AR150" s="300"/>
      <c r="AS150" s="300"/>
      <c r="AT150" s="300"/>
      <c r="AU150" s="300"/>
      <c r="AV150" s="300"/>
      <c r="AW150" s="300"/>
      <c r="AX150" s="300"/>
      <c r="AY150" s="300"/>
      <c r="AZ150" s="300"/>
      <c r="BA150" s="300"/>
      <c r="BB150" s="300"/>
      <c r="BC150" s="300"/>
      <c r="BD150" s="300"/>
      <c r="BE150" s="300"/>
      <c r="BF150" s="300"/>
      <c r="BG150" s="300"/>
      <c r="BH150" s="300"/>
      <c r="BI150" s="300"/>
      <c r="BJ150" s="300"/>
      <c r="BK150" s="300"/>
      <c r="BL150" s="300"/>
      <c r="BM150" s="300"/>
    </row>
    <row r="151" spans="4:65" s="315" customFormat="1" x14ac:dyDescent="0.2">
      <c r="D151" s="314"/>
      <c r="E151" s="314"/>
      <c r="F151" s="314"/>
      <c r="G151" s="314"/>
      <c r="H151" s="314"/>
      <c r="I151" s="314"/>
      <c r="J151" s="314"/>
      <c r="K151" s="314"/>
      <c r="L151" s="314"/>
      <c r="M151" s="314"/>
      <c r="N151" s="314"/>
      <c r="O151" s="314"/>
      <c r="P151" s="314"/>
      <c r="Q151" s="314"/>
      <c r="R151" s="314"/>
      <c r="S151" s="314"/>
      <c r="T151" s="314"/>
      <c r="U151" s="314"/>
      <c r="V151" s="300"/>
      <c r="W151" s="300"/>
      <c r="X151" s="300"/>
      <c r="Y151" s="300"/>
      <c r="Z151" s="300"/>
      <c r="AA151" s="300"/>
      <c r="AB151" s="300"/>
      <c r="AC151" s="300"/>
      <c r="AD151" s="300"/>
      <c r="AE151" s="300"/>
      <c r="AF151" s="300"/>
      <c r="AG151" s="300"/>
      <c r="AH151" s="300"/>
      <c r="AI151" s="300"/>
      <c r="AJ151" s="300"/>
      <c r="AK151" s="300"/>
      <c r="AL151" s="300"/>
      <c r="AM151" s="300"/>
      <c r="AN151" s="300"/>
      <c r="AO151" s="300"/>
      <c r="AP151" s="300"/>
      <c r="AQ151" s="300"/>
      <c r="AR151" s="300"/>
      <c r="AS151" s="300"/>
      <c r="AT151" s="300"/>
      <c r="AU151" s="300"/>
      <c r="AV151" s="300"/>
      <c r="AW151" s="300"/>
      <c r="AX151" s="300"/>
      <c r="AY151" s="300"/>
      <c r="AZ151" s="300"/>
      <c r="BA151" s="300"/>
      <c r="BB151" s="300"/>
      <c r="BC151" s="300"/>
      <c r="BD151" s="300"/>
      <c r="BE151" s="300"/>
      <c r="BF151" s="300"/>
      <c r="BG151" s="300"/>
      <c r="BH151" s="300"/>
      <c r="BI151" s="300"/>
      <c r="BJ151" s="300"/>
      <c r="BK151" s="300"/>
      <c r="BL151" s="300"/>
      <c r="BM151" s="300"/>
    </row>
    <row r="152" spans="4:65" s="315" customFormat="1" x14ac:dyDescent="0.2">
      <c r="D152" s="314"/>
      <c r="E152" s="314"/>
      <c r="F152" s="314"/>
      <c r="G152" s="314"/>
      <c r="H152" s="314"/>
      <c r="I152" s="314"/>
      <c r="J152" s="314"/>
      <c r="K152" s="314"/>
      <c r="L152" s="314"/>
      <c r="M152" s="314"/>
      <c r="N152" s="314"/>
      <c r="O152" s="314"/>
      <c r="P152" s="314"/>
      <c r="Q152" s="314"/>
      <c r="R152" s="314"/>
      <c r="S152" s="314"/>
      <c r="T152" s="314"/>
      <c r="U152" s="314"/>
      <c r="V152" s="300"/>
      <c r="W152" s="300"/>
      <c r="X152" s="300"/>
      <c r="Y152" s="300"/>
      <c r="Z152" s="300"/>
      <c r="AA152" s="300"/>
      <c r="AB152" s="300"/>
      <c r="AC152" s="300"/>
      <c r="AD152" s="300"/>
      <c r="AE152" s="300"/>
      <c r="AF152" s="300"/>
      <c r="AG152" s="300"/>
      <c r="AH152" s="300"/>
      <c r="AI152" s="300"/>
      <c r="AJ152" s="300"/>
      <c r="AK152" s="300"/>
      <c r="AL152" s="300"/>
      <c r="AM152" s="300"/>
      <c r="AN152" s="300"/>
      <c r="AO152" s="300"/>
      <c r="AP152" s="300"/>
      <c r="AQ152" s="300"/>
      <c r="AR152" s="300"/>
      <c r="AS152" s="300"/>
      <c r="AT152" s="300"/>
      <c r="AU152" s="300"/>
      <c r="AV152" s="300"/>
      <c r="AW152" s="300"/>
      <c r="AX152" s="300"/>
      <c r="AY152" s="300"/>
      <c r="AZ152" s="300"/>
      <c r="BA152" s="300"/>
      <c r="BB152" s="300"/>
      <c r="BC152" s="300"/>
      <c r="BD152" s="300"/>
      <c r="BE152" s="300"/>
      <c r="BF152" s="300"/>
      <c r="BG152" s="300"/>
      <c r="BH152" s="300"/>
      <c r="BI152" s="300"/>
      <c r="BJ152" s="300"/>
      <c r="BK152" s="300"/>
      <c r="BL152" s="300"/>
      <c r="BM152" s="300"/>
    </row>
    <row r="153" spans="4:65" s="315" customFormat="1" x14ac:dyDescent="0.2">
      <c r="D153" s="314"/>
      <c r="E153" s="314"/>
      <c r="F153" s="314"/>
      <c r="G153" s="314"/>
      <c r="H153" s="314"/>
      <c r="I153" s="314"/>
      <c r="J153" s="314"/>
      <c r="K153" s="314"/>
      <c r="L153" s="314"/>
      <c r="M153" s="314"/>
      <c r="N153" s="314"/>
      <c r="O153" s="314"/>
      <c r="P153" s="314"/>
      <c r="Q153" s="314"/>
      <c r="R153" s="314"/>
      <c r="S153" s="314"/>
      <c r="T153" s="314"/>
      <c r="U153" s="314"/>
      <c r="V153" s="300"/>
      <c r="W153" s="300"/>
      <c r="X153" s="300"/>
      <c r="Y153" s="300"/>
      <c r="Z153" s="300"/>
      <c r="AA153" s="300"/>
      <c r="AB153" s="300"/>
      <c r="AC153" s="300"/>
      <c r="AD153" s="300"/>
      <c r="AE153" s="300"/>
      <c r="AF153" s="300"/>
      <c r="AG153" s="300"/>
      <c r="AH153" s="300"/>
      <c r="AI153" s="300"/>
      <c r="AJ153" s="300"/>
      <c r="AK153" s="300"/>
      <c r="AL153" s="300"/>
      <c r="AM153" s="300"/>
      <c r="AN153" s="300"/>
      <c r="AO153" s="300"/>
      <c r="AP153" s="300"/>
      <c r="AQ153" s="300"/>
      <c r="AR153" s="300"/>
      <c r="AS153" s="300"/>
      <c r="AT153" s="300"/>
      <c r="AU153" s="300"/>
      <c r="AV153" s="300"/>
      <c r="AW153" s="300"/>
      <c r="AX153" s="300"/>
      <c r="AY153" s="300"/>
      <c r="AZ153" s="300"/>
      <c r="BA153" s="300"/>
      <c r="BB153" s="300"/>
      <c r="BC153" s="300"/>
      <c r="BD153" s="300"/>
      <c r="BE153" s="300"/>
      <c r="BF153" s="300"/>
      <c r="BG153" s="300"/>
      <c r="BH153" s="300"/>
      <c r="BI153" s="300"/>
      <c r="BJ153" s="300"/>
      <c r="BK153" s="300"/>
      <c r="BL153" s="300"/>
      <c r="BM153" s="300"/>
    </row>
    <row r="154" spans="4:65" s="315" customFormat="1" x14ac:dyDescent="0.2">
      <c r="D154" s="314"/>
      <c r="E154" s="314"/>
      <c r="F154" s="314"/>
      <c r="G154" s="314"/>
      <c r="H154" s="314"/>
      <c r="I154" s="314"/>
      <c r="J154" s="314"/>
      <c r="K154" s="314"/>
      <c r="L154" s="314"/>
      <c r="M154" s="314"/>
      <c r="N154" s="314"/>
      <c r="O154" s="314"/>
      <c r="P154" s="314"/>
      <c r="Q154" s="314"/>
      <c r="R154" s="314"/>
      <c r="S154" s="314"/>
      <c r="T154" s="314"/>
      <c r="U154" s="314"/>
      <c r="V154" s="300"/>
      <c r="W154" s="300"/>
      <c r="X154" s="300"/>
      <c r="Y154" s="300"/>
      <c r="Z154" s="300"/>
      <c r="AA154" s="300"/>
      <c r="AB154" s="300"/>
      <c r="AC154" s="300"/>
      <c r="AD154" s="300"/>
      <c r="AE154" s="300"/>
      <c r="AF154" s="300"/>
      <c r="AG154" s="300"/>
      <c r="AH154" s="300"/>
      <c r="AI154" s="300"/>
      <c r="AJ154" s="300"/>
      <c r="AK154" s="300"/>
      <c r="AL154" s="300"/>
      <c r="AM154" s="300"/>
      <c r="AN154" s="300"/>
      <c r="AO154" s="300"/>
      <c r="AP154" s="300"/>
      <c r="AQ154" s="300"/>
      <c r="AR154" s="300"/>
      <c r="AS154" s="300"/>
      <c r="AT154" s="300"/>
      <c r="AU154" s="300"/>
      <c r="AV154" s="300"/>
      <c r="AW154" s="300"/>
      <c r="AX154" s="300"/>
      <c r="AY154" s="300"/>
      <c r="AZ154" s="300"/>
      <c r="BA154" s="300"/>
      <c r="BB154" s="300"/>
      <c r="BC154" s="300"/>
      <c r="BD154" s="300"/>
      <c r="BE154" s="300"/>
      <c r="BF154" s="300"/>
      <c r="BG154" s="300"/>
      <c r="BH154" s="300"/>
      <c r="BI154" s="300"/>
      <c r="BJ154" s="300"/>
      <c r="BK154" s="300"/>
      <c r="BL154" s="300"/>
      <c r="BM154" s="300"/>
    </row>
    <row r="155" spans="4:65" s="315" customFormat="1" x14ac:dyDescent="0.2">
      <c r="D155" s="314"/>
      <c r="E155" s="314"/>
      <c r="F155" s="314"/>
      <c r="G155" s="314"/>
      <c r="H155" s="314"/>
      <c r="I155" s="314"/>
      <c r="J155" s="314"/>
      <c r="K155" s="314"/>
      <c r="L155" s="314"/>
      <c r="M155" s="314"/>
      <c r="N155" s="314"/>
      <c r="O155" s="314"/>
      <c r="P155" s="314"/>
      <c r="Q155" s="314"/>
      <c r="R155" s="314"/>
      <c r="S155" s="314"/>
      <c r="T155" s="314"/>
      <c r="U155" s="314"/>
      <c r="V155" s="300"/>
      <c r="W155" s="300"/>
      <c r="X155" s="300"/>
      <c r="Y155" s="300"/>
      <c r="Z155" s="300"/>
      <c r="AA155" s="300"/>
      <c r="AB155" s="300"/>
      <c r="AC155" s="300"/>
      <c r="AD155" s="300"/>
      <c r="AE155" s="300"/>
      <c r="AF155" s="300"/>
      <c r="AG155" s="300"/>
      <c r="AH155" s="300"/>
      <c r="AI155" s="300"/>
      <c r="AJ155" s="300"/>
      <c r="AK155" s="300"/>
      <c r="AL155" s="300"/>
      <c r="AM155" s="300"/>
      <c r="AN155" s="300"/>
      <c r="AO155" s="300"/>
      <c r="AP155" s="300"/>
      <c r="AQ155" s="300"/>
      <c r="AR155" s="300"/>
      <c r="AS155" s="300"/>
      <c r="AT155" s="300"/>
      <c r="AU155" s="300"/>
      <c r="AV155" s="300"/>
      <c r="AW155" s="300"/>
      <c r="AX155" s="300"/>
      <c r="AY155" s="300"/>
      <c r="AZ155" s="300"/>
      <c r="BA155" s="300"/>
      <c r="BB155" s="300"/>
      <c r="BC155" s="300"/>
      <c r="BD155" s="300"/>
      <c r="BE155" s="300"/>
      <c r="BF155" s="300"/>
      <c r="BG155" s="300"/>
      <c r="BH155" s="300"/>
      <c r="BI155" s="300"/>
      <c r="BJ155" s="300"/>
      <c r="BK155" s="300"/>
      <c r="BL155" s="300"/>
      <c r="BM155" s="300"/>
    </row>
    <row r="156" spans="4:65" s="315" customFormat="1" x14ac:dyDescent="0.2">
      <c r="D156" s="314"/>
      <c r="E156" s="314"/>
      <c r="F156" s="314"/>
      <c r="G156" s="314"/>
      <c r="H156" s="314"/>
      <c r="I156" s="314"/>
      <c r="J156" s="314"/>
      <c r="K156" s="314"/>
      <c r="L156" s="314"/>
      <c r="M156" s="314"/>
      <c r="N156" s="314"/>
      <c r="O156" s="314"/>
      <c r="P156" s="314"/>
      <c r="Q156" s="314"/>
      <c r="R156" s="314"/>
      <c r="S156" s="314"/>
      <c r="T156" s="314"/>
      <c r="U156" s="314"/>
      <c r="V156" s="300"/>
      <c r="W156" s="300"/>
      <c r="X156" s="300"/>
      <c r="Y156" s="300"/>
      <c r="Z156" s="300"/>
      <c r="AA156" s="300"/>
      <c r="AB156" s="300"/>
      <c r="AC156" s="300"/>
      <c r="AD156" s="300"/>
      <c r="AE156" s="300"/>
      <c r="AF156" s="300"/>
      <c r="AG156" s="300"/>
      <c r="AH156" s="300"/>
      <c r="AI156" s="300"/>
      <c r="AJ156" s="300"/>
      <c r="AK156" s="300"/>
      <c r="AL156" s="300"/>
      <c r="AM156" s="300"/>
      <c r="AN156" s="300"/>
      <c r="AO156" s="300"/>
      <c r="AP156" s="300"/>
      <c r="AQ156" s="300"/>
      <c r="AR156" s="300"/>
      <c r="AS156" s="300"/>
      <c r="AT156" s="300"/>
      <c r="AU156" s="300"/>
      <c r="AV156" s="300"/>
      <c r="AW156" s="300"/>
      <c r="AX156" s="300"/>
      <c r="AY156" s="300"/>
      <c r="AZ156" s="300"/>
      <c r="BA156" s="300"/>
      <c r="BB156" s="300"/>
      <c r="BC156" s="300"/>
      <c r="BD156" s="300"/>
      <c r="BE156" s="300"/>
      <c r="BF156" s="300"/>
      <c r="BG156" s="300"/>
      <c r="BH156" s="300"/>
      <c r="BI156" s="300"/>
      <c r="BJ156" s="300"/>
      <c r="BK156" s="300"/>
      <c r="BL156" s="300"/>
      <c r="BM156" s="300"/>
    </row>
    <row r="157" spans="4:65" s="315" customFormat="1" x14ac:dyDescent="0.2">
      <c r="D157" s="314"/>
      <c r="E157" s="314"/>
      <c r="F157" s="314"/>
      <c r="G157" s="314"/>
      <c r="H157" s="314"/>
      <c r="I157" s="314"/>
      <c r="J157" s="314"/>
      <c r="K157" s="314"/>
      <c r="L157" s="314"/>
      <c r="M157" s="314"/>
      <c r="N157" s="314"/>
      <c r="O157" s="314"/>
      <c r="P157" s="314"/>
      <c r="Q157" s="314"/>
      <c r="R157" s="314"/>
      <c r="S157" s="314"/>
      <c r="T157" s="314"/>
      <c r="U157" s="314"/>
      <c r="V157" s="300"/>
      <c r="W157" s="300"/>
      <c r="X157" s="300"/>
      <c r="Y157" s="300"/>
      <c r="Z157" s="300"/>
      <c r="AA157" s="300"/>
      <c r="AB157" s="300"/>
      <c r="AC157" s="300"/>
      <c r="AD157" s="300"/>
      <c r="AE157" s="300"/>
      <c r="AF157" s="300"/>
      <c r="AG157" s="300"/>
      <c r="AH157" s="300"/>
      <c r="AI157" s="300"/>
      <c r="AJ157" s="300"/>
      <c r="AK157" s="300"/>
      <c r="AL157" s="300"/>
      <c r="AM157" s="300"/>
      <c r="AN157" s="300"/>
      <c r="AO157" s="300"/>
      <c r="AP157" s="300"/>
      <c r="AQ157" s="300"/>
      <c r="AR157" s="300"/>
      <c r="AS157" s="300"/>
      <c r="AT157" s="300"/>
      <c r="AU157" s="300"/>
      <c r="AV157" s="300"/>
      <c r="AW157" s="300"/>
      <c r="AX157" s="300"/>
      <c r="AY157" s="300"/>
      <c r="AZ157" s="300"/>
      <c r="BA157" s="300"/>
      <c r="BB157" s="300"/>
      <c r="BC157" s="300"/>
      <c r="BD157" s="300"/>
      <c r="BE157" s="300"/>
      <c r="BF157" s="300"/>
      <c r="BG157" s="300"/>
      <c r="BH157" s="300"/>
      <c r="BI157" s="300"/>
      <c r="BJ157" s="300"/>
      <c r="BK157" s="300"/>
      <c r="BL157" s="300"/>
      <c r="BM157" s="300"/>
    </row>
    <row r="158" spans="4:65" s="315" customFormat="1" x14ac:dyDescent="0.2">
      <c r="D158" s="314"/>
      <c r="E158" s="314"/>
      <c r="F158" s="314"/>
      <c r="G158" s="314"/>
      <c r="H158" s="314"/>
      <c r="I158" s="314"/>
      <c r="J158" s="314"/>
      <c r="K158" s="314"/>
      <c r="L158" s="314"/>
      <c r="M158" s="314"/>
      <c r="N158" s="314"/>
      <c r="O158" s="314"/>
      <c r="P158" s="314"/>
      <c r="Q158" s="314"/>
      <c r="R158" s="314"/>
      <c r="S158" s="314"/>
      <c r="T158" s="314"/>
      <c r="U158" s="314"/>
      <c r="V158" s="300"/>
      <c r="W158" s="300"/>
      <c r="X158" s="300"/>
      <c r="Y158" s="300"/>
      <c r="Z158" s="300"/>
      <c r="AA158" s="300"/>
      <c r="AB158" s="300"/>
      <c r="AC158" s="300"/>
      <c r="AD158" s="300"/>
      <c r="AE158" s="300"/>
      <c r="AF158" s="300"/>
      <c r="AG158" s="300"/>
      <c r="AH158" s="300"/>
      <c r="AI158" s="300"/>
      <c r="AJ158" s="300"/>
      <c r="AK158" s="300"/>
      <c r="AL158" s="300"/>
      <c r="AM158" s="300"/>
      <c r="AN158" s="300"/>
      <c r="AO158" s="300"/>
      <c r="AP158" s="300"/>
      <c r="AQ158" s="300"/>
      <c r="AR158" s="300"/>
      <c r="AS158" s="300"/>
      <c r="AT158" s="300"/>
      <c r="AU158" s="300"/>
      <c r="AV158" s="300"/>
      <c r="AW158" s="300"/>
      <c r="AX158" s="300"/>
      <c r="AY158" s="300"/>
      <c r="AZ158" s="300"/>
      <c r="BA158" s="300"/>
      <c r="BB158" s="300"/>
      <c r="BC158" s="300"/>
      <c r="BD158" s="300"/>
      <c r="BE158" s="300"/>
      <c r="BF158" s="300"/>
      <c r="BG158" s="300"/>
      <c r="BH158" s="300"/>
      <c r="BI158" s="300"/>
      <c r="BJ158" s="300"/>
      <c r="BK158" s="300"/>
      <c r="BL158" s="300"/>
      <c r="BM158" s="300"/>
    </row>
    <row r="159" spans="4:65" s="315" customFormat="1" x14ac:dyDescent="0.2">
      <c r="D159" s="314"/>
      <c r="E159" s="314"/>
      <c r="F159" s="314"/>
      <c r="G159" s="314"/>
      <c r="H159" s="314"/>
      <c r="I159" s="314"/>
      <c r="J159" s="314"/>
      <c r="K159" s="314"/>
      <c r="L159" s="314"/>
      <c r="M159" s="314"/>
      <c r="N159" s="314"/>
      <c r="O159" s="314"/>
      <c r="P159" s="314"/>
      <c r="Q159" s="314"/>
      <c r="R159" s="314"/>
      <c r="S159" s="314"/>
      <c r="T159" s="314"/>
      <c r="U159" s="314"/>
      <c r="V159" s="300"/>
      <c r="W159" s="300"/>
      <c r="X159" s="300"/>
      <c r="Y159" s="300"/>
      <c r="Z159" s="300"/>
      <c r="AA159" s="300"/>
      <c r="AB159" s="300"/>
      <c r="AC159" s="300"/>
      <c r="AD159" s="300"/>
      <c r="AE159" s="300"/>
      <c r="AF159" s="300"/>
      <c r="AG159" s="300"/>
      <c r="AH159" s="300"/>
      <c r="AI159" s="300"/>
      <c r="AJ159" s="300"/>
      <c r="AK159" s="300"/>
      <c r="AL159" s="300"/>
      <c r="AM159" s="300"/>
      <c r="AN159" s="300"/>
      <c r="AO159" s="300"/>
      <c r="AP159" s="300"/>
      <c r="AQ159" s="300"/>
      <c r="AR159" s="300"/>
      <c r="AS159" s="300"/>
      <c r="AT159" s="300"/>
      <c r="AU159" s="300"/>
      <c r="AV159" s="300"/>
      <c r="AW159" s="300"/>
      <c r="AX159" s="300"/>
      <c r="AY159" s="300"/>
      <c r="AZ159" s="300"/>
      <c r="BA159" s="300"/>
      <c r="BB159" s="300"/>
      <c r="BC159" s="300"/>
      <c r="BD159" s="300"/>
      <c r="BE159" s="300"/>
      <c r="BF159" s="300"/>
      <c r="BG159" s="300"/>
      <c r="BH159" s="300"/>
      <c r="BI159" s="300"/>
      <c r="BJ159" s="300"/>
      <c r="BK159" s="300"/>
      <c r="BL159" s="300"/>
      <c r="BM159" s="300"/>
    </row>
    <row r="160" spans="4:65" s="315" customFormat="1" x14ac:dyDescent="0.2">
      <c r="D160" s="314"/>
      <c r="E160" s="314"/>
      <c r="F160" s="314"/>
      <c r="G160" s="314"/>
      <c r="H160" s="314"/>
      <c r="I160" s="314"/>
      <c r="J160" s="314"/>
      <c r="K160" s="314"/>
      <c r="L160" s="314"/>
      <c r="M160" s="314"/>
      <c r="N160" s="314"/>
      <c r="O160" s="314"/>
      <c r="P160" s="314"/>
      <c r="Q160" s="314"/>
      <c r="R160" s="314"/>
      <c r="S160" s="314"/>
      <c r="T160" s="314"/>
      <c r="U160" s="314"/>
      <c r="V160" s="300"/>
      <c r="W160" s="300"/>
      <c r="X160" s="300"/>
      <c r="Y160" s="300"/>
      <c r="Z160" s="300"/>
      <c r="AA160" s="300"/>
      <c r="AB160" s="300"/>
      <c r="AC160" s="300"/>
      <c r="AD160" s="300"/>
      <c r="AE160" s="300"/>
      <c r="AF160" s="300"/>
      <c r="AG160" s="300"/>
      <c r="AH160" s="300"/>
      <c r="AI160" s="300"/>
      <c r="AJ160" s="300"/>
      <c r="AK160" s="300"/>
      <c r="AL160" s="300"/>
      <c r="AM160" s="300"/>
      <c r="AN160" s="300"/>
      <c r="AO160" s="300"/>
      <c r="AP160" s="300"/>
      <c r="AQ160" s="300"/>
      <c r="AR160" s="300"/>
      <c r="AS160" s="300"/>
      <c r="AT160" s="300"/>
      <c r="AU160" s="300"/>
      <c r="AV160" s="300"/>
      <c r="AW160" s="300"/>
      <c r="AX160" s="300"/>
      <c r="AY160" s="300"/>
      <c r="AZ160" s="300"/>
      <c r="BA160" s="300"/>
      <c r="BB160" s="300"/>
      <c r="BC160" s="300"/>
      <c r="BD160" s="300"/>
      <c r="BE160" s="300"/>
      <c r="BF160" s="300"/>
      <c r="BG160" s="300"/>
      <c r="BH160" s="300"/>
      <c r="BI160" s="300"/>
      <c r="BJ160" s="300"/>
      <c r="BK160" s="300"/>
      <c r="BL160" s="300"/>
      <c r="BM160" s="300"/>
    </row>
    <row r="161" spans="4:65" s="315" customFormat="1" x14ac:dyDescent="0.2">
      <c r="D161" s="314"/>
      <c r="E161" s="314"/>
      <c r="F161" s="314"/>
      <c r="G161" s="314"/>
      <c r="H161" s="314"/>
      <c r="I161" s="314"/>
      <c r="J161" s="314"/>
      <c r="K161" s="314"/>
      <c r="L161" s="314"/>
      <c r="M161" s="314"/>
      <c r="N161" s="314"/>
      <c r="O161" s="314"/>
      <c r="P161" s="314"/>
      <c r="Q161" s="314"/>
      <c r="R161" s="314"/>
      <c r="S161" s="314"/>
      <c r="T161" s="314"/>
      <c r="U161" s="314"/>
      <c r="V161" s="300"/>
      <c r="W161" s="300"/>
      <c r="X161" s="300"/>
      <c r="Y161" s="300"/>
      <c r="Z161" s="300"/>
      <c r="AA161" s="300"/>
      <c r="AB161" s="300"/>
      <c r="AC161" s="300"/>
      <c r="AD161" s="300"/>
      <c r="AE161" s="300"/>
      <c r="AF161" s="300"/>
      <c r="AG161" s="300"/>
      <c r="AH161" s="300"/>
      <c r="AI161" s="300"/>
      <c r="AJ161" s="300"/>
      <c r="AK161" s="300"/>
      <c r="AL161" s="300"/>
      <c r="AM161" s="300"/>
      <c r="AN161" s="300"/>
      <c r="AO161" s="300"/>
      <c r="AP161" s="300"/>
      <c r="AQ161" s="300"/>
      <c r="AR161" s="300"/>
      <c r="AS161" s="300"/>
      <c r="AT161" s="300"/>
      <c r="AU161" s="300"/>
      <c r="AV161" s="300"/>
      <c r="AW161" s="300"/>
      <c r="AX161" s="300"/>
      <c r="AY161" s="300"/>
      <c r="AZ161" s="300"/>
      <c r="BA161" s="300"/>
      <c r="BB161" s="300"/>
      <c r="BC161" s="300"/>
      <c r="BD161" s="300"/>
      <c r="BE161" s="300"/>
      <c r="BF161" s="300"/>
      <c r="BG161" s="300"/>
      <c r="BH161" s="300"/>
      <c r="BI161" s="300"/>
      <c r="BJ161" s="300"/>
      <c r="BK161" s="300"/>
      <c r="BL161" s="300"/>
      <c r="BM161" s="300"/>
    </row>
    <row r="162" spans="4:65" s="315" customFormat="1" x14ac:dyDescent="0.2">
      <c r="D162" s="314"/>
      <c r="E162" s="314"/>
      <c r="F162" s="314"/>
      <c r="G162" s="314"/>
      <c r="H162" s="314"/>
      <c r="I162" s="314"/>
      <c r="J162" s="314"/>
      <c r="K162" s="314"/>
      <c r="L162" s="314"/>
      <c r="M162" s="314"/>
      <c r="N162" s="314"/>
      <c r="O162" s="314"/>
      <c r="P162" s="314"/>
      <c r="Q162" s="314"/>
      <c r="R162" s="314"/>
      <c r="S162" s="314"/>
      <c r="T162" s="314"/>
      <c r="U162" s="314"/>
      <c r="V162" s="300"/>
      <c r="W162" s="300"/>
      <c r="X162" s="300"/>
      <c r="Y162" s="300"/>
      <c r="Z162" s="300"/>
      <c r="AA162" s="300"/>
      <c r="AB162" s="300"/>
      <c r="AC162" s="300"/>
      <c r="AD162" s="300"/>
      <c r="AE162" s="300"/>
      <c r="AF162" s="300"/>
      <c r="AG162" s="300"/>
      <c r="AH162" s="300"/>
      <c r="AI162" s="300"/>
      <c r="AJ162" s="300"/>
      <c r="AK162" s="300"/>
      <c r="AL162" s="300"/>
      <c r="AM162" s="300"/>
      <c r="AN162" s="300"/>
      <c r="AO162" s="300"/>
      <c r="AP162" s="300"/>
      <c r="AQ162" s="300"/>
      <c r="AR162" s="300"/>
      <c r="AS162" s="300"/>
      <c r="AT162" s="300"/>
      <c r="AU162" s="300"/>
      <c r="AV162" s="300"/>
      <c r="AW162" s="300"/>
      <c r="AX162" s="300"/>
      <c r="AY162" s="300"/>
      <c r="AZ162" s="300"/>
      <c r="BA162" s="300"/>
      <c r="BB162" s="300"/>
      <c r="BC162" s="300"/>
      <c r="BD162" s="300"/>
      <c r="BE162" s="300"/>
      <c r="BF162" s="300"/>
      <c r="BG162" s="300"/>
      <c r="BH162" s="300"/>
      <c r="BI162" s="300"/>
      <c r="BJ162" s="300"/>
      <c r="BK162" s="300"/>
      <c r="BL162" s="300"/>
      <c r="BM162" s="300"/>
    </row>
    <row r="163" spans="4:65" s="315" customFormat="1" x14ac:dyDescent="0.2">
      <c r="D163" s="314"/>
      <c r="E163" s="314"/>
      <c r="F163" s="314"/>
      <c r="G163" s="314"/>
      <c r="H163" s="314"/>
      <c r="I163" s="314"/>
      <c r="J163" s="314"/>
      <c r="K163" s="314"/>
      <c r="L163" s="314"/>
      <c r="M163" s="314"/>
      <c r="N163" s="314"/>
      <c r="O163" s="314"/>
      <c r="P163" s="314"/>
      <c r="Q163" s="314"/>
      <c r="R163" s="314"/>
      <c r="S163" s="314"/>
      <c r="T163" s="314"/>
      <c r="U163" s="314"/>
      <c r="V163" s="300"/>
      <c r="W163" s="300"/>
      <c r="X163" s="300"/>
      <c r="Y163" s="300"/>
      <c r="Z163" s="300"/>
      <c r="AA163" s="300"/>
      <c r="AB163" s="300"/>
      <c r="AC163" s="300"/>
      <c r="AD163" s="300"/>
      <c r="AE163" s="300"/>
      <c r="AF163" s="300"/>
      <c r="AG163" s="300"/>
      <c r="AH163" s="300"/>
      <c r="AI163" s="300"/>
      <c r="AJ163" s="300"/>
      <c r="AK163" s="300"/>
      <c r="AL163" s="300"/>
      <c r="AM163" s="300"/>
      <c r="AN163" s="300"/>
      <c r="AO163" s="300"/>
      <c r="AP163" s="300"/>
      <c r="AQ163" s="300"/>
      <c r="AR163" s="300"/>
      <c r="AS163" s="300"/>
      <c r="AT163" s="300"/>
      <c r="AU163" s="300"/>
      <c r="AV163" s="300"/>
      <c r="AW163" s="300"/>
      <c r="AX163" s="300"/>
      <c r="AY163" s="300"/>
      <c r="AZ163" s="300"/>
      <c r="BA163" s="300"/>
      <c r="BB163" s="300"/>
      <c r="BC163" s="300"/>
      <c r="BD163" s="300"/>
      <c r="BE163" s="300"/>
      <c r="BF163" s="300"/>
      <c r="BG163" s="300"/>
      <c r="BH163" s="300"/>
      <c r="BI163" s="300"/>
      <c r="BJ163" s="300"/>
      <c r="BK163" s="300"/>
      <c r="BL163" s="300"/>
      <c r="BM163" s="300"/>
    </row>
    <row r="164" spans="4:65" s="315" customFormat="1" x14ac:dyDescent="0.2">
      <c r="D164" s="314"/>
      <c r="E164" s="314"/>
      <c r="F164" s="314"/>
      <c r="G164" s="314"/>
      <c r="H164" s="314"/>
      <c r="I164" s="314"/>
      <c r="J164" s="314"/>
      <c r="K164" s="314"/>
      <c r="L164" s="314"/>
      <c r="M164" s="314"/>
      <c r="N164" s="314"/>
      <c r="O164" s="314"/>
      <c r="P164" s="314"/>
      <c r="Q164" s="314"/>
      <c r="R164" s="314"/>
      <c r="S164" s="314"/>
      <c r="T164" s="314"/>
      <c r="U164" s="314"/>
      <c r="V164" s="300"/>
      <c r="W164" s="300"/>
      <c r="X164" s="300"/>
      <c r="Y164" s="300"/>
      <c r="Z164" s="300"/>
      <c r="AA164" s="300"/>
      <c r="AB164" s="300"/>
      <c r="AC164" s="300"/>
      <c r="AD164" s="300"/>
      <c r="AE164" s="300"/>
      <c r="AF164" s="300"/>
      <c r="AG164" s="300"/>
      <c r="AH164" s="300"/>
      <c r="AI164" s="300"/>
      <c r="AJ164" s="300"/>
      <c r="AK164" s="300"/>
      <c r="AL164" s="300"/>
      <c r="AM164" s="300"/>
      <c r="AN164" s="300"/>
      <c r="AO164" s="300"/>
      <c r="AP164" s="300"/>
      <c r="AQ164" s="300"/>
      <c r="AR164" s="300"/>
      <c r="AS164" s="300"/>
      <c r="AT164" s="300"/>
      <c r="AU164" s="300"/>
      <c r="AV164" s="300"/>
      <c r="AW164" s="300"/>
      <c r="AX164" s="300"/>
      <c r="AY164" s="300"/>
      <c r="AZ164" s="300"/>
      <c r="BA164" s="300"/>
      <c r="BB164" s="300"/>
      <c r="BC164" s="300"/>
      <c r="BD164" s="300"/>
      <c r="BE164" s="300"/>
      <c r="BF164" s="300"/>
      <c r="BG164" s="300"/>
      <c r="BH164" s="300"/>
      <c r="BI164" s="300"/>
      <c r="BJ164" s="300"/>
      <c r="BK164" s="300"/>
      <c r="BL164" s="300"/>
      <c r="BM164" s="300"/>
    </row>
    <row r="165" spans="4:65" s="315" customFormat="1" x14ac:dyDescent="0.2">
      <c r="D165" s="314"/>
      <c r="E165" s="314"/>
      <c r="F165" s="314"/>
      <c r="G165" s="314"/>
      <c r="H165" s="314"/>
      <c r="I165" s="314"/>
      <c r="J165" s="314"/>
      <c r="K165" s="314"/>
      <c r="L165" s="314"/>
      <c r="M165" s="314"/>
      <c r="N165" s="314"/>
      <c r="O165" s="314"/>
      <c r="P165" s="314"/>
      <c r="Q165" s="314"/>
      <c r="R165" s="314"/>
      <c r="S165" s="314"/>
      <c r="T165" s="314"/>
      <c r="U165" s="314"/>
      <c r="V165" s="300"/>
      <c r="W165" s="300"/>
      <c r="X165" s="300"/>
      <c r="Y165" s="300"/>
      <c r="Z165" s="300"/>
      <c r="AA165" s="300"/>
      <c r="AB165" s="300"/>
      <c r="AC165" s="300"/>
      <c r="AD165" s="300"/>
      <c r="AE165" s="300"/>
      <c r="AF165" s="300"/>
      <c r="AG165" s="300"/>
      <c r="AH165" s="300"/>
      <c r="AI165" s="300"/>
      <c r="AJ165" s="300"/>
      <c r="AK165" s="300"/>
      <c r="AL165" s="300"/>
      <c r="AM165" s="300"/>
      <c r="AN165" s="300"/>
      <c r="AO165" s="300"/>
      <c r="AP165" s="300"/>
      <c r="AQ165" s="300"/>
      <c r="AR165" s="300"/>
      <c r="AS165" s="300"/>
      <c r="AT165" s="300"/>
      <c r="AU165" s="300"/>
      <c r="AV165" s="300"/>
      <c r="AW165" s="300"/>
      <c r="AX165" s="300"/>
      <c r="AY165" s="300"/>
      <c r="AZ165" s="300"/>
      <c r="BA165" s="300"/>
      <c r="BB165" s="300"/>
      <c r="BC165" s="300"/>
      <c r="BD165" s="300"/>
      <c r="BE165" s="300"/>
      <c r="BF165" s="300"/>
      <c r="BG165" s="300"/>
      <c r="BH165" s="300"/>
      <c r="BI165" s="300"/>
      <c r="BJ165" s="300"/>
      <c r="BK165" s="300"/>
      <c r="BL165" s="300"/>
      <c r="BM165" s="300"/>
    </row>
    <row r="166" spans="4:65" s="315" customFormat="1" x14ac:dyDescent="0.2">
      <c r="D166" s="314"/>
      <c r="E166" s="314"/>
      <c r="F166" s="314"/>
      <c r="G166" s="314"/>
      <c r="H166" s="314"/>
      <c r="I166" s="314"/>
      <c r="J166" s="314"/>
      <c r="K166" s="314"/>
      <c r="L166" s="314"/>
      <c r="M166" s="314"/>
      <c r="N166" s="314"/>
      <c r="O166" s="314"/>
      <c r="P166" s="314"/>
      <c r="Q166" s="314"/>
      <c r="R166" s="314"/>
      <c r="S166" s="314"/>
      <c r="T166" s="314"/>
      <c r="U166" s="314"/>
      <c r="V166" s="300"/>
      <c r="W166" s="300"/>
      <c r="X166" s="300"/>
      <c r="Y166" s="300"/>
      <c r="Z166" s="300"/>
      <c r="AA166" s="300"/>
      <c r="AB166" s="300"/>
      <c r="AC166" s="300"/>
      <c r="AD166" s="300"/>
      <c r="AE166" s="300"/>
      <c r="AF166" s="300"/>
      <c r="AG166" s="300"/>
      <c r="AH166" s="300"/>
      <c r="AI166" s="300"/>
      <c r="AJ166" s="300"/>
      <c r="AK166" s="300"/>
      <c r="AL166" s="300"/>
      <c r="AM166" s="300"/>
      <c r="AN166" s="300"/>
      <c r="AO166" s="300"/>
      <c r="AP166" s="300"/>
      <c r="AQ166" s="300"/>
      <c r="AR166" s="300"/>
      <c r="AS166" s="300"/>
      <c r="AT166" s="300"/>
      <c r="AU166" s="300"/>
      <c r="AV166" s="300"/>
      <c r="AW166" s="300"/>
      <c r="AX166" s="300"/>
      <c r="AY166" s="300"/>
      <c r="AZ166" s="300"/>
      <c r="BA166" s="300"/>
      <c r="BB166" s="300"/>
      <c r="BC166" s="300"/>
      <c r="BD166" s="300"/>
      <c r="BE166" s="300"/>
      <c r="BF166" s="300"/>
      <c r="BG166" s="300"/>
      <c r="BH166" s="300"/>
      <c r="BI166" s="300"/>
      <c r="BJ166" s="300"/>
      <c r="BK166" s="300"/>
      <c r="BL166" s="300"/>
      <c r="BM166" s="300"/>
    </row>
    <row r="167" spans="4:65" s="315" customFormat="1" x14ac:dyDescent="0.2">
      <c r="D167" s="314"/>
      <c r="E167" s="314"/>
      <c r="F167" s="314"/>
      <c r="G167" s="314"/>
      <c r="H167" s="314"/>
      <c r="I167" s="314"/>
      <c r="J167" s="314"/>
      <c r="K167" s="314"/>
      <c r="L167" s="314"/>
      <c r="M167" s="314"/>
      <c r="N167" s="314"/>
      <c r="O167" s="314"/>
      <c r="P167" s="314"/>
      <c r="Q167" s="314"/>
      <c r="R167" s="314"/>
      <c r="S167" s="314"/>
      <c r="T167" s="314"/>
      <c r="U167" s="314"/>
      <c r="V167" s="300"/>
      <c r="W167" s="300"/>
      <c r="X167" s="300"/>
      <c r="Y167" s="300"/>
      <c r="Z167" s="300"/>
      <c r="AA167" s="300"/>
      <c r="AB167" s="300"/>
      <c r="AC167" s="300"/>
      <c r="AD167" s="300"/>
      <c r="AE167" s="300"/>
      <c r="AF167" s="300"/>
      <c r="AG167" s="300"/>
      <c r="AH167" s="300"/>
      <c r="AI167" s="300"/>
      <c r="AJ167" s="300"/>
      <c r="AK167" s="300"/>
      <c r="AL167" s="300"/>
      <c r="AM167" s="300"/>
      <c r="AN167" s="300"/>
      <c r="AO167" s="300"/>
      <c r="AP167" s="300"/>
      <c r="AQ167" s="300"/>
      <c r="AR167" s="300"/>
      <c r="AS167" s="300"/>
      <c r="AT167" s="300"/>
      <c r="AU167" s="300"/>
      <c r="AV167" s="300"/>
      <c r="AW167" s="300"/>
      <c r="AX167" s="300"/>
      <c r="AY167" s="300"/>
      <c r="AZ167" s="300"/>
      <c r="BA167" s="300"/>
      <c r="BB167" s="300"/>
      <c r="BC167" s="300"/>
      <c r="BD167" s="300"/>
      <c r="BE167" s="300"/>
      <c r="BF167" s="300"/>
      <c r="BG167" s="300"/>
      <c r="BH167" s="300"/>
      <c r="BI167" s="300"/>
      <c r="BJ167" s="300"/>
      <c r="BK167" s="300"/>
      <c r="BL167" s="300"/>
      <c r="BM167" s="300"/>
    </row>
    <row r="168" spans="4:65" s="315" customFormat="1" x14ac:dyDescent="0.2">
      <c r="D168" s="314"/>
      <c r="E168" s="314"/>
      <c r="F168" s="314"/>
      <c r="G168" s="314"/>
      <c r="H168" s="314"/>
      <c r="I168" s="314"/>
      <c r="J168" s="314"/>
      <c r="K168" s="314"/>
      <c r="L168" s="314"/>
      <c r="M168" s="314"/>
      <c r="N168" s="314"/>
      <c r="O168" s="314"/>
      <c r="P168" s="314"/>
      <c r="Q168" s="314"/>
      <c r="R168" s="314"/>
      <c r="S168" s="314"/>
      <c r="T168" s="314"/>
      <c r="U168" s="314"/>
      <c r="V168" s="300"/>
      <c r="W168" s="300"/>
      <c r="X168" s="300"/>
      <c r="Y168" s="300"/>
      <c r="Z168" s="300"/>
      <c r="AA168" s="300"/>
      <c r="AB168" s="300"/>
      <c r="AC168" s="300"/>
      <c r="AD168" s="300"/>
      <c r="AE168" s="300"/>
      <c r="AF168" s="300"/>
      <c r="AG168" s="300"/>
      <c r="AH168" s="300"/>
      <c r="AI168" s="300"/>
      <c r="AJ168" s="300"/>
      <c r="AK168" s="300"/>
      <c r="AL168" s="300"/>
      <c r="AM168" s="300"/>
      <c r="AN168" s="300"/>
      <c r="AO168" s="300"/>
      <c r="AP168" s="300"/>
      <c r="AQ168" s="300"/>
      <c r="AR168" s="300"/>
      <c r="AS168" s="300"/>
      <c r="AT168" s="300"/>
      <c r="AU168" s="300"/>
      <c r="AV168" s="300"/>
      <c r="AW168" s="300"/>
      <c r="AX168" s="300"/>
      <c r="AY168" s="300"/>
      <c r="AZ168" s="300"/>
      <c r="BA168" s="300"/>
      <c r="BB168" s="300"/>
      <c r="BC168" s="300"/>
      <c r="BD168" s="300"/>
      <c r="BE168" s="300"/>
      <c r="BF168" s="300"/>
      <c r="BG168" s="300"/>
      <c r="BH168" s="300"/>
      <c r="BI168" s="300"/>
      <c r="BJ168" s="300"/>
      <c r="BK168" s="300"/>
      <c r="BL168" s="300"/>
      <c r="BM168" s="300"/>
    </row>
    <row r="169" spans="4:65" s="315" customFormat="1" x14ac:dyDescent="0.2">
      <c r="D169" s="314"/>
      <c r="E169" s="314"/>
      <c r="F169" s="314"/>
      <c r="G169" s="314"/>
      <c r="H169" s="314"/>
      <c r="I169" s="314"/>
      <c r="J169" s="314"/>
      <c r="K169" s="314"/>
      <c r="L169" s="314"/>
      <c r="M169" s="314"/>
      <c r="N169" s="314"/>
      <c r="O169" s="314"/>
      <c r="P169" s="314"/>
      <c r="Q169" s="314"/>
      <c r="R169" s="314"/>
      <c r="S169" s="314"/>
      <c r="T169" s="314"/>
      <c r="U169" s="314"/>
      <c r="V169" s="300"/>
      <c r="W169" s="300"/>
      <c r="X169" s="300"/>
      <c r="Y169" s="300"/>
      <c r="Z169" s="300"/>
      <c r="AA169" s="300"/>
      <c r="AB169" s="300"/>
      <c r="AC169" s="300"/>
      <c r="AD169" s="300"/>
      <c r="AE169" s="300"/>
      <c r="AF169" s="300"/>
      <c r="AG169" s="300"/>
      <c r="AH169" s="300"/>
      <c r="AI169" s="300"/>
      <c r="AJ169" s="300"/>
      <c r="AK169" s="300"/>
      <c r="AL169" s="300"/>
      <c r="AM169" s="300"/>
      <c r="AN169" s="300"/>
      <c r="AO169" s="300"/>
      <c r="AP169" s="300"/>
      <c r="AQ169" s="300"/>
      <c r="AR169" s="300"/>
      <c r="AS169" s="300"/>
      <c r="AT169" s="300"/>
      <c r="AU169" s="300"/>
      <c r="AV169" s="300"/>
      <c r="AW169" s="300"/>
      <c r="AX169" s="300"/>
      <c r="AY169" s="300"/>
      <c r="AZ169" s="300"/>
      <c r="BA169" s="300"/>
      <c r="BB169" s="300"/>
      <c r="BC169" s="300"/>
      <c r="BD169" s="300"/>
      <c r="BE169" s="300"/>
      <c r="BF169" s="300"/>
      <c r="BG169" s="300"/>
      <c r="BH169" s="300"/>
      <c r="BI169" s="300"/>
      <c r="BJ169" s="300"/>
      <c r="BK169" s="300"/>
      <c r="BL169" s="300"/>
      <c r="BM169" s="300"/>
    </row>
    <row r="170" spans="4:65" s="315" customFormat="1" x14ac:dyDescent="0.2">
      <c r="D170" s="314"/>
      <c r="E170" s="314"/>
      <c r="F170" s="314"/>
      <c r="G170" s="314"/>
      <c r="H170" s="314"/>
      <c r="I170" s="314"/>
      <c r="J170" s="314"/>
      <c r="K170" s="314"/>
      <c r="L170" s="314"/>
      <c r="M170" s="314"/>
      <c r="N170" s="314"/>
      <c r="O170" s="314"/>
      <c r="P170" s="314"/>
      <c r="Q170" s="314"/>
      <c r="R170" s="314"/>
      <c r="S170" s="314"/>
      <c r="T170" s="314"/>
      <c r="U170" s="314"/>
      <c r="V170" s="300"/>
      <c r="W170" s="300"/>
      <c r="X170" s="300"/>
      <c r="Y170" s="300"/>
      <c r="Z170" s="300"/>
      <c r="AA170" s="300"/>
      <c r="AB170" s="300"/>
      <c r="AC170" s="300"/>
      <c r="AD170" s="300"/>
      <c r="AE170" s="300"/>
      <c r="AF170" s="300"/>
      <c r="AG170" s="300"/>
      <c r="AH170" s="300"/>
      <c r="AI170" s="300"/>
      <c r="AJ170" s="300"/>
      <c r="AK170" s="300"/>
      <c r="AL170" s="300"/>
      <c r="AM170" s="300"/>
      <c r="AN170" s="300"/>
      <c r="AO170" s="300"/>
      <c r="AP170" s="300"/>
      <c r="AQ170" s="300"/>
      <c r="AR170" s="300"/>
      <c r="AS170" s="300"/>
      <c r="AT170" s="300"/>
      <c r="AU170" s="300"/>
      <c r="AV170" s="300"/>
      <c r="AW170" s="300"/>
      <c r="AX170" s="300"/>
      <c r="AY170" s="300"/>
      <c r="AZ170" s="300"/>
      <c r="BA170" s="300"/>
      <c r="BB170" s="300"/>
      <c r="BC170" s="300"/>
      <c r="BD170" s="300"/>
      <c r="BE170" s="300"/>
      <c r="BF170" s="300"/>
      <c r="BG170" s="300"/>
      <c r="BH170" s="300"/>
      <c r="BI170" s="300"/>
      <c r="BJ170" s="300"/>
      <c r="BK170" s="300"/>
      <c r="BL170" s="300"/>
      <c r="BM170" s="300"/>
    </row>
    <row r="171" spans="4:65" s="315" customFormat="1" x14ac:dyDescent="0.2">
      <c r="D171" s="314"/>
      <c r="E171" s="314"/>
      <c r="F171" s="314"/>
      <c r="G171" s="314"/>
      <c r="H171" s="314"/>
      <c r="I171" s="314"/>
      <c r="J171" s="314"/>
      <c r="K171" s="314"/>
      <c r="L171" s="314"/>
      <c r="M171" s="314"/>
      <c r="N171" s="314"/>
      <c r="O171" s="314"/>
      <c r="P171" s="314"/>
      <c r="Q171" s="314"/>
      <c r="R171" s="314"/>
      <c r="S171" s="314"/>
      <c r="T171" s="314"/>
      <c r="U171" s="314"/>
      <c r="V171" s="300"/>
      <c r="W171" s="300"/>
      <c r="X171" s="300"/>
      <c r="Y171" s="300"/>
      <c r="Z171" s="300"/>
      <c r="AA171" s="300"/>
      <c r="AB171" s="300"/>
      <c r="AC171" s="300"/>
      <c r="AD171" s="300"/>
      <c r="AE171" s="300"/>
      <c r="AF171" s="300"/>
      <c r="AG171" s="300"/>
      <c r="AH171" s="300"/>
      <c r="AI171" s="300"/>
      <c r="AJ171" s="300"/>
      <c r="AK171" s="300"/>
      <c r="AL171" s="300"/>
      <c r="AM171" s="300"/>
      <c r="AN171" s="300"/>
      <c r="AO171" s="300"/>
      <c r="AP171" s="300"/>
      <c r="AQ171" s="300"/>
      <c r="AR171" s="300"/>
      <c r="AS171" s="300"/>
      <c r="AT171" s="300"/>
      <c r="AU171" s="300"/>
      <c r="AV171" s="300"/>
      <c r="AW171" s="300"/>
      <c r="AX171" s="300"/>
      <c r="AY171" s="300"/>
      <c r="AZ171" s="300"/>
      <c r="BA171" s="300"/>
      <c r="BB171" s="300"/>
      <c r="BC171" s="300"/>
      <c r="BD171" s="300"/>
      <c r="BE171" s="300"/>
      <c r="BF171" s="300"/>
      <c r="BG171" s="300"/>
      <c r="BH171" s="300"/>
      <c r="BI171" s="300"/>
      <c r="BJ171" s="300"/>
      <c r="BK171" s="300"/>
      <c r="BL171" s="300"/>
      <c r="BM171" s="300"/>
    </row>
    <row r="172" spans="4:65" s="315" customFormat="1" x14ac:dyDescent="0.2">
      <c r="D172" s="314"/>
      <c r="E172" s="314"/>
      <c r="F172" s="314"/>
      <c r="G172" s="314"/>
      <c r="H172" s="314"/>
      <c r="I172" s="314"/>
      <c r="J172" s="314"/>
      <c r="K172" s="314"/>
      <c r="L172" s="314"/>
      <c r="M172" s="314"/>
      <c r="N172" s="314"/>
      <c r="O172" s="314"/>
      <c r="P172" s="314"/>
      <c r="Q172" s="314"/>
      <c r="R172" s="314"/>
      <c r="S172" s="314"/>
      <c r="T172" s="314"/>
      <c r="U172" s="314"/>
      <c r="V172" s="300"/>
      <c r="W172" s="300"/>
      <c r="X172" s="300"/>
      <c r="Y172" s="300"/>
      <c r="Z172" s="300"/>
      <c r="AA172" s="300"/>
      <c r="AB172" s="300"/>
      <c r="AC172" s="300"/>
      <c r="AD172" s="300"/>
      <c r="AE172" s="300"/>
      <c r="AF172" s="300"/>
      <c r="AG172" s="300"/>
      <c r="AH172" s="300"/>
      <c r="AI172" s="300"/>
      <c r="AJ172" s="300"/>
      <c r="AK172" s="300"/>
      <c r="AL172" s="300"/>
      <c r="AM172" s="300"/>
      <c r="AN172" s="300"/>
      <c r="AO172" s="300"/>
      <c r="AP172" s="300"/>
      <c r="AQ172" s="300"/>
      <c r="AR172" s="300"/>
      <c r="AS172" s="300"/>
      <c r="AT172" s="300"/>
      <c r="AU172" s="300"/>
      <c r="AV172" s="300"/>
      <c r="AW172" s="300"/>
      <c r="AX172" s="300"/>
      <c r="AY172" s="300"/>
      <c r="AZ172" s="300"/>
      <c r="BA172" s="300"/>
      <c r="BB172" s="300"/>
      <c r="BC172" s="300"/>
      <c r="BD172" s="300"/>
      <c r="BE172" s="300"/>
      <c r="BF172" s="300"/>
      <c r="BG172" s="300"/>
      <c r="BH172" s="300"/>
      <c r="BI172" s="300"/>
      <c r="BJ172" s="300"/>
      <c r="BK172" s="300"/>
      <c r="BL172" s="300"/>
      <c r="BM172" s="300"/>
    </row>
    <row r="173" spans="4:65" s="315" customFormat="1" x14ac:dyDescent="0.2">
      <c r="D173" s="314"/>
      <c r="E173" s="314"/>
      <c r="F173" s="314"/>
      <c r="G173" s="314"/>
      <c r="H173" s="314"/>
      <c r="I173" s="314"/>
      <c r="J173" s="314"/>
      <c r="K173" s="314"/>
      <c r="L173" s="314"/>
      <c r="M173" s="314"/>
      <c r="N173" s="314"/>
      <c r="O173" s="314"/>
      <c r="P173" s="314"/>
      <c r="Q173" s="314"/>
      <c r="R173" s="314"/>
      <c r="S173" s="314"/>
      <c r="T173" s="314"/>
      <c r="U173" s="314"/>
      <c r="V173" s="300"/>
      <c r="W173" s="300"/>
      <c r="X173" s="300"/>
      <c r="Y173" s="300"/>
      <c r="Z173" s="300"/>
      <c r="AA173" s="300"/>
      <c r="AB173" s="300"/>
      <c r="AC173" s="300"/>
      <c r="AD173" s="300"/>
      <c r="AE173" s="300"/>
      <c r="AF173" s="300"/>
      <c r="AG173" s="300"/>
      <c r="AH173" s="300"/>
      <c r="AI173" s="300"/>
      <c r="AJ173" s="300"/>
      <c r="AK173" s="300"/>
      <c r="AL173" s="300"/>
      <c r="AM173" s="300"/>
      <c r="AN173" s="300"/>
      <c r="AO173" s="300"/>
      <c r="AP173" s="300"/>
      <c r="AQ173" s="300"/>
      <c r="AR173" s="300"/>
      <c r="AS173" s="300"/>
      <c r="AT173" s="300"/>
      <c r="AU173" s="300"/>
      <c r="AV173" s="300"/>
      <c r="AW173" s="300"/>
      <c r="AX173" s="300"/>
      <c r="AY173" s="300"/>
      <c r="AZ173" s="300"/>
      <c r="BA173" s="300"/>
      <c r="BB173" s="300"/>
      <c r="BC173" s="300"/>
      <c r="BD173" s="300"/>
      <c r="BE173" s="300"/>
      <c r="BF173" s="300"/>
      <c r="BG173" s="300"/>
      <c r="BH173" s="300"/>
      <c r="BI173" s="300"/>
      <c r="BJ173" s="300"/>
      <c r="BK173" s="300"/>
      <c r="BL173" s="300"/>
      <c r="BM173" s="300"/>
    </row>
    <row r="174" spans="4:65" s="315" customFormat="1" x14ac:dyDescent="0.2">
      <c r="D174" s="314"/>
      <c r="E174" s="314"/>
      <c r="F174" s="314"/>
      <c r="G174" s="314"/>
      <c r="H174" s="314"/>
      <c r="I174" s="314"/>
      <c r="J174" s="314"/>
      <c r="K174" s="314"/>
      <c r="L174" s="314"/>
      <c r="M174" s="314"/>
      <c r="N174" s="314"/>
      <c r="O174" s="314"/>
      <c r="P174" s="314"/>
      <c r="Q174" s="314"/>
      <c r="R174" s="314"/>
      <c r="S174" s="314"/>
      <c r="T174" s="314"/>
      <c r="U174" s="314"/>
      <c r="V174" s="300"/>
      <c r="W174" s="300"/>
      <c r="X174" s="300"/>
      <c r="Y174" s="300"/>
      <c r="Z174" s="300"/>
      <c r="AA174" s="300"/>
      <c r="AB174" s="300"/>
      <c r="AC174" s="300"/>
      <c r="AD174" s="300"/>
      <c r="AE174" s="300"/>
      <c r="AF174" s="300"/>
      <c r="AG174" s="300"/>
      <c r="AH174" s="300"/>
      <c r="AI174" s="300"/>
      <c r="AJ174" s="300"/>
      <c r="AK174" s="300"/>
      <c r="AL174" s="300"/>
      <c r="AM174" s="300"/>
      <c r="AN174" s="300"/>
      <c r="AO174" s="300"/>
      <c r="AP174" s="300"/>
      <c r="AQ174" s="300"/>
      <c r="AR174" s="300"/>
      <c r="AS174" s="300"/>
      <c r="AT174" s="300"/>
      <c r="AU174" s="300"/>
      <c r="AV174" s="300"/>
      <c r="AW174" s="300"/>
      <c r="AX174" s="300"/>
      <c r="AY174" s="300"/>
      <c r="AZ174" s="300"/>
      <c r="BA174" s="300"/>
      <c r="BB174" s="300"/>
      <c r="BC174" s="300"/>
      <c r="BD174" s="300"/>
      <c r="BE174" s="300"/>
      <c r="BF174" s="300"/>
      <c r="BG174" s="300"/>
      <c r="BH174" s="300"/>
      <c r="BI174" s="300"/>
      <c r="BJ174" s="300"/>
      <c r="BK174" s="300"/>
      <c r="BL174" s="300"/>
      <c r="BM174" s="300"/>
    </row>
    <row r="175" spans="4:65" s="315" customFormat="1" x14ac:dyDescent="0.2">
      <c r="D175" s="314"/>
      <c r="E175" s="314"/>
      <c r="F175" s="314"/>
      <c r="G175" s="314"/>
      <c r="H175" s="314"/>
      <c r="I175" s="314"/>
      <c r="J175" s="314"/>
      <c r="K175" s="314"/>
      <c r="L175" s="314"/>
      <c r="M175" s="314"/>
      <c r="N175" s="314"/>
      <c r="O175" s="314"/>
      <c r="P175" s="314"/>
      <c r="Q175" s="314"/>
      <c r="R175" s="314"/>
      <c r="S175" s="314"/>
      <c r="T175" s="314"/>
      <c r="U175" s="314"/>
      <c r="V175" s="300"/>
      <c r="W175" s="300"/>
      <c r="X175" s="300"/>
      <c r="Y175" s="300"/>
      <c r="Z175" s="300"/>
      <c r="AA175" s="300"/>
      <c r="AB175" s="300"/>
      <c r="AC175" s="300"/>
      <c r="AD175" s="300"/>
      <c r="AE175" s="300"/>
      <c r="AF175" s="300"/>
      <c r="AG175" s="300"/>
      <c r="AH175" s="300"/>
      <c r="AI175" s="300"/>
      <c r="AJ175" s="300"/>
      <c r="AK175" s="300"/>
      <c r="AL175" s="300"/>
      <c r="AM175" s="300"/>
      <c r="AN175" s="300"/>
      <c r="AO175" s="300"/>
      <c r="AP175" s="300"/>
      <c r="AQ175" s="300"/>
      <c r="AR175" s="300"/>
      <c r="AS175" s="300"/>
      <c r="AT175" s="300"/>
      <c r="AU175" s="300"/>
      <c r="AV175" s="300"/>
      <c r="AW175" s="300"/>
      <c r="AX175" s="300"/>
      <c r="AY175" s="300"/>
      <c r="AZ175" s="300"/>
      <c r="BA175" s="300"/>
      <c r="BB175" s="300"/>
      <c r="BC175" s="300"/>
      <c r="BD175" s="300"/>
      <c r="BE175" s="300"/>
      <c r="BF175" s="300"/>
      <c r="BG175" s="300"/>
      <c r="BH175" s="300"/>
      <c r="BI175" s="300"/>
      <c r="BJ175" s="300"/>
      <c r="BK175" s="300"/>
      <c r="BL175" s="300"/>
      <c r="BM175" s="300"/>
    </row>
    <row r="176" spans="4:65" s="315" customFormat="1" x14ac:dyDescent="0.2">
      <c r="D176" s="314"/>
      <c r="E176" s="314"/>
      <c r="F176" s="314"/>
      <c r="G176" s="314"/>
      <c r="H176" s="314"/>
      <c r="I176" s="314"/>
      <c r="J176" s="314"/>
      <c r="K176" s="314"/>
      <c r="L176" s="314"/>
      <c r="M176" s="314"/>
      <c r="N176" s="314"/>
      <c r="O176" s="314"/>
      <c r="P176" s="314"/>
      <c r="Q176" s="314"/>
      <c r="R176" s="314"/>
      <c r="S176" s="314"/>
      <c r="T176" s="314"/>
      <c r="U176" s="314"/>
      <c r="V176" s="300"/>
      <c r="W176" s="300"/>
      <c r="X176" s="300"/>
      <c r="Y176" s="300"/>
      <c r="Z176" s="300"/>
      <c r="AA176" s="300"/>
      <c r="AB176" s="300"/>
      <c r="AC176" s="300"/>
      <c r="AD176" s="300"/>
      <c r="AE176" s="300"/>
      <c r="AF176" s="300"/>
      <c r="AG176" s="300"/>
      <c r="AH176" s="300"/>
      <c r="AI176" s="300"/>
      <c r="AJ176" s="300"/>
      <c r="AK176" s="300"/>
      <c r="AL176" s="300"/>
      <c r="AM176" s="300"/>
      <c r="AN176" s="300"/>
      <c r="AO176" s="300"/>
      <c r="AP176" s="300"/>
      <c r="AQ176" s="300"/>
      <c r="AR176" s="300"/>
      <c r="AS176" s="300"/>
      <c r="AT176" s="300"/>
      <c r="AU176" s="300"/>
      <c r="AV176" s="300"/>
      <c r="AW176" s="300"/>
      <c r="AX176" s="300"/>
      <c r="AY176" s="300"/>
      <c r="AZ176" s="300"/>
      <c r="BA176" s="300"/>
      <c r="BB176" s="300"/>
      <c r="BC176" s="300"/>
      <c r="BD176" s="300"/>
      <c r="BE176" s="300"/>
      <c r="BF176" s="300"/>
      <c r="BG176" s="300"/>
      <c r="BH176" s="300"/>
      <c r="BI176" s="300"/>
      <c r="BJ176" s="300"/>
      <c r="BK176" s="300"/>
      <c r="BL176" s="300"/>
      <c r="BM176" s="300"/>
    </row>
    <row r="177" spans="4:65" s="315" customFormat="1" x14ac:dyDescent="0.2">
      <c r="D177" s="314"/>
      <c r="E177" s="314"/>
      <c r="F177" s="314"/>
      <c r="G177" s="314"/>
      <c r="H177" s="314"/>
      <c r="I177" s="314"/>
      <c r="J177" s="314"/>
      <c r="K177" s="314"/>
      <c r="L177" s="314"/>
      <c r="M177" s="314"/>
      <c r="N177" s="314"/>
      <c r="O177" s="314"/>
      <c r="P177" s="314"/>
      <c r="Q177" s="314"/>
      <c r="R177" s="314"/>
      <c r="S177" s="314"/>
      <c r="T177" s="314"/>
      <c r="U177" s="314"/>
      <c r="V177" s="300"/>
      <c r="W177" s="300"/>
      <c r="X177" s="300"/>
      <c r="Y177" s="300"/>
      <c r="Z177" s="300"/>
      <c r="AA177" s="300"/>
      <c r="AB177" s="300"/>
      <c r="AC177" s="300"/>
      <c r="AD177" s="300"/>
      <c r="AE177" s="300"/>
      <c r="AF177" s="300"/>
      <c r="AG177" s="300"/>
      <c r="AH177" s="300"/>
      <c r="AI177" s="300"/>
      <c r="AJ177" s="300"/>
      <c r="AK177" s="300"/>
      <c r="AL177" s="300"/>
      <c r="AM177" s="300"/>
      <c r="AN177" s="300"/>
      <c r="AO177" s="300"/>
      <c r="AP177" s="300"/>
      <c r="AQ177" s="300"/>
      <c r="AR177" s="300"/>
      <c r="AS177" s="300"/>
      <c r="AT177" s="300"/>
      <c r="AU177" s="300"/>
      <c r="AV177" s="300"/>
      <c r="AW177" s="300"/>
      <c r="AX177" s="300"/>
      <c r="AY177" s="300"/>
      <c r="AZ177" s="300"/>
      <c r="BA177" s="300"/>
      <c r="BB177" s="300"/>
      <c r="BC177" s="300"/>
      <c r="BD177" s="300"/>
      <c r="BE177" s="300"/>
      <c r="BF177" s="300"/>
      <c r="BG177" s="300"/>
      <c r="BH177" s="300"/>
      <c r="BI177" s="300"/>
      <c r="BJ177" s="300"/>
      <c r="BK177" s="300"/>
      <c r="BL177" s="300"/>
      <c r="BM177" s="300"/>
    </row>
    <row r="178" spans="4:65" s="315" customFormat="1" x14ac:dyDescent="0.2">
      <c r="D178" s="314"/>
      <c r="E178" s="314"/>
      <c r="F178" s="314"/>
      <c r="G178" s="314"/>
      <c r="H178" s="314"/>
      <c r="I178" s="314"/>
      <c r="J178" s="314"/>
      <c r="K178" s="314"/>
      <c r="L178" s="314"/>
      <c r="M178" s="314"/>
      <c r="N178" s="314"/>
      <c r="O178" s="314"/>
      <c r="P178" s="314"/>
      <c r="Q178" s="314"/>
      <c r="R178" s="314"/>
      <c r="S178" s="314"/>
      <c r="T178" s="314"/>
      <c r="U178" s="314"/>
      <c r="V178" s="300"/>
      <c r="W178" s="300"/>
      <c r="X178" s="300"/>
      <c r="Y178" s="300"/>
      <c r="Z178" s="300"/>
      <c r="AA178" s="300"/>
      <c r="AB178" s="300"/>
      <c r="AC178" s="300"/>
      <c r="AD178" s="300"/>
      <c r="AE178" s="300"/>
      <c r="AF178" s="300"/>
      <c r="AG178" s="300"/>
      <c r="AH178" s="300"/>
      <c r="AI178" s="300"/>
      <c r="AJ178" s="300"/>
      <c r="AK178" s="300"/>
      <c r="AL178" s="300"/>
      <c r="AM178" s="300"/>
      <c r="AN178" s="300"/>
      <c r="AO178" s="300"/>
      <c r="AP178" s="300"/>
      <c r="AQ178" s="300"/>
      <c r="AR178" s="300"/>
      <c r="AS178" s="300"/>
      <c r="AT178" s="300"/>
      <c r="AU178" s="300"/>
      <c r="AV178" s="300"/>
      <c r="AW178" s="300"/>
      <c r="AX178" s="300"/>
      <c r="AY178" s="300"/>
      <c r="AZ178" s="300"/>
      <c r="BA178" s="300"/>
      <c r="BB178" s="300"/>
      <c r="BC178" s="300"/>
      <c r="BD178" s="300"/>
      <c r="BE178" s="300"/>
      <c r="BF178" s="300"/>
      <c r="BG178" s="300"/>
      <c r="BH178" s="300"/>
      <c r="BI178" s="300"/>
      <c r="BJ178" s="300"/>
      <c r="BK178" s="300"/>
      <c r="BL178" s="300"/>
      <c r="BM178" s="300"/>
    </row>
    <row r="179" spans="4:65" s="315" customFormat="1" x14ac:dyDescent="0.2">
      <c r="D179" s="314"/>
      <c r="E179" s="314"/>
      <c r="F179" s="314"/>
      <c r="G179" s="314"/>
      <c r="H179" s="314"/>
      <c r="I179" s="314"/>
      <c r="J179" s="314"/>
      <c r="K179" s="314"/>
      <c r="L179" s="314"/>
      <c r="M179" s="314"/>
      <c r="N179" s="314"/>
      <c r="O179" s="314"/>
      <c r="P179" s="314"/>
      <c r="Q179" s="314"/>
      <c r="R179" s="314"/>
      <c r="S179" s="314"/>
      <c r="T179" s="314"/>
      <c r="U179" s="314"/>
      <c r="V179" s="300"/>
      <c r="W179" s="300"/>
      <c r="X179" s="300"/>
      <c r="Y179" s="300"/>
      <c r="Z179" s="300"/>
      <c r="AA179" s="300"/>
      <c r="AB179" s="300"/>
      <c r="AC179" s="300"/>
      <c r="AD179" s="300"/>
      <c r="AE179" s="300"/>
      <c r="AF179" s="300"/>
      <c r="AG179" s="300"/>
      <c r="AH179" s="300"/>
      <c r="AI179" s="300"/>
      <c r="AJ179" s="300"/>
      <c r="AK179" s="300"/>
      <c r="AL179" s="300"/>
      <c r="AM179" s="300"/>
      <c r="AN179" s="300"/>
      <c r="AO179" s="300"/>
      <c r="AP179" s="300"/>
      <c r="AQ179" s="300"/>
      <c r="AR179" s="300"/>
      <c r="AS179" s="300"/>
      <c r="AT179" s="300"/>
      <c r="AU179" s="300"/>
      <c r="AV179" s="300"/>
      <c r="AW179" s="300"/>
      <c r="AX179" s="300"/>
      <c r="AY179" s="300"/>
      <c r="AZ179" s="300"/>
      <c r="BA179" s="300"/>
      <c r="BB179" s="300"/>
      <c r="BC179" s="300"/>
      <c r="BD179" s="300"/>
      <c r="BE179" s="300"/>
      <c r="BF179" s="300"/>
      <c r="BG179" s="300"/>
      <c r="BH179" s="300"/>
      <c r="BI179" s="300"/>
      <c r="BJ179" s="300"/>
      <c r="BK179" s="300"/>
      <c r="BL179" s="300"/>
      <c r="BM179" s="300"/>
    </row>
    <row r="180" spans="4:65" s="315" customFormat="1" x14ac:dyDescent="0.2">
      <c r="D180" s="314"/>
      <c r="E180" s="314"/>
      <c r="F180" s="314"/>
      <c r="G180" s="314"/>
      <c r="H180" s="314"/>
      <c r="I180" s="314"/>
      <c r="J180" s="314"/>
      <c r="K180" s="314"/>
      <c r="L180" s="314"/>
      <c r="M180" s="314"/>
      <c r="N180" s="314"/>
      <c r="O180" s="314"/>
      <c r="P180" s="314"/>
      <c r="Q180" s="314"/>
      <c r="R180" s="314"/>
      <c r="S180" s="314"/>
      <c r="T180" s="314"/>
      <c r="U180" s="314"/>
      <c r="V180" s="300"/>
      <c r="W180" s="300"/>
      <c r="X180" s="300"/>
      <c r="Y180" s="300"/>
      <c r="Z180" s="300"/>
      <c r="AA180" s="300"/>
      <c r="AB180" s="300"/>
      <c r="AC180" s="300"/>
      <c r="AD180" s="300"/>
      <c r="AE180" s="300"/>
      <c r="AF180" s="300"/>
      <c r="AG180" s="300"/>
      <c r="AH180" s="300"/>
      <c r="AI180" s="300"/>
      <c r="AJ180" s="300"/>
      <c r="AK180" s="300"/>
      <c r="AL180" s="300"/>
      <c r="AM180" s="300"/>
      <c r="AN180" s="300"/>
      <c r="AO180" s="300"/>
      <c r="AP180" s="300"/>
      <c r="AQ180" s="300"/>
      <c r="AR180" s="300"/>
      <c r="AS180" s="300"/>
      <c r="AT180" s="300"/>
      <c r="AU180" s="300"/>
      <c r="AV180" s="300"/>
      <c r="AW180" s="300"/>
      <c r="AX180" s="300"/>
      <c r="AY180" s="300"/>
      <c r="AZ180" s="300"/>
      <c r="BA180" s="300"/>
      <c r="BB180" s="300"/>
      <c r="BC180" s="300"/>
      <c r="BD180" s="300"/>
      <c r="BE180" s="300"/>
      <c r="BF180" s="300"/>
      <c r="BG180" s="300"/>
      <c r="BH180" s="300"/>
      <c r="BI180" s="300"/>
      <c r="BJ180" s="300"/>
      <c r="BK180" s="300"/>
      <c r="BL180" s="300"/>
      <c r="BM180" s="300"/>
    </row>
  </sheetData>
  <sheetProtection algorithmName="SHA-512" hashValue="/pr4sZPdCkT6Glt2+ExIHezhLWwlxT08ecbva0QzzuM7wjNnyDn4mtPof3IeQXS2akO173knnCrvCrkbudDCIg==" saltValue="uQKIgpeJgxAoRFOzoLDQpg==" spinCount="100000" sheet="1" objects="1" scenarios="1" selectLockedCells="1" selectUnlockedCells="1"/>
  <mergeCells count="13">
    <mergeCell ref="C18:E18"/>
    <mergeCell ref="F18:J18"/>
    <mergeCell ref="L18:O18"/>
    <mergeCell ref="W7:AK8"/>
    <mergeCell ref="F10:H12"/>
    <mergeCell ref="F14:H16"/>
    <mergeCell ref="B10:D12"/>
    <mergeCell ref="B14:D16"/>
    <mergeCell ref="J10:M12"/>
    <mergeCell ref="O10:Q12"/>
    <mergeCell ref="J14:M16"/>
    <mergeCell ref="O14:Q16"/>
    <mergeCell ref="C7:P8"/>
  </mergeCells>
  <pageMargins left="0.25" right="0.25"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88E71-46BD-430C-A023-5E9FE2F7472C}">
  <sheetPr codeName="Sheet6"/>
  <dimension ref="A2:L51"/>
  <sheetViews>
    <sheetView showGridLines="0" showRowColHeaders="0" workbookViewId="0">
      <selection activeCell="B2" sqref="B2"/>
    </sheetView>
  </sheetViews>
  <sheetFormatPr defaultColWidth="9.28515625" defaultRowHeight="12.75" x14ac:dyDescent="0.2"/>
  <cols>
    <col min="1" max="9" width="9.28515625" style="10"/>
    <col min="10" max="10" width="52.5703125" style="10" customWidth="1"/>
    <col min="11" max="16384" width="9.28515625" style="10"/>
  </cols>
  <sheetData>
    <row r="2" spans="1:12" x14ac:dyDescent="0.2">
      <c r="B2" s="349"/>
    </row>
    <row r="4" spans="1:12" ht="37.5" customHeight="1" x14ac:dyDescent="0.2"/>
    <row r="5" spans="1:12" ht="19.5" x14ac:dyDescent="0.25">
      <c r="C5" s="691"/>
      <c r="D5" s="691"/>
      <c r="E5" s="691"/>
      <c r="F5" s="691"/>
      <c r="G5" s="691"/>
      <c r="H5" s="691"/>
      <c r="I5" s="691"/>
      <c r="J5" s="692"/>
      <c r="K5" s="11"/>
      <c r="L5" s="11"/>
    </row>
    <row r="6" spans="1:12" ht="16.5" customHeight="1" x14ac:dyDescent="0.2">
      <c r="A6" s="12" t="s">
        <v>1086</v>
      </c>
    </row>
    <row r="7" spans="1:12" s="13" customFormat="1" ht="15" x14ac:dyDescent="0.2">
      <c r="A7" s="693" t="s">
        <v>491</v>
      </c>
      <c r="B7" s="694"/>
      <c r="C7" s="694"/>
      <c r="D7" s="694"/>
      <c r="E7" s="694"/>
      <c r="F7" s="694"/>
      <c r="G7" s="694"/>
      <c r="H7" s="694"/>
      <c r="I7" s="694"/>
      <c r="J7" s="695"/>
    </row>
    <row r="8" spans="1:12" s="13" customFormat="1" ht="15.75" customHeight="1" x14ac:dyDescent="0.2"/>
    <row r="9" spans="1:12" s="14" customFormat="1" ht="32.25" customHeight="1" x14ac:dyDescent="0.2">
      <c r="A9" s="226"/>
      <c r="B9" s="690" t="s">
        <v>492</v>
      </c>
      <c r="C9" s="690"/>
      <c r="D9" s="690"/>
      <c r="E9" s="690"/>
      <c r="F9" s="690"/>
      <c r="G9" s="690"/>
      <c r="H9" s="690"/>
      <c r="I9" s="690"/>
      <c r="J9" s="690"/>
    </row>
    <row r="10" spans="1:12" s="14" customFormat="1" ht="15.75" customHeight="1" x14ac:dyDescent="0.2">
      <c r="A10" s="226"/>
      <c r="B10" s="690" t="s">
        <v>493</v>
      </c>
      <c r="C10" s="690"/>
      <c r="D10" s="690"/>
      <c r="E10" s="690"/>
      <c r="F10" s="690"/>
      <c r="G10" s="690"/>
      <c r="H10" s="690"/>
      <c r="I10" s="690"/>
      <c r="J10" s="690"/>
    </row>
    <row r="11" spans="1:12" s="14" customFormat="1" ht="15.75" customHeight="1" x14ac:dyDescent="0.2">
      <c r="A11" s="226"/>
      <c r="B11" s="690" t="s">
        <v>494</v>
      </c>
      <c r="C11" s="690"/>
      <c r="D11" s="690"/>
      <c r="E11" s="690"/>
      <c r="F11" s="690"/>
      <c r="G11" s="690"/>
      <c r="H11" s="690"/>
      <c r="I11" s="690"/>
      <c r="J11" s="690"/>
    </row>
    <row r="12" spans="1:12" s="14" customFormat="1" ht="15.75" customHeight="1" x14ac:dyDescent="0.2">
      <c r="A12" s="226"/>
      <c r="B12" s="690" t="s">
        <v>495</v>
      </c>
      <c r="C12" s="690"/>
      <c r="D12" s="690"/>
      <c r="E12" s="690"/>
      <c r="F12" s="690"/>
      <c r="G12" s="690"/>
      <c r="H12" s="690"/>
      <c r="I12" s="690"/>
      <c r="J12" s="690"/>
    </row>
    <row r="13" spans="1:12" s="14" customFormat="1" ht="15.75" customHeight="1" x14ac:dyDescent="0.2">
      <c r="A13" s="226"/>
      <c r="B13" s="690" t="s">
        <v>492</v>
      </c>
      <c r="C13" s="690"/>
      <c r="D13" s="690"/>
      <c r="E13" s="690"/>
      <c r="F13" s="690"/>
      <c r="G13" s="690"/>
      <c r="H13" s="690"/>
      <c r="I13" s="690"/>
      <c r="J13" s="690"/>
    </row>
    <row r="14" spans="1:12" s="14" customFormat="1" ht="15.75" customHeight="1" x14ac:dyDescent="0.2">
      <c r="A14" s="226"/>
      <c r="B14" s="690" t="s">
        <v>496</v>
      </c>
      <c r="C14" s="690"/>
      <c r="D14" s="690"/>
      <c r="E14" s="690"/>
      <c r="F14" s="690"/>
      <c r="G14" s="690"/>
      <c r="H14" s="690"/>
      <c r="I14" s="690"/>
      <c r="J14" s="690"/>
    </row>
    <row r="15" spans="1:12" s="14" customFormat="1" ht="15.75" customHeight="1" x14ac:dyDescent="0.2">
      <c r="A15" s="226"/>
      <c r="B15" s="690" t="s">
        <v>497</v>
      </c>
      <c r="C15" s="690"/>
      <c r="D15" s="690"/>
      <c r="E15" s="690"/>
      <c r="F15" s="690"/>
      <c r="G15" s="690"/>
      <c r="H15" s="690"/>
      <c r="I15" s="690"/>
      <c r="J15" s="690"/>
    </row>
    <row r="16" spans="1:12" s="14" customFormat="1" ht="30.6" customHeight="1" x14ac:dyDescent="0.2">
      <c r="A16" s="226"/>
      <c r="B16" s="697" t="s">
        <v>2078</v>
      </c>
      <c r="C16" s="697"/>
      <c r="D16" s="697"/>
      <c r="E16" s="697"/>
      <c r="F16" s="697"/>
      <c r="G16" s="697"/>
      <c r="H16" s="697"/>
      <c r="I16" s="697"/>
      <c r="J16" s="697"/>
    </row>
    <row r="17" spans="1:10" s="14" customFormat="1" ht="16.149999999999999" customHeight="1" x14ac:dyDescent="0.2">
      <c r="A17" s="226"/>
      <c r="B17" s="690" t="s">
        <v>498</v>
      </c>
      <c r="C17" s="698"/>
      <c r="D17" s="698"/>
      <c r="E17" s="698"/>
      <c r="F17" s="698"/>
      <c r="G17" s="698"/>
      <c r="H17" s="698"/>
      <c r="I17" s="698"/>
      <c r="J17" s="698"/>
    </row>
    <row r="18" spans="1:10" s="14" customFormat="1" ht="16.149999999999999" customHeight="1" x14ac:dyDescent="0.2">
      <c r="A18" s="226"/>
      <c r="B18" s="700" t="s">
        <v>2217</v>
      </c>
      <c r="C18" s="700"/>
      <c r="D18" s="700"/>
      <c r="E18" s="700"/>
      <c r="F18" s="700"/>
      <c r="G18" s="700"/>
      <c r="H18" s="700"/>
      <c r="I18" s="700"/>
      <c r="J18" s="700"/>
    </row>
    <row r="19" spans="1:10" s="14" customFormat="1" ht="16.149999999999999" customHeight="1" x14ac:dyDescent="0.2">
      <c r="A19" s="226"/>
      <c r="B19" s="701" t="s">
        <v>2218</v>
      </c>
      <c r="C19" s="701"/>
      <c r="D19" s="701"/>
      <c r="E19" s="701"/>
      <c r="F19" s="701"/>
      <c r="G19" s="701"/>
      <c r="H19" s="701"/>
      <c r="I19" s="701"/>
      <c r="J19" s="701"/>
    </row>
    <row r="20" spans="1:10" s="14" customFormat="1" ht="15.75" customHeight="1" x14ac:dyDescent="0.2">
      <c r="A20" s="226"/>
      <c r="B20" s="226"/>
      <c r="C20" s="226"/>
      <c r="D20" s="226"/>
      <c r="E20" s="226"/>
      <c r="F20" s="226"/>
      <c r="G20" s="226"/>
      <c r="H20" s="226"/>
      <c r="I20" s="226"/>
      <c r="J20" s="226"/>
    </row>
    <row r="21" spans="1:10" s="15" customFormat="1" ht="15.75" customHeight="1" x14ac:dyDescent="0.2">
      <c r="A21" s="227"/>
      <c r="B21" s="699" t="s">
        <v>499</v>
      </c>
      <c r="C21" s="699"/>
      <c r="D21" s="699"/>
      <c r="E21" s="699"/>
      <c r="F21" s="699"/>
      <c r="G21" s="699"/>
      <c r="H21" s="699"/>
      <c r="I21" s="699"/>
      <c r="J21" s="699"/>
    </row>
    <row r="22" spans="1:10" s="16" customFormat="1" ht="15.75" customHeight="1" x14ac:dyDescent="0.2"/>
    <row r="23" spans="1:10" s="16" customFormat="1" ht="15.75" customHeight="1" x14ac:dyDescent="0.2"/>
    <row r="24" spans="1:10" s="16" customFormat="1" ht="15.75" customHeight="1" x14ac:dyDescent="0.2">
      <c r="A24" s="696"/>
      <c r="B24" s="696"/>
      <c r="C24" s="696"/>
      <c r="D24" s="696"/>
      <c r="E24" s="696"/>
      <c r="F24" s="696"/>
      <c r="G24" s="696"/>
      <c r="H24" s="696"/>
      <c r="I24" s="696"/>
      <c r="J24" s="696"/>
    </row>
    <row r="25" spans="1:10" s="16" customFormat="1" x14ac:dyDescent="0.2"/>
    <row r="26" spans="1:10" s="16" customFormat="1" x14ac:dyDescent="0.2"/>
    <row r="27" spans="1:10" s="16" customFormat="1" x14ac:dyDescent="0.2"/>
    <row r="28" spans="1:10" s="16" customFormat="1" x14ac:dyDescent="0.2"/>
    <row r="29" spans="1:10" s="16" customFormat="1" x14ac:dyDescent="0.2"/>
    <row r="30" spans="1:10" s="16" customFormat="1" x14ac:dyDescent="0.2"/>
    <row r="31" spans="1:10" s="16" customFormat="1" x14ac:dyDescent="0.2"/>
    <row r="32" spans="1:10" s="16" customFormat="1" x14ac:dyDescent="0.2"/>
    <row r="33" s="16" customFormat="1" x14ac:dyDescent="0.2"/>
    <row r="34" s="16" customFormat="1" x14ac:dyDescent="0.2"/>
    <row r="35" s="16" customFormat="1" x14ac:dyDescent="0.2"/>
    <row r="36" s="16" customFormat="1" x14ac:dyDescent="0.2"/>
    <row r="37" s="16" customFormat="1" x14ac:dyDescent="0.2"/>
    <row r="38" s="16" customFormat="1" x14ac:dyDescent="0.2"/>
    <row r="39" s="16" customFormat="1" x14ac:dyDescent="0.2"/>
    <row r="40" s="16" customFormat="1" x14ac:dyDescent="0.2"/>
    <row r="41" s="16" customFormat="1" x14ac:dyDescent="0.2"/>
    <row r="42" s="16" customFormat="1" x14ac:dyDescent="0.2"/>
    <row r="43" s="16" customFormat="1" x14ac:dyDescent="0.2"/>
    <row r="44" s="16" customFormat="1" x14ac:dyDescent="0.2"/>
    <row r="45" s="16" customFormat="1" x14ac:dyDescent="0.2"/>
    <row r="46" s="16" customFormat="1" x14ac:dyDescent="0.2"/>
    <row r="47" s="16" customFormat="1" x14ac:dyDescent="0.2"/>
    <row r="48" s="16" customFormat="1" x14ac:dyDescent="0.2"/>
    <row r="49" s="16" customFormat="1" x14ac:dyDescent="0.2"/>
    <row r="50" s="16" customFormat="1" x14ac:dyDescent="0.2"/>
    <row r="51" s="16" customFormat="1" x14ac:dyDescent="0.2"/>
  </sheetData>
  <sheetProtection algorithmName="SHA-512" hashValue="1k6utYsf5H5OKGe9pf94V5eeL2sh3mGwTMW0t+0Z8gVlC9gOv58R3lDigJlIWDsG3yh9PFrRo+90u6ZBcH2Lng==" saltValue="aMUPP8X9rEeDIV5c/6y9VQ==" spinCount="100000" sheet="1" objects="1" scenarios="1" selectLockedCells="1"/>
  <mergeCells count="15">
    <mergeCell ref="A24:J24"/>
    <mergeCell ref="B13:J13"/>
    <mergeCell ref="B14:J14"/>
    <mergeCell ref="B15:J15"/>
    <mergeCell ref="B16:J16"/>
    <mergeCell ref="B17:J17"/>
    <mergeCell ref="B21:J21"/>
    <mergeCell ref="B18:J18"/>
    <mergeCell ref="B19:J19"/>
    <mergeCell ref="B12:J12"/>
    <mergeCell ref="C5:J5"/>
    <mergeCell ref="A7:J7"/>
    <mergeCell ref="B9:J9"/>
    <mergeCell ref="B10:J10"/>
    <mergeCell ref="B11:J11"/>
  </mergeCells>
  <pageMargins left="0.25" right="0.25"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18797-BA7D-4413-851C-7E9C25DBDC95}">
  <sheetPr codeName="Sheet7">
    <tabColor indexed="60"/>
    <pageSetUpPr autoPageBreaks="0"/>
  </sheetPr>
  <dimension ref="A2:K52"/>
  <sheetViews>
    <sheetView showGridLines="0" showRowColHeaders="0" zoomScaleNormal="100" workbookViewId="0">
      <selection activeCell="B2" sqref="B2"/>
    </sheetView>
  </sheetViews>
  <sheetFormatPr defaultColWidth="9.28515625" defaultRowHeight="12.75" x14ac:dyDescent="0.2"/>
  <cols>
    <col min="1" max="1" width="13" style="314" customWidth="1"/>
    <col min="2" max="2" width="6.28515625" style="314" customWidth="1"/>
    <col min="3" max="3" width="14.28515625" style="314" customWidth="1"/>
    <col min="4" max="4" width="9.7109375" style="314" customWidth="1"/>
    <col min="5" max="5" width="1.5703125" style="314" customWidth="1"/>
    <col min="6" max="6" width="12.7109375" style="314" customWidth="1"/>
    <col min="7" max="7" width="5.85546875" style="314" customWidth="1"/>
    <col min="8" max="8" width="11.5703125" style="314" customWidth="1"/>
    <col min="9" max="9" width="9.28515625" style="314"/>
    <col min="10" max="10" width="12.7109375" style="314" customWidth="1"/>
    <col min="11" max="11" width="9.42578125" style="314" customWidth="1"/>
    <col min="12" max="16384" width="9.28515625" style="314"/>
  </cols>
  <sheetData>
    <row r="2" spans="1:11" ht="21.75" customHeight="1" x14ac:dyDescent="0.3">
      <c r="B2" s="348"/>
      <c r="D2" s="737"/>
      <c r="E2" s="737"/>
      <c r="F2" s="737"/>
      <c r="G2" s="737"/>
      <c r="H2" s="737"/>
    </row>
    <row r="3" spans="1:11" ht="15.75" customHeight="1" x14ac:dyDescent="0.25">
      <c r="D3" s="738"/>
      <c r="E3" s="738"/>
      <c r="F3" s="738"/>
      <c r="G3" s="738"/>
      <c r="H3" s="738"/>
    </row>
    <row r="4" spans="1:11" ht="20.25" x14ac:dyDescent="0.3">
      <c r="D4" s="737" t="s">
        <v>184</v>
      </c>
      <c r="E4" s="737"/>
      <c r="F4" s="737"/>
      <c r="G4" s="737"/>
      <c r="H4" s="737"/>
    </row>
    <row r="5" spans="1:11" ht="15" x14ac:dyDescent="0.25">
      <c r="D5" s="738" t="s">
        <v>185</v>
      </c>
      <c r="E5" s="738"/>
      <c r="F5" s="738"/>
      <c r="G5" s="738"/>
      <c r="H5" s="738"/>
    </row>
    <row r="7" spans="1:11" ht="13.5" thickBot="1" x14ac:dyDescent="0.25"/>
    <row r="8" spans="1:11" x14ac:dyDescent="0.2">
      <c r="A8" s="739" t="s">
        <v>186</v>
      </c>
      <c r="B8" s="740"/>
      <c r="C8" s="740"/>
      <c r="D8" s="741"/>
    </row>
    <row r="9" spans="1:11" x14ac:dyDescent="0.2">
      <c r="A9" s="736" t="s">
        <v>187</v>
      </c>
      <c r="B9" s="705"/>
      <c r="C9" s="723"/>
      <c r="D9" s="724"/>
    </row>
    <row r="10" spans="1:11" x14ac:dyDescent="0.2">
      <c r="A10" s="387" t="s">
        <v>188</v>
      </c>
      <c r="B10" s="723"/>
      <c r="C10" s="723"/>
      <c r="D10" s="724"/>
    </row>
    <row r="11" spans="1:11" x14ac:dyDescent="0.2">
      <c r="A11" s="387" t="s">
        <v>189</v>
      </c>
      <c r="B11" s="725"/>
      <c r="C11" s="725"/>
      <c r="D11" s="726"/>
    </row>
    <row r="12" spans="1:11" x14ac:dyDescent="0.2">
      <c r="A12" s="387" t="s">
        <v>190</v>
      </c>
      <c r="B12" s="727"/>
      <c r="C12" s="727"/>
      <c r="D12" s="728"/>
    </row>
    <row r="13" spans="1:11" ht="13.5" thickBot="1" x14ac:dyDescent="0.25">
      <c r="A13" s="729"/>
      <c r="B13" s="730"/>
      <c r="C13" s="730"/>
      <c r="D13" s="731"/>
    </row>
    <row r="14" spans="1:11" x14ac:dyDescent="0.2">
      <c r="A14" s="732"/>
      <c r="B14" s="732"/>
      <c r="C14" s="732"/>
      <c r="D14" s="732"/>
      <c r="E14" s="732"/>
      <c r="F14" s="732"/>
      <c r="G14" s="732"/>
      <c r="H14" s="732"/>
      <c r="I14" s="732"/>
      <c r="J14" s="732"/>
      <c r="K14" s="732"/>
    </row>
    <row r="15" spans="1:11" x14ac:dyDescent="0.2">
      <c r="A15" s="732"/>
      <c r="B15" s="732"/>
      <c r="C15" s="732"/>
      <c r="D15" s="732"/>
      <c r="E15" s="732"/>
      <c r="F15" s="732"/>
      <c r="G15" s="732"/>
      <c r="H15" s="732"/>
      <c r="I15" s="732"/>
      <c r="J15" s="732"/>
      <c r="K15" s="732"/>
    </row>
    <row r="16" spans="1:11" x14ac:dyDescent="0.2">
      <c r="A16" s="388" t="s">
        <v>191</v>
      </c>
      <c r="B16" s="703"/>
      <c r="C16" s="703"/>
      <c r="D16" s="703"/>
    </row>
    <row r="17" spans="1:11" s="315" customFormat="1" ht="12.75" customHeight="1" x14ac:dyDescent="0.2">
      <c r="A17" s="733"/>
      <c r="B17" s="733"/>
      <c r="C17" s="733"/>
      <c r="D17" s="733"/>
      <c r="E17" s="733"/>
      <c r="F17" s="733"/>
      <c r="G17" s="733"/>
      <c r="H17" s="733"/>
      <c r="I17" s="733"/>
      <c r="J17" s="733"/>
      <c r="K17" s="733"/>
    </row>
    <row r="18" spans="1:11" x14ac:dyDescent="0.2">
      <c r="A18" s="388" t="s">
        <v>192</v>
      </c>
      <c r="B18" s="735"/>
      <c r="C18" s="735"/>
      <c r="D18" s="735"/>
      <c r="E18" s="735"/>
      <c r="F18" s="735"/>
      <c r="G18" s="735"/>
      <c r="H18" s="735"/>
      <c r="I18" s="735"/>
      <c r="J18" s="735"/>
      <c r="K18" s="735"/>
    </row>
    <row r="20" spans="1:11" x14ac:dyDescent="0.2">
      <c r="A20" s="388" t="s">
        <v>193</v>
      </c>
      <c r="B20" s="702"/>
      <c r="C20" s="702"/>
      <c r="D20" s="702"/>
      <c r="E20" s="702"/>
      <c r="F20" s="702"/>
      <c r="G20" s="702"/>
      <c r="H20" s="702"/>
      <c r="I20" s="702"/>
      <c r="J20" s="702"/>
      <c r="K20" s="702"/>
    </row>
    <row r="21" spans="1:11" ht="13.5" thickBot="1" x14ac:dyDescent="0.25">
      <c r="A21" s="734"/>
      <c r="B21" s="734"/>
      <c r="C21" s="734"/>
      <c r="D21" s="734"/>
      <c r="E21" s="734"/>
      <c r="F21" s="734"/>
      <c r="G21" s="734"/>
      <c r="H21" s="734"/>
      <c r="I21" s="734"/>
      <c r="J21" s="734"/>
      <c r="K21" s="734"/>
    </row>
    <row r="22" spans="1:11" x14ac:dyDescent="0.2">
      <c r="A22" s="718" t="s">
        <v>194</v>
      </c>
      <c r="B22" s="719"/>
      <c r="C22" s="719"/>
      <c r="D22" s="719"/>
      <c r="E22" s="719"/>
      <c r="F22" s="719"/>
      <c r="G22" s="719"/>
      <c r="H22" s="719"/>
      <c r="I22" s="719"/>
      <c r="J22" s="719"/>
      <c r="K22" s="720"/>
    </row>
    <row r="23" spans="1:11" x14ac:dyDescent="0.2">
      <c r="A23" s="715" t="s">
        <v>195</v>
      </c>
      <c r="B23" s="716"/>
      <c r="C23" s="703"/>
      <c r="D23" s="703"/>
      <c r="E23" s="703"/>
      <c r="F23" s="703"/>
      <c r="H23" s="306" t="s">
        <v>190</v>
      </c>
      <c r="I23" s="703"/>
      <c r="J23" s="703"/>
      <c r="K23" s="717"/>
    </row>
    <row r="24" spans="1:11" x14ac:dyDescent="0.2">
      <c r="A24" s="389" t="s">
        <v>196</v>
      </c>
      <c r="B24" s="703"/>
      <c r="C24" s="703"/>
      <c r="D24" s="703"/>
      <c r="E24" s="703"/>
      <c r="F24" s="703"/>
      <c r="H24" s="306" t="s">
        <v>197</v>
      </c>
      <c r="I24" s="704"/>
      <c r="J24" s="704"/>
      <c r="K24" s="706"/>
    </row>
    <row r="25" spans="1:11" x14ac:dyDescent="0.2">
      <c r="A25" s="707"/>
      <c r="B25" s="703"/>
      <c r="C25" s="703"/>
      <c r="D25" s="703"/>
      <c r="E25" s="703"/>
      <c r="F25" s="703"/>
      <c r="H25" s="306" t="s">
        <v>198</v>
      </c>
      <c r="I25" s="704"/>
      <c r="J25" s="704"/>
      <c r="K25" s="706"/>
    </row>
    <row r="26" spans="1:11" x14ac:dyDescent="0.2">
      <c r="A26" s="708"/>
      <c r="B26" s="704"/>
      <c r="C26" s="704"/>
      <c r="D26" s="704"/>
      <c r="E26" s="704"/>
      <c r="F26" s="704"/>
      <c r="H26" s="306" t="s">
        <v>199</v>
      </c>
      <c r="I26" s="704"/>
      <c r="J26" s="704"/>
      <c r="K26" s="706"/>
    </row>
    <row r="27" spans="1:11" x14ac:dyDescent="0.2">
      <c r="A27" s="708"/>
      <c r="B27" s="704"/>
      <c r="C27" s="704"/>
      <c r="D27" s="704"/>
      <c r="E27" s="704"/>
      <c r="F27" s="704"/>
      <c r="H27" s="306" t="s">
        <v>200</v>
      </c>
      <c r="I27" s="704"/>
      <c r="J27" s="704"/>
      <c r="K27" s="706"/>
    </row>
    <row r="28" spans="1:11" x14ac:dyDescent="0.2">
      <c r="A28" s="708"/>
      <c r="B28" s="704"/>
      <c r="C28" s="704"/>
      <c r="D28" s="704"/>
      <c r="E28" s="704"/>
      <c r="F28" s="704"/>
      <c r="H28" s="306"/>
      <c r="I28" s="721"/>
      <c r="J28" s="721"/>
      <c r="K28" s="722"/>
    </row>
    <row r="29" spans="1:11" ht="13.5" thickBot="1" x14ac:dyDescent="0.25">
      <c r="A29" s="712"/>
      <c r="B29" s="713"/>
      <c r="C29" s="713"/>
      <c r="D29" s="713"/>
      <c r="E29" s="713"/>
      <c r="F29" s="713"/>
      <c r="G29" s="713"/>
      <c r="H29" s="713"/>
      <c r="I29" s="713"/>
      <c r="J29" s="713"/>
      <c r="K29" s="714"/>
    </row>
    <row r="30" spans="1:11" ht="13.5" thickBot="1" x14ac:dyDescent="0.25"/>
    <row r="31" spans="1:11" x14ac:dyDescent="0.2">
      <c r="A31" s="718" t="s">
        <v>201</v>
      </c>
      <c r="B31" s="719"/>
      <c r="C31" s="719"/>
      <c r="D31" s="719"/>
      <c r="E31" s="719"/>
      <c r="F31" s="719"/>
      <c r="G31" s="719"/>
      <c r="H31" s="719"/>
      <c r="I31" s="719"/>
      <c r="J31" s="719"/>
      <c r="K31" s="720"/>
    </row>
    <row r="32" spans="1:11" x14ac:dyDescent="0.2">
      <c r="A32" s="715" t="s">
        <v>195</v>
      </c>
      <c r="B32" s="716"/>
      <c r="C32" s="703"/>
      <c r="D32" s="703"/>
      <c r="E32" s="703"/>
      <c r="F32" s="703"/>
      <c r="H32" s="306" t="s">
        <v>190</v>
      </c>
      <c r="I32" s="703"/>
      <c r="J32" s="703"/>
      <c r="K32" s="717"/>
    </row>
    <row r="33" spans="1:11" x14ac:dyDescent="0.2">
      <c r="A33" s="389" t="s">
        <v>196</v>
      </c>
      <c r="B33" s="703"/>
      <c r="C33" s="703"/>
      <c r="D33" s="703"/>
      <c r="E33" s="703"/>
      <c r="F33" s="703"/>
      <c r="H33" s="306" t="s">
        <v>197</v>
      </c>
      <c r="I33" s="704"/>
      <c r="J33" s="704"/>
      <c r="K33" s="706"/>
    </row>
    <row r="34" spans="1:11" x14ac:dyDescent="0.2">
      <c r="A34" s="707"/>
      <c r="B34" s="703"/>
      <c r="C34" s="703"/>
      <c r="D34" s="703"/>
      <c r="E34" s="703"/>
      <c r="F34" s="703"/>
      <c r="H34" s="306" t="s">
        <v>198</v>
      </c>
      <c r="I34" s="704"/>
      <c r="J34" s="704"/>
      <c r="K34" s="706"/>
    </row>
    <row r="35" spans="1:11" x14ac:dyDescent="0.2">
      <c r="A35" s="708"/>
      <c r="B35" s="704"/>
      <c r="C35" s="704"/>
      <c r="D35" s="704"/>
      <c r="E35" s="704"/>
      <c r="F35" s="704"/>
      <c r="H35" s="306" t="s">
        <v>199</v>
      </c>
      <c r="I35" s="709"/>
      <c r="J35" s="704"/>
      <c r="K35" s="706"/>
    </row>
    <row r="36" spans="1:11" x14ac:dyDescent="0.2">
      <c r="A36" s="708"/>
      <c r="B36" s="704"/>
      <c r="C36" s="704"/>
      <c r="D36" s="704"/>
      <c r="E36" s="704"/>
      <c r="F36" s="704"/>
      <c r="H36" s="306" t="s">
        <v>200</v>
      </c>
      <c r="I36" s="704"/>
      <c r="J36" s="704"/>
      <c r="K36" s="706"/>
    </row>
    <row r="37" spans="1:11" x14ac:dyDescent="0.2">
      <c r="A37" s="708"/>
      <c r="B37" s="704"/>
      <c r="C37" s="704"/>
      <c r="D37" s="704"/>
      <c r="E37" s="704"/>
      <c r="F37" s="704"/>
      <c r="H37" s="710"/>
      <c r="I37" s="710"/>
      <c r="J37" s="710"/>
      <c r="K37" s="711"/>
    </row>
    <row r="38" spans="1:11" ht="13.5" thickBot="1" x14ac:dyDescent="0.25">
      <c r="A38" s="712"/>
      <c r="B38" s="713"/>
      <c r="C38" s="713"/>
      <c r="D38" s="713"/>
      <c r="E38" s="713"/>
      <c r="F38" s="713"/>
      <c r="G38" s="713"/>
      <c r="H38" s="713"/>
      <c r="I38" s="713"/>
      <c r="J38" s="713"/>
      <c r="K38" s="714"/>
    </row>
    <row r="41" spans="1:11" x14ac:dyDescent="0.2">
      <c r="A41" s="705" t="s">
        <v>202</v>
      </c>
      <c r="B41" s="705"/>
      <c r="C41" s="703"/>
      <c r="D41" s="703"/>
      <c r="E41" s="703"/>
      <c r="F41" s="703"/>
      <c r="G41" s="703"/>
      <c r="H41" s="703"/>
      <c r="I41" s="703"/>
      <c r="J41" s="703"/>
      <c r="K41" s="703"/>
    </row>
    <row r="42" spans="1:11" x14ac:dyDescent="0.2">
      <c r="A42" s="703"/>
      <c r="B42" s="703"/>
      <c r="C42" s="703"/>
      <c r="D42" s="703"/>
      <c r="E42" s="703"/>
      <c r="F42" s="703"/>
      <c r="G42" s="703"/>
      <c r="H42" s="703"/>
      <c r="I42" s="703"/>
      <c r="J42" s="703"/>
      <c r="K42" s="703"/>
    </row>
    <row r="43" spans="1:11" x14ac:dyDescent="0.2">
      <c r="A43" s="704"/>
      <c r="B43" s="704"/>
      <c r="C43" s="704"/>
      <c r="D43" s="704"/>
      <c r="E43" s="704"/>
      <c r="F43" s="704"/>
      <c r="G43" s="704"/>
      <c r="H43" s="704"/>
      <c r="I43" s="704"/>
      <c r="J43" s="704"/>
      <c r="K43" s="704"/>
    </row>
    <row r="44" spans="1:11" x14ac:dyDescent="0.2">
      <c r="A44" s="704"/>
      <c r="B44" s="704"/>
      <c r="C44" s="704"/>
      <c r="D44" s="704"/>
      <c r="E44" s="704"/>
      <c r="F44" s="704"/>
      <c r="G44" s="704"/>
      <c r="H44" s="704"/>
      <c r="I44" s="704"/>
      <c r="J44" s="704"/>
      <c r="K44" s="704"/>
    </row>
    <row r="45" spans="1:11" x14ac:dyDescent="0.2">
      <c r="A45" s="704"/>
      <c r="B45" s="704"/>
      <c r="C45" s="704"/>
      <c r="D45" s="704"/>
      <c r="E45" s="704"/>
      <c r="F45" s="704"/>
      <c r="G45" s="704"/>
      <c r="H45" s="704"/>
      <c r="I45" s="704"/>
      <c r="J45" s="704"/>
      <c r="K45" s="704"/>
    </row>
    <row r="46" spans="1:11" x14ac:dyDescent="0.2">
      <c r="A46" s="704"/>
      <c r="B46" s="704"/>
      <c r="C46" s="704"/>
      <c r="D46" s="704"/>
      <c r="E46" s="704"/>
      <c r="F46" s="704"/>
      <c r="G46" s="704"/>
      <c r="H46" s="704"/>
      <c r="I46" s="704"/>
      <c r="J46" s="704"/>
      <c r="K46" s="704"/>
    </row>
    <row r="47" spans="1:11" x14ac:dyDescent="0.2">
      <c r="A47" s="704"/>
      <c r="B47" s="704"/>
      <c r="C47" s="704"/>
      <c r="D47" s="704"/>
      <c r="E47" s="704"/>
      <c r="F47" s="704"/>
      <c r="G47" s="704"/>
      <c r="H47" s="704"/>
      <c r="I47" s="704"/>
      <c r="J47" s="704"/>
      <c r="K47" s="704"/>
    </row>
    <row r="50" spans="1:11" x14ac:dyDescent="0.2">
      <c r="A50" s="388" t="s">
        <v>203</v>
      </c>
      <c r="B50" s="390"/>
      <c r="C50" s="702"/>
      <c r="D50" s="702"/>
      <c r="E50" s="702"/>
      <c r="F50" s="702"/>
      <c r="G50" s="702"/>
      <c r="H50" s="702"/>
      <c r="I50" s="702"/>
      <c r="J50" s="702"/>
      <c r="K50" s="702"/>
    </row>
    <row r="51" spans="1:11" x14ac:dyDescent="0.2">
      <c r="A51" s="703"/>
      <c r="B51" s="703"/>
      <c r="C51" s="703"/>
      <c r="D51" s="703"/>
      <c r="E51" s="703"/>
      <c r="F51" s="703"/>
      <c r="G51" s="703"/>
      <c r="H51" s="703"/>
      <c r="I51" s="703"/>
      <c r="J51" s="703"/>
      <c r="K51" s="703"/>
    </row>
    <row r="52" spans="1:11" x14ac:dyDescent="0.2">
      <c r="A52" s="704"/>
      <c r="B52" s="704"/>
      <c r="C52" s="704"/>
      <c r="D52" s="704"/>
      <c r="E52" s="704"/>
      <c r="F52" s="704"/>
      <c r="G52" s="704"/>
      <c r="H52" s="704"/>
      <c r="I52" s="704"/>
      <c r="J52" s="704"/>
      <c r="K52" s="704"/>
    </row>
  </sheetData>
  <sheetProtection algorithmName="SHA-512" hashValue="kMonhz0SzF1Z0RNtP5dC6djCcNI0RIY54WpBvKeMrCouqMaIZJP3SH1qcqO1deQ4E2thtIR9wLqKewUX/6WCEA==" saltValue="XfI7ZX4oLWrNGpcB/CvFTA==" spinCount="100000" sheet="1" objects="1" scenarios="1" selectLockedCells="1"/>
  <mergeCells count="59">
    <mergeCell ref="A9:B9"/>
    <mergeCell ref="C9:D9"/>
    <mergeCell ref="D2:H2"/>
    <mergeCell ref="D3:H3"/>
    <mergeCell ref="D4:H4"/>
    <mergeCell ref="D5:H5"/>
    <mergeCell ref="A8:D8"/>
    <mergeCell ref="A23:B23"/>
    <mergeCell ref="C23:F23"/>
    <mergeCell ref="I23:K23"/>
    <mergeCell ref="B10:D10"/>
    <mergeCell ref="B11:D11"/>
    <mergeCell ref="B12:D12"/>
    <mergeCell ref="A13:D13"/>
    <mergeCell ref="A14:K14"/>
    <mergeCell ref="A15:K15"/>
    <mergeCell ref="B16:D16"/>
    <mergeCell ref="A17:K17"/>
    <mergeCell ref="B20:K20"/>
    <mergeCell ref="A21:K21"/>
    <mergeCell ref="A22:K22"/>
    <mergeCell ref="B18:K18"/>
    <mergeCell ref="A32:B32"/>
    <mergeCell ref="C32:F32"/>
    <mergeCell ref="I32:K32"/>
    <mergeCell ref="B24:F24"/>
    <mergeCell ref="I24:K24"/>
    <mergeCell ref="A25:F25"/>
    <mergeCell ref="I25:K25"/>
    <mergeCell ref="A26:F26"/>
    <mergeCell ref="I26:K26"/>
    <mergeCell ref="A27:F27"/>
    <mergeCell ref="I27:K27"/>
    <mergeCell ref="A28:F28"/>
    <mergeCell ref="A29:K29"/>
    <mergeCell ref="A31:K31"/>
    <mergeCell ref="I28:K28"/>
    <mergeCell ref="A41:B41"/>
    <mergeCell ref="C41:K41"/>
    <mergeCell ref="B33:F33"/>
    <mergeCell ref="I33:K33"/>
    <mergeCell ref="A34:F34"/>
    <mergeCell ref="I34:K34"/>
    <mergeCell ref="A35:F35"/>
    <mergeCell ref="I35:K35"/>
    <mergeCell ref="A36:F36"/>
    <mergeCell ref="I36:K36"/>
    <mergeCell ref="A37:F37"/>
    <mergeCell ref="H37:K37"/>
    <mergeCell ref="A38:K38"/>
    <mergeCell ref="C50:K50"/>
    <mergeCell ref="A51:K51"/>
    <mergeCell ref="A52:K52"/>
    <mergeCell ref="A42:K42"/>
    <mergeCell ref="A43:K43"/>
    <mergeCell ref="A44:K44"/>
    <mergeCell ref="A45:K45"/>
    <mergeCell ref="A46:K46"/>
    <mergeCell ref="A47:K47"/>
  </mergeCells>
  <printOptions horizontalCentered="1"/>
  <pageMargins left="0.39370078740157483" right="0.23622047244094491" top="0.86614173228346458" bottom="0.70866141732283472" header="0.51181102362204722" footer="0.51181102362204722"/>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10"/>
  </sheetPr>
  <dimension ref="A1:Y47"/>
  <sheetViews>
    <sheetView showGridLines="0" showRowColHeaders="0" defaultGridColor="0" colorId="9" zoomScale="75" zoomScaleNormal="75" zoomScaleSheetLayoutView="75" workbookViewId="0">
      <selection activeCell="I9" sqref="I9:L9"/>
    </sheetView>
  </sheetViews>
  <sheetFormatPr defaultColWidth="9.28515625" defaultRowHeight="12.75" x14ac:dyDescent="0.2"/>
  <cols>
    <col min="1" max="1" width="18.7109375" style="224" customWidth="1"/>
    <col min="2" max="2" width="34" style="224" customWidth="1"/>
    <col min="3" max="3" width="9.28515625" style="224" customWidth="1"/>
    <col min="4" max="6" width="12.85546875" style="224" customWidth="1"/>
    <col min="7" max="7" width="24.7109375" style="224" customWidth="1"/>
    <col min="8" max="8" width="10.140625" style="224" customWidth="1"/>
    <col min="9" max="12" width="10.7109375" style="224" customWidth="1"/>
    <col min="13" max="13" width="13.140625" style="224" customWidth="1"/>
    <col min="14" max="14" width="13.28515625" style="224" customWidth="1"/>
    <col min="15" max="15" width="11.7109375" style="224" customWidth="1"/>
    <col min="16" max="16" width="8.42578125" style="224" customWidth="1"/>
    <col min="17" max="17" width="11.7109375" style="224" customWidth="1"/>
    <col min="18" max="18" width="8.42578125" style="224" customWidth="1"/>
    <col min="19" max="19" width="9.7109375" style="224" customWidth="1"/>
    <col min="20" max="20" width="12.5703125" style="224" customWidth="1"/>
    <col min="21" max="21" width="10.85546875" style="224" customWidth="1"/>
    <col min="22" max="23" width="16.7109375" style="224" customWidth="1"/>
    <col min="24" max="24" width="13.85546875" style="225" customWidth="1"/>
    <col min="25" max="16384" width="9.28515625" style="224"/>
  </cols>
  <sheetData>
    <row r="1" spans="1:25" s="420" customFormat="1" ht="42.75" customHeight="1" x14ac:dyDescent="0.5">
      <c r="A1" s="764"/>
      <c r="B1" s="764"/>
      <c r="C1" s="764"/>
      <c r="D1" s="764"/>
      <c r="E1" s="764"/>
      <c r="F1" s="764"/>
      <c r="G1" s="764"/>
      <c r="H1" s="764"/>
      <c r="I1" s="764"/>
      <c r="J1" s="764"/>
      <c r="K1" s="764"/>
      <c r="L1" s="764"/>
      <c r="M1" s="248"/>
      <c r="N1" s="248"/>
      <c r="O1" s="248"/>
      <c r="P1" s="419"/>
      <c r="X1" s="421"/>
    </row>
    <row r="2" spans="1:25" s="420" customFormat="1" ht="36" customHeight="1" x14ac:dyDescent="0.5">
      <c r="A2" s="422"/>
      <c r="B2" s="423"/>
      <c r="C2" s="765" t="str">
        <f>HOME!$C$7</f>
        <v>AAW Global Logistics National Import Sea LCL Tariff</v>
      </c>
      <c r="D2" s="765"/>
      <c r="E2" s="765"/>
      <c r="F2" s="765"/>
      <c r="G2" s="765"/>
      <c r="H2" s="765"/>
      <c r="I2" s="765"/>
      <c r="J2" s="765"/>
      <c r="K2" s="765"/>
      <c r="L2" s="765"/>
      <c r="M2" s="765"/>
      <c r="N2" s="765"/>
      <c r="O2" s="765"/>
      <c r="P2" s="765"/>
      <c r="Q2" s="765"/>
      <c r="R2" s="765"/>
      <c r="S2" s="765"/>
      <c r="T2" s="423"/>
      <c r="U2" s="423"/>
      <c r="X2" s="421"/>
    </row>
    <row r="3" spans="1:25" s="420" customFormat="1" ht="23.45" customHeight="1" x14ac:dyDescent="0.3">
      <c r="A3" s="424"/>
      <c r="B3" s="424"/>
      <c r="C3" s="424"/>
      <c r="D3" s="425"/>
      <c r="E3" s="426"/>
      <c r="F3" s="427"/>
      <c r="G3" s="428" t="s">
        <v>2281</v>
      </c>
      <c r="H3" s="766">
        <f>'PRINT TARIFF'!L1</f>
        <v>46204</v>
      </c>
      <c r="I3" s="766"/>
      <c r="J3" s="766"/>
      <c r="K3" s="429" t="s">
        <v>2084</v>
      </c>
      <c r="L3" s="767">
        <f>'PRINT TARIFF'!M1</f>
        <v>46217</v>
      </c>
      <c r="M3" s="767"/>
      <c r="N3" s="767"/>
      <c r="O3" s="424"/>
      <c r="P3" s="424"/>
      <c r="X3" s="421"/>
    </row>
    <row r="4" spans="1:25" s="420" customFormat="1" ht="12.75" customHeight="1" x14ac:dyDescent="0.3">
      <c r="A4" s="430"/>
      <c r="B4" s="431"/>
      <c r="C4" s="431"/>
      <c r="D4" s="431"/>
      <c r="E4" s="432"/>
      <c r="F4" s="433"/>
      <c r="G4" s="433"/>
      <c r="H4" s="431"/>
      <c r="I4" s="434"/>
      <c r="J4" s="435"/>
      <c r="K4" s="436"/>
      <c r="L4" s="437"/>
      <c r="M4" s="248"/>
      <c r="N4" s="248"/>
      <c r="O4" s="248"/>
      <c r="P4" s="248"/>
      <c r="X4" s="421"/>
    </row>
    <row r="5" spans="1:25" s="420" customFormat="1" ht="6.75" hidden="1" customHeight="1" x14ac:dyDescent="0.3">
      <c r="A5" s="430"/>
      <c r="B5" s="431"/>
      <c r="C5" s="431"/>
      <c r="D5" s="431"/>
      <c r="E5" s="431"/>
      <c r="F5" s="431"/>
      <c r="G5" s="431"/>
      <c r="H5" s="431"/>
      <c r="I5" s="438"/>
      <c r="J5" s="439"/>
      <c r="K5" s="439"/>
      <c r="L5" s="440"/>
      <c r="M5" s="248"/>
      <c r="N5" s="248"/>
      <c r="O5" s="248"/>
      <c r="P5" s="248"/>
      <c r="X5" s="421"/>
    </row>
    <row r="6" spans="1:25" s="420" customFormat="1" ht="0.75" hidden="1" customHeight="1" x14ac:dyDescent="0.3">
      <c r="A6" s="430"/>
      <c r="B6" s="431"/>
      <c r="C6" s="431"/>
      <c r="D6" s="431"/>
      <c r="E6" s="431"/>
      <c r="F6" s="431"/>
      <c r="G6" s="431"/>
      <c r="H6" s="431"/>
      <c r="I6" s="441"/>
      <c r="J6" s="431"/>
      <c r="K6" s="431"/>
      <c r="L6" s="248"/>
      <c r="M6" s="248"/>
      <c r="N6" s="248"/>
      <c r="O6" s="248"/>
      <c r="P6" s="248"/>
      <c r="X6" s="421"/>
    </row>
    <row r="7" spans="1:25" s="420" customFormat="1" ht="7.5" hidden="1" customHeight="1" x14ac:dyDescent="0.3">
      <c r="A7" s="430"/>
      <c r="B7" s="431"/>
      <c r="C7" s="431"/>
      <c r="D7" s="431"/>
      <c r="E7" s="431"/>
      <c r="F7" s="431"/>
      <c r="G7" s="431"/>
      <c r="H7" s="431"/>
      <c r="I7" s="441"/>
      <c r="J7" s="431"/>
      <c r="K7" s="431"/>
      <c r="L7" s="248"/>
      <c r="M7" s="248"/>
      <c r="N7" s="248"/>
      <c r="O7" s="248"/>
      <c r="P7" s="248"/>
      <c r="X7" s="421"/>
    </row>
    <row r="8" spans="1:25" s="420" customFormat="1" ht="11.25" hidden="1" customHeight="1" x14ac:dyDescent="0.3">
      <c r="A8" s="430"/>
      <c r="B8" s="431"/>
      <c r="C8" s="431"/>
      <c r="D8" s="431"/>
      <c r="E8" s="431"/>
      <c r="F8" s="431"/>
      <c r="G8" s="431"/>
      <c r="H8" s="431"/>
      <c r="I8" s="441"/>
      <c r="J8" s="431"/>
      <c r="K8" s="431"/>
      <c r="L8" s="248"/>
      <c r="M8" s="248"/>
      <c r="N8" s="248"/>
      <c r="O8" s="248"/>
      <c r="P8" s="248"/>
      <c r="X8" s="421"/>
    </row>
    <row r="9" spans="1:25" s="420" customFormat="1" ht="33.75" customHeight="1" x14ac:dyDescent="0.5">
      <c r="A9" s="442"/>
      <c r="B9" s="442"/>
      <c r="C9" s="442"/>
      <c r="D9" s="442"/>
      <c r="E9" s="742" t="s">
        <v>2135</v>
      </c>
      <c r="F9" s="743"/>
      <c r="G9" s="743"/>
      <c r="H9" s="744"/>
      <c r="I9" s="745" t="s">
        <v>2265</v>
      </c>
      <c r="J9" s="746"/>
      <c r="K9" s="746"/>
      <c r="L9" s="747"/>
      <c r="M9" s="603" t="str">
        <f>INDEX(TARIFF!$A:$AD,MATCH($I$9,TARIFF!$D:$D,0),3)</f>
        <v>China</v>
      </c>
      <c r="N9" s="443"/>
      <c r="O9" s="443"/>
      <c r="P9" s="444"/>
      <c r="T9" s="616"/>
      <c r="X9" s="421"/>
    </row>
    <row r="10" spans="1:25" s="420" customFormat="1" ht="9.75" customHeight="1" x14ac:dyDescent="0.4">
      <c r="A10" s="442"/>
      <c r="B10" s="442"/>
      <c r="C10" s="442"/>
      <c r="D10" s="442"/>
      <c r="E10" s="445"/>
      <c r="F10" s="445"/>
      <c r="G10" s="445"/>
      <c r="H10" s="444"/>
      <c r="I10" s="444"/>
      <c r="J10" s="444"/>
      <c r="K10" s="444"/>
      <c r="L10" s="444"/>
      <c r="M10" s="444"/>
      <c r="N10" s="444"/>
      <c r="O10" s="444"/>
      <c r="P10" s="444"/>
      <c r="X10" s="421"/>
    </row>
    <row r="11" spans="1:25" s="420" customFormat="1" ht="0.75" customHeight="1" thickBot="1" x14ac:dyDescent="0.45">
      <c r="A11" s="442"/>
      <c r="B11" s="442"/>
      <c r="C11" s="442"/>
      <c r="D11" s="442"/>
      <c r="E11" s="445"/>
      <c r="F11" s="445"/>
      <c r="G11" s="445"/>
      <c r="H11" s="444"/>
      <c r="I11" s="444"/>
      <c r="J11" s="444"/>
      <c r="K11" s="444"/>
      <c r="L11" s="444"/>
      <c r="M11" s="444"/>
      <c r="N11" s="444"/>
      <c r="O11" s="444"/>
      <c r="P11" s="444"/>
      <c r="X11" s="421"/>
    </row>
    <row r="12" spans="1:25" s="447" customFormat="1" ht="8.25" hidden="1" customHeight="1" thickBot="1" x14ac:dyDescent="0.25">
      <c r="A12" s="446"/>
      <c r="B12" s="446"/>
      <c r="C12" s="446"/>
      <c r="D12" s="446"/>
      <c r="E12" s="446"/>
      <c r="F12" s="446"/>
      <c r="G12" s="446"/>
      <c r="H12" s="446"/>
      <c r="I12" s="446"/>
      <c r="J12" s="446"/>
      <c r="K12" s="446"/>
      <c r="L12" s="446"/>
      <c r="M12" s="446"/>
      <c r="N12" s="446"/>
      <c r="O12" s="446"/>
      <c r="P12" s="446"/>
      <c r="X12" s="448"/>
    </row>
    <row r="13" spans="1:25" s="457" customFormat="1" ht="98.45" customHeight="1" x14ac:dyDescent="0.2">
      <c r="A13" s="449" t="s">
        <v>104</v>
      </c>
      <c r="B13" s="450" t="s">
        <v>404</v>
      </c>
      <c r="C13" s="451" t="s">
        <v>137</v>
      </c>
      <c r="D13" s="451" t="s">
        <v>2125</v>
      </c>
      <c r="E13" s="452" t="s">
        <v>2126</v>
      </c>
      <c r="F13" s="451" t="s">
        <v>428</v>
      </c>
      <c r="G13" s="453" t="s">
        <v>2127</v>
      </c>
      <c r="H13" s="450" t="s">
        <v>92</v>
      </c>
      <c r="I13" s="450" t="str">
        <f>'PRINT TARIFF'!O8</f>
        <v>EBS          (w/m or min)</v>
      </c>
      <c r="J13" s="450" t="str">
        <f>'PRINT TARIFF'!P8</f>
        <v xml:space="preserve">GRI             (w/m or min)               </v>
      </c>
      <c r="K13" s="450" t="str">
        <f>'PRINT TARIFF'!Q8</f>
        <v xml:space="preserve">PSS                (w/m or min)           </v>
      </c>
      <c r="L13" s="450" t="str">
        <f>'PRINT TARIFF'!R8</f>
        <v xml:space="preserve">Low Sulphur (w/m or min)       </v>
      </c>
      <c r="M13" s="450" t="str">
        <f>'PRINT TARIFF'!S8</f>
        <v xml:space="preserve">- ESF - Contingency Charge  (w/m or min)       </v>
      </c>
      <c r="N13" s="450" t="str">
        <f>'PRINT TARIFF'!T8</f>
        <v>- ERS - Emergency Surcharge          (w/m or min)</v>
      </c>
      <c r="O13" s="450" t="str">
        <f>'PRINT TARIFF'!U8</f>
        <v>Emergency Surcharge (per BL)</v>
      </c>
      <c r="P13" s="450" t="str">
        <f>'PRINT TARIFF'!V8</f>
        <v>Pier Pass    (w/m or min)</v>
      </c>
      <c r="Q13" s="450" t="str">
        <f>'PRINT TARIFF'!W8</f>
        <v>Security and         Wage Adjustment Fees                 (per BL)</v>
      </c>
      <c r="R13" s="450" t="str">
        <f>'PRINT TARIFF'!X8</f>
        <v>Chassis Fee         (w/m or min)</v>
      </c>
      <c r="S13" s="450" t="str">
        <f>'PRINT TARIFF'!Y8</f>
        <v>CFS Facility    Fee           (w/m. Min : see Note **)</v>
      </c>
      <c r="T13" s="450" t="str">
        <f>'PRINT TARIFF'!Z8</f>
        <v>Terminal Receiving and Intermodal Fuel Surcharges (w/m or min)</v>
      </c>
      <c r="U13" s="450" t="str">
        <f>'PRINT TARIFF'!AA8</f>
        <v>Special Conditions</v>
      </c>
      <c r="V13" s="454" t="str">
        <f>'PRINT TARIFF'!AI8</f>
        <v>Change to be applied during Tariff Period</v>
      </c>
      <c r="W13" s="454" t="str">
        <f>'PRINT TARIFF'!AJ8</f>
        <v>Updated Charge Amount</v>
      </c>
      <c r="X13" s="455" t="str">
        <f>'PRINT TARIFF'!AK8</f>
        <v>Effective date of Charge Change</v>
      </c>
      <c r="Y13" s="456"/>
    </row>
    <row r="14" spans="1:25" s="457" customFormat="1" ht="33.75" hidden="1" customHeight="1" x14ac:dyDescent="0.2">
      <c r="A14" s="458"/>
      <c r="B14" s="459" t="e">
        <f ca="1">IF($A15="","",INDEX('PRINT TARIFF'!$A:$AC,MATCH($E$9,'PRINT TARIFF'!$E:$E,0)+ROW()-15,3))</f>
        <v>#N/A</v>
      </c>
      <c r="C14" s="460"/>
      <c r="D14" s="460"/>
      <c r="E14" s="460"/>
      <c r="F14" s="460"/>
      <c r="G14" s="460"/>
      <c r="H14" s="459"/>
      <c r="I14" s="459"/>
      <c r="J14" s="459"/>
      <c r="K14" s="459"/>
      <c r="L14" s="459"/>
      <c r="M14" s="459"/>
      <c r="N14" s="459"/>
      <c r="O14" s="459"/>
      <c r="P14" s="461"/>
      <c r="Q14" s="456"/>
      <c r="R14" s="456"/>
      <c r="S14" s="456"/>
      <c r="T14" s="456"/>
      <c r="U14" s="456"/>
      <c r="V14" s="456"/>
      <c r="W14" s="462"/>
      <c r="X14" s="463"/>
      <c r="Y14" s="456"/>
    </row>
    <row r="15" spans="1:25" s="457" customFormat="1" ht="34.9" customHeight="1" x14ac:dyDescent="0.2">
      <c r="A15" s="464" t="str">
        <f ca="1">IF((MATCH($I$9,TARIFF!$D:$D,0)+ROW()-15)&gt;(MATCH($I$9,TARIFF!$D:$D,0)+COUNTIF(TARIFF!$D:$D,DESKTOP!$I$9)-1),"",INDIRECT("'Tariff'!A"&amp;(MATCH($I$9,TARIFF!$D:$D,0)+ROW()-15)))</f>
        <v>Adelaide</v>
      </c>
      <c r="B15" s="643" t="str">
        <f ca="1">IF($A15="","",INDEX(TARIFF!$A:$AC,MATCH($I$9,TARIFF!$D:$D,0)+ROW()-15,2))</f>
        <v>Shipco Transport</v>
      </c>
      <c r="C15" s="465" t="str">
        <f ca="1">IF($A15="","",INDEX(TARIFF!$A:$AC,MATCH($I$9,TARIFF!$D:$D,0)+ROW()-15,6))</f>
        <v>USD</v>
      </c>
      <c r="D15" s="465">
        <f ca="1">IF($A15="","",INDEX(TARIFF!$A:$AC,MATCH($I$9,TARIFF!$D:$D,0)+ROW()-15,7))</f>
        <v>50</v>
      </c>
      <c r="E15" s="465">
        <f ca="1">IF($A15="","",INDEX(TARIFF!$A:$AC,MATCH($I$9,TARIFF!$D:$D,0)+ROW()-15,8))</f>
        <v>50</v>
      </c>
      <c r="F15" s="465">
        <f ca="1">IF($A15="","",INDEX(TARIFF!$A:$AC,MATCH($I$9,TARIFF!$D:$D,0)+ROW()-15,9))</f>
        <v>50</v>
      </c>
      <c r="G15" s="643" t="str">
        <f ca="1">IF($A15="","",INDEX(TARIFF!$A:$AC,MATCH($I$9,TARIFF!$D:$D,0)+ROW()-15,10))</f>
        <v>via HKHKG</v>
      </c>
      <c r="H15" s="465">
        <f ca="1">IF($A15="","",INDEX(TARIFF!$A:$AC,MATCH($I$9,TARIFF!$D:$D,0)+ROW()-15,11))</f>
        <v>29</v>
      </c>
      <c r="I15" s="465">
        <f ca="1">IF($A15="","",INDEX(TARIFF!$A:$AC,MATCH($I$9,TARIFF!$D:$D,0)+ROW()-15,12))</f>
        <v>0</v>
      </c>
      <c r="J15" s="465">
        <f ca="1">IF($A15="","",INDEX(TARIFF!$A:$AC,MATCH($I$9,TARIFF!$D:$D,0)+ROW()-15,13))</f>
        <v>0</v>
      </c>
      <c r="K15" s="465">
        <f ca="1">IF($A15="","",INDEX(TARIFF!$A:$AC,MATCH($I$9,TARIFF!$D:$D,0)+ROW()-15,14))</f>
        <v>20</v>
      </c>
      <c r="L15" s="465">
        <f ca="1">IF($A15="","",INDEX(TARIFF!$A:$AC,MATCH($I$9,TARIFF!$D:$D,0)+ROW()-15,15))</f>
        <v>0</v>
      </c>
      <c r="M15" s="465">
        <f ca="1">IF($A15="","",INDEX(TARIFF!$A:$AC,MATCH($I$9,TARIFF!$D:$D,0)+ROW()-15,16))</f>
        <v>0</v>
      </c>
      <c r="N15" s="465">
        <f ca="1">IF($A15="","",INDEX(TARIFF!$A:$AC,MATCH($I$9,TARIFF!$D:$D,0)+ROW()-15,17))</f>
        <v>7</v>
      </c>
      <c r="O15" s="465">
        <f ca="1">IF($A15="","",INDEX(TARIFF!$A:$AC,MATCH($I$9,TARIFF!$D:$D,0)+ROW()-15,18))</f>
        <v>10</v>
      </c>
      <c r="P15" s="465">
        <f ca="1">IF($A15="","",INDEX(TARIFF!$A:$AC,MATCH($I$9,TARIFF!$D:$D,0)+ROW()-15,19))</f>
        <v>0</v>
      </c>
      <c r="Q15" s="465">
        <f ca="1">IF($A15="","",INDEX(TARIFF!$A:$AC,MATCH($I$9,TARIFF!$D:$D,0)+ROW()-15,20))</f>
        <v>0</v>
      </c>
      <c r="R15" s="465">
        <f ca="1">IF($A15="","",INDEX(TARIFF!$A:$AC,MATCH($I$9,TARIFF!$D:$D,0)+ROW()-15,21))</f>
        <v>0</v>
      </c>
      <c r="S15" s="465">
        <f ca="1">IF($A15="","",INDEX(TARIFF!$A:$AC,MATCH($I$9,TARIFF!$D:$D,0)+ROW()-15,22))</f>
        <v>0</v>
      </c>
      <c r="T15" s="465">
        <f ca="1">IF($A15="","",INDEX(TARIFF!$A:$AC,MATCH($I$9,TARIFF!$D:$D,0)+ROW()-15,23))</f>
        <v>0</v>
      </c>
      <c r="U15" s="465">
        <f ca="1">IF($A15="","",INDEX(TARIFF!$A:$AC,MATCH($I$9,TARIFF!$D:$D,0)+ROW()-15,24))</f>
        <v>28</v>
      </c>
      <c r="V15" s="466">
        <f ca="1">IF($A15="","",INDEX(TARIFF!$A:$AC,MATCH($I$9,TARIFF!$D:$D,0)+ROW()-15,25))</f>
        <v>0</v>
      </c>
      <c r="W15" s="467" t="str">
        <f ca="1">IF($A15="","",INDEX(TARIFF!$A:$AC,MATCH($I$9,TARIFF!$D:$D,0)+ROW()-15,26))</f>
        <v/>
      </c>
      <c r="X15" s="468">
        <f ca="1">IF($A15="","",INDEX(TARIFF!$A:$AC,MATCH($I$9,TARIFF!$D:$D,0)+ROW()-15,27))</f>
        <v>0</v>
      </c>
      <c r="Y15" s="456"/>
    </row>
    <row r="16" spans="1:25" s="457" customFormat="1" ht="34.9" customHeight="1" x14ac:dyDescent="0.2">
      <c r="A16" s="464" t="str">
        <f ca="1">IF((MATCH($I$9,TARIFF!$D:$D,0)+ROW()-15)&gt;(MATCH($I$9,TARIFF!$D:$D,0)+COUNTIF(TARIFF!$D:$D,DESKTOP!$I$9)-1),"",INDIRECT("'Tariff'!A"&amp;(MATCH($I$9,TARIFF!$D:$D,0)+ROW()-15)))</f>
        <v>Adelaide</v>
      </c>
      <c r="B16" s="643" t="str">
        <f ca="1">IF($A16="","",INDEX(TARIFF!$A:$AC,MATCH($I$9,TARIFF!$D:$D,0)+ROW()-15,2))</f>
        <v>Shipco Transport</v>
      </c>
      <c r="C16" s="465" t="str">
        <f ca="1">IF($A16="","",INDEX(TARIFF!$A:$AC,MATCH($I$9,TARIFF!$D:$D,0)+ROW()-15,6))</f>
        <v>USD</v>
      </c>
      <c r="D16" s="465">
        <f ca="1">IF($A16="","",INDEX(TARIFF!$A:$AC,MATCH($I$9,TARIFF!$D:$D,0)+ROW()-15,7))</f>
        <v>16</v>
      </c>
      <c r="E16" s="465">
        <f ca="1">IF($A16="","",INDEX(TARIFF!$A:$AC,MATCH($I$9,TARIFF!$D:$D,0)+ROW()-15,8))</f>
        <v>16</v>
      </c>
      <c r="F16" s="465">
        <f ca="1">IF($A16="","",INDEX(TARIFF!$A:$AC,MATCH($I$9,TARIFF!$D:$D,0)+ROW()-15,9))</f>
        <v>16</v>
      </c>
      <c r="G16" s="643" t="str">
        <f ca="1">IF($A16="","",INDEX(TARIFF!$A:$AC,MATCH($I$9,TARIFF!$D:$D,0)+ROW()-15,10))</f>
        <v>Direct</v>
      </c>
      <c r="H16" s="465">
        <f ca="1">IF($A16="","",INDEX(TARIFF!$A:$AC,MATCH($I$9,TARIFF!$D:$D,0)+ROW()-15,11))</f>
        <v>25</v>
      </c>
      <c r="I16" s="465">
        <f ca="1">IF($A16="","",INDEX(TARIFF!$A:$AC,MATCH($I$9,TARIFF!$D:$D,0)+ROW()-15,12))</f>
        <v>0</v>
      </c>
      <c r="J16" s="465">
        <f ca="1">IF($A16="","",INDEX(TARIFF!$A:$AC,MATCH($I$9,TARIFF!$D:$D,0)+ROW()-15,13))</f>
        <v>0</v>
      </c>
      <c r="K16" s="465">
        <f ca="1">IF($A16="","",INDEX(TARIFF!$A:$AC,MATCH($I$9,TARIFF!$D:$D,0)+ROW()-15,14))</f>
        <v>20</v>
      </c>
      <c r="L16" s="465">
        <f ca="1">IF($A16="","",INDEX(TARIFF!$A:$AC,MATCH($I$9,TARIFF!$D:$D,0)+ROW()-15,15))</f>
        <v>0</v>
      </c>
      <c r="M16" s="465">
        <f ca="1">IF($A16="","",INDEX(TARIFF!$A:$AC,MATCH($I$9,TARIFF!$D:$D,0)+ROW()-15,16))</f>
        <v>0</v>
      </c>
      <c r="N16" s="465">
        <f ca="1">IF($A16="","",INDEX(TARIFF!$A:$AC,MATCH($I$9,TARIFF!$D:$D,0)+ROW()-15,17))</f>
        <v>7</v>
      </c>
      <c r="O16" s="465">
        <f ca="1">IF($A16="","",INDEX(TARIFF!$A:$AC,MATCH($I$9,TARIFF!$D:$D,0)+ROW()-15,18))</f>
        <v>0</v>
      </c>
      <c r="P16" s="465">
        <f ca="1">IF($A16="","",INDEX(TARIFF!$A:$AC,MATCH($I$9,TARIFF!$D:$D,0)+ROW()-15,19))</f>
        <v>0</v>
      </c>
      <c r="Q16" s="465">
        <f ca="1">IF($A16="","",INDEX(TARIFF!$A:$AC,MATCH($I$9,TARIFF!$D:$D,0)+ROW()-15,20))</f>
        <v>0</v>
      </c>
      <c r="R16" s="465">
        <f ca="1">IF($A16="","",INDEX(TARIFF!$A:$AC,MATCH($I$9,TARIFF!$D:$D,0)+ROW()-15,21))</f>
        <v>0</v>
      </c>
      <c r="S16" s="465">
        <f ca="1">IF($A16="","",INDEX(TARIFF!$A:$AC,MATCH($I$9,TARIFF!$D:$D,0)+ROW()-15,22))</f>
        <v>0</v>
      </c>
      <c r="T16" s="465">
        <f ca="1">IF($A16="","",INDEX(TARIFF!$A:$AC,MATCH($I$9,TARIFF!$D:$D,0)+ROW()-15,23))</f>
        <v>0</v>
      </c>
      <c r="U16" s="465">
        <f ca="1">IF($A16="","",INDEX(TARIFF!$A:$AC,MATCH($I$9,TARIFF!$D:$D,0)+ROW()-15,24))</f>
        <v>28</v>
      </c>
      <c r="V16" s="466">
        <f ca="1">IF($A16="","",INDEX(TARIFF!$A:$AC,MATCH($I$9,TARIFF!$D:$D,0)+ROW()-15,25))</f>
        <v>0</v>
      </c>
      <c r="W16" s="467" t="str">
        <f ca="1">IF($A16="","",INDEX(TARIFF!$A:$AC,MATCH($I$9,TARIFF!$D:$D,0)+ROW()-15,26))</f>
        <v/>
      </c>
      <c r="X16" s="468">
        <f ca="1">IF($A16="","",INDEX(TARIFF!$A:$AC,MATCH($I$9,TARIFF!$D:$D,0)+ROW()-15,27))</f>
        <v>0</v>
      </c>
      <c r="Y16" s="456"/>
    </row>
    <row r="17" spans="1:25" s="457" customFormat="1" ht="35.25" customHeight="1" x14ac:dyDescent="0.2">
      <c r="A17" s="464" t="str">
        <f ca="1">IF((MATCH($I$9,TARIFF!$D:$D,0)+ROW()-15)&gt;(MATCH($I$9,TARIFF!$D:$D,0)+COUNTIF(TARIFF!$D:$D,DESKTOP!$I$9)-1),"",INDIRECT("'Tariff'!A"&amp;(MATCH($I$9,TARIFF!$D:$D,0)+ROW()-15)))</f>
        <v>Brisbane</v>
      </c>
      <c r="B17" s="643" t="str">
        <f ca="1">IF($A17="","",INDEX(TARIFF!$A:$AC,MATCH($I$9,TARIFF!$D:$D,0)+ROW()-15,2))</f>
        <v>Shipco Transport</v>
      </c>
      <c r="C17" s="465" t="str">
        <f ca="1">IF($A17="","",INDEX(TARIFF!$A:$AC,MATCH($I$9,TARIFF!$D:$D,0)+ROW()-15,6))</f>
        <v>USD</v>
      </c>
      <c r="D17" s="465">
        <f ca="1">IF($A17="","",INDEX(TARIFF!$A:$AC,MATCH($I$9,TARIFF!$D:$D,0)+ROW()-15,7))</f>
        <v>22</v>
      </c>
      <c r="E17" s="465">
        <f ca="1">IF($A17="","",INDEX(TARIFF!$A:$AC,MATCH($I$9,TARIFF!$D:$D,0)+ROW()-15,8))</f>
        <v>22</v>
      </c>
      <c r="F17" s="465">
        <f ca="1">IF($A17="","",INDEX(TARIFF!$A:$AC,MATCH($I$9,TARIFF!$D:$D,0)+ROW()-15,9))</f>
        <v>22</v>
      </c>
      <c r="G17" s="643" t="str">
        <f ca="1">IF($A17="","",INDEX(TARIFF!$A:$AC,MATCH($I$9,TARIFF!$D:$D,0)+ROW()-15,10))</f>
        <v>Direct</v>
      </c>
      <c r="H17" s="465">
        <f ca="1">IF($A17="","",INDEX(TARIFF!$A:$AC,MATCH($I$9,TARIFF!$D:$D,0)+ROW()-15,11))</f>
        <v>16</v>
      </c>
      <c r="I17" s="465">
        <f ca="1">IF($A17="","",INDEX(TARIFF!$A:$AC,MATCH($I$9,TARIFF!$D:$D,0)+ROW()-15,12))</f>
        <v>0</v>
      </c>
      <c r="J17" s="465">
        <f ca="1">IF($A17="","",INDEX(TARIFF!$A:$AC,MATCH($I$9,TARIFF!$D:$D,0)+ROW()-15,13))</f>
        <v>0</v>
      </c>
      <c r="K17" s="465">
        <f ca="1">IF($A17="","",INDEX(TARIFF!$A:$AC,MATCH($I$9,TARIFF!$D:$D,0)+ROW()-15,14))</f>
        <v>20</v>
      </c>
      <c r="L17" s="465">
        <f ca="1">IF($A17="","",INDEX(TARIFF!$A:$AC,MATCH($I$9,TARIFF!$D:$D,0)+ROW()-15,15))</f>
        <v>0</v>
      </c>
      <c r="M17" s="465">
        <f ca="1">IF($A17="","",INDEX(TARIFF!$A:$AC,MATCH($I$9,TARIFF!$D:$D,0)+ROW()-15,16))</f>
        <v>0</v>
      </c>
      <c r="N17" s="465">
        <f ca="1">IF($A17="","",INDEX(TARIFF!$A:$AC,MATCH($I$9,TARIFF!$D:$D,0)+ROW()-15,17))</f>
        <v>7</v>
      </c>
      <c r="O17" s="465">
        <f ca="1">IF($A17="","",INDEX(TARIFF!$A:$AC,MATCH($I$9,TARIFF!$D:$D,0)+ROW()-15,18))</f>
        <v>0</v>
      </c>
      <c r="P17" s="465">
        <f ca="1">IF($A17="","",INDEX(TARIFF!$A:$AC,MATCH($I$9,TARIFF!$D:$D,0)+ROW()-15,19))</f>
        <v>0</v>
      </c>
      <c r="Q17" s="465">
        <f ca="1">IF($A17="","",INDEX(TARIFF!$A:$AC,MATCH($I$9,TARIFF!$D:$D,0)+ROW()-15,20))</f>
        <v>0</v>
      </c>
      <c r="R17" s="465">
        <f ca="1">IF($A17="","",INDEX(TARIFF!$A:$AC,MATCH($I$9,TARIFF!$D:$D,0)+ROW()-15,21))</f>
        <v>0</v>
      </c>
      <c r="S17" s="465">
        <f ca="1">IF($A17="","",INDEX(TARIFF!$A:$AC,MATCH($I$9,TARIFF!$D:$D,0)+ROW()-15,22))</f>
        <v>0</v>
      </c>
      <c r="T17" s="465">
        <f ca="1">IF($A17="","",INDEX(TARIFF!$A:$AC,MATCH($I$9,TARIFF!$D:$D,0)+ROW()-15,23))</f>
        <v>0</v>
      </c>
      <c r="U17" s="465">
        <f ca="1">IF($A17="","",INDEX(TARIFF!$A:$AC,MATCH($I$9,TARIFF!$D:$D,0)+ROW()-15,24))</f>
        <v>28</v>
      </c>
      <c r="V17" s="466">
        <f ca="1">IF($A17="","",INDEX(TARIFF!$A:$AC,MATCH($I$9,TARIFF!$D:$D,0)+ROW()-15,25))</f>
        <v>0</v>
      </c>
      <c r="W17" s="467" t="str">
        <f ca="1">IF($A17="","",INDEX(TARIFF!$A:$AC,MATCH($I$9,TARIFF!$D:$D,0)+ROW()-15,26))</f>
        <v/>
      </c>
      <c r="X17" s="468">
        <f ca="1">IF($A17="","",INDEX(TARIFF!$A:$AC,MATCH($I$9,TARIFF!$D:$D,0)+ROW()-15,27))</f>
        <v>0</v>
      </c>
      <c r="Y17" s="456"/>
    </row>
    <row r="18" spans="1:25" s="457" customFormat="1" ht="34.9" customHeight="1" x14ac:dyDescent="0.2">
      <c r="A18" s="464" t="str">
        <f ca="1">IF((MATCH($I$9,TARIFF!$D:$D,0)+ROW()-15)&gt;(MATCH($I$9,TARIFF!$D:$D,0)+COUNTIF(TARIFF!$D:$D,DESKTOP!$I$9)-1),"",INDIRECT("'Tariff'!A"&amp;(MATCH($I$9,TARIFF!$D:$D,0)+ROW()-15)))</f>
        <v>Brisbane</v>
      </c>
      <c r="B18" s="643" t="str">
        <f ca="1">IF($A18="","",INDEX(TARIFF!$A:$AC,MATCH($I$9,TARIFF!$D:$D,0)+ROW()-15,2))</f>
        <v>Shipco Transport</v>
      </c>
      <c r="C18" s="465" t="str">
        <f ca="1">IF($A18="","",INDEX(TARIFF!$A:$AC,MATCH($I$9,TARIFF!$D:$D,0)+ROW()-15,6))</f>
        <v>USD</v>
      </c>
      <c r="D18" s="465">
        <f ca="1">IF($A18="","",INDEX(TARIFF!$A:$AC,MATCH($I$9,TARIFF!$D:$D,0)+ROW()-15,7))</f>
        <v>46</v>
      </c>
      <c r="E18" s="465">
        <f ca="1">IF($A18="","",INDEX(TARIFF!$A:$AC,MATCH($I$9,TARIFF!$D:$D,0)+ROW()-15,8))</f>
        <v>46</v>
      </c>
      <c r="F18" s="465">
        <f ca="1">IF($A18="","",INDEX(TARIFF!$A:$AC,MATCH($I$9,TARIFF!$D:$D,0)+ROW()-15,9))</f>
        <v>46</v>
      </c>
      <c r="G18" s="643" t="str">
        <f ca="1">IF($A18="","",INDEX(TARIFF!$A:$AC,MATCH($I$9,TARIFF!$D:$D,0)+ROW()-15,10))</f>
        <v>via HKHKG</v>
      </c>
      <c r="H18" s="465">
        <f ca="1">IF($A18="","",INDEX(TARIFF!$A:$AC,MATCH($I$9,TARIFF!$D:$D,0)+ROW()-15,11))</f>
        <v>23</v>
      </c>
      <c r="I18" s="465">
        <f ca="1">IF($A18="","",INDEX(TARIFF!$A:$AC,MATCH($I$9,TARIFF!$D:$D,0)+ROW()-15,12))</f>
        <v>0</v>
      </c>
      <c r="J18" s="465">
        <f ca="1">IF($A18="","",INDEX(TARIFF!$A:$AC,MATCH($I$9,TARIFF!$D:$D,0)+ROW()-15,13))</f>
        <v>0</v>
      </c>
      <c r="K18" s="465">
        <f ca="1">IF($A18="","",INDEX(TARIFF!$A:$AC,MATCH($I$9,TARIFF!$D:$D,0)+ROW()-15,14))</f>
        <v>20</v>
      </c>
      <c r="L18" s="465">
        <f ca="1">IF($A18="","",INDEX(TARIFF!$A:$AC,MATCH($I$9,TARIFF!$D:$D,0)+ROW()-15,15))</f>
        <v>0</v>
      </c>
      <c r="M18" s="465">
        <f ca="1">IF($A18="","",INDEX(TARIFF!$A:$AC,MATCH($I$9,TARIFF!$D:$D,0)+ROW()-15,16))</f>
        <v>0</v>
      </c>
      <c r="N18" s="465">
        <f ca="1">IF($A18="","",INDEX(TARIFF!$A:$AC,MATCH($I$9,TARIFF!$D:$D,0)+ROW()-15,17))</f>
        <v>7</v>
      </c>
      <c r="O18" s="465">
        <f ca="1">IF($A18="","",INDEX(TARIFF!$A:$AC,MATCH($I$9,TARIFF!$D:$D,0)+ROW()-15,18))</f>
        <v>10</v>
      </c>
      <c r="P18" s="465">
        <f ca="1">IF($A18="","",INDEX(TARIFF!$A:$AC,MATCH($I$9,TARIFF!$D:$D,0)+ROW()-15,19))</f>
        <v>0</v>
      </c>
      <c r="Q18" s="465">
        <f ca="1">IF($A18="","",INDEX(TARIFF!$A:$AC,MATCH($I$9,TARIFF!$D:$D,0)+ROW()-15,20))</f>
        <v>0</v>
      </c>
      <c r="R18" s="465">
        <f ca="1">IF($A18="","",INDEX(TARIFF!$A:$AC,MATCH($I$9,TARIFF!$D:$D,0)+ROW()-15,21))</f>
        <v>0</v>
      </c>
      <c r="S18" s="465">
        <f ca="1">IF($A18="","",INDEX(TARIFF!$A:$AC,MATCH($I$9,TARIFF!$D:$D,0)+ROW()-15,22))</f>
        <v>0</v>
      </c>
      <c r="T18" s="465">
        <f ca="1">IF($A18="","",INDEX(TARIFF!$A:$AC,MATCH($I$9,TARIFF!$D:$D,0)+ROW()-15,23))</f>
        <v>0</v>
      </c>
      <c r="U18" s="465">
        <f ca="1">IF($A18="","",INDEX(TARIFF!$A:$AC,MATCH($I$9,TARIFF!$D:$D,0)+ROW()-15,24))</f>
        <v>28</v>
      </c>
      <c r="V18" s="466">
        <f ca="1">IF($A18="","",INDEX(TARIFF!$A:$AC,MATCH($I$9,TARIFF!$D:$D,0)+ROW()-15,25))</f>
        <v>0</v>
      </c>
      <c r="W18" s="467" t="str">
        <f ca="1">IF($A18="","",INDEX(TARIFF!$A:$AC,MATCH($I$9,TARIFF!$D:$D,0)+ROW()-15,26))</f>
        <v/>
      </c>
      <c r="X18" s="468">
        <f ca="1">IF($A18="","",INDEX(TARIFF!$A:$AC,MATCH($I$9,TARIFF!$D:$D,0)+ROW()-15,27))</f>
        <v>0</v>
      </c>
      <c r="Y18" s="456"/>
    </row>
    <row r="19" spans="1:25" s="470" customFormat="1" ht="28.5" customHeight="1" x14ac:dyDescent="0.2">
      <c r="A19" s="464" t="str">
        <f ca="1">IF((MATCH($I$9,TARIFF!$D:$D,0)+ROW()-15)&gt;(MATCH($I$9,TARIFF!$D:$D,0)+COUNTIF(TARIFF!$D:$D,DESKTOP!$I$9)-1),"",INDIRECT("'Tariff'!A"&amp;(MATCH($I$9,TARIFF!$D:$D,0)+ROW()-15)))</f>
        <v>Fremantle</v>
      </c>
      <c r="B19" s="643" t="str">
        <f ca="1">IF($A19="","",INDEX(TARIFF!$A:$AC,MATCH($I$9,TARIFF!$D:$D,0)+ROW()-15,2))</f>
        <v>Shipco Transport</v>
      </c>
      <c r="C19" s="465" t="str">
        <f ca="1">IF($A19="","",INDEX(TARIFF!$A:$AC,MATCH($I$9,TARIFF!$D:$D,0)+ROW()-15,6))</f>
        <v>USD</v>
      </c>
      <c r="D19" s="465">
        <f ca="1">IF($A19="","",INDEX(TARIFF!$A:$AC,MATCH($I$9,TARIFF!$D:$D,0)+ROW()-15,7))</f>
        <v>43</v>
      </c>
      <c r="E19" s="465">
        <f ca="1">IF($A19="","",INDEX(TARIFF!$A:$AC,MATCH($I$9,TARIFF!$D:$D,0)+ROW()-15,8))</f>
        <v>43</v>
      </c>
      <c r="F19" s="465">
        <f ca="1">IF($A19="","",INDEX(TARIFF!$A:$AC,MATCH($I$9,TARIFF!$D:$D,0)+ROW()-15,9))</f>
        <v>43</v>
      </c>
      <c r="G19" s="643" t="str">
        <f ca="1">IF($A19="","",INDEX(TARIFF!$A:$AC,MATCH($I$9,TARIFF!$D:$D,0)+ROW()-15,10))</f>
        <v>via HKHKG</v>
      </c>
      <c r="H19" s="465">
        <f ca="1">IF($A19="","",INDEX(TARIFF!$A:$AC,MATCH($I$9,TARIFF!$D:$D,0)+ROW()-15,11))</f>
        <v>24</v>
      </c>
      <c r="I19" s="465">
        <f ca="1">IF($A19="","",INDEX(TARIFF!$A:$AC,MATCH($I$9,TARIFF!$D:$D,0)+ROW()-15,12))</f>
        <v>0</v>
      </c>
      <c r="J19" s="465">
        <f ca="1">IF($A19="","",INDEX(TARIFF!$A:$AC,MATCH($I$9,TARIFF!$D:$D,0)+ROW()-15,13))</f>
        <v>0</v>
      </c>
      <c r="K19" s="465">
        <f ca="1">IF($A19="","",INDEX(TARIFF!$A:$AC,MATCH($I$9,TARIFF!$D:$D,0)+ROW()-15,14))</f>
        <v>20</v>
      </c>
      <c r="L19" s="465">
        <f ca="1">IF($A19="","",INDEX(TARIFF!$A:$AC,MATCH($I$9,TARIFF!$D:$D,0)+ROW()-15,15))</f>
        <v>0</v>
      </c>
      <c r="M19" s="465">
        <f ca="1">IF($A19="","",INDEX(TARIFF!$A:$AC,MATCH($I$9,TARIFF!$D:$D,0)+ROW()-15,16))</f>
        <v>0</v>
      </c>
      <c r="N19" s="465">
        <f ca="1">IF($A19="","",INDEX(TARIFF!$A:$AC,MATCH($I$9,TARIFF!$D:$D,0)+ROW()-15,17))</f>
        <v>7</v>
      </c>
      <c r="O19" s="465">
        <f ca="1">IF($A19="","",INDEX(TARIFF!$A:$AC,MATCH($I$9,TARIFF!$D:$D,0)+ROW()-15,18))</f>
        <v>10</v>
      </c>
      <c r="P19" s="465">
        <f ca="1">IF($A19="","",INDEX(TARIFF!$A:$AC,MATCH($I$9,TARIFF!$D:$D,0)+ROW()-15,19))</f>
        <v>0</v>
      </c>
      <c r="Q19" s="465">
        <f ca="1">IF($A19="","",INDEX(TARIFF!$A:$AC,MATCH($I$9,TARIFF!$D:$D,0)+ROW()-15,20))</f>
        <v>0</v>
      </c>
      <c r="R19" s="465">
        <f ca="1">IF($A19="","",INDEX(TARIFF!$A:$AC,MATCH($I$9,TARIFF!$D:$D,0)+ROW()-15,21))</f>
        <v>0</v>
      </c>
      <c r="S19" s="465">
        <f ca="1">IF($A19="","",INDEX(TARIFF!$A:$AC,MATCH($I$9,TARIFF!$D:$D,0)+ROW()-15,22))</f>
        <v>0</v>
      </c>
      <c r="T19" s="465">
        <f ca="1">IF($A19="","",INDEX(TARIFF!$A:$AC,MATCH($I$9,TARIFF!$D:$D,0)+ROW()-15,23))</f>
        <v>0</v>
      </c>
      <c r="U19" s="465">
        <f ca="1">IF($A19="","",INDEX(TARIFF!$A:$AC,MATCH($I$9,TARIFF!$D:$D,0)+ROW()-15,24))</f>
        <v>28</v>
      </c>
      <c r="V19" s="466">
        <f ca="1">IF($A19="","",INDEX(TARIFF!$A:$AC,MATCH($I$9,TARIFF!$D:$D,0)+ROW()-15,25))</f>
        <v>0</v>
      </c>
      <c r="W19" s="467" t="str">
        <f ca="1">IF($A19="","",INDEX(TARIFF!$A:$AC,MATCH($I$9,TARIFF!$D:$D,0)+ROW()-15,26))</f>
        <v/>
      </c>
      <c r="X19" s="468">
        <f ca="1">IF($A19="","",INDEX(TARIFF!$A:$AC,MATCH($I$9,TARIFF!$D:$D,0)+ROW()-15,27))</f>
        <v>0</v>
      </c>
      <c r="Y19" s="469"/>
    </row>
    <row r="20" spans="1:25" s="470" customFormat="1" ht="31.9" customHeight="1" x14ac:dyDescent="0.2">
      <c r="A20" s="464" t="str">
        <f ca="1">IF((MATCH($I$9,TARIFF!$D:$D,0)+ROW()-15)&gt;(MATCH($I$9,TARIFF!$D:$D,0)+COUNTIF(TARIFF!$D:$D,DESKTOP!$I$9)-1),"",INDIRECT("'Tariff'!A"&amp;(MATCH($I$9,TARIFF!$D:$D,0)+ROW()-15)))</f>
        <v>Fremantle</v>
      </c>
      <c r="B20" s="643" t="str">
        <f ca="1">IF($A20="","",INDEX(TARIFF!$A:$AC,MATCH($I$9,TARIFF!$D:$D,0)+ROW()-15,2))</f>
        <v>Shipco Transport</v>
      </c>
      <c r="C20" s="465" t="str">
        <f ca="1">IF($A20="","",INDEX(TARIFF!$A:$AC,MATCH($I$9,TARIFF!$D:$D,0)+ROW()-15,6))</f>
        <v>USD</v>
      </c>
      <c r="D20" s="465">
        <f ca="1">IF($A20="","",INDEX(TARIFF!$A:$AC,MATCH($I$9,TARIFF!$D:$D,0)+ROW()-15,7))</f>
        <v>21</v>
      </c>
      <c r="E20" s="465">
        <f ca="1">IF($A20="","",INDEX(TARIFF!$A:$AC,MATCH($I$9,TARIFF!$D:$D,0)+ROW()-15,8))</f>
        <v>21</v>
      </c>
      <c r="F20" s="465">
        <f ca="1">IF($A20="","",INDEX(TARIFF!$A:$AC,MATCH($I$9,TARIFF!$D:$D,0)+ROW()-15,9))</f>
        <v>21</v>
      </c>
      <c r="G20" s="643" t="str">
        <f ca="1">IF($A20="","",INDEX(TARIFF!$A:$AC,MATCH($I$9,TARIFF!$D:$D,0)+ROW()-15,10))</f>
        <v>Direct</v>
      </c>
      <c r="H20" s="465">
        <f ca="1">IF($A20="","",INDEX(TARIFF!$A:$AC,MATCH($I$9,TARIFF!$D:$D,0)+ROW()-15,11))</f>
        <v>17</v>
      </c>
      <c r="I20" s="465">
        <f ca="1">IF($A20="","",INDEX(TARIFF!$A:$AC,MATCH($I$9,TARIFF!$D:$D,0)+ROW()-15,12))</f>
        <v>0</v>
      </c>
      <c r="J20" s="465">
        <f ca="1">IF($A20="","",INDEX(TARIFF!$A:$AC,MATCH($I$9,TARIFF!$D:$D,0)+ROW()-15,13))</f>
        <v>0</v>
      </c>
      <c r="K20" s="465">
        <f ca="1">IF($A20="","",INDEX(TARIFF!$A:$AC,MATCH($I$9,TARIFF!$D:$D,0)+ROW()-15,14))</f>
        <v>20</v>
      </c>
      <c r="L20" s="465">
        <f ca="1">IF($A20="","",INDEX(TARIFF!$A:$AC,MATCH($I$9,TARIFF!$D:$D,0)+ROW()-15,15))</f>
        <v>0</v>
      </c>
      <c r="M20" s="465">
        <f ca="1">IF($A20="","",INDEX(TARIFF!$A:$AC,MATCH($I$9,TARIFF!$D:$D,0)+ROW()-15,16))</f>
        <v>0</v>
      </c>
      <c r="N20" s="465">
        <f ca="1">IF($A20="","",INDEX(TARIFF!$A:$AC,MATCH($I$9,TARIFF!$D:$D,0)+ROW()-15,17))</f>
        <v>7</v>
      </c>
      <c r="O20" s="465">
        <f ca="1">IF($A20="","",INDEX(TARIFF!$A:$AC,MATCH($I$9,TARIFF!$D:$D,0)+ROW()-15,18))</f>
        <v>0</v>
      </c>
      <c r="P20" s="465">
        <f ca="1">IF($A20="","",INDEX(TARIFF!$A:$AC,MATCH($I$9,TARIFF!$D:$D,0)+ROW()-15,19))</f>
        <v>0</v>
      </c>
      <c r="Q20" s="465">
        <f ca="1">IF($A20="","",INDEX(TARIFF!$A:$AC,MATCH($I$9,TARIFF!$D:$D,0)+ROW()-15,20))</f>
        <v>0</v>
      </c>
      <c r="R20" s="465">
        <f ca="1">IF($A20="","",INDEX(TARIFF!$A:$AC,MATCH($I$9,TARIFF!$D:$D,0)+ROW()-15,21))</f>
        <v>0</v>
      </c>
      <c r="S20" s="465">
        <f ca="1">IF($A20="","",INDEX(TARIFF!$A:$AC,MATCH($I$9,TARIFF!$D:$D,0)+ROW()-15,22))</f>
        <v>0</v>
      </c>
      <c r="T20" s="465">
        <f ca="1">IF($A20="","",INDEX(TARIFF!$A:$AC,MATCH($I$9,TARIFF!$D:$D,0)+ROW()-15,23))</f>
        <v>0</v>
      </c>
      <c r="U20" s="465">
        <f ca="1">IF($A20="","",INDEX(TARIFF!$A:$AC,MATCH($I$9,TARIFF!$D:$D,0)+ROW()-15,24))</f>
        <v>28</v>
      </c>
      <c r="V20" s="466">
        <f ca="1">IF($A20="","",INDEX(TARIFF!$A:$AC,MATCH($I$9,TARIFF!$D:$D,0)+ROW()-15,25))</f>
        <v>0</v>
      </c>
      <c r="W20" s="467" t="str">
        <f ca="1">IF($A20="","",INDEX(TARIFF!$A:$AC,MATCH($I$9,TARIFF!$D:$D,0)+ROW()-15,26))</f>
        <v/>
      </c>
      <c r="X20" s="468">
        <f ca="1">IF($A20="","",INDEX(TARIFF!$A:$AC,MATCH($I$9,TARIFF!$D:$D,0)+ROW()-15,27))</f>
        <v>0</v>
      </c>
      <c r="Y20" s="469"/>
    </row>
    <row r="21" spans="1:25" s="470" customFormat="1" ht="30" customHeight="1" x14ac:dyDescent="0.2">
      <c r="A21" s="464" t="str">
        <f ca="1">IF((MATCH($I$9,TARIFF!$D:$D,0)+ROW()-15)&gt;(MATCH($I$9,TARIFF!$D:$D,0)+COUNTIF(TARIFF!$D:$D,DESKTOP!$I$9)-1),"",INDIRECT("'Tariff'!A"&amp;(MATCH($I$9,TARIFF!$D:$D,0)+ROW()-15)))</f>
        <v>Melbourne</v>
      </c>
      <c r="B21" s="643" t="str">
        <f ca="1">IF($A21="","",INDEX(TARIFF!$A:$AC,MATCH($I$9,TARIFF!$D:$D,0)+ROW()-15,2))</f>
        <v>Shipco Transport</v>
      </c>
      <c r="C21" s="465" t="str">
        <f ca="1">IF($A21="","",INDEX(TARIFF!$A:$AC,MATCH($I$9,TARIFF!$D:$D,0)+ROW()-15,6))</f>
        <v>USD</v>
      </c>
      <c r="D21" s="465">
        <f ca="1">IF($A21="","",INDEX(TARIFF!$A:$AC,MATCH($I$9,TARIFF!$D:$D,0)+ROW()-15,7))</f>
        <v>22</v>
      </c>
      <c r="E21" s="465">
        <f ca="1">IF($A21="","",INDEX(TARIFF!$A:$AC,MATCH($I$9,TARIFF!$D:$D,0)+ROW()-15,8))</f>
        <v>22</v>
      </c>
      <c r="F21" s="465">
        <f ca="1">IF($A21="","",INDEX(TARIFF!$A:$AC,MATCH($I$9,TARIFF!$D:$D,0)+ROW()-15,9))</f>
        <v>22</v>
      </c>
      <c r="G21" s="643" t="str">
        <f ca="1">IF($A21="","",INDEX(TARIFF!$A:$AC,MATCH($I$9,TARIFF!$D:$D,0)+ROW()-15,10))</f>
        <v>Direct</v>
      </c>
      <c r="H21" s="465" t="str">
        <f ca="1">IF($A21="","",INDEX(TARIFF!$A:$AC,MATCH($I$9,TARIFF!$D:$D,0)+ROW()-15,11))</f>
        <v>18</v>
      </c>
      <c r="I21" s="465">
        <f ca="1">IF($A21="","",INDEX(TARIFF!$A:$AC,MATCH($I$9,TARIFF!$D:$D,0)+ROW()-15,12))</f>
        <v>0</v>
      </c>
      <c r="J21" s="465">
        <f ca="1">IF($A21="","",INDEX(TARIFF!$A:$AC,MATCH($I$9,TARIFF!$D:$D,0)+ROW()-15,13))</f>
        <v>0</v>
      </c>
      <c r="K21" s="465">
        <f ca="1">IF($A21="","",INDEX(TARIFF!$A:$AC,MATCH($I$9,TARIFF!$D:$D,0)+ROW()-15,14))</f>
        <v>20</v>
      </c>
      <c r="L21" s="465">
        <f ca="1">IF($A21="","",INDEX(TARIFF!$A:$AC,MATCH($I$9,TARIFF!$D:$D,0)+ROW()-15,15))</f>
        <v>0</v>
      </c>
      <c r="M21" s="465">
        <f ca="1">IF($A21="","",INDEX(TARIFF!$A:$AC,MATCH($I$9,TARIFF!$D:$D,0)+ROW()-15,16))</f>
        <v>0</v>
      </c>
      <c r="N21" s="465">
        <f ca="1">IF($A21="","",INDEX(TARIFF!$A:$AC,MATCH($I$9,TARIFF!$D:$D,0)+ROW()-15,17))</f>
        <v>7</v>
      </c>
      <c r="O21" s="465">
        <f ca="1">IF($A21="","",INDEX(TARIFF!$A:$AC,MATCH($I$9,TARIFF!$D:$D,0)+ROW()-15,18))</f>
        <v>0</v>
      </c>
      <c r="P21" s="465">
        <f ca="1">IF($A21="","",INDEX(TARIFF!$A:$AC,MATCH($I$9,TARIFF!$D:$D,0)+ROW()-15,19))</f>
        <v>0</v>
      </c>
      <c r="Q21" s="465">
        <f ca="1">IF($A21="","",INDEX(TARIFF!$A:$AC,MATCH($I$9,TARIFF!$D:$D,0)+ROW()-15,20))</f>
        <v>0</v>
      </c>
      <c r="R21" s="465">
        <f ca="1">IF($A21="","",INDEX(TARIFF!$A:$AC,MATCH($I$9,TARIFF!$D:$D,0)+ROW()-15,21))</f>
        <v>0</v>
      </c>
      <c r="S21" s="465">
        <f ca="1">IF($A21="","",INDEX(TARIFF!$A:$AC,MATCH($I$9,TARIFF!$D:$D,0)+ROW()-15,22))</f>
        <v>0</v>
      </c>
      <c r="T21" s="465">
        <f ca="1">IF($A21="","",INDEX(TARIFF!$A:$AC,MATCH($I$9,TARIFF!$D:$D,0)+ROW()-15,23))</f>
        <v>0</v>
      </c>
      <c r="U21" s="465">
        <f ca="1">IF($A21="","",INDEX(TARIFF!$A:$AC,MATCH($I$9,TARIFF!$D:$D,0)+ROW()-15,24))</f>
        <v>28</v>
      </c>
      <c r="V21" s="466">
        <f ca="1">IF($A21="","",INDEX(TARIFF!$A:$AC,MATCH($I$9,TARIFF!$D:$D,0)+ROW()-15,25))</f>
        <v>0</v>
      </c>
      <c r="W21" s="467" t="str">
        <f ca="1">IF($A21="","",INDEX(TARIFF!$A:$AC,MATCH($I$9,TARIFF!$D:$D,0)+ROW()-15,26))</f>
        <v/>
      </c>
      <c r="X21" s="468">
        <f ca="1">IF($A21="","",INDEX(TARIFF!$A:$AC,MATCH($I$9,TARIFF!$D:$D,0)+ROW()-15,27))</f>
        <v>0</v>
      </c>
      <c r="Y21" s="469"/>
    </row>
    <row r="22" spans="1:25" s="470" customFormat="1" ht="30" customHeight="1" x14ac:dyDescent="0.2">
      <c r="A22" s="464" t="str">
        <f ca="1">IF((MATCH($I$9,TARIFF!$D:$D,0)+ROW()-15)&gt;(MATCH($I$9,TARIFF!$D:$D,0)+COUNTIF(TARIFF!$D:$D,DESKTOP!$I$9)-1),"",INDIRECT("'Tariff'!A"&amp;(MATCH($I$9,TARIFF!$D:$D,0)+ROW()-15)))</f>
        <v>Melbourne</v>
      </c>
      <c r="B22" s="643" t="str">
        <f ca="1">IF($A22="","",INDEX(TARIFF!$A:$AC,MATCH($I$9,TARIFF!$D:$D,0)+ROW()-15,2))</f>
        <v>Shipco Transport</v>
      </c>
      <c r="C22" s="465" t="str">
        <f ca="1">IF($A22="","",INDEX(TARIFF!$A:$AC,MATCH($I$9,TARIFF!$D:$D,0)+ROW()-15,6))</f>
        <v>USD</v>
      </c>
      <c r="D22" s="465">
        <f ca="1">IF($A22="","",INDEX(TARIFF!$A:$AC,MATCH($I$9,TARIFF!$D:$D,0)+ROW()-15,7))</f>
        <v>46</v>
      </c>
      <c r="E22" s="465">
        <f ca="1">IF($A22="","",INDEX(TARIFF!$A:$AC,MATCH($I$9,TARIFF!$D:$D,0)+ROW()-15,8))</f>
        <v>46</v>
      </c>
      <c r="F22" s="465">
        <f ca="1">IF($A22="","",INDEX(TARIFF!$A:$AC,MATCH($I$9,TARIFF!$D:$D,0)+ROW()-15,9))</f>
        <v>46</v>
      </c>
      <c r="G22" s="643" t="str">
        <f ca="1">IF($A22="","",INDEX(TARIFF!$A:$AC,MATCH($I$9,TARIFF!$D:$D,0)+ROW()-15,10))</f>
        <v>via HKHKG</v>
      </c>
      <c r="H22" s="465">
        <f ca="1">IF($A22="","",INDEX(TARIFF!$A:$AC,MATCH($I$9,TARIFF!$D:$D,0)+ROW()-15,11))</f>
        <v>23</v>
      </c>
      <c r="I22" s="465">
        <f ca="1">IF($A22="","",INDEX(TARIFF!$A:$AC,MATCH($I$9,TARIFF!$D:$D,0)+ROW()-15,12))</f>
        <v>0</v>
      </c>
      <c r="J22" s="465">
        <f ca="1">IF($A22="","",INDEX(TARIFF!$A:$AC,MATCH($I$9,TARIFF!$D:$D,0)+ROW()-15,13))</f>
        <v>0</v>
      </c>
      <c r="K22" s="465">
        <f ca="1">IF($A22="","",INDEX(TARIFF!$A:$AC,MATCH($I$9,TARIFF!$D:$D,0)+ROW()-15,14))</f>
        <v>20</v>
      </c>
      <c r="L22" s="465">
        <f ca="1">IF($A22="","",INDEX(TARIFF!$A:$AC,MATCH($I$9,TARIFF!$D:$D,0)+ROW()-15,15))</f>
        <v>0</v>
      </c>
      <c r="M22" s="465">
        <f ca="1">IF($A22="","",INDEX(TARIFF!$A:$AC,MATCH($I$9,TARIFF!$D:$D,0)+ROW()-15,16))</f>
        <v>0</v>
      </c>
      <c r="N22" s="465">
        <f ca="1">IF($A22="","",INDEX(TARIFF!$A:$AC,MATCH($I$9,TARIFF!$D:$D,0)+ROW()-15,17))</f>
        <v>7</v>
      </c>
      <c r="O22" s="465">
        <f ca="1">IF($A22="","",INDEX(TARIFF!$A:$AC,MATCH($I$9,TARIFF!$D:$D,0)+ROW()-15,18))</f>
        <v>10</v>
      </c>
      <c r="P22" s="465">
        <f ca="1">IF($A22="","",INDEX(TARIFF!$A:$AC,MATCH($I$9,TARIFF!$D:$D,0)+ROW()-15,19))</f>
        <v>0</v>
      </c>
      <c r="Q22" s="465">
        <f ca="1">IF($A22="","",INDEX(TARIFF!$A:$AC,MATCH($I$9,TARIFF!$D:$D,0)+ROW()-15,20))</f>
        <v>0</v>
      </c>
      <c r="R22" s="465">
        <f ca="1">IF($A22="","",INDEX(TARIFF!$A:$AC,MATCH($I$9,TARIFF!$D:$D,0)+ROW()-15,21))</f>
        <v>0</v>
      </c>
      <c r="S22" s="465">
        <f ca="1">IF($A22="","",INDEX(TARIFF!$A:$AC,MATCH($I$9,TARIFF!$D:$D,0)+ROW()-15,22))</f>
        <v>0</v>
      </c>
      <c r="T22" s="465">
        <f ca="1">IF($A22="","",INDEX(TARIFF!$A:$AC,MATCH($I$9,TARIFF!$D:$D,0)+ROW()-15,23))</f>
        <v>0</v>
      </c>
      <c r="U22" s="465">
        <f ca="1">IF($A22="","",INDEX(TARIFF!$A:$AC,MATCH($I$9,TARIFF!$D:$D,0)+ROW()-15,24))</f>
        <v>28</v>
      </c>
      <c r="V22" s="466">
        <f ca="1">IF($A22="","",INDEX(TARIFF!$A:$AC,MATCH($I$9,TARIFF!$D:$D,0)+ROW()-15,25))</f>
        <v>0</v>
      </c>
      <c r="W22" s="467" t="str">
        <f ca="1">IF($A22="","",INDEX(TARIFF!$A:$AC,MATCH($I$9,TARIFF!$D:$D,0)+ROW()-15,26))</f>
        <v/>
      </c>
      <c r="X22" s="468">
        <f ca="1">IF($A22="","",INDEX(TARIFF!$A:$AC,MATCH($I$9,TARIFF!$D:$D,0)+ROW()-15,27))</f>
        <v>0</v>
      </c>
      <c r="Y22" s="469"/>
    </row>
    <row r="23" spans="1:25" s="470" customFormat="1" ht="30" customHeight="1" x14ac:dyDescent="0.2">
      <c r="A23" s="464" t="str">
        <f ca="1">IF((MATCH($I$9,TARIFF!$D:$D,0)+ROW()-15)&gt;(MATCH($I$9,TARIFF!$D:$D,0)+COUNTIF(TARIFF!$D:$D,DESKTOP!$I$9)-1),"",INDIRECT("'Tariff'!A"&amp;(MATCH($I$9,TARIFF!$D:$D,0)+ROW()-15)))</f>
        <v>Sydney</v>
      </c>
      <c r="B23" s="643" t="str">
        <f ca="1">IF($A23="","",INDEX(TARIFF!$A:$AC,MATCH($I$9,TARIFF!$D:$D,0)+ROW()-15,2))</f>
        <v>Shipco Transport</v>
      </c>
      <c r="C23" s="465" t="str">
        <f ca="1">IF($A23="","",INDEX(TARIFF!$A:$AC,MATCH($I$9,TARIFF!$D:$D,0)+ROW()-15,6))</f>
        <v>USD</v>
      </c>
      <c r="D23" s="465">
        <f ca="1">IF($A23="","",INDEX(TARIFF!$A:$AC,MATCH($I$9,TARIFF!$D:$D,0)+ROW()-15,7))</f>
        <v>22</v>
      </c>
      <c r="E23" s="465">
        <f ca="1">IF($A23="","",INDEX(TARIFF!$A:$AC,MATCH($I$9,TARIFF!$D:$D,0)+ROW()-15,8))</f>
        <v>22</v>
      </c>
      <c r="F23" s="465">
        <f ca="1">IF($A23="","",INDEX(TARIFF!$A:$AC,MATCH($I$9,TARIFF!$D:$D,0)+ROW()-15,9))</f>
        <v>22</v>
      </c>
      <c r="G23" s="643" t="str">
        <f ca="1">IF($A23="","",INDEX(TARIFF!$A:$AC,MATCH($I$9,TARIFF!$D:$D,0)+ROW()-15,10))</f>
        <v>Direct</v>
      </c>
      <c r="H23" s="465" t="str">
        <f ca="1">IF($A23="","",INDEX(TARIFF!$A:$AC,MATCH($I$9,TARIFF!$D:$D,0)+ROW()-15,11))</f>
        <v>15</v>
      </c>
      <c r="I23" s="465">
        <f ca="1">IF($A23="","",INDEX(TARIFF!$A:$AC,MATCH($I$9,TARIFF!$D:$D,0)+ROW()-15,12))</f>
        <v>0</v>
      </c>
      <c r="J23" s="465">
        <f ca="1">IF($A23="","",INDEX(TARIFF!$A:$AC,MATCH($I$9,TARIFF!$D:$D,0)+ROW()-15,13))</f>
        <v>0</v>
      </c>
      <c r="K23" s="465">
        <f ca="1">IF($A23="","",INDEX(TARIFF!$A:$AC,MATCH($I$9,TARIFF!$D:$D,0)+ROW()-15,14))</f>
        <v>20</v>
      </c>
      <c r="L23" s="465">
        <f ca="1">IF($A23="","",INDEX(TARIFF!$A:$AC,MATCH($I$9,TARIFF!$D:$D,0)+ROW()-15,15))</f>
        <v>0</v>
      </c>
      <c r="M23" s="465">
        <f ca="1">IF($A23="","",INDEX(TARIFF!$A:$AC,MATCH($I$9,TARIFF!$D:$D,0)+ROW()-15,16))</f>
        <v>0</v>
      </c>
      <c r="N23" s="465">
        <f ca="1">IF($A23="","",INDEX(TARIFF!$A:$AC,MATCH($I$9,TARIFF!$D:$D,0)+ROW()-15,17))</f>
        <v>7</v>
      </c>
      <c r="O23" s="465">
        <f ca="1">IF($A23="","",INDEX(TARIFF!$A:$AC,MATCH($I$9,TARIFF!$D:$D,0)+ROW()-15,18))</f>
        <v>0</v>
      </c>
      <c r="P23" s="465">
        <f ca="1">IF($A23="","",INDEX(TARIFF!$A:$AC,MATCH($I$9,TARIFF!$D:$D,0)+ROW()-15,19))</f>
        <v>0</v>
      </c>
      <c r="Q23" s="465">
        <f ca="1">IF($A23="","",INDEX(TARIFF!$A:$AC,MATCH($I$9,TARIFF!$D:$D,0)+ROW()-15,20))</f>
        <v>0</v>
      </c>
      <c r="R23" s="465">
        <f ca="1">IF($A23="","",INDEX(TARIFF!$A:$AC,MATCH($I$9,TARIFF!$D:$D,0)+ROW()-15,21))</f>
        <v>0</v>
      </c>
      <c r="S23" s="465">
        <f ca="1">IF($A23="","",INDEX(TARIFF!$A:$AC,MATCH($I$9,TARIFF!$D:$D,0)+ROW()-15,22))</f>
        <v>0</v>
      </c>
      <c r="T23" s="465">
        <f ca="1">IF($A23="","",INDEX(TARIFF!$A:$AC,MATCH($I$9,TARIFF!$D:$D,0)+ROW()-15,23))</f>
        <v>0</v>
      </c>
      <c r="U23" s="465">
        <f ca="1">IF($A23="","",INDEX(TARIFF!$A:$AC,MATCH($I$9,TARIFF!$D:$D,0)+ROW()-15,24))</f>
        <v>28</v>
      </c>
      <c r="V23" s="466">
        <f ca="1">IF($A23="","",INDEX(TARIFF!$A:$AC,MATCH($I$9,TARIFF!$D:$D,0)+ROW()-15,25))</f>
        <v>0</v>
      </c>
      <c r="W23" s="467" t="str">
        <f ca="1">IF($A23="","",INDEX(TARIFF!$A:$AC,MATCH($I$9,TARIFF!$D:$D,0)+ROW()-15,26))</f>
        <v/>
      </c>
      <c r="X23" s="468">
        <f ca="1">IF($A23="","",INDEX(TARIFF!$A:$AC,MATCH($I$9,TARIFF!$D:$D,0)+ROW()-15,27))</f>
        <v>0</v>
      </c>
      <c r="Y23" s="469"/>
    </row>
    <row r="24" spans="1:25" s="470" customFormat="1" ht="30" customHeight="1" x14ac:dyDescent="0.2">
      <c r="A24" s="464" t="str">
        <f ca="1">IF((MATCH($I$9,TARIFF!$D:$D,0)+ROW()-15)&gt;(MATCH($I$9,TARIFF!$D:$D,0)+COUNTIF(TARIFF!$D:$D,DESKTOP!$I$9)-1),"",INDIRECT("'Tariff'!A"&amp;(MATCH($I$9,TARIFF!$D:$D,0)+ROW()-15)))</f>
        <v>Sydney</v>
      </c>
      <c r="B24" s="643" t="str">
        <f ca="1">IF($A24="","",INDEX(TARIFF!$A:$AC,MATCH($I$9,TARIFF!$D:$D,0)+ROW()-15,2))</f>
        <v>Shipco Transport</v>
      </c>
      <c r="C24" s="465" t="str">
        <f ca="1">IF($A24="","",INDEX(TARIFF!$A:$AC,MATCH($I$9,TARIFF!$D:$D,0)+ROW()-15,6))</f>
        <v>USD</v>
      </c>
      <c r="D24" s="465">
        <f ca="1">IF($A24="","",INDEX(TARIFF!$A:$AC,MATCH($I$9,TARIFF!$D:$D,0)+ROW()-15,7))</f>
        <v>46</v>
      </c>
      <c r="E24" s="465">
        <f ca="1">IF($A24="","",INDEX(TARIFF!$A:$AC,MATCH($I$9,TARIFF!$D:$D,0)+ROW()-15,8))</f>
        <v>46</v>
      </c>
      <c r="F24" s="465">
        <f ca="1">IF($A24="","",INDEX(TARIFF!$A:$AC,MATCH($I$9,TARIFF!$D:$D,0)+ROW()-15,9))</f>
        <v>46</v>
      </c>
      <c r="G24" s="643" t="str">
        <f ca="1">IF($A24="","",INDEX(TARIFF!$A:$AC,MATCH($I$9,TARIFF!$D:$D,0)+ROW()-15,10))</f>
        <v>via HKHKG</v>
      </c>
      <c r="H24" s="465">
        <f ca="1">IF($A24="","",INDEX(TARIFF!$A:$AC,MATCH($I$9,TARIFF!$D:$D,0)+ROW()-15,11))</f>
        <v>20</v>
      </c>
      <c r="I24" s="465">
        <f ca="1">IF($A24="","",INDEX(TARIFF!$A:$AC,MATCH($I$9,TARIFF!$D:$D,0)+ROW()-15,12))</f>
        <v>0</v>
      </c>
      <c r="J24" s="465">
        <f ca="1">IF($A24="","",INDEX(TARIFF!$A:$AC,MATCH($I$9,TARIFF!$D:$D,0)+ROW()-15,13))</f>
        <v>0</v>
      </c>
      <c r="K24" s="465">
        <f ca="1">IF($A24="","",INDEX(TARIFF!$A:$AC,MATCH($I$9,TARIFF!$D:$D,0)+ROW()-15,14))</f>
        <v>20</v>
      </c>
      <c r="L24" s="465">
        <f ca="1">IF($A24="","",INDEX(TARIFF!$A:$AC,MATCH($I$9,TARIFF!$D:$D,0)+ROW()-15,15))</f>
        <v>0</v>
      </c>
      <c r="M24" s="465">
        <f ca="1">IF($A24="","",INDEX(TARIFF!$A:$AC,MATCH($I$9,TARIFF!$D:$D,0)+ROW()-15,16))</f>
        <v>0</v>
      </c>
      <c r="N24" s="465">
        <f ca="1">IF($A24="","",INDEX(TARIFF!$A:$AC,MATCH($I$9,TARIFF!$D:$D,0)+ROW()-15,17))</f>
        <v>7</v>
      </c>
      <c r="O24" s="465">
        <f ca="1">IF($A24="","",INDEX(TARIFF!$A:$AC,MATCH($I$9,TARIFF!$D:$D,0)+ROW()-15,18))</f>
        <v>10</v>
      </c>
      <c r="P24" s="465">
        <f ca="1">IF($A24="","",INDEX(TARIFF!$A:$AC,MATCH($I$9,TARIFF!$D:$D,0)+ROW()-15,19))</f>
        <v>0</v>
      </c>
      <c r="Q24" s="465">
        <f ca="1">IF($A24="","",INDEX(TARIFF!$A:$AC,MATCH($I$9,TARIFF!$D:$D,0)+ROW()-15,20))</f>
        <v>0</v>
      </c>
      <c r="R24" s="465">
        <f ca="1">IF($A24="","",INDEX(TARIFF!$A:$AC,MATCH($I$9,TARIFF!$D:$D,0)+ROW()-15,21))</f>
        <v>0</v>
      </c>
      <c r="S24" s="465">
        <f ca="1">IF($A24="","",INDEX(TARIFF!$A:$AC,MATCH($I$9,TARIFF!$D:$D,0)+ROW()-15,22))</f>
        <v>0</v>
      </c>
      <c r="T24" s="465">
        <f ca="1">IF($A24="","",INDEX(TARIFF!$A:$AC,MATCH($I$9,TARIFF!$D:$D,0)+ROW()-15,23))</f>
        <v>0</v>
      </c>
      <c r="U24" s="465">
        <f ca="1">IF($A24="","",INDEX(TARIFF!$A:$AC,MATCH($I$9,TARIFF!$D:$D,0)+ROW()-15,24))</f>
        <v>28</v>
      </c>
      <c r="V24" s="466">
        <f ca="1">IF($A24="","",INDEX(TARIFF!$A:$AC,MATCH($I$9,TARIFF!$D:$D,0)+ROW()-15,25))</f>
        <v>0</v>
      </c>
      <c r="W24" s="467" t="str">
        <f ca="1">IF($A24="","",INDEX(TARIFF!$A:$AC,MATCH($I$9,TARIFF!$D:$D,0)+ROW()-15,26))</f>
        <v/>
      </c>
      <c r="X24" s="468">
        <f ca="1">IF($A24="","",INDEX(TARIFF!$A:$AC,MATCH($I$9,TARIFF!$D:$D,0)+ROW()-15,27))</f>
        <v>0</v>
      </c>
      <c r="Y24" s="469"/>
    </row>
    <row r="25" spans="1:25" s="470" customFormat="1" ht="24" customHeight="1" x14ac:dyDescent="0.2">
      <c r="A25" s="464" t="str">
        <f ca="1">IF((MATCH($I$9,TARIFF!$D:$D,0)+ROW()-15)&gt;(MATCH($I$9,TARIFF!$D:$D,0)+COUNTIF(TARIFF!$D:$D,DESKTOP!$I$9)-1),"",INDIRECT("'Tariff'!A"&amp;(MATCH($I$9,TARIFF!$D:$D,0)+ROW()-15)))</f>
        <v/>
      </c>
      <c r="B25" s="643" t="str">
        <f ca="1">IF($A25="","",INDEX(TARIFF!$A:$AC,MATCH($I$9,TARIFF!$D:$D,0)+ROW()-15,2))</f>
        <v/>
      </c>
      <c r="C25" s="465" t="str">
        <f ca="1">IF($A25="","",INDEX(TARIFF!$A:$AC,MATCH($I$9,TARIFF!$D:$D,0)+ROW()-15,6))</f>
        <v/>
      </c>
      <c r="D25" s="465" t="str">
        <f ca="1">IF($A25="","",INDEX(TARIFF!$A:$AC,MATCH($I$9,TARIFF!$D:$D,0)+ROW()-15,7))</f>
        <v/>
      </c>
      <c r="E25" s="465" t="str">
        <f ca="1">IF($A25="","",INDEX(TARIFF!$A:$AC,MATCH($I$9,TARIFF!$D:$D,0)+ROW()-15,8))</f>
        <v/>
      </c>
      <c r="F25" s="465" t="str">
        <f ca="1">IF($A25="","",INDEX(TARIFF!$A:$AC,MATCH($I$9,TARIFF!$D:$D,0)+ROW()-15,9))</f>
        <v/>
      </c>
      <c r="G25" s="643" t="str">
        <f ca="1">IF($A25="","",INDEX(TARIFF!$A:$AC,MATCH($I$9,TARIFF!$D:$D,0)+ROW()-15,10))</f>
        <v/>
      </c>
      <c r="H25" s="465" t="str">
        <f ca="1">IF($A25="","",INDEX(TARIFF!$A:$AC,MATCH($I$9,TARIFF!$D:$D,0)+ROW()-15,11))</f>
        <v/>
      </c>
      <c r="I25" s="465" t="str">
        <f ca="1">IF($A25="","",INDEX(TARIFF!$A:$AC,MATCH($I$9,TARIFF!$D:$D,0)+ROW()-15,12))</f>
        <v/>
      </c>
      <c r="J25" s="465" t="str">
        <f ca="1">IF($A25="","",INDEX(TARIFF!$A:$AC,MATCH($I$9,TARIFF!$D:$D,0)+ROW()-15,13))</f>
        <v/>
      </c>
      <c r="K25" s="465" t="str">
        <f ca="1">IF($A25="","",INDEX(TARIFF!$A:$AC,MATCH($I$9,TARIFF!$D:$D,0)+ROW()-15,14))</f>
        <v/>
      </c>
      <c r="L25" s="465" t="str">
        <f ca="1">IF($A25="","",INDEX(TARIFF!$A:$AC,MATCH($I$9,TARIFF!$D:$D,0)+ROW()-15,15))</f>
        <v/>
      </c>
      <c r="M25" s="465" t="str">
        <f ca="1">IF($A25="","",INDEX(TARIFF!$A:$AC,MATCH($I$9,TARIFF!$D:$D,0)+ROW()-15,16))</f>
        <v/>
      </c>
      <c r="N25" s="465"/>
      <c r="O25" s="465"/>
      <c r="P25" s="465" t="str">
        <f ca="1">IF($A25="","",INDEX(TARIFF!$A:$AC,MATCH($I$9,TARIFF!$D:$D,0)+ROW()-15,17))</f>
        <v/>
      </c>
      <c r="Q25" s="465" t="str">
        <f ca="1">IF($A25="","",INDEX(TARIFF!$A:$AC,MATCH($I$9,TARIFF!$D:$D,0)+ROW()-15,18))</f>
        <v/>
      </c>
      <c r="R25" s="465" t="str">
        <f ca="1">IF($A25="","",INDEX(TARIFF!$A:$AC,MATCH($I$9,TARIFF!$D:$D,0)+ROW()-15,19))</f>
        <v/>
      </c>
      <c r="S25" s="465" t="str">
        <f ca="1">IF($A25="","",INDEX(TARIFF!$A:$AC,MATCH($I$9,TARIFF!$D:$D,0)+ROW()-15,20))</f>
        <v/>
      </c>
      <c r="T25" s="465" t="str">
        <f ca="1">IF($A25="","",INDEX(TARIFF!$A:$AC,MATCH($I$9,TARIFF!$D:$D,0)+ROW()-15,21))</f>
        <v/>
      </c>
      <c r="U25" s="465" t="str">
        <f ca="1">IF($A25="","",INDEX(TARIFF!$A:$AC,MATCH($I$9,TARIFF!$D:$D,0)+ROW()-15,22))</f>
        <v/>
      </c>
      <c r="V25" s="466" t="str">
        <f ca="1">IF($A25="","",INDEX(TARIFF!$A:$AC,MATCH($I$9,TARIFF!$D:$D,0)+ROW()-15,23))</f>
        <v/>
      </c>
      <c r="W25" s="467" t="str">
        <f ca="1">IF($A25="","",INDEX(TARIFF!$A:$AC,MATCH($I$9,TARIFF!$D:$D,0)+ROW()-15,24))</f>
        <v/>
      </c>
      <c r="X25" s="468" t="str">
        <f ca="1">IF($A25="","",INDEX(TARIFF!$A:$AC,MATCH($I$9,TARIFF!$D:$D,0)+ROW()-15,25))</f>
        <v/>
      </c>
      <c r="Y25" s="469"/>
    </row>
    <row r="26" spans="1:25" s="470" customFormat="1" ht="24" customHeight="1" x14ac:dyDescent="0.2">
      <c r="A26" s="464" t="str">
        <f ca="1">IF((MATCH($I$9,TARIFF!$D:$D,0)+ROW()-15)&gt;(MATCH($I$9,TARIFF!$D:$D,0)+COUNTIF(TARIFF!$D:$D,DESKTOP!$I$9)-1),"",INDIRECT("'Tariff'!A"&amp;(MATCH($I$9,TARIFF!$D:$D,0)+ROW()-15)))</f>
        <v/>
      </c>
      <c r="B26" s="643" t="str">
        <f ca="1">IF($A26="","",INDEX(TARIFF!$A:$AC,MATCH($I$9,TARIFF!$D:$D,0)+ROW()-15,2))</f>
        <v/>
      </c>
      <c r="C26" s="465" t="str">
        <f ca="1">IF($A26="","",INDEX(TARIFF!$A:$AC,MATCH($I$9,TARIFF!$D:$D,0)+ROW()-15,6))</f>
        <v/>
      </c>
      <c r="D26" s="465" t="str">
        <f ca="1">IF($A26="","",INDEX(TARIFF!$A:$AC,MATCH($I$9,TARIFF!$D:$D,0)+ROW()-15,7))</f>
        <v/>
      </c>
      <c r="E26" s="465" t="str">
        <f ca="1">IF($A26="","",INDEX(TARIFF!$A:$AC,MATCH($I$9,TARIFF!$D:$D,0)+ROW()-15,8))</f>
        <v/>
      </c>
      <c r="F26" s="465" t="str">
        <f ca="1">IF($A26="","",INDEX(TARIFF!$A:$AC,MATCH($I$9,TARIFF!$D:$D,0)+ROW()-15,9))</f>
        <v/>
      </c>
      <c r="G26" s="643" t="str">
        <f ca="1">IF($A26="","",INDEX(TARIFF!$A:$AC,MATCH($I$9,TARIFF!$D:$D,0)+ROW()-15,10))</f>
        <v/>
      </c>
      <c r="H26" s="465" t="str">
        <f ca="1">IF($A26="","",INDEX(TARIFF!$A:$AC,MATCH($I$9,TARIFF!$D:$D,0)+ROW()-15,11))</f>
        <v/>
      </c>
      <c r="I26" s="465" t="str">
        <f ca="1">IF($A26="","",INDEX(TARIFF!$A:$AC,MATCH($I$9,TARIFF!$D:$D,0)+ROW()-15,12))</f>
        <v/>
      </c>
      <c r="J26" s="465" t="str">
        <f ca="1">IF($A26="","",INDEX(TARIFF!$A:$AC,MATCH($I$9,TARIFF!$D:$D,0)+ROW()-15,13))</f>
        <v/>
      </c>
      <c r="K26" s="465" t="str">
        <f ca="1">IF($A26="","",INDEX(TARIFF!$A:$AC,MATCH($I$9,TARIFF!$D:$D,0)+ROW()-15,14))</f>
        <v/>
      </c>
      <c r="L26" s="465" t="str">
        <f ca="1">IF($A26="","",INDEX(TARIFF!$A:$AC,MATCH($I$9,TARIFF!$D:$D,0)+ROW()-15,15))</f>
        <v/>
      </c>
      <c r="M26" s="465" t="str">
        <f ca="1">IF($A26="","",INDEX(TARIFF!$A:$AC,MATCH($I$9,TARIFF!$D:$D,0)+ROW()-15,16))</f>
        <v/>
      </c>
      <c r="N26" s="465"/>
      <c r="O26" s="465"/>
      <c r="P26" s="465" t="str">
        <f ca="1">IF($A26="","",INDEX(TARIFF!$A:$AC,MATCH($I$9,TARIFF!$D:$D,0)+ROW()-15,17))</f>
        <v/>
      </c>
      <c r="Q26" s="465" t="str">
        <f ca="1">IF($A26="","",INDEX(TARIFF!$A:$AC,MATCH($I$9,TARIFF!$D:$D,0)+ROW()-15,18))</f>
        <v/>
      </c>
      <c r="R26" s="465" t="str">
        <f ca="1">IF($A26="","",INDEX(TARIFF!$A:$AC,MATCH($I$9,TARIFF!$D:$D,0)+ROW()-15,19))</f>
        <v/>
      </c>
      <c r="S26" s="465" t="str">
        <f ca="1">IF($A26="","",INDEX(TARIFF!$A:$AC,MATCH($I$9,TARIFF!$D:$D,0)+ROW()-15,20))</f>
        <v/>
      </c>
      <c r="T26" s="465" t="str">
        <f ca="1">IF($A26="","",INDEX(TARIFF!$A:$AC,MATCH($I$9,TARIFF!$D:$D,0)+ROW()-15,21))</f>
        <v/>
      </c>
      <c r="U26" s="465" t="str">
        <f ca="1">IF($A26="","",INDEX(TARIFF!$A:$AC,MATCH($I$9,TARIFF!$D:$D,0)+ROW()-15,22))</f>
        <v/>
      </c>
      <c r="V26" s="466" t="str">
        <f ca="1">IF($A26="","",INDEX(TARIFF!$A:$AC,MATCH($I$9,TARIFF!$D:$D,0)+ROW()-15,23))</f>
        <v/>
      </c>
      <c r="W26" s="467" t="str">
        <f ca="1">IF($A26="","",INDEX(TARIFF!$A:$AC,MATCH($I$9,TARIFF!$D:$D,0)+ROW()-15,24))</f>
        <v/>
      </c>
      <c r="X26" s="468" t="str">
        <f ca="1">IF($A26="","",INDEX(TARIFF!$A:$AC,MATCH($I$9,TARIFF!$D:$D,0)+ROW()-15,25))</f>
        <v/>
      </c>
    </row>
    <row r="27" spans="1:25" s="470" customFormat="1" ht="8.25" customHeight="1" thickBot="1" x14ac:dyDescent="0.25">
      <c r="B27" s="471"/>
      <c r="C27" s="471"/>
      <c r="D27" s="471" t="str">
        <f>IF($A27="","",INDEX('PRINT TARIFF'!$A$1:$AA$530,MATCH($E$9,'PRINT TARIFF'!$E$1:$E$530,0)+ROW()-8,7))</f>
        <v/>
      </c>
      <c r="E27" s="471" t="str">
        <f>IF($A27="","",INDEX('PRINT TARIFF'!$A$1:$AA$530,MATCH($E$9,'PRINT TARIFF'!$E$1:$E$530,0)+ROW()-8,8))</f>
        <v/>
      </c>
      <c r="F27" s="471" t="str">
        <f>IF($A27="","",INDEX('PRINT TARIFF'!$A$1:$AA$530,MATCH($E$9,'PRINT TARIFF'!$E$1:$E$530,0)+ROW()-8,9))</f>
        <v/>
      </c>
      <c r="G27" s="471"/>
      <c r="H27" s="472" t="str">
        <f>IF($A27="","",INDEX('PRINT TARIFF'!$A$1:$AA$530,MATCH($E$9,'PRINT TARIFF'!$E$1:$E$530,0)+ROW()-8,11))</f>
        <v/>
      </c>
      <c r="I27" s="473" t="str">
        <f>IF($A27="","",INDEX('PRINT TARIFF'!$A$1:$AA$530,MATCH($E$9,'PRINT TARIFF'!$E$1:$E$530,0)+ROW()-8,12))</f>
        <v/>
      </c>
      <c r="J27" s="473"/>
      <c r="K27" s="473" t="str">
        <f>IF($A27="","",INDEX('PRINT TARIFF'!$A$1:$AA$530,MATCH($E$9,'PRINT TARIFF'!$E$1:$E$530,0)+ROW()-8,13))</f>
        <v/>
      </c>
      <c r="L27" s="473" t="str">
        <f>IF($A27="","",INDEX('PRINT TARIFF'!$A$1:$AA$530,MATCH($E$9,'PRINT TARIFF'!$E$1:$E$530,0)+ROW()-8,14))</f>
        <v/>
      </c>
      <c r="M27" s="473"/>
      <c r="N27" s="473"/>
      <c r="O27" s="473"/>
      <c r="P27" s="472"/>
      <c r="X27" s="474"/>
    </row>
    <row r="28" spans="1:25" s="470" customFormat="1" ht="32.450000000000003" customHeight="1" x14ac:dyDescent="0.2">
      <c r="A28" s="475"/>
      <c r="B28" s="476"/>
      <c r="C28" s="749" t="str">
        <f ca="1">INDEX('SPECIAL CONDITIONS '!$A:$D,MATCH(DESKTOP!$U$15,'SPECIAL CONDITIONS '!$A:$A,0),MATCH("CONDITIONS",'SPECIAL CONDITIONS '!$A$8:$D$8,0))</f>
        <v xml:space="preserve">Please Note: Weight Surcharge may apply  If any B/L is 4000/RT and above, but the volume is not twice equivalent, a weight surcharge of USD 20/RT is chargeable. If any B/L is 7000/RT and above, but the volume is not twice equivalent, a weight surcharge will be applicable on a case to case basis.                                                                                                                                                                                                                                                                                                                                                                                                                                                                                   * For cargo moving via Hong Kong, rate is only valid for cargo with maximum length 300cm width 225cm height 225cm and a single piece does not exceed 3cbm otherwise rate is subject to surcharge. Maximum weight per any single piece is 2500kgs. Density surcharge of USD30 per 1000kgs or Min USD30 is applicable if cargo equals / exceeds 1000kgs per 1cbm; density surcharge of USD45 per 1500kgs or Min USD45 is applicable if cargo equals / exceeds 1500kgs per 1cbm; density surcharge of USD60 per 2000kgs or Min USD60 is applicable if cargo equals / exceeds 2000kgs per 1cbm.                                                                                                                                                                                                                                                                                                                                                                                                                                                                                                  Effective immediately as of 10 June 2025, if the products contained raw materials originated from US which could not operate at bonded warehouse we will need to source an alternative routing for your goods and the Advertised pricing will not apply.                                                                                                                                                                                                                                                                                                                                                                                    Please check and apply to your local AGS office. </v>
      </c>
      <c r="D28" s="750"/>
      <c r="E28" s="750"/>
      <c r="F28" s="750"/>
      <c r="G28" s="750"/>
      <c r="H28" s="750"/>
      <c r="I28" s="750"/>
      <c r="J28" s="750"/>
      <c r="K28" s="750"/>
      <c r="L28" s="750"/>
      <c r="M28" s="750"/>
      <c r="N28" s="750"/>
      <c r="O28" s="750"/>
      <c r="P28" s="750"/>
      <c r="Q28" s="751"/>
      <c r="R28" s="751"/>
      <c r="S28" s="751"/>
      <c r="T28" s="751"/>
      <c r="U28" s="751"/>
      <c r="V28" s="752"/>
      <c r="W28" s="752"/>
      <c r="X28" s="753"/>
    </row>
    <row r="29" spans="1:25" s="470" customFormat="1" ht="32.450000000000003" customHeight="1" x14ac:dyDescent="0.2">
      <c r="A29" s="477"/>
      <c r="B29" s="478"/>
      <c r="C29" s="754"/>
      <c r="D29" s="755"/>
      <c r="E29" s="755"/>
      <c r="F29" s="755"/>
      <c r="G29" s="755"/>
      <c r="H29" s="755"/>
      <c r="I29" s="755"/>
      <c r="J29" s="755"/>
      <c r="K29" s="755"/>
      <c r="L29" s="755"/>
      <c r="M29" s="755"/>
      <c r="N29" s="755"/>
      <c r="O29" s="755"/>
      <c r="P29" s="755"/>
      <c r="Q29" s="756"/>
      <c r="R29" s="756"/>
      <c r="S29" s="756"/>
      <c r="T29" s="756"/>
      <c r="U29" s="756"/>
      <c r="V29" s="757"/>
      <c r="W29" s="757"/>
      <c r="X29" s="758"/>
    </row>
    <row r="30" spans="1:25" s="470" customFormat="1" ht="32.450000000000003" customHeight="1" x14ac:dyDescent="0.2">
      <c r="A30" s="477"/>
      <c r="B30" s="478"/>
      <c r="C30" s="754"/>
      <c r="D30" s="755"/>
      <c r="E30" s="755"/>
      <c r="F30" s="755"/>
      <c r="G30" s="755"/>
      <c r="H30" s="755"/>
      <c r="I30" s="755"/>
      <c r="J30" s="755"/>
      <c r="K30" s="755"/>
      <c r="L30" s="755"/>
      <c r="M30" s="755"/>
      <c r="N30" s="755"/>
      <c r="O30" s="755"/>
      <c r="P30" s="755"/>
      <c r="Q30" s="756"/>
      <c r="R30" s="756"/>
      <c r="S30" s="756"/>
      <c r="T30" s="756"/>
      <c r="U30" s="756"/>
      <c r="V30" s="757"/>
      <c r="W30" s="757"/>
      <c r="X30" s="758"/>
    </row>
    <row r="31" spans="1:25" s="481" customFormat="1" ht="32.450000000000003" customHeight="1" x14ac:dyDescent="0.2">
      <c r="A31" s="479" t="s">
        <v>139</v>
      </c>
      <c r="B31" s="480"/>
      <c r="C31" s="754"/>
      <c r="D31" s="755"/>
      <c r="E31" s="755"/>
      <c r="F31" s="755"/>
      <c r="G31" s="755"/>
      <c r="H31" s="755"/>
      <c r="I31" s="755"/>
      <c r="J31" s="755"/>
      <c r="K31" s="755"/>
      <c r="L31" s="755"/>
      <c r="M31" s="755"/>
      <c r="N31" s="755"/>
      <c r="O31" s="755"/>
      <c r="P31" s="755"/>
      <c r="Q31" s="756"/>
      <c r="R31" s="756"/>
      <c r="S31" s="756"/>
      <c r="T31" s="756"/>
      <c r="U31" s="756"/>
      <c r="V31" s="757"/>
      <c r="W31" s="757"/>
      <c r="X31" s="758"/>
    </row>
    <row r="32" spans="1:25" s="484" customFormat="1" ht="32.450000000000003" customHeight="1" x14ac:dyDescent="0.2">
      <c r="A32" s="482"/>
      <c r="B32" s="483"/>
      <c r="C32" s="754"/>
      <c r="D32" s="755"/>
      <c r="E32" s="755"/>
      <c r="F32" s="755"/>
      <c r="G32" s="755"/>
      <c r="H32" s="755"/>
      <c r="I32" s="755"/>
      <c r="J32" s="755"/>
      <c r="K32" s="755"/>
      <c r="L32" s="755"/>
      <c r="M32" s="755"/>
      <c r="N32" s="755"/>
      <c r="O32" s="755"/>
      <c r="P32" s="755"/>
      <c r="Q32" s="756"/>
      <c r="R32" s="756"/>
      <c r="S32" s="756"/>
      <c r="T32" s="756"/>
      <c r="U32" s="756"/>
      <c r="V32" s="757"/>
      <c r="W32" s="757"/>
      <c r="X32" s="758"/>
    </row>
    <row r="33" spans="1:24" s="420" customFormat="1" ht="32.450000000000003" customHeight="1" x14ac:dyDescent="0.2">
      <c r="A33" s="485"/>
      <c r="B33" s="486"/>
      <c r="C33" s="754"/>
      <c r="D33" s="755"/>
      <c r="E33" s="755"/>
      <c r="F33" s="755"/>
      <c r="G33" s="755"/>
      <c r="H33" s="755"/>
      <c r="I33" s="755"/>
      <c r="J33" s="755"/>
      <c r="K33" s="755"/>
      <c r="L33" s="755"/>
      <c r="M33" s="755"/>
      <c r="N33" s="755"/>
      <c r="O33" s="755"/>
      <c r="P33" s="755"/>
      <c r="Q33" s="756"/>
      <c r="R33" s="756"/>
      <c r="S33" s="756"/>
      <c r="T33" s="756"/>
      <c r="U33" s="756"/>
      <c r="V33" s="757"/>
      <c r="W33" s="757"/>
      <c r="X33" s="758"/>
    </row>
    <row r="34" spans="1:24" s="420" customFormat="1" ht="32.450000000000003" customHeight="1" thickBot="1" x14ac:dyDescent="0.25">
      <c r="A34" s="487"/>
      <c r="B34" s="488"/>
      <c r="C34" s="759"/>
      <c r="D34" s="760"/>
      <c r="E34" s="760"/>
      <c r="F34" s="760"/>
      <c r="G34" s="760"/>
      <c r="H34" s="760"/>
      <c r="I34" s="760"/>
      <c r="J34" s="760"/>
      <c r="K34" s="760"/>
      <c r="L34" s="760"/>
      <c r="M34" s="760"/>
      <c r="N34" s="760"/>
      <c r="O34" s="760"/>
      <c r="P34" s="760"/>
      <c r="Q34" s="761"/>
      <c r="R34" s="761"/>
      <c r="S34" s="761"/>
      <c r="T34" s="761"/>
      <c r="U34" s="761"/>
      <c r="V34" s="762"/>
      <c r="W34" s="762"/>
      <c r="X34" s="763"/>
    </row>
    <row r="35" spans="1:24" s="420" customFormat="1" ht="13.5" customHeight="1" x14ac:dyDescent="0.2">
      <c r="A35" s="489" t="s">
        <v>93</v>
      </c>
      <c r="L35" s="490"/>
      <c r="M35" s="490"/>
      <c r="N35" s="490"/>
      <c r="O35" s="490"/>
      <c r="P35" s="248"/>
      <c r="X35" s="421"/>
    </row>
    <row r="36" spans="1:24" s="420" customFormat="1" ht="13.5" customHeight="1" x14ac:dyDescent="0.2">
      <c r="A36" s="489" t="s">
        <v>138</v>
      </c>
      <c r="B36" s="248"/>
      <c r="C36" s="248"/>
      <c r="D36" s="248"/>
      <c r="E36" s="248"/>
      <c r="F36" s="248"/>
      <c r="G36" s="248"/>
      <c r="H36" s="248"/>
      <c r="I36" s="248"/>
      <c r="J36" s="248"/>
      <c r="K36" s="446"/>
      <c r="L36" s="446"/>
      <c r="M36" s="446"/>
      <c r="N36" s="446"/>
      <c r="O36" s="446"/>
      <c r="P36" s="248"/>
      <c r="X36" s="421"/>
    </row>
    <row r="37" spans="1:24" s="420" customFormat="1" ht="13.5" customHeight="1" x14ac:dyDescent="0.2">
      <c r="A37" s="489" t="s">
        <v>94</v>
      </c>
      <c r="B37" s="491"/>
      <c r="C37" s="491"/>
      <c r="D37" s="491"/>
      <c r="E37" s="491"/>
      <c r="F37" s="491"/>
      <c r="G37" s="491"/>
      <c r="H37" s="491"/>
      <c r="I37" s="491"/>
      <c r="J37" s="491"/>
      <c r="K37" s="491"/>
      <c r="L37" s="491"/>
      <c r="M37" s="491"/>
      <c r="N37" s="491"/>
      <c r="O37" s="491"/>
      <c r="X37" s="421"/>
    </row>
    <row r="38" spans="1:24" s="420" customFormat="1" ht="13.5" customHeight="1" x14ac:dyDescent="0.2">
      <c r="A38" s="489" t="s">
        <v>95</v>
      </c>
      <c r="B38" s="491"/>
      <c r="C38" s="491"/>
      <c r="D38" s="491"/>
      <c r="E38" s="491"/>
      <c r="F38" s="491"/>
      <c r="G38" s="491"/>
      <c r="H38" s="491"/>
      <c r="I38" s="491"/>
      <c r="J38" s="491"/>
      <c r="K38" s="491"/>
      <c r="L38" s="491"/>
      <c r="M38" s="491"/>
      <c r="N38" s="491"/>
      <c r="O38" s="491"/>
      <c r="X38" s="421"/>
    </row>
    <row r="39" spans="1:24" s="420" customFormat="1" ht="13.5" customHeight="1" x14ac:dyDescent="0.2">
      <c r="A39" s="748"/>
      <c r="B39" s="748"/>
      <c r="C39" s="748"/>
      <c r="D39" s="748"/>
      <c r="E39" s="748"/>
      <c r="F39" s="748"/>
      <c r="G39" s="748"/>
      <c r="H39" s="748"/>
      <c r="I39" s="748"/>
      <c r="J39" s="748"/>
      <c r="K39" s="748"/>
      <c r="L39" s="748"/>
      <c r="M39" s="748"/>
      <c r="N39" s="748"/>
      <c r="O39" s="748"/>
      <c r="P39" s="748"/>
      <c r="X39" s="421"/>
    </row>
    <row r="40" spans="1:24" s="420" customFormat="1" ht="13.5" customHeight="1" x14ac:dyDescent="0.2">
      <c r="A40" s="748"/>
      <c r="B40" s="748"/>
      <c r="C40" s="748"/>
      <c r="D40" s="748"/>
      <c r="E40" s="748"/>
      <c r="F40" s="748"/>
      <c r="G40" s="748"/>
      <c r="H40" s="748"/>
      <c r="I40" s="748"/>
      <c r="J40" s="748"/>
      <c r="K40" s="748"/>
      <c r="L40" s="748"/>
      <c r="M40" s="748"/>
      <c r="N40" s="748"/>
      <c r="O40" s="748"/>
      <c r="P40" s="748"/>
      <c r="X40" s="421"/>
    </row>
    <row r="41" spans="1:24" s="420" customFormat="1" ht="27.75" customHeight="1" x14ac:dyDescent="0.2">
      <c r="A41" s="492"/>
      <c r="B41" s="492"/>
      <c r="C41" s="492"/>
      <c r="D41" s="492"/>
      <c r="E41" s="492"/>
      <c r="F41" s="492"/>
      <c r="G41" s="492"/>
      <c r="H41" s="492"/>
      <c r="I41" s="492"/>
      <c r="J41" s="492"/>
      <c r="K41" s="492"/>
      <c r="X41" s="421"/>
    </row>
    <row r="42" spans="1:24" s="420" customFormat="1" x14ac:dyDescent="0.2">
      <c r="K42" s="447"/>
      <c r="L42" s="447"/>
      <c r="M42" s="447"/>
      <c r="N42" s="447"/>
      <c r="O42" s="447"/>
      <c r="X42" s="421"/>
    </row>
    <row r="43" spans="1:24" x14ac:dyDescent="0.2">
      <c r="K43" s="228"/>
      <c r="L43" s="228"/>
      <c r="M43" s="228"/>
      <c r="N43" s="228"/>
      <c r="O43" s="228"/>
    </row>
    <row r="44" spans="1:24" x14ac:dyDescent="0.2">
      <c r="K44" s="228"/>
      <c r="L44" s="228"/>
      <c r="M44" s="228"/>
      <c r="N44" s="228"/>
      <c r="O44" s="228"/>
    </row>
    <row r="45" spans="1:24" x14ac:dyDescent="0.2">
      <c r="K45" s="228"/>
      <c r="L45" s="228"/>
      <c r="M45" s="228"/>
      <c r="N45" s="228"/>
      <c r="O45" s="228"/>
    </row>
    <row r="46" spans="1:24" x14ac:dyDescent="0.2">
      <c r="K46" s="228"/>
      <c r="L46" s="228"/>
      <c r="M46" s="228"/>
      <c r="N46" s="228"/>
      <c r="O46" s="228"/>
    </row>
    <row r="47" spans="1:24" x14ac:dyDescent="0.2">
      <c r="K47" s="228"/>
      <c r="L47" s="228"/>
      <c r="M47" s="228"/>
      <c r="N47" s="228"/>
      <c r="O47" s="228"/>
    </row>
  </sheetData>
  <sheetProtection algorithmName="SHA-512" hashValue="WI4kMSNRbAqsRlsX7TmTwt1e9rRkFwJMq4QDsF7Jo37wEnt8fM4dscQO+NMf1vG2bpP0MkbhcyNmK58IM3UO0A==" saltValue="StRjzUxO1WJrtROWD4oqRg==" spinCount="100000" sheet="1" objects="1" scenarios="1" formatColumns="0" selectLockedCells="1"/>
  <sortState xmlns:xlrd2="http://schemas.microsoft.com/office/spreadsheetml/2017/richdata2" ref="A15:U25">
    <sortCondition ref="A15:A25"/>
  </sortState>
  <dataConsolidate/>
  <mergeCells count="8">
    <mergeCell ref="E9:H9"/>
    <mergeCell ref="I9:L9"/>
    <mergeCell ref="A39:P40"/>
    <mergeCell ref="C28:X34"/>
    <mergeCell ref="A1:L1"/>
    <mergeCell ref="C2:S2"/>
    <mergeCell ref="H3:J3"/>
    <mergeCell ref="L3:N3"/>
  </mergeCells>
  <phoneticPr fontId="0" type="noConversion"/>
  <conditionalFormatting sqref="B15:U26">
    <cfRule type="expression" dxfId="17" priority="19" stopIfTrue="1">
      <formula>ISERROR(B15)</formula>
    </cfRule>
  </conditionalFormatting>
  <conditionalFormatting sqref="C27:P27 B27:B31 A28">
    <cfRule type="cellIs" dxfId="16" priority="21" stopIfTrue="1" operator="equal">
      <formula>0</formula>
    </cfRule>
  </conditionalFormatting>
  <conditionalFormatting sqref="K15:K26">
    <cfRule type="cellIs" dxfId="15" priority="10" operator="equal">
      <formula>"as per WWA Advisory"</formula>
    </cfRule>
    <cfRule type="cellIs" dxfId="14" priority="11" operator="equal">
      <formula>"as per WWA Advisory"</formula>
    </cfRule>
    <cfRule type="cellIs" dxfId="13" priority="12" operator="equal">
      <formula>"as per WWA Advisory"</formula>
    </cfRule>
    <cfRule type="cellIs" dxfId="12" priority="13" operator="equal">
      <formula>"as per WWA Advisory"</formula>
    </cfRule>
    <cfRule type="cellIs" dxfId="11" priority="14" operator="equal">
      <formula>"as per WWA Advisory"</formula>
    </cfRule>
    <cfRule type="cellIs" dxfId="10" priority="15" operator="equal">
      <formula>"as per WWA Advisory"</formula>
    </cfRule>
  </conditionalFormatting>
  <conditionalFormatting sqref="V15:V26 X15:X26">
    <cfRule type="cellIs" dxfId="9" priority="17" operator="equal">
      <formula>0</formula>
    </cfRule>
  </conditionalFormatting>
  <conditionalFormatting sqref="V15:V26">
    <cfRule type="containsText" dxfId="8" priority="16" operator="containsText" text="unchanged">
      <formula>NOT(ISERROR(SEARCH("unchanged",V15)))</formula>
    </cfRule>
  </conditionalFormatting>
  <hyperlinks>
    <hyperlink ref="C28:P34" location="'SPECIAL CONDITIONS '!Print_Titles" display="'SPECIAL CONDITIONS '!Print_Titles" xr:uid="{00000000-0004-0000-0300-000000000000}"/>
    <hyperlink ref="C28:X34" location="'SPECIAL CONDITIONS '!B2" tooltip="Special Conditions" display="'SPECIAL CONDITIONS '!B2" xr:uid="{188FCEA5-422F-45EF-833F-B011605DCB28}"/>
  </hyperlinks>
  <printOptions horizontalCentered="1" verticalCentered="1"/>
  <pageMargins left="0.57999999999999996" right="0.67" top="0.33" bottom="0.32" header="0.14000000000000001" footer="7.0000000000000007E-2"/>
  <pageSetup paperSize="9" scale="69"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10"/>
  </sheetPr>
  <dimension ref="A1:D276"/>
  <sheetViews>
    <sheetView showGridLines="0" showRowColHeaders="0" topLeftCell="A217" zoomScaleNormal="100" workbookViewId="0">
      <selection activeCell="F11" sqref="F11"/>
    </sheetView>
  </sheetViews>
  <sheetFormatPr defaultRowHeight="12.75" x14ac:dyDescent="0.2"/>
  <cols>
    <col min="1" max="1" width="17.7109375" customWidth="1"/>
    <col min="2" max="2" width="20.28515625" customWidth="1"/>
    <col min="3" max="3" width="17.42578125" customWidth="1"/>
    <col min="4" max="4" width="19.28515625" style="4" bestFit="1" customWidth="1"/>
  </cols>
  <sheetData>
    <row r="1" spans="1:4" ht="15.75" x14ac:dyDescent="0.25">
      <c r="A1" s="9" t="s">
        <v>1056</v>
      </c>
      <c r="B1" t="e">
        <f>#REF!</f>
        <v>#REF!</v>
      </c>
    </row>
    <row r="2" spans="1:4" ht="13.5" thickBot="1" x14ac:dyDescent="0.25"/>
    <row r="3" spans="1:4" ht="22.5" x14ac:dyDescent="0.2">
      <c r="A3" s="22" t="s">
        <v>176</v>
      </c>
      <c r="B3" s="22" t="s">
        <v>147</v>
      </c>
      <c r="C3" s="22" t="s">
        <v>148</v>
      </c>
      <c r="D3" s="22" t="s">
        <v>146</v>
      </c>
    </row>
    <row r="4" spans="1:4" x14ac:dyDescent="0.2">
      <c r="A4" s="20" t="s">
        <v>1067</v>
      </c>
      <c r="B4" s="19" t="s">
        <v>109</v>
      </c>
      <c r="C4" s="18" t="s">
        <v>59</v>
      </c>
      <c r="D4" s="17" t="s">
        <v>439</v>
      </c>
    </row>
    <row r="5" spans="1:4" x14ac:dyDescent="0.2">
      <c r="A5" s="20" t="s">
        <v>1067</v>
      </c>
      <c r="B5" s="19" t="s">
        <v>109</v>
      </c>
      <c r="C5" s="18" t="s">
        <v>59</v>
      </c>
      <c r="D5" s="17" t="s">
        <v>438</v>
      </c>
    </row>
    <row r="6" spans="1:4" x14ac:dyDescent="0.2">
      <c r="A6" s="20" t="s">
        <v>1067</v>
      </c>
      <c r="B6" s="19" t="s">
        <v>109</v>
      </c>
      <c r="C6" s="18" t="s">
        <v>59</v>
      </c>
      <c r="D6" s="17" t="s">
        <v>440</v>
      </c>
    </row>
    <row r="7" spans="1:4" x14ac:dyDescent="0.2">
      <c r="A7" s="20" t="s">
        <v>1067</v>
      </c>
      <c r="B7" s="19" t="s">
        <v>109</v>
      </c>
      <c r="C7" s="18" t="s">
        <v>60</v>
      </c>
      <c r="D7" s="17" t="s">
        <v>439</v>
      </c>
    </row>
    <row r="8" spans="1:4" x14ac:dyDescent="0.2">
      <c r="A8" s="20" t="s">
        <v>1067</v>
      </c>
      <c r="B8" s="19" t="s">
        <v>109</v>
      </c>
      <c r="C8" s="18" t="s">
        <v>60</v>
      </c>
      <c r="D8" s="17" t="s">
        <v>438</v>
      </c>
    </row>
    <row r="9" spans="1:4" x14ac:dyDescent="0.2">
      <c r="A9" s="20" t="s">
        <v>1067</v>
      </c>
      <c r="B9" s="19" t="s">
        <v>109</v>
      </c>
      <c r="C9" s="18" t="s">
        <v>60</v>
      </c>
      <c r="D9" s="17" t="s">
        <v>440</v>
      </c>
    </row>
    <row r="10" spans="1:4" x14ac:dyDescent="0.2">
      <c r="A10" s="20" t="s">
        <v>1067</v>
      </c>
      <c r="B10" s="19" t="s">
        <v>109</v>
      </c>
      <c r="C10" s="18" t="s">
        <v>371</v>
      </c>
      <c r="D10" s="17" t="s">
        <v>440</v>
      </c>
    </row>
    <row r="11" spans="1:4" x14ac:dyDescent="0.2">
      <c r="A11" s="20" t="s">
        <v>1067</v>
      </c>
      <c r="B11" s="19" t="s">
        <v>416</v>
      </c>
      <c r="C11" s="18" t="s">
        <v>333</v>
      </c>
      <c r="D11" s="17" t="s">
        <v>439</v>
      </c>
    </row>
    <row r="12" spans="1:4" x14ac:dyDescent="0.2">
      <c r="A12" s="20" t="s">
        <v>1067</v>
      </c>
      <c r="B12" s="19" t="s">
        <v>416</v>
      </c>
      <c r="C12" s="18" t="s">
        <v>333</v>
      </c>
      <c r="D12" s="17" t="s">
        <v>438</v>
      </c>
    </row>
    <row r="13" spans="1:4" x14ac:dyDescent="0.2">
      <c r="A13" s="20" t="s">
        <v>1067</v>
      </c>
      <c r="B13" s="19" t="s">
        <v>416</v>
      </c>
      <c r="C13" s="18" t="s">
        <v>333</v>
      </c>
      <c r="D13" s="17" t="s">
        <v>440</v>
      </c>
    </row>
    <row r="14" spans="1:4" x14ac:dyDescent="0.2">
      <c r="A14" s="20" t="s">
        <v>1067</v>
      </c>
      <c r="B14" s="19" t="s">
        <v>110</v>
      </c>
      <c r="C14" s="18" t="s">
        <v>183</v>
      </c>
      <c r="D14" s="17" t="s">
        <v>437</v>
      </c>
    </row>
    <row r="15" spans="1:4" x14ac:dyDescent="0.2">
      <c r="A15" s="20" t="s">
        <v>1067</v>
      </c>
      <c r="B15" s="21" t="s">
        <v>110</v>
      </c>
      <c r="C15" s="21" t="s">
        <v>183</v>
      </c>
      <c r="D15" s="17" t="s">
        <v>436</v>
      </c>
    </row>
    <row r="16" spans="1:4" x14ac:dyDescent="0.2">
      <c r="A16" s="20" t="s">
        <v>1067</v>
      </c>
      <c r="B16" s="21" t="s">
        <v>110</v>
      </c>
      <c r="C16" s="21" t="s">
        <v>61</v>
      </c>
      <c r="D16" s="17" t="s">
        <v>439</v>
      </c>
    </row>
    <row r="17" spans="1:4" x14ac:dyDescent="0.2">
      <c r="A17" s="20" t="s">
        <v>1067</v>
      </c>
      <c r="B17" s="21" t="s">
        <v>110</v>
      </c>
      <c r="C17" s="21" t="s">
        <v>61</v>
      </c>
      <c r="D17" s="17" t="s">
        <v>438</v>
      </c>
    </row>
    <row r="18" spans="1:4" x14ac:dyDescent="0.2">
      <c r="A18" s="20" t="s">
        <v>1067</v>
      </c>
      <c r="B18" s="21" t="s">
        <v>110</v>
      </c>
      <c r="C18" s="21" t="s">
        <v>61</v>
      </c>
      <c r="D18" s="21" t="s">
        <v>440</v>
      </c>
    </row>
    <row r="19" spans="1:4" x14ac:dyDescent="0.2">
      <c r="A19" s="20" t="s">
        <v>1067</v>
      </c>
      <c r="B19" s="21" t="s">
        <v>110</v>
      </c>
      <c r="C19" s="21" t="s">
        <v>61</v>
      </c>
      <c r="D19" s="21" t="s">
        <v>437</v>
      </c>
    </row>
    <row r="20" spans="1:4" x14ac:dyDescent="0.2">
      <c r="A20" s="20" t="s">
        <v>1067</v>
      </c>
      <c r="B20" s="21" t="s">
        <v>110</v>
      </c>
      <c r="C20" s="21" t="s">
        <v>61</v>
      </c>
      <c r="D20" s="21" t="s">
        <v>437</v>
      </c>
    </row>
    <row r="21" spans="1:4" x14ac:dyDescent="0.2">
      <c r="A21" s="20" t="s">
        <v>1067</v>
      </c>
      <c r="B21" s="21" t="s">
        <v>110</v>
      </c>
      <c r="C21" s="21" t="s">
        <v>61</v>
      </c>
      <c r="D21" s="21" t="s">
        <v>436</v>
      </c>
    </row>
    <row r="22" spans="1:4" x14ac:dyDescent="0.2">
      <c r="A22" s="20" t="s">
        <v>1067</v>
      </c>
      <c r="B22" s="21" t="s">
        <v>110</v>
      </c>
      <c r="C22" s="21" t="s">
        <v>61</v>
      </c>
      <c r="D22" s="21" t="s">
        <v>436</v>
      </c>
    </row>
    <row r="23" spans="1:4" x14ac:dyDescent="0.2">
      <c r="A23" s="20" t="s">
        <v>1067</v>
      </c>
      <c r="B23" s="21" t="s">
        <v>110</v>
      </c>
      <c r="C23" s="21" t="s">
        <v>62</v>
      </c>
      <c r="D23" s="21" t="s">
        <v>439</v>
      </c>
    </row>
    <row r="24" spans="1:4" x14ac:dyDescent="0.2">
      <c r="A24" s="20" t="s">
        <v>1067</v>
      </c>
      <c r="B24" s="21" t="s">
        <v>110</v>
      </c>
      <c r="C24" s="21" t="s">
        <v>62</v>
      </c>
      <c r="D24" s="21" t="s">
        <v>438</v>
      </c>
    </row>
    <row r="25" spans="1:4" x14ac:dyDescent="0.2">
      <c r="A25" s="20" t="s">
        <v>1067</v>
      </c>
      <c r="B25" s="21" t="s">
        <v>110</v>
      </c>
      <c r="C25" s="21" t="s">
        <v>62</v>
      </c>
      <c r="D25" s="21" t="s">
        <v>440</v>
      </c>
    </row>
    <row r="26" spans="1:4" x14ac:dyDescent="0.2">
      <c r="A26" s="20" t="s">
        <v>1067</v>
      </c>
      <c r="B26" s="21" t="s">
        <v>110</v>
      </c>
      <c r="C26" s="21" t="s">
        <v>351</v>
      </c>
      <c r="D26" s="21" t="s">
        <v>438</v>
      </c>
    </row>
    <row r="27" spans="1:4" x14ac:dyDescent="0.2">
      <c r="A27" s="20" t="s">
        <v>1067</v>
      </c>
      <c r="B27" s="21" t="s">
        <v>110</v>
      </c>
      <c r="C27" s="21" t="s">
        <v>63</v>
      </c>
      <c r="D27" s="21" t="s">
        <v>438</v>
      </c>
    </row>
    <row r="28" spans="1:4" x14ac:dyDescent="0.2">
      <c r="A28" s="20" t="s">
        <v>1067</v>
      </c>
      <c r="B28" s="21" t="s">
        <v>110</v>
      </c>
      <c r="C28" s="21" t="s">
        <v>64</v>
      </c>
      <c r="D28" s="21" t="s">
        <v>439</v>
      </c>
    </row>
    <row r="29" spans="1:4" x14ac:dyDescent="0.2">
      <c r="A29" s="20" t="s">
        <v>1067</v>
      </c>
      <c r="B29" s="21" t="s">
        <v>110</v>
      </c>
      <c r="C29" s="21" t="s">
        <v>64</v>
      </c>
      <c r="D29" s="21" t="s">
        <v>438</v>
      </c>
    </row>
    <row r="30" spans="1:4" x14ac:dyDescent="0.2">
      <c r="A30" s="20" t="s">
        <v>1067</v>
      </c>
      <c r="B30" s="21" t="s">
        <v>110</v>
      </c>
      <c r="C30" s="21" t="s">
        <v>64</v>
      </c>
      <c r="D30" s="21" t="s">
        <v>440</v>
      </c>
    </row>
    <row r="31" spans="1:4" x14ac:dyDescent="0.2">
      <c r="A31" s="20" t="s">
        <v>1067</v>
      </c>
      <c r="B31" s="21" t="s">
        <v>110</v>
      </c>
      <c r="C31" s="21" t="s">
        <v>64</v>
      </c>
      <c r="D31" s="21" t="s">
        <v>437</v>
      </c>
    </row>
    <row r="32" spans="1:4" x14ac:dyDescent="0.2">
      <c r="A32" s="20" t="s">
        <v>1067</v>
      </c>
      <c r="B32" s="21" t="s">
        <v>110</v>
      </c>
      <c r="C32" s="21" t="s">
        <v>64</v>
      </c>
      <c r="D32" s="21" t="s">
        <v>436</v>
      </c>
    </row>
    <row r="33" spans="1:4" x14ac:dyDescent="0.2">
      <c r="A33" s="20" t="s">
        <v>1067</v>
      </c>
      <c r="B33" s="21" t="s">
        <v>110</v>
      </c>
      <c r="C33" s="21" t="s">
        <v>111</v>
      </c>
      <c r="D33" s="21" t="s">
        <v>440</v>
      </c>
    </row>
    <row r="34" spans="1:4" x14ac:dyDescent="0.2">
      <c r="A34" s="20" t="s">
        <v>1067</v>
      </c>
      <c r="B34" s="21" t="s">
        <v>110</v>
      </c>
      <c r="C34" s="21" t="s">
        <v>350</v>
      </c>
      <c r="D34" s="21" t="s">
        <v>437</v>
      </c>
    </row>
    <row r="35" spans="1:4" x14ac:dyDescent="0.2">
      <c r="A35" s="20" t="s">
        <v>1067</v>
      </c>
      <c r="B35" s="21" t="s">
        <v>110</v>
      </c>
      <c r="C35" s="21" t="s">
        <v>350</v>
      </c>
      <c r="D35" s="21" t="s">
        <v>436</v>
      </c>
    </row>
    <row r="36" spans="1:4" x14ac:dyDescent="0.2">
      <c r="A36" s="20" t="s">
        <v>1067</v>
      </c>
      <c r="B36" s="21" t="s">
        <v>110</v>
      </c>
      <c r="C36" s="21" t="s">
        <v>54</v>
      </c>
      <c r="D36" s="21" t="s">
        <v>438</v>
      </c>
    </row>
    <row r="37" spans="1:4" x14ac:dyDescent="0.2">
      <c r="A37" s="20" t="s">
        <v>1067</v>
      </c>
      <c r="B37" s="21" t="s">
        <v>110</v>
      </c>
      <c r="C37" s="21" t="s">
        <v>54</v>
      </c>
      <c r="D37" s="21" t="s">
        <v>438</v>
      </c>
    </row>
    <row r="38" spans="1:4" x14ac:dyDescent="0.2">
      <c r="A38" s="20" t="s">
        <v>1067</v>
      </c>
      <c r="B38" s="21" t="s">
        <v>110</v>
      </c>
      <c r="C38" s="21" t="s">
        <v>54</v>
      </c>
      <c r="D38" s="21" t="s">
        <v>437</v>
      </c>
    </row>
    <row r="39" spans="1:4" x14ac:dyDescent="0.2">
      <c r="A39" s="20" t="s">
        <v>1067</v>
      </c>
      <c r="B39" s="21" t="s">
        <v>110</v>
      </c>
      <c r="C39" s="21" t="s">
        <v>54</v>
      </c>
      <c r="D39" s="21" t="s">
        <v>436</v>
      </c>
    </row>
    <row r="40" spans="1:4" x14ac:dyDescent="0.2">
      <c r="A40" s="20" t="s">
        <v>1067</v>
      </c>
      <c r="B40" s="21" t="s">
        <v>110</v>
      </c>
      <c r="C40" s="21" t="s">
        <v>65</v>
      </c>
      <c r="D40" s="21" t="s">
        <v>439</v>
      </c>
    </row>
    <row r="41" spans="1:4" x14ac:dyDescent="0.2">
      <c r="A41" s="20" t="s">
        <v>1067</v>
      </c>
      <c r="B41" s="21" t="s">
        <v>110</v>
      </c>
      <c r="C41" s="21" t="s">
        <v>65</v>
      </c>
      <c r="D41" s="21" t="s">
        <v>438</v>
      </c>
    </row>
    <row r="42" spans="1:4" x14ac:dyDescent="0.2">
      <c r="A42" s="20" t="s">
        <v>1067</v>
      </c>
      <c r="B42" s="21" t="s">
        <v>110</v>
      </c>
      <c r="C42" s="21" t="s">
        <v>65</v>
      </c>
      <c r="D42" s="21" t="s">
        <v>440</v>
      </c>
    </row>
    <row r="43" spans="1:4" x14ac:dyDescent="0.2">
      <c r="A43" s="20" t="s">
        <v>1067</v>
      </c>
      <c r="B43" s="21" t="s">
        <v>110</v>
      </c>
      <c r="C43" s="21" t="s">
        <v>65</v>
      </c>
      <c r="D43" s="21" t="s">
        <v>437</v>
      </c>
    </row>
    <row r="44" spans="1:4" x14ac:dyDescent="0.2">
      <c r="A44" s="20" t="s">
        <v>1067</v>
      </c>
      <c r="B44" s="21" t="s">
        <v>110</v>
      </c>
      <c r="C44" s="21" t="s">
        <v>65</v>
      </c>
      <c r="D44" s="21" t="s">
        <v>436</v>
      </c>
    </row>
    <row r="45" spans="1:4" x14ac:dyDescent="0.2">
      <c r="A45" s="20" t="s">
        <v>1067</v>
      </c>
      <c r="B45" s="21" t="s">
        <v>110</v>
      </c>
      <c r="C45" s="21" t="s">
        <v>66</v>
      </c>
      <c r="D45" s="21" t="s">
        <v>440</v>
      </c>
    </row>
    <row r="46" spans="1:4" x14ac:dyDescent="0.2">
      <c r="A46" s="20" t="s">
        <v>1067</v>
      </c>
      <c r="B46" s="21" t="s">
        <v>110</v>
      </c>
      <c r="C46" s="21" t="s">
        <v>68</v>
      </c>
      <c r="D46" s="21" t="s">
        <v>440</v>
      </c>
    </row>
    <row r="47" spans="1:4" x14ac:dyDescent="0.2">
      <c r="A47" s="20" t="s">
        <v>1067</v>
      </c>
      <c r="B47" s="21" t="s">
        <v>110</v>
      </c>
      <c r="C47" s="21" t="s">
        <v>67</v>
      </c>
      <c r="D47" s="21" t="s">
        <v>439</v>
      </c>
    </row>
    <row r="48" spans="1:4" x14ac:dyDescent="0.2">
      <c r="A48" s="20" t="s">
        <v>1067</v>
      </c>
      <c r="B48" s="21" t="s">
        <v>110</v>
      </c>
      <c r="C48" s="21" t="s">
        <v>67</v>
      </c>
      <c r="D48" s="21" t="s">
        <v>438</v>
      </c>
    </row>
    <row r="49" spans="1:4" x14ac:dyDescent="0.2">
      <c r="A49" s="20" t="s">
        <v>1067</v>
      </c>
      <c r="B49" s="21" t="s">
        <v>110</v>
      </c>
      <c r="C49" s="21" t="s">
        <v>67</v>
      </c>
      <c r="D49" s="21" t="s">
        <v>438</v>
      </c>
    </row>
    <row r="50" spans="1:4" x14ac:dyDescent="0.2">
      <c r="A50" s="20" t="s">
        <v>1067</v>
      </c>
      <c r="B50" s="21" t="s">
        <v>110</v>
      </c>
      <c r="C50" s="21" t="s">
        <v>67</v>
      </c>
      <c r="D50" s="21" t="s">
        <v>440</v>
      </c>
    </row>
    <row r="51" spans="1:4" x14ac:dyDescent="0.2">
      <c r="A51" s="20" t="s">
        <v>1067</v>
      </c>
      <c r="B51" s="21" t="s">
        <v>110</v>
      </c>
      <c r="C51" s="21" t="s">
        <v>67</v>
      </c>
      <c r="D51" s="21" t="s">
        <v>437</v>
      </c>
    </row>
    <row r="52" spans="1:4" x14ac:dyDescent="0.2">
      <c r="A52" s="20" t="s">
        <v>1067</v>
      </c>
      <c r="B52" s="21" t="s">
        <v>110</v>
      </c>
      <c r="C52" s="21" t="s">
        <v>67</v>
      </c>
      <c r="D52" s="21" t="s">
        <v>437</v>
      </c>
    </row>
    <row r="53" spans="1:4" x14ac:dyDescent="0.2">
      <c r="A53" s="20" t="s">
        <v>1067</v>
      </c>
      <c r="B53" s="21" t="s">
        <v>110</v>
      </c>
      <c r="C53" s="21" t="s">
        <v>67</v>
      </c>
      <c r="D53" s="21" t="s">
        <v>436</v>
      </c>
    </row>
    <row r="54" spans="1:4" x14ac:dyDescent="0.2">
      <c r="A54" s="20" t="s">
        <v>1067</v>
      </c>
      <c r="B54" s="21" t="s">
        <v>110</v>
      </c>
      <c r="C54" s="21" t="s">
        <v>67</v>
      </c>
      <c r="D54" s="21" t="s">
        <v>436</v>
      </c>
    </row>
    <row r="55" spans="1:4" x14ac:dyDescent="0.2">
      <c r="A55" s="20" t="s">
        <v>1067</v>
      </c>
      <c r="B55" s="21" t="s">
        <v>110</v>
      </c>
      <c r="C55" s="21" t="s">
        <v>430</v>
      </c>
      <c r="D55" s="21" t="s">
        <v>439</v>
      </c>
    </row>
    <row r="56" spans="1:4" x14ac:dyDescent="0.2">
      <c r="A56" s="20" t="s">
        <v>1067</v>
      </c>
      <c r="B56" s="21" t="s">
        <v>110</v>
      </c>
      <c r="C56" s="21" t="s">
        <v>430</v>
      </c>
      <c r="D56" s="21" t="s">
        <v>438</v>
      </c>
    </row>
    <row r="57" spans="1:4" x14ac:dyDescent="0.2">
      <c r="A57" s="20" t="s">
        <v>1067</v>
      </c>
      <c r="B57" s="21" t="s">
        <v>110</v>
      </c>
      <c r="C57" s="21" t="s">
        <v>430</v>
      </c>
      <c r="D57" s="21" t="s">
        <v>438</v>
      </c>
    </row>
    <row r="58" spans="1:4" x14ac:dyDescent="0.2">
      <c r="A58" s="20" t="s">
        <v>1067</v>
      </c>
      <c r="B58" s="21" t="s">
        <v>110</v>
      </c>
      <c r="C58" s="21" t="s">
        <v>430</v>
      </c>
      <c r="D58" s="21" t="s">
        <v>437</v>
      </c>
    </row>
    <row r="59" spans="1:4" x14ac:dyDescent="0.2">
      <c r="A59" s="20" t="s">
        <v>1067</v>
      </c>
      <c r="B59" s="21" t="s">
        <v>110</v>
      </c>
      <c r="C59" s="21" t="s">
        <v>430</v>
      </c>
      <c r="D59" s="21" t="s">
        <v>436</v>
      </c>
    </row>
    <row r="60" spans="1:4" x14ac:dyDescent="0.2">
      <c r="A60" s="20" t="s">
        <v>1067</v>
      </c>
      <c r="B60" s="21" t="s">
        <v>110</v>
      </c>
      <c r="C60" s="21" t="s">
        <v>431</v>
      </c>
      <c r="D60" s="21" t="s">
        <v>438</v>
      </c>
    </row>
    <row r="61" spans="1:4" x14ac:dyDescent="0.2">
      <c r="A61" s="20" t="s">
        <v>1067</v>
      </c>
      <c r="B61" s="21" t="s">
        <v>133</v>
      </c>
      <c r="C61" s="21" t="s">
        <v>69</v>
      </c>
      <c r="D61" s="21" t="s">
        <v>439</v>
      </c>
    </row>
    <row r="62" spans="1:4" x14ac:dyDescent="0.2">
      <c r="A62" s="20" t="s">
        <v>1067</v>
      </c>
      <c r="B62" s="21" t="s">
        <v>133</v>
      </c>
      <c r="C62" s="21" t="s">
        <v>70</v>
      </c>
      <c r="D62" s="21" t="s">
        <v>439</v>
      </c>
    </row>
    <row r="63" spans="1:4" x14ac:dyDescent="0.2">
      <c r="A63" s="20" t="s">
        <v>1067</v>
      </c>
      <c r="B63" s="21" t="s">
        <v>413</v>
      </c>
      <c r="C63" s="21" t="s">
        <v>454</v>
      </c>
      <c r="D63" s="21" t="s">
        <v>439</v>
      </c>
    </row>
    <row r="64" spans="1:4" x14ac:dyDescent="0.2">
      <c r="A64" s="20" t="s">
        <v>1067</v>
      </c>
      <c r="B64" s="21" t="s">
        <v>413</v>
      </c>
      <c r="C64" s="21" t="s">
        <v>454</v>
      </c>
      <c r="D64" s="21" t="s">
        <v>438</v>
      </c>
    </row>
    <row r="65" spans="1:4" x14ac:dyDescent="0.2">
      <c r="A65" s="20" t="s">
        <v>1067</v>
      </c>
      <c r="B65" s="21" t="s">
        <v>413</v>
      </c>
      <c r="C65" s="21" t="s">
        <v>454</v>
      </c>
      <c r="D65" s="21" t="s">
        <v>440</v>
      </c>
    </row>
    <row r="66" spans="1:4" x14ac:dyDescent="0.2">
      <c r="A66" s="20" t="s">
        <v>1067</v>
      </c>
      <c r="B66" s="21" t="s">
        <v>135</v>
      </c>
      <c r="C66" s="21" t="s">
        <v>387</v>
      </c>
      <c r="D66" s="21" t="s">
        <v>439</v>
      </c>
    </row>
    <row r="67" spans="1:4" x14ac:dyDescent="0.2">
      <c r="A67" s="20" t="s">
        <v>1067</v>
      </c>
      <c r="B67" s="21" t="s">
        <v>135</v>
      </c>
      <c r="C67" s="21" t="s">
        <v>387</v>
      </c>
      <c r="D67" s="21" t="s">
        <v>438</v>
      </c>
    </row>
    <row r="68" spans="1:4" x14ac:dyDescent="0.2">
      <c r="A68" s="20" t="s">
        <v>1067</v>
      </c>
      <c r="B68" s="21" t="s">
        <v>135</v>
      </c>
      <c r="C68" s="21" t="s">
        <v>387</v>
      </c>
      <c r="D68" s="21" t="s">
        <v>440</v>
      </c>
    </row>
    <row r="69" spans="1:4" x14ac:dyDescent="0.2">
      <c r="A69" s="20" t="s">
        <v>1067</v>
      </c>
      <c r="B69" s="21" t="s">
        <v>135</v>
      </c>
      <c r="C69" s="21" t="s">
        <v>387</v>
      </c>
      <c r="D69" s="21" t="s">
        <v>437</v>
      </c>
    </row>
    <row r="70" spans="1:4" x14ac:dyDescent="0.2">
      <c r="A70" s="20" t="s">
        <v>1067</v>
      </c>
      <c r="B70" s="21" t="s">
        <v>135</v>
      </c>
      <c r="C70" s="21" t="s">
        <v>387</v>
      </c>
      <c r="D70" s="21" t="s">
        <v>436</v>
      </c>
    </row>
    <row r="71" spans="1:4" x14ac:dyDescent="0.2">
      <c r="A71" s="20" t="s">
        <v>1067</v>
      </c>
      <c r="B71" s="21" t="s">
        <v>135</v>
      </c>
      <c r="C71" s="21" t="s">
        <v>159</v>
      </c>
      <c r="D71" s="21" t="s">
        <v>439</v>
      </c>
    </row>
    <row r="72" spans="1:4" x14ac:dyDescent="0.2">
      <c r="A72" s="20" t="s">
        <v>1067</v>
      </c>
      <c r="B72" s="21" t="s">
        <v>135</v>
      </c>
      <c r="C72" s="21" t="s">
        <v>159</v>
      </c>
      <c r="D72" s="21" t="s">
        <v>440</v>
      </c>
    </row>
    <row r="73" spans="1:4" x14ac:dyDescent="0.2">
      <c r="A73" s="20" t="s">
        <v>1067</v>
      </c>
      <c r="B73" s="21" t="s">
        <v>135</v>
      </c>
      <c r="C73" s="21" t="s">
        <v>159</v>
      </c>
      <c r="D73" s="21" t="s">
        <v>437</v>
      </c>
    </row>
    <row r="74" spans="1:4" x14ac:dyDescent="0.2">
      <c r="A74" s="20" t="s">
        <v>1067</v>
      </c>
      <c r="B74" s="21" t="s">
        <v>135</v>
      </c>
      <c r="C74" s="21" t="s">
        <v>159</v>
      </c>
      <c r="D74" s="21" t="s">
        <v>436</v>
      </c>
    </row>
    <row r="75" spans="1:4" x14ac:dyDescent="0.2">
      <c r="A75" s="20" t="s">
        <v>1067</v>
      </c>
      <c r="B75" s="21" t="s">
        <v>135</v>
      </c>
      <c r="C75" s="21" t="s">
        <v>72</v>
      </c>
      <c r="D75" s="21" t="s">
        <v>439</v>
      </c>
    </row>
    <row r="76" spans="1:4" x14ac:dyDescent="0.2">
      <c r="A76" s="20" t="s">
        <v>1067</v>
      </c>
      <c r="B76" s="21" t="s">
        <v>135</v>
      </c>
      <c r="C76" s="21" t="s">
        <v>72</v>
      </c>
      <c r="D76" s="21" t="s">
        <v>440</v>
      </c>
    </row>
    <row r="77" spans="1:4" x14ac:dyDescent="0.2">
      <c r="A77" s="20" t="s">
        <v>1067</v>
      </c>
      <c r="B77" s="21" t="s">
        <v>135</v>
      </c>
      <c r="C77" s="21" t="s">
        <v>72</v>
      </c>
      <c r="D77" s="21" t="s">
        <v>437</v>
      </c>
    </row>
    <row r="78" spans="1:4" x14ac:dyDescent="0.2">
      <c r="A78" s="20" t="s">
        <v>1067</v>
      </c>
      <c r="B78" s="21" t="s">
        <v>135</v>
      </c>
      <c r="C78" s="21" t="s">
        <v>72</v>
      </c>
      <c r="D78" s="21" t="s">
        <v>436</v>
      </c>
    </row>
    <row r="79" spans="1:4" x14ac:dyDescent="0.2">
      <c r="A79" s="20" t="s">
        <v>1067</v>
      </c>
      <c r="B79" s="21" t="s">
        <v>403</v>
      </c>
      <c r="C79" s="21" t="s">
        <v>403</v>
      </c>
      <c r="D79" s="21" t="s">
        <v>439</v>
      </c>
    </row>
    <row r="80" spans="1:4" x14ac:dyDescent="0.2">
      <c r="A80" s="20" t="s">
        <v>1067</v>
      </c>
      <c r="B80" s="21" t="s">
        <v>403</v>
      </c>
      <c r="C80" s="21" t="s">
        <v>403</v>
      </c>
      <c r="D80" s="21" t="s">
        <v>438</v>
      </c>
    </row>
    <row r="81" spans="1:4" x14ac:dyDescent="0.2">
      <c r="A81" s="20" t="s">
        <v>1067</v>
      </c>
      <c r="B81" s="21" t="s">
        <v>403</v>
      </c>
      <c r="C81" s="21" t="s">
        <v>403</v>
      </c>
      <c r="D81" s="21" t="s">
        <v>440</v>
      </c>
    </row>
    <row r="82" spans="1:4" x14ac:dyDescent="0.2">
      <c r="A82" s="20" t="s">
        <v>1067</v>
      </c>
      <c r="B82" s="21" t="s">
        <v>403</v>
      </c>
      <c r="C82" s="21" t="s">
        <v>403</v>
      </c>
      <c r="D82" s="21" t="s">
        <v>437</v>
      </c>
    </row>
    <row r="83" spans="1:4" x14ac:dyDescent="0.2">
      <c r="A83" s="20" t="s">
        <v>1067</v>
      </c>
      <c r="B83" s="21" t="s">
        <v>403</v>
      </c>
      <c r="C83" s="21" t="s">
        <v>403</v>
      </c>
      <c r="D83" s="21" t="s">
        <v>436</v>
      </c>
    </row>
    <row r="84" spans="1:4" x14ac:dyDescent="0.2">
      <c r="A84" s="20" t="s">
        <v>1067</v>
      </c>
      <c r="B84" s="21" t="s">
        <v>408</v>
      </c>
      <c r="C84" s="21" t="s">
        <v>74</v>
      </c>
      <c r="D84" s="21" t="s">
        <v>437</v>
      </c>
    </row>
    <row r="85" spans="1:4" x14ac:dyDescent="0.2">
      <c r="A85" s="20" t="s">
        <v>1067</v>
      </c>
      <c r="B85" s="21" t="s">
        <v>408</v>
      </c>
      <c r="C85" s="21" t="s">
        <v>74</v>
      </c>
      <c r="D85" s="21" t="s">
        <v>436</v>
      </c>
    </row>
    <row r="86" spans="1:4" x14ac:dyDescent="0.2">
      <c r="A86" s="20" t="s">
        <v>1067</v>
      </c>
      <c r="B86" s="21" t="s">
        <v>408</v>
      </c>
      <c r="C86" s="21" t="s">
        <v>348</v>
      </c>
      <c r="D86" s="21" t="s">
        <v>437</v>
      </c>
    </row>
    <row r="87" spans="1:4" x14ac:dyDescent="0.2">
      <c r="A87" s="20" t="s">
        <v>1067</v>
      </c>
      <c r="B87" s="21" t="s">
        <v>408</v>
      </c>
      <c r="C87" s="21" t="s">
        <v>348</v>
      </c>
      <c r="D87" s="21" t="s">
        <v>436</v>
      </c>
    </row>
    <row r="88" spans="1:4" x14ac:dyDescent="0.2">
      <c r="A88" s="20" t="s">
        <v>1067</v>
      </c>
      <c r="B88" s="21" t="s">
        <v>114</v>
      </c>
      <c r="C88" s="21" t="s">
        <v>342</v>
      </c>
      <c r="D88" s="21" t="s">
        <v>439</v>
      </c>
    </row>
    <row r="89" spans="1:4" x14ac:dyDescent="0.2">
      <c r="A89" s="20" t="s">
        <v>1067</v>
      </c>
      <c r="B89" s="21" t="s">
        <v>114</v>
      </c>
      <c r="C89" s="21" t="s">
        <v>342</v>
      </c>
      <c r="D89" s="21" t="s">
        <v>438</v>
      </c>
    </row>
    <row r="90" spans="1:4" x14ac:dyDescent="0.2">
      <c r="A90" s="20" t="s">
        <v>1067</v>
      </c>
      <c r="B90" s="21" t="s">
        <v>114</v>
      </c>
      <c r="C90" s="21" t="s">
        <v>342</v>
      </c>
      <c r="D90" s="21" t="s">
        <v>437</v>
      </c>
    </row>
    <row r="91" spans="1:4" x14ac:dyDescent="0.2">
      <c r="A91" s="20" t="s">
        <v>1067</v>
      </c>
      <c r="B91" s="21" t="s">
        <v>114</v>
      </c>
      <c r="C91" s="21" t="s">
        <v>342</v>
      </c>
      <c r="D91" s="21" t="s">
        <v>436</v>
      </c>
    </row>
    <row r="92" spans="1:4" x14ac:dyDescent="0.2">
      <c r="A92" s="20" t="s">
        <v>1067</v>
      </c>
      <c r="B92" s="21" t="s">
        <v>114</v>
      </c>
      <c r="C92" s="21" t="s">
        <v>115</v>
      </c>
      <c r="D92" s="21" t="s">
        <v>439</v>
      </c>
    </row>
    <row r="93" spans="1:4" x14ac:dyDescent="0.2">
      <c r="A93" s="20" t="s">
        <v>1067</v>
      </c>
      <c r="B93" s="21" t="s">
        <v>114</v>
      </c>
      <c r="C93" s="21" t="s">
        <v>115</v>
      </c>
      <c r="D93" s="21" t="s">
        <v>437</v>
      </c>
    </row>
    <row r="94" spans="1:4" x14ac:dyDescent="0.2">
      <c r="A94" s="20" t="s">
        <v>1067</v>
      </c>
      <c r="B94" s="21" t="s">
        <v>114</v>
      </c>
      <c r="C94" s="21" t="s">
        <v>115</v>
      </c>
      <c r="D94" s="21" t="s">
        <v>436</v>
      </c>
    </row>
    <row r="95" spans="1:4" x14ac:dyDescent="0.2">
      <c r="A95" s="20" t="s">
        <v>1067</v>
      </c>
      <c r="B95" s="21" t="s">
        <v>114</v>
      </c>
      <c r="C95" s="21" t="s">
        <v>343</v>
      </c>
      <c r="D95" s="21" t="s">
        <v>439</v>
      </c>
    </row>
    <row r="96" spans="1:4" x14ac:dyDescent="0.2">
      <c r="A96" s="20" t="s">
        <v>1067</v>
      </c>
      <c r="B96" s="21" t="s">
        <v>114</v>
      </c>
      <c r="C96" s="21" t="s">
        <v>343</v>
      </c>
      <c r="D96" s="21" t="s">
        <v>437</v>
      </c>
    </row>
    <row r="97" spans="1:4" x14ac:dyDescent="0.2">
      <c r="A97" s="20" t="s">
        <v>1067</v>
      </c>
      <c r="B97" s="21" t="s">
        <v>114</v>
      </c>
      <c r="C97" s="21" t="s">
        <v>343</v>
      </c>
      <c r="D97" s="21" t="s">
        <v>436</v>
      </c>
    </row>
    <row r="98" spans="1:4" x14ac:dyDescent="0.2">
      <c r="A98" s="20" t="s">
        <v>1067</v>
      </c>
      <c r="B98" s="21" t="s">
        <v>114</v>
      </c>
      <c r="C98" s="21" t="s">
        <v>341</v>
      </c>
      <c r="D98" s="21" t="s">
        <v>437</v>
      </c>
    </row>
    <row r="99" spans="1:4" x14ac:dyDescent="0.2">
      <c r="A99" s="20" t="s">
        <v>1067</v>
      </c>
      <c r="B99" s="21" t="s">
        <v>114</v>
      </c>
      <c r="C99" s="21" t="s">
        <v>341</v>
      </c>
      <c r="D99" s="21" t="s">
        <v>436</v>
      </c>
    </row>
    <row r="100" spans="1:4" x14ac:dyDescent="0.2">
      <c r="A100" s="20" t="s">
        <v>1067</v>
      </c>
      <c r="B100" s="21" t="s">
        <v>114</v>
      </c>
      <c r="C100" s="21" t="s">
        <v>373</v>
      </c>
      <c r="D100" s="21" t="s">
        <v>439</v>
      </c>
    </row>
    <row r="101" spans="1:4" x14ac:dyDescent="0.2">
      <c r="A101" s="20" t="s">
        <v>1067</v>
      </c>
      <c r="B101" s="21" t="s">
        <v>114</v>
      </c>
      <c r="C101" s="21" t="s">
        <v>373</v>
      </c>
      <c r="D101" s="21" t="s">
        <v>437</v>
      </c>
    </row>
    <row r="102" spans="1:4" x14ac:dyDescent="0.2">
      <c r="A102" s="20" t="s">
        <v>1067</v>
      </c>
      <c r="B102" s="21" t="s">
        <v>114</v>
      </c>
      <c r="C102" s="21" t="s">
        <v>373</v>
      </c>
      <c r="D102" s="21" t="s">
        <v>436</v>
      </c>
    </row>
    <row r="103" spans="1:4" x14ac:dyDescent="0.2">
      <c r="A103" s="20" t="s">
        <v>1067</v>
      </c>
      <c r="B103" s="21" t="s">
        <v>116</v>
      </c>
      <c r="C103" s="21" t="s">
        <v>400</v>
      </c>
      <c r="D103" s="21" t="s">
        <v>438</v>
      </c>
    </row>
    <row r="104" spans="1:4" x14ac:dyDescent="0.2">
      <c r="A104" s="20" t="s">
        <v>1067</v>
      </c>
      <c r="B104" s="21" t="s">
        <v>116</v>
      </c>
      <c r="C104" s="21" t="s">
        <v>400</v>
      </c>
      <c r="D104" s="21" t="s">
        <v>437</v>
      </c>
    </row>
    <row r="105" spans="1:4" x14ac:dyDescent="0.2">
      <c r="A105" s="20" t="s">
        <v>1067</v>
      </c>
      <c r="B105" s="21" t="s">
        <v>116</v>
      </c>
      <c r="C105" s="21" t="s">
        <v>400</v>
      </c>
      <c r="D105" s="21" t="s">
        <v>436</v>
      </c>
    </row>
    <row r="106" spans="1:4" x14ac:dyDescent="0.2">
      <c r="A106" s="20" t="s">
        <v>1067</v>
      </c>
      <c r="B106" s="21" t="s">
        <v>117</v>
      </c>
      <c r="C106" s="21" t="s">
        <v>80</v>
      </c>
      <c r="D106" s="21" t="s">
        <v>438</v>
      </c>
    </row>
    <row r="107" spans="1:4" x14ac:dyDescent="0.2">
      <c r="A107" s="20" t="s">
        <v>1067</v>
      </c>
      <c r="B107" s="21" t="s">
        <v>117</v>
      </c>
      <c r="C107" s="21" t="s">
        <v>80</v>
      </c>
      <c r="D107" s="21" t="s">
        <v>437</v>
      </c>
    </row>
    <row r="108" spans="1:4" x14ac:dyDescent="0.2">
      <c r="A108" s="20" t="s">
        <v>1067</v>
      </c>
      <c r="B108" s="21" t="s">
        <v>117</v>
      </c>
      <c r="C108" s="21" t="s">
        <v>80</v>
      </c>
      <c r="D108" s="21" t="s">
        <v>436</v>
      </c>
    </row>
    <row r="109" spans="1:4" x14ac:dyDescent="0.2">
      <c r="A109" s="20" t="s">
        <v>1067</v>
      </c>
      <c r="B109" s="21" t="s">
        <v>119</v>
      </c>
      <c r="C109" s="21" t="s">
        <v>369</v>
      </c>
      <c r="D109" s="21" t="s">
        <v>438</v>
      </c>
    </row>
    <row r="110" spans="1:4" x14ac:dyDescent="0.2">
      <c r="A110" s="20" t="s">
        <v>1067</v>
      </c>
      <c r="B110" s="21" t="s">
        <v>119</v>
      </c>
      <c r="C110" s="21" t="s">
        <v>372</v>
      </c>
      <c r="D110" s="21" t="s">
        <v>439</v>
      </c>
    </row>
    <row r="111" spans="1:4" x14ac:dyDescent="0.2">
      <c r="A111" s="20" t="s">
        <v>1067</v>
      </c>
      <c r="B111" s="21" t="s">
        <v>119</v>
      </c>
      <c r="C111" s="21" t="s">
        <v>372</v>
      </c>
      <c r="D111" s="21" t="s">
        <v>438</v>
      </c>
    </row>
    <row r="112" spans="1:4" x14ac:dyDescent="0.2">
      <c r="A112" s="20" t="s">
        <v>1067</v>
      </c>
      <c r="B112" s="21" t="s">
        <v>119</v>
      </c>
      <c r="C112" s="21" t="s">
        <v>372</v>
      </c>
      <c r="D112" s="21" t="s">
        <v>440</v>
      </c>
    </row>
    <row r="113" spans="1:4" x14ac:dyDescent="0.2">
      <c r="A113" s="20" t="s">
        <v>1067</v>
      </c>
      <c r="B113" s="21" t="s">
        <v>119</v>
      </c>
      <c r="C113" s="21" t="s">
        <v>372</v>
      </c>
      <c r="D113" s="21" t="s">
        <v>437</v>
      </c>
    </row>
    <row r="114" spans="1:4" x14ac:dyDescent="0.2">
      <c r="A114" s="20" t="s">
        <v>1067</v>
      </c>
      <c r="B114" s="21" t="s">
        <v>119</v>
      </c>
      <c r="C114" s="21" t="s">
        <v>372</v>
      </c>
      <c r="D114" s="21" t="s">
        <v>436</v>
      </c>
    </row>
    <row r="115" spans="1:4" x14ac:dyDescent="0.2">
      <c r="A115" s="20" t="s">
        <v>1067</v>
      </c>
      <c r="B115" s="21" t="s">
        <v>415</v>
      </c>
      <c r="C115" s="21" t="s">
        <v>457</v>
      </c>
      <c r="D115" s="21" t="s">
        <v>438</v>
      </c>
    </row>
    <row r="116" spans="1:4" x14ac:dyDescent="0.2">
      <c r="A116" s="20" t="s">
        <v>1067</v>
      </c>
      <c r="B116" s="21" t="s">
        <v>415</v>
      </c>
      <c r="C116" s="21" t="s">
        <v>457</v>
      </c>
      <c r="D116" s="21" t="s">
        <v>440</v>
      </c>
    </row>
    <row r="117" spans="1:4" x14ac:dyDescent="0.2">
      <c r="A117" s="20" t="s">
        <v>1067</v>
      </c>
      <c r="B117" s="21" t="s">
        <v>415</v>
      </c>
      <c r="C117" s="21" t="s">
        <v>457</v>
      </c>
      <c r="D117" s="21" t="s">
        <v>437</v>
      </c>
    </row>
    <row r="118" spans="1:4" x14ac:dyDescent="0.2">
      <c r="A118" s="20" t="s">
        <v>1067</v>
      </c>
      <c r="B118" s="21" t="s">
        <v>415</v>
      </c>
      <c r="C118" s="21" t="s">
        <v>457</v>
      </c>
      <c r="D118" s="21" t="s">
        <v>436</v>
      </c>
    </row>
    <row r="119" spans="1:4" x14ac:dyDescent="0.2">
      <c r="A119" s="20" t="s">
        <v>1067</v>
      </c>
      <c r="B119" s="21" t="s">
        <v>419</v>
      </c>
      <c r="C119" s="21" t="s">
        <v>463</v>
      </c>
      <c r="D119" s="21" t="s">
        <v>437</v>
      </c>
    </row>
    <row r="120" spans="1:4" x14ac:dyDescent="0.2">
      <c r="A120" s="20" t="s">
        <v>1067</v>
      </c>
      <c r="B120" s="21" t="s">
        <v>419</v>
      </c>
      <c r="C120" s="21" t="s">
        <v>463</v>
      </c>
      <c r="D120" s="21" t="s">
        <v>436</v>
      </c>
    </row>
    <row r="121" spans="1:4" x14ac:dyDescent="0.2">
      <c r="A121" s="20" t="s">
        <v>1067</v>
      </c>
      <c r="B121" s="21" t="s">
        <v>419</v>
      </c>
      <c r="C121" s="21" t="s">
        <v>465</v>
      </c>
      <c r="D121" s="21" t="s">
        <v>437</v>
      </c>
    </row>
    <row r="122" spans="1:4" x14ac:dyDescent="0.2">
      <c r="A122" s="20" t="s">
        <v>1067</v>
      </c>
      <c r="B122" s="21" t="s">
        <v>419</v>
      </c>
      <c r="C122" s="21" t="s">
        <v>465</v>
      </c>
      <c r="D122" s="21" t="s">
        <v>436</v>
      </c>
    </row>
    <row r="123" spans="1:4" x14ac:dyDescent="0.2">
      <c r="A123" s="20" t="s">
        <v>1067</v>
      </c>
      <c r="B123" s="21" t="s">
        <v>419</v>
      </c>
      <c r="C123" s="21" t="s">
        <v>468</v>
      </c>
      <c r="D123" s="21" t="s">
        <v>437</v>
      </c>
    </row>
    <row r="124" spans="1:4" x14ac:dyDescent="0.2">
      <c r="A124" s="20" t="s">
        <v>1067</v>
      </c>
      <c r="B124" s="21" t="s">
        <v>419</v>
      </c>
      <c r="C124" s="21" t="s">
        <v>468</v>
      </c>
      <c r="D124" s="21" t="s">
        <v>436</v>
      </c>
    </row>
    <row r="125" spans="1:4" x14ac:dyDescent="0.2">
      <c r="A125" s="20" t="s">
        <v>1067</v>
      </c>
      <c r="B125" s="21" t="s">
        <v>419</v>
      </c>
      <c r="C125" s="21" t="s">
        <v>466</v>
      </c>
      <c r="D125" s="21" t="s">
        <v>437</v>
      </c>
    </row>
    <row r="126" spans="1:4" x14ac:dyDescent="0.2">
      <c r="A126" s="20" t="s">
        <v>1067</v>
      </c>
      <c r="B126" s="21" t="s">
        <v>419</v>
      </c>
      <c r="C126" s="21" t="s">
        <v>466</v>
      </c>
      <c r="D126" s="21" t="s">
        <v>436</v>
      </c>
    </row>
    <row r="127" spans="1:4" x14ac:dyDescent="0.2">
      <c r="A127" s="20" t="s">
        <v>1067</v>
      </c>
      <c r="B127" s="21" t="s">
        <v>419</v>
      </c>
      <c r="C127" s="21" t="s">
        <v>483</v>
      </c>
      <c r="D127" s="21" t="s">
        <v>437</v>
      </c>
    </row>
    <row r="128" spans="1:4" x14ac:dyDescent="0.2">
      <c r="A128" s="20" t="s">
        <v>1067</v>
      </c>
      <c r="B128" s="21" t="s">
        <v>419</v>
      </c>
      <c r="C128" s="21" t="s">
        <v>483</v>
      </c>
      <c r="D128" s="21" t="s">
        <v>436</v>
      </c>
    </row>
    <row r="129" spans="1:4" x14ac:dyDescent="0.2">
      <c r="A129" s="20" t="s">
        <v>1067</v>
      </c>
      <c r="B129" s="21" t="s">
        <v>419</v>
      </c>
      <c r="C129" s="21" t="s">
        <v>471</v>
      </c>
      <c r="D129" s="21" t="s">
        <v>437</v>
      </c>
    </row>
    <row r="130" spans="1:4" x14ac:dyDescent="0.2">
      <c r="A130" s="20" t="s">
        <v>1067</v>
      </c>
      <c r="B130" s="21" t="s">
        <v>419</v>
      </c>
      <c r="C130" s="21" t="s">
        <v>471</v>
      </c>
      <c r="D130" s="21" t="s">
        <v>436</v>
      </c>
    </row>
    <row r="131" spans="1:4" x14ac:dyDescent="0.2">
      <c r="A131" s="20" t="s">
        <v>1067</v>
      </c>
      <c r="B131" s="21" t="s">
        <v>419</v>
      </c>
      <c r="C131" s="21" t="s">
        <v>473</v>
      </c>
      <c r="D131" s="21" t="s">
        <v>437</v>
      </c>
    </row>
    <row r="132" spans="1:4" x14ac:dyDescent="0.2">
      <c r="A132" s="20" t="s">
        <v>1067</v>
      </c>
      <c r="B132" s="21" t="s">
        <v>419</v>
      </c>
      <c r="C132" s="21" t="s">
        <v>473</v>
      </c>
      <c r="D132" s="21" t="s">
        <v>436</v>
      </c>
    </row>
    <row r="133" spans="1:4" x14ac:dyDescent="0.2">
      <c r="A133" s="20" t="s">
        <v>1067</v>
      </c>
      <c r="B133" s="21" t="s">
        <v>419</v>
      </c>
      <c r="C133" s="21" t="s">
        <v>475</v>
      </c>
      <c r="D133" s="21" t="s">
        <v>437</v>
      </c>
    </row>
    <row r="134" spans="1:4" x14ac:dyDescent="0.2">
      <c r="A134" s="20" t="s">
        <v>1067</v>
      </c>
      <c r="B134" s="21" t="s">
        <v>419</v>
      </c>
      <c r="C134" s="21" t="s">
        <v>475</v>
      </c>
      <c r="D134" s="21" t="s">
        <v>436</v>
      </c>
    </row>
    <row r="135" spans="1:4" x14ac:dyDescent="0.2">
      <c r="A135" s="20" t="s">
        <v>1067</v>
      </c>
      <c r="B135" s="21" t="s">
        <v>419</v>
      </c>
      <c r="C135" s="21" t="s">
        <v>44</v>
      </c>
      <c r="D135" s="21" t="s">
        <v>437</v>
      </c>
    </row>
    <row r="136" spans="1:4" x14ac:dyDescent="0.2">
      <c r="A136" s="20" t="s">
        <v>1067</v>
      </c>
      <c r="B136" s="21" t="s">
        <v>419</v>
      </c>
      <c r="C136" s="21" t="s">
        <v>44</v>
      </c>
      <c r="D136" s="21" t="s">
        <v>436</v>
      </c>
    </row>
    <row r="137" spans="1:4" x14ac:dyDescent="0.2">
      <c r="A137" s="20" t="s">
        <v>1067</v>
      </c>
      <c r="B137" s="21" t="s">
        <v>419</v>
      </c>
      <c r="C137" s="21" t="s">
        <v>479</v>
      </c>
      <c r="D137" s="21" t="s">
        <v>437</v>
      </c>
    </row>
    <row r="138" spans="1:4" x14ac:dyDescent="0.2">
      <c r="A138" s="20" t="s">
        <v>1067</v>
      </c>
      <c r="B138" s="21" t="s">
        <v>419</v>
      </c>
      <c r="C138" s="21" t="s">
        <v>479</v>
      </c>
      <c r="D138" s="21" t="s">
        <v>436</v>
      </c>
    </row>
    <row r="139" spans="1:4" x14ac:dyDescent="0.2">
      <c r="A139" s="20" t="s">
        <v>1067</v>
      </c>
      <c r="B139" s="21" t="s">
        <v>419</v>
      </c>
      <c r="C139" s="21" t="s">
        <v>460</v>
      </c>
      <c r="D139" s="21" t="s">
        <v>437</v>
      </c>
    </row>
    <row r="140" spans="1:4" x14ac:dyDescent="0.2">
      <c r="A140" s="20" t="s">
        <v>1067</v>
      </c>
      <c r="B140" s="21" t="s">
        <v>419</v>
      </c>
      <c r="C140" s="21" t="s">
        <v>460</v>
      </c>
      <c r="D140" s="21" t="s">
        <v>436</v>
      </c>
    </row>
    <row r="141" spans="1:4" x14ac:dyDescent="0.2">
      <c r="A141" s="20" t="s">
        <v>1067</v>
      </c>
      <c r="B141" s="21" t="s">
        <v>121</v>
      </c>
      <c r="C141" s="21" t="s">
        <v>81</v>
      </c>
      <c r="D141" s="21" t="s">
        <v>439</v>
      </c>
    </row>
    <row r="142" spans="1:4" x14ac:dyDescent="0.2">
      <c r="A142" s="20" t="s">
        <v>1067</v>
      </c>
      <c r="B142" s="21" t="s">
        <v>121</v>
      </c>
      <c r="C142" s="21" t="s">
        <v>81</v>
      </c>
      <c r="D142" s="21" t="s">
        <v>438</v>
      </c>
    </row>
    <row r="143" spans="1:4" x14ac:dyDescent="0.2">
      <c r="A143" s="20" t="s">
        <v>1067</v>
      </c>
      <c r="B143" s="21" t="s">
        <v>121</v>
      </c>
      <c r="C143" s="21" t="s">
        <v>81</v>
      </c>
      <c r="D143" s="21" t="s">
        <v>440</v>
      </c>
    </row>
    <row r="144" spans="1:4" x14ac:dyDescent="0.2">
      <c r="A144" s="20" t="s">
        <v>1067</v>
      </c>
      <c r="B144" s="21" t="s">
        <v>121</v>
      </c>
      <c r="C144" s="21" t="s">
        <v>81</v>
      </c>
      <c r="D144" s="21" t="s">
        <v>437</v>
      </c>
    </row>
    <row r="145" spans="1:4" x14ac:dyDescent="0.2">
      <c r="A145" s="20" t="s">
        <v>1067</v>
      </c>
      <c r="B145" s="21" t="s">
        <v>121</v>
      </c>
      <c r="C145" s="21" t="s">
        <v>81</v>
      </c>
      <c r="D145" s="21" t="s">
        <v>436</v>
      </c>
    </row>
    <row r="146" spans="1:4" x14ac:dyDescent="0.2">
      <c r="A146" s="20" t="s">
        <v>1067</v>
      </c>
      <c r="B146" s="21" t="s">
        <v>121</v>
      </c>
      <c r="C146" s="21" t="s">
        <v>401</v>
      </c>
      <c r="D146" s="21" t="s">
        <v>440</v>
      </c>
    </row>
    <row r="147" spans="1:4" x14ac:dyDescent="0.2">
      <c r="A147" s="20" t="s">
        <v>1067</v>
      </c>
      <c r="B147" s="21" t="s">
        <v>121</v>
      </c>
      <c r="C147" s="21" t="s">
        <v>453</v>
      </c>
      <c r="D147" s="21" t="s">
        <v>439</v>
      </c>
    </row>
    <row r="148" spans="1:4" x14ac:dyDescent="0.2">
      <c r="A148" s="20" t="s">
        <v>1067</v>
      </c>
      <c r="B148" s="21" t="s">
        <v>121</v>
      </c>
      <c r="C148" s="21" t="s">
        <v>453</v>
      </c>
      <c r="D148" s="21" t="s">
        <v>438</v>
      </c>
    </row>
    <row r="149" spans="1:4" x14ac:dyDescent="0.2">
      <c r="A149" s="20" t="s">
        <v>1067</v>
      </c>
      <c r="B149" s="21" t="s">
        <v>121</v>
      </c>
      <c r="C149" s="21" t="s">
        <v>453</v>
      </c>
      <c r="D149" s="21" t="s">
        <v>440</v>
      </c>
    </row>
    <row r="150" spans="1:4" x14ac:dyDescent="0.2">
      <c r="A150" s="20" t="s">
        <v>1067</v>
      </c>
      <c r="B150" s="21" t="s">
        <v>121</v>
      </c>
      <c r="C150" s="21" t="s">
        <v>453</v>
      </c>
      <c r="D150" s="21" t="s">
        <v>437</v>
      </c>
    </row>
    <row r="151" spans="1:4" x14ac:dyDescent="0.2">
      <c r="A151" s="20" t="s">
        <v>1067</v>
      </c>
      <c r="B151" s="21" t="s">
        <v>121</v>
      </c>
      <c r="C151" s="21" t="s">
        <v>453</v>
      </c>
      <c r="D151" s="21" t="s">
        <v>436</v>
      </c>
    </row>
    <row r="152" spans="1:4" x14ac:dyDescent="0.2">
      <c r="A152" s="20" t="s">
        <v>1069</v>
      </c>
      <c r="B152" s="21" t="s">
        <v>131</v>
      </c>
      <c r="C152" s="21" t="s">
        <v>56</v>
      </c>
      <c r="D152" s="21" t="s">
        <v>439</v>
      </c>
    </row>
    <row r="153" spans="1:4" x14ac:dyDescent="0.2">
      <c r="A153" s="20" t="s">
        <v>1069</v>
      </c>
      <c r="B153" s="21" t="s">
        <v>131</v>
      </c>
      <c r="C153" s="21" t="s">
        <v>56</v>
      </c>
      <c r="D153" s="21" t="s">
        <v>438</v>
      </c>
    </row>
    <row r="154" spans="1:4" x14ac:dyDescent="0.2">
      <c r="A154" s="20" t="s">
        <v>1069</v>
      </c>
      <c r="B154" s="21" t="s">
        <v>131</v>
      </c>
      <c r="C154" s="21" t="s">
        <v>56</v>
      </c>
      <c r="D154" s="21" t="s">
        <v>440</v>
      </c>
    </row>
    <row r="155" spans="1:4" x14ac:dyDescent="0.2">
      <c r="A155" s="20" t="s">
        <v>1069</v>
      </c>
      <c r="B155" s="21" t="s">
        <v>131</v>
      </c>
      <c r="C155" s="21" t="s">
        <v>56</v>
      </c>
      <c r="D155" s="21" t="s">
        <v>437</v>
      </c>
    </row>
    <row r="156" spans="1:4" x14ac:dyDescent="0.2">
      <c r="A156" s="20" t="s">
        <v>1069</v>
      </c>
      <c r="B156" s="21" t="s">
        <v>131</v>
      </c>
      <c r="C156" s="21" t="s">
        <v>56</v>
      </c>
      <c r="D156" s="21" t="s">
        <v>436</v>
      </c>
    </row>
    <row r="157" spans="1:4" x14ac:dyDescent="0.2">
      <c r="A157" s="20" t="s">
        <v>1069</v>
      </c>
      <c r="B157" s="21" t="s">
        <v>107</v>
      </c>
      <c r="C157" s="21" t="s">
        <v>108</v>
      </c>
      <c r="D157" s="21" t="s">
        <v>437</v>
      </c>
    </row>
    <row r="158" spans="1:4" x14ac:dyDescent="0.2">
      <c r="A158" s="20" t="s">
        <v>1069</v>
      </c>
      <c r="B158" s="21" t="s">
        <v>107</v>
      </c>
      <c r="C158" s="21" t="s">
        <v>108</v>
      </c>
      <c r="D158" s="21" t="s">
        <v>436</v>
      </c>
    </row>
    <row r="159" spans="1:4" x14ac:dyDescent="0.2">
      <c r="A159" s="20" t="s">
        <v>1069</v>
      </c>
      <c r="B159" s="21" t="s">
        <v>110</v>
      </c>
      <c r="C159" s="21" t="s">
        <v>183</v>
      </c>
      <c r="D159" s="21" t="s">
        <v>436</v>
      </c>
    </row>
    <row r="160" spans="1:4" x14ac:dyDescent="0.2">
      <c r="A160" s="20" t="s">
        <v>1069</v>
      </c>
      <c r="B160" s="21" t="s">
        <v>110</v>
      </c>
      <c r="C160" s="21" t="s">
        <v>63</v>
      </c>
      <c r="D160" s="21" t="s">
        <v>436</v>
      </c>
    </row>
    <row r="161" spans="1:4" x14ac:dyDescent="0.2">
      <c r="A161" s="20" t="s">
        <v>1069</v>
      </c>
      <c r="B161" s="21" t="s">
        <v>110</v>
      </c>
      <c r="C161" s="21" t="s">
        <v>431</v>
      </c>
      <c r="D161" s="21" t="s">
        <v>436</v>
      </c>
    </row>
    <row r="162" spans="1:4" x14ac:dyDescent="0.2">
      <c r="A162" s="20" t="s">
        <v>1069</v>
      </c>
      <c r="B162" s="21" t="s">
        <v>206</v>
      </c>
      <c r="C162" s="21" t="s">
        <v>207</v>
      </c>
      <c r="D162" s="21" t="s">
        <v>439</v>
      </c>
    </row>
    <row r="163" spans="1:4" x14ac:dyDescent="0.2">
      <c r="A163" s="20" t="s">
        <v>1069</v>
      </c>
      <c r="B163" s="21" t="s">
        <v>206</v>
      </c>
      <c r="C163" s="21" t="s">
        <v>207</v>
      </c>
      <c r="D163" s="21" t="s">
        <v>438</v>
      </c>
    </row>
    <row r="164" spans="1:4" x14ac:dyDescent="0.2">
      <c r="A164" s="20" t="s">
        <v>1069</v>
      </c>
      <c r="B164" s="21" t="s">
        <v>206</v>
      </c>
      <c r="C164" s="21" t="s">
        <v>207</v>
      </c>
      <c r="D164" s="21" t="s">
        <v>440</v>
      </c>
    </row>
    <row r="165" spans="1:4" x14ac:dyDescent="0.2">
      <c r="A165" s="20" t="s">
        <v>1069</v>
      </c>
      <c r="B165" s="21" t="s">
        <v>206</v>
      </c>
      <c r="C165" s="21" t="s">
        <v>207</v>
      </c>
      <c r="D165" s="21" t="s">
        <v>437</v>
      </c>
    </row>
    <row r="166" spans="1:4" x14ac:dyDescent="0.2">
      <c r="A166" s="20" t="s">
        <v>1069</v>
      </c>
      <c r="B166" s="21" t="s">
        <v>206</v>
      </c>
      <c r="C166" s="21" t="s">
        <v>207</v>
      </c>
      <c r="D166" s="21" t="s">
        <v>436</v>
      </c>
    </row>
    <row r="167" spans="1:4" x14ac:dyDescent="0.2">
      <c r="A167" s="20" t="s">
        <v>1069</v>
      </c>
      <c r="B167" s="21" t="s">
        <v>409</v>
      </c>
      <c r="C167" s="21" t="s">
        <v>113</v>
      </c>
      <c r="D167" s="21" t="s">
        <v>439</v>
      </c>
    </row>
    <row r="168" spans="1:4" x14ac:dyDescent="0.2">
      <c r="A168" s="20" t="s">
        <v>1069</v>
      </c>
      <c r="B168" s="21" t="s">
        <v>409</v>
      </c>
      <c r="C168" s="21" t="s">
        <v>113</v>
      </c>
      <c r="D168" s="21" t="s">
        <v>438</v>
      </c>
    </row>
    <row r="169" spans="1:4" x14ac:dyDescent="0.2">
      <c r="A169" s="20" t="s">
        <v>1069</v>
      </c>
      <c r="B169" s="21" t="s">
        <v>409</v>
      </c>
      <c r="C169" s="21" t="s">
        <v>113</v>
      </c>
      <c r="D169" s="21" t="s">
        <v>440</v>
      </c>
    </row>
    <row r="170" spans="1:4" x14ac:dyDescent="0.2">
      <c r="A170" s="20" t="s">
        <v>1069</v>
      </c>
      <c r="B170" s="21" t="s">
        <v>409</v>
      </c>
      <c r="C170" s="21" t="s">
        <v>337</v>
      </c>
      <c r="D170" s="21" t="s">
        <v>439</v>
      </c>
    </row>
    <row r="171" spans="1:4" x14ac:dyDescent="0.2">
      <c r="A171" s="20" t="s">
        <v>1069</v>
      </c>
      <c r="B171" s="21" t="s">
        <v>409</v>
      </c>
      <c r="C171" s="21" t="s">
        <v>337</v>
      </c>
      <c r="D171" s="21" t="s">
        <v>438</v>
      </c>
    </row>
    <row r="172" spans="1:4" x14ac:dyDescent="0.2">
      <c r="A172" s="20" t="s">
        <v>1069</v>
      </c>
      <c r="B172" s="21" t="s">
        <v>409</v>
      </c>
      <c r="C172" s="21" t="s">
        <v>337</v>
      </c>
      <c r="D172" s="21" t="s">
        <v>440</v>
      </c>
    </row>
    <row r="173" spans="1:4" x14ac:dyDescent="0.2">
      <c r="A173" s="20" t="s">
        <v>1069</v>
      </c>
      <c r="B173" s="21" t="s">
        <v>409</v>
      </c>
      <c r="C173" s="21" t="s">
        <v>337</v>
      </c>
      <c r="D173" s="21" t="s">
        <v>437</v>
      </c>
    </row>
    <row r="174" spans="1:4" x14ac:dyDescent="0.2">
      <c r="A174" s="20" t="s">
        <v>1069</v>
      </c>
      <c r="B174" s="21" t="s">
        <v>409</v>
      </c>
      <c r="C174" s="21" t="s">
        <v>337</v>
      </c>
      <c r="D174" s="21" t="s">
        <v>436</v>
      </c>
    </row>
    <row r="175" spans="1:4" x14ac:dyDescent="0.2">
      <c r="A175" s="20" t="s">
        <v>1069</v>
      </c>
      <c r="B175" s="21" t="s">
        <v>409</v>
      </c>
      <c r="C175" s="21" t="s">
        <v>338</v>
      </c>
      <c r="D175" s="21" t="s">
        <v>439</v>
      </c>
    </row>
    <row r="176" spans="1:4" x14ac:dyDescent="0.2">
      <c r="A176" s="20" t="s">
        <v>1069</v>
      </c>
      <c r="B176" s="21" t="s">
        <v>409</v>
      </c>
      <c r="C176" s="21" t="s">
        <v>338</v>
      </c>
      <c r="D176" s="21" t="s">
        <v>438</v>
      </c>
    </row>
    <row r="177" spans="1:4" x14ac:dyDescent="0.2">
      <c r="A177" s="20" t="s">
        <v>1069</v>
      </c>
      <c r="B177" s="21" t="s">
        <v>409</v>
      </c>
      <c r="C177" s="21" t="s">
        <v>338</v>
      </c>
      <c r="D177" s="21" t="s">
        <v>440</v>
      </c>
    </row>
    <row r="178" spans="1:4" x14ac:dyDescent="0.2">
      <c r="A178" s="20" t="s">
        <v>1069</v>
      </c>
      <c r="B178" s="21" t="s">
        <v>409</v>
      </c>
      <c r="C178" s="21" t="s">
        <v>338</v>
      </c>
      <c r="D178" s="21" t="s">
        <v>437</v>
      </c>
    </row>
    <row r="179" spans="1:4" x14ac:dyDescent="0.2">
      <c r="A179" s="20" t="s">
        <v>1069</v>
      </c>
      <c r="B179" s="21" t="s">
        <v>409</v>
      </c>
      <c r="C179" s="21" t="s">
        <v>338</v>
      </c>
      <c r="D179" s="21" t="s">
        <v>436</v>
      </c>
    </row>
    <row r="180" spans="1:4" x14ac:dyDescent="0.2">
      <c r="A180" s="20" t="s">
        <v>1069</v>
      </c>
      <c r="B180" s="21" t="s">
        <v>516</v>
      </c>
      <c r="C180" s="21" t="s">
        <v>517</v>
      </c>
      <c r="D180" s="21" t="s">
        <v>439</v>
      </c>
    </row>
    <row r="181" spans="1:4" x14ac:dyDescent="0.2">
      <c r="A181" s="20" t="s">
        <v>1069</v>
      </c>
      <c r="B181" s="21" t="s">
        <v>516</v>
      </c>
      <c r="C181" s="21" t="s">
        <v>517</v>
      </c>
      <c r="D181" s="21" t="s">
        <v>438</v>
      </c>
    </row>
    <row r="182" spans="1:4" x14ac:dyDescent="0.2">
      <c r="A182" s="20" t="s">
        <v>1069</v>
      </c>
      <c r="B182" s="21" t="s">
        <v>516</v>
      </c>
      <c r="C182" s="21" t="s">
        <v>517</v>
      </c>
      <c r="D182" s="21" t="s">
        <v>440</v>
      </c>
    </row>
    <row r="183" spans="1:4" x14ac:dyDescent="0.2">
      <c r="A183" s="20" t="s">
        <v>1069</v>
      </c>
      <c r="B183" s="21" t="s">
        <v>516</v>
      </c>
      <c r="C183" s="21" t="s">
        <v>517</v>
      </c>
      <c r="D183" s="21" t="s">
        <v>437</v>
      </c>
    </row>
    <row r="184" spans="1:4" x14ac:dyDescent="0.2">
      <c r="A184" s="20" t="s">
        <v>1069</v>
      </c>
      <c r="B184" s="21" t="s">
        <v>516</v>
      </c>
      <c r="C184" s="21" t="s">
        <v>517</v>
      </c>
      <c r="D184" s="21" t="s">
        <v>436</v>
      </c>
    </row>
    <row r="185" spans="1:4" x14ac:dyDescent="0.2">
      <c r="A185" s="20" t="s">
        <v>1069</v>
      </c>
      <c r="B185" s="21" t="s">
        <v>408</v>
      </c>
      <c r="C185" s="21" t="s">
        <v>76</v>
      </c>
      <c r="D185" s="21" t="s">
        <v>439</v>
      </c>
    </row>
    <row r="186" spans="1:4" x14ac:dyDescent="0.2">
      <c r="A186" s="20" t="s">
        <v>1069</v>
      </c>
      <c r="B186" s="21" t="s">
        <v>408</v>
      </c>
      <c r="C186" s="21" t="s">
        <v>76</v>
      </c>
      <c r="D186" s="21" t="s">
        <v>438</v>
      </c>
    </row>
    <row r="187" spans="1:4" x14ac:dyDescent="0.2">
      <c r="A187" s="20" t="s">
        <v>1069</v>
      </c>
      <c r="B187" s="21" t="s">
        <v>408</v>
      </c>
      <c r="C187" s="21" t="s">
        <v>76</v>
      </c>
      <c r="D187" s="21" t="s">
        <v>440</v>
      </c>
    </row>
    <row r="188" spans="1:4" x14ac:dyDescent="0.2">
      <c r="A188" s="20" t="s">
        <v>1069</v>
      </c>
      <c r="B188" s="21" t="s">
        <v>410</v>
      </c>
      <c r="C188" s="21" t="s">
        <v>339</v>
      </c>
      <c r="D188" s="21" t="s">
        <v>440</v>
      </c>
    </row>
    <row r="189" spans="1:4" x14ac:dyDescent="0.2">
      <c r="A189" s="20" t="s">
        <v>1069</v>
      </c>
      <c r="B189" s="21" t="s">
        <v>410</v>
      </c>
      <c r="C189" s="21" t="s">
        <v>339</v>
      </c>
      <c r="D189" s="21" t="s">
        <v>437</v>
      </c>
    </row>
    <row r="190" spans="1:4" x14ac:dyDescent="0.2">
      <c r="A190" s="20" t="s">
        <v>1069</v>
      </c>
      <c r="B190" s="21" t="s">
        <v>410</v>
      </c>
      <c r="C190" s="21" t="s">
        <v>339</v>
      </c>
      <c r="D190" s="21" t="s">
        <v>436</v>
      </c>
    </row>
    <row r="191" spans="1:4" x14ac:dyDescent="0.2">
      <c r="A191" s="20" t="s">
        <v>1069</v>
      </c>
      <c r="B191" s="21" t="s">
        <v>410</v>
      </c>
      <c r="C191" s="21" t="s">
        <v>79</v>
      </c>
      <c r="D191" s="21" t="s">
        <v>440</v>
      </c>
    </row>
    <row r="192" spans="1:4" x14ac:dyDescent="0.2">
      <c r="A192" s="20" t="s">
        <v>1069</v>
      </c>
      <c r="B192" s="21" t="s">
        <v>410</v>
      </c>
      <c r="C192" s="21" t="s">
        <v>79</v>
      </c>
      <c r="D192" s="21" t="s">
        <v>437</v>
      </c>
    </row>
    <row r="193" spans="1:4" x14ac:dyDescent="0.2">
      <c r="A193" s="20" t="s">
        <v>1069</v>
      </c>
      <c r="B193" s="21" t="s">
        <v>410</v>
      </c>
      <c r="C193" s="21" t="s">
        <v>79</v>
      </c>
      <c r="D193" s="21" t="s">
        <v>436</v>
      </c>
    </row>
    <row r="194" spans="1:4" x14ac:dyDescent="0.2">
      <c r="A194" s="20" t="s">
        <v>1069</v>
      </c>
      <c r="B194" s="21" t="s">
        <v>410</v>
      </c>
      <c r="C194" s="21" t="s">
        <v>340</v>
      </c>
      <c r="D194" s="21" t="s">
        <v>440</v>
      </c>
    </row>
    <row r="195" spans="1:4" x14ac:dyDescent="0.2">
      <c r="A195" s="20" t="s">
        <v>1069</v>
      </c>
      <c r="B195" s="21" t="s">
        <v>410</v>
      </c>
      <c r="C195" s="21" t="s">
        <v>340</v>
      </c>
      <c r="D195" s="21" t="s">
        <v>437</v>
      </c>
    </row>
    <row r="196" spans="1:4" x14ac:dyDescent="0.2">
      <c r="A196" s="20" t="s">
        <v>1069</v>
      </c>
      <c r="B196" s="21" t="s">
        <v>410</v>
      </c>
      <c r="C196" s="21" t="s">
        <v>340</v>
      </c>
      <c r="D196" s="21" t="s">
        <v>436</v>
      </c>
    </row>
    <row r="197" spans="1:4" x14ac:dyDescent="0.2">
      <c r="A197" s="20" t="s">
        <v>1069</v>
      </c>
      <c r="B197" s="21" t="s">
        <v>117</v>
      </c>
      <c r="C197" s="21" t="s">
        <v>345</v>
      </c>
      <c r="D197" s="21" t="s">
        <v>439</v>
      </c>
    </row>
    <row r="198" spans="1:4" x14ac:dyDescent="0.2">
      <c r="A198" s="20" t="s">
        <v>1069</v>
      </c>
      <c r="B198" s="21" t="s">
        <v>117</v>
      </c>
      <c r="C198" s="21" t="s">
        <v>345</v>
      </c>
      <c r="D198" s="21" t="s">
        <v>438</v>
      </c>
    </row>
    <row r="199" spans="1:4" x14ac:dyDescent="0.2">
      <c r="A199" s="20" t="s">
        <v>1069</v>
      </c>
      <c r="B199" s="21" t="s">
        <v>117</v>
      </c>
      <c r="C199" s="21" t="s">
        <v>345</v>
      </c>
      <c r="D199" s="21" t="s">
        <v>440</v>
      </c>
    </row>
    <row r="200" spans="1:4" x14ac:dyDescent="0.2">
      <c r="A200" s="20" t="s">
        <v>1069</v>
      </c>
      <c r="B200" s="21" t="s">
        <v>117</v>
      </c>
      <c r="C200" s="21" t="s">
        <v>345</v>
      </c>
      <c r="D200" s="21" t="s">
        <v>437</v>
      </c>
    </row>
    <row r="201" spans="1:4" x14ac:dyDescent="0.2">
      <c r="A201" s="20" t="s">
        <v>1069</v>
      </c>
      <c r="B201" s="21" t="s">
        <v>117</v>
      </c>
      <c r="C201" s="21" t="s">
        <v>345</v>
      </c>
      <c r="D201" s="21" t="s">
        <v>436</v>
      </c>
    </row>
    <row r="202" spans="1:4" x14ac:dyDescent="0.2">
      <c r="A202" s="20" t="s">
        <v>1069</v>
      </c>
      <c r="B202" s="21" t="s">
        <v>117</v>
      </c>
      <c r="C202" s="21" t="s">
        <v>344</v>
      </c>
      <c r="D202" s="21" t="s">
        <v>439</v>
      </c>
    </row>
    <row r="203" spans="1:4" x14ac:dyDescent="0.2">
      <c r="A203" s="20" t="s">
        <v>1069</v>
      </c>
      <c r="B203" s="21" t="s">
        <v>117</v>
      </c>
      <c r="C203" s="21" t="s">
        <v>344</v>
      </c>
      <c r="D203" s="21" t="s">
        <v>438</v>
      </c>
    </row>
    <row r="204" spans="1:4" x14ac:dyDescent="0.2">
      <c r="A204" s="20" t="s">
        <v>1069</v>
      </c>
      <c r="B204" s="21" t="s">
        <v>117</v>
      </c>
      <c r="C204" s="21" t="s">
        <v>344</v>
      </c>
      <c r="D204" s="21" t="s">
        <v>440</v>
      </c>
    </row>
    <row r="205" spans="1:4" x14ac:dyDescent="0.2">
      <c r="A205" s="20" t="s">
        <v>1069</v>
      </c>
      <c r="B205" s="21" t="s">
        <v>117</v>
      </c>
      <c r="C205" s="21" t="s">
        <v>344</v>
      </c>
      <c r="D205" s="21" t="s">
        <v>437</v>
      </c>
    </row>
    <row r="206" spans="1:4" x14ac:dyDescent="0.2">
      <c r="A206" s="20" t="s">
        <v>1069</v>
      </c>
      <c r="B206" s="21" t="s">
        <v>117</v>
      </c>
      <c r="C206" s="21" t="s">
        <v>344</v>
      </c>
      <c r="D206" s="21" t="s">
        <v>436</v>
      </c>
    </row>
    <row r="207" spans="1:4" x14ac:dyDescent="0.2">
      <c r="A207" s="20" t="s">
        <v>1069</v>
      </c>
      <c r="B207" s="21" t="s">
        <v>119</v>
      </c>
      <c r="C207" s="21" t="s">
        <v>369</v>
      </c>
      <c r="D207" s="21" t="s">
        <v>439</v>
      </c>
    </row>
    <row r="208" spans="1:4" x14ac:dyDescent="0.2">
      <c r="A208" s="20" t="s">
        <v>1069</v>
      </c>
      <c r="B208" s="21" t="s">
        <v>119</v>
      </c>
      <c r="C208" s="21" t="s">
        <v>369</v>
      </c>
      <c r="D208" s="21" t="s">
        <v>440</v>
      </c>
    </row>
    <row r="209" spans="1:4" x14ac:dyDescent="0.2">
      <c r="A209" s="20" t="s">
        <v>1069</v>
      </c>
      <c r="B209" s="21" t="s">
        <v>120</v>
      </c>
      <c r="C209" s="21" t="s">
        <v>451</v>
      </c>
      <c r="D209" s="21" t="s">
        <v>439</v>
      </c>
    </row>
    <row r="210" spans="1:4" x14ac:dyDescent="0.2">
      <c r="A210" s="20" t="s">
        <v>1069</v>
      </c>
      <c r="B210" s="21" t="s">
        <v>120</v>
      </c>
      <c r="C210" s="21" t="s">
        <v>451</v>
      </c>
      <c r="D210" s="21" t="s">
        <v>438</v>
      </c>
    </row>
    <row r="211" spans="1:4" x14ac:dyDescent="0.2">
      <c r="A211" s="20" t="s">
        <v>1069</v>
      </c>
      <c r="B211" s="21" t="s">
        <v>120</v>
      </c>
      <c r="C211" s="21" t="s">
        <v>451</v>
      </c>
      <c r="D211" s="21" t="s">
        <v>440</v>
      </c>
    </row>
    <row r="212" spans="1:4" x14ac:dyDescent="0.2">
      <c r="A212" s="20" t="s">
        <v>1069</v>
      </c>
      <c r="B212" s="21" t="s">
        <v>120</v>
      </c>
      <c r="C212" s="21" t="s">
        <v>451</v>
      </c>
      <c r="D212" s="21" t="s">
        <v>437</v>
      </c>
    </row>
    <row r="213" spans="1:4" x14ac:dyDescent="0.2">
      <c r="A213" s="20" t="s">
        <v>1069</v>
      </c>
      <c r="B213" s="21" t="s">
        <v>120</v>
      </c>
      <c r="C213" s="21" t="s">
        <v>451</v>
      </c>
      <c r="D213" s="21" t="s">
        <v>436</v>
      </c>
    </row>
    <row r="214" spans="1:4" x14ac:dyDescent="0.2">
      <c r="A214" s="20" t="s">
        <v>1069</v>
      </c>
      <c r="B214" s="21" t="s">
        <v>120</v>
      </c>
      <c r="C214" s="21" t="s">
        <v>46</v>
      </c>
      <c r="D214" s="21" t="s">
        <v>439</v>
      </c>
    </row>
    <row r="215" spans="1:4" x14ac:dyDescent="0.2">
      <c r="A215" s="20" t="s">
        <v>1069</v>
      </c>
      <c r="B215" s="21" t="s">
        <v>120</v>
      </c>
      <c r="C215" s="21" t="s">
        <v>46</v>
      </c>
      <c r="D215" s="21" t="s">
        <v>438</v>
      </c>
    </row>
    <row r="216" spans="1:4" x14ac:dyDescent="0.2">
      <c r="A216" s="20" t="s">
        <v>1069</v>
      </c>
      <c r="B216" s="21" t="s">
        <v>120</v>
      </c>
      <c r="C216" s="21" t="s">
        <v>46</v>
      </c>
      <c r="D216" s="21" t="s">
        <v>440</v>
      </c>
    </row>
    <row r="217" spans="1:4" x14ac:dyDescent="0.2">
      <c r="A217" s="20" t="s">
        <v>1069</v>
      </c>
      <c r="B217" s="21" t="s">
        <v>120</v>
      </c>
      <c r="C217" s="21" t="s">
        <v>46</v>
      </c>
      <c r="D217" s="21" t="s">
        <v>437</v>
      </c>
    </row>
    <row r="218" spans="1:4" x14ac:dyDescent="0.2">
      <c r="A218" s="20" t="s">
        <v>1069</v>
      </c>
      <c r="B218" s="21" t="s">
        <v>120</v>
      </c>
      <c r="C218" s="21" t="s">
        <v>46</v>
      </c>
      <c r="D218" s="21" t="s">
        <v>436</v>
      </c>
    </row>
    <row r="219" spans="1:4" x14ac:dyDescent="0.2">
      <c r="A219" s="20" t="s">
        <v>1069</v>
      </c>
      <c r="B219" s="21" t="s">
        <v>412</v>
      </c>
      <c r="C219" s="21" t="s">
        <v>347</v>
      </c>
      <c r="D219" s="21" t="s">
        <v>439</v>
      </c>
    </row>
    <row r="220" spans="1:4" x14ac:dyDescent="0.2">
      <c r="A220" s="20" t="s">
        <v>1069</v>
      </c>
      <c r="B220" s="21" t="s">
        <v>412</v>
      </c>
      <c r="C220" s="21" t="s">
        <v>347</v>
      </c>
      <c r="D220" s="21" t="s">
        <v>438</v>
      </c>
    </row>
    <row r="221" spans="1:4" x14ac:dyDescent="0.2">
      <c r="A221" s="20" t="s">
        <v>1069</v>
      </c>
      <c r="B221" s="21" t="s">
        <v>412</v>
      </c>
      <c r="C221" s="21" t="s">
        <v>347</v>
      </c>
      <c r="D221" s="21" t="s">
        <v>440</v>
      </c>
    </row>
    <row r="222" spans="1:4" x14ac:dyDescent="0.2">
      <c r="A222" s="20" t="s">
        <v>1069</v>
      </c>
      <c r="B222" s="21" t="s">
        <v>412</v>
      </c>
      <c r="C222" s="21" t="s">
        <v>347</v>
      </c>
      <c r="D222" s="21" t="s">
        <v>437</v>
      </c>
    </row>
    <row r="223" spans="1:4" x14ac:dyDescent="0.2">
      <c r="A223" s="20" t="s">
        <v>1069</v>
      </c>
      <c r="B223" s="21" t="s">
        <v>412</v>
      </c>
      <c r="C223" s="21" t="s">
        <v>347</v>
      </c>
      <c r="D223" s="21" t="s">
        <v>436</v>
      </c>
    </row>
    <row r="224" spans="1:4" x14ac:dyDescent="0.2">
      <c r="A224" s="20" t="s">
        <v>1069</v>
      </c>
      <c r="B224" s="21" t="s">
        <v>58</v>
      </c>
      <c r="C224" s="21" t="s">
        <v>163</v>
      </c>
      <c r="D224" s="21" t="s">
        <v>439</v>
      </c>
    </row>
    <row r="225" spans="1:4" x14ac:dyDescent="0.2">
      <c r="A225" s="20" t="s">
        <v>1069</v>
      </c>
      <c r="B225" s="21" t="s">
        <v>58</v>
      </c>
      <c r="C225" s="21" t="s">
        <v>163</v>
      </c>
      <c r="D225" s="21" t="s">
        <v>438</v>
      </c>
    </row>
    <row r="226" spans="1:4" x14ac:dyDescent="0.2">
      <c r="A226" s="20" t="s">
        <v>1069</v>
      </c>
      <c r="B226" s="21" t="s">
        <v>58</v>
      </c>
      <c r="C226" s="21" t="s">
        <v>163</v>
      </c>
      <c r="D226" s="21" t="s">
        <v>440</v>
      </c>
    </row>
    <row r="227" spans="1:4" x14ac:dyDescent="0.2">
      <c r="A227" s="20" t="s">
        <v>1069</v>
      </c>
      <c r="B227" s="21" t="s">
        <v>58</v>
      </c>
      <c r="C227" s="21" t="s">
        <v>164</v>
      </c>
      <c r="D227" s="21" t="s">
        <v>439</v>
      </c>
    </row>
    <row r="228" spans="1:4" x14ac:dyDescent="0.2">
      <c r="A228" s="20" t="s">
        <v>1069</v>
      </c>
      <c r="B228" s="21" t="s">
        <v>58</v>
      </c>
      <c r="C228" s="21" t="s">
        <v>164</v>
      </c>
      <c r="D228" s="21" t="s">
        <v>438</v>
      </c>
    </row>
    <row r="229" spans="1:4" x14ac:dyDescent="0.2">
      <c r="A229" s="20" t="s">
        <v>1069</v>
      </c>
      <c r="B229" s="21" t="s">
        <v>58</v>
      </c>
      <c r="C229" s="21" t="s">
        <v>164</v>
      </c>
      <c r="D229" s="21" t="s">
        <v>440</v>
      </c>
    </row>
    <row r="230" spans="1:4" x14ac:dyDescent="0.2">
      <c r="A230" s="20" t="s">
        <v>1069</v>
      </c>
      <c r="B230" s="21" t="s">
        <v>415</v>
      </c>
      <c r="C230" s="21" t="s">
        <v>457</v>
      </c>
      <c r="D230" s="21" t="s">
        <v>439</v>
      </c>
    </row>
    <row r="231" spans="1:4" x14ac:dyDescent="0.2">
      <c r="A231" s="20" t="s">
        <v>1069</v>
      </c>
      <c r="B231" s="21" t="s">
        <v>419</v>
      </c>
      <c r="C231" s="21" t="s">
        <v>463</v>
      </c>
      <c r="D231" s="21" t="s">
        <v>440</v>
      </c>
    </row>
    <row r="232" spans="1:4" x14ac:dyDescent="0.2">
      <c r="A232" s="20" t="s">
        <v>1069</v>
      </c>
      <c r="B232" s="21" t="s">
        <v>419</v>
      </c>
      <c r="C232" s="21" t="s">
        <v>464</v>
      </c>
      <c r="D232" s="21" t="s">
        <v>440</v>
      </c>
    </row>
    <row r="233" spans="1:4" x14ac:dyDescent="0.2">
      <c r="A233" s="20" t="s">
        <v>1069</v>
      </c>
      <c r="B233" s="21" t="s">
        <v>419</v>
      </c>
      <c r="C233" s="21" t="s">
        <v>465</v>
      </c>
      <c r="D233" s="21" t="s">
        <v>440</v>
      </c>
    </row>
    <row r="234" spans="1:4" x14ac:dyDescent="0.2">
      <c r="A234" s="20" t="s">
        <v>1069</v>
      </c>
      <c r="B234" s="21" t="s">
        <v>419</v>
      </c>
      <c r="C234" s="21" t="s">
        <v>468</v>
      </c>
      <c r="D234" s="21" t="s">
        <v>440</v>
      </c>
    </row>
    <row r="235" spans="1:4" x14ac:dyDescent="0.2">
      <c r="A235" s="20" t="s">
        <v>1069</v>
      </c>
      <c r="B235" s="21" t="s">
        <v>419</v>
      </c>
      <c r="C235" s="21" t="s">
        <v>466</v>
      </c>
      <c r="D235" s="21" t="s">
        <v>440</v>
      </c>
    </row>
    <row r="236" spans="1:4" x14ac:dyDescent="0.2">
      <c r="A236" s="20" t="s">
        <v>1069</v>
      </c>
      <c r="B236" s="21" t="s">
        <v>419</v>
      </c>
      <c r="C236" s="21" t="s">
        <v>469</v>
      </c>
      <c r="D236" s="21" t="s">
        <v>440</v>
      </c>
    </row>
    <row r="237" spans="1:4" x14ac:dyDescent="0.2">
      <c r="A237" s="20" t="s">
        <v>1069</v>
      </c>
      <c r="B237" s="21" t="s">
        <v>419</v>
      </c>
      <c r="C237" s="21" t="s">
        <v>467</v>
      </c>
      <c r="D237" s="21" t="s">
        <v>440</v>
      </c>
    </row>
    <row r="238" spans="1:4" x14ac:dyDescent="0.2">
      <c r="A238" s="20" t="s">
        <v>1069</v>
      </c>
      <c r="B238" s="21" t="s">
        <v>419</v>
      </c>
      <c r="C238" s="21" t="s">
        <v>470</v>
      </c>
      <c r="D238" s="21" t="s">
        <v>440</v>
      </c>
    </row>
    <row r="239" spans="1:4" x14ac:dyDescent="0.2">
      <c r="A239" s="20" t="s">
        <v>1069</v>
      </c>
      <c r="B239" s="21" t="s">
        <v>419</v>
      </c>
      <c r="C239" s="21" t="s">
        <v>483</v>
      </c>
      <c r="D239" s="21" t="s">
        <v>440</v>
      </c>
    </row>
    <row r="240" spans="1:4" x14ac:dyDescent="0.2">
      <c r="A240" s="20" t="s">
        <v>1069</v>
      </c>
      <c r="B240" s="21" t="s">
        <v>419</v>
      </c>
      <c r="C240" s="21" t="s">
        <v>471</v>
      </c>
      <c r="D240" s="21" t="s">
        <v>440</v>
      </c>
    </row>
    <row r="241" spans="1:4" x14ac:dyDescent="0.2">
      <c r="A241" s="20" t="s">
        <v>1069</v>
      </c>
      <c r="B241" s="21" t="s">
        <v>419</v>
      </c>
      <c r="C241" s="21" t="s">
        <v>472</v>
      </c>
      <c r="D241" s="21" t="s">
        <v>440</v>
      </c>
    </row>
    <row r="242" spans="1:4" x14ac:dyDescent="0.2">
      <c r="A242" s="20" t="s">
        <v>1069</v>
      </c>
      <c r="B242" s="21" t="s">
        <v>419</v>
      </c>
      <c r="C242" s="21" t="s">
        <v>473</v>
      </c>
      <c r="D242" s="21" t="s">
        <v>440</v>
      </c>
    </row>
    <row r="243" spans="1:4" x14ac:dyDescent="0.2">
      <c r="A243" s="20" t="s">
        <v>1069</v>
      </c>
      <c r="B243" s="21" t="s">
        <v>419</v>
      </c>
      <c r="C243" s="21" t="s">
        <v>485</v>
      </c>
      <c r="D243" s="21" t="s">
        <v>440</v>
      </c>
    </row>
    <row r="244" spans="1:4" x14ac:dyDescent="0.2">
      <c r="A244" s="20" t="s">
        <v>1069</v>
      </c>
      <c r="B244" s="21" t="s">
        <v>419</v>
      </c>
      <c r="C244" s="21" t="s">
        <v>43</v>
      </c>
      <c r="D244" s="21" t="s">
        <v>440</v>
      </c>
    </row>
    <row r="245" spans="1:4" x14ac:dyDescent="0.2">
      <c r="A245" s="20" t="s">
        <v>1069</v>
      </c>
      <c r="B245" s="21" t="s">
        <v>419</v>
      </c>
      <c r="C245" s="21" t="s">
        <v>474</v>
      </c>
      <c r="D245" s="21" t="s">
        <v>440</v>
      </c>
    </row>
    <row r="246" spans="1:4" x14ac:dyDescent="0.2">
      <c r="A246" s="20" t="s">
        <v>1069</v>
      </c>
      <c r="B246" s="21" t="s">
        <v>419</v>
      </c>
      <c r="C246" s="21" t="s">
        <v>488</v>
      </c>
      <c r="D246" s="21" t="s">
        <v>440</v>
      </c>
    </row>
    <row r="247" spans="1:4" x14ac:dyDescent="0.2">
      <c r="A247" s="20" t="s">
        <v>1069</v>
      </c>
      <c r="B247" s="21" t="s">
        <v>419</v>
      </c>
      <c r="C247" s="21" t="s">
        <v>475</v>
      </c>
      <c r="D247" s="21" t="s">
        <v>440</v>
      </c>
    </row>
    <row r="248" spans="1:4" x14ac:dyDescent="0.2">
      <c r="A248" s="20" t="s">
        <v>1069</v>
      </c>
      <c r="B248" s="21" t="s">
        <v>419</v>
      </c>
      <c r="C248" s="21" t="s">
        <v>476</v>
      </c>
      <c r="D248" s="21" t="s">
        <v>440</v>
      </c>
    </row>
    <row r="249" spans="1:4" x14ac:dyDescent="0.2">
      <c r="A249" s="20" t="s">
        <v>1069</v>
      </c>
      <c r="B249" s="21" t="s">
        <v>419</v>
      </c>
      <c r="C249" s="21" t="s">
        <v>44</v>
      </c>
      <c r="D249" s="21" t="s">
        <v>440</v>
      </c>
    </row>
    <row r="250" spans="1:4" x14ac:dyDescent="0.2">
      <c r="A250" s="20" t="s">
        <v>1069</v>
      </c>
      <c r="B250" s="21" t="s">
        <v>419</v>
      </c>
      <c r="C250" s="21" t="s">
        <v>477</v>
      </c>
      <c r="D250" s="21" t="s">
        <v>440</v>
      </c>
    </row>
    <row r="251" spans="1:4" x14ac:dyDescent="0.2">
      <c r="A251" s="20" t="s">
        <v>1069</v>
      </c>
      <c r="B251" s="21" t="s">
        <v>419</v>
      </c>
      <c r="C251" s="21" t="s">
        <v>479</v>
      </c>
      <c r="D251" s="21" t="s">
        <v>440</v>
      </c>
    </row>
    <row r="252" spans="1:4" x14ac:dyDescent="0.2">
      <c r="A252" s="20" t="s">
        <v>1069</v>
      </c>
      <c r="B252" s="21" t="s">
        <v>419</v>
      </c>
      <c r="C252" s="21" t="s">
        <v>478</v>
      </c>
      <c r="D252" s="21" t="s">
        <v>440</v>
      </c>
    </row>
    <row r="253" spans="1:4" x14ac:dyDescent="0.2">
      <c r="A253" s="20" t="s">
        <v>1069</v>
      </c>
      <c r="B253" s="21" t="s">
        <v>419</v>
      </c>
      <c r="C253" s="21" t="s">
        <v>460</v>
      </c>
      <c r="D253" s="21" t="s">
        <v>440</v>
      </c>
    </row>
    <row r="254" spans="1:4" x14ac:dyDescent="0.2">
      <c r="A254" s="20" t="s">
        <v>1069</v>
      </c>
      <c r="B254" s="21" t="s">
        <v>419</v>
      </c>
      <c r="C254" s="21" t="s">
        <v>40</v>
      </c>
      <c r="D254" s="21" t="s">
        <v>440</v>
      </c>
    </row>
    <row r="255" spans="1:4" x14ac:dyDescent="0.2">
      <c r="A255" s="20" t="s">
        <v>1069</v>
      </c>
      <c r="B255" s="21" t="s">
        <v>420</v>
      </c>
      <c r="C255" s="21" t="s">
        <v>461</v>
      </c>
      <c r="D255" s="21" t="s">
        <v>439</v>
      </c>
    </row>
    <row r="256" spans="1:4" x14ac:dyDescent="0.2">
      <c r="A256" s="20" t="s">
        <v>1069</v>
      </c>
      <c r="B256" s="21" t="s">
        <v>420</v>
      </c>
      <c r="C256" s="21" t="s">
        <v>461</v>
      </c>
      <c r="D256" s="21" t="s">
        <v>438</v>
      </c>
    </row>
    <row r="257" spans="1:4" x14ac:dyDescent="0.2">
      <c r="A257" s="20" t="s">
        <v>1069</v>
      </c>
      <c r="B257" s="21" t="s">
        <v>420</v>
      </c>
      <c r="C257" s="21" t="s">
        <v>461</v>
      </c>
      <c r="D257" s="21" t="s">
        <v>440</v>
      </c>
    </row>
    <row r="258" spans="1:4" x14ac:dyDescent="0.2">
      <c r="A258" s="20" t="s">
        <v>1069</v>
      </c>
      <c r="B258" s="21" t="s">
        <v>420</v>
      </c>
      <c r="C258" s="21" t="s">
        <v>461</v>
      </c>
      <c r="D258" s="21" t="s">
        <v>437</v>
      </c>
    </row>
    <row r="259" spans="1:4" x14ac:dyDescent="0.2">
      <c r="A259" s="20" t="s">
        <v>1069</v>
      </c>
      <c r="B259" s="21" t="s">
        <v>420</v>
      </c>
      <c r="C259" s="21" t="s">
        <v>461</v>
      </c>
      <c r="D259" s="21" t="s">
        <v>436</v>
      </c>
    </row>
    <row r="260" spans="1:4" x14ac:dyDescent="0.2">
      <c r="A260" s="20" t="s">
        <v>1069</v>
      </c>
      <c r="B260" s="21" t="s">
        <v>420</v>
      </c>
      <c r="C260" s="21" t="s">
        <v>462</v>
      </c>
      <c r="D260" s="21" t="s">
        <v>439</v>
      </c>
    </row>
    <row r="261" spans="1:4" x14ac:dyDescent="0.2">
      <c r="A261" s="20" t="s">
        <v>1069</v>
      </c>
      <c r="B261" s="21" t="s">
        <v>420</v>
      </c>
      <c r="C261" s="21" t="s">
        <v>462</v>
      </c>
      <c r="D261" s="21" t="s">
        <v>438</v>
      </c>
    </row>
    <row r="262" spans="1:4" x14ac:dyDescent="0.2">
      <c r="A262" s="20" t="s">
        <v>1069</v>
      </c>
      <c r="B262" s="21" t="s">
        <v>420</v>
      </c>
      <c r="C262" s="21" t="s">
        <v>462</v>
      </c>
      <c r="D262" s="21" t="s">
        <v>440</v>
      </c>
    </row>
    <row r="263" spans="1:4" x14ac:dyDescent="0.2">
      <c r="A263" s="20" t="s">
        <v>1069</v>
      </c>
      <c r="B263" s="21" t="s">
        <v>121</v>
      </c>
      <c r="C263" s="21" t="s">
        <v>452</v>
      </c>
      <c r="D263" s="21" t="s">
        <v>439</v>
      </c>
    </row>
    <row r="264" spans="1:4" x14ac:dyDescent="0.2">
      <c r="A264" s="20" t="s">
        <v>1069</v>
      </c>
      <c r="B264" s="21" t="s">
        <v>121</v>
      </c>
      <c r="C264" s="21" t="s">
        <v>452</v>
      </c>
      <c r="D264" s="21" t="s">
        <v>438</v>
      </c>
    </row>
    <row r="265" spans="1:4" x14ac:dyDescent="0.2">
      <c r="A265" s="20" t="s">
        <v>1069</v>
      </c>
      <c r="B265" s="21" t="s">
        <v>121</v>
      </c>
      <c r="C265" s="21" t="s">
        <v>452</v>
      </c>
      <c r="D265" s="21" t="s">
        <v>440</v>
      </c>
    </row>
    <row r="266" spans="1:4" x14ac:dyDescent="0.2">
      <c r="A266" s="20" t="s">
        <v>1069</v>
      </c>
      <c r="B266" s="21" t="s">
        <v>121</v>
      </c>
      <c r="C266" s="21" t="s">
        <v>452</v>
      </c>
      <c r="D266" s="21" t="s">
        <v>437</v>
      </c>
    </row>
    <row r="267" spans="1:4" x14ac:dyDescent="0.2">
      <c r="A267" s="20" t="s">
        <v>1069</v>
      </c>
      <c r="B267" s="21" t="s">
        <v>121</v>
      </c>
      <c r="C267" s="21" t="s">
        <v>452</v>
      </c>
      <c r="D267" s="21" t="s">
        <v>436</v>
      </c>
    </row>
    <row r="268" spans="1:4" x14ac:dyDescent="0.2">
      <c r="A268" s="20" t="s">
        <v>1068</v>
      </c>
      <c r="B268" s="21" t="s">
        <v>410</v>
      </c>
      <c r="C268" s="21" t="s">
        <v>339</v>
      </c>
      <c r="D268" s="21" t="s">
        <v>440</v>
      </c>
    </row>
    <row r="269" spans="1:4" x14ac:dyDescent="0.2">
      <c r="A269" s="20" t="s">
        <v>1068</v>
      </c>
      <c r="B269" s="21" t="s">
        <v>410</v>
      </c>
      <c r="C269" s="21" t="s">
        <v>339</v>
      </c>
      <c r="D269" s="21" t="s">
        <v>437</v>
      </c>
    </row>
    <row r="270" spans="1:4" x14ac:dyDescent="0.2">
      <c r="A270" s="20" t="s">
        <v>1068</v>
      </c>
      <c r="B270" s="21" t="s">
        <v>410</v>
      </c>
      <c r="C270" s="21" t="s">
        <v>339</v>
      </c>
      <c r="D270" s="21" t="s">
        <v>436</v>
      </c>
    </row>
    <row r="271" spans="1:4" x14ac:dyDescent="0.2">
      <c r="A271" s="20" t="s">
        <v>1068</v>
      </c>
      <c r="B271" s="21" t="s">
        <v>410</v>
      </c>
      <c r="C271" s="21" t="s">
        <v>79</v>
      </c>
      <c r="D271" s="21" t="s">
        <v>440</v>
      </c>
    </row>
    <row r="272" spans="1:4" x14ac:dyDescent="0.2">
      <c r="A272" s="20" t="s">
        <v>1068</v>
      </c>
      <c r="B272" s="21" t="s">
        <v>410</v>
      </c>
      <c r="C272" s="21" t="s">
        <v>79</v>
      </c>
      <c r="D272" s="21" t="s">
        <v>437</v>
      </c>
    </row>
    <row r="273" spans="1:4" x14ac:dyDescent="0.2">
      <c r="A273" s="20" t="s">
        <v>1068</v>
      </c>
      <c r="B273" s="21" t="s">
        <v>410</v>
      </c>
      <c r="C273" s="21" t="s">
        <v>79</v>
      </c>
      <c r="D273" s="21" t="s">
        <v>436</v>
      </c>
    </row>
    <row r="274" spans="1:4" x14ac:dyDescent="0.2">
      <c r="A274" s="20" t="s">
        <v>1068</v>
      </c>
      <c r="B274" s="21" t="s">
        <v>410</v>
      </c>
      <c r="C274" s="21" t="s">
        <v>340</v>
      </c>
      <c r="D274" s="21" t="s">
        <v>440</v>
      </c>
    </row>
    <row r="275" spans="1:4" x14ac:dyDescent="0.2">
      <c r="A275" s="20" t="s">
        <v>1068</v>
      </c>
      <c r="B275" s="21" t="s">
        <v>410</v>
      </c>
      <c r="C275" s="21" t="s">
        <v>340</v>
      </c>
      <c r="D275" s="21" t="s">
        <v>437</v>
      </c>
    </row>
    <row r="276" spans="1:4" x14ac:dyDescent="0.2">
      <c r="A276" s="20" t="s">
        <v>1068</v>
      </c>
      <c r="B276" s="21" t="s">
        <v>410</v>
      </c>
      <c r="C276" s="21" t="s">
        <v>340</v>
      </c>
      <c r="D276" s="21" t="s">
        <v>436</v>
      </c>
    </row>
  </sheetData>
  <autoFilter ref="A3:D4" xr:uid="{00000000-0009-0000-0000-000006000000}"/>
  <phoneticPr fontId="25" type="noConversion"/>
  <pageMargins left="0.75" right="0.75" top="1" bottom="1" header="0.5" footer="0.5"/>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10"/>
    <pageSetUpPr autoPageBreaks="0"/>
  </sheetPr>
  <dimension ref="A1:AF796"/>
  <sheetViews>
    <sheetView showRowColHeaders="0" zoomScale="80" zoomScaleNormal="80" workbookViewId="0">
      <pane xSplit="4" ySplit="8" topLeftCell="E9" activePane="bottomRight" state="frozen"/>
      <selection activeCell="R2" sqref="R2"/>
      <selection pane="topRight" activeCell="R2" sqref="R2"/>
      <selection pane="bottomLeft" activeCell="R2" sqref="R2"/>
      <selection pane="bottomRight" activeCell="B2" sqref="B2"/>
    </sheetView>
  </sheetViews>
  <sheetFormatPr defaultColWidth="8.85546875" defaultRowHeight="12.75" x14ac:dyDescent="0.2"/>
  <cols>
    <col min="1" max="1" width="12.7109375" style="248" customWidth="1"/>
    <col min="2" max="2" width="28.28515625" style="248" customWidth="1"/>
    <col min="3" max="3" width="15.85546875" style="293" customWidth="1"/>
    <col min="4" max="4" width="15.42578125" style="293" customWidth="1"/>
    <col min="5" max="5" width="5.7109375" style="294" customWidth="1"/>
    <col min="6" max="6" width="6.7109375" style="294" customWidth="1"/>
    <col min="7" max="9" width="9.85546875" style="295" customWidth="1"/>
    <col min="10" max="10" width="18.7109375" style="296" customWidth="1"/>
    <col min="11" max="11" width="8.7109375" style="297" customWidth="1"/>
    <col min="12" max="12" width="8.5703125" style="297" customWidth="1"/>
    <col min="13" max="14" width="8.5703125" style="298" customWidth="1"/>
    <col min="15" max="15" width="8.7109375" style="298" customWidth="1"/>
    <col min="16" max="16" width="11.85546875" style="298" customWidth="1"/>
    <col min="17" max="17" width="11.7109375" style="298" customWidth="1"/>
    <col min="18" max="18" width="11" style="298" customWidth="1"/>
    <col min="19" max="19" width="8.140625" style="293" customWidth="1"/>
    <col min="20" max="20" width="11" style="297" customWidth="1"/>
    <col min="21" max="21" width="8.140625" style="298" customWidth="1"/>
    <col min="22" max="22" width="8.5703125" style="298" customWidth="1"/>
    <col min="23" max="23" width="10.42578125" style="298" customWidth="1"/>
    <col min="24" max="24" width="9.85546875" style="293" customWidth="1"/>
    <col min="25" max="26" width="16.7109375" style="248" customWidth="1"/>
    <col min="27" max="27" width="12.5703125" style="299" customWidth="1"/>
    <col min="28" max="16384" width="8.85546875" style="248"/>
  </cols>
  <sheetData>
    <row r="1" spans="1:28" x14ac:dyDescent="0.2">
      <c r="A1" s="239"/>
      <c r="B1" s="240"/>
      <c r="C1" s="241"/>
      <c r="D1" s="241"/>
      <c r="E1" s="242"/>
      <c r="F1" s="243"/>
      <c r="G1" s="244"/>
      <c r="H1" s="244"/>
      <c r="I1" s="244"/>
      <c r="J1" s="243"/>
      <c r="K1" s="243"/>
      <c r="L1" s="243"/>
      <c r="M1" s="243"/>
      <c r="N1" s="243"/>
      <c r="O1" s="243"/>
      <c r="P1" s="243"/>
      <c r="Q1" s="243"/>
      <c r="R1" s="243"/>
      <c r="S1" s="245"/>
      <c r="T1" s="243"/>
      <c r="U1" s="243"/>
      <c r="V1" s="243"/>
      <c r="W1" s="243"/>
      <c r="X1" s="245"/>
      <c r="Y1" s="246"/>
      <c r="Z1" s="246"/>
      <c r="AA1" s="247"/>
    </row>
    <row r="2" spans="1:28" x14ac:dyDescent="0.2">
      <c r="A2" s="249"/>
      <c r="B2" s="250"/>
      <c r="C2" s="241"/>
      <c r="D2" s="241"/>
      <c r="E2" s="242"/>
      <c r="F2" s="242"/>
      <c r="G2" s="251"/>
      <c r="H2" s="251"/>
      <c r="I2" s="251"/>
      <c r="J2" s="242"/>
      <c r="K2" s="242"/>
      <c r="L2" s="242"/>
      <c r="M2" s="242"/>
      <c r="N2" s="242"/>
      <c r="O2" s="242"/>
      <c r="P2" s="242"/>
      <c r="Q2" s="242"/>
      <c r="R2" s="242"/>
      <c r="S2" s="241"/>
      <c r="T2" s="242"/>
      <c r="U2" s="242"/>
      <c r="V2" s="242"/>
      <c r="W2" s="242"/>
      <c r="X2" s="241"/>
      <c r="Y2" s="246"/>
      <c r="Z2" s="246"/>
      <c r="AA2" s="247"/>
    </row>
    <row r="3" spans="1:28" x14ac:dyDescent="0.2">
      <c r="A3" s="249"/>
      <c r="B3" s="250"/>
      <c r="C3" s="241"/>
      <c r="D3" s="241"/>
      <c r="E3" s="242"/>
      <c r="F3" s="242"/>
      <c r="G3" s="252"/>
      <c r="H3" s="252"/>
      <c r="I3" s="252"/>
      <c r="J3" s="253"/>
      <c r="K3" s="254"/>
      <c r="L3" s="252"/>
      <c r="M3" s="255"/>
      <c r="N3" s="255"/>
      <c r="O3" s="255"/>
      <c r="P3" s="255"/>
      <c r="Q3" s="255"/>
      <c r="R3" s="255"/>
      <c r="S3" s="255"/>
      <c r="T3" s="252"/>
      <c r="U3" s="255"/>
      <c r="V3" s="255"/>
      <c r="W3" s="255"/>
      <c r="X3" s="255"/>
      <c r="Y3" s="246"/>
      <c r="Z3" s="246"/>
      <c r="AA3" s="247"/>
    </row>
    <row r="4" spans="1:28" ht="32.25" x14ac:dyDescent="0.2">
      <c r="A4" s="249"/>
      <c r="B4" s="250"/>
      <c r="C4" s="768"/>
      <c r="D4" s="768"/>
      <c r="E4" s="768"/>
      <c r="F4" s="256"/>
      <c r="G4" s="252"/>
      <c r="H4" s="252"/>
      <c r="I4" s="252"/>
      <c r="J4" s="257"/>
      <c r="K4" s="258"/>
      <c r="L4" s="259"/>
      <c r="M4" s="260"/>
      <c r="N4" s="260"/>
      <c r="O4" s="260"/>
      <c r="P4" s="260"/>
      <c r="Q4" s="260"/>
      <c r="R4" s="260"/>
      <c r="S4" s="261"/>
      <c r="T4" s="259"/>
      <c r="U4" s="260"/>
      <c r="V4" s="260"/>
      <c r="W4" s="260"/>
      <c r="X4" s="261"/>
      <c r="Y4" s="246"/>
      <c r="Z4" s="246"/>
      <c r="AA4" s="247"/>
    </row>
    <row r="5" spans="1:28" ht="24" customHeight="1" x14ac:dyDescent="0.2">
      <c r="A5" s="262"/>
      <c r="B5" s="250"/>
      <c r="C5" s="352"/>
      <c r="D5" s="352"/>
      <c r="E5" s="352"/>
      <c r="F5" s="256"/>
      <c r="G5" s="252"/>
      <c r="H5" s="252"/>
      <c r="I5" s="252"/>
      <c r="J5" s="257"/>
      <c r="K5" s="258"/>
      <c r="L5" s="259"/>
      <c r="M5" s="260"/>
      <c r="N5" s="260"/>
      <c r="O5" s="260"/>
      <c r="P5" s="260"/>
      <c r="Q5" s="260"/>
      <c r="R5" s="260"/>
      <c r="S5" s="261"/>
      <c r="T5" s="259"/>
      <c r="U5" s="260"/>
      <c r="V5" s="260"/>
      <c r="W5" s="260"/>
      <c r="X5" s="261"/>
      <c r="Y5" s="246"/>
      <c r="Z5" s="246"/>
      <c r="AA5" s="247"/>
    </row>
    <row r="6" spans="1:28" ht="28.9" customHeight="1" x14ac:dyDescent="0.2">
      <c r="A6" s="344" t="str">
        <f>HOME!$C$7</f>
        <v>AAW Global Logistics National Import Sea LCL Tariff</v>
      </c>
      <c r="B6" s="263"/>
      <c r="C6" s="263"/>
      <c r="D6" s="263"/>
      <c r="E6" s="263"/>
      <c r="F6" s="264"/>
      <c r="G6" s="265"/>
      <c r="H6" s="265"/>
      <c r="I6" s="265"/>
      <c r="J6" s="266"/>
      <c r="K6" s="267"/>
      <c r="L6" s="242"/>
      <c r="M6" s="242"/>
      <c r="N6" s="242"/>
      <c r="O6" s="242"/>
      <c r="P6" s="242"/>
      <c r="Q6" s="622"/>
      <c r="R6" s="622"/>
      <c r="S6" s="623"/>
      <c r="T6" s="622"/>
      <c r="U6" s="242"/>
      <c r="V6" s="242"/>
      <c r="W6" s="242"/>
      <c r="X6" s="241"/>
      <c r="Y6" s="246"/>
      <c r="Z6" s="246"/>
      <c r="AA6" s="247"/>
    </row>
    <row r="7" spans="1:28" ht="22.15" customHeight="1" thickBot="1" x14ac:dyDescent="0.25">
      <c r="A7" s="345" t="str">
        <f>HOME!$C$18</f>
        <v xml:space="preserve">Effective : </v>
      </c>
      <c r="B7" s="358">
        <f>HOME!$F$18</f>
        <v>46204</v>
      </c>
      <c r="C7" s="769">
        <f>HOME!$L$18</f>
        <v>46217</v>
      </c>
      <c r="D7" s="769"/>
      <c r="E7" s="268"/>
      <c r="F7" s="269"/>
      <c r="G7" s="252"/>
      <c r="H7" s="252"/>
      <c r="I7" s="252"/>
      <c r="J7" s="257"/>
      <c r="K7" s="258"/>
      <c r="L7" s="259"/>
      <c r="M7" s="260"/>
      <c r="N7" s="260"/>
      <c r="O7" s="260"/>
      <c r="P7" s="260"/>
      <c r="Q7" s="260"/>
      <c r="R7" s="260"/>
      <c r="S7" s="261"/>
      <c r="T7" s="270"/>
      <c r="U7" s="260"/>
      <c r="V7" s="260"/>
      <c r="W7" s="260"/>
      <c r="X7" s="271"/>
      <c r="Y7" s="272"/>
      <c r="Z7" s="246"/>
      <c r="AA7" s="273"/>
    </row>
    <row r="8" spans="1:28" s="353" customFormat="1" ht="90" customHeight="1" x14ac:dyDescent="0.2">
      <c r="A8" s="274" t="s">
        <v>104</v>
      </c>
      <c r="B8" s="275" t="s">
        <v>405</v>
      </c>
      <c r="C8" s="274" t="s">
        <v>374</v>
      </c>
      <c r="D8" s="276" t="s">
        <v>143</v>
      </c>
      <c r="E8" s="277" t="s">
        <v>166</v>
      </c>
      <c r="F8" s="274" t="s">
        <v>392</v>
      </c>
      <c r="G8" s="276" t="s">
        <v>397</v>
      </c>
      <c r="H8" s="276" t="s">
        <v>169</v>
      </c>
      <c r="I8" s="274" t="s">
        <v>170</v>
      </c>
      <c r="J8" s="276" t="s">
        <v>393</v>
      </c>
      <c r="K8" s="341" t="s">
        <v>394</v>
      </c>
      <c r="L8" s="276" t="str">
        <f>'PRINT TARIFF'!O8</f>
        <v>EBS          (w/m or min)</v>
      </c>
      <c r="M8" s="276" t="str">
        <f>'PRINT TARIFF'!P8</f>
        <v xml:space="preserve">GRI             (w/m or min)               </v>
      </c>
      <c r="N8" s="276" t="str">
        <f>'PRINT TARIFF'!Q8</f>
        <v xml:space="preserve">PSS                (w/m or min)           </v>
      </c>
      <c r="O8" s="276" t="str">
        <f>'PRINT TARIFF'!R8</f>
        <v xml:space="preserve">Low Sulphur (w/m or min)       </v>
      </c>
      <c r="P8" s="276" t="str">
        <f>'PRINT TARIFF'!S8</f>
        <v xml:space="preserve">- ESF - Contingency Charge  (w/m or min)       </v>
      </c>
      <c r="Q8" s="276" t="str">
        <f>'PRINT TARIFF'!T8</f>
        <v>- ERS - Emergency Surcharge          (w/m or min)</v>
      </c>
      <c r="R8" s="276" t="str">
        <f>'PRINT TARIFF'!U8</f>
        <v>Emergency Surcharge (per BL)</v>
      </c>
      <c r="S8" s="276" t="str">
        <f>'PRINT TARIFF'!V8</f>
        <v>Pier Pass    (w/m or min)</v>
      </c>
      <c r="T8" s="277" t="str">
        <f>'PRINT TARIFF'!W8</f>
        <v>Security and         Wage Adjustment Fees                 (per BL)</v>
      </c>
      <c r="U8" s="276" t="str">
        <f>'PRINT TARIFF'!X8</f>
        <v>Chassis Fee         (w/m or min)</v>
      </c>
      <c r="V8" s="276" t="str">
        <f>'PRINT TARIFF'!Y8</f>
        <v>CFS Facility    Fee           (w/m. Min : see Note **)</v>
      </c>
      <c r="W8" s="277" t="str">
        <f>'PRINT TARIFF'!Z8</f>
        <v>Terminal Receiving and Intermodal Fuel Surcharges (w/m or min)</v>
      </c>
      <c r="X8" s="278" t="str">
        <f>'PRINT TARIFF'!AA8</f>
        <v>Special Conditions</v>
      </c>
      <c r="Y8" s="279" t="str">
        <f>'PRINT TARIFF'!AI8</f>
        <v>Change to be applied during Tariff Period</v>
      </c>
      <c r="Z8" s="280" t="str">
        <f>'PRINT TARIFF'!AJ8</f>
        <v>Updated Charge Amount</v>
      </c>
      <c r="AA8" s="281" t="str">
        <f>'PRINT TARIFF'!AK8</f>
        <v>Effective date of Charge Change</v>
      </c>
      <c r="AB8" s="282"/>
    </row>
    <row r="9" spans="1:28" s="292" customFormat="1" ht="13.9" customHeight="1" x14ac:dyDescent="0.2">
      <c r="A9" s="283" t="str">
        <f>'PRINT TARIFF'!A9</f>
        <v>Adelaide</v>
      </c>
      <c r="B9" s="284" t="str">
        <f>'PRINT TARIFF'!C9</f>
        <v>SSL</v>
      </c>
      <c r="C9" s="285" t="str">
        <f>'PRINT TARIFF'!D9</f>
        <v>Argentina</v>
      </c>
      <c r="D9" s="285" t="str">
        <f>'PRINT TARIFF'!E9</f>
        <v>Buenos Aires</v>
      </c>
      <c r="E9" s="286"/>
      <c r="F9" s="287" t="str">
        <f>'PRINT TARIFF'!H9</f>
        <v>USD</v>
      </c>
      <c r="G9" s="288">
        <f>'PRINT TARIFF'!I9</f>
        <v>61</v>
      </c>
      <c r="H9" s="288">
        <f>'PRINT TARIFF'!J9</f>
        <v>61</v>
      </c>
      <c r="I9" s="288">
        <f>'PRINT TARIFF'!K9</f>
        <v>61</v>
      </c>
      <c r="J9" s="644" t="str">
        <f>'PRINT TARIFF'!L9</f>
        <v>via SGSIN</v>
      </c>
      <c r="K9" s="289">
        <f>'PRINT TARIFF'!N9</f>
        <v>66</v>
      </c>
      <c r="L9" s="288">
        <f>'PRINT TARIFF'!O9</f>
        <v>0</v>
      </c>
      <c r="M9" s="288">
        <f>'PRINT TARIFF'!P9</f>
        <v>0</v>
      </c>
      <c r="N9" s="288">
        <f>'PRINT TARIFF'!Q9</f>
        <v>20</v>
      </c>
      <c r="O9" s="288">
        <f>'PRINT TARIFF'!R9</f>
        <v>0</v>
      </c>
      <c r="P9" s="288">
        <f>'PRINT TARIFF'!S9</f>
        <v>0</v>
      </c>
      <c r="Q9" s="288">
        <f>'PRINT TARIFF'!T9</f>
        <v>27</v>
      </c>
      <c r="R9" s="288">
        <f>'PRINT TARIFF'!U9</f>
        <v>10</v>
      </c>
      <c r="S9" s="288">
        <f>'PRINT TARIFF'!V9</f>
        <v>0</v>
      </c>
      <c r="T9" s="288">
        <f>'PRINT TARIFF'!W9</f>
        <v>0</v>
      </c>
      <c r="U9" s="288">
        <f>'PRINT TARIFF'!X9</f>
        <v>0</v>
      </c>
      <c r="V9" s="288">
        <f>'PRINT TARIFF'!Y9</f>
        <v>0</v>
      </c>
      <c r="W9" s="288">
        <f>'PRINT TARIFF'!Z9</f>
        <v>0</v>
      </c>
      <c r="X9" s="289">
        <f>'PRINT TARIFF'!AA9</f>
        <v>1</v>
      </c>
      <c r="Y9" s="290">
        <f>'PRINT TARIFF'!AI9</f>
        <v>0</v>
      </c>
      <c r="Z9" s="290" t="str">
        <f>IF('PRINT TARIFF'!AJ9&lt;&gt;"",'PRINT TARIFF'!AJ9,"")</f>
        <v/>
      </c>
      <c r="AA9" s="291">
        <f>'PRINT TARIFF'!AK9</f>
        <v>0</v>
      </c>
    </row>
    <row r="10" spans="1:28" s="292" customFormat="1" ht="13.9" customHeight="1" x14ac:dyDescent="0.2">
      <c r="A10" s="283" t="str">
        <f>'PRINT TARIFF'!A10</f>
        <v>Brisbane</v>
      </c>
      <c r="B10" s="284" t="str">
        <f>'PRINT TARIFF'!C10</f>
        <v>SSL</v>
      </c>
      <c r="C10" s="285" t="str">
        <f>'PRINT TARIFF'!D10</f>
        <v>Argentina</v>
      </c>
      <c r="D10" s="285" t="str">
        <f>'PRINT TARIFF'!E10</f>
        <v>Buenos Aires</v>
      </c>
      <c r="E10" s="286"/>
      <c r="F10" s="287" t="str">
        <f>'PRINT TARIFF'!H10</f>
        <v>USD</v>
      </c>
      <c r="G10" s="288">
        <f>'PRINT TARIFF'!I10</f>
        <v>61</v>
      </c>
      <c r="H10" s="288">
        <f>'PRINT TARIFF'!J10</f>
        <v>61</v>
      </c>
      <c r="I10" s="288">
        <f>'PRINT TARIFF'!K10</f>
        <v>61</v>
      </c>
      <c r="J10" s="644" t="str">
        <f>'PRINT TARIFF'!L10</f>
        <v>via SGSIN</v>
      </c>
      <c r="K10" s="289">
        <f>'PRINT TARIFF'!N10</f>
        <v>56</v>
      </c>
      <c r="L10" s="288">
        <f>'PRINT TARIFF'!O10</f>
        <v>0</v>
      </c>
      <c r="M10" s="288">
        <f>'PRINT TARIFF'!P10</f>
        <v>0</v>
      </c>
      <c r="N10" s="288">
        <f>'PRINT TARIFF'!Q10</f>
        <v>20</v>
      </c>
      <c r="O10" s="288">
        <f>'PRINT TARIFF'!R10</f>
        <v>0</v>
      </c>
      <c r="P10" s="288">
        <f>'PRINT TARIFF'!S10</f>
        <v>0</v>
      </c>
      <c r="Q10" s="288">
        <f>'PRINT TARIFF'!T10</f>
        <v>27</v>
      </c>
      <c r="R10" s="288">
        <f>'PRINT TARIFF'!U10</f>
        <v>10</v>
      </c>
      <c r="S10" s="288">
        <f>'PRINT TARIFF'!V10</f>
        <v>0</v>
      </c>
      <c r="T10" s="288">
        <f>'PRINT TARIFF'!W10</f>
        <v>0</v>
      </c>
      <c r="U10" s="288">
        <f>'PRINT TARIFF'!X10</f>
        <v>0</v>
      </c>
      <c r="V10" s="288">
        <f>'PRINT TARIFF'!Y10</f>
        <v>0</v>
      </c>
      <c r="W10" s="288">
        <f>'PRINT TARIFF'!Z10</f>
        <v>0</v>
      </c>
      <c r="X10" s="289">
        <f>'PRINT TARIFF'!AA10</f>
        <v>1</v>
      </c>
      <c r="Y10" s="290">
        <f>'PRINT TARIFF'!AI10</f>
        <v>0</v>
      </c>
      <c r="Z10" s="290" t="str">
        <f>IF('PRINT TARIFF'!AJ10&lt;&gt;"",'PRINT TARIFF'!AJ10,"")</f>
        <v/>
      </c>
      <c r="AA10" s="291">
        <f>'PRINT TARIFF'!AK10</f>
        <v>0</v>
      </c>
    </row>
    <row r="11" spans="1:28" s="292" customFormat="1" ht="13.9" customHeight="1" x14ac:dyDescent="0.2">
      <c r="A11" s="283" t="str">
        <f>'PRINT TARIFF'!A11</f>
        <v>Fremantle</v>
      </c>
      <c r="B11" s="284" t="str">
        <f>'PRINT TARIFF'!C11</f>
        <v>SSL</v>
      </c>
      <c r="C11" s="285" t="str">
        <f>'PRINT TARIFF'!D11</f>
        <v>Argentina</v>
      </c>
      <c r="D11" s="285" t="str">
        <f>'PRINT TARIFF'!E11</f>
        <v>Buenos Aires</v>
      </c>
      <c r="E11" s="286"/>
      <c r="F11" s="287" t="str">
        <f>'PRINT TARIFF'!H11</f>
        <v>USD</v>
      </c>
      <c r="G11" s="288">
        <f>'PRINT TARIFF'!I11</f>
        <v>61</v>
      </c>
      <c r="H11" s="288">
        <f>'PRINT TARIFF'!J11</f>
        <v>61</v>
      </c>
      <c r="I11" s="288">
        <f>'PRINT TARIFF'!K11</f>
        <v>61</v>
      </c>
      <c r="J11" s="644" t="str">
        <f>'PRINT TARIFF'!L11</f>
        <v>via SGSIN</v>
      </c>
      <c r="K11" s="289">
        <f>'PRINT TARIFF'!N11</f>
        <v>54</v>
      </c>
      <c r="L11" s="288">
        <f>'PRINT TARIFF'!O11</f>
        <v>0</v>
      </c>
      <c r="M11" s="288">
        <f>'PRINT TARIFF'!P11</f>
        <v>0</v>
      </c>
      <c r="N11" s="288">
        <f>'PRINT TARIFF'!Q11</f>
        <v>20</v>
      </c>
      <c r="O11" s="288">
        <f>'PRINT TARIFF'!R11</f>
        <v>0</v>
      </c>
      <c r="P11" s="288">
        <f>'PRINT TARIFF'!S11</f>
        <v>0</v>
      </c>
      <c r="Q11" s="288">
        <f>'PRINT TARIFF'!T11</f>
        <v>27</v>
      </c>
      <c r="R11" s="288">
        <f>'PRINT TARIFF'!U11</f>
        <v>10</v>
      </c>
      <c r="S11" s="288">
        <f>'PRINT TARIFF'!V11</f>
        <v>0</v>
      </c>
      <c r="T11" s="288">
        <f>'PRINT TARIFF'!W11</f>
        <v>0</v>
      </c>
      <c r="U11" s="288">
        <f>'PRINT TARIFF'!X11</f>
        <v>0</v>
      </c>
      <c r="V11" s="288">
        <f>'PRINT TARIFF'!Y11</f>
        <v>0</v>
      </c>
      <c r="W11" s="288">
        <f>'PRINT TARIFF'!Z11</f>
        <v>0</v>
      </c>
      <c r="X11" s="289">
        <f>'PRINT TARIFF'!AA11</f>
        <v>1</v>
      </c>
      <c r="Y11" s="290">
        <f>'PRINT TARIFF'!AI11</f>
        <v>0</v>
      </c>
      <c r="Z11" s="290" t="str">
        <f>IF('PRINT TARIFF'!AJ11&lt;&gt;"",'PRINT TARIFF'!AJ11,"")</f>
        <v/>
      </c>
      <c r="AA11" s="291">
        <f>'PRINT TARIFF'!AK11</f>
        <v>0</v>
      </c>
    </row>
    <row r="12" spans="1:28" s="292" customFormat="1" ht="13.9" customHeight="1" x14ac:dyDescent="0.2">
      <c r="A12" s="283" t="str">
        <f>'PRINT TARIFF'!A12</f>
        <v>Melbourne</v>
      </c>
      <c r="B12" s="284" t="str">
        <f>'PRINT TARIFF'!C12</f>
        <v>SSL</v>
      </c>
      <c r="C12" s="285" t="str">
        <f>'PRINT TARIFF'!D12</f>
        <v>Argentina</v>
      </c>
      <c r="D12" s="285" t="str">
        <f>'PRINT TARIFF'!E12</f>
        <v>Buenos Aires</v>
      </c>
      <c r="E12" s="286"/>
      <c r="F12" s="287" t="str">
        <f>'PRINT TARIFF'!H12</f>
        <v>USD</v>
      </c>
      <c r="G12" s="288">
        <f>'PRINT TARIFF'!I12</f>
        <v>61</v>
      </c>
      <c r="H12" s="288">
        <f>'PRINT TARIFF'!J12</f>
        <v>61</v>
      </c>
      <c r="I12" s="288">
        <f>'PRINT TARIFF'!K12</f>
        <v>61</v>
      </c>
      <c r="J12" s="644" t="str">
        <f>'PRINT TARIFF'!L12</f>
        <v>via SGSIN</v>
      </c>
      <c r="K12" s="289">
        <f>'PRINT TARIFF'!N12</f>
        <v>57</v>
      </c>
      <c r="L12" s="288">
        <f>'PRINT TARIFF'!O12</f>
        <v>0</v>
      </c>
      <c r="M12" s="288">
        <f>'PRINT TARIFF'!P12</f>
        <v>0</v>
      </c>
      <c r="N12" s="288">
        <f>'PRINT TARIFF'!Q12</f>
        <v>20</v>
      </c>
      <c r="O12" s="288">
        <f>'PRINT TARIFF'!R12</f>
        <v>0</v>
      </c>
      <c r="P12" s="288">
        <f>'PRINT TARIFF'!S12</f>
        <v>0</v>
      </c>
      <c r="Q12" s="288">
        <f>'PRINT TARIFF'!T12</f>
        <v>27</v>
      </c>
      <c r="R12" s="288">
        <f>'PRINT TARIFF'!U12</f>
        <v>10</v>
      </c>
      <c r="S12" s="288">
        <f>'PRINT TARIFF'!V12</f>
        <v>0</v>
      </c>
      <c r="T12" s="288">
        <f>'PRINT TARIFF'!W12</f>
        <v>0</v>
      </c>
      <c r="U12" s="288">
        <f>'PRINT TARIFF'!X12</f>
        <v>0</v>
      </c>
      <c r="V12" s="288">
        <f>'PRINT TARIFF'!Y12</f>
        <v>0</v>
      </c>
      <c r="W12" s="288">
        <f>'PRINT TARIFF'!Z12</f>
        <v>0</v>
      </c>
      <c r="X12" s="289">
        <f>'PRINT TARIFF'!AA12</f>
        <v>1</v>
      </c>
      <c r="Y12" s="290">
        <f>'PRINT TARIFF'!AI12</f>
        <v>0</v>
      </c>
      <c r="Z12" s="290" t="str">
        <f>IF('PRINT TARIFF'!AJ12&lt;&gt;"",'PRINT TARIFF'!AJ12,"")</f>
        <v/>
      </c>
      <c r="AA12" s="291">
        <f>'PRINT TARIFF'!AK12</f>
        <v>0</v>
      </c>
    </row>
    <row r="13" spans="1:28" s="292" customFormat="1" ht="13.9" customHeight="1" x14ac:dyDescent="0.2">
      <c r="A13" s="283" t="str">
        <f>'PRINT TARIFF'!A13</f>
        <v>Sydney</v>
      </c>
      <c r="B13" s="284" t="str">
        <f>'PRINT TARIFF'!C13</f>
        <v>SSL</v>
      </c>
      <c r="C13" s="285" t="str">
        <f>'PRINT TARIFF'!D13</f>
        <v>Argentina</v>
      </c>
      <c r="D13" s="285" t="str">
        <f>'PRINT TARIFF'!E13</f>
        <v>Buenos Aires</v>
      </c>
      <c r="E13" s="286"/>
      <c r="F13" s="287" t="str">
        <f>'PRINT TARIFF'!H13</f>
        <v>USD</v>
      </c>
      <c r="G13" s="288">
        <f>'PRINT TARIFF'!I13</f>
        <v>61</v>
      </c>
      <c r="H13" s="288">
        <f>'PRINT TARIFF'!J13</f>
        <v>61</v>
      </c>
      <c r="I13" s="288">
        <f>'PRINT TARIFF'!K13</f>
        <v>61</v>
      </c>
      <c r="J13" s="644" t="str">
        <f>'PRINT TARIFF'!L13</f>
        <v>via SGSIN</v>
      </c>
      <c r="K13" s="289">
        <f>'PRINT TARIFF'!N13</f>
        <v>59</v>
      </c>
      <c r="L13" s="288">
        <f>'PRINT TARIFF'!O13</f>
        <v>0</v>
      </c>
      <c r="M13" s="288">
        <f>'PRINT TARIFF'!P13</f>
        <v>0</v>
      </c>
      <c r="N13" s="288">
        <f>'PRINT TARIFF'!Q13</f>
        <v>20</v>
      </c>
      <c r="O13" s="288">
        <f>'PRINT TARIFF'!R13</f>
        <v>0</v>
      </c>
      <c r="P13" s="288">
        <f>'PRINT TARIFF'!S13</f>
        <v>0</v>
      </c>
      <c r="Q13" s="288">
        <f>'PRINT TARIFF'!T13</f>
        <v>27</v>
      </c>
      <c r="R13" s="288">
        <f>'PRINT TARIFF'!U13</f>
        <v>10</v>
      </c>
      <c r="S13" s="288">
        <f>'PRINT TARIFF'!V13</f>
        <v>0</v>
      </c>
      <c r="T13" s="288">
        <f>'PRINT TARIFF'!W13</f>
        <v>0</v>
      </c>
      <c r="U13" s="288">
        <f>'PRINT TARIFF'!X13</f>
        <v>0</v>
      </c>
      <c r="V13" s="288">
        <f>'PRINT TARIFF'!Y13</f>
        <v>0</v>
      </c>
      <c r="W13" s="288">
        <f>'PRINT TARIFF'!Z13</f>
        <v>0</v>
      </c>
      <c r="X13" s="289">
        <f>'PRINT TARIFF'!AA13</f>
        <v>1</v>
      </c>
      <c r="Y13" s="290">
        <f>'PRINT TARIFF'!AI13</f>
        <v>0</v>
      </c>
      <c r="Z13" s="290" t="str">
        <f>IF('PRINT TARIFF'!AJ13&lt;&gt;"",'PRINT TARIFF'!AJ13,"")</f>
        <v/>
      </c>
      <c r="AA13" s="291">
        <f>'PRINT TARIFF'!AK13</f>
        <v>0</v>
      </c>
    </row>
    <row r="14" spans="1:28" s="292" customFormat="1" ht="13.9" customHeight="1" x14ac:dyDescent="0.2">
      <c r="A14" s="283" t="str">
        <f>'PRINT TARIFF'!A14</f>
        <v>Adelaide</v>
      </c>
      <c r="B14" s="284" t="str">
        <f>'PRINT TARIFF'!C14</f>
        <v>Saco Shipping</v>
      </c>
      <c r="C14" s="285" t="str">
        <f>'PRINT TARIFF'!D14</f>
        <v>Austria</v>
      </c>
      <c r="D14" s="285" t="str">
        <f>'PRINT TARIFF'!E14</f>
        <v>Vienna</v>
      </c>
      <c r="E14" s="286"/>
      <c r="F14" s="287" t="str">
        <f>'PRINT TARIFF'!H14</f>
        <v>USD</v>
      </c>
      <c r="G14" s="288" t="str">
        <f>'PRINT TARIFF'!I14</f>
        <v>OR</v>
      </c>
      <c r="H14" s="288" t="str">
        <f>'PRINT TARIFF'!J14</f>
        <v>OR</v>
      </c>
      <c r="I14" s="288" t="str">
        <f>'PRINT TARIFF'!K14</f>
        <v>OR</v>
      </c>
      <c r="J14" s="644" t="str">
        <f>'PRINT TARIFF'!L14</f>
        <v>via DEHAM</v>
      </c>
      <c r="K14" s="289">
        <f>'PRINT TARIFF'!N14</f>
        <v>57</v>
      </c>
      <c r="L14" s="288">
        <f>'PRINT TARIFF'!O14</f>
        <v>0</v>
      </c>
      <c r="M14" s="288">
        <f>'PRINT TARIFF'!P14</f>
        <v>0</v>
      </c>
      <c r="N14" s="288">
        <f>'PRINT TARIFF'!Q14</f>
        <v>0</v>
      </c>
      <c r="O14" s="288">
        <f>'PRINT TARIFF'!R14</f>
        <v>9</v>
      </c>
      <c r="P14" s="288">
        <f>'PRINT TARIFF'!S14</f>
        <v>20</v>
      </c>
      <c r="Q14" s="288">
        <f>'PRINT TARIFF'!T14</f>
        <v>12</v>
      </c>
      <c r="R14" s="288">
        <f>'PRINT TARIFF'!U14</f>
        <v>0</v>
      </c>
      <c r="S14" s="288">
        <f>'PRINT TARIFF'!V14</f>
        <v>0</v>
      </c>
      <c r="T14" s="288">
        <f>'PRINT TARIFF'!W14</f>
        <v>0</v>
      </c>
      <c r="U14" s="288">
        <f>'PRINT TARIFF'!X14</f>
        <v>0</v>
      </c>
      <c r="V14" s="288">
        <f>'PRINT TARIFF'!Y14</f>
        <v>0</v>
      </c>
      <c r="W14" s="288">
        <f>'PRINT TARIFF'!Z14</f>
        <v>0</v>
      </c>
      <c r="X14" s="289">
        <f>'PRINT TARIFF'!AA14</f>
        <v>3</v>
      </c>
      <c r="Y14" s="290">
        <f>'PRINT TARIFF'!AI14</f>
        <v>0</v>
      </c>
      <c r="Z14" s="290" t="str">
        <f>IF('PRINT TARIFF'!AJ14&lt;&gt;"",'PRINT TARIFF'!AJ14,"")</f>
        <v/>
      </c>
      <c r="AA14" s="291">
        <f>'PRINT TARIFF'!AK14</f>
        <v>0</v>
      </c>
    </row>
    <row r="15" spans="1:28" s="292" customFormat="1" ht="13.9" customHeight="1" x14ac:dyDescent="0.2">
      <c r="A15" s="283" t="str">
        <f>'PRINT TARIFF'!A15</f>
        <v>Brisbane</v>
      </c>
      <c r="B15" s="284" t="str">
        <f>'PRINT TARIFF'!C15</f>
        <v>Saco Shipping</v>
      </c>
      <c r="C15" s="285" t="str">
        <f>'PRINT TARIFF'!D15</f>
        <v>Austria</v>
      </c>
      <c r="D15" s="285" t="str">
        <f>'PRINT TARIFF'!E15</f>
        <v>Vienna</v>
      </c>
      <c r="E15" s="286"/>
      <c r="F15" s="287" t="str">
        <f>'PRINT TARIFF'!H15</f>
        <v>USD</v>
      </c>
      <c r="G15" s="288" t="str">
        <f>'PRINT TARIFF'!I15</f>
        <v>OR</v>
      </c>
      <c r="H15" s="288" t="str">
        <f>'PRINT TARIFF'!J15</f>
        <v>OR</v>
      </c>
      <c r="I15" s="288" t="str">
        <f>'PRINT TARIFF'!K15</f>
        <v>OR</v>
      </c>
      <c r="J15" s="644" t="str">
        <f>'PRINT TARIFF'!L15</f>
        <v>via DEHAM</v>
      </c>
      <c r="K15" s="289">
        <f>'PRINT TARIFF'!N15</f>
        <v>60</v>
      </c>
      <c r="L15" s="288">
        <f>'PRINT TARIFF'!O15</f>
        <v>0</v>
      </c>
      <c r="M15" s="288">
        <f>'PRINT TARIFF'!P15</f>
        <v>0</v>
      </c>
      <c r="N15" s="288">
        <f>'PRINT TARIFF'!Q15</f>
        <v>0</v>
      </c>
      <c r="O15" s="288">
        <f>'PRINT TARIFF'!R15</f>
        <v>9</v>
      </c>
      <c r="P15" s="288">
        <f>'PRINT TARIFF'!S15</f>
        <v>20</v>
      </c>
      <c r="Q15" s="288">
        <f>'PRINT TARIFF'!T15</f>
        <v>12</v>
      </c>
      <c r="R15" s="288">
        <f>'PRINT TARIFF'!U15</f>
        <v>0</v>
      </c>
      <c r="S15" s="288">
        <f>'PRINT TARIFF'!V15</f>
        <v>0</v>
      </c>
      <c r="T15" s="288">
        <f>'PRINT TARIFF'!W15</f>
        <v>0</v>
      </c>
      <c r="U15" s="288">
        <f>'PRINT TARIFF'!X15</f>
        <v>0</v>
      </c>
      <c r="V15" s="288">
        <f>'PRINT TARIFF'!Y15</f>
        <v>0</v>
      </c>
      <c r="W15" s="288">
        <f>'PRINT TARIFF'!Z15</f>
        <v>0</v>
      </c>
      <c r="X15" s="289">
        <f>'PRINT TARIFF'!AA15</f>
        <v>3</v>
      </c>
      <c r="Y15" s="290">
        <f>'PRINT TARIFF'!AI15</f>
        <v>0</v>
      </c>
      <c r="Z15" s="290" t="str">
        <f>IF('PRINT TARIFF'!AJ15&lt;&gt;"",'PRINT TARIFF'!AJ15,"")</f>
        <v/>
      </c>
      <c r="AA15" s="291">
        <f>'PRINT TARIFF'!AK15</f>
        <v>0</v>
      </c>
    </row>
    <row r="16" spans="1:28" s="292" customFormat="1" ht="13.9" customHeight="1" x14ac:dyDescent="0.2">
      <c r="A16" s="283" t="str">
        <f>'PRINT TARIFF'!A16</f>
        <v>Fremantle</v>
      </c>
      <c r="B16" s="284" t="str">
        <f>'PRINT TARIFF'!C16</f>
        <v>Saco Shipping</v>
      </c>
      <c r="C16" s="285" t="str">
        <f>'PRINT TARIFF'!D16</f>
        <v>Austria</v>
      </c>
      <c r="D16" s="285" t="str">
        <f>'PRINT TARIFF'!E16</f>
        <v>Vienna</v>
      </c>
      <c r="E16" s="286"/>
      <c r="F16" s="287" t="str">
        <f>'PRINT TARIFF'!H16</f>
        <v>USD</v>
      </c>
      <c r="G16" s="288" t="str">
        <f>'PRINT TARIFF'!I16</f>
        <v>OR</v>
      </c>
      <c r="H16" s="288" t="str">
        <f>'PRINT TARIFF'!J16</f>
        <v>OR</v>
      </c>
      <c r="I16" s="288" t="str">
        <f>'PRINT TARIFF'!K16</f>
        <v>OR</v>
      </c>
      <c r="J16" s="644" t="str">
        <f>'PRINT TARIFF'!L16</f>
        <v>via DEHAM</v>
      </c>
      <c r="K16" s="289">
        <f>'PRINT TARIFF'!N16</f>
        <v>57</v>
      </c>
      <c r="L16" s="288">
        <f>'PRINT TARIFF'!O16</f>
        <v>0</v>
      </c>
      <c r="M16" s="288">
        <f>'PRINT TARIFF'!P16</f>
        <v>0</v>
      </c>
      <c r="N16" s="288">
        <f>'PRINT TARIFF'!Q16</f>
        <v>0</v>
      </c>
      <c r="O16" s="288">
        <f>'PRINT TARIFF'!R16</f>
        <v>9</v>
      </c>
      <c r="P16" s="288">
        <f>'PRINT TARIFF'!S16</f>
        <v>20</v>
      </c>
      <c r="Q16" s="288">
        <f>'PRINT TARIFF'!T16</f>
        <v>12</v>
      </c>
      <c r="R16" s="288">
        <f>'PRINT TARIFF'!U16</f>
        <v>0</v>
      </c>
      <c r="S16" s="288">
        <f>'PRINT TARIFF'!V16</f>
        <v>0</v>
      </c>
      <c r="T16" s="288">
        <f>'PRINT TARIFF'!W16</f>
        <v>0</v>
      </c>
      <c r="U16" s="288">
        <f>'PRINT TARIFF'!X16</f>
        <v>0</v>
      </c>
      <c r="V16" s="288">
        <f>'PRINT TARIFF'!Y16</f>
        <v>0</v>
      </c>
      <c r="W16" s="288">
        <f>'PRINT TARIFF'!Z16</f>
        <v>0</v>
      </c>
      <c r="X16" s="289">
        <f>'PRINT TARIFF'!AA16</f>
        <v>3</v>
      </c>
      <c r="Y16" s="290">
        <f>'PRINT TARIFF'!AI16</f>
        <v>0</v>
      </c>
      <c r="Z16" s="290" t="str">
        <f>IF('PRINT TARIFF'!AJ16&lt;&gt;"",'PRINT TARIFF'!AJ16,"")</f>
        <v/>
      </c>
      <c r="AA16" s="291">
        <f>'PRINT TARIFF'!AK16</f>
        <v>0</v>
      </c>
    </row>
    <row r="17" spans="1:27" s="292" customFormat="1" ht="13.9" customHeight="1" x14ac:dyDescent="0.2">
      <c r="A17" s="283" t="str">
        <f>'PRINT TARIFF'!A17</f>
        <v>Melbourne</v>
      </c>
      <c r="B17" s="284" t="str">
        <f>'PRINT TARIFF'!C17</f>
        <v>Saco Shipping</v>
      </c>
      <c r="C17" s="285" t="str">
        <f>'PRINT TARIFF'!D17</f>
        <v>Austria</v>
      </c>
      <c r="D17" s="285" t="str">
        <f>'PRINT TARIFF'!E17</f>
        <v>Vienna</v>
      </c>
      <c r="E17" s="286"/>
      <c r="F17" s="287" t="str">
        <f>'PRINT TARIFF'!H17</f>
        <v>USD</v>
      </c>
      <c r="G17" s="288" t="str">
        <f>'PRINT TARIFF'!I17</f>
        <v>OR</v>
      </c>
      <c r="H17" s="288" t="str">
        <f>'PRINT TARIFF'!J17</f>
        <v>OR</v>
      </c>
      <c r="I17" s="288" t="str">
        <f>'PRINT TARIFF'!K17</f>
        <v>OR</v>
      </c>
      <c r="J17" s="644" t="str">
        <f>'PRINT TARIFF'!L17</f>
        <v>via DEHAM</v>
      </c>
      <c r="K17" s="289">
        <f>'PRINT TARIFF'!N17</f>
        <v>53</v>
      </c>
      <c r="L17" s="288">
        <f>'PRINT TARIFF'!O17</f>
        <v>0</v>
      </c>
      <c r="M17" s="288">
        <f>'PRINT TARIFF'!P17</f>
        <v>0</v>
      </c>
      <c r="N17" s="288">
        <f>'PRINT TARIFF'!Q17</f>
        <v>0</v>
      </c>
      <c r="O17" s="288">
        <f>'PRINT TARIFF'!R17</f>
        <v>9</v>
      </c>
      <c r="P17" s="288">
        <f>'PRINT TARIFF'!S17</f>
        <v>20</v>
      </c>
      <c r="Q17" s="288">
        <f>'PRINT TARIFF'!T17</f>
        <v>12</v>
      </c>
      <c r="R17" s="288">
        <f>'PRINT TARIFF'!U17</f>
        <v>0</v>
      </c>
      <c r="S17" s="288">
        <f>'PRINT TARIFF'!V17</f>
        <v>0</v>
      </c>
      <c r="T17" s="288">
        <f>'PRINT TARIFF'!W17</f>
        <v>0</v>
      </c>
      <c r="U17" s="288">
        <f>'PRINT TARIFF'!X17</f>
        <v>0</v>
      </c>
      <c r="V17" s="288">
        <f>'PRINT TARIFF'!Y17</f>
        <v>0</v>
      </c>
      <c r="W17" s="288">
        <f>'PRINT TARIFF'!Z17</f>
        <v>0</v>
      </c>
      <c r="X17" s="289">
        <f>'PRINT TARIFF'!AA17</f>
        <v>3</v>
      </c>
      <c r="Y17" s="290">
        <f>'PRINT TARIFF'!AI17</f>
        <v>0</v>
      </c>
      <c r="Z17" s="290" t="str">
        <f>IF('PRINT TARIFF'!AJ17&lt;&gt;"",'PRINT TARIFF'!AJ17,"")</f>
        <v/>
      </c>
      <c r="AA17" s="291">
        <f>'PRINT TARIFF'!AK17</f>
        <v>0</v>
      </c>
    </row>
    <row r="18" spans="1:27" s="292" customFormat="1" ht="13.9" customHeight="1" x14ac:dyDescent="0.2">
      <c r="A18" s="283" t="str">
        <f>'PRINT TARIFF'!A18</f>
        <v>Sydney</v>
      </c>
      <c r="B18" s="284" t="str">
        <f>'PRINT TARIFF'!C18</f>
        <v xml:space="preserve">Saco Shipping </v>
      </c>
      <c r="C18" s="285" t="str">
        <f>'PRINT TARIFF'!D18</f>
        <v>Austria</v>
      </c>
      <c r="D18" s="285" t="str">
        <f>'PRINT TARIFF'!E18</f>
        <v>Vienna</v>
      </c>
      <c r="E18" s="286"/>
      <c r="F18" s="287" t="str">
        <f>'PRINT TARIFF'!H18</f>
        <v>USD</v>
      </c>
      <c r="G18" s="288" t="str">
        <f>'PRINT TARIFF'!I18</f>
        <v>OR</v>
      </c>
      <c r="H18" s="288" t="str">
        <f>'PRINT TARIFF'!J18</f>
        <v>OR</v>
      </c>
      <c r="I18" s="288" t="str">
        <f>'PRINT TARIFF'!K18</f>
        <v>OR</v>
      </c>
      <c r="J18" s="644" t="str">
        <f>'PRINT TARIFF'!L18</f>
        <v>via DEHAM</v>
      </c>
      <c r="K18" s="289">
        <f>'PRINT TARIFF'!N18</f>
        <v>49</v>
      </c>
      <c r="L18" s="288">
        <f>'PRINT TARIFF'!O18</f>
        <v>0</v>
      </c>
      <c r="M18" s="288">
        <f>'PRINT TARIFF'!P18</f>
        <v>0</v>
      </c>
      <c r="N18" s="288">
        <f>'PRINT TARIFF'!Q18</f>
        <v>0</v>
      </c>
      <c r="O18" s="288">
        <f>'PRINT TARIFF'!R18</f>
        <v>9</v>
      </c>
      <c r="P18" s="288">
        <f>'PRINT TARIFF'!S18</f>
        <v>20</v>
      </c>
      <c r="Q18" s="288">
        <f>'PRINT TARIFF'!T18</f>
        <v>12</v>
      </c>
      <c r="R18" s="288">
        <f>'PRINT TARIFF'!U18</f>
        <v>0</v>
      </c>
      <c r="S18" s="288">
        <f>'PRINT TARIFF'!V18</f>
        <v>0</v>
      </c>
      <c r="T18" s="288">
        <f>'PRINT TARIFF'!W18</f>
        <v>0</v>
      </c>
      <c r="U18" s="288">
        <f>'PRINT TARIFF'!X18</f>
        <v>0</v>
      </c>
      <c r="V18" s="288">
        <f>'PRINT TARIFF'!Y18</f>
        <v>0</v>
      </c>
      <c r="W18" s="288">
        <f>'PRINT TARIFF'!Z18</f>
        <v>0</v>
      </c>
      <c r="X18" s="289">
        <f>'PRINT TARIFF'!AA18</f>
        <v>3</v>
      </c>
      <c r="Y18" s="290">
        <f>'PRINT TARIFF'!AI18</f>
        <v>0</v>
      </c>
      <c r="Z18" s="290" t="str">
        <f>IF('PRINT TARIFF'!AJ18&lt;&gt;"",'PRINT TARIFF'!AJ18,"")</f>
        <v/>
      </c>
      <c r="AA18" s="291">
        <f>'PRINT TARIFF'!AK18</f>
        <v>0</v>
      </c>
    </row>
    <row r="19" spans="1:27" s="292" customFormat="1" ht="13.9" customHeight="1" x14ac:dyDescent="0.2">
      <c r="A19" s="283" t="str">
        <f>'PRINT TARIFF'!A19</f>
        <v>Adelaide</v>
      </c>
      <c r="B19" s="284" t="str">
        <f>'PRINT TARIFF'!C19</f>
        <v>Team Global</v>
      </c>
      <c r="C19" s="285" t="str">
        <f>'PRINT TARIFF'!D19</f>
        <v>Bangladesh</v>
      </c>
      <c r="D19" s="285" t="str">
        <f>'PRINT TARIFF'!E19</f>
        <v>Chittagong</v>
      </c>
      <c r="E19" s="286"/>
      <c r="F19" s="287" t="str">
        <f>'PRINT TARIFF'!H19</f>
        <v>USD</v>
      </c>
      <c r="G19" s="288">
        <f>'PRINT TARIFF'!I19</f>
        <v>67</v>
      </c>
      <c r="H19" s="288">
        <f>'PRINT TARIFF'!J19</f>
        <v>67</v>
      </c>
      <c r="I19" s="288">
        <f>'PRINT TARIFF'!K19</f>
        <v>67</v>
      </c>
      <c r="J19" s="644" t="str">
        <f>'PRINT TARIFF'!L19</f>
        <v>via SGSIN</v>
      </c>
      <c r="K19" s="289">
        <f>'PRINT TARIFF'!N19</f>
        <v>34</v>
      </c>
      <c r="L19" s="288">
        <f>'PRINT TARIFF'!O19</f>
        <v>0</v>
      </c>
      <c r="M19" s="288">
        <f>'PRINT TARIFF'!P19</f>
        <v>0</v>
      </c>
      <c r="N19" s="288">
        <f>'PRINT TARIFF'!Q19</f>
        <v>20</v>
      </c>
      <c r="O19" s="288">
        <f>'PRINT TARIFF'!R19</f>
        <v>0</v>
      </c>
      <c r="P19" s="288">
        <f>'PRINT TARIFF'!S19</f>
        <v>0</v>
      </c>
      <c r="Q19" s="288">
        <f>'PRINT TARIFF'!T19</f>
        <v>9</v>
      </c>
      <c r="R19" s="288">
        <f>'PRINT TARIFF'!U19</f>
        <v>10</v>
      </c>
      <c r="S19" s="288">
        <f>'PRINT TARIFF'!V19</f>
        <v>0</v>
      </c>
      <c r="T19" s="288">
        <f>'PRINT TARIFF'!W19</f>
        <v>0</v>
      </c>
      <c r="U19" s="288">
        <f>'PRINT TARIFF'!X19</f>
        <v>0</v>
      </c>
      <c r="V19" s="288">
        <f>'PRINT TARIFF'!Y19</f>
        <v>0</v>
      </c>
      <c r="W19" s="288">
        <f>'PRINT TARIFF'!Z19</f>
        <v>0</v>
      </c>
      <c r="X19" s="289">
        <f>'PRINT TARIFF'!AA19</f>
        <v>4</v>
      </c>
      <c r="Y19" s="290">
        <f>'PRINT TARIFF'!AI19</f>
        <v>0</v>
      </c>
      <c r="Z19" s="290" t="str">
        <f>IF('PRINT TARIFF'!AJ19&lt;&gt;"",'PRINT TARIFF'!AJ19,"")</f>
        <v/>
      </c>
      <c r="AA19" s="291">
        <f>'PRINT TARIFF'!AK19</f>
        <v>0</v>
      </c>
    </row>
    <row r="20" spans="1:27" s="292" customFormat="1" ht="13.9" customHeight="1" x14ac:dyDescent="0.2">
      <c r="A20" s="283" t="str">
        <f>'PRINT TARIFF'!A20</f>
        <v>Brisbane</v>
      </c>
      <c r="B20" s="284" t="str">
        <f>'PRINT TARIFF'!C20</f>
        <v>Team Global</v>
      </c>
      <c r="C20" s="285" t="str">
        <f>'PRINT TARIFF'!D20</f>
        <v>Bangladesh</v>
      </c>
      <c r="D20" s="285" t="str">
        <f>'PRINT TARIFF'!E20</f>
        <v>Chittagong</v>
      </c>
      <c r="E20" s="286"/>
      <c r="F20" s="287" t="str">
        <f>'PRINT TARIFF'!H20</f>
        <v>USD</v>
      </c>
      <c r="G20" s="288">
        <f>'PRINT TARIFF'!I20</f>
        <v>67</v>
      </c>
      <c r="H20" s="288">
        <f>'PRINT TARIFF'!J20</f>
        <v>67</v>
      </c>
      <c r="I20" s="288">
        <f>'PRINT TARIFF'!K20</f>
        <v>67</v>
      </c>
      <c r="J20" s="644" t="str">
        <f>'PRINT TARIFF'!L20</f>
        <v>via SGSIN</v>
      </c>
      <c r="K20" s="289">
        <f>'PRINT TARIFF'!N20</f>
        <v>31</v>
      </c>
      <c r="L20" s="288">
        <f>'PRINT TARIFF'!O20</f>
        <v>0</v>
      </c>
      <c r="M20" s="288">
        <f>'PRINT TARIFF'!P20</f>
        <v>0</v>
      </c>
      <c r="N20" s="288">
        <f>'PRINT TARIFF'!Q20</f>
        <v>20</v>
      </c>
      <c r="O20" s="288">
        <f>'PRINT TARIFF'!R20</f>
        <v>0</v>
      </c>
      <c r="P20" s="288">
        <f>'PRINT TARIFF'!S20</f>
        <v>0</v>
      </c>
      <c r="Q20" s="288">
        <f>'PRINT TARIFF'!T20</f>
        <v>9</v>
      </c>
      <c r="R20" s="288">
        <f>'PRINT TARIFF'!U20</f>
        <v>10</v>
      </c>
      <c r="S20" s="288">
        <f>'PRINT TARIFF'!V20</f>
        <v>0</v>
      </c>
      <c r="T20" s="288">
        <f>'PRINT TARIFF'!W20</f>
        <v>0</v>
      </c>
      <c r="U20" s="288">
        <f>'PRINT TARIFF'!X20</f>
        <v>0</v>
      </c>
      <c r="V20" s="288">
        <f>'PRINT TARIFF'!Y20</f>
        <v>0</v>
      </c>
      <c r="W20" s="288">
        <f>'PRINT TARIFF'!Z20</f>
        <v>0</v>
      </c>
      <c r="X20" s="289">
        <f>'PRINT TARIFF'!AA20</f>
        <v>4</v>
      </c>
      <c r="Y20" s="290">
        <f>'PRINT TARIFF'!AI20</f>
        <v>0</v>
      </c>
      <c r="Z20" s="290" t="str">
        <f>IF('PRINT TARIFF'!AJ20&lt;&gt;"",'PRINT TARIFF'!AJ20,"")</f>
        <v/>
      </c>
      <c r="AA20" s="291">
        <f>'PRINT TARIFF'!AK20</f>
        <v>0</v>
      </c>
    </row>
    <row r="21" spans="1:27" s="292" customFormat="1" ht="13.9" customHeight="1" x14ac:dyDescent="0.2">
      <c r="A21" s="283" t="str">
        <f>'PRINT TARIFF'!A21</f>
        <v>Fremantle</v>
      </c>
      <c r="B21" s="284" t="str">
        <f>'PRINT TARIFF'!C21</f>
        <v>Team Global</v>
      </c>
      <c r="C21" s="285" t="str">
        <f>'PRINT TARIFF'!D21</f>
        <v>Bangladesh</v>
      </c>
      <c r="D21" s="285" t="str">
        <f>'PRINT TARIFF'!E21</f>
        <v>Chittagong</v>
      </c>
      <c r="E21" s="286"/>
      <c r="F21" s="287" t="str">
        <f>'PRINT TARIFF'!H21</f>
        <v>USD</v>
      </c>
      <c r="G21" s="288">
        <f>'PRINT TARIFF'!I21</f>
        <v>67</v>
      </c>
      <c r="H21" s="288">
        <f>'PRINT TARIFF'!J21</f>
        <v>67</v>
      </c>
      <c r="I21" s="288">
        <f>'PRINT TARIFF'!K21</f>
        <v>67</v>
      </c>
      <c r="J21" s="644" t="str">
        <f>'PRINT TARIFF'!L21</f>
        <v>via SGSIN</v>
      </c>
      <c r="K21" s="289">
        <f>'PRINT TARIFF'!N21</f>
        <v>22</v>
      </c>
      <c r="L21" s="288">
        <f>'PRINT TARIFF'!O21</f>
        <v>0</v>
      </c>
      <c r="M21" s="288">
        <f>'PRINT TARIFF'!P21</f>
        <v>0</v>
      </c>
      <c r="N21" s="288">
        <f>'PRINT TARIFF'!Q21</f>
        <v>20</v>
      </c>
      <c r="O21" s="288">
        <f>'PRINT TARIFF'!R21</f>
        <v>0</v>
      </c>
      <c r="P21" s="288">
        <f>'PRINT TARIFF'!S21</f>
        <v>0</v>
      </c>
      <c r="Q21" s="288">
        <f>'PRINT TARIFF'!T21</f>
        <v>9</v>
      </c>
      <c r="R21" s="288">
        <f>'PRINT TARIFF'!U21</f>
        <v>10</v>
      </c>
      <c r="S21" s="288">
        <f>'PRINT TARIFF'!V21</f>
        <v>0</v>
      </c>
      <c r="T21" s="288">
        <f>'PRINT TARIFF'!W21</f>
        <v>0</v>
      </c>
      <c r="U21" s="288">
        <f>'PRINT TARIFF'!X21</f>
        <v>0</v>
      </c>
      <c r="V21" s="288">
        <f>'PRINT TARIFF'!Y21</f>
        <v>0</v>
      </c>
      <c r="W21" s="288">
        <f>'PRINT TARIFF'!Z21</f>
        <v>0</v>
      </c>
      <c r="X21" s="289">
        <f>'PRINT TARIFF'!AA21</f>
        <v>4</v>
      </c>
      <c r="Y21" s="290">
        <f>'PRINT TARIFF'!AI21</f>
        <v>0</v>
      </c>
      <c r="Z21" s="290" t="str">
        <f>IF('PRINT TARIFF'!AJ21&lt;&gt;"",'PRINT TARIFF'!AJ21,"")</f>
        <v/>
      </c>
      <c r="AA21" s="291">
        <f>'PRINT TARIFF'!AK21</f>
        <v>0</v>
      </c>
    </row>
    <row r="22" spans="1:27" s="292" customFormat="1" ht="13.9" customHeight="1" x14ac:dyDescent="0.2">
      <c r="A22" s="283" t="str">
        <f>'PRINT TARIFF'!A22</f>
        <v>Melbourne</v>
      </c>
      <c r="B22" s="284" t="str">
        <f>'PRINT TARIFF'!C22</f>
        <v>Team Global</v>
      </c>
      <c r="C22" s="285" t="str">
        <f>'PRINT TARIFF'!D22</f>
        <v>Bangladesh</v>
      </c>
      <c r="D22" s="285" t="str">
        <f>'PRINT TARIFF'!E22</f>
        <v>Chittagong</v>
      </c>
      <c r="E22" s="286"/>
      <c r="F22" s="287" t="str">
        <f>'PRINT TARIFF'!H22</f>
        <v>USD</v>
      </c>
      <c r="G22" s="288">
        <f>'PRINT TARIFF'!I22</f>
        <v>67</v>
      </c>
      <c r="H22" s="288">
        <f>'PRINT TARIFF'!J22</f>
        <v>67</v>
      </c>
      <c r="I22" s="288">
        <f>'PRINT TARIFF'!K22</f>
        <v>67</v>
      </c>
      <c r="J22" s="644" t="str">
        <f>'PRINT TARIFF'!L22</f>
        <v>via SGSIN</v>
      </c>
      <c r="K22" s="289">
        <f>'PRINT TARIFF'!N22</f>
        <v>25</v>
      </c>
      <c r="L22" s="288">
        <f>'PRINT TARIFF'!O22</f>
        <v>0</v>
      </c>
      <c r="M22" s="288">
        <f>'PRINT TARIFF'!P22</f>
        <v>0</v>
      </c>
      <c r="N22" s="288">
        <f>'PRINT TARIFF'!Q22</f>
        <v>20</v>
      </c>
      <c r="O22" s="288">
        <f>'PRINT TARIFF'!R22</f>
        <v>0</v>
      </c>
      <c r="P22" s="288">
        <f>'PRINT TARIFF'!S22</f>
        <v>0</v>
      </c>
      <c r="Q22" s="288">
        <f>'PRINT TARIFF'!T22</f>
        <v>9</v>
      </c>
      <c r="R22" s="288">
        <f>'PRINT TARIFF'!U22</f>
        <v>10</v>
      </c>
      <c r="S22" s="288">
        <f>'PRINT TARIFF'!V22</f>
        <v>0</v>
      </c>
      <c r="T22" s="288">
        <f>'PRINT TARIFF'!W22</f>
        <v>0</v>
      </c>
      <c r="U22" s="288">
        <f>'PRINT TARIFF'!X22</f>
        <v>0</v>
      </c>
      <c r="V22" s="288">
        <f>'PRINT TARIFF'!Y22</f>
        <v>0</v>
      </c>
      <c r="W22" s="288">
        <f>'PRINT TARIFF'!Z22</f>
        <v>0</v>
      </c>
      <c r="X22" s="289">
        <f>'PRINT TARIFF'!AA22</f>
        <v>4</v>
      </c>
      <c r="Y22" s="290">
        <f>'PRINT TARIFF'!AI22</f>
        <v>0</v>
      </c>
      <c r="Z22" s="290" t="str">
        <f>IF('PRINT TARIFF'!AJ22&lt;&gt;"",'PRINT TARIFF'!AJ22,"")</f>
        <v/>
      </c>
      <c r="AA22" s="291">
        <f>'PRINT TARIFF'!AK22</f>
        <v>0</v>
      </c>
    </row>
    <row r="23" spans="1:27" s="292" customFormat="1" ht="13.9" customHeight="1" x14ac:dyDescent="0.2">
      <c r="A23" s="283" t="str">
        <f>'PRINT TARIFF'!A23</f>
        <v>Sydney</v>
      </c>
      <c r="B23" s="284" t="str">
        <f>'PRINT TARIFF'!C23</f>
        <v>Team Global</v>
      </c>
      <c r="C23" s="285" t="str">
        <f>'PRINT TARIFF'!D23</f>
        <v>Bangladesh</v>
      </c>
      <c r="D23" s="285" t="str">
        <f>'PRINT TARIFF'!E23</f>
        <v>Chittagong</v>
      </c>
      <c r="E23" s="286"/>
      <c r="F23" s="287" t="str">
        <f>'PRINT TARIFF'!H23</f>
        <v>USD</v>
      </c>
      <c r="G23" s="288">
        <f>'PRINT TARIFF'!I23</f>
        <v>67</v>
      </c>
      <c r="H23" s="288">
        <f>'PRINT TARIFF'!J23</f>
        <v>67</v>
      </c>
      <c r="I23" s="288">
        <f>'PRINT TARIFF'!K23</f>
        <v>67</v>
      </c>
      <c r="J23" s="644" t="str">
        <f>'PRINT TARIFF'!L23</f>
        <v>via SGSIN</v>
      </c>
      <c r="K23" s="289">
        <f>'PRINT TARIFF'!N23</f>
        <v>27</v>
      </c>
      <c r="L23" s="288">
        <f>'PRINT TARIFF'!O23</f>
        <v>0</v>
      </c>
      <c r="M23" s="288">
        <f>'PRINT TARIFF'!P23</f>
        <v>0</v>
      </c>
      <c r="N23" s="288">
        <f>'PRINT TARIFF'!Q23</f>
        <v>20</v>
      </c>
      <c r="O23" s="288">
        <f>'PRINT TARIFF'!R23</f>
        <v>0</v>
      </c>
      <c r="P23" s="288">
        <f>'PRINT TARIFF'!S23</f>
        <v>0</v>
      </c>
      <c r="Q23" s="288">
        <f>'PRINT TARIFF'!T23</f>
        <v>9</v>
      </c>
      <c r="R23" s="288">
        <f>'PRINT TARIFF'!U23</f>
        <v>10</v>
      </c>
      <c r="S23" s="288">
        <f>'PRINT TARIFF'!V23</f>
        <v>0</v>
      </c>
      <c r="T23" s="288">
        <f>'PRINT TARIFF'!W23</f>
        <v>0</v>
      </c>
      <c r="U23" s="288">
        <f>'PRINT TARIFF'!X23</f>
        <v>0</v>
      </c>
      <c r="V23" s="288">
        <f>'PRINT TARIFF'!Y23</f>
        <v>0</v>
      </c>
      <c r="W23" s="288">
        <f>'PRINT TARIFF'!Z23</f>
        <v>0</v>
      </c>
      <c r="X23" s="289">
        <f>'PRINT TARIFF'!AA23</f>
        <v>4</v>
      </c>
      <c r="Y23" s="290">
        <f>'PRINT TARIFF'!AI23</f>
        <v>0</v>
      </c>
      <c r="Z23" s="290" t="str">
        <f>IF('PRINT TARIFF'!AJ23&lt;&gt;"",'PRINT TARIFF'!AJ23,"")</f>
        <v/>
      </c>
      <c r="AA23" s="291">
        <f>'PRINT TARIFF'!AK23</f>
        <v>0</v>
      </c>
    </row>
    <row r="24" spans="1:27" s="292" customFormat="1" ht="13.9" customHeight="1" x14ac:dyDescent="0.2">
      <c r="A24" s="283" t="str">
        <f>'PRINT TARIFF'!A24</f>
        <v>Adelaide</v>
      </c>
      <c r="B24" s="284" t="str">
        <f>'PRINT TARIFF'!C24</f>
        <v>SSC Consolidation NV</v>
      </c>
      <c r="C24" s="285" t="str">
        <f>'PRINT TARIFF'!D24</f>
        <v>Belgium</v>
      </c>
      <c r="D24" s="285" t="str">
        <f>'PRINT TARIFF'!E24</f>
        <v>Antwerp</v>
      </c>
      <c r="E24" s="286"/>
      <c r="F24" s="287" t="str">
        <f>'PRINT TARIFF'!H24</f>
        <v>USD</v>
      </c>
      <c r="G24" s="288">
        <f>'PRINT TARIFF'!I24</f>
        <v>100</v>
      </c>
      <c r="H24" s="288">
        <f>'PRINT TARIFF'!J24</f>
        <v>100</v>
      </c>
      <c r="I24" s="288">
        <f>'PRINT TARIFF'!K24</f>
        <v>100</v>
      </c>
      <c r="J24" s="644" t="str">
        <f>'PRINT TARIFF'!L24</f>
        <v>Direct</v>
      </c>
      <c r="K24" s="289">
        <f>'PRINT TARIFF'!N24</f>
        <v>50</v>
      </c>
      <c r="L24" s="288">
        <f>'PRINT TARIFF'!O24</f>
        <v>0</v>
      </c>
      <c r="M24" s="288">
        <f>'PRINT TARIFF'!P24</f>
        <v>0</v>
      </c>
      <c r="N24" s="288">
        <f>'PRINT TARIFF'!Q24</f>
        <v>0</v>
      </c>
      <c r="O24" s="288">
        <f>'PRINT TARIFF'!R24</f>
        <v>0</v>
      </c>
      <c r="P24" s="288">
        <f>'PRINT TARIFF'!S24</f>
        <v>0</v>
      </c>
      <c r="Q24" s="288">
        <f>'PRINT TARIFF'!T24</f>
        <v>12</v>
      </c>
      <c r="R24" s="288">
        <f>'PRINT TARIFF'!U24</f>
        <v>0</v>
      </c>
      <c r="S24" s="288">
        <f>'PRINT TARIFF'!V24</f>
        <v>0</v>
      </c>
      <c r="T24" s="288">
        <f>'PRINT TARIFF'!W24</f>
        <v>0</v>
      </c>
      <c r="U24" s="288">
        <f>'PRINT TARIFF'!X24</f>
        <v>0</v>
      </c>
      <c r="V24" s="288">
        <f>'PRINT TARIFF'!Y24</f>
        <v>0</v>
      </c>
      <c r="W24" s="288">
        <f>'PRINT TARIFF'!Z24</f>
        <v>0</v>
      </c>
      <c r="X24" s="289">
        <f>'PRINT TARIFF'!AA24</f>
        <v>5</v>
      </c>
      <c r="Y24" s="290">
        <f>'PRINT TARIFF'!AI24</f>
        <v>0</v>
      </c>
      <c r="Z24" s="290" t="str">
        <f>IF('PRINT TARIFF'!AJ24&lt;&gt;"",'PRINT TARIFF'!AJ24,"")</f>
        <v/>
      </c>
      <c r="AA24" s="291">
        <f>'PRINT TARIFF'!AK24</f>
        <v>0</v>
      </c>
    </row>
    <row r="25" spans="1:27" s="292" customFormat="1" ht="13.9" customHeight="1" x14ac:dyDescent="0.2">
      <c r="A25" s="283" t="str">
        <f>'PRINT TARIFF'!A25</f>
        <v>Brisbane</v>
      </c>
      <c r="B25" s="284" t="str">
        <f>'PRINT TARIFF'!C25</f>
        <v>SSC Consolidation NV</v>
      </c>
      <c r="C25" s="285" t="str">
        <f>'PRINT TARIFF'!D25</f>
        <v>Belgium</v>
      </c>
      <c r="D25" s="285" t="str">
        <f>'PRINT TARIFF'!E25</f>
        <v>Antwerp</v>
      </c>
      <c r="E25" s="286"/>
      <c r="F25" s="287" t="str">
        <f>'PRINT TARIFF'!H25</f>
        <v>USD</v>
      </c>
      <c r="G25" s="288">
        <f>'PRINT TARIFF'!I25</f>
        <v>109</v>
      </c>
      <c r="H25" s="288">
        <f>'PRINT TARIFF'!J25</f>
        <v>109</v>
      </c>
      <c r="I25" s="288">
        <f>'PRINT TARIFF'!K25</f>
        <v>109</v>
      </c>
      <c r="J25" s="644" t="str">
        <f>'PRINT TARIFF'!L25</f>
        <v>Direct</v>
      </c>
      <c r="K25" s="289">
        <f>'PRINT TARIFF'!N25</f>
        <v>53</v>
      </c>
      <c r="L25" s="288">
        <f>'PRINT TARIFF'!O25</f>
        <v>0</v>
      </c>
      <c r="M25" s="288">
        <f>'PRINT TARIFF'!P25</f>
        <v>0</v>
      </c>
      <c r="N25" s="288">
        <f>'PRINT TARIFF'!Q25</f>
        <v>0</v>
      </c>
      <c r="O25" s="288">
        <f>'PRINT TARIFF'!R25</f>
        <v>0</v>
      </c>
      <c r="P25" s="288">
        <f>'PRINT TARIFF'!S25</f>
        <v>0</v>
      </c>
      <c r="Q25" s="288">
        <f>'PRINT TARIFF'!T25</f>
        <v>12</v>
      </c>
      <c r="R25" s="288">
        <f>'PRINT TARIFF'!U25</f>
        <v>0</v>
      </c>
      <c r="S25" s="288">
        <f>'PRINT TARIFF'!V25</f>
        <v>0</v>
      </c>
      <c r="T25" s="288">
        <f>'PRINT TARIFF'!W25</f>
        <v>0</v>
      </c>
      <c r="U25" s="288">
        <f>'PRINT TARIFF'!X25</f>
        <v>0</v>
      </c>
      <c r="V25" s="288">
        <f>'PRINT TARIFF'!Y25</f>
        <v>0</v>
      </c>
      <c r="W25" s="288">
        <f>'PRINT TARIFF'!Z25</f>
        <v>0</v>
      </c>
      <c r="X25" s="289">
        <f>'PRINT TARIFF'!AA25</f>
        <v>5</v>
      </c>
      <c r="Y25" s="290">
        <f>'PRINT TARIFF'!AI25</f>
        <v>0</v>
      </c>
      <c r="Z25" s="290" t="str">
        <f>IF('PRINT TARIFF'!AJ25&lt;&gt;"",'PRINT TARIFF'!AJ25,"")</f>
        <v/>
      </c>
      <c r="AA25" s="291">
        <f>'PRINT TARIFF'!AK25</f>
        <v>0</v>
      </c>
    </row>
    <row r="26" spans="1:27" s="292" customFormat="1" ht="13.9" customHeight="1" x14ac:dyDescent="0.2">
      <c r="A26" s="283" t="str">
        <f>'PRINT TARIFF'!A26</f>
        <v>Fremantle</v>
      </c>
      <c r="B26" s="284" t="str">
        <f>'PRINT TARIFF'!C26</f>
        <v>SSC Consolidation NV</v>
      </c>
      <c r="C26" s="285" t="str">
        <f>'PRINT TARIFF'!D26</f>
        <v>Belgium</v>
      </c>
      <c r="D26" s="285" t="str">
        <f>'PRINT TARIFF'!E26</f>
        <v>Antwerp</v>
      </c>
      <c r="E26" s="286"/>
      <c r="F26" s="287" t="str">
        <f>'PRINT TARIFF'!H26</f>
        <v>USD</v>
      </c>
      <c r="G26" s="288">
        <f>'PRINT TARIFF'!I26</f>
        <v>95</v>
      </c>
      <c r="H26" s="288">
        <f>'PRINT TARIFF'!J26</f>
        <v>95</v>
      </c>
      <c r="I26" s="288">
        <f>'PRINT TARIFF'!K26</f>
        <v>95</v>
      </c>
      <c r="J26" s="644" t="str">
        <f>'PRINT TARIFF'!L26</f>
        <v>Direct</v>
      </c>
      <c r="K26" s="289">
        <f>'PRINT TARIFF'!N26</f>
        <v>55</v>
      </c>
      <c r="L26" s="288">
        <f>'PRINT TARIFF'!O26</f>
        <v>0</v>
      </c>
      <c r="M26" s="288">
        <f>'PRINT TARIFF'!P26</f>
        <v>0</v>
      </c>
      <c r="N26" s="288">
        <f>'PRINT TARIFF'!Q26</f>
        <v>0</v>
      </c>
      <c r="O26" s="288">
        <f>'PRINT TARIFF'!R26</f>
        <v>0</v>
      </c>
      <c r="P26" s="288">
        <f>'PRINT TARIFF'!S26</f>
        <v>0</v>
      </c>
      <c r="Q26" s="288">
        <f>'PRINT TARIFF'!T26</f>
        <v>12</v>
      </c>
      <c r="R26" s="288">
        <f>'PRINT TARIFF'!U26</f>
        <v>0</v>
      </c>
      <c r="S26" s="288">
        <f>'PRINT TARIFF'!V26</f>
        <v>0</v>
      </c>
      <c r="T26" s="288">
        <f>'PRINT TARIFF'!W26</f>
        <v>0</v>
      </c>
      <c r="U26" s="288">
        <f>'PRINT TARIFF'!X26</f>
        <v>0</v>
      </c>
      <c r="V26" s="288">
        <f>'PRINT TARIFF'!Y26</f>
        <v>0</v>
      </c>
      <c r="W26" s="288">
        <f>'PRINT TARIFF'!Z26</f>
        <v>0</v>
      </c>
      <c r="X26" s="289">
        <f>'PRINT TARIFF'!AA26</f>
        <v>5</v>
      </c>
      <c r="Y26" s="290">
        <f>'PRINT TARIFF'!AI26</f>
        <v>0</v>
      </c>
      <c r="Z26" s="290" t="str">
        <f>IF('PRINT TARIFF'!AJ26&lt;&gt;"",'PRINT TARIFF'!AJ26,"")</f>
        <v/>
      </c>
      <c r="AA26" s="291">
        <f>'PRINT TARIFF'!AK26</f>
        <v>0</v>
      </c>
    </row>
    <row r="27" spans="1:27" s="292" customFormat="1" ht="13.9" customHeight="1" x14ac:dyDescent="0.2">
      <c r="A27" s="283" t="str">
        <f>'PRINT TARIFF'!A27</f>
        <v>Melbourne</v>
      </c>
      <c r="B27" s="284" t="str">
        <f>'PRINT TARIFF'!C27</f>
        <v>SSC Consolidation NV</v>
      </c>
      <c r="C27" s="285" t="str">
        <f>'PRINT TARIFF'!D27</f>
        <v>Belgium</v>
      </c>
      <c r="D27" s="285" t="str">
        <f>'PRINT TARIFF'!E27</f>
        <v>Antwerp</v>
      </c>
      <c r="E27" s="286"/>
      <c r="F27" s="287" t="str">
        <f>'PRINT TARIFF'!H27</f>
        <v>USD</v>
      </c>
      <c r="G27" s="288">
        <f>'PRINT TARIFF'!I27</f>
        <v>80</v>
      </c>
      <c r="H27" s="288">
        <f>'PRINT TARIFF'!J27</f>
        <v>80</v>
      </c>
      <c r="I27" s="288">
        <f>'PRINT TARIFF'!K27</f>
        <v>80</v>
      </c>
      <c r="J27" s="644" t="str">
        <f>'PRINT TARIFF'!L27</f>
        <v>Direct</v>
      </c>
      <c r="K27" s="289">
        <f>'PRINT TARIFF'!N27</f>
        <v>56</v>
      </c>
      <c r="L27" s="288">
        <f>'PRINT TARIFF'!O27</f>
        <v>0</v>
      </c>
      <c r="M27" s="288">
        <f>'PRINT TARIFF'!P27</f>
        <v>0</v>
      </c>
      <c r="N27" s="288">
        <f>'PRINT TARIFF'!Q27</f>
        <v>0</v>
      </c>
      <c r="O27" s="288">
        <f>'PRINT TARIFF'!R27</f>
        <v>0</v>
      </c>
      <c r="P27" s="288">
        <f>'PRINT TARIFF'!S27</f>
        <v>0</v>
      </c>
      <c r="Q27" s="288">
        <f>'PRINT TARIFF'!T27</f>
        <v>12</v>
      </c>
      <c r="R27" s="288">
        <f>'PRINT TARIFF'!U27</f>
        <v>0</v>
      </c>
      <c r="S27" s="288">
        <f>'PRINT TARIFF'!V27</f>
        <v>0</v>
      </c>
      <c r="T27" s="288">
        <f>'PRINT TARIFF'!W27</f>
        <v>0</v>
      </c>
      <c r="U27" s="288">
        <f>'PRINT TARIFF'!X27</f>
        <v>0</v>
      </c>
      <c r="V27" s="288">
        <f>'PRINT TARIFF'!Y27</f>
        <v>0</v>
      </c>
      <c r="W27" s="288">
        <f>'PRINT TARIFF'!Z27</f>
        <v>0</v>
      </c>
      <c r="X27" s="289">
        <f>'PRINT TARIFF'!AA27</f>
        <v>5</v>
      </c>
      <c r="Y27" s="290">
        <f>'PRINT TARIFF'!AI27</f>
        <v>0</v>
      </c>
      <c r="Z27" s="290" t="str">
        <f>IF('PRINT TARIFF'!AJ27&lt;&gt;"",'PRINT TARIFF'!AJ27,"")</f>
        <v/>
      </c>
      <c r="AA27" s="291">
        <f>'PRINT TARIFF'!AK27</f>
        <v>0</v>
      </c>
    </row>
    <row r="28" spans="1:27" s="292" customFormat="1" ht="13.9" customHeight="1" x14ac:dyDescent="0.2">
      <c r="A28" s="283" t="str">
        <f>'PRINT TARIFF'!A28</f>
        <v>Sydney</v>
      </c>
      <c r="B28" s="284" t="str">
        <f>'PRINT TARIFF'!C28</f>
        <v>SSC Consolidation NV</v>
      </c>
      <c r="C28" s="285" t="str">
        <f>'PRINT TARIFF'!D28</f>
        <v>Belgium</v>
      </c>
      <c r="D28" s="285" t="str">
        <f>'PRINT TARIFF'!E28</f>
        <v>Antwerp</v>
      </c>
      <c r="E28" s="286"/>
      <c r="F28" s="287" t="str">
        <f>'PRINT TARIFF'!H28</f>
        <v>USD</v>
      </c>
      <c r="G28" s="288">
        <f>'PRINT TARIFF'!I28</f>
        <v>80</v>
      </c>
      <c r="H28" s="288">
        <f>'PRINT TARIFF'!J28</f>
        <v>80</v>
      </c>
      <c r="I28" s="288">
        <f>'PRINT TARIFF'!K28</f>
        <v>80</v>
      </c>
      <c r="J28" s="644" t="str">
        <f>'PRINT TARIFF'!L28</f>
        <v>Direct</v>
      </c>
      <c r="K28" s="289">
        <f>'PRINT TARIFF'!N28</f>
        <v>51</v>
      </c>
      <c r="L28" s="288">
        <f>'PRINT TARIFF'!O28</f>
        <v>0</v>
      </c>
      <c r="M28" s="288">
        <f>'PRINT TARIFF'!P28</f>
        <v>0</v>
      </c>
      <c r="N28" s="288">
        <f>'PRINT TARIFF'!Q28</f>
        <v>0</v>
      </c>
      <c r="O28" s="288">
        <f>'PRINT TARIFF'!R28</f>
        <v>0</v>
      </c>
      <c r="P28" s="288">
        <f>'PRINT TARIFF'!S28</f>
        <v>0</v>
      </c>
      <c r="Q28" s="288">
        <f>'PRINT TARIFF'!T28</f>
        <v>12</v>
      </c>
      <c r="R28" s="288">
        <f>'PRINT TARIFF'!U28</f>
        <v>0</v>
      </c>
      <c r="S28" s="288">
        <f>'PRINT TARIFF'!V28</f>
        <v>0</v>
      </c>
      <c r="T28" s="288">
        <f>'PRINT TARIFF'!W28</f>
        <v>0</v>
      </c>
      <c r="U28" s="288">
        <f>'PRINT TARIFF'!X28</f>
        <v>0</v>
      </c>
      <c r="V28" s="288">
        <f>'PRINT TARIFF'!Y28</f>
        <v>0</v>
      </c>
      <c r="W28" s="288">
        <f>'PRINT TARIFF'!Z28</f>
        <v>0</v>
      </c>
      <c r="X28" s="289">
        <f>'PRINT TARIFF'!AA28</f>
        <v>5</v>
      </c>
      <c r="Y28" s="290">
        <f>'PRINT TARIFF'!AI28</f>
        <v>0</v>
      </c>
      <c r="Z28" s="290" t="str">
        <f>IF('PRINT TARIFF'!AJ28&lt;&gt;"",'PRINT TARIFF'!AJ28,"")</f>
        <v/>
      </c>
      <c r="AA28" s="291">
        <f>'PRINT TARIFF'!AK28</f>
        <v>0</v>
      </c>
    </row>
    <row r="29" spans="1:27" s="292" customFormat="1" ht="13.9" customHeight="1" x14ac:dyDescent="0.2">
      <c r="A29" s="283" t="str">
        <f>'PRINT TARIFF'!A29</f>
        <v>Adelaide</v>
      </c>
      <c r="B29" s="284" t="str">
        <f>'PRINT TARIFF'!C29</f>
        <v>Allink Transport Intl LTDA</v>
      </c>
      <c r="C29" s="285" t="str">
        <f>'PRINT TARIFF'!D29</f>
        <v>Brazil</v>
      </c>
      <c r="D29" s="285" t="str">
        <f>'PRINT TARIFF'!E29</f>
        <v>Santos</v>
      </c>
      <c r="E29" s="286"/>
      <c r="F29" s="287" t="str">
        <f>'PRINT TARIFF'!H29</f>
        <v>USD</v>
      </c>
      <c r="G29" s="288">
        <f>'PRINT TARIFF'!I29</f>
        <v>73</v>
      </c>
      <c r="H29" s="288">
        <f>'PRINT TARIFF'!J29</f>
        <v>73</v>
      </c>
      <c r="I29" s="288">
        <f>'PRINT TARIFF'!K29</f>
        <v>73</v>
      </c>
      <c r="J29" s="644" t="str">
        <f>'PRINT TARIFF'!L29</f>
        <v>via SGSIN</v>
      </c>
      <c r="K29" s="289">
        <f>'PRINT TARIFF'!N29</f>
        <v>55</v>
      </c>
      <c r="L29" s="288">
        <f>'PRINT TARIFF'!O29</f>
        <v>0</v>
      </c>
      <c r="M29" s="288">
        <f>'PRINT TARIFF'!P29</f>
        <v>0</v>
      </c>
      <c r="N29" s="288">
        <f>'PRINT TARIFF'!Q29</f>
        <v>20</v>
      </c>
      <c r="O29" s="288">
        <f>'PRINT TARIFF'!R29</f>
        <v>0</v>
      </c>
      <c r="P29" s="288">
        <f>'PRINT TARIFF'!S29</f>
        <v>0</v>
      </c>
      <c r="Q29" s="288">
        <f>'PRINT TARIFF'!T29</f>
        <v>7</v>
      </c>
      <c r="R29" s="288">
        <f>'PRINT TARIFF'!U29</f>
        <v>10</v>
      </c>
      <c r="S29" s="288">
        <f>'PRINT TARIFF'!V29</f>
        <v>0</v>
      </c>
      <c r="T29" s="288">
        <f>'PRINT TARIFF'!W29</f>
        <v>0</v>
      </c>
      <c r="U29" s="288">
        <f>'PRINT TARIFF'!X29</f>
        <v>0</v>
      </c>
      <c r="V29" s="288">
        <f>'PRINT TARIFF'!Y29</f>
        <v>0</v>
      </c>
      <c r="W29" s="288">
        <f>'PRINT TARIFF'!Z29</f>
        <v>0</v>
      </c>
      <c r="X29" s="289">
        <f>'PRINT TARIFF'!AA29</f>
        <v>6</v>
      </c>
      <c r="Y29" s="290">
        <f>'PRINT TARIFF'!AI29</f>
        <v>0</v>
      </c>
      <c r="Z29" s="290" t="str">
        <f>IF('PRINT TARIFF'!AJ29&lt;&gt;"",'PRINT TARIFF'!AJ29,"")</f>
        <v/>
      </c>
      <c r="AA29" s="291">
        <f>'PRINT TARIFF'!AK29</f>
        <v>0</v>
      </c>
    </row>
    <row r="30" spans="1:27" s="292" customFormat="1" ht="13.9" customHeight="1" x14ac:dyDescent="0.2">
      <c r="A30" s="283" t="str">
        <f>'PRINT TARIFF'!A30</f>
        <v>Brisbane</v>
      </c>
      <c r="B30" s="284" t="str">
        <f>'PRINT TARIFF'!C30</f>
        <v>Allink Transport Intl LTDA</v>
      </c>
      <c r="C30" s="285" t="str">
        <f>'PRINT TARIFF'!D30</f>
        <v>Brazil</v>
      </c>
      <c r="D30" s="285" t="str">
        <f>'PRINT TARIFF'!E30</f>
        <v>Santos</v>
      </c>
      <c r="E30" s="286"/>
      <c r="F30" s="287" t="str">
        <f>'PRINT TARIFF'!H30</f>
        <v>USD</v>
      </c>
      <c r="G30" s="288">
        <f>'PRINT TARIFF'!I30</f>
        <v>73</v>
      </c>
      <c r="H30" s="288">
        <f>'PRINT TARIFF'!J30</f>
        <v>73</v>
      </c>
      <c r="I30" s="288">
        <f>'PRINT TARIFF'!K30</f>
        <v>73</v>
      </c>
      <c r="J30" s="644" t="str">
        <f>'PRINT TARIFF'!L30</f>
        <v>via SGSIN</v>
      </c>
      <c r="K30" s="289">
        <f>'PRINT TARIFF'!N30</f>
        <v>46</v>
      </c>
      <c r="L30" s="288">
        <f>'PRINT TARIFF'!O30</f>
        <v>0</v>
      </c>
      <c r="M30" s="288">
        <f>'PRINT TARIFF'!P30</f>
        <v>0</v>
      </c>
      <c r="N30" s="288">
        <f>'PRINT TARIFF'!Q30</f>
        <v>20</v>
      </c>
      <c r="O30" s="288">
        <f>'PRINT TARIFF'!R30</f>
        <v>0</v>
      </c>
      <c r="P30" s="288">
        <f>'PRINT TARIFF'!S30</f>
        <v>0</v>
      </c>
      <c r="Q30" s="288">
        <f>'PRINT TARIFF'!T30</f>
        <v>7</v>
      </c>
      <c r="R30" s="288">
        <f>'PRINT TARIFF'!U30</f>
        <v>10</v>
      </c>
      <c r="S30" s="288">
        <f>'PRINT TARIFF'!V30</f>
        <v>0</v>
      </c>
      <c r="T30" s="288">
        <f>'PRINT TARIFF'!W30</f>
        <v>0</v>
      </c>
      <c r="U30" s="288">
        <f>'PRINT TARIFF'!X30</f>
        <v>0</v>
      </c>
      <c r="V30" s="288">
        <f>'PRINT TARIFF'!Y30</f>
        <v>0</v>
      </c>
      <c r="W30" s="288">
        <f>'PRINT TARIFF'!Z30</f>
        <v>0</v>
      </c>
      <c r="X30" s="289">
        <f>'PRINT TARIFF'!AA30</f>
        <v>6</v>
      </c>
      <c r="Y30" s="290">
        <f>'PRINT TARIFF'!AI30</f>
        <v>0</v>
      </c>
      <c r="Z30" s="290" t="str">
        <f>IF('PRINT TARIFF'!AJ30&lt;&gt;"",'PRINT TARIFF'!AJ30,"")</f>
        <v/>
      </c>
      <c r="AA30" s="291">
        <f>'PRINT TARIFF'!AK30</f>
        <v>0</v>
      </c>
    </row>
    <row r="31" spans="1:27" s="292" customFormat="1" ht="13.9" customHeight="1" x14ac:dyDescent="0.2">
      <c r="A31" s="283" t="str">
        <f>'PRINT TARIFF'!A31</f>
        <v>Fremantle</v>
      </c>
      <c r="B31" s="284" t="str">
        <f>'PRINT TARIFF'!C31</f>
        <v>Allink Transport Intl LTDA</v>
      </c>
      <c r="C31" s="285" t="str">
        <f>'PRINT TARIFF'!D31</f>
        <v>Brazil</v>
      </c>
      <c r="D31" s="285" t="str">
        <f>'PRINT TARIFF'!E31</f>
        <v>Santos</v>
      </c>
      <c r="E31" s="286"/>
      <c r="F31" s="287" t="str">
        <f>'PRINT TARIFF'!H31</f>
        <v>USD</v>
      </c>
      <c r="G31" s="288">
        <f>'PRINT TARIFF'!I31</f>
        <v>73</v>
      </c>
      <c r="H31" s="288">
        <f>'PRINT TARIFF'!J31</f>
        <v>73</v>
      </c>
      <c r="I31" s="288">
        <f>'PRINT TARIFF'!K31</f>
        <v>73</v>
      </c>
      <c r="J31" s="644" t="str">
        <f>'PRINT TARIFF'!L31</f>
        <v>via SGSIN</v>
      </c>
      <c r="K31" s="289">
        <f>'PRINT TARIFF'!N31</f>
        <v>41</v>
      </c>
      <c r="L31" s="288">
        <f>'PRINT TARIFF'!O31</f>
        <v>0</v>
      </c>
      <c r="M31" s="288">
        <f>'PRINT TARIFF'!P31</f>
        <v>0</v>
      </c>
      <c r="N31" s="288">
        <f>'PRINT TARIFF'!Q31</f>
        <v>20</v>
      </c>
      <c r="O31" s="288">
        <f>'PRINT TARIFF'!R31</f>
        <v>0</v>
      </c>
      <c r="P31" s="288">
        <f>'PRINT TARIFF'!S31</f>
        <v>0</v>
      </c>
      <c r="Q31" s="288">
        <f>'PRINT TARIFF'!T31</f>
        <v>7</v>
      </c>
      <c r="R31" s="288">
        <f>'PRINT TARIFF'!U31</f>
        <v>10</v>
      </c>
      <c r="S31" s="288">
        <f>'PRINT TARIFF'!V31</f>
        <v>0</v>
      </c>
      <c r="T31" s="288">
        <f>'PRINT TARIFF'!W31</f>
        <v>0</v>
      </c>
      <c r="U31" s="288">
        <f>'PRINT TARIFF'!X31</f>
        <v>0</v>
      </c>
      <c r="V31" s="288">
        <f>'PRINT TARIFF'!Y31</f>
        <v>0</v>
      </c>
      <c r="W31" s="288">
        <f>'PRINT TARIFF'!Z31</f>
        <v>0</v>
      </c>
      <c r="X31" s="289">
        <f>'PRINT TARIFF'!AA31</f>
        <v>6</v>
      </c>
      <c r="Y31" s="290">
        <f>'PRINT TARIFF'!AI31</f>
        <v>0</v>
      </c>
      <c r="Z31" s="290" t="str">
        <f>IF('PRINT TARIFF'!AJ31&lt;&gt;"",'PRINT TARIFF'!AJ31,"")</f>
        <v/>
      </c>
      <c r="AA31" s="291">
        <f>'PRINT TARIFF'!AK31</f>
        <v>0</v>
      </c>
    </row>
    <row r="32" spans="1:27" s="292" customFormat="1" ht="13.9" customHeight="1" x14ac:dyDescent="0.2">
      <c r="A32" s="283" t="str">
        <f>'PRINT TARIFF'!A32</f>
        <v>Melbourne</v>
      </c>
      <c r="B32" s="284" t="str">
        <f>'PRINT TARIFF'!C32</f>
        <v>Allink Transport Intl LTDA</v>
      </c>
      <c r="C32" s="285" t="str">
        <f>'PRINT TARIFF'!D32</f>
        <v>Brazil</v>
      </c>
      <c r="D32" s="285" t="str">
        <f>'PRINT TARIFF'!E32</f>
        <v>Santos</v>
      </c>
      <c r="E32" s="286"/>
      <c r="F32" s="287" t="str">
        <f>'PRINT TARIFF'!H32</f>
        <v>USD</v>
      </c>
      <c r="G32" s="288">
        <f>'PRINT TARIFF'!I32</f>
        <v>73</v>
      </c>
      <c r="H32" s="288">
        <f>'PRINT TARIFF'!J32</f>
        <v>73</v>
      </c>
      <c r="I32" s="288">
        <f>'PRINT TARIFF'!K32</f>
        <v>73</v>
      </c>
      <c r="J32" s="644" t="str">
        <f>'PRINT TARIFF'!L32</f>
        <v>via SGSIN</v>
      </c>
      <c r="K32" s="289">
        <f>'PRINT TARIFF'!N32</f>
        <v>44</v>
      </c>
      <c r="L32" s="288">
        <f>'PRINT TARIFF'!O32</f>
        <v>0</v>
      </c>
      <c r="M32" s="288">
        <f>'PRINT TARIFF'!P32</f>
        <v>0</v>
      </c>
      <c r="N32" s="288">
        <f>'PRINT TARIFF'!Q32</f>
        <v>20</v>
      </c>
      <c r="O32" s="288">
        <f>'PRINT TARIFF'!R32</f>
        <v>0</v>
      </c>
      <c r="P32" s="288">
        <f>'PRINT TARIFF'!S32</f>
        <v>0</v>
      </c>
      <c r="Q32" s="288">
        <f>'PRINT TARIFF'!T32</f>
        <v>7</v>
      </c>
      <c r="R32" s="288">
        <f>'PRINT TARIFF'!U32</f>
        <v>10</v>
      </c>
      <c r="S32" s="288">
        <f>'PRINT TARIFF'!V32</f>
        <v>0</v>
      </c>
      <c r="T32" s="288">
        <f>'PRINT TARIFF'!W32</f>
        <v>0</v>
      </c>
      <c r="U32" s="288">
        <f>'PRINT TARIFF'!X32</f>
        <v>0</v>
      </c>
      <c r="V32" s="288">
        <f>'PRINT TARIFF'!Y32</f>
        <v>0</v>
      </c>
      <c r="W32" s="288">
        <f>'PRINT TARIFF'!Z32</f>
        <v>0</v>
      </c>
      <c r="X32" s="289">
        <f>'PRINT TARIFF'!AA32</f>
        <v>6</v>
      </c>
      <c r="Y32" s="290">
        <f>'PRINT TARIFF'!AI32</f>
        <v>0</v>
      </c>
      <c r="Z32" s="290" t="str">
        <f>IF('PRINT TARIFF'!AJ32&lt;&gt;"",'PRINT TARIFF'!AJ32,"")</f>
        <v/>
      </c>
      <c r="AA32" s="291">
        <f>'PRINT TARIFF'!AK32</f>
        <v>0</v>
      </c>
    </row>
    <row r="33" spans="1:27" s="292" customFormat="1" ht="13.9" customHeight="1" x14ac:dyDescent="0.2">
      <c r="A33" s="283" t="str">
        <f>'PRINT TARIFF'!A33</f>
        <v>Sydney</v>
      </c>
      <c r="B33" s="284" t="str">
        <f>'PRINT TARIFF'!C33</f>
        <v>Allink Transport Intl LTDA</v>
      </c>
      <c r="C33" s="285" t="str">
        <f>'PRINT TARIFF'!D33</f>
        <v>Brazil</v>
      </c>
      <c r="D33" s="285" t="str">
        <f>'PRINT TARIFF'!E33</f>
        <v>Santos</v>
      </c>
      <c r="E33" s="286"/>
      <c r="F33" s="287" t="str">
        <f>'PRINT TARIFF'!H33</f>
        <v>USD</v>
      </c>
      <c r="G33" s="288">
        <f>'PRINT TARIFF'!I33</f>
        <v>73</v>
      </c>
      <c r="H33" s="288">
        <f>'PRINT TARIFF'!J33</f>
        <v>73</v>
      </c>
      <c r="I33" s="288">
        <f>'PRINT TARIFF'!K33</f>
        <v>73</v>
      </c>
      <c r="J33" s="644" t="str">
        <f>'PRINT TARIFF'!L33</f>
        <v>via SGSIN</v>
      </c>
      <c r="K33" s="289">
        <f>'PRINT TARIFF'!N33</f>
        <v>46</v>
      </c>
      <c r="L33" s="288">
        <f>'PRINT TARIFF'!O33</f>
        <v>0</v>
      </c>
      <c r="M33" s="288">
        <f>'PRINT TARIFF'!P33</f>
        <v>0</v>
      </c>
      <c r="N33" s="288">
        <f>'PRINT TARIFF'!Q33</f>
        <v>20</v>
      </c>
      <c r="O33" s="288">
        <f>'PRINT TARIFF'!R33</f>
        <v>0</v>
      </c>
      <c r="P33" s="288">
        <f>'PRINT TARIFF'!S33</f>
        <v>0</v>
      </c>
      <c r="Q33" s="288">
        <f>'PRINT TARIFF'!T33</f>
        <v>7</v>
      </c>
      <c r="R33" s="288">
        <f>'PRINT TARIFF'!U33</f>
        <v>10</v>
      </c>
      <c r="S33" s="288">
        <f>'PRINT TARIFF'!V33</f>
        <v>0</v>
      </c>
      <c r="T33" s="288">
        <f>'PRINT TARIFF'!W33</f>
        <v>0</v>
      </c>
      <c r="U33" s="288">
        <f>'PRINT TARIFF'!X33</f>
        <v>0</v>
      </c>
      <c r="V33" s="288">
        <f>'PRINT TARIFF'!Y33</f>
        <v>0</v>
      </c>
      <c r="W33" s="288">
        <f>'PRINT TARIFF'!Z33</f>
        <v>0</v>
      </c>
      <c r="X33" s="289">
        <f>'PRINT TARIFF'!AA33</f>
        <v>6</v>
      </c>
      <c r="Y33" s="290">
        <f>'PRINT TARIFF'!AI33</f>
        <v>0</v>
      </c>
      <c r="Z33" s="290" t="str">
        <f>IF('PRINT TARIFF'!AJ33&lt;&gt;"",'PRINT TARIFF'!AJ33,"")</f>
        <v/>
      </c>
      <c r="AA33" s="291">
        <f>'PRINT TARIFF'!AK33</f>
        <v>0</v>
      </c>
    </row>
    <row r="34" spans="1:27" s="292" customFormat="1" ht="13.9" customHeight="1" x14ac:dyDescent="0.2">
      <c r="A34" s="283" t="str">
        <f>'PRINT TARIFF'!A34</f>
        <v>Adelaide</v>
      </c>
      <c r="B34" s="284" t="str">
        <f>'PRINT TARIFF'!C34</f>
        <v>Shipco Transport</v>
      </c>
      <c r="C34" s="285" t="str">
        <f>'PRINT TARIFF'!D34</f>
        <v>Cambodia</v>
      </c>
      <c r="D34" s="285" t="str">
        <f>'PRINT TARIFF'!E34</f>
        <v>Phnom Penh</v>
      </c>
      <c r="E34" s="286"/>
      <c r="F34" s="287" t="str">
        <f>'PRINT TARIFF'!H34</f>
        <v>USD</v>
      </c>
      <c r="G34" s="288">
        <f>'PRINT TARIFF'!I34</f>
        <v>52</v>
      </c>
      <c r="H34" s="288">
        <f>'PRINT TARIFF'!J34</f>
        <v>52</v>
      </c>
      <c r="I34" s="288">
        <f>'PRINT TARIFF'!K34</f>
        <v>52</v>
      </c>
      <c r="J34" s="644" t="str">
        <f>'PRINT TARIFF'!L34</f>
        <v>via SGSIN</v>
      </c>
      <c r="K34" s="289">
        <f>'PRINT TARIFF'!N34</f>
        <v>30</v>
      </c>
      <c r="L34" s="288">
        <f>'PRINT TARIFF'!O34</f>
        <v>0</v>
      </c>
      <c r="M34" s="288">
        <f>'PRINT TARIFF'!P34</f>
        <v>0</v>
      </c>
      <c r="N34" s="288">
        <f>'PRINT TARIFF'!Q34</f>
        <v>20</v>
      </c>
      <c r="O34" s="288">
        <f>'PRINT TARIFF'!R34</f>
        <v>0</v>
      </c>
      <c r="P34" s="288">
        <f>'PRINT TARIFF'!S34</f>
        <v>0</v>
      </c>
      <c r="Q34" s="288">
        <f>'PRINT TARIFF'!T34</f>
        <v>9</v>
      </c>
      <c r="R34" s="288">
        <f>'PRINT TARIFF'!U34</f>
        <v>10</v>
      </c>
      <c r="S34" s="288">
        <f>'PRINT TARIFF'!V34</f>
        <v>0</v>
      </c>
      <c r="T34" s="288">
        <f>'PRINT TARIFF'!W34</f>
        <v>0</v>
      </c>
      <c r="U34" s="288">
        <f>'PRINT TARIFF'!X34</f>
        <v>0</v>
      </c>
      <c r="V34" s="288">
        <f>'PRINT TARIFF'!Y34</f>
        <v>0</v>
      </c>
      <c r="W34" s="288">
        <f>'PRINT TARIFF'!Z34</f>
        <v>0</v>
      </c>
      <c r="X34" s="289">
        <f>'PRINT TARIFF'!AA34</f>
        <v>7</v>
      </c>
      <c r="Y34" s="290">
        <f>'PRINT TARIFF'!AI34</f>
        <v>0</v>
      </c>
      <c r="Z34" s="290" t="str">
        <f>IF('PRINT TARIFF'!AJ34&lt;&gt;"",'PRINT TARIFF'!AJ34,"")</f>
        <v/>
      </c>
      <c r="AA34" s="291">
        <f>'PRINT TARIFF'!AK34</f>
        <v>0</v>
      </c>
    </row>
    <row r="35" spans="1:27" s="292" customFormat="1" ht="13.9" customHeight="1" x14ac:dyDescent="0.2">
      <c r="A35" s="283" t="str">
        <f>'PRINT TARIFF'!A35</f>
        <v>Brisbane</v>
      </c>
      <c r="B35" s="284" t="str">
        <f>'PRINT TARIFF'!C35</f>
        <v>Shipco Transport</v>
      </c>
      <c r="C35" s="285" t="str">
        <f>'PRINT TARIFF'!D35</f>
        <v>Cambodia</v>
      </c>
      <c r="D35" s="285" t="str">
        <f>'PRINT TARIFF'!E35</f>
        <v>Phnom Penh</v>
      </c>
      <c r="E35" s="286"/>
      <c r="F35" s="287" t="str">
        <f>'PRINT TARIFF'!H35</f>
        <v>USD</v>
      </c>
      <c r="G35" s="288">
        <f>'PRINT TARIFF'!I35</f>
        <v>52</v>
      </c>
      <c r="H35" s="288">
        <f>'PRINT TARIFF'!J35</f>
        <v>52</v>
      </c>
      <c r="I35" s="288">
        <f>'PRINT TARIFF'!K35</f>
        <v>52</v>
      </c>
      <c r="J35" s="644" t="str">
        <f>'PRINT TARIFF'!L35</f>
        <v>via SGSIN</v>
      </c>
      <c r="K35" s="289">
        <f>'PRINT TARIFF'!N35</f>
        <v>18</v>
      </c>
      <c r="L35" s="288">
        <f>'PRINT TARIFF'!O35</f>
        <v>0</v>
      </c>
      <c r="M35" s="288">
        <f>'PRINT TARIFF'!P35</f>
        <v>0</v>
      </c>
      <c r="N35" s="288">
        <f>'PRINT TARIFF'!Q35</f>
        <v>20</v>
      </c>
      <c r="O35" s="288">
        <f>'PRINT TARIFF'!R35</f>
        <v>0</v>
      </c>
      <c r="P35" s="288">
        <f>'PRINT TARIFF'!S35</f>
        <v>0</v>
      </c>
      <c r="Q35" s="288">
        <f>'PRINT TARIFF'!T35</f>
        <v>9</v>
      </c>
      <c r="R35" s="288">
        <f>'PRINT TARIFF'!U35</f>
        <v>10</v>
      </c>
      <c r="S35" s="288">
        <f>'PRINT TARIFF'!V35</f>
        <v>0</v>
      </c>
      <c r="T35" s="288">
        <f>'PRINT TARIFF'!W35</f>
        <v>0</v>
      </c>
      <c r="U35" s="288">
        <f>'PRINT TARIFF'!X35</f>
        <v>0</v>
      </c>
      <c r="V35" s="288">
        <f>'PRINT TARIFF'!Y35</f>
        <v>0</v>
      </c>
      <c r="W35" s="288">
        <f>'PRINT TARIFF'!Z35</f>
        <v>0</v>
      </c>
      <c r="X35" s="289">
        <f>'PRINT TARIFF'!AA35</f>
        <v>7</v>
      </c>
      <c r="Y35" s="290">
        <f>'PRINT TARIFF'!AI35</f>
        <v>0</v>
      </c>
      <c r="Z35" s="290" t="str">
        <f>IF('PRINT TARIFF'!AJ35&lt;&gt;"",'PRINT TARIFF'!AJ35,"")</f>
        <v/>
      </c>
      <c r="AA35" s="291">
        <f>'PRINT TARIFF'!AK35</f>
        <v>0</v>
      </c>
    </row>
    <row r="36" spans="1:27" s="292" customFormat="1" ht="13.9" customHeight="1" x14ac:dyDescent="0.2">
      <c r="A36" s="283" t="str">
        <f>'PRINT TARIFF'!A36</f>
        <v>Fremantle</v>
      </c>
      <c r="B36" s="284" t="str">
        <f>'PRINT TARIFF'!C36</f>
        <v>Shipco Transport</v>
      </c>
      <c r="C36" s="285" t="str">
        <f>'PRINT TARIFF'!D36</f>
        <v>Cambodia</v>
      </c>
      <c r="D36" s="285" t="str">
        <f>'PRINT TARIFF'!E36</f>
        <v>Phnom Penh</v>
      </c>
      <c r="E36" s="286"/>
      <c r="F36" s="287" t="str">
        <f>'PRINT TARIFF'!H36</f>
        <v>USD</v>
      </c>
      <c r="G36" s="288">
        <f>'PRINT TARIFF'!I36</f>
        <v>52</v>
      </c>
      <c r="H36" s="288">
        <f>'PRINT TARIFF'!J36</f>
        <v>52</v>
      </c>
      <c r="I36" s="288">
        <f>'PRINT TARIFF'!K36</f>
        <v>52</v>
      </c>
      <c r="J36" s="644" t="str">
        <f>'PRINT TARIFF'!L36</f>
        <v>via SGSIN</v>
      </c>
      <c r="K36" s="289">
        <f>'PRINT TARIFF'!N36</f>
        <v>18</v>
      </c>
      <c r="L36" s="288">
        <f>'PRINT TARIFF'!O36</f>
        <v>0</v>
      </c>
      <c r="M36" s="288">
        <f>'PRINT TARIFF'!P36</f>
        <v>0</v>
      </c>
      <c r="N36" s="288">
        <f>'PRINT TARIFF'!Q36</f>
        <v>20</v>
      </c>
      <c r="O36" s="288">
        <f>'PRINT TARIFF'!R36</f>
        <v>0</v>
      </c>
      <c r="P36" s="288">
        <f>'PRINT TARIFF'!S36</f>
        <v>0</v>
      </c>
      <c r="Q36" s="288">
        <f>'PRINT TARIFF'!T36</f>
        <v>9</v>
      </c>
      <c r="R36" s="288">
        <f>'PRINT TARIFF'!U36</f>
        <v>10</v>
      </c>
      <c r="S36" s="288">
        <f>'PRINT TARIFF'!V36</f>
        <v>0</v>
      </c>
      <c r="T36" s="288">
        <f>'PRINT TARIFF'!W36</f>
        <v>0</v>
      </c>
      <c r="U36" s="288">
        <f>'PRINT TARIFF'!X36</f>
        <v>0</v>
      </c>
      <c r="V36" s="288">
        <f>'PRINT TARIFF'!Y36</f>
        <v>0</v>
      </c>
      <c r="W36" s="288">
        <f>'PRINT TARIFF'!Z36</f>
        <v>0</v>
      </c>
      <c r="X36" s="289">
        <f>'PRINT TARIFF'!AA36</f>
        <v>7</v>
      </c>
      <c r="Y36" s="290">
        <f>'PRINT TARIFF'!AI36</f>
        <v>0</v>
      </c>
      <c r="Z36" s="290" t="str">
        <f>IF('PRINT TARIFF'!AJ36&lt;&gt;"",'PRINT TARIFF'!AJ36,"")</f>
        <v/>
      </c>
      <c r="AA36" s="291">
        <f>'PRINT TARIFF'!AK36</f>
        <v>0</v>
      </c>
    </row>
    <row r="37" spans="1:27" s="292" customFormat="1" ht="13.9" customHeight="1" x14ac:dyDescent="0.2">
      <c r="A37" s="283" t="str">
        <f>'PRINT TARIFF'!A37</f>
        <v>Melbourne</v>
      </c>
      <c r="B37" s="284" t="str">
        <f>'PRINT TARIFF'!C37</f>
        <v>Shipco Transport</v>
      </c>
      <c r="C37" s="285" t="str">
        <f>'PRINT TARIFF'!D37</f>
        <v>Cambodia</v>
      </c>
      <c r="D37" s="285" t="str">
        <f>'PRINT TARIFF'!E37</f>
        <v>Phnom Penh</v>
      </c>
      <c r="E37" s="286"/>
      <c r="F37" s="287" t="str">
        <f>'PRINT TARIFF'!H37</f>
        <v>USD</v>
      </c>
      <c r="G37" s="288">
        <f>'PRINT TARIFF'!I37</f>
        <v>52</v>
      </c>
      <c r="H37" s="288">
        <f>'PRINT TARIFF'!J37</f>
        <v>52</v>
      </c>
      <c r="I37" s="288">
        <f>'PRINT TARIFF'!K37</f>
        <v>52</v>
      </c>
      <c r="J37" s="644" t="str">
        <f>'PRINT TARIFF'!L37</f>
        <v>via SGSIN</v>
      </c>
      <c r="K37" s="289">
        <f>'PRINT TARIFF'!N37</f>
        <v>22</v>
      </c>
      <c r="L37" s="288">
        <f>'PRINT TARIFF'!O37</f>
        <v>0</v>
      </c>
      <c r="M37" s="288">
        <f>'PRINT TARIFF'!P37</f>
        <v>0</v>
      </c>
      <c r="N37" s="288">
        <f>'PRINT TARIFF'!Q37</f>
        <v>20</v>
      </c>
      <c r="O37" s="288">
        <f>'PRINT TARIFF'!R37</f>
        <v>0</v>
      </c>
      <c r="P37" s="288">
        <f>'PRINT TARIFF'!S37</f>
        <v>0</v>
      </c>
      <c r="Q37" s="288">
        <f>'PRINT TARIFF'!T37</f>
        <v>9</v>
      </c>
      <c r="R37" s="288">
        <f>'PRINT TARIFF'!U37</f>
        <v>10</v>
      </c>
      <c r="S37" s="288">
        <f>'PRINT TARIFF'!V37</f>
        <v>0</v>
      </c>
      <c r="T37" s="288">
        <f>'PRINT TARIFF'!W37</f>
        <v>0</v>
      </c>
      <c r="U37" s="288">
        <f>'PRINT TARIFF'!X37</f>
        <v>0</v>
      </c>
      <c r="V37" s="288">
        <f>'PRINT TARIFF'!Y37</f>
        <v>0</v>
      </c>
      <c r="W37" s="288">
        <f>'PRINT TARIFF'!Z37</f>
        <v>0</v>
      </c>
      <c r="X37" s="289">
        <f>'PRINT TARIFF'!AA37</f>
        <v>7</v>
      </c>
      <c r="Y37" s="290">
        <f>'PRINT TARIFF'!AI37</f>
        <v>0</v>
      </c>
      <c r="Z37" s="290" t="str">
        <f>IF('PRINT TARIFF'!AJ37&lt;&gt;"",'PRINT TARIFF'!AJ37,"")</f>
        <v/>
      </c>
      <c r="AA37" s="291">
        <f>'PRINT TARIFF'!AK37</f>
        <v>0</v>
      </c>
    </row>
    <row r="38" spans="1:27" s="292" customFormat="1" ht="13.9" customHeight="1" x14ac:dyDescent="0.2">
      <c r="A38" s="283" t="str">
        <f>'PRINT TARIFF'!A38</f>
        <v>Sydney</v>
      </c>
      <c r="B38" s="284" t="str">
        <f>'PRINT TARIFF'!C38</f>
        <v>Shipco Transport</v>
      </c>
      <c r="C38" s="285" t="str">
        <f>'PRINT TARIFF'!D38</f>
        <v>Cambodia</v>
      </c>
      <c r="D38" s="285" t="str">
        <f>'PRINT TARIFF'!E38</f>
        <v>Phnom Penh</v>
      </c>
      <c r="E38" s="286"/>
      <c r="F38" s="287" t="str">
        <f>'PRINT TARIFF'!H38</f>
        <v>USD</v>
      </c>
      <c r="G38" s="288">
        <f>'PRINT TARIFF'!I38</f>
        <v>52</v>
      </c>
      <c r="H38" s="288">
        <f>'PRINT TARIFF'!J38</f>
        <v>52</v>
      </c>
      <c r="I38" s="288">
        <f>'PRINT TARIFF'!K38</f>
        <v>52</v>
      </c>
      <c r="J38" s="644" t="str">
        <f>'PRINT TARIFF'!L38</f>
        <v>via SGSIN</v>
      </c>
      <c r="K38" s="289">
        <f>'PRINT TARIFF'!N38</f>
        <v>21</v>
      </c>
      <c r="L38" s="288">
        <f>'PRINT TARIFF'!O38</f>
        <v>0</v>
      </c>
      <c r="M38" s="288">
        <f>'PRINT TARIFF'!P38</f>
        <v>0</v>
      </c>
      <c r="N38" s="288">
        <f>'PRINT TARIFF'!Q38</f>
        <v>20</v>
      </c>
      <c r="O38" s="288">
        <f>'PRINT TARIFF'!R38</f>
        <v>0</v>
      </c>
      <c r="P38" s="288">
        <f>'PRINT TARIFF'!S38</f>
        <v>0</v>
      </c>
      <c r="Q38" s="288">
        <f>'PRINT TARIFF'!T38</f>
        <v>9</v>
      </c>
      <c r="R38" s="288">
        <f>'PRINT TARIFF'!U38</f>
        <v>10</v>
      </c>
      <c r="S38" s="288">
        <f>'PRINT TARIFF'!V38</f>
        <v>0</v>
      </c>
      <c r="T38" s="288">
        <f>'PRINT TARIFF'!W38</f>
        <v>0</v>
      </c>
      <c r="U38" s="288">
        <f>'PRINT TARIFF'!X38</f>
        <v>0</v>
      </c>
      <c r="V38" s="288">
        <f>'PRINT TARIFF'!Y38</f>
        <v>0</v>
      </c>
      <c r="W38" s="288">
        <f>'PRINT TARIFF'!Z38</f>
        <v>0</v>
      </c>
      <c r="X38" s="289">
        <f>'PRINT TARIFF'!AA38</f>
        <v>7</v>
      </c>
      <c r="Y38" s="290">
        <f>'PRINT TARIFF'!AI38</f>
        <v>0</v>
      </c>
      <c r="Z38" s="290" t="str">
        <f>IF('PRINT TARIFF'!AJ38&lt;&gt;"",'PRINT TARIFF'!AJ38,"")</f>
        <v/>
      </c>
      <c r="AA38" s="291">
        <f>'PRINT TARIFF'!AK38</f>
        <v>0</v>
      </c>
    </row>
    <row r="39" spans="1:27" s="292" customFormat="1" ht="13.9" customHeight="1" x14ac:dyDescent="0.2">
      <c r="A39" s="283" t="str">
        <f>'PRINT TARIFF'!A39</f>
        <v>Adelaide</v>
      </c>
      <c r="B39" s="284" t="str">
        <f>'PRINT TARIFF'!C39</f>
        <v>Shipco Transport</v>
      </c>
      <c r="C39" s="285" t="str">
        <f>'PRINT TARIFF'!D39</f>
        <v>Canada</v>
      </c>
      <c r="D39" s="285" t="str">
        <f>'PRINT TARIFF'!E39</f>
        <v>Montreal</v>
      </c>
      <c r="E39" s="286"/>
      <c r="F39" s="287" t="str">
        <f>'PRINT TARIFF'!H39</f>
        <v>USD</v>
      </c>
      <c r="G39" s="288">
        <f>'PRINT TARIFF'!I39</f>
        <v>183</v>
      </c>
      <c r="H39" s="288">
        <f>'PRINT TARIFF'!J39</f>
        <v>183</v>
      </c>
      <c r="I39" s="288">
        <f>'PRINT TARIFF'!K39</f>
        <v>183</v>
      </c>
      <c r="J39" s="644" t="str">
        <f>'PRINT TARIFF'!L39</f>
        <v>via USNYC</v>
      </c>
      <c r="K39" s="289">
        <f>'PRINT TARIFF'!N39</f>
        <v>52</v>
      </c>
      <c r="L39" s="288">
        <f>'PRINT TARIFF'!O39</f>
        <v>0</v>
      </c>
      <c r="M39" s="288">
        <f>'PRINT TARIFF'!P39</f>
        <v>0</v>
      </c>
      <c r="N39" s="288">
        <f>'PRINT TARIFF'!Q39</f>
        <v>0</v>
      </c>
      <c r="O39" s="288">
        <f>'PRINT TARIFF'!R39</f>
        <v>0</v>
      </c>
      <c r="P39" s="288">
        <f>'PRINT TARIFF'!S39</f>
        <v>0</v>
      </c>
      <c r="Q39" s="288">
        <f>'PRINT TARIFF'!T39</f>
        <v>11</v>
      </c>
      <c r="R39" s="288">
        <f>'PRINT TARIFF'!U39</f>
        <v>0</v>
      </c>
      <c r="S39" s="288">
        <f>'PRINT TARIFF'!V39</f>
        <v>0</v>
      </c>
      <c r="T39" s="288">
        <f>'PRINT TARIFF'!W39</f>
        <v>0</v>
      </c>
      <c r="U39" s="288">
        <f>'PRINT TARIFF'!X39</f>
        <v>0</v>
      </c>
      <c r="V39" s="288">
        <f>'PRINT TARIFF'!Y39</f>
        <v>0</v>
      </c>
      <c r="W39" s="288">
        <f>'PRINT TARIFF'!Z39</f>
        <v>0</v>
      </c>
      <c r="X39" s="289">
        <f>'PRINT TARIFF'!AA39</f>
        <v>10</v>
      </c>
      <c r="Y39" s="290">
        <f>'PRINT TARIFF'!AI39</f>
        <v>0</v>
      </c>
      <c r="Z39" s="290" t="str">
        <f>IF('PRINT TARIFF'!AJ39&lt;&gt;"",'PRINT TARIFF'!AJ39,"")</f>
        <v/>
      </c>
      <c r="AA39" s="291">
        <f>'PRINT TARIFF'!AK39</f>
        <v>0</v>
      </c>
    </row>
    <row r="40" spans="1:27" s="292" customFormat="1" ht="13.9" customHeight="1" x14ac:dyDescent="0.2">
      <c r="A40" s="283" t="str">
        <f>'PRINT TARIFF'!A40</f>
        <v>Brisbane</v>
      </c>
      <c r="B40" s="284" t="str">
        <f>'PRINT TARIFF'!C40</f>
        <v>Shipco Transport</v>
      </c>
      <c r="C40" s="285" t="str">
        <f>'PRINT TARIFF'!D40</f>
        <v>Canada</v>
      </c>
      <c r="D40" s="285" t="str">
        <f>'PRINT TARIFF'!E40</f>
        <v>Montreal</v>
      </c>
      <c r="E40" s="286"/>
      <c r="F40" s="287" t="str">
        <f>'PRINT TARIFF'!H40</f>
        <v>USD</v>
      </c>
      <c r="G40" s="288">
        <f>'PRINT TARIFF'!I40</f>
        <v>173</v>
      </c>
      <c r="H40" s="288">
        <f>'PRINT TARIFF'!J40</f>
        <v>173</v>
      </c>
      <c r="I40" s="288">
        <f>'PRINT TARIFF'!K40</f>
        <v>173</v>
      </c>
      <c r="J40" s="644" t="str">
        <f>'PRINT TARIFF'!L40</f>
        <v>via USNYC</v>
      </c>
      <c r="K40" s="289">
        <f>'PRINT TARIFF'!N40</f>
        <v>46</v>
      </c>
      <c r="L40" s="288">
        <f>'PRINT TARIFF'!O40</f>
        <v>0</v>
      </c>
      <c r="M40" s="288">
        <f>'PRINT TARIFF'!P40</f>
        <v>0</v>
      </c>
      <c r="N40" s="288">
        <f>'PRINT TARIFF'!Q40</f>
        <v>0</v>
      </c>
      <c r="O40" s="288">
        <f>'PRINT TARIFF'!R40</f>
        <v>0</v>
      </c>
      <c r="P40" s="288">
        <f>'PRINT TARIFF'!S40</f>
        <v>0</v>
      </c>
      <c r="Q40" s="288">
        <f>'PRINT TARIFF'!T40</f>
        <v>11</v>
      </c>
      <c r="R40" s="288">
        <f>'PRINT TARIFF'!U40</f>
        <v>0</v>
      </c>
      <c r="S40" s="288">
        <f>'PRINT TARIFF'!V40</f>
        <v>0</v>
      </c>
      <c r="T40" s="288">
        <f>'PRINT TARIFF'!W40</f>
        <v>0</v>
      </c>
      <c r="U40" s="288">
        <f>'PRINT TARIFF'!X40</f>
        <v>0</v>
      </c>
      <c r="V40" s="288">
        <f>'PRINT TARIFF'!Y40</f>
        <v>0</v>
      </c>
      <c r="W40" s="288">
        <f>'PRINT TARIFF'!Z40</f>
        <v>0</v>
      </c>
      <c r="X40" s="289">
        <f>'PRINT TARIFF'!AA40</f>
        <v>10</v>
      </c>
      <c r="Y40" s="290">
        <f>'PRINT TARIFF'!AI40</f>
        <v>0</v>
      </c>
      <c r="Z40" s="290" t="str">
        <f>IF('PRINT TARIFF'!AJ40&lt;&gt;"",'PRINT TARIFF'!AJ40,"")</f>
        <v/>
      </c>
      <c r="AA40" s="291">
        <f>'PRINT TARIFF'!AK40</f>
        <v>0</v>
      </c>
    </row>
    <row r="41" spans="1:27" s="292" customFormat="1" ht="13.9" customHeight="1" x14ac:dyDescent="0.2">
      <c r="A41" s="283" t="str">
        <f>'PRINT TARIFF'!A41</f>
        <v>Fremantle</v>
      </c>
      <c r="B41" s="284" t="str">
        <f>'PRINT TARIFF'!C41</f>
        <v>Shipco Transport</v>
      </c>
      <c r="C41" s="285" t="str">
        <f>'PRINT TARIFF'!D41</f>
        <v>Canada</v>
      </c>
      <c r="D41" s="285" t="str">
        <f>'PRINT TARIFF'!E41</f>
        <v>Montreal</v>
      </c>
      <c r="E41" s="286"/>
      <c r="F41" s="287" t="str">
        <f>'PRINT TARIFF'!H41</f>
        <v>USD</v>
      </c>
      <c r="G41" s="288">
        <f>'PRINT TARIFF'!I41</f>
        <v>182</v>
      </c>
      <c r="H41" s="288">
        <f>'PRINT TARIFF'!J41</f>
        <v>182</v>
      </c>
      <c r="I41" s="288">
        <f>'PRINT TARIFF'!K41</f>
        <v>182</v>
      </c>
      <c r="J41" s="644" t="str">
        <f>'PRINT TARIFF'!L41</f>
        <v>via USNYC</v>
      </c>
      <c r="K41" s="289">
        <f>'PRINT TARIFF'!N41</f>
        <v>62</v>
      </c>
      <c r="L41" s="288">
        <f>'PRINT TARIFF'!O41</f>
        <v>0</v>
      </c>
      <c r="M41" s="288">
        <f>'PRINT TARIFF'!P41</f>
        <v>0</v>
      </c>
      <c r="N41" s="288">
        <f>'PRINT TARIFF'!Q41</f>
        <v>0</v>
      </c>
      <c r="O41" s="288">
        <f>'PRINT TARIFF'!R41</f>
        <v>0</v>
      </c>
      <c r="P41" s="288">
        <f>'PRINT TARIFF'!S41</f>
        <v>0</v>
      </c>
      <c r="Q41" s="288">
        <f>'PRINT TARIFF'!T41</f>
        <v>11</v>
      </c>
      <c r="R41" s="288">
        <f>'PRINT TARIFF'!U41</f>
        <v>0</v>
      </c>
      <c r="S41" s="288">
        <f>'PRINT TARIFF'!V41</f>
        <v>0</v>
      </c>
      <c r="T41" s="288">
        <f>'PRINT TARIFF'!W41</f>
        <v>0</v>
      </c>
      <c r="U41" s="288">
        <f>'PRINT TARIFF'!X41</f>
        <v>0</v>
      </c>
      <c r="V41" s="288">
        <f>'PRINT TARIFF'!Y41</f>
        <v>0</v>
      </c>
      <c r="W41" s="288">
        <f>'PRINT TARIFF'!Z41</f>
        <v>0</v>
      </c>
      <c r="X41" s="289">
        <f>'PRINT TARIFF'!AA41</f>
        <v>10</v>
      </c>
      <c r="Y41" s="290">
        <f>'PRINT TARIFF'!AI41</f>
        <v>0</v>
      </c>
      <c r="Z41" s="290" t="str">
        <f>IF('PRINT TARIFF'!AJ41&lt;&gt;"",'PRINT TARIFF'!AJ41,"")</f>
        <v/>
      </c>
      <c r="AA41" s="291">
        <f>'PRINT TARIFF'!AK41</f>
        <v>0</v>
      </c>
    </row>
    <row r="42" spans="1:27" s="292" customFormat="1" ht="13.9" customHeight="1" x14ac:dyDescent="0.2">
      <c r="A42" s="283" t="str">
        <f>'PRINT TARIFF'!A42</f>
        <v>Melbourne</v>
      </c>
      <c r="B42" s="284" t="str">
        <f>'PRINT TARIFF'!C42</f>
        <v>Shipco Transport</v>
      </c>
      <c r="C42" s="285" t="str">
        <f>'PRINT TARIFF'!D42</f>
        <v>Canada</v>
      </c>
      <c r="D42" s="285" t="str">
        <f>'PRINT TARIFF'!E42</f>
        <v>Montreal</v>
      </c>
      <c r="E42" s="286"/>
      <c r="F42" s="287" t="str">
        <f>'PRINT TARIFF'!H42</f>
        <v>USD</v>
      </c>
      <c r="G42" s="288">
        <f>'PRINT TARIFF'!I42</f>
        <v>148</v>
      </c>
      <c r="H42" s="288">
        <f>'PRINT TARIFF'!J42</f>
        <v>148</v>
      </c>
      <c r="I42" s="288">
        <f>'PRINT TARIFF'!K42</f>
        <v>148</v>
      </c>
      <c r="J42" s="644" t="str">
        <f>'PRINT TARIFF'!L42</f>
        <v>via USNYC</v>
      </c>
      <c r="K42" s="289">
        <f>'PRINT TARIFF'!N42</f>
        <v>45</v>
      </c>
      <c r="L42" s="288">
        <f>'PRINT TARIFF'!O42</f>
        <v>0</v>
      </c>
      <c r="M42" s="288">
        <f>'PRINT TARIFF'!P42</f>
        <v>0</v>
      </c>
      <c r="N42" s="288">
        <f>'PRINT TARIFF'!Q42</f>
        <v>0</v>
      </c>
      <c r="O42" s="288">
        <f>'PRINT TARIFF'!R42</f>
        <v>0</v>
      </c>
      <c r="P42" s="288">
        <f>'PRINT TARIFF'!S42</f>
        <v>0</v>
      </c>
      <c r="Q42" s="288">
        <f>'PRINT TARIFF'!T42</f>
        <v>11</v>
      </c>
      <c r="R42" s="288">
        <f>'PRINT TARIFF'!U42</f>
        <v>0</v>
      </c>
      <c r="S42" s="288">
        <f>'PRINT TARIFF'!V42</f>
        <v>0</v>
      </c>
      <c r="T42" s="288">
        <f>'PRINT TARIFF'!W42</f>
        <v>10</v>
      </c>
      <c r="U42" s="288">
        <f>'PRINT TARIFF'!X42</f>
        <v>0</v>
      </c>
      <c r="V42" s="288">
        <f>'PRINT TARIFF'!Y42</f>
        <v>0</v>
      </c>
      <c r="W42" s="288">
        <f>'PRINT TARIFF'!Z42</f>
        <v>0</v>
      </c>
      <c r="X42" s="289">
        <f>'PRINT TARIFF'!AA42</f>
        <v>10</v>
      </c>
      <c r="Y42" s="290">
        <f>'PRINT TARIFF'!AI42</f>
        <v>0</v>
      </c>
      <c r="Z42" s="290" t="str">
        <f>IF('PRINT TARIFF'!AJ42&lt;&gt;"",'PRINT TARIFF'!AJ42,"")</f>
        <v/>
      </c>
      <c r="AA42" s="291">
        <f>'PRINT TARIFF'!AK42</f>
        <v>0</v>
      </c>
    </row>
    <row r="43" spans="1:27" s="292" customFormat="1" ht="13.9" customHeight="1" x14ac:dyDescent="0.2">
      <c r="A43" s="283" t="str">
        <f>'PRINT TARIFF'!A43</f>
        <v>Sydney</v>
      </c>
      <c r="B43" s="284" t="str">
        <f>'PRINT TARIFF'!C43</f>
        <v>Shipco Transport</v>
      </c>
      <c r="C43" s="285" t="str">
        <f>'PRINT TARIFF'!D43</f>
        <v>Canada</v>
      </c>
      <c r="D43" s="285" t="str">
        <f>'PRINT TARIFF'!E43</f>
        <v>Montreal</v>
      </c>
      <c r="E43" s="286"/>
      <c r="F43" s="287" t="str">
        <f>'PRINT TARIFF'!H43</f>
        <v>USD</v>
      </c>
      <c r="G43" s="288">
        <f>'PRINT TARIFF'!I43</f>
        <v>148</v>
      </c>
      <c r="H43" s="288">
        <f>'PRINT TARIFF'!J43</f>
        <v>148</v>
      </c>
      <c r="I43" s="288">
        <f>'PRINT TARIFF'!K43</f>
        <v>148</v>
      </c>
      <c r="J43" s="644" t="str">
        <f>'PRINT TARIFF'!L43</f>
        <v>via USNYC</v>
      </c>
      <c r="K43" s="289">
        <f>'PRINT TARIFF'!N43</f>
        <v>42</v>
      </c>
      <c r="L43" s="288">
        <f>'PRINT TARIFF'!O43</f>
        <v>0</v>
      </c>
      <c r="M43" s="288">
        <f>'PRINT TARIFF'!P43</f>
        <v>0</v>
      </c>
      <c r="N43" s="288">
        <f>'PRINT TARIFF'!Q43</f>
        <v>0</v>
      </c>
      <c r="O43" s="288">
        <f>'PRINT TARIFF'!R43</f>
        <v>0</v>
      </c>
      <c r="P43" s="288">
        <f>'PRINT TARIFF'!S43</f>
        <v>0</v>
      </c>
      <c r="Q43" s="288">
        <f>'PRINT TARIFF'!T43</f>
        <v>11</v>
      </c>
      <c r="R43" s="288">
        <f>'PRINT TARIFF'!U43</f>
        <v>0</v>
      </c>
      <c r="S43" s="288">
        <f>'PRINT TARIFF'!V43</f>
        <v>0</v>
      </c>
      <c r="T43" s="288">
        <f>'PRINT TARIFF'!W43</f>
        <v>10</v>
      </c>
      <c r="U43" s="288">
        <f>'PRINT TARIFF'!X43</f>
        <v>0</v>
      </c>
      <c r="V43" s="288">
        <f>'PRINT TARIFF'!Y43</f>
        <v>0</v>
      </c>
      <c r="W43" s="288">
        <f>'PRINT TARIFF'!Z43</f>
        <v>0</v>
      </c>
      <c r="X43" s="289">
        <f>'PRINT TARIFF'!AA43</f>
        <v>10</v>
      </c>
      <c r="Y43" s="290">
        <f>'PRINT TARIFF'!AI43</f>
        <v>0</v>
      </c>
      <c r="Z43" s="290" t="str">
        <f>IF('PRINT TARIFF'!AJ43&lt;&gt;"",'PRINT TARIFF'!AJ43,"")</f>
        <v/>
      </c>
      <c r="AA43" s="291">
        <f>'PRINT TARIFF'!AK43</f>
        <v>0</v>
      </c>
    </row>
    <row r="44" spans="1:27" s="292" customFormat="1" ht="13.9" customHeight="1" x14ac:dyDescent="0.2">
      <c r="A44" s="283" t="str">
        <f>'PRINT TARIFF'!A44</f>
        <v>Adelaide</v>
      </c>
      <c r="B44" s="284" t="str">
        <f>'PRINT TARIFF'!C44</f>
        <v>Shipco Transport</v>
      </c>
      <c r="C44" s="285" t="str">
        <f>'PRINT TARIFF'!D44</f>
        <v>Canada</v>
      </c>
      <c r="D44" s="285" t="str">
        <f>'PRINT TARIFF'!E44</f>
        <v>Toronto</v>
      </c>
      <c r="E44" s="286"/>
      <c r="F44" s="287" t="str">
        <f>'PRINT TARIFF'!H44</f>
        <v>USD</v>
      </c>
      <c r="G44" s="288">
        <f>'PRINT TARIFF'!I44</f>
        <v>183</v>
      </c>
      <c r="H44" s="288">
        <f>'PRINT TARIFF'!J44</f>
        <v>183</v>
      </c>
      <c r="I44" s="288">
        <f>'PRINT TARIFF'!K44</f>
        <v>183</v>
      </c>
      <c r="J44" s="644" t="str">
        <f>'PRINT TARIFF'!L44</f>
        <v>via USNYC</v>
      </c>
      <c r="K44" s="289">
        <f>'PRINT TARIFF'!N44</f>
        <v>52</v>
      </c>
      <c r="L44" s="288">
        <f>'PRINT TARIFF'!O44</f>
        <v>0</v>
      </c>
      <c r="M44" s="288">
        <f>'PRINT TARIFF'!P44</f>
        <v>0</v>
      </c>
      <c r="N44" s="288">
        <f>'PRINT TARIFF'!Q44</f>
        <v>0</v>
      </c>
      <c r="O44" s="288">
        <f>'PRINT TARIFF'!R44</f>
        <v>0</v>
      </c>
      <c r="P44" s="288">
        <f>'PRINT TARIFF'!S44</f>
        <v>0</v>
      </c>
      <c r="Q44" s="288">
        <f>'PRINT TARIFF'!T44</f>
        <v>11</v>
      </c>
      <c r="R44" s="288">
        <f>'PRINT TARIFF'!U44</f>
        <v>0</v>
      </c>
      <c r="S44" s="288">
        <f>'PRINT TARIFF'!V44</f>
        <v>0</v>
      </c>
      <c r="T44" s="288">
        <f>'PRINT TARIFF'!W44</f>
        <v>0</v>
      </c>
      <c r="U44" s="288">
        <f>'PRINT TARIFF'!X44</f>
        <v>0</v>
      </c>
      <c r="V44" s="288">
        <f>'PRINT TARIFF'!Y44</f>
        <v>0</v>
      </c>
      <c r="W44" s="288">
        <f>'PRINT TARIFF'!Z44</f>
        <v>0</v>
      </c>
      <c r="X44" s="289">
        <f>'PRINT TARIFF'!AA44</f>
        <v>12</v>
      </c>
      <c r="Y44" s="290">
        <f>'PRINT TARIFF'!AI44</f>
        <v>0</v>
      </c>
      <c r="Z44" s="290" t="str">
        <f>IF('PRINT TARIFF'!AJ44&lt;&gt;"",'PRINT TARIFF'!AJ44,"")</f>
        <v/>
      </c>
      <c r="AA44" s="291">
        <f>'PRINT TARIFF'!AK44</f>
        <v>0</v>
      </c>
    </row>
    <row r="45" spans="1:27" s="292" customFormat="1" ht="13.9" customHeight="1" x14ac:dyDescent="0.2">
      <c r="A45" s="283" t="str">
        <f>'PRINT TARIFF'!A45</f>
        <v>Brisbane</v>
      </c>
      <c r="B45" s="284" t="str">
        <f>'PRINT TARIFF'!C45</f>
        <v>Shipco Transport</v>
      </c>
      <c r="C45" s="285" t="str">
        <f>'PRINT TARIFF'!D45</f>
        <v>Canada</v>
      </c>
      <c r="D45" s="285" t="str">
        <f>'PRINT TARIFF'!E45</f>
        <v>Toronto</v>
      </c>
      <c r="E45" s="286"/>
      <c r="F45" s="287" t="str">
        <f>'PRINT TARIFF'!H45</f>
        <v>USD</v>
      </c>
      <c r="G45" s="288">
        <f>'PRINT TARIFF'!I45</f>
        <v>173</v>
      </c>
      <c r="H45" s="288">
        <f>'PRINT TARIFF'!J45</f>
        <v>173</v>
      </c>
      <c r="I45" s="288">
        <f>'PRINT TARIFF'!K45</f>
        <v>173</v>
      </c>
      <c r="J45" s="644" t="str">
        <f>'PRINT TARIFF'!L45</f>
        <v>via USNYC</v>
      </c>
      <c r="K45" s="289">
        <f>'PRINT TARIFF'!N45</f>
        <v>46</v>
      </c>
      <c r="L45" s="288">
        <f>'PRINT TARIFF'!O45</f>
        <v>0</v>
      </c>
      <c r="M45" s="288">
        <f>'PRINT TARIFF'!P45</f>
        <v>0</v>
      </c>
      <c r="N45" s="288">
        <f>'PRINT TARIFF'!Q45</f>
        <v>0</v>
      </c>
      <c r="O45" s="288">
        <f>'PRINT TARIFF'!R45</f>
        <v>0</v>
      </c>
      <c r="P45" s="288">
        <f>'PRINT TARIFF'!S45</f>
        <v>0</v>
      </c>
      <c r="Q45" s="288">
        <f>'PRINT TARIFF'!T45</f>
        <v>11</v>
      </c>
      <c r="R45" s="288">
        <f>'PRINT TARIFF'!U45</f>
        <v>0</v>
      </c>
      <c r="S45" s="288">
        <f>'PRINT TARIFF'!V45</f>
        <v>0</v>
      </c>
      <c r="T45" s="288">
        <f>'PRINT TARIFF'!W45</f>
        <v>0</v>
      </c>
      <c r="U45" s="288">
        <f>'PRINT TARIFF'!X45</f>
        <v>0</v>
      </c>
      <c r="V45" s="288">
        <f>'PRINT TARIFF'!Y45</f>
        <v>0</v>
      </c>
      <c r="W45" s="288">
        <f>'PRINT TARIFF'!Z45</f>
        <v>0</v>
      </c>
      <c r="X45" s="289">
        <f>'PRINT TARIFF'!AA45</f>
        <v>12</v>
      </c>
      <c r="Y45" s="290">
        <f>'PRINT TARIFF'!AI45</f>
        <v>0</v>
      </c>
      <c r="Z45" s="290" t="str">
        <f>IF('PRINT TARIFF'!AJ45&lt;&gt;"",'PRINT TARIFF'!AJ45,"")</f>
        <v/>
      </c>
      <c r="AA45" s="291">
        <f>'PRINT TARIFF'!AK45</f>
        <v>0</v>
      </c>
    </row>
    <row r="46" spans="1:27" s="292" customFormat="1" ht="13.9" customHeight="1" x14ac:dyDescent="0.2">
      <c r="A46" s="283" t="str">
        <f>'PRINT TARIFF'!A46</f>
        <v>Fremantle</v>
      </c>
      <c r="B46" s="284" t="str">
        <f>'PRINT TARIFF'!C46</f>
        <v>Shipco Transport</v>
      </c>
      <c r="C46" s="285" t="str">
        <f>'PRINT TARIFF'!D46</f>
        <v>Canada</v>
      </c>
      <c r="D46" s="285" t="str">
        <f>'PRINT TARIFF'!E46</f>
        <v>Toronto</v>
      </c>
      <c r="E46" s="286"/>
      <c r="F46" s="287" t="str">
        <f>'PRINT TARIFF'!H46</f>
        <v>USD</v>
      </c>
      <c r="G46" s="288">
        <f>'PRINT TARIFF'!I46</f>
        <v>182</v>
      </c>
      <c r="H46" s="288">
        <f>'PRINT TARIFF'!J46</f>
        <v>182</v>
      </c>
      <c r="I46" s="288">
        <f>'PRINT TARIFF'!K46</f>
        <v>182</v>
      </c>
      <c r="J46" s="644" t="str">
        <f>'PRINT TARIFF'!L46</f>
        <v>via USNYC</v>
      </c>
      <c r="K46" s="289">
        <f>'PRINT TARIFF'!N46</f>
        <v>62</v>
      </c>
      <c r="L46" s="288">
        <f>'PRINT TARIFF'!O46</f>
        <v>0</v>
      </c>
      <c r="M46" s="288">
        <f>'PRINT TARIFF'!P46</f>
        <v>0</v>
      </c>
      <c r="N46" s="288">
        <f>'PRINT TARIFF'!Q46</f>
        <v>0</v>
      </c>
      <c r="O46" s="288">
        <f>'PRINT TARIFF'!R46</f>
        <v>0</v>
      </c>
      <c r="P46" s="288">
        <f>'PRINT TARIFF'!S46</f>
        <v>0</v>
      </c>
      <c r="Q46" s="288">
        <f>'PRINT TARIFF'!T46</f>
        <v>11</v>
      </c>
      <c r="R46" s="288">
        <f>'PRINT TARIFF'!U46</f>
        <v>0</v>
      </c>
      <c r="S46" s="288">
        <f>'PRINT TARIFF'!V46</f>
        <v>0</v>
      </c>
      <c r="T46" s="288">
        <f>'PRINT TARIFF'!W46</f>
        <v>0</v>
      </c>
      <c r="U46" s="288">
        <f>'PRINT TARIFF'!X46</f>
        <v>0</v>
      </c>
      <c r="V46" s="288">
        <f>'PRINT TARIFF'!Y46</f>
        <v>0</v>
      </c>
      <c r="W46" s="288">
        <f>'PRINT TARIFF'!Z46</f>
        <v>0</v>
      </c>
      <c r="X46" s="289">
        <f>'PRINT TARIFF'!AA46</f>
        <v>12</v>
      </c>
      <c r="Y46" s="290">
        <f>'PRINT TARIFF'!AI46</f>
        <v>0</v>
      </c>
      <c r="Z46" s="290" t="str">
        <f>IF('PRINT TARIFF'!AJ46&lt;&gt;"",'PRINT TARIFF'!AJ46,"")</f>
        <v/>
      </c>
      <c r="AA46" s="291">
        <f>'PRINT TARIFF'!AK46</f>
        <v>0</v>
      </c>
    </row>
    <row r="47" spans="1:27" s="292" customFormat="1" ht="13.9" customHeight="1" x14ac:dyDescent="0.2">
      <c r="A47" s="283" t="str">
        <f>'PRINT TARIFF'!A47</f>
        <v>Melbourne</v>
      </c>
      <c r="B47" s="284" t="str">
        <f>'PRINT TARIFF'!C47</f>
        <v>Shipco Transport</v>
      </c>
      <c r="C47" s="285" t="str">
        <f>'PRINT TARIFF'!D47</f>
        <v>Canada</v>
      </c>
      <c r="D47" s="285" t="str">
        <f>'PRINT TARIFF'!E47</f>
        <v>Toronto</v>
      </c>
      <c r="E47" s="286"/>
      <c r="F47" s="287" t="str">
        <f>'PRINT TARIFF'!H47</f>
        <v>USD</v>
      </c>
      <c r="G47" s="288">
        <f>'PRINT TARIFF'!I47</f>
        <v>148</v>
      </c>
      <c r="H47" s="288">
        <f>'PRINT TARIFF'!J47</f>
        <v>148</v>
      </c>
      <c r="I47" s="288">
        <f>'PRINT TARIFF'!K47</f>
        <v>148</v>
      </c>
      <c r="J47" s="644" t="str">
        <f>'PRINT TARIFF'!L47</f>
        <v>via USNYC</v>
      </c>
      <c r="K47" s="289">
        <f>'PRINT TARIFF'!N47</f>
        <v>45</v>
      </c>
      <c r="L47" s="288">
        <f>'PRINT TARIFF'!O47</f>
        <v>0</v>
      </c>
      <c r="M47" s="288">
        <f>'PRINT TARIFF'!P47</f>
        <v>0</v>
      </c>
      <c r="N47" s="288">
        <f>'PRINT TARIFF'!Q47</f>
        <v>0</v>
      </c>
      <c r="O47" s="288">
        <f>'PRINT TARIFF'!R47</f>
        <v>0</v>
      </c>
      <c r="P47" s="288">
        <f>'PRINT TARIFF'!S47</f>
        <v>0</v>
      </c>
      <c r="Q47" s="288">
        <f>'PRINT TARIFF'!T47</f>
        <v>11</v>
      </c>
      <c r="R47" s="288">
        <f>'PRINT TARIFF'!U47</f>
        <v>0</v>
      </c>
      <c r="S47" s="288">
        <f>'PRINT TARIFF'!V47</f>
        <v>0</v>
      </c>
      <c r="T47" s="288">
        <f>'PRINT TARIFF'!W47</f>
        <v>10</v>
      </c>
      <c r="U47" s="288">
        <f>'PRINT TARIFF'!X47</f>
        <v>0</v>
      </c>
      <c r="V47" s="288">
        <f>'PRINT TARIFF'!Y47</f>
        <v>0</v>
      </c>
      <c r="W47" s="288">
        <f>'PRINT TARIFF'!Z47</f>
        <v>0</v>
      </c>
      <c r="X47" s="289">
        <f>'PRINT TARIFF'!AA47</f>
        <v>12</v>
      </c>
      <c r="Y47" s="290">
        <f>'PRINT TARIFF'!AI47</f>
        <v>0</v>
      </c>
      <c r="Z47" s="290" t="str">
        <f>IF('PRINT TARIFF'!AJ47&lt;&gt;"",'PRINT TARIFF'!AJ47,"")</f>
        <v/>
      </c>
      <c r="AA47" s="291">
        <f>'PRINT TARIFF'!AK47</f>
        <v>0</v>
      </c>
    </row>
    <row r="48" spans="1:27" s="292" customFormat="1" ht="13.9" customHeight="1" x14ac:dyDescent="0.2">
      <c r="A48" s="283" t="str">
        <f>'PRINT TARIFF'!A48</f>
        <v>Sydney</v>
      </c>
      <c r="B48" s="284" t="str">
        <f>'PRINT TARIFF'!C48</f>
        <v>Shipco Transport</v>
      </c>
      <c r="C48" s="285" t="str">
        <f>'PRINT TARIFF'!D48</f>
        <v>Canada</v>
      </c>
      <c r="D48" s="285" t="str">
        <f>'PRINT TARIFF'!E48</f>
        <v>Toronto</v>
      </c>
      <c r="E48" s="286"/>
      <c r="F48" s="287" t="str">
        <f>'PRINT TARIFF'!H48</f>
        <v>USD</v>
      </c>
      <c r="G48" s="288">
        <f>'PRINT TARIFF'!I48</f>
        <v>148</v>
      </c>
      <c r="H48" s="288">
        <f>'PRINT TARIFF'!J48</f>
        <v>148</v>
      </c>
      <c r="I48" s="288">
        <f>'PRINT TARIFF'!K48</f>
        <v>148</v>
      </c>
      <c r="J48" s="644" t="str">
        <f>'PRINT TARIFF'!L48</f>
        <v>via USNYC</v>
      </c>
      <c r="K48" s="289">
        <f>'PRINT TARIFF'!N48</f>
        <v>42</v>
      </c>
      <c r="L48" s="288">
        <f>'PRINT TARIFF'!O48</f>
        <v>0</v>
      </c>
      <c r="M48" s="288">
        <f>'PRINT TARIFF'!P48</f>
        <v>0</v>
      </c>
      <c r="N48" s="288">
        <f>'PRINT TARIFF'!Q48</f>
        <v>0</v>
      </c>
      <c r="O48" s="288">
        <f>'PRINT TARIFF'!R48</f>
        <v>0</v>
      </c>
      <c r="P48" s="288">
        <f>'PRINT TARIFF'!S48</f>
        <v>0</v>
      </c>
      <c r="Q48" s="288">
        <f>'PRINT TARIFF'!T48</f>
        <v>11</v>
      </c>
      <c r="R48" s="288">
        <f>'PRINT TARIFF'!U48</f>
        <v>0</v>
      </c>
      <c r="S48" s="288">
        <f>'PRINT TARIFF'!V48</f>
        <v>0</v>
      </c>
      <c r="T48" s="288">
        <f>'PRINT TARIFF'!W48</f>
        <v>10</v>
      </c>
      <c r="U48" s="288">
        <f>'PRINT TARIFF'!X48</f>
        <v>0</v>
      </c>
      <c r="V48" s="288">
        <f>'PRINT TARIFF'!Y48</f>
        <v>0</v>
      </c>
      <c r="W48" s="288">
        <f>'PRINT TARIFF'!Z48</f>
        <v>0</v>
      </c>
      <c r="X48" s="289">
        <f>'PRINT TARIFF'!AA48</f>
        <v>12</v>
      </c>
      <c r="Y48" s="290">
        <f>'PRINT TARIFF'!AI48</f>
        <v>0</v>
      </c>
      <c r="Z48" s="290" t="str">
        <f>IF('PRINT TARIFF'!AJ48&lt;&gt;"",'PRINT TARIFF'!AJ48,"")</f>
        <v/>
      </c>
      <c r="AA48" s="291">
        <f>'PRINT TARIFF'!AK48</f>
        <v>0</v>
      </c>
    </row>
    <row r="49" spans="1:27" s="292" customFormat="1" ht="13.9" customHeight="1" x14ac:dyDescent="0.2">
      <c r="A49" s="283" t="str">
        <f>'PRINT TARIFF'!A49</f>
        <v>Adelaide</v>
      </c>
      <c r="B49" s="284" t="str">
        <f>'PRINT TARIFF'!C49</f>
        <v>Shipco Transport</v>
      </c>
      <c r="C49" s="285" t="str">
        <f>'PRINT TARIFF'!D49</f>
        <v>Canada</v>
      </c>
      <c r="D49" s="285" t="str">
        <f>'PRINT TARIFF'!E49</f>
        <v>Vancouver</v>
      </c>
      <c r="E49" s="286"/>
      <c r="F49" s="287" t="str">
        <f>'PRINT TARIFF'!H49</f>
        <v>USD</v>
      </c>
      <c r="G49" s="288">
        <f>'PRINT TARIFF'!I49</f>
        <v>175</v>
      </c>
      <c r="H49" s="288">
        <f>'PRINT TARIFF'!J49</f>
        <v>175</v>
      </c>
      <c r="I49" s="288">
        <f>'PRINT TARIFF'!K49</f>
        <v>175</v>
      </c>
      <c r="J49" s="644" t="str">
        <f>'PRINT TARIFF'!L49</f>
        <v>via SGSIN</v>
      </c>
      <c r="K49" s="289">
        <f>'PRINT TARIFF'!N49</f>
        <v>61</v>
      </c>
      <c r="L49" s="288">
        <f>'PRINT TARIFF'!O49</f>
        <v>0</v>
      </c>
      <c r="M49" s="288">
        <f>'PRINT TARIFF'!P49</f>
        <v>0</v>
      </c>
      <c r="N49" s="288">
        <f>'PRINT TARIFF'!Q49</f>
        <v>0</v>
      </c>
      <c r="O49" s="288">
        <f>'PRINT TARIFF'!R49</f>
        <v>0</v>
      </c>
      <c r="P49" s="288">
        <f>'PRINT TARIFF'!S49</f>
        <v>0</v>
      </c>
      <c r="Q49" s="288">
        <f>'PRINT TARIFF'!T49</f>
        <v>46</v>
      </c>
      <c r="R49" s="288">
        <f>'PRINT TARIFF'!U49</f>
        <v>10</v>
      </c>
      <c r="S49" s="288">
        <f>'PRINT TARIFF'!V49</f>
        <v>0</v>
      </c>
      <c r="T49" s="288">
        <f>'PRINT TARIFF'!W49</f>
        <v>0</v>
      </c>
      <c r="U49" s="288">
        <f>'PRINT TARIFF'!X49</f>
        <v>0</v>
      </c>
      <c r="V49" s="288">
        <f>'PRINT TARIFF'!Y49</f>
        <v>0</v>
      </c>
      <c r="W49" s="288">
        <f>'PRINT TARIFF'!Z49</f>
        <v>0</v>
      </c>
      <c r="X49" s="289">
        <f>'PRINT TARIFF'!AA49</f>
        <v>13</v>
      </c>
      <c r="Y49" s="290">
        <f>'PRINT TARIFF'!AI49</f>
        <v>0</v>
      </c>
      <c r="Z49" s="290" t="str">
        <f>IF('PRINT TARIFF'!AJ49&lt;&gt;"",'PRINT TARIFF'!AJ49,"")</f>
        <v/>
      </c>
      <c r="AA49" s="291">
        <f>'PRINT TARIFF'!AK49</f>
        <v>0</v>
      </c>
    </row>
    <row r="50" spans="1:27" s="292" customFormat="1" ht="13.9" customHeight="1" x14ac:dyDescent="0.2">
      <c r="A50" s="283" t="str">
        <f>'PRINT TARIFF'!A50</f>
        <v>Brisbane</v>
      </c>
      <c r="B50" s="284" t="str">
        <f>'PRINT TARIFF'!C50</f>
        <v>Shipco Transport</v>
      </c>
      <c r="C50" s="285" t="str">
        <f>'PRINT TARIFF'!D50</f>
        <v>Canada</v>
      </c>
      <c r="D50" s="285" t="str">
        <f>'PRINT TARIFF'!E50</f>
        <v>Vancouver</v>
      </c>
      <c r="E50" s="286"/>
      <c r="F50" s="287" t="str">
        <f>'PRINT TARIFF'!H50</f>
        <v>USD</v>
      </c>
      <c r="G50" s="288">
        <f>'PRINT TARIFF'!I50</f>
        <v>150</v>
      </c>
      <c r="H50" s="288">
        <f>'PRINT TARIFF'!J50</f>
        <v>150</v>
      </c>
      <c r="I50" s="288">
        <f>'PRINT TARIFF'!K50</f>
        <v>150</v>
      </c>
      <c r="J50" s="644" t="str">
        <f>'PRINT TARIFF'!L50</f>
        <v>via KRPUS</v>
      </c>
      <c r="K50" s="289">
        <f>'PRINT TARIFF'!N50</f>
        <v>58</v>
      </c>
      <c r="L50" s="288">
        <f>'PRINT TARIFF'!O50</f>
        <v>0</v>
      </c>
      <c r="M50" s="288">
        <f>'PRINT TARIFF'!P50</f>
        <v>0</v>
      </c>
      <c r="N50" s="288">
        <f>'PRINT TARIFF'!Q50</f>
        <v>0</v>
      </c>
      <c r="O50" s="288">
        <f>'PRINT TARIFF'!R50</f>
        <v>0</v>
      </c>
      <c r="P50" s="288">
        <f>'PRINT TARIFF'!S50</f>
        <v>0</v>
      </c>
      <c r="Q50" s="288">
        <f>'PRINT TARIFF'!T50</f>
        <v>26</v>
      </c>
      <c r="R50" s="288">
        <f>'PRINT TARIFF'!U50</f>
        <v>10</v>
      </c>
      <c r="S50" s="288">
        <f>'PRINT TARIFF'!V50</f>
        <v>0</v>
      </c>
      <c r="T50" s="288">
        <f>'PRINT TARIFF'!W50</f>
        <v>0</v>
      </c>
      <c r="U50" s="288">
        <f>'PRINT TARIFF'!X50</f>
        <v>0</v>
      </c>
      <c r="V50" s="288">
        <f>'PRINT TARIFF'!Y50</f>
        <v>0</v>
      </c>
      <c r="W50" s="288">
        <f>'PRINT TARIFF'!Z50</f>
        <v>0</v>
      </c>
      <c r="X50" s="289">
        <f>'PRINT TARIFF'!AA50</f>
        <v>13</v>
      </c>
      <c r="Y50" s="290">
        <f>'PRINT TARIFF'!AI50</f>
        <v>0</v>
      </c>
      <c r="Z50" s="290" t="str">
        <f>IF('PRINT TARIFF'!AJ50&lt;&gt;"",'PRINT TARIFF'!AJ50,"")</f>
        <v/>
      </c>
      <c r="AA50" s="291">
        <f>'PRINT TARIFF'!AK50</f>
        <v>0</v>
      </c>
    </row>
    <row r="51" spans="1:27" s="292" customFormat="1" ht="13.9" customHeight="1" x14ac:dyDescent="0.2">
      <c r="A51" s="283" t="str">
        <f>'PRINT TARIFF'!A51</f>
        <v>Fremantle</v>
      </c>
      <c r="B51" s="284" t="str">
        <f>'PRINT TARIFF'!C51</f>
        <v>Shipco Transport</v>
      </c>
      <c r="C51" s="285" t="str">
        <f>'PRINT TARIFF'!D51</f>
        <v>Canada</v>
      </c>
      <c r="D51" s="285" t="str">
        <f>'PRINT TARIFF'!E51</f>
        <v>Vancouver</v>
      </c>
      <c r="E51" s="286"/>
      <c r="F51" s="287" t="str">
        <f>'PRINT TARIFF'!H51</f>
        <v>USD</v>
      </c>
      <c r="G51" s="288">
        <f>'PRINT TARIFF'!I51</f>
        <v>160</v>
      </c>
      <c r="H51" s="288">
        <f>'PRINT TARIFF'!J51</f>
        <v>160</v>
      </c>
      <c r="I51" s="288">
        <f>'PRINT TARIFF'!K51</f>
        <v>160</v>
      </c>
      <c r="J51" s="644" t="str">
        <f>'PRINT TARIFF'!L51</f>
        <v>via SGSIN</v>
      </c>
      <c r="K51" s="289">
        <f>'PRINT TARIFF'!N51</f>
        <v>54</v>
      </c>
      <c r="L51" s="288">
        <f>'PRINT TARIFF'!O51</f>
        <v>0</v>
      </c>
      <c r="M51" s="288">
        <f>'PRINT TARIFF'!P51</f>
        <v>0</v>
      </c>
      <c r="N51" s="288">
        <f>'PRINT TARIFF'!Q51</f>
        <v>0</v>
      </c>
      <c r="O51" s="288">
        <f>'PRINT TARIFF'!R51</f>
        <v>0</v>
      </c>
      <c r="P51" s="288">
        <f>'PRINT TARIFF'!S51</f>
        <v>0</v>
      </c>
      <c r="Q51" s="288">
        <f>'PRINT TARIFF'!T51</f>
        <v>46</v>
      </c>
      <c r="R51" s="288">
        <f>'PRINT TARIFF'!U51</f>
        <v>10</v>
      </c>
      <c r="S51" s="288">
        <f>'PRINT TARIFF'!V51</f>
        <v>0</v>
      </c>
      <c r="T51" s="288">
        <f>'PRINT TARIFF'!W51</f>
        <v>0</v>
      </c>
      <c r="U51" s="288">
        <f>'PRINT TARIFF'!X51</f>
        <v>0</v>
      </c>
      <c r="V51" s="288">
        <f>'PRINT TARIFF'!Y51</f>
        <v>0</v>
      </c>
      <c r="W51" s="288">
        <f>'PRINT TARIFF'!Z51</f>
        <v>0</v>
      </c>
      <c r="X51" s="289">
        <f>'PRINT TARIFF'!AA51</f>
        <v>13</v>
      </c>
      <c r="Y51" s="290">
        <f>'PRINT TARIFF'!AI51</f>
        <v>0</v>
      </c>
      <c r="Z51" s="290" t="str">
        <f>IF('PRINT TARIFF'!AJ51&lt;&gt;"",'PRINT TARIFF'!AJ51,"")</f>
        <v/>
      </c>
      <c r="AA51" s="291">
        <f>'PRINT TARIFF'!AK51</f>
        <v>0</v>
      </c>
    </row>
    <row r="52" spans="1:27" s="292" customFormat="1" ht="13.9" customHeight="1" x14ac:dyDescent="0.2">
      <c r="A52" s="283" t="str">
        <f>'PRINT TARIFF'!A52</f>
        <v>Melbourne</v>
      </c>
      <c r="B52" s="284" t="str">
        <f>'PRINT TARIFF'!C52</f>
        <v>Shipco Transport</v>
      </c>
      <c r="C52" s="285" t="str">
        <f>'PRINT TARIFF'!D52</f>
        <v>Canada</v>
      </c>
      <c r="D52" s="285" t="str">
        <f>'PRINT TARIFF'!E52</f>
        <v>Vancouver</v>
      </c>
      <c r="E52" s="286"/>
      <c r="F52" s="287" t="str">
        <f>'PRINT TARIFF'!H52</f>
        <v>USD</v>
      </c>
      <c r="G52" s="288">
        <f>'PRINT TARIFF'!I52</f>
        <v>150</v>
      </c>
      <c r="H52" s="288">
        <f>'PRINT TARIFF'!J52</f>
        <v>150</v>
      </c>
      <c r="I52" s="288">
        <f>'PRINT TARIFF'!K52</f>
        <v>150</v>
      </c>
      <c r="J52" s="644" t="str">
        <f>'PRINT TARIFF'!L52</f>
        <v>via KRPUS</v>
      </c>
      <c r="K52" s="289">
        <f>'PRINT TARIFF'!N52</f>
        <v>54</v>
      </c>
      <c r="L52" s="288">
        <f>'PRINT TARIFF'!O52</f>
        <v>0</v>
      </c>
      <c r="M52" s="288">
        <f>'PRINT TARIFF'!P52</f>
        <v>0</v>
      </c>
      <c r="N52" s="288">
        <f>'PRINT TARIFF'!Q52</f>
        <v>0</v>
      </c>
      <c r="O52" s="288">
        <f>'PRINT TARIFF'!R52</f>
        <v>0</v>
      </c>
      <c r="P52" s="288">
        <f>'PRINT TARIFF'!S52</f>
        <v>0</v>
      </c>
      <c r="Q52" s="288">
        <f>'PRINT TARIFF'!T52</f>
        <v>26</v>
      </c>
      <c r="R52" s="288">
        <f>'PRINT TARIFF'!U52</f>
        <v>10</v>
      </c>
      <c r="S52" s="288">
        <f>'PRINT TARIFF'!V52</f>
        <v>0</v>
      </c>
      <c r="T52" s="288">
        <f>'PRINT TARIFF'!W52</f>
        <v>0</v>
      </c>
      <c r="U52" s="288">
        <f>'PRINT TARIFF'!X52</f>
        <v>0</v>
      </c>
      <c r="V52" s="288">
        <f>'PRINT TARIFF'!Y52</f>
        <v>0</v>
      </c>
      <c r="W52" s="288">
        <f>'PRINT TARIFF'!Z52</f>
        <v>0</v>
      </c>
      <c r="X52" s="289">
        <f>'PRINT TARIFF'!AA52</f>
        <v>13</v>
      </c>
      <c r="Y52" s="290">
        <f>'PRINT TARIFF'!AI52</f>
        <v>0</v>
      </c>
      <c r="Z52" s="290" t="str">
        <f>IF('PRINT TARIFF'!AJ52&lt;&gt;"",'PRINT TARIFF'!AJ52,"")</f>
        <v/>
      </c>
      <c r="AA52" s="291">
        <f>'PRINT TARIFF'!AK52</f>
        <v>0</v>
      </c>
    </row>
    <row r="53" spans="1:27" s="292" customFormat="1" ht="13.9" customHeight="1" x14ac:dyDescent="0.2">
      <c r="A53" s="283" t="str">
        <f>'PRINT TARIFF'!A53</f>
        <v>Sydney</v>
      </c>
      <c r="B53" s="284" t="str">
        <f>'PRINT TARIFF'!C53</f>
        <v>Shipco Transport</v>
      </c>
      <c r="C53" s="285" t="str">
        <f>'PRINT TARIFF'!D53</f>
        <v>Canada</v>
      </c>
      <c r="D53" s="285" t="str">
        <f>'PRINT TARIFF'!E53</f>
        <v>Vancouver</v>
      </c>
      <c r="E53" s="286"/>
      <c r="F53" s="287" t="str">
        <f>'PRINT TARIFF'!H53</f>
        <v>USD</v>
      </c>
      <c r="G53" s="288">
        <f>'PRINT TARIFF'!I53</f>
        <v>150</v>
      </c>
      <c r="H53" s="288">
        <f>'PRINT TARIFF'!J53</f>
        <v>150</v>
      </c>
      <c r="I53" s="288">
        <f>'PRINT TARIFF'!K53</f>
        <v>150</v>
      </c>
      <c r="J53" s="644" t="str">
        <f>'PRINT TARIFF'!L53</f>
        <v>via KRPUS</v>
      </c>
      <c r="K53" s="289">
        <f>'PRINT TARIFF'!N53</f>
        <v>52</v>
      </c>
      <c r="L53" s="288">
        <f>'PRINT TARIFF'!O53</f>
        <v>0</v>
      </c>
      <c r="M53" s="288">
        <f>'PRINT TARIFF'!P53</f>
        <v>0</v>
      </c>
      <c r="N53" s="288">
        <f>'PRINT TARIFF'!Q53</f>
        <v>0</v>
      </c>
      <c r="O53" s="288">
        <f>'PRINT TARIFF'!R53</f>
        <v>0</v>
      </c>
      <c r="P53" s="288">
        <f>'PRINT TARIFF'!S53</f>
        <v>0</v>
      </c>
      <c r="Q53" s="288">
        <f>'PRINT TARIFF'!T53</f>
        <v>26</v>
      </c>
      <c r="R53" s="288">
        <f>'PRINT TARIFF'!U53</f>
        <v>10</v>
      </c>
      <c r="S53" s="288">
        <f>'PRINT TARIFF'!V53</f>
        <v>0</v>
      </c>
      <c r="T53" s="288">
        <f>'PRINT TARIFF'!W53</f>
        <v>0</v>
      </c>
      <c r="U53" s="288">
        <f>'PRINT TARIFF'!X53</f>
        <v>0</v>
      </c>
      <c r="V53" s="288">
        <f>'PRINT TARIFF'!Y53</f>
        <v>0</v>
      </c>
      <c r="W53" s="288">
        <f>'PRINT TARIFF'!Z53</f>
        <v>0</v>
      </c>
      <c r="X53" s="289">
        <f>'PRINT TARIFF'!AA53</f>
        <v>13</v>
      </c>
      <c r="Y53" s="290">
        <f>'PRINT TARIFF'!AI53</f>
        <v>0</v>
      </c>
      <c r="Z53" s="290" t="str">
        <f>IF('PRINT TARIFF'!AJ53&lt;&gt;"",'PRINT TARIFF'!AJ53,"")</f>
        <v/>
      </c>
      <c r="AA53" s="291">
        <f>'PRINT TARIFF'!AK53</f>
        <v>0</v>
      </c>
    </row>
    <row r="54" spans="1:27" s="292" customFormat="1" ht="13.9" customHeight="1" x14ac:dyDescent="0.2">
      <c r="A54" s="283" t="str">
        <f>'PRINT TARIFF'!A54</f>
        <v>Adelaide</v>
      </c>
      <c r="B54" s="284" t="str">
        <f>'PRINT TARIFF'!C54</f>
        <v>Shipco Transport</v>
      </c>
      <c r="C54" s="285" t="str">
        <f>'PRINT TARIFF'!D54</f>
        <v>China</v>
      </c>
      <c r="D54" s="285" t="str">
        <f>'PRINT TARIFF'!E54</f>
        <v>Dalian</v>
      </c>
      <c r="E54" s="286"/>
      <c r="F54" s="287" t="str">
        <f>'PRINT TARIFF'!H54</f>
        <v>USD</v>
      </c>
      <c r="G54" s="288">
        <f>'PRINT TARIFF'!I54</f>
        <v>72</v>
      </c>
      <c r="H54" s="288">
        <f>'PRINT TARIFF'!J54</f>
        <v>72</v>
      </c>
      <c r="I54" s="288">
        <f>'PRINT TARIFF'!K54</f>
        <v>72</v>
      </c>
      <c r="J54" s="644" t="str">
        <f>'PRINT TARIFF'!L54</f>
        <v>via HKHKG</v>
      </c>
      <c r="K54" s="289">
        <f>'PRINT TARIFF'!N54</f>
        <v>35</v>
      </c>
      <c r="L54" s="288">
        <f>'PRINT TARIFF'!O54</f>
        <v>0</v>
      </c>
      <c r="M54" s="288">
        <f>'PRINT TARIFF'!P54</f>
        <v>0</v>
      </c>
      <c r="N54" s="288">
        <f>'PRINT TARIFF'!Q54</f>
        <v>20</v>
      </c>
      <c r="O54" s="288">
        <f>'PRINT TARIFF'!R54</f>
        <v>0</v>
      </c>
      <c r="P54" s="288">
        <f>'PRINT TARIFF'!S54</f>
        <v>0</v>
      </c>
      <c r="Q54" s="288">
        <f>'PRINT TARIFF'!T54</f>
        <v>7</v>
      </c>
      <c r="R54" s="288">
        <f>'PRINT TARIFF'!U54</f>
        <v>10</v>
      </c>
      <c r="S54" s="288">
        <f>'PRINT TARIFF'!V54</f>
        <v>0</v>
      </c>
      <c r="T54" s="288">
        <f>'PRINT TARIFF'!W54</f>
        <v>0</v>
      </c>
      <c r="U54" s="288">
        <f>'PRINT TARIFF'!X54</f>
        <v>0</v>
      </c>
      <c r="V54" s="288">
        <f>'PRINT TARIFF'!Y54</f>
        <v>0</v>
      </c>
      <c r="W54" s="288">
        <f>'PRINT TARIFF'!Z54</f>
        <v>0</v>
      </c>
      <c r="X54" s="289">
        <f>'PRINT TARIFF'!AA54</f>
        <v>15</v>
      </c>
      <c r="Y54" s="290">
        <f>'PRINT TARIFF'!AI54</f>
        <v>0</v>
      </c>
      <c r="Z54" s="290" t="str">
        <f>IF('PRINT TARIFF'!AJ54&lt;&gt;"",'PRINT TARIFF'!AJ54,"")</f>
        <v/>
      </c>
      <c r="AA54" s="291">
        <f>'PRINT TARIFF'!AK54</f>
        <v>0</v>
      </c>
    </row>
    <row r="55" spans="1:27" s="292" customFormat="1" ht="13.9" customHeight="1" x14ac:dyDescent="0.2">
      <c r="A55" s="283" t="str">
        <f>'PRINT TARIFF'!A55</f>
        <v>Brisbane</v>
      </c>
      <c r="B55" s="284" t="str">
        <f>'PRINT TARIFF'!C55</f>
        <v>Shipco Transport</v>
      </c>
      <c r="C55" s="285" t="str">
        <f>'PRINT TARIFF'!D55</f>
        <v>China</v>
      </c>
      <c r="D55" s="285" t="str">
        <f>'PRINT TARIFF'!E55</f>
        <v>Dalian</v>
      </c>
      <c r="E55" s="286"/>
      <c r="F55" s="287" t="str">
        <f>'PRINT TARIFF'!H55</f>
        <v>USD</v>
      </c>
      <c r="G55" s="288">
        <f>'PRINT TARIFF'!I55</f>
        <v>73</v>
      </c>
      <c r="H55" s="288">
        <f>'PRINT TARIFF'!J55</f>
        <v>73</v>
      </c>
      <c r="I55" s="288">
        <f>'PRINT TARIFF'!K55</f>
        <v>73</v>
      </c>
      <c r="J55" s="644" t="str">
        <f>'PRINT TARIFF'!L55</f>
        <v>via HKHKG</v>
      </c>
      <c r="K55" s="289">
        <f>'PRINT TARIFF'!N55</f>
        <v>29</v>
      </c>
      <c r="L55" s="288">
        <f>'PRINT TARIFF'!O55</f>
        <v>0</v>
      </c>
      <c r="M55" s="288">
        <f>'PRINT TARIFF'!P55</f>
        <v>0</v>
      </c>
      <c r="N55" s="288">
        <f>'PRINT TARIFF'!Q55</f>
        <v>20</v>
      </c>
      <c r="O55" s="288">
        <f>'PRINT TARIFF'!R55</f>
        <v>0</v>
      </c>
      <c r="P55" s="288">
        <f>'PRINT TARIFF'!S55</f>
        <v>0</v>
      </c>
      <c r="Q55" s="288">
        <f>'PRINT TARIFF'!T55</f>
        <v>7</v>
      </c>
      <c r="R55" s="288">
        <f>'PRINT TARIFF'!U55</f>
        <v>10</v>
      </c>
      <c r="S55" s="288">
        <f>'PRINT TARIFF'!V55</f>
        <v>0</v>
      </c>
      <c r="T55" s="288">
        <f>'PRINT TARIFF'!W55</f>
        <v>0</v>
      </c>
      <c r="U55" s="288">
        <f>'PRINT TARIFF'!X55</f>
        <v>0</v>
      </c>
      <c r="V55" s="288">
        <f>'PRINT TARIFF'!Y55</f>
        <v>0</v>
      </c>
      <c r="W55" s="288">
        <f>'PRINT TARIFF'!Z55</f>
        <v>0</v>
      </c>
      <c r="X55" s="289">
        <f>'PRINT TARIFF'!AA55</f>
        <v>15</v>
      </c>
      <c r="Y55" s="290">
        <f>'PRINT TARIFF'!AI55</f>
        <v>0</v>
      </c>
      <c r="Z55" s="290" t="str">
        <f>IF('PRINT TARIFF'!AJ55&lt;&gt;"",'PRINT TARIFF'!AJ55,"")</f>
        <v/>
      </c>
      <c r="AA55" s="291">
        <f>'PRINT TARIFF'!AK55</f>
        <v>0</v>
      </c>
    </row>
    <row r="56" spans="1:27" s="292" customFormat="1" ht="13.9" customHeight="1" x14ac:dyDescent="0.2">
      <c r="A56" s="283" t="str">
        <f>'PRINT TARIFF'!A56</f>
        <v>Fremantle</v>
      </c>
      <c r="B56" s="284" t="str">
        <f>'PRINT TARIFF'!C56</f>
        <v>Shipco Transport</v>
      </c>
      <c r="C56" s="285" t="str">
        <f>'PRINT TARIFF'!D56</f>
        <v>China</v>
      </c>
      <c r="D56" s="285" t="str">
        <f>'PRINT TARIFF'!E56</f>
        <v>Dalian</v>
      </c>
      <c r="E56" s="286"/>
      <c r="F56" s="287" t="str">
        <f>'PRINT TARIFF'!H56</f>
        <v>USD</v>
      </c>
      <c r="G56" s="288">
        <f>'PRINT TARIFF'!I56</f>
        <v>72</v>
      </c>
      <c r="H56" s="288">
        <f>'PRINT TARIFF'!J56</f>
        <v>72</v>
      </c>
      <c r="I56" s="288">
        <f>'PRINT TARIFF'!K56</f>
        <v>72</v>
      </c>
      <c r="J56" s="644" t="str">
        <f>'PRINT TARIFF'!L56</f>
        <v>via HKHKG</v>
      </c>
      <c r="K56" s="289">
        <f>'PRINT TARIFF'!N56</f>
        <v>30</v>
      </c>
      <c r="L56" s="288">
        <f>'PRINT TARIFF'!O56</f>
        <v>0</v>
      </c>
      <c r="M56" s="288">
        <f>'PRINT TARIFF'!P56</f>
        <v>0</v>
      </c>
      <c r="N56" s="288">
        <f>'PRINT TARIFF'!Q56</f>
        <v>20</v>
      </c>
      <c r="O56" s="288">
        <f>'PRINT TARIFF'!R56</f>
        <v>0</v>
      </c>
      <c r="P56" s="288">
        <f>'PRINT TARIFF'!S56</f>
        <v>0</v>
      </c>
      <c r="Q56" s="288">
        <f>'PRINT TARIFF'!T56</f>
        <v>7</v>
      </c>
      <c r="R56" s="288">
        <f>'PRINT TARIFF'!U56</f>
        <v>10</v>
      </c>
      <c r="S56" s="288">
        <f>'PRINT TARIFF'!V56</f>
        <v>0</v>
      </c>
      <c r="T56" s="288">
        <f>'PRINT TARIFF'!W56</f>
        <v>0</v>
      </c>
      <c r="U56" s="288">
        <f>'PRINT TARIFF'!X56</f>
        <v>0</v>
      </c>
      <c r="V56" s="288">
        <f>'PRINT TARIFF'!Y56</f>
        <v>0</v>
      </c>
      <c r="W56" s="288">
        <f>'PRINT TARIFF'!Z56</f>
        <v>0</v>
      </c>
      <c r="X56" s="289">
        <f>'PRINT TARIFF'!AA56</f>
        <v>15</v>
      </c>
      <c r="Y56" s="290">
        <f>'PRINT TARIFF'!AI56</f>
        <v>0</v>
      </c>
      <c r="Z56" s="290" t="str">
        <f>IF('PRINT TARIFF'!AJ56&lt;&gt;"",'PRINT TARIFF'!AJ56,"")</f>
        <v/>
      </c>
      <c r="AA56" s="291">
        <f>'PRINT TARIFF'!AK56</f>
        <v>0</v>
      </c>
    </row>
    <row r="57" spans="1:27" s="292" customFormat="1" ht="13.9" customHeight="1" x14ac:dyDescent="0.2">
      <c r="A57" s="283" t="str">
        <f>'PRINT TARIFF'!A57</f>
        <v>Melbourne</v>
      </c>
      <c r="B57" s="284" t="str">
        <f>'PRINT TARIFF'!C57</f>
        <v>Shipco Transport</v>
      </c>
      <c r="C57" s="285" t="str">
        <f>'PRINT TARIFF'!D57</f>
        <v>China</v>
      </c>
      <c r="D57" s="285" t="str">
        <f>'PRINT TARIFF'!E57</f>
        <v>Dalian</v>
      </c>
      <c r="E57" s="286"/>
      <c r="F57" s="287" t="str">
        <f>'PRINT TARIFF'!H57</f>
        <v>USD</v>
      </c>
      <c r="G57" s="288">
        <f>'PRINT TARIFF'!I57</f>
        <v>73</v>
      </c>
      <c r="H57" s="288">
        <f>'PRINT TARIFF'!J57</f>
        <v>73</v>
      </c>
      <c r="I57" s="288">
        <f>'PRINT TARIFF'!K57</f>
        <v>73</v>
      </c>
      <c r="J57" s="644" t="str">
        <f>'PRINT TARIFF'!L57</f>
        <v>via HKHKG</v>
      </c>
      <c r="K57" s="289">
        <f>'PRINT TARIFF'!N57</f>
        <v>29</v>
      </c>
      <c r="L57" s="288">
        <f>'PRINT TARIFF'!O57</f>
        <v>0</v>
      </c>
      <c r="M57" s="288">
        <f>'PRINT TARIFF'!P57</f>
        <v>0</v>
      </c>
      <c r="N57" s="288">
        <f>'PRINT TARIFF'!Q57</f>
        <v>20</v>
      </c>
      <c r="O57" s="288">
        <f>'PRINT TARIFF'!R57</f>
        <v>0</v>
      </c>
      <c r="P57" s="288">
        <f>'PRINT TARIFF'!S57</f>
        <v>0</v>
      </c>
      <c r="Q57" s="288">
        <f>'PRINT TARIFF'!T57</f>
        <v>7</v>
      </c>
      <c r="R57" s="288">
        <f>'PRINT TARIFF'!U57</f>
        <v>10</v>
      </c>
      <c r="S57" s="288">
        <f>'PRINT TARIFF'!V57</f>
        <v>0</v>
      </c>
      <c r="T57" s="288">
        <f>'PRINT TARIFF'!W57</f>
        <v>0</v>
      </c>
      <c r="U57" s="288">
        <f>'PRINT TARIFF'!X57</f>
        <v>0</v>
      </c>
      <c r="V57" s="288">
        <f>'PRINT TARIFF'!Y57</f>
        <v>0</v>
      </c>
      <c r="W57" s="288">
        <f>'PRINT TARIFF'!Z57</f>
        <v>0</v>
      </c>
      <c r="X57" s="289">
        <f>'PRINT TARIFF'!AA57</f>
        <v>15</v>
      </c>
      <c r="Y57" s="290">
        <f>'PRINT TARIFF'!AI57</f>
        <v>0</v>
      </c>
      <c r="Z57" s="290" t="str">
        <f>IF('PRINT TARIFF'!AJ57&lt;&gt;"",'PRINT TARIFF'!AJ57,"")</f>
        <v/>
      </c>
      <c r="AA57" s="291">
        <f>'PRINT TARIFF'!AK57</f>
        <v>0</v>
      </c>
    </row>
    <row r="58" spans="1:27" s="292" customFormat="1" ht="13.9" customHeight="1" x14ac:dyDescent="0.2">
      <c r="A58" s="283" t="str">
        <f>'PRINT TARIFF'!A58</f>
        <v>Melbourne</v>
      </c>
      <c r="B58" s="284" t="str">
        <f>'PRINT TARIFF'!C58</f>
        <v>Shipco Transport</v>
      </c>
      <c r="C58" s="285" t="str">
        <f>'PRINT TARIFF'!D58</f>
        <v>China</v>
      </c>
      <c r="D58" s="285" t="str">
        <f>'PRINT TARIFF'!E58</f>
        <v>Dalian</v>
      </c>
      <c r="E58" s="286"/>
      <c r="F58" s="287" t="str">
        <f>'PRINT TARIFF'!H58</f>
        <v>USD</v>
      </c>
      <c r="G58" s="288">
        <f>'PRINT TARIFF'!I58</f>
        <v>73</v>
      </c>
      <c r="H58" s="288">
        <f>'PRINT TARIFF'!J58</f>
        <v>73</v>
      </c>
      <c r="I58" s="288">
        <f>'PRINT TARIFF'!K58</f>
        <v>73</v>
      </c>
      <c r="J58" s="644" t="str">
        <f>'PRINT TARIFF'!L58</f>
        <v>via HKHKG</v>
      </c>
      <c r="K58" s="289">
        <f>'PRINT TARIFF'!N58</f>
        <v>29</v>
      </c>
      <c r="L58" s="288">
        <f>'PRINT TARIFF'!O58</f>
        <v>0</v>
      </c>
      <c r="M58" s="288">
        <f>'PRINT TARIFF'!P58</f>
        <v>0</v>
      </c>
      <c r="N58" s="288">
        <f>'PRINT TARIFF'!Q58</f>
        <v>20</v>
      </c>
      <c r="O58" s="288">
        <f>'PRINT TARIFF'!R58</f>
        <v>0</v>
      </c>
      <c r="P58" s="288">
        <f>'PRINT TARIFF'!S58</f>
        <v>0</v>
      </c>
      <c r="Q58" s="288">
        <f>'PRINT TARIFF'!T58</f>
        <v>7</v>
      </c>
      <c r="R58" s="288">
        <f>'PRINT TARIFF'!U58</f>
        <v>10</v>
      </c>
      <c r="S58" s="288">
        <f>'PRINT TARIFF'!V58</f>
        <v>0</v>
      </c>
      <c r="T58" s="288">
        <f>'PRINT TARIFF'!W58</f>
        <v>0</v>
      </c>
      <c r="U58" s="288">
        <f>'PRINT TARIFF'!X58</f>
        <v>0</v>
      </c>
      <c r="V58" s="288">
        <f>'PRINT TARIFF'!Y58</f>
        <v>0</v>
      </c>
      <c r="W58" s="288">
        <f>'PRINT TARIFF'!Z58</f>
        <v>0</v>
      </c>
      <c r="X58" s="289">
        <f>'PRINT TARIFF'!AA58</f>
        <v>15</v>
      </c>
      <c r="Y58" s="290">
        <f>'PRINT TARIFF'!AI58</f>
        <v>0</v>
      </c>
      <c r="Z58" s="290" t="str">
        <f>IF('PRINT TARIFF'!AJ58&lt;&gt;"",'PRINT TARIFF'!AJ58,"")</f>
        <v/>
      </c>
      <c r="AA58" s="291">
        <f>'PRINT TARIFF'!AK58</f>
        <v>0</v>
      </c>
    </row>
    <row r="59" spans="1:27" s="292" customFormat="1" ht="13.9" customHeight="1" x14ac:dyDescent="0.2">
      <c r="A59" s="283" t="str">
        <f>'PRINT TARIFF'!A59</f>
        <v>Sydney</v>
      </c>
      <c r="B59" s="284" t="str">
        <f>'PRINT TARIFF'!C59</f>
        <v>Shipco Transport</v>
      </c>
      <c r="C59" s="285" t="str">
        <f>'PRINT TARIFF'!D59</f>
        <v>China</v>
      </c>
      <c r="D59" s="285" t="str">
        <f>'PRINT TARIFF'!E59</f>
        <v>Dalian</v>
      </c>
      <c r="E59" s="286"/>
      <c r="F59" s="287" t="str">
        <f>'PRINT TARIFF'!H59</f>
        <v>USD</v>
      </c>
      <c r="G59" s="288">
        <f>'PRINT TARIFF'!I59</f>
        <v>73</v>
      </c>
      <c r="H59" s="288">
        <f>'PRINT TARIFF'!J59</f>
        <v>73</v>
      </c>
      <c r="I59" s="288">
        <f>'PRINT TARIFF'!K59</f>
        <v>73</v>
      </c>
      <c r="J59" s="644" t="str">
        <f>'PRINT TARIFF'!L59</f>
        <v>via HKHKG</v>
      </c>
      <c r="K59" s="289">
        <f>'PRINT TARIFF'!N59</f>
        <v>26</v>
      </c>
      <c r="L59" s="288">
        <f>'PRINT TARIFF'!O59</f>
        <v>0</v>
      </c>
      <c r="M59" s="288">
        <f>'PRINT TARIFF'!P59</f>
        <v>0</v>
      </c>
      <c r="N59" s="288">
        <f>'PRINT TARIFF'!Q59</f>
        <v>20</v>
      </c>
      <c r="O59" s="288">
        <f>'PRINT TARIFF'!R59</f>
        <v>0</v>
      </c>
      <c r="P59" s="288">
        <f>'PRINT TARIFF'!S59</f>
        <v>0</v>
      </c>
      <c r="Q59" s="288">
        <f>'PRINT TARIFF'!T59</f>
        <v>7</v>
      </c>
      <c r="R59" s="288">
        <f>'PRINT TARIFF'!U59</f>
        <v>10</v>
      </c>
      <c r="S59" s="288">
        <f>'PRINT TARIFF'!V59</f>
        <v>0</v>
      </c>
      <c r="T59" s="288">
        <f>'PRINT TARIFF'!W59</f>
        <v>0</v>
      </c>
      <c r="U59" s="288">
        <f>'PRINT TARIFF'!X59</f>
        <v>0</v>
      </c>
      <c r="V59" s="288">
        <f>'PRINT TARIFF'!Y59</f>
        <v>0</v>
      </c>
      <c r="W59" s="288">
        <f>'PRINT TARIFF'!Z59</f>
        <v>0</v>
      </c>
      <c r="X59" s="289">
        <f>'PRINT TARIFF'!AA59</f>
        <v>15</v>
      </c>
      <c r="Y59" s="290">
        <f>'PRINT TARIFF'!AI59</f>
        <v>0</v>
      </c>
      <c r="Z59" s="290" t="str">
        <f>IF('PRINT TARIFF'!AJ59&lt;&gt;"",'PRINT TARIFF'!AJ59,"")</f>
        <v/>
      </c>
      <c r="AA59" s="291">
        <f>'PRINT TARIFF'!AK59</f>
        <v>0</v>
      </c>
    </row>
    <row r="60" spans="1:27" s="292" customFormat="1" ht="13.9" customHeight="1" x14ac:dyDescent="0.2">
      <c r="A60" s="283" t="str">
        <f>'PRINT TARIFF'!A60</f>
        <v>Sydney</v>
      </c>
      <c r="B60" s="284" t="str">
        <f>'PRINT TARIFF'!C60</f>
        <v>Shipco Transport</v>
      </c>
      <c r="C60" s="285" t="str">
        <f>'PRINT TARIFF'!D60</f>
        <v>China</v>
      </c>
      <c r="D60" s="285" t="str">
        <f>'PRINT TARIFF'!E60</f>
        <v>Dalian</v>
      </c>
      <c r="E60" s="286"/>
      <c r="F60" s="287" t="str">
        <f>'PRINT TARIFF'!H60</f>
        <v>USD</v>
      </c>
      <c r="G60" s="288">
        <f>'PRINT TARIFF'!I60</f>
        <v>73</v>
      </c>
      <c r="H60" s="288">
        <f>'PRINT TARIFF'!J60</f>
        <v>73</v>
      </c>
      <c r="I60" s="288">
        <f>'PRINT TARIFF'!K60</f>
        <v>73</v>
      </c>
      <c r="J60" s="644" t="str">
        <f>'PRINT TARIFF'!L60</f>
        <v>via HKHKG</v>
      </c>
      <c r="K60" s="289">
        <f>'PRINT TARIFF'!N60</f>
        <v>26</v>
      </c>
      <c r="L60" s="288">
        <f>'PRINT TARIFF'!O60</f>
        <v>0</v>
      </c>
      <c r="M60" s="288">
        <f>'PRINT TARIFF'!P60</f>
        <v>0</v>
      </c>
      <c r="N60" s="288">
        <f>'PRINT TARIFF'!Q60</f>
        <v>20</v>
      </c>
      <c r="O60" s="288">
        <f>'PRINT TARIFF'!R60</f>
        <v>0</v>
      </c>
      <c r="P60" s="288">
        <f>'PRINT TARIFF'!S60</f>
        <v>0</v>
      </c>
      <c r="Q60" s="288">
        <f>'PRINT TARIFF'!T60</f>
        <v>7</v>
      </c>
      <c r="R60" s="288">
        <f>'PRINT TARIFF'!U60</f>
        <v>10</v>
      </c>
      <c r="S60" s="288">
        <f>'PRINT TARIFF'!V60</f>
        <v>0</v>
      </c>
      <c r="T60" s="288">
        <f>'PRINT TARIFF'!W60</f>
        <v>0</v>
      </c>
      <c r="U60" s="288">
        <f>'PRINT TARIFF'!X60</f>
        <v>0</v>
      </c>
      <c r="V60" s="288">
        <f>'PRINT TARIFF'!Y60</f>
        <v>0</v>
      </c>
      <c r="W60" s="288">
        <f>'PRINT TARIFF'!Z60</f>
        <v>0</v>
      </c>
      <c r="X60" s="289">
        <f>'PRINT TARIFF'!AA60</f>
        <v>15</v>
      </c>
      <c r="Y60" s="290">
        <f>'PRINT TARIFF'!AI60</f>
        <v>0</v>
      </c>
      <c r="Z60" s="290" t="str">
        <f>IF('PRINT TARIFF'!AJ60&lt;&gt;"",'PRINT TARIFF'!AJ60,"")</f>
        <v/>
      </c>
      <c r="AA60" s="291">
        <f>'PRINT TARIFF'!AK60</f>
        <v>0</v>
      </c>
    </row>
    <row r="61" spans="1:27" s="292" customFormat="1" ht="13.9" customHeight="1" x14ac:dyDescent="0.2">
      <c r="A61" s="283" t="str">
        <f>'PRINT TARIFF'!A61</f>
        <v>Adelaide</v>
      </c>
      <c r="B61" s="284" t="str">
        <f>'PRINT TARIFF'!C61</f>
        <v>Shipco Transport</v>
      </c>
      <c r="C61" s="285" t="str">
        <f>'PRINT TARIFF'!D61</f>
        <v>China</v>
      </c>
      <c r="D61" s="285" t="str">
        <f>'PRINT TARIFF'!E61</f>
        <v>Foshan</v>
      </c>
      <c r="E61" s="286"/>
      <c r="F61" s="287" t="str">
        <f>'PRINT TARIFF'!H61</f>
        <v>USD</v>
      </c>
      <c r="G61" s="288">
        <f>'PRINT TARIFF'!I61</f>
        <v>72</v>
      </c>
      <c r="H61" s="288">
        <f>'PRINT TARIFF'!J61</f>
        <v>109</v>
      </c>
      <c r="I61" s="288">
        <f>'PRINT TARIFF'!K61</f>
        <v>117</v>
      </c>
      <c r="J61" s="644" t="str">
        <f>'PRINT TARIFF'!L61</f>
        <v>via HKHKG</v>
      </c>
      <c r="K61" s="289">
        <f>'PRINT TARIFF'!N61</f>
        <v>29</v>
      </c>
      <c r="L61" s="288">
        <f>'PRINT TARIFF'!O61</f>
        <v>0</v>
      </c>
      <c r="M61" s="288">
        <f>'PRINT TARIFF'!P61</f>
        <v>0</v>
      </c>
      <c r="N61" s="288">
        <f>'PRINT TARIFF'!Q61</f>
        <v>20</v>
      </c>
      <c r="O61" s="288">
        <f>'PRINT TARIFF'!R61</f>
        <v>0</v>
      </c>
      <c r="P61" s="288">
        <f>'PRINT TARIFF'!S61</f>
        <v>0</v>
      </c>
      <c r="Q61" s="288">
        <f>'PRINT TARIFF'!T61</f>
        <v>7</v>
      </c>
      <c r="R61" s="288">
        <f>'PRINT TARIFF'!U61</f>
        <v>10</v>
      </c>
      <c r="S61" s="288">
        <f>'PRINT TARIFF'!V61</f>
        <v>0</v>
      </c>
      <c r="T61" s="288">
        <f>'PRINT TARIFF'!W61</f>
        <v>0</v>
      </c>
      <c r="U61" s="288">
        <f>'PRINT TARIFF'!X61</f>
        <v>0</v>
      </c>
      <c r="V61" s="288">
        <f>'PRINT TARIFF'!Y61</f>
        <v>0</v>
      </c>
      <c r="W61" s="288">
        <f>'PRINT TARIFF'!Z61</f>
        <v>0</v>
      </c>
      <c r="X61" s="289">
        <f>'PRINT TARIFF'!AA61</f>
        <v>16</v>
      </c>
      <c r="Y61" s="290">
        <f>'PRINT TARIFF'!AI61</f>
        <v>0</v>
      </c>
      <c r="Z61" s="290" t="str">
        <f>IF('PRINT TARIFF'!AJ61&lt;&gt;"",'PRINT TARIFF'!AJ61,"")</f>
        <v/>
      </c>
      <c r="AA61" s="291">
        <f>'PRINT TARIFF'!AK61</f>
        <v>0</v>
      </c>
    </row>
    <row r="62" spans="1:27" s="292" customFormat="1" ht="13.9" customHeight="1" x14ac:dyDescent="0.2">
      <c r="A62" s="283" t="str">
        <f>'PRINT TARIFF'!A742</f>
        <v>Adelaide</v>
      </c>
      <c r="B62" s="284" t="str">
        <f>'PRINT TARIFF'!C742</f>
        <v>Shipco Transport</v>
      </c>
      <c r="C62" s="285" t="str">
        <f>'PRINT TARIFF'!D742</f>
        <v>China</v>
      </c>
      <c r="D62" s="285" t="str">
        <f>'PRINT TARIFF'!E742</f>
        <v>Foshan</v>
      </c>
      <c r="E62" s="286"/>
      <c r="F62" s="287" t="str">
        <f>'PRINT TARIFF'!H742</f>
        <v>USD</v>
      </c>
      <c r="G62" s="288">
        <f>'PRINT TARIFF'!I742</f>
        <v>46</v>
      </c>
      <c r="H62" s="288">
        <f>'PRINT TARIFF'!J742</f>
        <v>46</v>
      </c>
      <c r="I62" s="288">
        <f>'PRINT TARIFF'!K742</f>
        <v>66</v>
      </c>
      <c r="J62" s="644" t="str">
        <f>'PRINT TARIFF'!L742</f>
        <v>via CNSZX</v>
      </c>
      <c r="K62" s="289">
        <f>'PRINT TARIFF'!N742</f>
        <v>25</v>
      </c>
      <c r="L62" s="288">
        <f>'PRINT TARIFF'!O742</f>
        <v>0</v>
      </c>
      <c r="M62" s="288">
        <f>'PRINT TARIFF'!P742</f>
        <v>0</v>
      </c>
      <c r="N62" s="288">
        <f>'PRINT TARIFF'!Q742</f>
        <v>20</v>
      </c>
      <c r="O62" s="288">
        <f>'PRINT TARIFF'!R742</f>
        <v>0</v>
      </c>
      <c r="P62" s="288">
        <f>'PRINT TARIFF'!S742</f>
        <v>0</v>
      </c>
      <c r="Q62" s="288">
        <f>'PRINT TARIFF'!T742</f>
        <v>7</v>
      </c>
      <c r="R62" s="288">
        <f>'PRINT TARIFF'!U742</f>
        <v>0</v>
      </c>
      <c r="S62" s="288">
        <f>'PRINT TARIFF'!V742</f>
        <v>0</v>
      </c>
      <c r="T62" s="288">
        <f>'PRINT TARIFF'!W742</f>
        <v>0</v>
      </c>
      <c r="U62" s="288">
        <f>'PRINT TARIFF'!X742</f>
        <v>0</v>
      </c>
      <c r="V62" s="288">
        <f>'PRINT TARIFF'!Y742</f>
        <v>0</v>
      </c>
      <c r="W62" s="288">
        <f>'PRINT TARIFF'!Z742</f>
        <v>0</v>
      </c>
      <c r="X62" s="289">
        <f>'PRINT TARIFF'!AA742</f>
        <v>16</v>
      </c>
      <c r="Y62" s="290">
        <f>'PRINT TARIFF'!AI742</f>
        <v>0</v>
      </c>
      <c r="Z62" s="290" t="str">
        <f>IF('PRINT TARIFF'!AJ742&lt;&gt;"",'PRINT TARIFF'!AJ742,"")</f>
        <v/>
      </c>
      <c r="AA62" s="291">
        <f>'PRINT TARIFF'!AK742</f>
        <v>0</v>
      </c>
    </row>
    <row r="63" spans="1:27" s="292" customFormat="1" ht="13.9" customHeight="1" x14ac:dyDescent="0.2">
      <c r="A63" s="283" t="str">
        <f>'PRINT TARIFF'!A62</f>
        <v>Brisbane</v>
      </c>
      <c r="B63" s="284" t="str">
        <f>'PRINT TARIFF'!C62</f>
        <v>Shipco Transport</v>
      </c>
      <c r="C63" s="285" t="str">
        <f>'PRINT TARIFF'!D62</f>
        <v>China</v>
      </c>
      <c r="D63" s="285" t="str">
        <f>'PRINT TARIFF'!E62</f>
        <v>Foshan</v>
      </c>
      <c r="E63" s="286"/>
      <c r="F63" s="287" t="str">
        <f>'PRINT TARIFF'!H62</f>
        <v>USD</v>
      </c>
      <c r="G63" s="288">
        <f>'PRINT TARIFF'!I62</f>
        <v>44</v>
      </c>
      <c r="H63" s="288">
        <f>'PRINT TARIFF'!J62</f>
        <v>44</v>
      </c>
      <c r="I63" s="288">
        <f>'PRINT TARIFF'!K62</f>
        <v>64</v>
      </c>
      <c r="J63" s="644" t="str">
        <f>'PRINT TARIFF'!L62</f>
        <v>via CNSZX</v>
      </c>
      <c r="K63" s="289">
        <f>'PRINT TARIFF'!N62</f>
        <v>30</v>
      </c>
      <c r="L63" s="288">
        <f>'PRINT TARIFF'!O62</f>
        <v>0</v>
      </c>
      <c r="M63" s="288">
        <f>'PRINT TARIFF'!P62</f>
        <v>0</v>
      </c>
      <c r="N63" s="288">
        <f>'PRINT TARIFF'!Q62</f>
        <v>20</v>
      </c>
      <c r="O63" s="288">
        <f>'PRINT TARIFF'!R62</f>
        <v>0</v>
      </c>
      <c r="P63" s="288">
        <f>'PRINT TARIFF'!S62</f>
        <v>0</v>
      </c>
      <c r="Q63" s="288">
        <f>'PRINT TARIFF'!T62</f>
        <v>7</v>
      </c>
      <c r="R63" s="288">
        <f>'PRINT TARIFF'!U62</f>
        <v>0</v>
      </c>
      <c r="S63" s="288">
        <f>'PRINT TARIFF'!V62</f>
        <v>0</v>
      </c>
      <c r="T63" s="288">
        <f>'PRINT TARIFF'!W62</f>
        <v>0</v>
      </c>
      <c r="U63" s="288">
        <f>'PRINT TARIFF'!X62</f>
        <v>0</v>
      </c>
      <c r="V63" s="288">
        <f>'PRINT TARIFF'!Y62</f>
        <v>0</v>
      </c>
      <c r="W63" s="288">
        <f>'PRINT TARIFF'!Z62</f>
        <v>0</v>
      </c>
      <c r="X63" s="289">
        <f>'PRINT TARIFF'!AA62</f>
        <v>16</v>
      </c>
      <c r="Y63" s="290">
        <f>'PRINT TARIFF'!AI62</f>
        <v>0</v>
      </c>
      <c r="Z63" s="290" t="str">
        <f>IF('PRINT TARIFF'!AJ62&lt;&gt;"",'PRINT TARIFF'!AJ62,"")</f>
        <v/>
      </c>
      <c r="AA63" s="291">
        <f>'PRINT TARIFF'!AK62</f>
        <v>0</v>
      </c>
    </row>
    <row r="64" spans="1:27" s="292" customFormat="1" ht="13.9" customHeight="1" x14ac:dyDescent="0.2">
      <c r="A64" s="283" t="str">
        <f>'PRINT TARIFF'!A63</f>
        <v>Brisbane</v>
      </c>
      <c r="B64" s="284" t="str">
        <f>'PRINT TARIFF'!C63</f>
        <v>Shipco Transport</v>
      </c>
      <c r="C64" s="285" t="str">
        <f>'PRINT TARIFF'!D63</f>
        <v>China</v>
      </c>
      <c r="D64" s="285" t="str">
        <f>'PRINT TARIFF'!E63</f>
        <v>Foshan</v>
      </c>
      <c r="E64" s="286"/>
      <c r="F64" s="287" t="str">
        <f>'PRINT TARIFF'!H63</f>
        <v>USD</v>
      </c>
      <c r="G64" s="288">
        <f>'PRINT TARIFF'!I63</f>
        <v>78</v>
      </c>
      <c r="H64" s="288">
        <f>'PRINT TARIFF'!J63</f>
        <v>113</v>
      </c>
      <c r="I64" s="288">
        <f>'PRINT TARIFF'!K63</f>
        <v>117</v>
      </c>
      <c r="J64" s="644" t="str">
        <f>'PRINT TARIFF'!L63</f>
        <v>via HKHKG</v>
      </c>
      <c r="K64" s="289">
        <f>'PRINT TARIFF'!N63</f>
        <v>24</v>
      </c>
      <c r="L64" s="288">
        <f>'PRINT TARIFF'!O63</f>
        <v>0</v>
      </c>
      <c r="M64" s="288">
        <f>'PRINT TARIFF'!P63</f>
        <v>0</v>
      </c>
      <c r="N64" s="288">
        <f>'PRINT TARIFF'!Q63</f>
        <v>20</v>
      </c>
      <c r="O64" s="288">
        <f>'PRINT TARIFF'!R63</f>
        <v>0</v>
      </c>
      <c r="P64" s="288">
        <f>'PRINT TARIFF'!S63</f>
        <v>0</v>
      </c>
      <c r="Q64" s="288">
        <f>'PRINT TARIFF'!T63</f>
        <v>7</v>
      </c>
      <c r="R64" s="288">
        <f>'PRINT TARIFF'!U63</f>
        <v>10</v>
      </c>
      <c r="S64" s="288">
        <f>'PRINT TARIFF'!V63</f>
        <v>0</v>
      </c>
      <c r="T64" s="288">
        <f>'PRINT TARIFF'!W63</f>
        <v>0</v>
      </c>
      <c r="U64" s="288">
        <f>'PRINT TARIFF'!X63</f>
        <v>0</v>
      </c>
      <c r="V64" s="288">
        <f>'PRINT TARIFF'!Y63</f>
        <v>0</v>
      </c>
      <c r="W64" s="288">
        <f>'PRINT TARIFF'!Z63</f>
        <v>0</v>
      </c>
      <c r="X64" s="289">
        <f>'PRINT TARIFF'!AA63</f>
        <v>16</v>
      </c>
      <c r="Y64" s="290">
        <f>'PRINT TARIFF'!AI63</f>
        <v>0</v>
      </c>
      <c r="Z64" s="290" t="str">
        <f>IF('PRINT TARIFF'!AJ63&lt;&gt;"",'PRINT TARIFF'!AJ63,"")</f>
        <v/>
      </c>
      <c r="AA64" s="291">
        <f>'PRINT TARIFF'!AK63</f>
        <v>0</v>
      </c>
    </row>
    <row r="65" spans="1:27" s="292" customFormat="1" ht="13.9" customHeight="1" x14ac:dyDescent="0.2">
      <c r="A65" s="283" t="str">
        <f>'PRINT TARIFF'!A64</f>
        <v>Fremantle</v>
      </c>
      <c r="B65" s="284" t="str">
        <f>'PRINT TARIFF'!C64</f>
        <v>Shipco Transport</v>
      </c>
      <c r="C65" s="285" t="str">
        <f>'PRINT TARIFF'!D64</f>
        <v>China</v>
      </c>
      <c r="D65" s="285" t="str">
        <f>'PRINT TARIFF'!E64</f>
        <v>Foshan</v>
      </c>
      <c r="E65" s="286"/>
      <c r="F65" s="287" t="str">
        <f>'PRINT TARIFF'!H64</f>
        <v>USD</v>
      </c>
      <c r="G65" s="288">
        <f>'PRINT TARIFF'!I64</f>
        <v>76</v>
      </c>
      <c r="H65" s="288">
        <f>'PRINT TARIFF'!J64</f>
        <v>111</v>
      </c>
      <c r="I65" s="288">
        <f>'PRINT TARIFF'!K64</f>
        <v>115</v>
      </c>
      <c r="J65" s="644" t="str">
        <f>'PRINT TARIFF'!L64</f>
        <v>via HKHKG</v>
      </c>
      <c r="K65" s="289">
        <f>'PRINT TARIFF'!N64</f>
        <v>24</v>
      </c>
      <c r="L65" s="288">
        <f>'PRINT TARIFF'!O64</f>
        <v>0</v>
      </c>
      <c r="M65" s="288">
        <f>'PRINT TARIFF'!P64</f>
        <v>0</v>
      </c>
      <c r="N65" s="288">
        <f>'PRINT TARIFF'!Q64</f>
        <v>20</v>
      </c>
      <c r="O65" s="288">
        <f>'PRINT TARIFF'!R64</f>
        <v>0</v>
      </c>
      <c r="P65" s="288">
        <f>'PRINT TARIFF'!S64</f>
        <v>0</v>
      </c>
      <c r="Q65" s="288">
        <f>'PRINT TARIFF'!T64</f>
        <v>7</v>
      </c>
      <c r="R65" s="288">
        <f>'PRINT TARIFF'!U64</f>
        <v>10</v>
      </c>
      <c r="S65" s="288">
        <f>'PRINT TARIFF'!V64</f>
        <v>0</v>
      </c>
      <c r="T65" s="288">
        <f>'PRINT TARIFF'!W64</f>
        <v>0</v>
      </c>
      <c r="U65" s="288">
        <f>'PRINT TARIFF'!X64</f>
        <v>0</v>
      </c>
      <c r="V65" s="288">
        <f>'PRINT TARIFF'!Y64</f>
        <v>0</v>
      </c>
      <c r="W65" s="288">
        <f>'PRINT TARIFF'!Z64</f>
        <v>0</v>
      </c>
      <c r="X65" s="289">
        <f>'PRINT TARIFF'!AA64</f>
        <v>16</v>
      </c>
      <c r="Y65" s="290">
        <f>'PRINT TARIFF'!AI64</f>
        <v>0</v>
      </c>
      <c r="Z65" s="290" t="str">
        <f>IF('PRINT TARIFF'!AJ64&lt;&gt;"",'PRINT TARIFF'!AJ64,"")</f>
        <v/>
      </c>
      <c r="AA65" s="291">
        <f>'PRINT TARIFF'!AK64</f>
        <v>0</v>
      </c>
    </row>
    <row r="66" spans="1:27" s="292" customFormat="1" ht="13.9" customHeight="1" x14ac:dyDescent="0.2">
      <c r="A66" s="283" t="str">
        <f>'PRINT TARIFF'!A65</f>
        <v>Fremantle</v>
      </c>
      <c r="B66" s="284" t="str">
        <f>'PRINT TARIFF'!C65</f>
        <v>Shipco Transport</v>
      </c>
      <c r="C66" s="285" t="str">
        <f>'PRINT TARIFF'!D65</f>
        <v>China</v>
      </c>
      <c r="D66" s="285" t="str">
        <f>'PRINT TARIFF'!E65</f>
        <v>Foshan</v>
      </c>
      <c r="E66" s="286"/>
      <c r="F66" s="287" t="str">
        <f>'PRINT TARIFF'!H65</f>
        <v>USD</v>
      </c>
      <c r="G66" s="288">
        <f>'PRINT TARIFF'!I65</f>
        <v>41</v>
      </c>
      <c r="H66" s="288">
        <f>'PRINT TARIFF'!J65</f>
        <v>41</v>
      </c>
      <c r="I66" s="288">
        <f>'PRINT TARIFF'!K65</f>
        <v>61</v>
      </c>
      <c r="J66" s="644" t="str">
        <f>'PRINT TARIFF'!L65</f>
        <v>via CNSZX</v>
      </c>
      <c r="K66" s="289">
        <f>'PRINT TARIFF'!N65</f>
        <v>23</v>
      </c>
      <c r="L66" s="288">
        <f>'PRINT TARIFF'!O65</f>
        <v>0</v>
      </c>
      <c r="M66" s="288">
        <f>'PRINT TARIFF'!P65</f>
        <v>0</v>
      </c>
      <c r="N66" s="288">
        <f>'PRINT TARIFF'!Q65</f>
        <v>20</v>
      </c>
      <c r="O66" s="288">
        <f>'PRINT TARIFF'!R65</f>
        <v>0</v>
      </c>
      <c r="P66" s="288">
        <f>'PRINT TARIFF'!S65</f>
        <v>0</v>
      </c>
      <c r="Q66" s="288">
        <f>'PRINT TARIFF'!T65</f>
        <v>7</v>
      </c>
      <c r="R66" s="288">
        <f>'PRINT TARIFF'!U65</f>
        <v>0</v>
      </c>
      <c r="S66" s="288">
        <f>'PRINT TARIFF'!V65</f>
        <v>0</v>
      </c>
      <c r="T66" s="288">
        <f>'PRINT TARIFF'!W65</f>
        <v>0</v>
      </c>
      <c r="U66" s="288">
        <f>'PRINT TARIFF'!X65</f>
        <v>0</v>
      </c>
      <c r="V66" s="288">
        <f>'PRINT TARIFF'!Y65</f>
        <v>0</v>
      </c>
      <c r="W66" s="288">
        <f>'PRINT TARIFF'!Z65</f>
        <v>0</v>
      </c>
      <c r="X66" s="289">
        <f>'PRINT TARIFF'!AA65</f>
        <v>16</v>
      </c>
      <c r="Y66" s="290">
        <f>'PRINT TARIFF'!AI65</f>
        <v>0</v>
      </c>
      <c r="Z66" s="290" t="str">
        <f>IF('PRINT TARIFF'!AJ65&lt;&gt;"",'PRINT TARIFF'!AJ65,"")</f>
        <v/>
      </c>
      <c r="AA66" s="291">
        <f>'PRINT TARIFF'!AK65</f>
        <v>0</v>
      </c>
    </row>
    <row r="67" spans="1:27" s="292" customFormat="1" ht="13.9" customHeight="1" x14ac:dyDescent="0.2">
      <c r="A67" s="283" t="str">
        <f>'PRINT TARIFF'!A66</f>
        <v>Melbourne</v>
      </c>
      <c r="B67" s="284" t="str">
        <f>'PRINT TARIFF'!C66</f>
        <v>Shipco Transport</v>
      </c>
      <c r="C67" s="285" t="str">
        <f>'PRINT TARIFF'!D66</f>
        <v>China</v>
      </c>
      <c r="D67" s="285" t="str">
        <f>'PRINT TARIFF'!E66</f>
        <v>Foshan</v>
      </c>
      <c r="E67" s="286"/>
      <c r="F67" s="287" t="str">
        <f>'PRINT TARIFF'!H66</f>
        <v>USD</v>
      </c>
      <c r="G67" s="288">
        <f>'PRINT TARIFF'!I66</f>
        <v>44</v>
      </c>
      <c r="H67" s="288">
        <f>'PRINT TARIFF'!J66</f>
        <v>44</v>
      </c>
      <c r="I67" s="288">
        <f>'PRINT TARIFF'!K66</f>
        <v>64</v>
      </c>
      <c r="J67" s="644" t="str">
        <f>'PRINT TARIFF'!L66</f>
        <v>via CNSZX</v>
      </c>
      <c r="K67" s="289">
        <f>'PRINT TARIFF'!N66</f>
        <v>21</v>
      </c>
      <c r="L67" s="288">
        <f>'PRINT TARIFF'!O66</f>
        <v>0</v>
      </c>
      <c r="M67" s="288">
        <f>'PRINT TARIFF'!P66</f>
        <v>0</v>
      </c>
      <c r="N67" s="288">
        <f>'PRINT TARIFF'!Q66</f>
        <v>20</v>
      </c>
      <c r="O67" s="288">
        <f>'PRINT TARIFF'!R66</f>
        <v>0</v>
      </c>
      <c r="P67" s="288">
        <f>'PRINT TARIFF'!S66</f>
        <v>0</v>
      </c>
      <c r="Q67" s="288">
        <f>'PRINT TARIFF'!T66</f>
        <v>7</v>
      </c>
      <c r="R67" s="288">
        <f>'PRINT TARIFF'!U66</f>
        <v>0</v>
      </c>
      <c r="S67" s="288">
        <f>'PRINT TARIFF'!V66</f>
        <v>0</v>
      </c>
      <c r="T67" s="288">
        <f>'PRINT TARIFF'!W66</f>
        <v>0</v>
      </c>
      <c r="U67" s="288">
        <f>'PRINT TARIFF'!X66</f>
        <v>0</v>
      </c>
      <c r="V67" s="288">
        <f>'PRINT TARIFF'!Y66</f>
        <v>0</v>
      </c>
      <c r="W67" s="288">
        <f>'PRINT TARIFF'!Z66</f>
        <v>0</v>
      </c>
      <c r="X67" s="289">
        <f>'PRINT TARIFF'!AA66</f>
        <v>16</v>
      </c>
      <c r="Y67" s="290">
        <f>'PRINT TARIFF'!AI66</f>
        <v>0</v>
      </c>
      <c r="Z67" s="290" t="str">
        <f>IF('PRINT TARIFF'!AJ66&lt;&gt;"",'PRINT TARIFF'!AJ66,"")</f>
        <v/>
      </c>
      <c r="AA67" s="291">
        <f>'PRINT TARIFF'!AK66</f>
        <v>0</v>
      </c>
    </row>
    <row r="68" spans="1:27" s="292" customFormat="1" ht="13.9" customHeight="1" x14ac:dyDescent="0.2">
      <c r="A68" s="283" t="str">
        <f>'PRINT TARIFF'!A67</f>
        <v>Melbourne</v>
      </c>
      <c r="B68" s="284" t="str">
        <f>'PRINT TARIFF'!C67</f>
        <v>Shipco Transport</v>
      </c>
      <c r="C68" s="285" t="str">
        <f>'PRINT TARIFF'!D67</f>
        <v>China</v>
      </c>
      <c r="D68" s="285" t="str">
        <f>'PRINT TARIFF'!E67</f>
        <v>Foshan</v>
      </c>
      <c r="E68" s="286"/>
      <c r="F68" s="287" t="str">
        <f>'PRINT TARIFF'!H67</f>
        <v>USD</v>
      </c>
      <c r="G68" s="288">
        <f>'PRINT TARIFF'!I67</f>
        <v>78</v>
      </c>
      <c r="H68" s="288">
        <f>'PRINT TARIFF'!J67</f>
        <v>113</v>
      </c>
      <c r="I68" s="288">
        <f>'PRINT TARIFF'!K67</f>
        <v>117</v>
      </c>
      <c r="J68" s="644" t="str">
        <f>'PRINT TARIFF'!L67</f>
        <v>via HKHKG</v>
      </c>
      <c r="K68" s="289">
        <f>'PRINT TARIFF'!N67</f>
        <v>24</v>
      </c>
      <c r="L68" s="288">
        <f>'PRINT TARIFF'!O67</f>
        <v>0</v>
      </c>
      <c r="M68" s="288">
        <f>'PRINT TARIFF'!P67</f>
        <v>0</v>
      </c>
      <c r="N68" s="288">
        <f>'PRINT TARIFF'!Q67</f>
        <v>20</v>
      </c>
      <c r="O68" s="288">
        <f>'PRINT TARIFF'!R67</f>
        <v>0</v>
      </c>
      <c r="P68" s="288">
        <f>'PRINT TARIFF'!S67</f>
        <v>0</v>
      </c>
      <c r="Q68" s="288">
        <f>'PRINT TARIFF'!T67</f>
        <v>7</v>
      </c>
      <c r="R68" s="288">
        <f>'PRINT TARIFF'!U67</f>
        <v>10</v>
      </c>
      <c r="S68" s="288">
        <f>'PRINT TARIFF'!V67</f>
        <v>0</v>
      </c>
      <c r="T68" s="288">
        <f>'PRINT TARIFF'!W67</f>
        <v>0</v>
      </c>
      <c r="U68" s="288">
        <f>'PRINT TARIFF'!X67</f>
        <v>0</v>
      </c>
      <c r="V68" s="288">
        <f>'PRINT TARIFF'!Y67</f>
        <v>0</v>
      </c>
      <c r="W68" s="288">
        <f>'PRINT TARIFF'!Z67</f>
        <v>0</v>
      </c>
      <c r="X68" s="289">
        <f>'PRINT TARIFF'!AA67</f>
        <v>16</v>
      </c>
      <c r="Y68" s="290">
        <f>'PRINT TARIFF'!AI67</f>
        <v>0</v>
      </c>
      <c r="Z68" s="290" t="str">
        <f>IF('PRINT TARIFF'!AJ67&lt;&gt;"",'PRINT TARIFF'!AJ67,"")</f>
        <v/>
      </c>
      <c r="AA68" s="291">
        <f>'PRINT TARIFF'!AK67</f>
        <v>0</v>
      </c>
    </row>
    <row r="69" spans="1:27" s="292" customFormat="1" ht="13.9" customHeight="1" x14ac:dyDescent="0.2">
      <c r="A69" s="283" t="str">
        <f>'PRINT TARIFF'!A68</f>
        <v>Sydney</v>
      </c>
      <c r="B69" s="284" t="str">
        <f>'PRINT TARIFF'!C68</f>
        <v>Shipco Transport</v>
      </c>
      <c r="C69" s="285" t="str">
        <f>'PRINT TARIFF'!D68</f>
        <v>China</v>
      </c>
      <c r="D69" s="285" t="str">
        <f>'PRINT TARIFF'!E68</f>
        <v>Foshan</v>
      </c>
      <c r="E69" s="286"/>
      <c r="F69" s="287" t="str">
        <f>'PRINT TARIFF'!H68</f>
        <v>USD</v>
      </c>
      <c r="G69" s="288">
        <f>'PRINT TARIFF'!I68</f>
        <v>44</v>
      </c>
      <c r="H69" s="288">
        <f>'PRINT TARIFF'!J68</f>
        <v>44</v>
      </c>
      <c r="I69" s="288">
        <f>'PRINT TARIFF'!K68</f>
        <v>64</v>
      </c>
      <c r="J69" s="644" t="str">
        <f>'PRINT TARIFF'!L68</f>
        <v>via CNSZX</v>
      </c>
      <c r="K69" s="289">
        <f>'PRINT TARIFF'!N68</f>
        <v>18</v>
      </c>
      <c r="L69" s="288">
        <f>'PRINT TARIFF'!O68</f>
        <v>0</v>
      </c>
      <c r="M69" s="288">
        <f>'PRINT TARIFF'!P68</f>
        <v>0</v>
      </c>
      <c r="N69" s="288">
        <f>'PRINT TARIFF'!Q68</f>
        <v>20</v>
      </c>
      <c r="O69" s="288">
        <f>'PRINT TARIFF'!R68</f>
        <v>0</v>
      </c>
      <c r="P69" s="288">
        <f>'PRINT TARIFF'!S68</f>
        <v>0</v>
      </c>
      <c r="Q69" s="288">
        <f>'PRINT TARIFF'!T68</f>
        <v>7</v>
      </c>
      <c r="R69" s="288">
        <f>'PRINT TARIFF'!U68</f>
        <v>0</v>
      </c>
      <c r="S69" s="288">
        <f>'PRINT TARIFF'!V68</f>
        <v>0</v>
      </c>
      <c r="T69" s="288">
        <f>'PRINT TARIFF'!W68</f>
        <v>0</v>
      </c>
      <c r="U69" s="288">
        <f>'PRINT TARIFF'!X68</f>
        <v>0</v>
      </c>
      <c r="V69" s="288">
        <f>'PRINT TARIFF'!Y68</f>
        <v>0</v>
      </c>
      <c r="W69" s="288">
        <f>'PRINT TARIFF'!Z68</f>
        <v>0</v>
      </c>
      <c r="X69" s="289">
        <f>'PRINT TARIFF'!AA68</f>
        <v>16</v>
      </c>
      <c r="Y69" s="290">
        <f>'PRINT TARIFF'!AI68</f>
        <v>0</v>
      </c>
      <c r="Z69" s="290" t="str">
        <f>IF('PRINT TARIFF'!AJ68&lt;&gt;"",'PRINT TARIFF'!AJ68,"")</f>
        <v/>
      </c>
      <c r="AA69" s="291">
        <f>'PRINT TARIFF'!AK68</f>
        <v>0</v>
      </c>
    </row>
    <row r="70" spans="1:27" s="292" customFormat="1" ht="13.9" customHeight="1" x14ac:dyDescent="0.2">
      <c r="A70" s="283" t="str">
        <f>'PRINT TARIFF'!A69</f>
        <v>Sydney</v>
      </c>
      <c r="B70" s="284" t="str">
        <f>'PRINT TARIFF'!C69</f>
        <v>Shipco Transport</v>
      </c>
      <c r="C70" s="285" t="str">
        <f>'PRINT TARIFF'!D69</f>
        <v>China</v>
      </c>
      <c r="D70" s="285" t="str">
        <f>'PRINT TARIFF'!E69</f>
        <v>Foshan</v>
      </c>
      <c r="E70" s="286"/>
      <c r="F70" s="287" t="str">
        <f>'PRINT TARIFF'!H69</f>
        <v>USD</v>
      </c>
      <c r="G70" s="288">
        <f>'PRINT TARIFF'!I69</f>
        <v>78</v>
      </c>
      <c r="H70" s="288">
        <f>'PRINT TARIFF'!J69</f>
        <v>113</v>
      </c>
      <c r="I70" s="288">
        <f>'PRINT TARIFF'!K69</f>
        <v>117</v>
      </c>
      <c r="J70" s="644" t="str">
        <f>'PRINT TARIFF'!L69</f>
        <v>via HKHKG</v>
      </c>
      <c r="K70" s="289">
        <f>'PRINT TARIFF'!N69</f>
        <v>21</v>
      </c>
      <c r="L70" s="288">
        <f>'PRINT TARIFF'!O69</f>
        <v>0</v>
      </c>
      <c r="M70" s="288">
        <f>'PRINT TARIFF'!P69</f>
        <v>0</v>
      </c>
      <c r="N70" s="288">
        <f>'PRINT TARIFF'!Q69</f>
        <v>20</v>
      </c>
      <c r="O70" s="288">
        <f>'PRINT TARIFF'!R69</f>
        <v>0</v>
      </c>
      <c r="P70" s="288">
        <f>'PRINT TARIFF'!S69</f>
        <v>0</v>
      </c>
      <c r="Q70" s="288">
        <f>'PRINT TARIFF'!T69</f>
        <v>7</v>
      </c>
      <c r="R70" s="288">
        <f>'PRINT TARIFF'!U69</f>
        <v>10</v>
      </c>
      <c r="S70" s="288">
        <f>'PRINT TARIFF'!V69</f>
        <v>0</v>
      </c>
      <c r="T70" s="288">
        <f>'PRINT TARIFF'!W69</f>
        <v>0</v>
      </c>
      <c r="U70" s="288">
        <f>'PRINT TARIFF'!X69</f>
        <v>0</v>
      </c>
      <c r="V70" s="288">
        <f>'PRINT TARIFF'!Y69</f>
        <v>0</v>
      </c>
      <c r="W70" s="288">
        <f>'PRINT TARIFF'!Z69</f>
        <v>0</v>
      </c>
      <c r="X70" s="289">
        <f>'PRINT TARIFF'!AA69</f>
        <v>16</v>
      </c>
      <c r="Y70" s="290">
        <f>'PRINT TARIFF'!AI69</f>
        <v>0</v>
      </c>
      <c r="Z70" s="290" t="str">
        <f>IF('PRINT TARIFF'!AJ69&lt;&gt;"",'PRINT TARIFF'!AJ69,"")</f>
        <v/>
      </c>
      <c r="AA70" s="291">
        <f>'PRINT TARIFF'!AK69</f>
        <v>0</v>
      </c>
    </row>
    <row r="71" spans="1:27" s="292" customFormat="1" ht="13.9" customHeight="1" x14ac:dyDescent="0.2">
      <c r="A71" s="283" t="str">
        <f>'PRINT TARIFF'!A70</f>
        <v>Adelaide</v>
      </c>
      <c r="B71" s="284" t="str">
        <f>'PRINT TARIFF'!C70</f>
        <v>Shipco Transport</v>
      </c>
      <c r="C71" s="285" t="str">
        <f>'PRINT TARIFF'!D70</f>
        <v>China</v>
      </c>
      <c r="D71" s="285" t="str">
        <f>'PRINT TARIFF'!E70</f>
        <v>Fuzhou</v>
      </c>
      <c r="E71" s="286"/>
      <c r="F71" s="287" t="str">
        <f>'PRINT TARIFF'!H70</f>
        <v>USD</v>
      </c>
      <c r="G71" s="288">
        <f>'PRINT TARIFF'!I70</f>
        <v>75</v>
      </c>
      <c r="H71" s="288">
        <f>'PRINT TARIFF'!J70</f>
        <v>75</v>
      </c>
      <c r="I71" s="288">
        <f>'PRINT TARIFF'!K70</f>
        <v>75</v>
      </c>
      <c r="J71" s="644" t="str">
        <f>'PRINT TARIFF'!L70</f>
        <v>via HKHKG</v>
      </c>
      <c r="K71" s="289">
        <f>'PRINT TARIFF'!N70</f>
        <v>30</v>
      </c>
      <c r="L71" s="288">
        <f>'PRINT TARIFF'!O70</f>
        <v>0</v>
      </c>
      <c r="M71" s="288">
        <f>'PRINT TARIFF'!P70</f>
        <v>0</v>
      </c>
      <c r="N71" s="288">
        <f>'PRINT TARIFF'!Q70</f>
        <v>20</v>
      </c>
      <c r="O71" s="288">
        <f>'PRINT TARIFF'!R70</f>
        <v>0</v>
      </c>
      <c r="P71" s="288">
        <f>'PRINT TARIFF'!S70</f>
        <v>0</v>
      </c>
      <c r="Q71" s="288">
        <f>'PRINT TARIFF'!T70</f>
        <v>7</v>
      </c>
      <c r="R71" s="288">
        <f>'PRINT TARIFF'!U70</f>
        <v>10</v>
      </c>
      <c r="S71" s="288">
        <f>'PRINT TARIFF'!V70</f>
        <v>0</v>
      </c>
      <c r="T71" s="288">
        <f>'PRINT TARIFF'!W70</f>
        <v>0</v>
      </c>
      <c r="U71" s="288">
        <f>'PRINT TARIFF'!X70</f>
        <v>0</v>
      </c>
      <c r="V71" s="288">
        <f>'PRINT TARIFF'!Y70</f>
        <v>0</v>
      </c>
      <c r="W71" s="288">
        <f>'PRINT TARIFF'!Z70</f>
        <v>0</v>
      </c>
      <c r="X71" s="289">
        <f>'PRINT TARIFF'!AA70</f>
        <v>17</v>
      </c>
      <c r="Y71" s="290">
        <f>'PRINT TARIFF'!AI70</f>
        <v>0</v>
      </c>
      <c r="Z71" s="290" t="str">
        <f>IF('PRINT TARIFF'!AJ70&lt;&gt;"",'PRINT TARIFF'!AJ70,"")</f>
        <v/>
      </c>
      <c r="AA71" s="291">
        <f>'PRINT TARIFF'!AK70</f>
        <v>0</v>
      </c>
    </row>
    <row r="72" spans="1:27" s="292" customFormat="1" ht="13.9" customHeight="1" x14ac:dyDescent="0.2">
      <c r="A72" s="283" t="str">
        <f>'PRINT TARIFF'!A71</f>
        <v>Brisbane</v>
      </c>
      <c r="B72" s="284" t="str">
        <f>'PRINT TARIFF'!C71</f>
        <v>Shipco Transport</v>
      </c>
      <c r="C72" s="285" t="str">
        <f>'PRINT TARIFF'!D71</f>
        <v>China</v>
      </c>
      <c r="D72" s="285" t="str">
        <f>'PRINT TARIFF'!E71</f>
        <v>Fuzhou</v>
      </c>
      <c r="E72" s="286"/>
      <c r="F72" s="287" t="str">
        <f>'PRINT TARIFF'!H71</f>
        <v>USD</v>
      </c>
      <c r="G72" s="288">
        <f>'PRINT TARIFF'!I71</f>
        <v>38</v>
      </c>
      <c r="H72" s="288">
        <f>'PRINT TARIFF'!J71</f>
        <v>66</v>
      </c>
      <c r="I72" s="288">
        <f>'PRINT TARIFF'!K71</f>
        <v>66</v>
      </c>
      <c r="J72" s="644" t="str">
        <f>'PRINT TARIFF'!L71</f>
        <v>via CNXMG</v>
      </c>
      <c r="K72" s="289">
        <f>'PRINT TARIFF'!N71</f>
        <v>30</v>
      </c>
      <c r="L72" s="288">
        <f>'PRINT TARIFF'!O71</f>
        <v>0</v>
      </c>
      <c r="M72" s="288">
        <f>'PRINT TARIFF'!P71</f>
        <v>0</v>
      </c>
      <c r="N72" s="288">
        <f>'PRINT TARIFF'!Q71</f>
        <v>20</v>
      </c>
      <c r="O72" s="288">
        <f>'PRINT TARIFF'!R71</f>
        <v>0</v>
      </c>
      <c r="P72" s="288">
        <f>'PRINT TARIFF'!S71</f>
        <v>0</v>
      </c>
      <c r="Q72" s="288">
        <f>'PRINT TARIFF'!T71</f>
        <v>7</v>
      </c>
      <c r="R72" s="288">
        <f>'PRINT TARIFF'!U71</f>
        <v>0</v>
      </c>
      <c r="S72" s="288">
        <f>'PRINT TARIFF'!V71</f>
        <v>0</v>
      </c>
      <c r="T72" s="288">
        <f>'PRINT TARIFF'!W71</f>
        <v>0</v>
      </c>
      <c r="U72" s="288">
        <f>'PRINT TARIFF'!X71</f>
        <v>0</v>
      </c>
      <c r="V72" s="288">
        <f>'PRINT TARIFF'!Y71</f>
        <v>0</v>
      </c>
      <c r="W72" s="288">
        <f>'PRINT TARIFF'!Z71</f>
        <v>0</v>
      </c>
      <c r="X72" s="289">
        <f>'PRINT TARIFF'!AA71</f>
        <v>17</v>
      </c>
      <c r="Y72" s="290">
        <f>'PRINT TARIFF'!AI71</f>
        <v>0</v>
      </c>
      <c r="Z72" s="290" t="str">
        <f>IF('PRINT TARIFF'!AJ71&lt;&gt;"",'PRINT TARIFF'!AJ71,"")</f>
        <v/>
      </c>
      <c r="AA72" s="291">
        <f>'PRINT TARIFF'!AK71</f>
        <v>0</v>
      </c>
    </row>
    <row r="73" spans="1:27" s="292" customFormat="1" ht="13.9" customHeight="1" x14ac:dyDescent="0.2">
      <c r="A73" s="283" t="str">
        <f>'PRINT TARIFF'!A72</f>
        <v>Fremantle</v>
      </c>
      <c r="B73" s="284" t="str">
        <f>'PRINT TARIFF'!C72</f>
        <v>Shipco Transport</v>
      </c>
      <c r="C73" s="285" t="str">
        <f>'PRINT TARIFF'!D72</f>
        <v>China</v>
      </c>
      <c r="D73" s="285" t="str">
        <f>'PRINT TARIFF'!E72</f>
        <v>Fuzhou</v>
      </c>
      <c r="E73" s="286"/>
      <c r="F73" s="287" t="str">
        <f>'PRINT TARIFF'!H72</f>
        <v>USD</v>
      </c>
      <c r="G73" s="288">
        <f>'PRINT TARIFF'!I72</f>
        <v>78</v>
      </c>
      <c r="H73" s="288">
        <f>'PRINT TARIFF'!J72</f>
        <v>78</v>
      </c>
      <c r="I73" s="288">
        <f>'PRINT TARIFF'!K72</f>
        <v>78</v>
      </c>
      <c r="J73" s="644" t="str">
        <f>'PRINT TARIFF'!L72</f>
        <v>via HKHKG</v>
      </c>
      <c r="K73" s="289">
        <f>'PRINT TARIFF'!N72</f>
        <v>25</v>
      </c>
      <c r="L73" s="288">
        <f>'PRINT TARIFF'!O72</f>
        <v>0</v>
      </c>
      <c r="M73" s="288">
        <f>'PRINT TARIFF'!P72</f>
        <v>0</v>
      </c>
      <c r="N73" s="288">
        <f>'PRINT TARIFF'!Q72</f>
        <v>20</v>
      </c>
      <c r="O73" s="288">
        <f>'PRINT TARIFF'!R72</f>
        <v>0</v>
      </c>
      <c r="P73" s="288">
        <f>'PRINT TARIFF'!S72</f>
        <v>0</v>
      </c>
      <c r="Q73" s="288">
        <f>'PRINT TARIFF'!T72</f>
        <v>7</v>
      </c>
      <c r="R73" s="288">
        <f>'PRINT TARIFF'!U72</f>
        <v>10</v>
      </c>
      <c r="S73" s="288">
        <f>'PRINT TARIFF'!V72</f>
        <v>0</v>
      </c>
      <c r="T73" s="288">
        <f>'PRINT TARIFF'!W72</f>
        <v>0</v>
      </c>
      <c r="U73" s="288">
        <f>'PRINT TARIFF'!X72</f>
        <v>0</v>
      </c>
      <c r="V73" s="288">
        <f>'PRINT TARIFF'!Y72</f>
        <v>0</v>
      </c>
      <c r="W73" s="288">
        <f>'PRINT TARIFF'!Z72</f>
        <v>0</v>
      </c>
      <c r="X73" s="289">
        <f>'PRINT TARIFF'!AA72</f>
        <v>17</v>
      </c>
      <c r="Y73" s="290">
        <f>'PRINT TARIFF'!AI72</f>
        <v>0</v>
      </c>
      <c r="Z73" s="290" t="str">
        <f>IF('PRINT TARIFF'!AJ72&lt;&gt;"",'PRINT TARIFF'!AJ72,"")</f>
        <v/>
      </c>
      <c r="AA73" s="291">
        <f>'PRINT TARIFF'!AK72</f>
        <v>0</v>
      </c>
    </row>
    <row r="74" spans="1:27" s="292" customFormat="1" ht="13.9" customHeight="1" x14ac:dyDescent="0.2">
      <c r="A74" s="283" t="str">
        <f>'PRINT TARIFF'!A73</f>
        <v>Melbourne</v>
      </c>
      <c r="B74" s="284" t="str">
        <f>'PRINT TARIFF'!C73</f>
        <v>Shipco Transport</v>
      </c>
      <c r="C74" s="285" t="str">
        <f>'PRINT TARIFF'!D73</f>
        <v>China</v>
      </c>
      <c r="D74" s="285" t="str">
        <f>'PRINT TARIFF'!E73</f>
        <v>Fuzhou</v>
      </c>
      <c r="E74" s="286"/>
      <c r="F74" s="287" t="str">
        <f>'PRINT TARIFF'!H73</f>
        <v>USD</v>
      </c>
      <c r="G74" s="288">
        <f>'PRINT TARIFF'!I73</f>
        <v>38</v>
      </c>
      <c r="H74" s="288">
        <f>'PRINT TARIFF'!J73</f>
        <v>66</v>
      </c>
      <c r="I74" s="288">
        <f>'PRINT TARIFF'!K73</f>
        <v>66</v>
      </c>
      <c r="J74" s="644" t="str">
        <f>'PRINT TARIFF'!L73</f>
        <v>via CNXMG</v>
      </c>
      <c r="K74" s="289">
        <f>'PRINT TARIFF'!N73</f>
        <v>23</v>
      </c>
      <c r="L74" s="288">
        <f>'PRINT TARIFF'!O73</f>
        <v>0</v>
      </c>
      <c r="M74" s="288">
        <f>'PRINT TARIFF'!P73</f>
        <v>0</v>
      </c>
      <c r="N74" s="288">
        <f>'PRINT TARIFF'!Q73</f>
        <v>20</v>
      </c>
      <c r="O74" s="288">
        <f>'PRINT TARIFF'!R73</f>
        <v>0</v>
      </c>
      <c r="P74" s="288">
        <f>'PRINT TARIFF'!S73</f>
        <v>0</v>
      </c>
      <c r="Q74" s="288">
        <f>'PRINT TARIFF'!T73</f>
        <v>7</v>
      </c>
      <c r="R74" s="288">
        <f>'PRINT TARIFF'!U73</f>
        <v>0</v>
      </c>
      <c r="S74" s="288">
        <f>'PRINT TARIFF'!V73</f>
        <v>0</v>
      </c>
      <c r="T74" s="288">
        <f>'PRINT TARIFF'!W73</f>
        <v>0</v>
      </c>
      <c r="U74" s="288">
        <f>'PRINT TARIFF'!X73</f>
        <v>0</v>
      </c>
      <c r="V74" s="288">
        <f>'PRINT TARIFF'!Y73</f>
        <v>0</v>
      </c>
      <c r="W74" s="288">
        <f>'PRINT TARIFF'!Z73</f>
        <v>0</v>
      </c>
      <c r="X74" s="289">
        <f>'PRINT TARIFF'!AA73</f>
        <v>17</v>
      </c>
      <c r="Y74" s="290">
        <f>'PRINT TARIFF'!AI73</f>
        <v>0</v>
      </c>
      <c r="Z74" s="290" t="str">
        <f>IF('PRINT TARIFF'!AJ73&lt;&gt;"",'PRINT TARIFF'!AJ73,"")</f>
        <v/>
      </c>
      <c r="AA74" s="291">
        <f>'PRINT TARIFF'!AK73</f>
        <v>0</v>
      </c>
    </row>
    <row r="75" spans="1:27" s="292" customFormat="1" ht="13.9" customHeight="1" x14ac:dyDescent="0.2">
      <c r="A75" s="283" t="str">
        <f>'PRINT TARIFF'!A74</f>
        <v>Melbourne</v>
      </c>
      <c r="B75" s="284" t="str">
        <f>'PRINT TARIFF'!C74</f>
        <v>Shipco Transport</v>
      </c>
      <c r="C75" s="285" t="str">
        <f>'PRINT TARIFF'!D74</f>
        <v>China</v>
      </c>
      <c r="D75" s="285" t="str">
        <f>'PRINT TARIFF'!E74</f>
        <v>Fuzhou</v>
      </c>
      <c r="E75" s="286"/>
      <c r="F75" s="287" t="str">
        <f>'PRINT TARIFF'!H74</f>
        <v>USD</v>
      </c>
      <c r="G75" s="288">
        <f>'PRINT TARIFF'!I74</f>
        <v>76</v>
      </c>
      <c r="H75" s="288">
        <f>'PRINT TARIFF'!J74</f>
        <v>76</v>
      </c>
      <c r="I75" s="288">
        <f>'PRINT TARIFF'!K74</f>
        <v>76</v>
      </c>
      <c r="J75" s="644" t="str">
        <f>'PRINT TARIFF'!L74</f>
        <v>via HKHKG</v>
      </c>
      <c r="K75" s="289">
        <f>'PRINT TARIFF'!N74</f>
        <v>25</v>
      </c>
      <c r="L75" s="288">
        <f>'PRINT TARIFF'!O74</f>
        <v>0</v>
      </c>
      <c r="M75" s="288">
        <f>'PRINT TARIFF'!P74</f>
        <v>0</v>
      </c>
      <c r="N75" s="288">
        <f>'PRINT TARIFF'!Q74</f>
        <v>20</v>
      </c>
      <c r="O75" s="288">
        <f>'PRINT TARIFF'!R74</f>
        <v>0</v>
      </c>
      <c r="P75" s="288">
        <f>'PRINT TARIFF'!S74</f>
        <v>0</v>
      </c>
      <c r="Q75" s="288">
        <f>'PRINT TARIFF'!T74</f>
        <v>7</v>
      </c>
      <c r="R75" s="288">
        <f>'PRINT TARIFF'!U74</f>
        <v>10</v>
      </c>
      <c r="S75" s="288">
        <f>'PRINT TARIFF'!V74</f>
        <v>0</v>
      </c>
      <c r="T75" s="288">
        <f>'PRINT TARIFF'!W74</f>
        <v>0</v>
      </c>
      <c r="U75" s="288">
        <f>'PRINT TARIFF'!X74</f>
        <v>0</v>
      </c>
      <c r="V75" s="288">
        <f>'PRINT TARIFF'!Y74</f>
        <v>0</v>
      </c>
      <c r="W75" s="288">
        <f>'PRINT TARIFF'!Z74</f>
        <v>0</v>
      </c>
      <c r="X75" s="289">
        <f>'PRINT TARIFF'!AA74</f>
        <v>17</v>
      </c>
      <c r="Y75" s="290">
        <f>'PRINT TARIFF'!AI74</f>
        <v>0</v>
      </c>
      <c r="Z75" s="290" t="str">
        <f>IF('PRINT TARIFF'!AJ74&lt;&gt;"",'PRINT TARIFF'!AJ74,"")</f>
        <v/>
      </c>
      <c r="AA75" s="291">
        <f>'PRINT TARIFF'!AK74</f>
        <v>0</v>
      </c>
    </row>
    <row r="76" spans="1:27" s="292" customFormat="1" ht="13.9" customHeight="1" x14ac:dyDescent="0.2">
      <c r="A76" s="283" t="str">
        <f>'PRINT TARIFF'!A75</f>
        <v>Sydney</v>
      </c>
      <c r="B76" s="284" t="str">
        <f>'PRINT TARIFF'!C75</f>
        <v>Shipco Transport</v>
      </c>
      <c r="C76" s="285" t="str">
        <f>'PRINT TARIFF'!D75</f>
        <v>China</v>
      </c>
      <c r="D76" s="285" t="str">
        <f>'PRINT TARIFF'!E75</f>
        <v>Fuzhou</v>
      </c>
      <c r="E76" s="286"/>
      <c r="F76" s="287" t="str">
        <f>'PRINT TARIFF'!H75</f>
        <v>USD</v>
      </c>
      <c r="G76" s="288">
        <f>'PRINT TARIFF'!I75</f>
        <v>38</v>
      </c>
      <c r="H76" s="288">
        <f>'PRINT TARIFF'!J75</f>
        <v>66</v>
      </c>
      <c r="I76" s="288">
        <f>'PRINT TARIFF'!K75</f>
        <v>66</v>
      </c>
      <c r="J76" s="644" t="str">
        <f>'PRINT TARIFF'!L75</f>
        <v>via CNXMG</v>
      </c>
      <c r="K76" s="289">
        <f>'PRINT TARIFF'!N75</f>
        <v>21</v>
      </c>
      <c r="L76" s="288">
        <f>'PRINT TARIFF'!O75</f>
        <v>0</v>
      </c>
      <c r="M76" s="288">
        <f>'PRINT TARIFF'!P75</f>
        <v>0</v>
      </c>
      <c r="N76" s="288">
        <f>'PRINT TARIFF'!Q75</f>
        <v>20</v>
      </c>
      <c r="O76" s="288">
        <f>'PRINT TARIFF'!R75</f>
        <v>0</v>
      </c>
      <c r="P76" s="288">
        <f>'PRINT TARIFF'!S75</f>
        <v>0</v>
      </c>
      <c r="Q76" s="288">
        <f>'PRINT TARIFF'!T75</f>
        <v>7</v>
      </c>
      <c r="R76" s="288">
        <f>'PRINT TARIFF'!U75</f>
        <v>0</v>
      </c>
      <c r="S76" s="288">
        <f>'PRINT TARIFF'!V75</f>
        <v>0</v>
      </c>
      <c r="T76" s="288">
        <f>'PRINT TARIFF'!W75</f>
        <v>0</v>
      </c>
      <c r="U76" s="288">
        <f>'PRINT TARIFF'!X75</f>
        <v>0</v>
      </c>
      <c r="V76" s="288">
        <f>'PRINT TARIFF'!Y75</f>
        <v>0</v>
      </c>
      <c r="W76" s="288">
        <f>'PRINT TARIFF'!Z75</f>
        <v>0</v>
      </c>
      <c r="X76" s="289">
        <f>'PRINT TARIFF'!AA75</f>
        <v>17</v>
      </c>
      <c r="Y76" s="290">
        <f>'PRINT TARIFF'!AI75</f>
        <v>0</v>
      </c>
      <c r="Z76" s="290" t="str">
        <f>IF('PRINT TARIFF'!AJ75&lt;&gt;"",'PRINT TARIFF'!AJ75,"")</f>
        <v/>
      </c>
      <c r="AA76" s="291">
        <f>'PRINT TARIFF'!AK75</f>
        <v>0</v>
      </c>
    </row>
    <row r="77" spans="1:27" s="292" customFormat="1" ht="13.9" customHeight="1" x14ac:dyDescent="0.2">
      <c r="A77" s="283" t="str">
        <f>'PRINT TARIFF'!A76</f>
        <v>Sydney</v>
      </c>
      <c r="B77" s="284" t="str">
        <f>'PRINT TARIFF'!C76</f>
        <v>Shipco Transport</v>
      </c>
      <c r="C77" s="285" t="str">
        <f>'PRINT TARIFF'!D76</f>
        <v>China</v>
      </c>
      <c r="D77" s="285" t="str">
        <f>'PRINT TARIFF'!E76</f>
        <v>Fuzhou</v>
      </c>
      <c r="E77" s="286"/>
      <c r="F77" s="287" t="str">
        <f>'PRINT TARIFF'!H76</f>
        <v>USD</v>
      </c>
      <c r="G77" s="288">
        <f>'PRINT TARIFF'!I76</f>
        <v>76</v>
      </c>
      <c r="H77" s="288">
        <f>'PRINT TARIFF'!J76</f>
        <v>76</v>
      </c>
      <c r="I77" s="288">
        <f>'PRINT TARIFF'!K76</f>
        <v>76</v>
      </c>
      <c r="J77" s="644" t="str">
        <f>'PRINT TARIFF'!L76</f>
        <v>via HKHKG</v>
      </c>
      <c r="K77" s="289">
        <f>'PRINT TARIFF'!N76</f>
        <v>22</v>
      </c>
      <c r="L77" s="288">
        <f>'PRINT TARIFF'!O76</f>
        <v>0</v>
      </c>
      <c r="M77" s="288">
        <f>'PRINT TARIFF'!P76</f>
        <v>0</v>
      </c>
      <c r="N77" s="288">
        <f>'PRINT TARIFF'!Q76</f>
        <v>20</v>
      </c>
      <c r="O77" s="288">
        <f>'PRINT TARIFF'!R76</f>
        <v>0</v>
      </c>
      <c r="P77" s="288">
        <f>'PRINT TARIFF'!S76</f>
        <v>0</v>
      </c>
      <c r="Q77" s="288">
        <f>'PRINT TARIFF'!T76</f>
        <v>7</v>
      </c>
      <c r="R77" s="288">
        <f>'PRINT TARIFF'!U76</f>
        <v>10</v>
      </c>
      <c r="S77" s="288">
        <f>'PRINT TARIFF'!V76</f>
        <v>0</v>
      </c>
      <c r="T77" s="288">
        <f>'PRINT TARIFF'!W76</f>
        <v>0</v>
      </c>
      <c r="U77" s="288">
        <f>'PRINT TARIFF'!X76</f>
        <v>0</v>
      </c>
      <c r="V77" s="288">
        <f>'PRINT TARIFF'!Y76</f>
        <v>0</v>
      </c>
      <c r="W77" s="288">
        <f>'PRINT TARIFF'!Z76</f>
        <v>0</v>
      </c>
      <c r="X77" s="289">
        <f>'PRINT TARIFF'!AA76</f>
        <v>17</v>
      </c>
      <c r="Y77" s="290">
        <f>'PRINT TARIFF'!AI76</f>
        <v>0</v>
      </c>
      <c r="Z77" s="290" t="str">
        <f>IF('PRINT TARIFF'!AJ76&lt;&gt;"",'PRINT TARIFF'!AJ76,"")</f>
        <v/>
      </c>
      <c r="AA77" s="291">
        <f>'PRINT TARIFF'!AK76</f>
        <v>0</v>
      </c>
    </row>
    <row r="78" spans="1:27" s="292" customFormat="1" ht="13.9" customHeight="1" x14ac:dyDescent="0.2">
      <c r="A78" s="283" t="str">
        <f>'PRINT TARIFF'!A77</f>
        <v>Adelaide</v>
      </c>
      <c r="B78" s="284" t="str">
        <f>'PRINT TARIFF'!C77</f>
        <v>Shipco Transport</v>
      </c>
      <c r="C78" s="285" t="str">
        <f>'PRINT TARIFF'!D77</f>
        <v>China</v>
      </c>
      <c r="D78" s="285" t="str">
        <f>'PRINT TARIFF'!E77</f>
        <v>Guangzhou</v>
      </c>
      <c r="E78" s="286"/>
      <c r="F78" s="287" t="str">
        <f>'PRINT TARIFF'!H77</f>
        <v>USD</v>
      </c>
      <c r="G78" s="288">
        <f>'PRINT TARIFF'!I77</f>
        <v>48</v>
      </c>
      <c r="H78" s="288">
        <f>'PRINT TARIFF'!J77</f>
        <v>48</v>
      </c>
      <c r="I78" s="288">
        <f>'PRINT TARIFF'!K77</f>
        <v>48</v>
      </c>
      <c r="J78" s="644" t="str">
        <f>'PRINT TARIFF'!L77</f>
        <v>via HKHKG</v>
      </c>
      <c r="K78" s="289">
        <f>'PRINT TARIFF'!N77</f>
        <v>30</v>
      </c>
      <c r="L78" s="288">
        <f>'PRINT TARIFF'!O77</f>
        <v>0</v>
      </c>
      <c r="M78" s="288">
        <f>'PRINT TARIFF'!P77</f>
        <v>0</v>
      </c>
      <c r="N78" s="288">
        <f>'PRINT TARIFF'!Q77</f>
        <v>20</v>
      </c>
      <c r="O78" s="288">
        <f>'PRINT TARIFF'!R77</f>
        <v>0</v>
      </c>
      <c r="P78" s="288">
        <f>'PRINT TARIFF'!S77</f>
        <v>0</v>
      </c>
      <c r="Q78" s="288">
        <f>'PRINT TARIFF'!T77</f>
        <v>7</v>
      </c>
      <c r="R78" s="288">
        <f>'PRINT TARIFF'!U77</f>
        <v>10</v>
      </c>
      <c r="S78" s="288">
        <f>'PRINT TARIFF'!V77</f>
        <v>0</v>
      </c>
      <c r="T78" s="288">
        <f>'PRINT TARIFF'!W77</f>
        <v>0</v>
      </c>
      <c r="U78" s="288">
        <f>'PRINT TARIFF'!X77</f>
        <v>0</v>
      </c>
      <c r="V78" s="288">
        <f>'PRINT TARIFF'!Y77</f>
        <v>0</v>
      </c>
      <c r="W78" s="288">
        <f>'PRINT TARIFF'!Z77</f>
        <v>0</v>
      </c>
      <c r="X78" s="289">
        <f>'PRINT TARIFF'!AA77</f>
        <v>18</v>
      </c>
      <c r="Y78" s="290">
        <f>'PRINT TARIFF'!AI77</f>
        <v>0</v>
      </c>
      <c r="Z78" s="290" t="str">
        <f>IF('PRINT TARIFF'!AJ77&lt;&gt;"",'PRINT TARIFF'!AJ77,"")</f>
        <v/>
      </c>
      <c r="AA78" s="291">
        <f>'PRINT TARIFF'!AK77</f>
        <v>0</v>
      </c>
    </row>
    <row r="79" spans="1:27" s="292" customFormat="1" ht="13.9" customHeight="1" x14ac:dyDescent="0.2">
      <c r="A79" s="283" t="str">
        <f>'PRINT TARIFF'!A743</f>
        <v>Adelaide</v>
      </c>
      <c r="B79" s="284" t="str">
        <f>'PRINT TARIFF'!C743</f>
        <v>Shipco Transport</v>
      </c>
      <c r="C79" s="285" t="str">
        <f>'PRINT TARIFF'!D743</f>
        <v>China</v>
      </c>
      <c r="D79" s="285" t="str">
        <f>'PRINT TARIFF'!E743</f>
        <v>Guangzhou</v>
      </c>
      <c r="E79" s="286"/>
      <c r="F79" s="287" t="str">
        <f>'PRINT TARIFF'!H743</f>
        <v>USD</v>
      </c>
      <c r="G79" s="288">
        <f>'PRINT TARIFF'!I743</f>
        <v>45</v>
      </c>
      <c r="H79" s="288">
        <f>'PRINT TARIFF'!J743</f>
        <v>45</v>
      </c>
      <c r="I79" s="288">
        <f>'PRINT TARIFF'!K743</f>
        <v>45</v>
      </c>
      <c r="J79" s="644" t="str">
        <f>'PRINT TARIFF'!L743</f>
        <v>via CNSZX</v>
      </c>
      <c r="K79" s="289">
        <f>'PRINT TARIFF'!N743</f>
        <v>25</v>
      </c>
      <c r="L79" s="288">
        <f>'PRINT TARIFF'!O743</f>
        <v>0</v>
      </c>
      <c r="M79" s="288">
        <f>'PRINT TARIFF'!P743</f>
        <v>0</v>
      </c>
      <c r="N79" s="288">
        <f>'PRINT TARIFF'!Q743</f>
        <v>20</v>
      </c>
      <c r="O79" s="288">
        <f>'PRINT TARIFF'!R743</f>
        <v>0</v>
      </c>
      <c r="P79" s="288">
        <f>'PRINT TARIFF'!S743</f>
        <v>0</v>
      </c>
      <c r="Q79" s="288">
        <f>'PRINT TARIFF'!T743</f>
        <v>7</v>
      </c>
      <c r="R79" s="288">
        <f>'PRINT TARIFF'!U743</f>
        <v>0</v>
      </c>
      <c r="S79" s="288">
        <f>'PRINT TARIFF'!V743</f>
        <v>0</v>
      </c>
      <c r="T79" s="288">
        <f>'PRINT TARIFF'!W743</f>
        <v>0</v>
      </c>
      <c r="U79" s="288">
        <f>'PRINT TARIFF'!X743</f>
        <v>0</v>
      </c>
      <c r="V79" s="288">
        <f>'PRINT TARIFF'!Y743</f>
        <v>0</v>
      </c>
      <c r="W79" s="288">
        <f>'PRINT TARIFF'!Z743</f>
        <v>0</v>
      </c>
      <c r="X79" s="289">
        <f>'PRINT TARIFF'!AA743</f>
        <v>18</v>
      </c>
      <c r="Y79" s="290">
        <f>'PRINT TARIFF'!AI743</f>
        <v>0</v>
      </c>
      <c r="Z79" s="290" t="str">
        <f>IF('PRINT TARIFF'!AJ743&lt;&gt;"",'PRINT TARIFF'!AJ743,"")</f>
        <v/>
      </c>
      <c r="AA79" s="291">
        <f>'PRINT TARIFF'!AK743</f>
        <v>0</v>
      </c>
    </row>
    <row r="80" spans="1:27" s="292" customFormat="1" ht="13.9" customHeight="1" x14ac:dyDescent="0.2">
      <c r="A80" s="283" t="str">
        <f>'PRINT TARIFF'!A78</f>
        <v>Brisbane</v>
      </c>
      <c r="B80" s="284" t="str">
        <f>'PRINT TARIFF'!C78</f>
        <v>Shipco Transport</v>
      </c>
      <c r="C80" s="285" t="str">
        <f>'PRINT TARIFF'!D78</f>
        <v>China</v>
      </c>
      <c r="D80" s="285" t="str">
        <f>'PRINT TARIFF'!E78</f>
        <v>Guangzhou</v>
      </c>
      <c r="E80" s="286"/>
      <c r="F80" s="287" t="str">
        <f>'PRINT TARIFF'!H78</f>
        <v>USD</v>
      </c>
      <c r="G80" s="288">
        <f>'PRINT TARIFF'!I78</f>
        <v>39</v>
      </c>
      <c r="H80" s="288">
        <f>'PRINT TARIFF'!J78</f>
        <v>39</v>
      </c>
      <c r="I80" s="288">
        <f>'PRINT TARIFF'!K78</f>
        <v>39</v>
      </c>
      <c r="J80" s="644" t="str">
        <f>'PRINT TARIFF'!L78</f>
        <v>via CNSZX</v>
      </c>
      <c r="K80" s="289">
        <f>'PRINT TARIFF'!N78</f>
        <v>21</v>
      </c>
      <c r="L80" s="288">
        <f>'PRINT TARIFF'!O78</f>
        <v>0</v>
      </c>
      <c r="M80" s="288">
        <f>'PRINT TARIFF'!P78</f>
        <v>0</v>
      </c>
      <c r="N80" s="288">
        <f>'PRINT TARIFF'!Q78</f>
        <v>20</v>
      </c>
      <c r="O80" s="288">
        <f>'PRINT TARIFF'!R78</f>
        <v>0</v>
      </c>
      <c r="P80" s="288">
        <f>'PRINT TARIFF'!S78</f>
        <v>0</v>
      </c>
      <c r="Q80" s="288">
        <f>'PRINT TARIFF'!T78</f>
        <v>7</v>
      </c>
      <c r="R80" s="288">
        <f>'PRINT TARIFF'!U78</f>
        <v>0</v>
      </c>
      <c r="S80" s="288">
        <f>'PRINT TARIFF'!V78</f>
        <v>0</v>
      </c>
      <c r="T80" s="288">
        <f>'PRINT TARIFF'!W78</f>
        <v>0</v>
      </c>
      <c r="U80" s="288">
        <f>'PRINT TARIFF'!X78</f>
        <v>0</v>
      </c>
      <c r="V80" s="288">
        <f>'PRINT TARIFF'!Y78</f>
        <v>0</v>
      </c>
      <c r="W80" s="288">
        <f>'PRINT TARIFF'!Z78</f>
        <v>0</v>
      </c>
      <c r="X80" s="289">
        <f>'PRINT TARIFF'!AA78</f>
        <v>18</v>
      </c>
      <c r="Y80" s="290">
        <f>'PRINT TARIFF'!AI78</f>
        <v>0</v>
      </c>
      <c r="Z80" s="290" t="str">
        <f>IF('PRINT TARIFF'!AJ78&lt;&gt;"",'PRINT TARIFF'!AJ78,"")</f>
        <v/>
      </c>
      <c r="AA80" s="291">
        <f>'PRINT TARIFF'!AK78</f>
        <v>0</v>
      </c>
    </row>
    <row r="81" spans="1:27" s="292" customFormat="1" ht="13.9" customHeight="1" x14ac:dyDescent="0.2">
      <c r="A81" s="283" t="str">
        <f>'PRINT TARIFF'!A79</f>
        <v>Fremantle</v>
      </c>
      <c r="B81" s="284" t="str">
        <f>'PRINT TARIFF'!C79</f>
        <v>Shipco Transport</v>
      </c>
      <c r="C81" s="285" t="str">
        <f>'PRINT TARIFF'!D79</f>
        <v>China</v>
      </c>
      <c r="D81" s="285" t="str">
        <f>'PRINT TARIFF'!E79</f>
        <v>Guangzhou</v>
      </c>
      <c r="E81" s="286"/>
      <c r="F81" s="287" t="str">
        <f>'PRINT TARIFF'!H79</f>
        <v>USD</v>
      </c>
      <c r="G81" s="288">
        <f>'PRINT TARIFF'!I79</f>
        <v>48</v>
      </c>
      <c r="H81" s="288">
        <f>'PRINT TARIFF'!J79</f>
        <v>48</v>
      </c>
      <c r="I81" s="288">
        <f>'PRINT TARIFF'!K79</f>
        <v>48</v>
      </c>
      <c r="J81" s="644" t="str">
        <f>'PRINT TARIFF'!L79</f>
        <v>via HKHKG</v>
      </c>
      <c r="K81" s="289">
        <f>'PRINT TARIFF'!N79</f>
        <v>25</v>
      </c>
      <c r="L81" s="288">
        <f>'PRINT TARIFF'!O79</f>
        <v>0</v>
      </c>
      <c r="M81" s="288">
        <f>'PRINT TARIFF'!P79</f>
        <v>0</v>
      </c>
      <c r="N81" s="288">
        <f>'PRINT TARIFF'!Q79</f>
        <v>20</v>
      </c>
      <c r="O81" s="288">
        <f>'PRINT TARIFF'!R79</f>
        <v>0</v>
      </c>
      <c r="P81" s="288">
        <f>'PRINT TARIFF'!S79</f>
        <v>0</v>
      </c>
      <c r="Q81" s="288">
        <f>'PRINT TARIFF'!T79</f>
        <v>7</v>
      </c>
      <c r="R81" s="288">
        <f>'PRINT TARIFF'!U79</f>
        <v>10</v>
      </c>
      <c r="S81" s="288">
        <f>'PRINT TARIFF'!V79</f>
        <v>0</v>
      </c>
      <c r="T81" s="288">
        <f>'PRINT TARIFF'!W79</f>
        <v>0</v>
      </c>
      <c r="U81" s="288">
        <f>'PRINT TARIFF'!X79</f>
        <v>0</v>
      </c>
      <c r="V81" s="288">
        <f>'PRINT TARIFF'!Y79</f>
        <v>0</v>
      </c>
      <c r="W81" s="288">
        <f>'PRINT TARIFF'!Z79</f>
        <v>0</v>
      </c>
      <c r="X81" s="289">
        <f>'PRINT TARIFF'!AA79</f>
        <v>18</v>
      </c>
      <c r="Y81" s="290">
        <f>'PRINT TARIFF'!AI79</f>
        <v>0</v>
      </c>
      <c r="Z81" s="290" t="str">
        <f>IF('PRINT TARIFF'!AJ79&lt;&gt;"",'PRINT TARIFF'!AJ79,"")</f>
        <v/>
      </c>
      <c r="AA81" s="291">
        <f>'PRINT TARIFF'!AK79</f>
        <v>0</v>
      </c>
    </row>
    <row r="82" spans="1:27" s="292" customFormat="1" ht="13.9" customHeight="1" x14ac:dyDescent="0.2">
      <c r="A82" s="283" t="str">
        <f>'PRINT TARIFF'!A80</f>
        <v>Fremantle</v>
      </c>
      <c r="B82" s="284" t="str">
        <f>'PRINT TARIFF'!C80</f>
        <v>Shipco Transport</v>
      </c>
      <c r="C82" s="285" t="str">
        <f>'PRINT TARIFF'!D80</f>
        <v>China</v>
      </c>
      <c r="D82" s="285" t="str">
        <f>'PRINT TARIFF'!E80</f>
        <v>Guangzhou</v>
      </c>
      <c r="E82" s="286"/>
      <c r="F82" s="287" t="str">
        <f>'PRINT TARIFF'!H80</f>
        <v>USD</v>
      </c>
      <c r="G82" s="288">
        <f>'PRINT TARIFF'!I80</f>
        <v>39</v>
      </c>
      <c r="H82" s="288">
        <f>'PRINT TARIFF'!J80</f>
        <v>39</v>
      </c>
      <c r="I82" s="288">
        <f>'PRINT TARIFF'!K80</f>
        <v>39</v>
      </c>
      <c r="J82" s="644" t="str">
        <f>'PRINT TARIFF'!L80</f>
        <v>via CNSZX</v>
      </c>
      <c r="K82" s="289">
        <f>'PRINT TARIFF'!N80</f>
        <v>23</v>
      </c>
      <c r="L82" s="288">
        <f>'PRINT TARIFF'!O80</f>
        <v>0</v>
      </c>
      <c r="M82" s="288">
        <f>'PRINT TARIFF'!P80</f>
        <v>0</v>
      </c>
      <c r="N82" s="288">
        <f>'PRINT TARIFF'!Q80</f>
        <v>20</v>
      </c>
      <c r="O82" s="288">
        <f>'PRINT TARIFF'!R80</f>
        <v>0</v>
      </c>
      <c r="P82" s="288">
        <f>'PRINT TARIFF'!S80</f>
        <v>0</v>
      </c>
      <c r="Q82" s="288">
        <f>'PRINT TARIFF'!T80</f>
        <v>7</v>
      </c>
      <c r="R82" s="288">
        <f>'PRINT TARIFF'!U80</f>
        <v>0</v>
      </c>
      <c r="S82" s="288">
        <f>'PRINT TARIFF'!V80</f>
        <v>0</v>
      </c>
      <c r="T82" s="288">
        <f>'PRINT TARIFF'!W80</f>
        <v>0</v>
      </c>
      <c r="U82" s="288">
        <f>'PRINT TARIFF'!X80</f>
        <v>0</v>
      </c>
      <c r="V82" s="288">
        <f>'PRINT TARIFF'!Y80</f>
        <v>0</v>
      </c>
      <c r="W82" s="288">
        <f>'PRINT TARIFF'!Z80</f>
        <v>0</v>
      </c>
      <c r="X82" s="289">
        <f>'PRINT TARIFF'!AA80</f>
        <v>18</v>
      </c>
      <c r="Y82" s="290">
        <f>'PRINT TARIFF'!AI80</f>
        <v>0</v>
      </c>
      <c r="Z82" s="290" t="str">
        <f>IF('PRINT TARIFF'!AJ80&lt;&gt;"",'PRINT TARIFF'!AJ80,"")</f>
        <v/>
      </c>
      <c r="AA82" s="291">
        <f>'PRINT TARIFF'!AK80</f>
        <v>0</v>
      </c>
    </row>
    <row r="83" spans="1:27" s="292" customFormat="1" ht="13.9" customHeight="1" x14ac:dyDescent="0.2">
      <c r="A83" s="283" t="str">
        <f>'PRINT TARIFF'!A81</f>
        <v>Melbourne</v>
      </c>
      <c r="B83" s="284" t="str">
        <f>'PRINT TARIFF'!C81</f>
        <v>Shipco Transport</v>
      </c>
      <c r="C83" s="285" t="str">
        <f>'PRINT TARIFF'!D81</f>
        <v>China</v>
      </c>
      <c r="D83" s="285" t="str">
        <f>'PRINT TARIFF'!E81</f>
        <v>Guangzhou</v>
      </c>
      <c r="E83" s="286"/>
      <c r="F83" s="287" t="str">
        <f>'PRINT TARIFF'!H81</f>
        <v>USD</v>
      </c>
      <c r="G83" s="288">
        <f>'PRINT TARIFF'!I81</f>
        <v>39</v>
      </c>
      <c r="H83" s="288">
        <f>'PRINT TARIFF'!J81</f>
        <v>39</v>
      </c>
      <c r="I83" s="288">
        <f>'PRINT TARIFF'!K81</f>
        <v>39</v>
      </c>
      <c r="J83" s="644" t="str">
        <f>'PRINT TARIFF'!L81</f>
        <v>via CNSZX</v>
      </c>
      <c r="K83" s="289">
        <f>'PRINT TARIFF'!N81</f>
        <v>23</v>
      </c>
      <c r="L83" s="288">
        <f>'PRINT TARIFF'!O81</f>
        <v>0</v>
      </c>
      <c r="M83" s="288">
        <f>'PRINT TARIFF'!P81</f>
        <v>0</v>
      </c>
      <c r="N83" s="288">
        <f>'PRINT TARIFF'!Q81</f>
        <v>20</v>
      </c>
      <c r="O83" s="288">
        <f>'PRINT TARIFF'!R81</f>
        <v>0</v>
      </c>
      <c r="P83" s="288">
        <f>'PRINT TARIFF'!S81</f>
        <v>0</v>
      </c>
      <c r="Q83" s="288">
        <f>'PRINT TARIFF'!T81</f>
        <v>7</v>
      </c>
      <c r="R83" s="288">
        <f>'PRINT TARIFF'!U81</f>
        <v>0</v>
      </c>
      <c r="S83" s="288">
        <f>'PRINT TARIFF'!V81</f>
        <v>0</v>
      </c>
      <c r="T83" s="288">
        <f>'PRINT TARIFF'!W81</f>
        <v>0</v>
      </c>
      <c r="U83" s="288">
        <f>'PRINT TARIFF'!X81</f>
        <v>0</v>
      </c>
      <c r="V83" s="288">
        <f>'PRINT TARIFF'!Y81</f>
        <v>0</v>
      </c>
      <c r="W83" s="288">
        <f>'PRINT TARIFF'!Z81</f>
        <v>0</v>
      </c>
      <c r="X83" s="289">
        <f>'PRINT TARIFF'!AA81</f>
        <v>18</v>
      </c>
      <c r="Y83" s="290">
        <f>'PRINT TARIFF'!AI81</f>
        <v>0</v>
      </c>
      <c r="Z83" s="290" t="str">
        <f>IF('PRINT TARIFF'!AJ81&lt;&gt;"",'PRINT TARIFF'!AJ81,"")</f>
        <v/>
      </c>
      <c r="AA83" s="291">
        <f>'PRINT TARIFF'!AK81</f>
        <v>0</v>
      </c>
    </row>
    <row r="84" spans="1:27" s="292" customFormat="1" ht="13.9" customHeight="1" x14ac:dyDescent="0.2">
      <c r="A84" s="283" t="str">
        <f>'PRINT TARIFF'!A82</f>
        <v>Sydney</v>
      </c>
      <c r="B84" s="284" t="str">
        <f>'PRINT TARIFF'!C82</f>
        <v>Shipco Transport</v>
      </c>
      <c r="C84" s="285" t="str">
        <f>'PRINT TARIFF'!D82</f>
        <v>China</v>
      </c>
      <c r="D84" s="285" t="str">
        <f>'PRINT TARIFF'!E82</f>
        <v>Guangzhou</v>
      </c>
      <c r="E84" s="286"/>
      <c r="F84" s="287" t="str">
        <f>'PRINT TARIFF'!H82</f>
        <v>USD</v>
      </c>
      <c r="G84" s="288">
        <f>'PRINT TARIFF'!I82</f>
        <v>39</v>
      </c>
      <c r="H84" s="288">
        <f>'PRINT TARIFF'!J82</f>
        <v>39</v>
      </c>
      <c r="I84" s="288">
        <f>'PRINT TARIFF'!K82</f>
        <v>39</v>
      </c>
      <c r="J84" s="644" t="str">
        <f>'PRINT TARIFF'!L82</f>
        <v>via CNSZX</v>
      </c>
      <c r="K84" s="289">
        <f>'PRINT TARIFF'!N82</f>
        <v>20</v>
      </c>
      <c r="L84" s="288">
        <f>'PRINT TARIFF'!O82</f>
        <v>0</v>
      </c>
      <c r="M84" s="288">
        <f>'PRINT TARIFF'!P82</f>
        <v>0</v>
      </c>
      <c r="N84" s="288">
        <f>'PRINT TARIFF'!Q82</f>
        <v>20</v>
      </c>
      <c r="O84" s="288">
        <f>'PRINT TARIFF'!R82</f>
        <v>0</v>
      </c>
      <c r="P84" s="288">
        <f>'PRINT TARIFF'!S82</f>
        <v>0</v>
      </c>
      <c r="Q84" s="288">
        <f>'PRINT TARIFF'!T82</f>
        <v>7</v>
      </c>
      <c r="R84" s="288">
        <f>'PRINT TARIFF'!U82</f>
        <v>0</v>
      </c>
      <c r="S84" s="288">
        <f>'PRINT TARIFF'!V82</f>
        <v>0</v>
      </c>
      <c r="T84" s="288">
        <f>'PRINT TARIFF'!W82</f>
        <v>0</v>
      </c>
      <c r="U84" s="288">
        <f>'PRINT TARIFF'!X82</f>
        <v>0</v>
      </c>
      <c r="V84" s="288">
        <f>'PRINT TARIFF'!Y82</f>
        <v>0</v>
      </c>
      <c r="W84" s="288">
        <f>'PRINT TARIFF'!Z82</f>
        <v>0</v>
      </c>
      <c r="X84" s="289">
        <f>'PRINT TARIFF'!AA82</f>
        <v>18</v>
      </c>
      <c r="Y84" s="290">
        <f>'PRINT TARIFF'!AI82</f>
        <v>0</v>
      </c>
      <c r="Z84" s="290" t="str">
        <f>IF('PRINT TARIFF'!AJ82&lt;&gt;"",'PRINT TARIFF'!AJ82,"")</f>
        <v/>
      </c>
      <c r="AA84" s="291">
        <f>'PRINT TARIFF'!AK82</f>
        <v>0</v>
      </c>
    </row>
    <row r="85" spans="1:27" s="292" customFormat="1" ht="13.9" customHeight="1" x14ac:dyDescent="0.2">
      <c r="A85" s="283" t="str">
        <f>'PRINT TARIFF'!A83</f>
        <v>Adelaide</v>
      </c>
      <c r="B85" s="284" t="str">
        <f>'PRINT TARIFF'!C83</f>
        <v>Shipco Transport</v>
      </c>
      <c r="C85" s="285" t="str">
        <f>'PRINT TARIFF'!D83</f>
        <v>China</v>
      </c>
      <c r="D85" s="285" t="str">
        <f>'PRINT TARIFF'!E83</f>
        <v>Huangpu</v>
      </c>
      <c r="E85" s="286"/>
      <c r="F85" s="287" t="str">
        <f>'PRINT TARIFF'!H83</f>
        <v>USD</v>
      </c>
      <c r="G85" s="288">
        <f>'PRINT TARIFF'!I83</f>
        <v>43</v>
      </c>
      <c r="H85" s="288">
        <f>'PRINT TARIFF'!J83</f>
        <v>43</v>
      </c>
      <c r="I85" s="288">
        <f>'PRINT TARIFF'!K83</f>
        <v>43</v>
      </c>
      <c r="J85" s="644" t="str">
        <f>'PRINT TARIFF'!L83</f>
        <v>via HKHKG</v>
      </c>
      <c r="K85" s="289">
        <f>'PRINT TARIFF'!N83</f>
        <v>31</v>
      </c>
      <c r="L85" s="288">
        <f>'PRINT TARIFF'!O83</f>
        <v>0</v>
      </c>
      <c r="M85" s="288">
        <f>'PRINT TARIFF'!P83</f>
        <v>0</v>
      </c>
      <c r="N85" s="288">
        <f>'PRINT TARIFF'!Q83</f>
        <v>20</v>
      </c>
      <c r="O85" s="288">
        <f>'PRINT TARIFF'!R83</f>
        <v>0</v>
      </c>
      <c r="P85" s="288">
        <f>'PRINT TARIFF'!S83</f>
        <v>0</v>
      </c>
      <c r="Q85" s="288">
        <f>'PRINT TARIFF'!T83</f>
        <v>7</v>
      </c>
      <c r="R85" s="288">
        <f>'PRINT TARIFF'!U83</f>
        <v>10</v>
      </c>
      <c r="S85" s="288">
        <f>'PRINT TARIFF'!V83</f>
        <v>0</v>
      </c>
      <c r="T85" s="288">
        <f>'PRINT TARIFF'!W83</f>
        <v>0</v>
      </c>
      <c r="U85" s="288">
        <f>'PRINT TARIFF'!X83</f>
        <v>0</v>
      </c>
      <c r="V85" s="288">
        <f>'PRINT TARIFF'!Y83</f>
        <v>0</v>
      </c>
      <c r="W85" s="288">
        <f>'PRINT TARIFF'!Z83</f>
        <v>0</v>
      </c>
      <c r="X85" s="289">
        <f>'PRINT TARIFF'!AA83</f>
        <v>19</v>
      </c>
      <c r="Y85" s="290">
        <f>'PRINT TARIFF'!AI83</f>
        <v>0</v>
      </c>
      <c r="Z85" s="290" t="str">
        <f>IF('PRINT TARIFF'!AJ83&lt;&gt;"",'PRINT TARIFF'!AJ83,"")</f>
        <v/>
      </c>
      <c r="AA85" s="291">
        <f>'PRINT TARIFF'!AK83</f>
        <v>0</v>
      </c>
    </row>
    <row r="86" spans="1:27" s="292" customFormat="1" ht="13.9" customHeight="1" x14ac:dyDescent="0.2">
      <c r="A86" s="283" t="str">
        <f>'PRINT TARIFF'!A744</f>
        <v>Adelaide</v>
      </c>
      <c r="B86" s="284" t="str">
        <f>'PRINT TARIFF'!C744</f>
        <v>Shipco Transport</v>
      </c>
      <c r="C86" s="285" t="str">
        <f>'PRINT TARIFF'!D744</f>
        <v>China</v>
      </c>
      <c r="D86" s="285" t="str">
        <f>'PRINT TARIFF'!E744</f>
        <v>Huangpu</v>
      </c>
      <c r="E86" s="286"/>
      <c r="F86" s="287" t="str">
        <f>'PRINT TARIFF'!H744</f>
        <v>USD</v>
      </c>
      <c r="G86" s="288">
        <f>'PRINT TARIFF'!I744</f>
        <v>46</v>
      </c>
      <c r="H86" s="288">
        <f>'PRINT TARIFF'!J744</f>
        <v>46</v>
      </c>
      <c r="I86" s="288">
        <f>'PRINT TARIFF'!K744</f>
        <v>66</v>
      </c>
      <c r="J86" s="644" t="str">
        <f>'PRINT TARIFF'!L744</f>
        <v>via CNSZX</v>
      </c>
      <c r="K86" s="289">
        <f>'PRINT TARIFF'!N744</f>
        <v>25</v>
      </c>
      <c r="L86" s="288">
        <f>'PRINT TARIFF'!O744</f>
        <v>0</v>
      </c>
      <c r="M86" s="288">
        <f>'PRINT TARIFF'!P744</f>
        <v>0</v>
      </c>
      <c r="N86" s="288">
        <f>'PRINT TARIFF'!Q744</f>
        <v>20</v>
      </c>
      <c r="O86" s="288">
        <f>'PRINT TARIFF'!R744</f>
        <v>0</v>
      </c>
      <c r="P86" s="288">
        <f>'PRINT TARIFF'!S744</f>
        <v>0</v>
      </c>
      <c r="Q86" s="288">
        <f>'PRINT TARIFF'!T744</f>
        <v>7</v>
      </c>
      <c r="R86" s="288">
        <f>'PRINT TARIFF'!U744</f>
        <v>0</v>
      </c>
      <c r="S86" s="288">
        <f>'PRINT TARIFF'!V744</f>
        <v>0</v>
      </c>
      <c r="T86" s="288">
        <f>'PRINT TARIFF'!W744</f>
        <v>0</v>
      </c>
      <c r="U86" s="288">
        <f>'PRINT TARIFF'!X744</f>
        <v>0</v>
      </c>
      <c r="V86" s="288">
        <f>'PRINT TARIFF'!Y744</f>
        <v>0</v>
      </c>
      <c r="W86" s="288">
        <f>'PRINT TARIFF'!Z744</f>
        <v>0</v>
      </c>
      <c r="X86" s="289">
        <f>'PRINT TARIFF'!AA744</f>
        <v>19</v>
      </c>
      <c r="Y86" s="290">
        <f>'PRINT TARIFF'!AI744</f>
        <v>0</v>
      </c>
      <c r="Z86" s="290" t="str">
        <f>IF('PRINT TARIFF'!AJ744&lt;&gt;"",'PRINT TARIFF'!AJ744,"")</f>
        <v/>
      </c>
      <c r="AA86" s="291">
        <f>'PRINT TARIFF'!AK744</f>
        <v>0</v>
      </c>
    </row>
    <row r="87" spans="1:27" s="292" customFormat="1" ht="13.9" customHeight="1" x14ac:dyDescent="0.2">
      <c r="A87" s="283" t="str">
        <f>'PRINT TARIFF'!A84</f>
        <v>Brisbane</v>
      </c>
      <c r="B87" s="284" t="str">
        <f>'PRINT TARIFF'!C84</f>
        <v>Shipco Transport</v>
      </c>
      <c r="C87" s="285" t="str">
        <f>'PRINT TARIFF'!D84</f>
        <v>China</v>
      </c>
      <c r="D87" s="285" t="str">
        <f>'PRINT TARIFF'!E84</f>
        <v>Huangpu</v>
      </c>
      <c r="E87" s="286"/>
      <c r="F87" s="287" t="str">
        <f>'PRINT TARIFF'!H84</f>
        <v>USD</v>
      </c>
      <c r="G87" s="288">
        <f>'PRINT TARIFF'!I84</f>
        <v>26</v>
      </c>
      <c r="H87" s="288">
        <f>'PRINT TARIFF'!J84</f>
        <v>26</v>
      </c>
      <c r="I87" s="288">
        <f>'PRINT TARIFF'!K84</f>
        <v>26</v>
      </c>
      <c r="J87" s="644" t="str">
        <f>'PRINT TARIFF'!L84</f>
        <v>via CNNSA</v>
      </c>
      <c r="K87" s="289">
        <f>'PRINT TARIFF'!N84</f>
        <v>24</v>
      </c>
      <c r="L87" s="288">
        <f>'PRINT TARIFF'!O84</f>
        <v>0</v>
      </c>
      <c r="M87" s="288">
        <f>'PRINT TARIFF'!P84</f>
        <v>0</v>
      </c>
      <c r="N87" s="288">
        <f>'PRINT TARIFF'!Q84</f>
        <v>20</v>
      </c>
      <c r="O87" s="288">
        <f>'PRINT TARIFF'!R84</f>
        <v>0</v>
      </c>
      <c r="P87" s="288">
        <f>'PRINT TARIFF'!S84</f>
        <v>0</v>
      </c>
      <c r="Q87" s="288">
        <f>'PRINT TARIFF'!T84</f>
        <v>7</v>
      </c>
      <c r="R87" s="288">
        <f>'PRINT TARIFF'!U84</f>
        <v>0</v>
      </c>
      <c r="S87" s="288">
        <f>'PRINT TARIFF'!V84</f>
        <v>0</v>
      </c>
      <c r="T87" s="288">
        <f>'PRINT TARIFF'!W84</f>
        <v>0</v>
      </c>
      <c r="U87" s="288">
        <f>'PRINT TARIFF'!X84</f>
        <v>0</v>
      </c>
      <c r="V87" s="288">
        <f>'PRINT TARIFF'!Y84</f>
        <v>0</v>
      </c>
      <c r="W87" s="288">
        <f>'PRINT TARIFF'!Z84</f>
        <v>0</v>
      </c>
      <c r="X87" s="289">
        <f>'PRINT TARIFF'!AA84</f>
        <v>19</v>
      </c>
      <c r="Y87" s="290">
        <f>'PRINT TARIFF'!AI84</f>
        <v>0</v>
      </c>
      <c r="Z87" s="290" t="str">
        <f>IF('PRINT TARIFF'!AJ84&lt;&gt;"",'PRINT TARIFF'!AJ84,"")</f>
        <v/>
      </c>
      <c r="AA87" s="291">
        <f>'PRINT TARIFF'!AK84</f>
        <v>0</v>
      </c>
    </row>
    <row r="88" spans="1:27" s="292" customFormat="1" ht="13.9" customHeight="1" x14ac:dyDescent="0.2">
      <c r="A88" s="283" t="str">
        <f>'PRINT TARIFF'!A85</f>
        <v>Fremantle</v>
      </c>
      <c r="B88" s="284" t="str">
        <f>'PRINT TARIFF'!C85</f>
        <v>Shipco Transport</v>
      </c>
      <c r="C88" s="285" t="str">
        <f>'PRINT TARIFF'!D85</f>
        <v>China</v>
      </c>
      <c r="D88" s="285" t="str">
        <f>'PRINT TARIFF'!E85</f>
        <v>Huangpu</v>
      </c>
      <c r="E88" s="286"/>
      <c r="F88" s="287" t="str">
        <f>'PRINT TARIFF'!H85</f>
        <v>USD</v>
      </c>
      <c r="G88" s="288">
        <f>'PRINT TARIFF'!I85</f>
        <v>50</v>
      </c>
      <c r="H88" s="288">
        <f>'PRINT TARIFF'!J85</f>
        <v>50</v>
      </c>
      <c r="I88" s="288">
        <f>'PRINT TARIFF'!K85</f>
        <v>50</v>
      </c>
      <c r="J88" s="644" t="str">
        <f>'PRINT TARIFF'!L85</f>
        <v>via HKHKG</v>
      </c>
      <c r="K88" s="289">
        <f>'PRINT TARIFF'!N85</f>
        <v>26</v>
      </c>
      <c r="L88" s="288">
        <f>'PRINT TARIFF'!O85</f>
        <v>0</v>
      </c>
      <c r="M88" s="288">
        <f>'PRINT TARIFF'!P85</f>
        <v>0</v>
      </c>
      <c r="N88" s="288">
        <f>'PRINT TARIFF'!Q85</f>
        <v>20</v>
      </c>
      <c r="O88" s="288">
        <f>'PRINT TARIFF'!R85</f>
        <v>0</v>
      </c>
      <c r="P88" s="288">
        <f>'PRINT TARIFF'!S85</f>
        <v>0</v>
      </c>
      <c r="Q88" s="288">
        <f>'PRINT TARIFF'!T85</f>
        <v>7</v>
      </c>
      <c r="R88" s="288">
        <f>'PRINT TARIFF'!U85</f>
        <v>10</v>
      </c>
      <c r="S88" s="288">
        <f>'PRINT TARIFF'!V85</f>
        <v>0</v>
      </c>
      <c r="T88" s="288">
        <f>'PRINT TARIFF'!W85</f>
        <v>0</v>
      </c>
      <c r="U88" s="288">
        <f>'PRINT TARIFF'!X85</f>
        <v>0</v>
      </c>
      <c r="V88" s="288">
        <f>'PRINT TARIFF'!Y85</f>
        <v>0</v>
      </c>
      <c r="W88" s="288">
        <f>'PRINT TARIFF'!Z85</f>
        <v>0</v>
      </c>
      <c r="X88" s="289">
        <f>'PRINT TARIFF'!AA85</f>
        <v>19</v>
      </c>
      <c r="Y88" s="290">
        <f>'PRINT TARIFF'!AI85</f>
        <v>0</v>
      </c>
      <c r="Z88" s="290" t="str">
        <f>IF('PRINT TARIFF'!AJ85&lt;&gt;"",'PRINT TARIFF'!AJ85,"")</f>
        <v/>
      </c>
      <c r="AA88" s="291">
        <f>'PRINT TARIFF'!AK85</f>
        <v>0</v>
      </c>
    </row>
    <row r="89" spans="1:27" s="292" customFormat="1" ht="13.9" customHeight="1" x14ac:dyDescent="0.2">
      <c r="A89" s="283" t="str">
        <f>'PRINT TARIFF'!A86</f>
        <v>Melbourne</v>
      </c>
      <c r="B89" s="284" t="str">
        <f>'PRINT TARIFF'!C86</f>
        <v>Shipco Transport</v>
      </c>
      <c r="C89" s="285" t="str">
        <f>'PRINT TARIFF'!D86</f>
        <v>China</v>
      </c>
      <c r="D89" s="285" t="str">
        <f>'PRINT TARIFF'!E86</f>
        <v>Huangpu</v>
      </c>
      <c r="E89" s="286"/>
      <c r="F89" s="287" t="str">
        <f>'PRINT TARIFF'!H86</f>
        <v>USD</v>
      </c>
      <c r="G89" s="288">
        <f>'PRINT TARIFF'!I86</f>
        <v>26</v>
      </c>
      <c r="H89" s="288">
        <f>'PRINT TARIFF'!J86</f>
        <v>26</v>
      </c>
      <c r="I89" s="288">
        <f>'PRINT TARIFF'!K86</f>
        <v>26</v>
      </c>
      <c r="J89" s="644" t="str">
        <f>'PRINT TARIFF'!L86</f>
        <v>via CNNSA</v>
      </c>
      <c r="K89" s="289">
        <f>'PRINT TARIFF'!N86</f>
        <v>22</v>
      </c>
      <c r="L89" s="288">
        <f>'PRINT TARIFF'!O86</f>
        <v>0</v>
      </c>
      <c r="M89" s="288">
        <f>'PRINT TARIFF'!P86</f>
        <v>0</v>
      </c>
      <c r="N89" s="288">
        <f>'PRINT TARIFF'!Q86</f>
        <v>20</v>
      </c>
      <c r="O89" s="288">
        <f>'PRINT TARIFF'!R86</f>
        <v>0</v>
      </c>
      <c r="P89" s="288">
        <f>'PRINT TARIFF'!S86</f>
        <v>0</v>
      </c>
      <c r="Q89" s="288">
        <f>'PRINT TARIFF'!T86</f>
        <v>7</v>
      </c>
      <c r="R89" s="288">
        <f>'PRINT TARIFF'!U86</f>
        <v>0</v>
      </c>
      <c r="S89" s="288">
        <f>'PRINT TARIFF'!V86</f>
        <v>0</v>
      </c>
      <c r="T89" s="288">
        <f>'PRINT TARIFF'!W86</f>
        <v>0</v>
      </c>
      <c r="U89" s="288">
        <f>'PRINT TARIFF'!X86</f>
        <v>0</v>
      </c>
      <c r="V89" s="288">
        <f>'PRINT TARIFF'!Y86</f>
        <v>0</v>
      </c>
      <c r="W89" s="288">
        <f>'PRINT TARIFF'!Z86</f>
        <v>0</v>
      </c>
      <c r="X89" s="289">
        <f>'PRINT TARIFF'!AA86</f>
        <v>19</v>
      </c>
      <c r="Y89" s="290">
        <f>'PRINT TARIFF'!AI86</f>
        <v>0</v>
      </c>
      <c r="Z89" s="290" t="str">
        <f>IF('PRINT TARIFF'!AJ86&lt;&gt;"",'PRINT TARIFF'!AJ86,"")</f>
        <v/>
      </c>
      <c r="AA89" s="291">
        <f>'PRINT TARIFF'!AK86</f>
        <v>0</v>
      </c>
    </row>
    <row r="90" spans="1:27" s="292" customFormat="1" ht="13.9" customHeight="1" x14ac:dyDescent="0.2">
      <c r="A90" s="283" t="str">
        <f>'PRINT TARIFF'!A87</f>
        <v>Sydney</v>
      </c>
      <c r="B90" s="284" t="str">
        <f>'PRINT TARIFF'!C87</f>
        <v>Shipco Transport</v>
      </c>
      <c r="C90" s="285" t="str">
        <f>'PRINT TARIFF'!D87</f>
        <v>China</v>
      </c>
      <c r="D90" s="285" t="str">
        <f>'PRINT TARIFF'!E87</f>
        <v>Huangpu</v>
      </c>
      <c r="E90" s="286"/>
      <c r="F90" s="287" t="str">
        <f>'PRINT TARIFF'!H87</f>
        <v>USD</v>
      </c>
      <c r="G90" s="288">
        <f>'PRINT TARIFF'!I87</f>
        <v>26</v>
      </c>
      <c r="H90" s="288">
        <f>'PRINT TARIFF'!J87</f>
        <v>26</v>
      </c>
      <c r="I90" s="288">
        <f>'PRINT TARIFF'!K87</f>
        <v>26</v>
      </c>
      <c r="J90" s="644" t="str">
        <f>'PRINT TARIFF'!L87</f>
        <v>via CNNSA</v>
      </c>
      <c r="K90" s="289">
        <f>'PRINT TARIFF'!N87</f>
        <v>19</v>
      </c>
      <c r="L90" s="288">
        <f>'PRINT TARIFF'!O87</f>
        <v>0</v>
      </c>
      <c r="M90" s="288">
        <f>'PRINT TARIFF'!P87</f>
        <v>0</v>
      </c>
      <c r="N90" s="288">
        <f>'PRINT TARIFF'!Q87</f>
        <v>20</v>
      </c>
      <c r="O90" s="288">
        <f>'PRINT TARIFF'!R87</f>
        <v>0</v>
      </c>
      <c r="P90" s="288">
        <f>'PRINT TARIFF'!S87</f>
        <v>0</v>
      </c>
      <c r="Q90" s="288">
        <f>'PRINT TARIFF'!T87</f>
        <v>7</v>
      </c>
      <c r="R90" s="288">
        <f>'PRINT TARIFF'!U87</f>
        <v>0</v>
      </c>
      <c r="S90" s="288">
        <f>'PRINT TARIFF'!V87</f>
        <v>0</v>
      </c>
      <c r="T90" s="288">
        <f>'PRINT TARIFF'!W87</f>
        <v>0</v>
      </c>
      <c r="U90" s="288">
        <f>'PRINT TARIFF'!X87</f>
        <v>0</v>
      </c>
      <c r="V90" s="288">
        <f>'PRINT TARIFF'!Y87</f>
        <v>0</v>
      </c>
      <c r="W90" s="288">
        <f>'PRINT TARIFF'!Z87</f>
        <v>0</v>
      </c>
      <c r="X90" s="289">
        <f>'PRINT TARIFF'!AA87</f>
        <v>19</v>
      </c>
      <c r="Y90" s="290">
        <f>'PRINT TARIFF'!AI87</f>
        <v>0</v>
      </c>
      <c r="Z90" s="290" t="str">
        <f>IF('PRINT TARIFF'!AJ87&lt;&gt;"",'PRINT TARIFF'!AJ87,"")</f>
        <v/>
      </c>
      <c r="AA90" s="291">
        <f>'PRINT TARIFF'!AK87</f>
        <v>0</v>
      </c>
    </row>
    <row r="91" spans="1:27" s="292" customFormat="1" ht="13.9" customHeight="1" x14ac:dyDescent="0.2">
      <c r="A91" s="283" t="str">
        <f>'PRINT TARIFF'!A88</f>
        <v>Adelaide</v>
      </c>
      <c r="B91" s="284" t="str">
        <f>'PRINT TARIFF'!C88</f>
        <v>Shipco Transport</v>
      </c>
      <c r="C91" s="285" t="str">
        <f>'PRINT TARIFF'!D88</f>
        <v>China</v>
      </c>
      <c r="D91" s="285" t="str">
        <f>'PRINT TARIFF'!E88</f>
        <v>Jiangmen</v>
      </c>
      <c r="E91" s="286"/>
      <c r="F91" s="287" t="str">
        <f>'PRINT TARIFF'!H88</f>
        <v>USD</v>
      </c>
      <c r="G91" s="288">
        <f>'PRINT TARIFF'!I88</f>
        <v>66</v>
      </c>
      <c r="H91" s="288">
        <f>'PRINT TARIFF'!J88</f>
        <v>66</v>
      </c>
      <c r="I91" s="288">
        <f>'PRINT TARIFF'!K88</f>
        <v>66</v>
      </c>
      <c r="J91" s="644" t="str">
        <f>'PRINT TARIFF'!L88</f>
        <v>via HKHKG</v>
      </c>
      <c r="K91" s="289">
        <f>'PRINT TARIFF'!N88</f>
        <v>29</v>
      </c>
      <c r="L91" s="288">
        <f>'PRINT TARIFF'!O88</f>
        <v>0</v>
      </c>
      <c r="M91" s="288">
        <f>'PRINT TARIFF'!P88</f>
        <v>0</v>
      </c>
      <c r="N91" s="288">
        <f>'PRINT TARIFF'!Q88</f>
        <v>20</v>
      </c>
      <c r="O91" s="288">
        <f>'PRINT TARIFF'!R88</f>
        <v>0</v>
      </c>
      <c r="P91" s="288">
        <f>'PRINT TARIFF'!S88</f>
        <v>0</v>
      </c>
      <c r="Q91" s="288">
        <f>'PRINT TARIFF'!T88</f>
        <v>7</v>
      </c>
      <c r="R91" s="288">
        <f>'PRINT TARIFF'!U88</f>
        <v>10</v>
      </c>
      <c r="S91" s="288">
        <f>'PRINT TARIFF'!V88</f>
        <v>0</v>
      </c>
      <c r="T91" s="288">
        <f>'PRINT TARIFF'!W88</f>
        <v>0</v>
      </c>
      <c r="U91" s="288">
        <f>'PRINT TARIFF'!X88</f>
        <v>0</v>
      </c>
      <c r="V91" s="288">
        <f>'PRINT TARIFF'!Y88</f>
        <v>0</v>
      </c>
      <c r="W91" s="288">
        <f>'PRINT TARIFF'!Z88</f>
        <v>0</v>
      </c>
      <c r="X91" s="289">
        <f>'PRINT TARIFF'!AA88</f>
        <v>20</v>
      </c>
      <c r="Y91" s="290">
        <f>'PRINT TARIFF'!AI88</f>
        <v>0</v>
      </c>
      <c r="Z91" s="290" t="str">
        <f>IF('PRINT TARIFF'!AJ88&lt;&gt;"",'PRINT TARIFF'!AJ88,"")</f>
        <v/>
      </c>
      <c r="AA91" s="291">
        <f>'PRINT TARIFF'!AK88</f>
        <v>0</v>
      </c>
    </row>
    <row r="92" spans="1:27" s="292" customFormat="1" ht="13.9" customHeight="1" x14ac:dyDescent="0.2">
      <c r="A92" s="283" t="str">
        <f>'PRINT TARIFF'!A745</f>
        <v>Adelaide</v>
      </c>
      <c r="B92" s="284" t="str">
        <f>'PRINT TARIFF'!C745</f>
        <v>Shipco Transport</v>
      </c>
      <c r="C92" s="285" t="str">
        <f>'PRINT TARIFF'!D745</f>
        <v>China</v>
      </c>
      <c r="D92" s="285" t="str">
        <f>'PRINT TARIFF'!E745</f>
        <v>Jiangmen</v>
      </c>
      <c r="E92" s="286"/>
      <c r="F92" s="287" t="str">
        <f>'PRINT TARIFF'!H745</f>
        <v>USD</v>
      </c>
      <c r="G92" s="288">
        <f>'PRINT TARIFF'!I745</f>
        <v>47</v>
      </c>
      <c r="H92" s="288">
        <f>'PRINT TARIFF'!J745</f>
        <v>47</v>
      </c>
      <c r="I92" s="288">
        <f>'PRINT TARIFF'!K745</f>
        <v>66</v>
      </c>
      <c r="J92" s="644" t="str">
        <f>'PRINT TARIFF'!L745</f>
        <v>via CNSZX</v>
      </c>
      <c r="K92" s="289">
        <f>'PRINT TARIFF'!N745</f>
        <v>25</v>
      </c>
      <c r="L92" s="288">
        <f>'PRINT TARIFF'!O745</f>
        <v>0</v>
      </c>
      <c r="M92" s="288">
        <f>'PRINT TARIFF'!P745</f>
        <v>0</v>
      </c>
      <c r="N92" s="288">
        <f>'PRINT TARIFF'!Q745</f>
        <v>20</v>
      </c>
      <c r="O92" s="288">
        <f>'PRINT TARIFF'!R745</f>
        <v>0</v>
      </c>
      <c r="P92" s="288">
        <f>'PRINT TARIFF'!S745</f>
        <v>0</v>
      </c>
      <c r="Q92" s="288">
        <f>'PRINT TARIFF'!T745</f>
        <v>7</v>
      </c>
      <c r="R92" s="288">
        <f>'PRINT TARIFF'!U745</f>
        <v>0</v>
      </c>
      <c r="S92" s="288">
        <f>'PRINT TARIFF'!V745</f>
        <v>0</v>
      </c>
      <c r="T92" s="288">
        <f>'PRINT TARIFF'!W745</f>
        <v>0</v>
      </c>
      <c r="U92" s="288">
        <f>'PRINT TARIFF'!X745</f>
        <v>0</v>
      </c>
      <c r="V92" s="288">
        <f>'PRINT TARIFF'!Y745</f>
        <v>0</v>
      </c>
      <c r="W92" s="288">
        <f>'PRINT TARIFF'!Z745</f>
        <v>0</v>
      </c>
      <c r="X92" s="289">
        <f>'PRINT TARIFF'!AA745</f>
        <v>20</v>
      </c>
      <c r="Y92" s="290">
        <f>'PRINT TARIFF'!AI745</f>
        <v>0</v>
      </c>
      <c r="Z92" s="290" t="str">
        <f>IF('PRINT TARIFF'!AJ745&lt;&gt;"",'PRINT TARIFF'!AJ745,"")</f>
        <v/>
      </c>
      <c r="AA92" s="291">
        <f>'PRINT TARIFF'!AK745</f>
        <v>0</v>
      </c>
    </row>
    <row r="93" spans="1:27" s="292" customFormat="1" ht="13.9" customHeight="1" x14ac:dyDescent="0.2">
      <c r="A93" s="283" t="str">
        <f>'PRINT TARIFF'!A89</f>
        <v>Brisbane</v>
      </c>
      <c r="B93" s="284" t="str">
        <f>'PRINT TARIFF'!C89</f>
        <v>Shipco Transport</v>
      </c>
      <c r="C93" s="285" t="str">
        <f>'PRINT TARIFF'!D89</f>
        <v>China</v>
      </c>
      <c r="D93" s="285" t="str">
        <f>'PRINT TARIFF'!E89</f>
        <v>Jiangmen</v>
      </c>
      <c r="E93" s="286"/>
      <c r="F93" s="287" t="str">
        <f>'PRINT TARIFF'!H89</f>
        <v>USD</v>
      </c>
      <c r="G93" s="288">
        <f>'PRINT TARIFF'!I89</f>
        <v>44</v>
      </c>
      <c r="H93" s="288">
        <f>'PRINT TARIFF'!J89</f>
        <v>44</v>
      </c>
      <c r="I93" s="288">
        <f>'PRINT TARIFF'!K89</f>
        <v>64</v>
      </c>
      <c r="J93" s="644" t="str">
        <f>'PRINT TARIFF'!L89</f>
        <v>via CNSZX</v>
      </c>
      <c r="K93" s="289">
        <f>'PRINT TARIFF'!N89</f>
        <v>21</v>
      </c>
      <c r="L93" s="288">
        <f>'PRINT TARIFF'!O89</f>
        <v>0</v>
      </c>
      <c r="M93" s="288">
        <f>'PRINT TARIFF'!P89</f>
        <v>0</v>
      </c>
      <c r="N93" s="288">
        <f>'PRINT TARIFF'!Q89</f>
        <v>20</v>
      </c>
      <c r="O93" s="288">
        <f>'PRINT TARIFF'!R89</f>
        <v>0</v>
      </c>
      <c r="P93" s="288">
        <f>'PRINT TARIFF'!S89</f>
        <v>0</v>
      </c>
      <c r="Q93" s="288">
        <f>'PRINT TARIFF'!T89</f>
        <v>7</v>
      </c>
      <c r="R93" s="288">
        <f>'PRINT TARIFF'!U89</f>
        <v>0</v>
      </c>
      <c r="S93" s="288">
        <f>'PRINT TARIFF'!V89</f>
        <v>0</v>
      </c>
      <c r="T93" s="288">
        <f>'PRINT TARIFF'!W89</f>
        <v>0</v>
      </c>
      <c r="U93" s="288">
        <f>'PRINT TARIFF'!X89</f>
        <v>0</v>
      </c>
      <c r="V93" s="288">
        <f>'PRINT TARIFF'!Y89</f>
        <v>0</v>
      </c>
      <c r="W93" s="288">
        <f>'PRINT TARIFF'!Z89</f>
        <v>0</v>
      </c>
      <c r="X93" s="289">
        <f>'PRINT TARIFF'!AA89</f>
        <v>20</v>
      </c>
      <c r="Y93" s="290">
        <f>'PRINT TARIFF'!AI89</f>
        <v>0</v>
      </c>
      <c r="Z93" s="290" t="str">
        <f>IF('PRINT TARIFF'!AJ89&lt;&gt;"",'PRINT TARIFF'!AJ89,"")</f>
        <v/>
      </c>
      <c r="AA93" s="291">
        <f>'PRINT TARIFF'!AK89</f>
        <v>0</v>
      </c>
    </row>
    <row r="94" spans="1:27" s="292" customFormat="1" ht="13.9" customHeight="1" x14ac:dyDescent="0.2">
      <c r="A94" s="283" t="str">
        <f>'PRINT TARIFF'!A90</f>
        <v>Brisbane</v>
      </c>
      <c r="B94" s="284" t="str">
        <f>'PRINT TARIFF'!C90</f>
        <v>Shipco Transport</v>
      </c>
      <c r="C94" s="285" t="str">
        <f>'PRINT TARIFF'!D90</f>
        <v>China</v>
      </c>
      <c r="D94" s="285" t="str">
        <f>'PRINT TARIFF'!E90</f>
        <v>Jiangmen</v>
      </c>
      <c r="E94" s="286"/>
      <c r="F94" s="287" t="str">
        <f>'PRINT TARIFF'!H90</f>
        <v>USD</v>
      </c>
      <c r="G94" s="288">
        <f>'PRINT TARIFF'!I90</f>
        <v>68</v>
      </c>
      <c r="H94" s="288">
        <f>'PRINT TARIFF'!J90</f>
        <v>68</v>
      </c>
      <c r="I94" s="288">
        <f>'PRINT TARIFF'!K90</f>
        <v>68</v>
      </c>
      <c r="J94" s="644" t="str">
        <f>'PRINT TARIFF'!L90</f>
        <v>via HKHKG</v>
      </c>
      <c r="K94" s="289">
        <f>'PRINT TARIFF'!N90</f>
        <v>24</v>
      </c>
      <c r="L94" s="288">
        <f>'PRINT TARIFF'!O90</f>
        <v>0</v>
      </c>
      <c r="M94" s="288">
        <f>'PRINT TARIFF'!P90</f>
        <v>0</v>
      </c>
      <c r="N94" s="288">
        <f>'PRINT TARIFF'!Q90</f>
        <v>20</v>
      </c>
      <c r="O94" s="288">
        <f>'PRINT TARIFF'!R90</f>
        <v>0</v>
      </c>
      <c r="P94" s="288">
        <f>'PRINT TARIFF'!S90</f>
        <v>0</v>
      </c>
      <c r="Q94" s="288">
        <f>'PRINT TARIFF'!T90</f>
        <v>7</v>
      </c>
      <c r="R94" s="288">
        <f>'PRINT TARIFF'!U90</f>
        <v>10</v>
      </c>
      <c r="S94" s="288">
        <f>'PRINT TARIFF'!V90</f>
        <v>0</v>
      </c>
      <c r="T94" s="288">
        <f>'PRINT TARIFF'!W90</f>
        <v>0</v>
      </c>
      <c r="U94" s="288">
        <f>'PRINT TARIFF'!X90</f>
        <v>0</v>
      </c>
      <c r="V94" s="288">
        <f>'PRINT TARIFF'!Y90</f>
        <v>0</v>
      </c>
      <c r="W94" s="288">
        <f>'PRINT TARIFF'!Z90</f>
        <v>0</v>
      </c>
      <c r="X94" s="289">
        <f>'PRINT TARIFF'!AA90</f>
        <v>20</v>
      </c>
      <c r="Y94" s="290">
        <f>'PRINT TARIFF'!AI90</f>
        <v>0</v>
      </c>
      <c r="Z94" s="290" t="str">
        <f>IF('PRINT TARIFF'!AJ90&lt;&gt;"",'PRINT TARIFF'!AJ90,"")</f>
        <v/>
      </c>
      <c r="AA94" s="291">
        <f>'PRINT TARIFF'!AK90</f>
        <v>0</v>
      </c>
    </row>
    <row r="95" spans="1:27" s="292" customFormat="1" ht="13.9" customHeight="1" x14ac:dyDescent="0.2">
      <c r="A95" s="283" t="str">
        <f>'PRINT TARIFF'!A91</f>
        <v>Fremantle</v>
      </c>
      <c r="B95" s="284" t="str">
        <f>'PRINT TARIFF'!C91</f>
        <v>Shipco Transport</v>
      </c>
      <c r="C95" s="285" t="str">
        <f>'PRINT TARIFF'!D91</f>
        <v>China</v>
      </c>
      <c r="D95" s="285" t="str">
        <f>'PRINT TARIFF'!E91</f>
        <v>Jiangmen</v>
      </c>
      <c r="E95" s="286"/>
      <c r="F95" s="287" t="str">
        <f>'PRINT TARIFF'!H91</f>
        <v>USD</v>
      </c>
      <c r="G95" s="288">
        <f>'PRINT TARIFF'!I91</f>
        <v>69</v>
      </c>
      <c r="H95" s="288">
        <f>'PRINT TARIFF'!J91</f>
        <v>69</v>
      </c>
      <c r="I95" s="288">
        <f>'PRINT TARIFF'!K91</f>
        <v>69</v>
      </c>
      <c r="J95" s="644" t="str">
        <f>'PRINT TARIFF'!L91</f>
        <v>via HKHKG</v>
      </c>
      <c r="K95" s="289">
        <f>'PRINT TARIFF'!N91</f>
        <v>24</v>
      </c>
      <c r="L95" s="288">
        <f>'PRINT TARIFF'!O91</f>
        <v>0</v>
      </c>
      <c r="M95" s="288">
        <f>'PRINT TARIFF'!P91</f>
        <v>0</v>
      </c>
      <c r="N95" s="288">
        <f>'PRINT TARIFF'!Q91</f>
        <v>20</v>
      </c>
      <c r="O95" s="288">
        <f>'PRINT TARIFF'!R91</f>
        <v>0</v>
      </c>
      <c r="P95" s="288">
        <f>'PRINT TARIFF'!S91</f>
        <v>0</v>
      </c>
      <c r="Q95" s="288">
        <f>'PRINT TARIFF'!T91</f>
        <v>7</v>
      </c>
      <c r="R95" s="288">
        <f>'PRINT TARIFF'!U91</f>
        <v>10</v>
      </c>
      <c r="S95" s="288">
        <f>'PRINT TARIFF'!V91</f>
        <v>0</v>
      </c>
      <c r="T95" s="288">
        <f>'PRINT TARIFF'!W91</f>
        <v>0</v>
      </c>
      <c r="U95" s="288">
        <f>'PRINT TARIFF'!X91</f>
        <v>0</v>
      </c>
      <c r="V95" s="288">
        <f>'PRINT TARIFF'!Y91</f>
        <v>0</v>
      </c>
      <c r="W95" s="288">
        <f>'PRINT TARIFF'!Z91</f>
        <v>0</v>
      </c>
      <c r="X95" s="289">
        <f>'PRINT TARIFF'!AA91</f>
        <v>20</v>
      </c>
      <c r="Y95" s="290">
        <f>'PRINT TARIFF'!AI91</f>
        <v>0</v>
      </c>
      <c r="Z95" s="290" t="str">
        <f>IF('PRINT TARIFF'!AJ91&lt;&gt;"",'PRINT TARIFF'!AJ91,"")</f>
        <v/>
      </c>
      <c r="AA95" s="291">
        <f>'PRINT TARIFF'!AK91</f>
        <v>0</v>
      </c>
    </row>
    <row r="96" spans="1:27" s="292" customFormat="1" ht="13.9" customHeight="1" x14ac:dyDescent="0.2">
      <c r="A96" s="283" t="str">
        <f>'PRINT TARIFF'!A92</f>
        <v>Fremantle</v>
      </c>
      <c r="B96" s="284" t="str">
        <f>'PRINT TARIFF'!C92</f>
        <v>Shipco Transport</v>
      </c>
      <c r="C96" s="285" t="str">
        <f>'PRINT TARIFF'!D92</f>
        <v>China</v>
      </c>
      <c r="D96" s="285" t="str">
        <f>'PRINT TARIFF'!E92</f>
        <v>Jiangmen</v>
      </c>
      <c r="E96" s="286"/>
      <c r="F96" s="287" t="str">
        <f>'PRINT TARIFF'!H92</f>
        <v>USD</v>
      </c>
      <c r="G96" s="288">
        <f>'PRINT TARIFF'!I92</f>
        <v>41</v>
      </c>
      <c r="H96" s="288">
        <f>'PRINT TARIFF'!J92</f>
        <v>41</v>
      </c>
      <c r="I96" s="288">
        <f>'PRINT TARIFF'!K92</f>
        <v>61</v>
      </c>
      <c r="J96" s="644" t="str">
        <f>'PRINT TARIFF'!L92</f>
        <v>via CNSZX</v>
      </c>
      <c r="K96" s="289">
        <f>'PRINT TARIFF'!N92</f>
        <v>23</v>
      </c>
      <c r="L96" s="288">
        <f>'PRINT TARIFF'!O92</f>
        <v>0</v>
      </c>
      <c r="M96" s="288">
        <f>'PRINT TARIFF'!P92</f>
        <v>0</v>
      </c>
      <c r="N96" s="288">
        <f>'PRINT TARIFF'!Q92</f>
        <v>20</v>
      </c>
      <c r="O96" s="288">
        <f>'PRINT TARIFF'!R92</f>
        <v>0</v>
      </c>
      <c r="P96" s="288">
        <f>'PRINT TARIFF'!S92</f>
        <v>0</v>
      </c>
      <c r="Q96" s="288">
        <f>'PRINT TARIFF'!T92</f>
        <v>7</v>
      </c>
      <c r="R96" s="288">
        <f>'PRINT TARIFF'!U92</f>
        <v>0</v>
      </c>
      <c r="S96" s="288">
        <f>'PRINT TARIFF'!V92</f>
        <v>0</v>
      </c>
      <c r="T96" s="288">
        <f>'PRINT TARIFF'!W92</f>
        <v>0</v>
      </c>
      <c r="U96" s="288">
        <f>'PRINT TARIFF'!X92</f>
        <v>0</v>
      </c>
      <c r="V96" s="288">
        <f>'PRINT TARIFF'!Y92</f>
        <v>0</v>
      </c>
      <c r="W96" s="288">
        <f>'PRINT TARIFF'!Z92</f>
        <v>0</v>
      </c>
      <c r="X96" s="289">
        <f>'PRINT TARIFF'!AA92</f>
        <v>20</v>
      </c>
      <c r="Y96" s="290">
        <f>'PRINT TARIFF'!AI92</f>
        <v>0</v>
      </c>
      <c r="Z96" s="290" t="str">
        <f>IF('PRINT TARIFF'!AJ92&lt;&gt;"",'PRINT TARIFF'!AJ92,"")</f>
        <v/>
      </c>
      <c r="AA96" s="291">
        <f>'PRINT TARIFF'!AK92</f>
        <v>0</v>
      </c>
    </row>
    <row r="97" spans="1:27" s="292" customFormat="1" ht="13.9" customHeight="1" x14ac:dyDescent="0.2">
      <c r="A97" s="283" t="str">
        <f>'PRINT TARIFF'!A93</f>
        <v>Melbourne</v>
      </c>
      <c r="B97" s="284" t="str">
        <f>'PRINT TARIFF'!C93</f>
        <v>Shipco Transport</v>
      </c>
      <c r="C97" s="285" t="str">
        <f>'PRINT TARIFF'!D93</f>
        <v>China</v>
      </c>
      <c r="D97" s="285" t="str">
        <f>'PRINT TARIFF'!E93</f>
        <v>Jiangmen</v>
      </c>
      <c r="E97" s="286"/>
      <c r="F97" s="287" t="str">
        <f>'PRINT TARIFF'!H93</f>
        <v>USD</v>
      </c>
      <c r="G97" s="288">
        <f>'PRINT TARIFF'!I93</f>
        <v>44</v>
      </c>
      <c r="H97" s="288">
        <f>'PRINT TARIFF'!J93</f>
        <v>44</v>
      </c>
      <c r="I97" s="288">
        <f>'PRINT TARIFF'!K93</f>
        <v>64</v>
      </c>
      <c r="J97" s="644" t="str">
        <f>'PRINT TARIFF'!L93</f>
        <v>via CNSZX</v>
      </c>
      <c r="K97" s="289">
        <f>'PRINT TARIFF'!N93</f>
        <v>21</v>
      </c>
      <c r="L97" s="288">
        <f>'PRINT TARIFF'!O93</f>
        <v>0</v>
      </c>
      <c r="M97" s="288">
        <f>'PRINT TARIFF'!P93</f>
        <v>0</v>
      </c>
      <c r="N97" s="288">
        <f>'PRINT TARIFF'!Q93</f>
        <v>20</v>
      </c>
      <c r="O97" s="288">
        <f>'PRINT TARIFF'!R93</f>
        <v>0</v>
      </c>
      <c r="P97" s="288">
        <f>'PRINT TARIFF'!S93</f>
        <v>0</v>
      </c>
      <c r="Q97" s="288">
        <f>'PRINT TARIFF'!T93</f>
        <v>7</v>
      </c>
      <c r="R97" s="288">
        <f>'PRINT TARIFF'!U93</f>
        <v>0</v>
      </c>
      <c r="S97" s="288">
        <f>'PRINT TARIFF'!V93</f>
        <v>0</v>
      </c>
      <c r="T97" s="288">
        <f>'PRINT TARIFF'!W93</f>
        <v>0</v>
      </c>
      <c r="U97" s="288">
        <f>'PRINT TARIFF'!X93</f>
        <v>0</v>
      </c>
      <c r="V97" s="288">
        <f>'PRINT TARIFF'!Y93</f>
        <v>0</v>
      </c>
      <c r="W97" s="288">
        <f>'PRINT TARIFF'!Z93</f>
        <v>0</v>
      </c>
      <c r="X97" s="289">
        <f>'PRINT TARIFF'!AA93</f>
        <v>20</v>
      </c>
      <c r="Y97" s="290">
        <f>'PRINT TARIFF'!AI93</f>
        <v>0</v>
      </c>
      <c r="Z97" s="290" t="str">
        <f>IF('PRINT TARIFF'!AJ93&lt;&gt;"",'PRINT TARIFF'!AJ93,"")</f>
        <v/>
      </c>
      <c r="AA97" s="291">
        <f>'PRINT TARIFF'!AK93</f>
        <v>0</v>
      </c>
    </row>
    <row r="98" spans="1:27" s="292" customFormat="1" ht="13.9" customHeight="1" x14ac:dyDescent="0.2">
      <c r="A98" s="283" t="str">
        <f>'PRINT TARIFF'!A94</f>
        <v>Melbourne</v>
      </c>
      <c r="B98" s="284" t="str">
        <f>'PRINT TARIFF'!C94</f>
        <v>Shipco Transport</v>
      </c>
      <c r="C98" s="285" t="str">
        <f>'PRINT TARIFF'!D94</f>
        <v>China</v>
      </c>
      <c r="D98" s="285" t="str">
        <f>'PRINT TARIFF'!E94</f>
        <v>Jiangmen</v>
      </c>
      <c r="E98" s="286"/>
      <c r="F98" s="287" t="str">
        <f>'PRINT TARIFF'!H94</f>
        <v>USD</v>
      </c>
      <c r="G98" s="288">
        <f>'PRINT TARIFF'!I94</f>
        <v>68</v>
      </c>
      <c r="H98" s="288">
        <f>'PRINT TARIFF'!J94</f>
        <v>68</v>
      </c>
      <c r="I98" s="288">
        <f>'PRINT TARIFF'!K94</f>
        <v>68</v>
      </c>
      <c r="J98" s="644" t="str">
        <f>'PRINT TARIFF'!L94</f>
        <v>via HKHKG</v>
      </c>
      <c r="K98" s="289">
        <f>'PRINT TARIFF'!N94</f>
        <v>24</v>
      </c>
      <c r="L98" s="288">
        <f>'PRINT TARIFF'!O94</f>
        <v>0</v>
      </c>
      <c r="M98" s="288">
        <f>'PRINT TARIFF'!P94</f>
        <v>0</v>
      </c>
      <c r="N98" s="288">
        <f>'PRINT TARIFF'!Q94</f>
        <v>20</v>
      </c>
      <c r="O98" s="288">
        <f>'PRINT TARIFF'!R94</f>
        <v>0</v>
      </c>
      <c r="P98" s="288">
        <f>'PRINT TARIFF'!S94</f>
        <v>0</v>
      </c>
      <c r="Q98" s="288">
        <f>'PRINT TARIFF'!T94</f>
        <v>7</v>
      </c>
      <c r="R98" s="288">
        <f>'PRINT TARIFF'!U94</f>
        <v>10</v>
      </c>
      <c r="S98" s="288">
        <f>'PRINT TARIFF'!V94</f>
        <v>0</v>
      </c>
      <c r="T98" s="288">
        <f>'PRINT TARIFF'!W94</f>
        <v>0</v>
      </c>
      <c r="U98" s="288">
        <f>'PRINT TARIFF'!X94</f>
        <v>0</v>
      </c>
      <c r="V98" s="288">
        <f>'PRINT TARIFF'!Y94</f>
        <v>0</v>
      </c>
      <c r="W98" s="288">
        <f>'PRINT TARIFF'!Z94</f>
        <v>0</v>
      </c>
      <c r="X98" s="289">
        <f>'PRINT TARIFF'!AA94</f>
        <v>20</v>
      </c>
      <c r="Y98" s="290">
        <f>'PRINT TARIFF'!AI94</f>
        <v>0</v>
      </c>
      <c r="Z98" s="290" t="str">
        <f>IF('PRINT TARIFF'!AJ94&lt;&gt;"",'PRINT TARIFF'!AJ94,"")</f>
        <v/>
      </c>
      <c r="AA98" s="291">
        <f>'PRINT TARIFF'!AK94</f>
        <v>0</v>
      </c>
    </row>
    <row r="99" spans="1:27" s="292" customFormat="1" ht="13.9" customHeight="1" x14ac:dyDescent="0.2">
      <c r="A99" s="283" t="str">
        <f>'PRINT TARIFF'!A95</f>
        <v>Sydney</v>
      </c>
      <c r="B99" s="284" t="str">
        <f>'PRINT TARIFF'!C95</f>
        <v>Shipco Transport</v>
      </c>
      <c r="C99" s="285" t="str">
        <f>'PRINT TARIFF'!D95</f>
        <v>China</v>
      </c>
      <c r="D99" s="285" t="str">
        <f>'PRINT TARIFF'!E95</f>
        <v>Jiangmen</v>
      </c>
      <c r="E99" s="286"/>
      <c r="F99" s="287" t="str">
        <f>'PRINT TARIFF'!H95</f>
        <v>USD</v>
      </c>
      <c r="G99" s="288">
        <f>'PRINT TARIFF'!I95</f>
        <v>44</v>
      </c>
      <c r="H99" s="288">
        <f>'PRINT TARIFF'!J95</f>
        <v>44</v>
      </c>
      <c r="I99" s="288">
        <f>'PRINT TARIFF'!K95</f>
        <v>64</v>
      </c>
      <c r="J99" s="644" t="str">
        <f>'PRINT TARIFF'!L95</f>
        <v>via CNSZX</v>
      </c>
      <c r="K99" s="289">
        <f>'PRINT TARIFF'!N95</f>
        <v>18</v>
      </c>
      <c r="L99" s="288">
        <f>'PRINT TARIFF'!O95</f>
        <v>0</v>
      </c>
      <c r="M99" s="288">
        <f>'PRINT TARIFF'!P95</f>
        <v>0</v>
      </c>
      <c r="N99" s="288">
        <f>'PRINT TARIFF'!Q95</f>
        <v>20</v>
      </c>
      <c r="O99" s="288">
        <f>'PRINT TARIFF'!R95</f>
        <v>0</v>
      </c>
      <c r="P99" s="288">
        <f>'PRINT TARIFF'!S95</f>
        <v>0</v>
      </c>
      <c r="Q99" s="288">
        <f>'PRINT TARIFF'!T95</f>
        <v>7</v>
      </c>
      <c r="R99" s="288">
        <f>'PRINT TARIFF'!U95</f>
        <v>0</v>
      </c>
      <c r="S99" s="288">
        <f>'PRINT TARIFF'!V95</f>
        <v>0</v>
      </c>
      <c r="T99" s="288">
        <f>'PRINT TARIFF'!W95</f>
        <v>0</v>
      </c>
      <c r="U99" s="288">
        <f>'PRINT TARIFF'!X95</f>
        <v>0</v>
      </c>
      <c r="V99" s="288">
        <f>'PRINT TARIFF'!Y95</f>
        <v>0</v>
      </c>
      <c r="W99" s="288">
        <f>'PRINT TARIFF'!Z95</f>
        <v>0</v>
      </c>
      <c r="X99" s="289">
        <f>'PRINT TARIFF'!AA95</f>
        <v>20</v>
      </c>
      <c r="Y99" s="290">
        <f>'PRINT TARIFF'!AI95</f>
        <v>0</v>
      </c>
      <c r="Z99" s="290" t="str">
        <f>IF('PRINT TARIFF'!AJ95&lt;&gt;"",'PRINT TARIFF'!AJ95,"")</f>
        <v/>
      </c>
      <c r="AA99" s="291">
        <f>'PRINT TARIFF'!AK95</f>
        <v>0</v>
      </c>
    </row>
    <row r="100" spans="1:27" s="292" customFormat="1" ht="13.9" customHeight="1" x14ac:dyDescent="0.2">
      <c r="A100" s="283" t="str">
        <f>'PRINT TARIFF'!A96</f>
        <v>Sydney</v>
      </c>
      <c r="B100" s="284" t="str">
        <f>'PRINT TARIFF'!C96</f>
        <v>Shipco Transport</v>
      </c>
      <c r="C100" s="285" t="str">
        <f>'PRINT TARIFF'!D96</f>
        <v>China</v>
      </c>
      <c r="D100" s="285" t="str">
        <f>'PRINT TARIFF'!E96</f>
        <v>Jiangmen</v>
      </c>
      <c r="E100" s="286"/>
      <c r="F100" s="287" t="str">
        <f>'PRINT TARIFF'!H96</f>
        <v>USD</v>
      </c>
      <c r="G100" s="288">
        <f>'PRINT TARIFF'!I96</f>
        <v>68</v>
      </c>
      <c r="H100" s="288">
        <f>'PRINT TARIFF'!J96</f>
        <v>68</v>
      </c>
      <c r="I100" s="288">
        <f>'PRINT TARIFF'!K96</f>
        <v>68</v>
      </c>
      <c r="J100" s="644" t="str">
        <f>'PRINT TARIFF'!L96</f>
        <v>via HKHKG</v>
      </c>
      <c r="K100" s="289">
        <f>'PRINT TARIFF'!N96</f>
        <v>21</v>
      </c>
      <c r="L100" s="288">
        <f>'PRINT TARIFF'!O96</f>
        <v>0</v>
      </c>
      <c r="M100" s="288">
        <f>'PRINT TARIFF'!P96</f>
        <v>0</v>
      </c>
      <c r="N100" s="288">
        <f>'PRINT TARIFF'!Q96</f>
        <v>20</v>
      </c>
      <c r="O100" s="288">
        <f>'PRINT TARIFF'!R96</f>
        <v>0</v>
      </c>
      <c r="P100" s="288">
        <f>'PRINT TARIFF'!S96</f>
        <v>0</v>
      </c>
      <c r="Q100" s="288">
        <f>'PRINT TARIFF'!T96</f>
        <v>7</v>
      </c>
      <c r="R100" s="288">
        <f>'PRINT TARIFF'!U96</f>
        <v>10</v>
      </c>
      <c r="S100" s="288">
        <f>'PRINT TARIFF'!V96</f>
        <v>0</v>
      </c>
      <c r="T100" s="288">
        <f>'PRINT TARIFF'!W96</f>
        <v>0</v>
      </c>
      <c r="U100" s="288">
        <f>'PRINT TARIFF'!X96</f>
        <v>0</v>
      </c>
      <c r="V100" s="288">
        <f>'PRINT TARIFF'!Y96</f>
        <v>0</v>
      </c>
      <c r="W100" s="288">
        <f>'PRINT TARIFF'!Z96</f>
        <v>0</v>
      </c>
      <c r="X100" s="289">
        <f>'PRINT TARIFF'!AA96</f>
        <v>20</v>
      </c>
      <c r="Y100" s="290">
        <f>'PRINT TARIFF'!AI96</f>
        <v>0</v>
      </c>
      <c r="Z100" s="290" t="str">
        <f>IF('PRINT TARIFF'!AJ96&lt;&gt;"",'PRINT TARIFF'!AJ96,"")</f>
        <v/>
      </c>
      <c r="AA100" s="291">
        <f>'PRINT TARIFF'!AK96</f>
        <v>0</v>
      </c>
    </row>
    <row r="101" spans="1:27" s="292" customFormat="1" ht="13.9" customHeight="1" x14ac:dyDescent="0.2">
      <c r="A101" s="283" t="str">
        <f>'PRINT TARIFF'!A97</f>
        <v>Adelaide</v>
      </c>
      <c r="B101" s="284" t="str">
        <f>'PRINT TARIFF'!C97</f>
        <v>Shipco Transport</v>
      </c>
      <c r="C101" s="285" t="str">
        <f>'PRINT TARIFF'!D97</f>
        <v>China</v>
      </c>
      <c r="D101" s="285" t="str">
        <f>'PRINT TARIFF'!E97</f>
        <v>Nanjing</v>
      </c>
      <c r="E101" s="286"/>
      <c r="F101" s="287" t="str">
        <f>'PRINT TARIFF'!H97</f>
        <v>USD</v>
      </c>
      <c r="G101" s="288">
        <f>'PRINT TARIFF'!I97</f>
        <v>59</v>
      </c>
      <c r="H101" s="288">
        <f>'PRINT TARIFF'!J97</f>
        <v>119</v>
      </c>
      <c r="I101" s="288">
        <f>'PRINT TARIFF'!K97</f>
        <v>59</v>
      </c>
      <c r="J101" s="644" t="str">
        <f>'PRINT TARIFF'!L97</f>
        <v>via CNSHA</v>
      </c>
      <c r="K101" s="289">
        <f>'PRINT TARIFF'!N97</f>
        <v>32</v>
      </c>
      <c r="L101" s="288">
        <f>'PRINT TARIFF'!O97</f>
        <v>0</v>
      </c>
      <c r="M101" s="288">
        <f>'PRINT TARIFF'!P97</f>
        <v>0</v>
      </c>
      <c r="N101" s="288">
        <f>'PRINT TARIFF'!Q97</f>
        <v>20</v>
      </c>
      <c r="O101" s="288">
        <f>'PRINT TARIFF'!R97</f>
        <v>0</v>
      </c>
      <c r="P101" s="288">
        <f>'PRINT TARIFF'!S97</f>
        <v>0</v>
      </c>
      <c r="Q101" s="288">
        <f>'PRINT TARIFF'!T97</f>
        <v>7</v>
      </c>
      <c r="R101" s="288">
        <f>'PRINT TARIFF'!U97</f>
        <v>0</v>
      </c>
      <c r="S101" s="288">
        <f>'PRINT TARIFF'!V97</f>
        <v>0</v>
      </c>
      <c r="T101" s="288">
        <f>'PRINT TARIFF'!W97</f>
        <v>0</v>
      </c>
      <c r="U101" s="288">
        <f>'PRINT TARIFF'!X97</f>
        <v>0</v>
      </c>
      <c r="V101" s="288">
        <f>'PRINT TARIFF'!Y97</f>
        <v>0</v>
      </c>
      <c r="W101" s="288">
        <f>'PRINT TARIFF'!Z97</f>
        <v>0</v>
      </c>
      <c r="X101" s="289">
        <f>'PRINT TARIFF'!AA97</f>
        <v>21</v>
      </c>
      <c r="Y101" s="290">
        <f>'PRINT TARIFF'!AI97</f>
        <v>0</v>
      </c>
      <c r="Z101" s="290" t="str">
        <f>IF('PRINT TARIFF'!AJ97&lt;&gt;"",'PRINT TARIFF'!AJ97,"")</f>
        <v/>
      </c>
      <c r="AA101" s="291">
        <f>'PRINT TARIFF'!AK97</f>
        <v>0</v>
      </c>
    </row>
    <row r="102" spans="1:27" s="292" customFormat="1" ht="13.9" customHeight="1" x14ac:dyDescent="0.2">
      <c r="A102" s="283" t="str">
        <f>'PRINT TARIFF'!A98</f>
        <v>Brisbane</v>
      </c>
      <c r="B102" s="284" t="str">
        <f>'PRINT TARIFF'!C98</f>
        <v>Shipco Transport</v>
      </c>
      <c r="C102" s="285" t="str">
        <f>'PRINT TARIFF'!D98</f>
        <v>China</v>
      </c>
      <c r="D102" s="285" t="str">
        <f>'PRINT TARIFF'!E98</f>
        <v>Nanjing</v>
      </c>
      <c r="E102" s="286"/>
      <c r="F102" s="287" t="str">
        <f>'PRINT TARIFF'!H98</f>
        <v>USD</v>
      </c>
      <c r="G102" s="288">
        <f>'PRINT TARIFF'!I98</f>
        <v>57</v>
      </c>
      <c r="H102" s="288">
        <f>'PRINT TARIFF'!J98</f>
        <v>117</v>
      </c>
      <c r="I102" s="288">
        <f>'PRINT TARIFF'!K98</f>
        <v>117</v>
      </c>
      <c r="J102" s="644" t="str">
        <f>'PRINT TARIFF'!L98</f>
        <v>via CNSHA</v>
      </c>
      <c r="K102" s="289">
        <f>'PRINT TARIFF'!N98</f>
        <v>21</v>
      </c>
      <c r="L102" s="288">
        <f>'PRINT TARIFF'!O98</f>
        <v>0</v>
      </c>
      <c r="M102" s="288">
        <f>'PRINT TARIFF'!P98</f>
        <v>0</v>
      </c>
      <c r="N102" s="288">
        <f>'PRINT TARIFF'!Q98</f>
        <v>20</v>
      </c>
      <c r="O102" s="288">
        <f>'PRINT TARIFF'!R98</f>
        <v>0</v>
      </c>
      <c r="P102" s="288">
        <f>'PRINT TARIFF'!S98</f>
        <v>0</v>
      </c>
      <c r="Q102" s="288">
        <f>'PRINT TARIFF'!T98</f>
        <v>7</v>
      </c>
      <c r="R102" s="288">
        <f>'PRINT TARIFF'!U98</f>
        <v>0</v>
      </c>
      <c r="S102" s="288">
        <f>'PRINT TARIFF'!V98</f>
        <v>0</v>
      </c>
      <c r="T102" s="288">
        <f>'PRINT TARIFF'!W98</f>
        <v>0</v>
      </c>
      <c r="U102" s="288">
        <f>'PRINT TARIFF'!X98</f>
        <v>0</v>
      </c>
      <c r="V102" s="288">
        <f>'PRINT TARIFF'!Y98</f>
        <v>0</v>
      </c>
      <c r="W102" s="288">
        <f>'PRINT TARIFF'!Z98</f>
        <v>0</v>
      </c>
      <c r="X102" s="289">
        <f>'PRINT TARIFF'!AA98</f>
        <v>21</v>
      </c>
      <c r="Y102" s="290">
        <f>'PRINT TARIFF'!AI98</f>
        <v>0</v>
      </c>
      <c r="Z102" s="290" t="str">
        <f>IF('PRINT TARIFF'!AJ98&lt;&gt;"",'PRINT TARIFF'!AJ98,"")</f>
        <v/>
      </c>
      <c r="AA102" s="291">
        <f>'PRINT TARIFF'!AK98</f>
        <v>0</v>
      </c>
    </row>
    <row r="103" spans="1:27" s="292" customFormat="1" ht="13.9" customHeight="1" x14ac:dyDescent="0.2">
      <c r="A103" s="283" t="str">
        <f>'PRINT TARIFF'!A99</f>
        <v>Fremantle</v>
      </c>
      <c r="B103" s="284" t="str">
        <f>'PRINT TARIFF'!C99</f>
        <v>Shipco Transport</v>
      </c>
      <c r="C103" s="285" t="str">
        <f>'PRINT TARIFF'!D99</f>
        <v>China</v>
      </c>
      <c r="D103" s="285" t="str">
        <f>'PRINT TARIFF'!E99</f>
        <v>Nanjing</v>
      </c>
      <c r="E103" s="286"/>
      <c r="F103" s="287" t="str">
        <f>'PRINT TARIFF'!H99</f>
        <v>USD</v>
      </c>
      <c r="G103" s="288">
        <f>'PRINT TARIFF'!I99</f>
        <v>59</v>
      </c>
      <c r="H103" s="288">
        <f>'PRINT TARIFF'!J99</f>
        <v>119</v>
      </c>
      <c r="I103" s="288">
        <f>'PRINT TARIFF'!K99</f>
        <v>118</v>
      </c>
      <c r="J103" s="644" t="str">
        <f>'PRINT TARIFF'!L99</f>
        <v>via CNSHA</v>
      </c>
      <c r="K103" s="289">
        <f>'PRINT TARIFF'!N99</f>
        <v>25</v>
      </c>
      <c r="L103" s="288">
        <f>'PRINT TARIFF'!O99</f>
        <v>0</v>
      </c>
      <c r="M103" s="288">
        <f>'PRINT TARIFF'!P99</f>
        <v>0</v>
      </c>
      <c r="N103" s="288">
        <f>'PRINT TARIFF'!Q99</f>
        <v>20</v>
      </c>
      <c r="O103" s="288">
        <f>'PRINT TARIFF'!R99</f>
        <v>0</v>
      </c>
      <c r="P103" s="288">
        <f>'PRINT TARIFF'!S99</f>
        <v>0</v>
      </c>
      <c r="Q103" s="288">
        <f>'PRINT TARIFF'!T99</f>
        <v>7</v>
      </c>
      <c r="R103" s="288">
        <f>'PRINT TARIFF'!U99</f>
        <v>0</v>
      </c>
      <c r="S103" s="288">
        <f>'PRINT TARIFF'!V99</f>
        <v>0</v>
      </c>
      <c r="T103" s="288">
        <f>'PRINT TARIFF'!W99</f>
        <v>0</v>
      </c>
      <c r="U103" s="288">
        <f>'PRINT TARIFF'!X99</f>
        <v>0</v>
      </c>
      <c r="V103" s="288">
        <f>'PRINT TARIFF'!Y99</f>
        <v>0</v>
      </c>
      <c r="W103" s="288">
        <f>'PRINT TARIFF'!Z99</f>
        <v>0</v>
      </c>
      <c r="X103" s="289">
        <f>'PRINT TARIFF'!AA99</f>
        <v>21</v>
      </c>
      <c r="Y103" s="290">
        <f>'PRINT TARIFF'!AI99</f>
        <v>0</v>
      </c>
      <c r="Z103" s="290" t="str">
        <f>IF('PRINT TARIFF'!AJ99&lt;&gt;"",'PRINT TARIFF'!AJ99,"")</f>
        <v/>
      </c>
      <c r="AA103" s="291">
        <f>'PRINT TARIFF'!AK99</f>
        <v>0</v>
      </c>
    </row>
    <row r="104" spans="1:27" s="292" customFormat="1" ht="13.9" customHeight="1" x14ac:dyDescent="0.2">
      <c r="A104" s="283" t="str">
        <f>'PRINT TARIFF'!A100</f>
        <v>Melbourne</v>
      </c>
      <c r="B104" s="284" t="str">
        <f>'PRINT TARIFF'!C100</f>
        <v>Shipco Transport</v>
      </c>
      <c r="C104" s="285" t="str">
        <f>'PRINT TARIFF'!D100</f>
        <v>China</v>
      </c>
      <c r="D104" s="285" t="str">
        <f>'PRINT TARIFF'!E100</f>
        <v>Nanjing</v>
      </c>
      <c r="E104" s="286"/>
      <c r="F104" s="287" t="str">
        <f>'PRINT TARIFF'!H100</f>
        <v>USD</v>
      </c>
      <c r="G104" s="288">
        <f>'PRINT TARIFF'!I100</f>
        <v>57</v>
      </c>
      <c r="H104" s="288">
        <f>'PRINT TARIFF'!J100</f>
        <v>117</v>
      </c>
      <c r="I104" s="288">
        <f>'PRINT TARIFF'!K100</f>
        <v>117</v>
      </c>
      <c r="J104" s="644" t="str">
        <f>'PRINT TARIFF'!L100</f>
        <v>via CNSHA</v>
      </c>
      <c r="K104" s="289">
        <f>'PRINT TARIFF'!N100</f>
        <v>23</v>
      </c>
      <c r="L104" s="288">
        <f>'PRINT TARIFF'!O100</f>
        <v>0</v>
      </c>
      <c r="M104" s="288">
        <f>'PRINT TARIFF'!P100</f>
        <v>0</v>
      </c>
      <c r="N104" s="288">
        <f>'PRINT TARIFF'!Q100</f>
        <v>20</v>
      </c>
      <c r="O104" s="288">
        <f>'PRINT TARIFF'!R100</f>
        <v>0</v>
      </c>
      <c r="P104" s="288">
        <f>'PRINT TARIFF'!S100</f>
        <v>0</v>
      </c>
      <c r="Q104" s="288">
        <f>'PRINT TARIFF'!T100</f>
        <v>7</v>
      </c>
      <c r="R104" s="288">
        <f>'PRINT TARIFF'!U100</f>
        <v>0</v>
      </c>
      <c r="S104" s="288">
        <f>'PRINT TARIFF'!V100</f>
        <v>0</v>
      </c>
      <c r="T104" s="288">
        <f>'PRINT TARIFF'!W100</f>
        <v>0</v>
      </c>
      <c r="U104" s="288">
        <f>'PRINT TARIFF'!X100</f>
        <v>0</v>
      </c>
      <c r="V104" s="288">
        <f>'PRINT TARIFF'!Y100</f>
        <v>0</v>
      </c>
      <c r="W104" s="288">
        <f>'PRINT TARIFF'!Z100</f>
        <v>0</v>
      </c>
      <c r="X104" s="289">
        <f>'PRINT TARIFF'!AA100</f>
        <v>21</v>
      </c>
      <c r="Y104" s="290">
        <f>'PRINT TARIFF'!AI100</f>
        <v>0</v>
      </c>
      <c r="Z104" s="290" t="str">
        <f>IF('PRINT TARIFF'!AJ100&lt;&gt;"",'PRINT TARIFF'!AJ100,"")</f>
        <v/>
      </c>
      <c r="AA104" s="291">
        <f>'PRINT TARIFF'!AK100</f>
        <v>0</v>
      </c>
    </row>
    <row r="105" spans="1:27" s="292" customFormat="1" ht="13.9" customHeight="1" x14ac:dyDescent="0.2">
      <c r="A105" s="283" t="str">
        <f>'PRINT TARIFF'!A101</f>
        <v>Sydney</v>
      </c>
      <c r="B105" s="284" t="str">
        <f>'PRINT TARIFF'!C101</f>
        <v>Shipco Transport</v>
      </c>
      <c r="C105" s="285" t="str">
        <f>'PRINT TARIFF'!D101</f>
        <v>China</v>
      </c>
      <c r="D105" s="285" t="str">
        <f>'PRINT TARIFF'!E101</f>
        <v>Nanjing</v>
      </c>
      <c r="E105" s="286"/>
      <c r="F105" s="287" t="str">
        <f>'PRINT TARIFF'!H101</f>
        <v>USD</v>
      </c>
      <c r="G105" s="288">
        <f>'PRINT TARIFF'!I101</f>
        <v>57</v>
      </c>
      <c r="H105" s="288">
        <f>'PRINT TARIFF'!J101</f>
        <v>117</v>
      </c>
      <c r="I105" s="288">
        <f>'PRINT TARIFF'!K101</f>
        <v>117</v>
      </c>
      <c r="J105" s="644" t="str">
        <f>'PRINT TARIFF'!L101</f>
        <v>via CNSHA</v>
      </c>
      <c r="K105" s="289">
        <f>'PRINT TARIFF'!N101</f>
        <v>20</v>
      </c>
      <c r="L105" s="288">
        <f>'PRINT TARIFF'!O101</f>
        <v>0</v>
      </c>
      <c r="M105" s="288">
        <f>'PRINT TARIFF'!P101</f>
        <v>0</v>
      </c>
      <c r="N105" s="288">
        <f>'PRINT TARIFF'!Q101</f>
        <v>20</v>
      </c>
      <c r="O105" s="288">
        <f>'PRINT TARIFF'!R101</f>
        <v>0</v>
      </c>
      <c r="P105" s="288">
        <f>'PRINT TARIFF'!S101</f>
        <v>0</v>
      </c>
      <c r="Q105" s="288">
        <f>'PRINT TARIFF'!T101</f>
        <v>7</v>
      </c>
      <c r="R105" s="288">
        <f>'PRINT TARIFF'!U101</f>
        <v>0</v>
      </c>
      <c r="S105" s="288">
        <f>'PRINT TARIFF'!V101</f>
        <v>0</v>
      </c>
      <c r="T105" s="288">
        <f>'PRINT TARIFF'!W101</f>
        <v>0</v>
      </c>
      <c r="U105" s="288">
        <f>'PRINT TARIFF'!X101</f>
        <v>0</v>
      </c>
      <c r="V105" s="288">
        <f>'PRINT TARIFF'!Y101</f>
        <v>0</v>
      </c>
      <c r="W105" s="288">
        <f>'PRINT TARIFF'!Z101</f>
        <v>0</v>
      </c>
      <c r="X105" s="289">
        <f>'PRINT TARIFF'!AA101</f>
        <v>21</v>
      </c>
      <c r="Y105" s="290">
        <f>'PRINT TARIFF'!AI101</f>
        <v>0</v>
      </c>
      <c r="Z105" s="290" t="str">
        <f>IF('PRINT TARIFF'!AJ101&lt;&gt;"",'PRINT TARIFF'!AJ101,"")</f>
        <v/>
      </c>
      <c r="AA105" s="291">
        <f>'PRINT TARIFF'!AK101</f>
        <v>0</v>
      </c>
    </row>
    <row r="106" spans="1:27" s="292" customFormat="1" ht="13.9" customHeight="1" x14ac:dyDescent="0.2">
      <c r="A106" s="283" t="str">
        <f>'PRINT TARIFF'!A102</f>
        <v>Brisbane</v>
      </c>
      <c r="B106" s="284" t="str">
        <f>'PRINT TARIFF'!C102</f>
        <v>Shipco Transport</v>
      </c>
      <c r="C106" s="285" t="str">
        <f>'PRINT TARIFF'!D102</f>
        <v>China</v>
      </c>
      <c r="D106" s="285" t="str">
        <f>'PRINT TARIFF'!E102</f>
        <v>Nansha</v>
      </c>
      <c r="E106" s="286"/>
      <c r="F106" s="287" t="str">
        <f>'PRINT TARIFF'!H102</f>
        <v>USD</v>
      </c>
      <c r="G106" s="288">
        <f>'PRINT TARIFF'!I102</f>
        <v>27</v>
      </c>
      <c r="H106" s="288">
        <f>'PRINT TARIFF'!J102</f>
        <v>27</v>
      </c>
      <c r="I106" s="288">
        <f>'PRINT TARIFF'!K102</f>
        <v>27</v>
      </c>
      <c r="J106" s="644" t="str">
        <f>'PRINT TARIFF'!L102</f>
        <v>Direct</v>
      </c>
      <c r="K106" s="289">
        <f>'PRINT TARIFF'!N102</f>
        <v>23</v>
      </c>
      <c r="L106" s="288">
        <f>'PRINT TARIFF'!O102</f>
        <v>0</v>
      </c>
      <c r="M106" s="288">
        <f>'PRINT TARIFF'!P102</f>
        <v>0</v>
      </c>
      <c r="N106" s="288">
        <f>'PRINT TARIFF'!Q102</f>
        <v>20</v>
      </c>
      <c r="O106" s="288">
        <f>'PRINT TARIFF'!R102</f>
        <v>0</v>
      </c>
      <c r="P106" s="288">
        <f>'PRINT TARIFF'!S102</f>
        <v>0</v>
      </c>
      <c r="Q106" s="288">
        <f>'PRINT TARIFF'!T102</f>
        <v>7</v>
      </c>
      <c r="R106" s="288">
        <f>'PRINT TARIFF'!U102</f>
        <v>0</v>
      </c>
      <c r="S106" s="288">
        <f>'PRINT TARIFF'!V102</f>
        <v>0</v>
      </c>
      <c r="T106" s="288">
        <f>'PRINT TARIFF'!W102</f>
        <v>0</v>
      </c>
      <c r="U106" s="288">
        <f>'PRINT TARIFF'!X102</f>
        <v>0</v>
      </c>
      <c r="V106" s="288">
        <f>'PRINT TARIFF'!Y102</f>
        <v>0</v>
      </c>
      <c r="W106" s="288">
        <f>'PRINT TARIFF'!Z102</f>
        <v>0</v>
      </c>
      <c r="X106" s="289">
        <f>'PRINT TARIFF'!AA102</f>
        <v>22</v>
      </c>
      <c r="Y106" s="290">
        <f>'PRINT TARIFF'!AI102</f>
        <v>0</v>
      </c>
      <c r="Z106" s="290" t="str">
        <f>IF('PRINT TARIFF'!AJ102&lt;&gt;"",'PRINT TARIFF'!AJ102,"")</f>
        <v/>
      </c>
      <c r="AA106" s="291">
        <f>'PRINT TARIFF'!AK102</f>
        <v>0</v>
      </c>
    </row>
    <row r="107" spans="1:27" s="292" customFormat="1" ht="13.9" customHeight="1" x14ac:dyDescent="0.2">
      <c r="A107" s="283" t="str">
        <f>'PRINT TARIFF'!A103</f>
        <v>Melbourne</v>
      </c>
      <c r="B107" s="284" t="str">
        <f>'PRINT TARIFF'!C103</f>
        <v>Shipco Transport</v>
      </c>
      <c r="C107" s="285" t="str">
        <f>'PRINT TARIFF'!D103</f>
        <v>China</v>
      </c>
      <c r="D107" s="285" t="str">
        <f>'PRINT TARIFF'!E103</f>
        <v>Nansha</v>
      </c>
      <c r="E107" s="286"/>
      <c r="F107" s="287" t="str">
        <f>'PRINT TARIFF'!H103</f>
        <v>USD</v>
      </c>
      <c r="G107" s="288">
        <f>'PRINT TARIFF'!I103</f>
        <v>27</v>
      </c>
      <c r="H107" s="288">
        <f>'PRINT TARIFF'!J103</f>
        <v>27</v>
      </c>
      <c r="I107" s="288">
        <f>'PRINT TARIFF'!K103</f>
        <v>27</v>
      </c>
      <c r="J107" s="644" t="str">
        <f>'PRINT TARIFF'!L103</f>
        <v>Direct</v>
      </c>
      <c r="K107" s="289">
        <f>'PRINT TARIFF'!N103</f>
        <v>19</v>
      </c>
      <c r="L107" s="288">
        <f>'PRINT TARIFF'!O103</f>
        <v>0</v>
      </c>
      <c r="M107" s="288">
        <f>'PRINT TARIFF'!P103</f>
        <v>0</v>
      </c>
      <c r="N107" s="288">
        <f>'PRINT TARIFF'!Q103</f>
        <v>20</v>
      </c>
      <c r="O107" s="288">
        <f>'PRINT TARIFF'!R103</f>
        <v>0</v>
      </c>
      <c r="P107" s="288">
        <f>'PRINT TARIFF'!S103</f>
        <v>0</v>
      </c>
      <c r="Q107" s="288">
        <f>'PRINT TARIFF'!T103</f>
        <v>7</v>
      </c>
      <c r="R107" s="288">
        <f>'PRINT TARIFF'!U103</f>
        <v>0</v>
      </c>
      <c r="S107" s="288">
        <f>'PRINT TARIFF'!V103</f>
        <v>0</v>
      </c>
      <c r="T107" s="288">
        <f>'PRINT TARIFF'!W103</f>
        <v>0</v>
      </c>
      <c r="U107" s="288">
        <f>'PRINT TARIFF'!X103</f>
        <v>0</v>
      </c>
      <c r="V107" s="288">
        <f>'PRINT TARIFF'!Y103</f>
        <v>0</v>
      </c>
      <c r="W107" s="288">
        <f>'PRINT TARIFF'!Z103</f>
        <v>0</v>
      </c>
      <c r="X107" s="289">
        <f>'PRINT TARIFF'!AA103</f>
        <v>22</v>
      </c>
      <c r="Y107" s="290">
        <f>'PRINT TARIFF'!AI103</f>
        <v>0</v>
      </c>
      <c r="Z107" s="290" t="str">
        <f>IF('PRINT TARIFF'!AJ103&lt;&gt;"",'PRINT TARIFF'!AJ103,"")</f>
        <v/>
      </c>
      <c r="AA107" s="291">
        <f>'PRINT TARIFF'!AK103</f>
        <v>0</v>
      </c>
    </row>
    <row r="108" spans="1:27" s="292" customFormat="1" ht="13.9" customHeight="1" x14ac:dyDescent="0.2">
      <c r="A108" s="283" t="str">
        <f>'PRINT TARIFF'!A104</f>
        <v>Sydney</v>
      </c>
      <c r="B108" s="284" t="str">
        <f>'PRINT TARIFF'!C104</f>
        <v>Shipco Transport</v>
      </c>
      <c r="C108" s="285" t="str">
        <f>'PRINT TARIFF'!D104</f>
        <v>China</v>
      </c>
      <c r="D108" s="285" t="str">
        <f>'PRINT TARIFF'!E104</f>
        <v>Nansha</v>
      </c>
      <c r="E108" s="286"/>
      <c r="F108" s="287" t="str">
        <f>'PRINT TARIFF'!H104</f>
        <v>USD</v>
      </c>
      <c r="G108" s="288">
        <f>'PRINT TARIFF'!I104</f>
        <v>27</v>
      </c>
      <c r="H108" s="288">
        <f>'PRINT TARIFF'!J104</f>
        <v>27</v>
      </c>
      <c r="I108" s="288">
        <f>'PRINT TARIFF'!K104</f>
        <v>27</v>
      </c>
      <c r="J108" s="644" t="str">
        <f>'PRINT TARIFF'!L104</f>
        <v>Direct</v>
      </c>
      <c r="K108" s="289">
        <f>'PRINT TARIFF'!N104</f>
        <v>16</v>
      </c>
      <c r="L108" s="288">
        <f>'PRINT TARIFF'!O104</f>
        <v>0</v>
      </c>
      <c r="M108" s="288">
        <f>'PRINT TARIFF'!P104</f>
        <v>0</v>
      </c>
      <c r="N108" s="288">
        <f>'PRINT TARIFF'!Q104</f>
        <v>20</v>
      </c>
      <c r="O108" s="288">
        <f>'PRINT TARIFF'!R104</f>
        <v>0</v>
      </c>
      <c r="P108" s="288">
        <f>'PRINT TARIFF'!S104</f>
        <v>0</v>
      </c>
      <c r="Q108" s="288">
        <f>'PRINT TARIFF'!T104</f>
        <v>7</v>
      </c>
      <c r="R108" s="288">
        <f>'PRINT TARIFF'!U104</f>
        <v>0</v>
      </c>
      <c r="S108" s="288">
        <f>'PRINT TARIFF'!V104</f>
        <v>0</v>
      </c>
      <c r="T108" s="288">
        <f>'PRINT TARIFF'!W104</f>
        <v>0</v>
      </c>
      <c r="U108" s="288">
        <f>'PRINT TARIFF'!X104</f>
        <v>0</v>
      </c>
      <c r="V108" s="288">
        <f>'PRINT TARIFF'!Y104</f>
        <v>0</v>
      </c>
      <c r="W108" s="288">
        <f>'PRINT TARIFF'!Z104</f>
        <v>0</v>
      </c>
      <c r="X108" s="289">
        <f>'PRINT TARIFF'!AA104</f>
        <v>22</v>
      </c>
      <c r="Y108" s="290">
        <f>'PRINT TARIFF'!AI104</f>
        <v>0</v>
      </c>
      <c r="Z108" s="290" t="str">
        <f>IF('PRINT TARIFF'!AJ104&lt;&gt;"",'PRINT TARIFF'!AJ104,"")</f>
        <v/>
      </c>
      <c r="AA108" s="291">
        <f>'PRINT TARIFF'!AK104</f>
        <v>0</v>
      </c>
    </row>
    <row r="109" spans="1:27" s="292" customFormat="1" ht="13.9" customHeight="1" x14ac:dyDescent="0.2">
      <c r="A109" s="283" t="str">
        <f>'PRINT TARIFF'!A105</f>
        <v>Adelaide</v>
      </c>
      <c r="B109" s="284" t="str">
        <f>'PRINT TARIFF'!C105</f>
        <v>Shipco Transport</v>
      </c>
      <c r="C109" s="285" t="str">
        <f>'PRINT TARIFF'!D105</f>
        <v>China</v>
      </c>
      <c r="D109" s="285" t="str">
        <f>'PRINT TARIFF'!E105</f>
        <v>Ningbo</v>
      </c>
      <c r="E109" s="286"/>
      <c r="F109" s="287" t="str">
        <f>'PRINT TARIFF'!H105</f>
        <v>USD</v>
      </c>
      <c r="G109" s="288">
        <f>'PRINT TARIFF'!I105</f>
        <v>35</v>
      </c>
      <c r="H109" s="288">
        <f>'PRINT TARIFF'!J105</f>
        <v>91</v>
      </c>
      <c r="I109" s="288">
        <f>'PRINT TARIFF'!K105</f>
        <v>35</v>
      </c>
      <c r="J109" s="644" t="str">
        <f>'PRINT TARIFF'!L105</f>
        <v>Direct / via CNSHA</v>
      </c>
      <c r="K109" s="289">
        <f>'PRINT TARIFF'!N105</f>
        <v>32</v>
      </c>
      <c r="L109" s="288">
        <f>'PRINT TARIFF'!O105</f>
        <v>0</v>
      </c>
      <c r="M109" s="288">
        <f>'PRINT TARIFF'!P105</f>
        <v>0</v>
      </c>
      <c r="N109" s="288">
        <f>'PRINT TARIFF'!Q105</f>
        <v>20</v>
      </c>
      <c r="O109" s="288">
        <f>'PRINT TARIFF'!R105</f>
        <v>0</v>
      </c>
      <c r="P109" s="288">
        <f>'PRINT TARIFF'!S105</f>
        <v>0</v>
      </c>
      <c r="Q109" s="288">
        <f>'PRINT TARIFF'!T105</f>
        <v>7</v>
      </c>
      <c r="R109" s="288">
        <f>'PRINT TARIFF'!U105</f>
        <v>0</v>
      </c>
      <c r="S109" s="288">
        <f>'PRINT TARIFF'!V105</f>
        <v>0</v>
      </c>
      <c r="T109" s="288">
        <f>'PRINT TARIFF'!W105</f>
        <v>0</v>
      </c>
      <c r="U109" s="288">
        <f>'PRINT TARIFF'!X105</f>
        <v>0</v>
      </c>
      <c r="V109" s="288">
        <f>'PRINT TARIFF'!Y105</f>
        <v>0</v>
      </c>
      <c r="W109" s="288">
        <f>'PRINT TARIFF'!Z105</f>
        <v>0</v>
      </c>
      <c r="X109" s="289">
        <f>'PRINT TARIFF'!AA105</f>
        <v>23</v>
      </c>
      <c r="Y109" s="290">
        <f>'PRINT TARIFF'!AI105</f>
        <v>0</v>
      </c>
      <c r="Z109" s="290" t="str">
        <f>IF('PRINT TARIFF'!AJ105&lt;&gt;"",'PRINT TARIFF'!AJ105,"")</f>
        <v/>
      </c>
      <c r="AA109" s="291">
        <f>'PRINT TARIFF'!AK105</f>
        <v>0</v>
      </c>
    </row>
    <row r="110" spans="1:27" s="292" customFormat="1" ht="13.9" customHeight="1" x14ac:dyDescent="0.2">
      <c r="A110" s="283" t="str">
        <f>'PRINT TARIFF'!A106</f>
        <v>Brisbane</v>
      </c>
      <c r="B110" s="284" t="str">
        <f>'PRINT TARIFF'!C106</f>
        <v>Shipco Transport</v>
      </c>
      <c r="C110" s="285" t="str">
        <f>'PRINT TARIFF'!D106</f>
        <v>China</v>
      </c>
      <c r="D110" s="285" t="str">
        <f>'PRINT TARIFF'!E106</f>
        <v>Ningbo</v>
      </c>
      <c r="E110" s="286"/>
      <c r="F110" s="287" t="str">
        <f>'PRINT TARIFF'!H106</f>
        <v>USD</v>
      </c>
      <c r="G110" s="288">
        <f>'PRINT TARIFF'!I106</f>
        <v>22</v>
      </c>
      <c r="H110" s="288">
        <f>'PRINT TARIFF'!J106</f>
        <v>22</v>
      </c>
      <c r="I110" s="288">
        <f>'PRINT TARIFF'!K106</f>
        <v>22</v>
      </c>
      <c r="J110" s="644" t="str">
        <f>'PRINT TARIFF'!L106</f>
        <v>Direct</v>
      </c>
      <c r="K110" s="289">
        <f>'PRINT TARIFF'!N106</f>
        <v>21</v>
      </c>
      <c r="L110" s="288">
        <f>'PRINT TARIFF'!O106</f>
        <v>0</v>
      </c>
      <c r="M110" s="288">
        <f>'PRINT TARIFF'!P106</f>
        <v>0</v>
      </c>
      <c r="N110" s="288">
        <f>'PRINT TARIFF'!Q106</f>
        <v>20</v>
      </c>
      <c r="O110" s="288">
        <f>'PRINT TARIFF'!R106</f>
        <v>0</v>
      </c>
      <c r="P110" s="288">
        <f>'PRINT TARIFF'!S106</f>
        <v>0</v>
      </c>
      <c r="Q110" s="288">
        <f>'PRINT TARIFF'!T106</f>
        <v>7</v>
      </c>
      <c r="R110" s="288">
        <f>'PRINT TARIFF'!U106</f>
        <v>0</v>
      </c>
      <c r="S110" s="288">
        <f>'PRINT TARIFF'!V106</f>
        <v>0</v>
      </c>
      <c r="T110" s="288">
        <f>'PRINT TARIFF'!W106</f>
        <v>0</v>
      </c>
      <c r="U110" s="288">
        <f>'PRINT TARIFF'!X106</f>
        <v>0</v>
      </c>
      <c r="V110" s="288">
        <f>'PRINT TARIFF'!Y106</f>
        <v>0</v>
      </c>
      <c r="W110" s="288">
        <f>'PRINT TARIFF'!Z106</f>
        <v>0</v>
      </c>
      <c r="X110" s="289">
        <f>'PRINT TARIFF'!AA106</f>
        <v>23</v>
      </c>
      <c r="Y110" s="290">
        <f>'PRINT TARIFF'!AI106</f>
        <v>0</v>
      </c>
      <c r="Z110" s="290" t="str">
        <f>IF('PRINT TARIFF'!AJ106&lt;&gt;"",'PRINT TARIFF'!AJ106,"")</f>
        <v/>
      </c>
      <c r="AA110" s="291">
        <f>'PRINT TARIFF'!AK106</f>
        <v>0</v>
      </c>
    </row>
    <row r="111" spans="1:27" s="292" customFormat="1" ht="13.9" customHeight="1" x14ac:dyDescent="0.2">
      <c r="A111" s="283" t="str">
        <f>'PRINT TARIFF'!A107</f>
        <v>Fremantle</v>
      </c>
      <c r="B111" s="284" t="str">
        <f>'PRINT TARIFF'!C107</f>
        <v>Shipco Transport</v>
      </c>
      <c r="C111" s="285" t="str">
        <f>'PRINT TARIFF'!D107</f>
        <v>China</v>
      </c>
      <c r="D111" s="285" t="str">
        <f>'PRINT TARIFF'!E107</f>
        <v>Ningbo</v>
      </c>
      <c r="E111" s="286"/>
      <c r="F111" s="287" t="str">
        <f>'PRINT TARIFF'!H107</f>
        <v>USD</v>
      </c>
      <c r="G111" s="288">
        <f>'PRINT TARIFF'!I107</f>
        <v>21</v>
      </c>
      <c r="H111" s="288">
        <f>'PRINT TARIFF'!J107</f>
        <v>21</v>
      </c>
      <c r="I111" s="288">
        <f>'PRINT TARIFF'!K107</f>
        <v>21</v>
      </c>
      <c r="J111" s="644" t="str">
        <f>'PRINT TARIFF'!L107</f>
        <v>Direct</v>
      </c>
      <c r="K111" s="289">
        <f>'PRINT TARIFF'!N107</f>
        <v>20</v>
      </c>
      <c r="L111" s="288">
        <f>'PRINT TARIFF'!O107</f>
        <v>0</v>
      </c>
      <c r="M111" s="288">
        <f>'PRINT TARIFF'!P107</f>
        <v>0</v>
      </c>
      <c r="N111" s="288">
        <f>'PRINT TARIFF'!Q107</f>
        <v>20</v>
      </c>
      <c r="O111" s="288">
        <f>'PRINT TARIFF'!R107</f>
        <v>0</v>
      </c>
      <c r="P111" s="288">
        <f>'PRINT TARIFF'!S107</f>
        <v>0</v>
      </c>
      <c r="Q111" s="288">
        <f>'PRINT TARIFF'!T107</f>
        <v>7</v>
      </c>
      <c r="R111" s="288">
        <f>'PRINT TARIFF'!U107</f>
        <v>0</v>
      </c>
      <c r="S111" s="288">
        <f>'PRINT TARIFF'!V107</f>
        <v>0</v>
      </c>
      <c r="T111" s="288">
        <f>'PRINT TARIFF'!W107</f>
        <v>0</v>
      </c>
      <c r="U111" s="288">
        <f>'PRINT TARIFF'!X107</f>
        <v>0</v>
      </c>
      <c r="V111" s="288">
        <f>'PRINT TARIFF'!Y107</f>
        <v>0</v>
      </c>
      <c r="W111" s="288">
        <f>'PRINT TARIFF'!Z107</f>
        <v>0</v>
      </c>
      <c r="X111" s="289">
        <f>'PRINT TARIFF'!AA107</f>
        <v>23</v>
      </c>
      <c r="Y111" s="290">
        <f>'PRINT TARIFF'!AI107</f>
        <v>0</v>
      </c>
      <c r="Z111" s="290" t="str">
        <f>IF('PRINT TARIFF'!AJ107&lt;&gt;"",'PRINT TARIFF'!AJ107,"")</f>
        <v/>
      </c>
      <c r="AA111" s="291">
        <f>'PRINT TARIFF'!AK107</f>
        <v>0</v>
      </c>
    </row>
    <row r="112" spans="1:27" s="292" customFormat="1" ht="13.9" customHeight="1" x14ac:dyDescent="0.2">
      <c r="A112" s="283" t="str">
        <f>'PRINT TARIFF'!A108</f>
        <v>Melbourne</v>
      </c>
      <c r="B112" s="284" t="str">
        <f>'PRINT TARIFF'!C108</f>
        <v>Shipco Transport</v>
      </c>
      <c r="C112" s="285" t="str">
        <f>'PRINT TARIFF'!D108</f>
        <v>China</v>
      </c>
      <c r="D112" s="285" t="str">
        <f>'PRINT TARIFF'!E108</f>
        <v>Ningbo</v>
      </c>
      <c r="E112" s="286"/>
      <c r="F112" s="287" t="str">
        <f>'PRINT TARIFF'!H108</f>
        <v>USD</v>
      </c>
      <c r="G112" s="288">
        <f>'PRINT TARIFF'!I108</f>
        <v>22</v>
      </c>
      <c r="H112" s="288">
        <f>'PRINT TARIFF'!J108</f>
        <v>22</v>
      </c>
      <c r="I112" s="288">
        <f>'PRINT TARIFF'!K108</f>
        <v>22</v>
      </c>
      <c r="J112" s="644" t="str">
        <f>'PRINT TARIFF'!L108</f>
        <v>Direct</v>
      </c>
      <c r="K112" s="289" t="str">
        <f>'PRINT TARIFF'!N108</f>
        <v>17</v>
      </c>
      <c r="L112" s="288">
        <f>'PRINT TARIFF'!O108</f>
        <v>0</v>
      </c>
      <c r="M112" s="288">
        <f>'PRINT TARIFF'!P108</f>
        <v>0</v>
      </c>
      <c r="N112" s="288">
        <f>'PRINT TARIFF'!Q108</f>
        <v>20</v>
      </c>
      <c r="O112" s="288">
        <f>'PRINT TARIFF'!R108</f>
        <v>0</v>
      </c>
      <c r="P112" s="288">
        <f>'PRINT TARIFF'!S108</f>
        <v>0</v>
      </c>
      <c r="Q112" s="288">
        <f>'PRINT TARIFF'!T108</f>
        <v>7</v>
      </c>
      <c r="R112" s="288">
        <f>'PRINT TARIFF'!U108</f>
        <v>0</v>
      </c>
      <c r="S112" s="288">
        <f>'PRINT TARIFF'!V108</f>
        <v>0</v>
      </c>
      <c r="T112" s="288">
        <f>'PRINT TARIFF'!W108</f>
        <v>0</v>
      </c>
      <c r="U112" s="288">
        <f>'PRINT TARIFF'!X108</f>
        <v>0</v>
      </c>
      <c r="V112" s="288">
        <f>'PRINT TARIFF'!Y108</f>
        <v>0</v>
      </c>
      <c r="W112" s="288">
        <f>'PRINT TARIFF'!Z108</f>
        <v>0</v>
      </c>
      <c r="X112" s="289">
        <f>'PRINT TARIFF'!AA108</f>
        <v>23</v>
      </c>
      <c r="Y112" s="290">
        <f>'PRINT TARIFF'!AI108</f>
        <v>0</v>
      </c>
      <c r="Z112" s="290" t="str">
        <f>IF('PRINT TARIFF'!AJ108&lt;&gt;"",'PRINT TARIFF'!AJ108,"")</f>
        <v/>
      </c>
      <c r="AA112" s="291">
        <f>'PRINT TARIFF'!AK108</f>
        <v>0</v>
      </c>
    </row>
    <row r="113" spans="1:27" s="292" customFormat="1" ht="13.9" customHeight="1" x14ac:dyDescent="0.2">
      <c r="A113" s="283" t="str">
        <f>'PRINT TARIFF'!A109</f>
        <v>Sydney</v>
      </c>
      <c r="B113" s="284" t="str">
        <f>'PRINT TARIFF'!C109</f>
        <v>Shipco Transport</v>
      </c>
      <c r="C113" s="285" t="str">
        <f>'PRINT TARIFF'!D109</f>
        <v>China</v>
      </c>
      <c r="D113" s="285" t="str">
        <f>'PRINT TARIFF'!E109</f>
        <v>Ningbo</v>
      </c>
      <c r="E113" s="286"/>
      <c r="F113" s="287" t="str">
        <f>'PRINT TARIFF'!H109</f>
        <v>USD</v>
      </c>
      <c r="G113" s="288">
        <f>'PRINT TARIFF'!I109</f>
        <v>22</v>
      </c>
      <c r="H113" s="288">
        <f>'PRINT TARIFF'!J109</f>
        <v>22</v>
      </c>
      <c r="I113" s="288">
        <f>'PRINT TARIFF'!K109</f>
        <v>22</v>
      </c>
      <c r="J113" s="644" t="str">
        <f>'PRINT TARIFF'!L109</f>
        <v>Direct</v>
      </c>
      <c r="K113" s="289" t="str">
        <f>'PRINT TARIFF'!N109</f>
        <v>14/16</v>
      </c>
      <c r="L113" s="288">
        <f>'PRINT TARIFF'!O109</f>
        <v>0</v>
      </c>
      <c r="M113" s="288">
        <f>'PRINT TARIFF'!P109</f>
        <v>0</v>
      </c>
      <c r="N113" s="288">
        <f>'PRINT TARIFF'!Q109</f>
        <v>20</v>
      </c>
      <c r="O113" s="288">
        <f>'PRINT TARIFF'!R109</f>
        <v>0</v>
      </c>
      <c r="P113" s="288">
        <f>'PRINT TARIFF'!S109</f>
        <v>0</v>
      </c>
      <c r="Q113" s="288">
        <f>'PRINT TARIFF'!T109</f>
        <v>7</v>
      </c>
      <c r="R113" s="288">
        <f>'PRINT TARIFF'!U109</f>
        <v>0</v>
      </c>
      <c r="S113" s="288">
        <f>'PRINT TARIFF'!V109</f>
        <v>0</v>
      </c>
      <c r="T113" s="288">
        <f>'PRINT TARIFF'!W109</f>
        <v>0</v>
      </c>
      <c r="U113" s="288">
        <f>'PRINT TARIFF'!X109</f>
        <v>0</v>
      </c>
      <c r="V113" s="288">
        <f>'PRINT TARIFF'!Y109</f>
        <v>0</v>
      </c>
      <c r="W113" s="288">
        <f>'PRINT TARIFF'!Z109</f>
        <v>0</v>
      </c>
      <c r="X113" s="289">
        <f>'PRINT TARIFF'!AA109</f>
        <v>23</v>
      </c>
      <c r="Y113" s="290">
        <f>'PRINT TARIFF'!AI109</f>
        <v>0</v>
      </c>
      <c r="Z113" s="290" t="str">
        <f>IF('PRINT TARIFF'!AJ109&lt;&gt;"",'PRINT TARIFF'!AJ109,"")</f>
        <v/>
      </c>
      <c r="AA113" s="291">
        <f>'PRINT TARIFF'!AK109</f>
        <v>0</v>
      </c>
    </row>
    <row r="114" spans="1:27" s="292" customFormat="1" ht="13.9" customHeight="1" x14ac:dyDescent="0.2">
      <c r="A114" s="283" t="str">
        <f>'PRINT TARIFF'!A110</f>
        <v>Adelaide</v>
      </c>
      <c r="B114" s="284" t="str">
        <f>'PRINT TARIFF'!C110</f>
        <v>Shipco Transport</v>
      </c>
      <c r="C114" s="285" t="str">
        <f>'PRINT TARIFF'!D110</f>
        <v>China</v>
      </c>
      <c r="D114" s="285" t="str">
        <f>'PRINT TARIFF'!E110</f>
        <v>Qingdao</v>
      </c>
      <c r="E114" s="286"/>
      <c r="F114" s="287" t="str">
        <f>'PRINT TARIFF'!H110</f>
        <v>USD</v>
      </c>
      <c r="G114" s="288">
        <f>'PRINT TARIFF'!I110</f>
        <v>60</v>
      </c>
      <c r="H114" s="288">
        <f>'PRINT TARIFF'!J110</f>
        <v>60</v>
      </c>
      <c r="I114" s="288">
        <f>'PRINT TARIFF'!K110</f>
        <v>60</v>
      </c>
      <c r="J114" s="644" t="str">
        <f>'PRINT TARIFF'!L110</f>
        <v>Direct</v>
      </c>
      <c r="K114" s="289">
        <f>'PRINT TARIFF'!N110</f>
        <v>37</v>
      </c>
      <c r="L114" s="288">
        <f>'PRINT TARIFF'!O110</f>
        <v>0</v>
      </c>
      <c r="M114" s="288">
        <f>'PRINT TARIFF'!P110</f>
        <v>0</v>
      </c>
      <c r="N114" s="288">
        <f>'PRINT TARIFF'!Q110</f>
        <v>20</v>
      </c>
      <c r="O114" s="288">
        <f>'PRINT TARIFF'!R110</f>
        <v>0</v>
      </c>
      <c r="P114" s="288">
        <f>'PRINT TARIFF'!S110</f>
        <v>0</v>
      </c>
      <c r="Q114" s="288">
        <f>'PRINT TARIFF'!T110</f>
        <v>19</v>
      </c>
      <c r="R114" s="288">
        <f>'PRINT TARIFF'!U110</f>
        <v>10</v>
      </c>
      <c r="S114" s="288">
        <f>'PRINT TARIFF'!V110</f>
        <v>0</v>
      </c>
      <c r="T114" s="288">
        <f>'PRINT TARIFF'!W110</f>
        <v>0</v>
      </c>
      <c r="U114" s="288">
        <f>'PRINT TARIFF'!X110</f>
        <v>0</v>
      </c>
      <c r="V114" s="288">
        <f>'PRINT TARIFF'!Y110</f>
        <v>0</v>
      </c>
      <c r="W114" s="288">
        <f>'PRINT TARIFF'!Z110</f>
        <v>0</v>
      </c>
      <c r="X114" s="289">
        <f>'PRINT TARIFF'!AA110</f>
        <v>24</v>
      </c>
      <c r="Y114" s="290">
        <f>'PRINT TARIFF'!AI110</f>
        <v>0</v>
      </c>
      <c r="Z114" s="290" t="str">
        <f>IF('PRINT TARIFF'!AJ110&lt;&gt;"",'PRINT TARIFF'!AJ110,"")</f>
        <v/>
      </c>
      <c r="AA114" s="291">
        <f>'PRINT TARIFF'!AK110</f>
        <v>0</v>
      </c>
    </row>
    <row r="115" spans="1:27" s="292" customFormat="1" ht="13.9" customHeight="1" x14ac:dyDescent="0.2">
      <c r="A115" s="283" t="str">
        <f>'PRINT TARIFF'!A111</f>
        <v>Brisbane</v>
      </c>
      <c r="B115" s="284" t="str">
        <f>'PRINT TARIFF'!C111</f>
        <v>Shipco Transport</v>
      </c>
      <c r="C115" s="285" t="str">
        <f>'PRINT TARIFF'!D111</f>
        <v>China</v>
      </c>
      <c r="D115" s="285" t="str">
        <f>'PRINT TARIFF'!E111</f>
        <v>Qingdao</v>
      </c>
      <c r="E115" s="286"/>
      <c r="F115" s="287" t="str">
        <f>'PRINT TARIFF'!H111</f>
        <v>USD</v>
      </c>
      <c r="G115" s="288">
        <f>'PRINT TARIFF'!I111</f>
        <v>22</v>
      </c>
      <c r="H115" s="288">
        <f>'PRINT TARIFF'!J111</f>
        <v>22</v>
      </c>
      <c r="I115" s="288">
        <f>'PRINT TARIFF'!K111</f>
        <v>22</v>
      </c>
      <c r="J115" s="644" t="str">
        <f>'PRINT TARIFF'!L111</f>
        <v>Direct</v>
      </c>
      <c r="K115" s="289">
        <f>'PRINT TARIFF'!N111</f>
        <v>26</v>
      </c>
      <c r="L115" s="288">
        <f>'PRINT TARIFF'!O111</f>
        <v>0</v>
      </c>
      <c r="M115" s="288">
        <f>'PRINT TARIFF'!P111</f>
        <v>0</v>
      </c>
      <c r="N115" s="288">
        <f>'PRINT TARIFF'!Q111</f>
        <v>20</v>
      </c>
      <c r="O115" s="288">
        <f>'PRINT TARIFF'!R111</f>
        <v>0</v>
      </c>
      <c r="P115" s="288">
        <f>'PRINT TARIFF'!S111</f>
        <v>0</v>
      </c>
      <c r="Q115" s="288">
        <f>'PRINT TARIFF'!T111</f>
        <v>7</v>
      </c>
      <c r="R115" s="288">
        <f>'PRINT TARIFF'!U111</f>
        <v>0</v>
      </c>
      <c r="S115" s="288">
        <f>'PRINT TARIFF'!V111</f>
        <v>0</v>
      </c>
      <c r="T115" s="288">
        <f>'PRINT TARIFF'!W111</f>
        <v>0</v>
      </c>
      <c r="U115" s="288">
        <f>'PRINT TARIFF'!X111</f>
        <v>0</v>
      </c>
      <c r="V115" s="288">
        <f>'PRINT TARIFF'!Y111</f>
        <v>0</v>
      </c>
      <c r="W115" s="288">
        <f>'PRINT TARIFF'!Z111</f>
        <v>0</v>
      </c>
      <c r="X115" s="289">
        <f>'PRINT TARIFF'!AA111</f>
        <v>24</v>
      </c>
      <c r="Y115" s="290">
        <f>'PRINT TARIFF'!AI111</f>
        <v>0</v>
      </c>
      <c r="Z115" s="290" t="str">
        <f>IF('PRINT TARIFF'!AJ111&lt;&gt;"",'PRINT TARIFF'!AJ111,"")</f>
        <v/>
      </c>
      <c r="AA115" s="291">
        <f>'PRINT TARIFF'!AK111</f>
        <v>0</v>
      </c>
    </row>
    <row r="116" spans="1:27" s="292" customFormat="1" ht="13.9" customHeight="1" x14ac:dyDescent="0.2">
      <c r="A116" s="283" t="str">
        <f>'PRINT TARIFF'!A112</f>
        <v>Fremantle</v>
      </c>
      <c r="B116" s="284" t="str">
        <f>'PRINT TARIFF'!C112</f>
        <v>Shipco Transport</v>
      </c>
      <c r="C116" s="285" t="str">
        <f>'PRINT TARIFF'!D112</f>
        <v>China</v>
      </c>
      <c r="D116" s="285" t="str">
        <f>'PRINT TARIFF'!E112</f>
        <v>Qingdao</v>
      </c>
      <c r="E116" s="286"/>
      <c r="F116" s="287" t="str">
        <f>'PRINT TARIFF'!H112</f>
        <v>USD</v>
      </c>
      <c r="G116" s="288">
        <f>'PRINT TARIFF'!I112</f>
        <v>21</v>
      </c>
      <c r="H116" s="288">
        <f>'PRINT TARIFF'!J112</f>
        <v>21</v>
      </c>
      <c r="I116" s="288">
        <f>'PRINT TARIFF'!K112</f>
        <v>21</v>
      </c>
      <c r="J116" s="644" t="str">
        <f>'PRINT TARIFF'!L112</f>
        <v>Direct via SGSIN</v>
      </c>
      <c r="K116" s="289">
        <f>'PRINT TARIFF'!N112</f>
        <v>26</v>
      </c>
      <c r="L116" s="288">
        <f>'PRINT TARIFF'!O112</f>
        <v>0</v>
      </c>
      <c r="M116" s="288">
        <f>'PRINT TARIFF'!P112</f>
        <v>0</v>
      </c>
      <c r="N116" s="288">
        <f>'PRINT TARIFF'!Q112</f>
        <v>20</v>
      </c>
      <c r="O116" s="288">
        <f>'PRINT TARIFF'!R112</f>
        <v>0</v>
      </c>
      <c r="P116" s="288">
        <f>'PRINT TARIFF'!S112</f>
        <v>0</v>
      </c>
      <c r="Q116" s="288">
        <f>'PRINT TARIFF'!T112</f>
        <v>7</v>
      </c>
      <c r="R116" s="288">
        <f>'PRINT TARIFF'!U112</f>
        <v>0</v>
      </c>
      <c r="S116" s="288">
        <f>'PRINT TARIFF'!V112</f>
        <v>0</v>
      </c>
      <c r="T116" s="288">
        <f>'PRINT TARIFF'!W112</f>
        <v>0</v>
      </c>
      <c r="U116" s="288">
        <f>'PRINT TARIFF'!X112</f>
        <v>0</v>
      </c>
      <c r="V116" s="288">
        <f>'PRINT TARIFF'!Y112</f>
        <v>0</v>
      </c>
      <c r="W116" s="288">
        <f>'PRINT TARIFF'!Z112</f>
        <v>0</v>
      </c>
      <c r="X116" s="289">
        <f>'PRINT TARIFF'!AA112</f>
        <v>24</v>
      </c>
      <c r="Y116" s="290">
        <f>'PRINT TARIFF'!AI112</f>
        <v>0</v>
      </c>
      <c r="Z116" s="290" t="str">
        <f>IF('PRINT TARIFF'!AJ112&lt;&gt;"",'PRINT TARIFF'!AJ112,"")</f>
        <v/>
      </c>
      <c r="AA116" s="291">
        <f>'PRINT TARIFF'!AK112</f>
        <v>0</v>
      </c>
    </row>
    <row r="117" spans="1:27" s="292" customFormat="1" ht="13.9" customHeight="1" x14ac:dyDescent="0.2">
      <c r="A117" s="283" t="str">
        <f>'PRINT TARIFF'!A113</f>
        <v>Melbourne</v>
      </c>
      <c r="B117" s="284" t="str">
        <f>'PRINT TARIFF'!C113</f>
        <v>Shipco Transport</v>
      </c>
      <c r="C117" s="285" t="str">
        <f>'PRINT TARIFF'!D113</f>
        <v>China</v>
      </c>
      <c r="D117" s="285" t="str">
        <f>'PRINT TARIFF'!E113</f>
        <v>Qingdao</v>
      </c>
      <c r="E117" s="286"/>
      <c r="F117" s="287" t="str">
        <f>'PRINT TARIFF'!H113</f>
        <v>USD</v>
      </c>
      <c r="G117" s="288">
        <f>'PRINT TARIFF'!I113</f>
        <v>22</v>
      </c>
      <c r="H117" s="288">
        <f>'PRINT TARIFF'!J113</f>
        <v>22</v>
      </c>
      <c r="I117" s="288">
        <f>'PRINT TARIFF'!K113</f>
        <v>22</v>
      </c>
      <c r="J117" s="644" t="str">
        <f>'PRINT TARIFF'!L113</f>
        <v>Direct</v>
      </c>
      <c r="K117" s="289">
        <f>'PRINT TARIFF'!N113</f>
        <v>17</v>
      </c>
      <c r="L117" s="288">
        <f>'PRINT TARIFF'!O113</f>
        <v>0</v>
      </c>
      <c r="M117" s="288">
        <f>'PRINT TARIFF'!P113</f>
        <v>0</v>
      </c>
      <c r="N117" s="288">
        <f>'PRINT TARIFF'!Q113</f>
        <v>20</v>
      </c>
      <c r="O117" s="288">
        <f>'PRINT TARIFF'!R113</f>
        <v>0</v>
      </c>
      <c r="P117" s="288">
        <f>'PRINT TARIFF'!S113</f>
        <v>0</v>
      </c>
      <c r="Q117" s="288">
        <f>'PRINT TARIFF'!T113</f>
        <v>7</v>
      </c>
      <c r="R117" s="288">
        <f>'PRINT TARIFF'!U113</f>
        <v>0</v>
      </c>
      <c r="S117" s="288">
        <f>'PRINT TARIFF'!V113</f>
        <v>0</v>
      </c>
      <c r="T117" s="288">
        <f>'PRINT TARIFF'!W113</f>
        <v>0</v>
      </c>
      <c r="U117" s="288">
        <f>'PRINT TARIFF'!X113</f>
        <v>0</v>
      </c>
      <c r="V117" s="288">
        <f>'PRINT TARIFF'!Y113</f>
        <v>0</v>
      </c>
      <c r="W117" s="288">
        <f>'PRINT TARIFF'!Z113</f>
        <v>0</v>
      </c>
      <c r="X117" s="289">
        <f>'PRINT TARIFF'!AA113</f>
        <v>24</v>
      </c>
      <c r="Y117" s="290">
        <f>'PRINT TARIFF'!AI113</f>
        <v>0</v>
      </c>
      <c r="Z117" s="290" t="str">
        <f>IF('PRINT TARIFF'!AJ113&lt;&gt;"",'PRINT TARIFF'!AJ113,"")</f>
        <v/>
      </c>
      <c r="AA117" s="291">
        <f>'PRINT TARIFF'!AK113</f>
        <v>0</v>
      </c>
    </row>
    <row r="118" spans="1:27" s="292" customFormat="1" ht="13.9" customHeight="1" x14ac:dyDescent="0.2">
      <c r="A118" s="283" t="str">
        <f>'PRINT TARIFF'!A114</f>
        <v>Sydney</v>
      </c>
      <c r="B118" s="284" t="str">
        <f>'PRINT TARIFF'!C114</f>
        <v>Shipco Transport</v>
      </c>
      <c r="C118" s="285" t="str">
        <f>'PRINT TARIFF'!D114</f>
        <v>China</v>
      </c>
      <c r="D118" s="285" t="str">
        <f>'PRINT TARIFF'!E114</f>
        <v>Qingdao</v>
      </c>
      <c r="E118" s="286"/>
      <c r="F118" s="287" t="str">
        <f>'PRINT TARIFF'!H114</f>
        <v>USD</v>
      </c>
      <c r="G118" s="288">
        <f>'PRINT TARIFF'!I114</f>
        <v>22</v>
      </c>
      <c r="H118" s="288">
        <f>'PRINT TARIFF'!J114</f>
        <v>22</v>
      </c>
      <c r="I118" s="288">
        <f>'PRINT TARIFF'!K114</f>
        <v>22</v>
      </c>
      <c r="J118" s="644" t="str">
        <f>'PRINT TARIFF'!L114</f>
        <v>Direct</v>
      </c>
      <c r="K118" s="289">
        <f>'PRINT TARIFF'!N114</f>
        <v>19</v>
      </c>
      <c r="L118" s="288">
        <f>'PRINT TARIFF'!O114</f>
        <v>0</v>
      </c>
      <c r="M118" s="288">
        <f>'PRINT TARIFF'!P114</f>
        <v>0</v>
      </c>
      <c r="N118" s="288">
        <f>'PRINT TARIFF'!Q114</f>
        <v>20</v>
      </c>
      <c r="O118" s="288">
        <f>'PRINT TARIFF'!R114</f>
        <v>0</v>
      </c>
      <c r="P118" s="288">
        <f>'PRINT TARIFF'!S114</f>
        <v>0</v>
      </c>
      <c r="Q118" s="288">
        <f>'PRINT TARIFF'!T114</f>
        <v>7</v>
      </c>
      <c r="R118" s="288">
        <f>'PRINT TARIFF'!U114</f>
        <v>0</v>
      </c>
      <c r="S118" s="288">
        <f>'PRINT TARIFF'!V114</f>
        <v>0</v>
      </c>
      <c r="T118" s="288">
        <f>'PRINT TARIFF'!W114</f>
        <v>0</v>
      </c>
      <c r="U118" s="288">
        <f>'PRINT TARIFF'!X114</f>
        <v>0</v>
      </c>
      <c r="V118" s="288">
        <f>'PRINT TARIFF'!Y114</f>
        <v>0</v>
      </c>
      <c r="W118" s="288">
        <f>'PRINT TARIFF'!Z114</f>
        <v>0</v>
      </c>
      <c r="X118" s="289">
        <f>'PRINT TARIFF'!AA114</f>
        <v>24</v>
      </c>
      <c r="Y118" s="290">
        <f>'PRINT TARIFF'!AI114</f>
        <v>0</v>
      </c>
      <c r="Z118" s="290" t="str">
        <f>IF('PRINT TARIFF'!AJ114&lt;&gt;"",'PRINT TARIFF'!AJ114,"")</f>
        <v/>
      </c>
      <c r="AA118" s="291">
        <f>'PRINT TARIFF'!AK114</f>
        <v>0</v>
      </c>
    </row>
    <row r="119" spans="1:27" s="292" customFormat="1" ht="13.9" customHeight="1" x14ac:dyDescent="0.2">
      <c r="A119" s="283" t="str">
        <f>'PRINT TARIFF'!A115</f>
        <v>Adelaide</v>
      </c>
      <c r="B119" s="284" t="str">
        <f>'PRINT TARIFF'!C115</f>
        <v>Shipco Transport</v>
      </c>
      <c r="C119" s="285" t="str">
        <f>'PRINT TARIFF'!D115</f>
        <v>China</v>
      </c>
      <c r="D119" s="285" t="str">
        <f>'PRINT TARIFF'!E115</f>
        <v>Rongqi</v>
      </c>
      <c r="E119" s="286"/>
      <c r="F119" s="287" t="str">
        <f>'PRINT TARIFF'!H115</f>
        <v>USD</v>
      </c>
      <c r="G119" s="288">
        <f>'PRINT TARIFF'!I115</f>
        <v>73</v>
      </c>
      <c r="H119" s="288">
        <f>'PRINT TARIFF'!J115</f>
        <v>110</v>
      </c>
      <c r="I119" s="288">
        <f>'PRINT TARIFF'!K115</f>
        <v>123</v>
      </c>
      <c r="J119" s="644" t="str">
        <f>'PRINT TARIFF'!L115</f>
        <v>via HKHKG</v>
      </c>
      <c r="K119" s="289">
        <f>'PRINT TARIFF'!N115</f>
        <v>29</v>
      </c>
      <c r="L119" s="288">
        <f>'PRINT TARIFF'!O115</f>
        <v>0</v>
      </c>
      <c r="M119" s="288">
        <f>'PRINT TARIFF'!P115</f>
        <v>0</v>
      </c>
      <c r="N119" s="288">
        <f>'PRINT TARIFF'!Q115</f>
        <v>20</v>
      </c>
      <c r="O119" s="288">
        <f>'PRINT TARIFF'!R115</f>
        <v>0</v>
      </c>
      <c r="P119" s="288">
        <f>'PRINT TARIFF'!S115</f>
        <v>0</v>
      </c>
      <c r="Q119" s="288">
        <f>'PRINT TARIFF'!T115</f>
        <v>7</v>
      </c>
      <c r="R119" s="288">
        <f>'PRINT TARIFF'!U115</f>
        <v>10</v>
      </c>
      <c r="S119" s="288">
        <f>'PRINT TARIFF'!V115</f>
        <v>0</v>
      </c>
      <c r="T119" s="288">
        <f>'PRINT TARIFF'!W115</f>
        <v>0</v>
      </c>
      <c r="U119" s="288">
        <f>'PRINT TARIFF'!X115</f>
        <v>0</v>
      </c>
      <c r="V119" s="288">
        <f>'PRINT TARIFF'!Y115</f>
        <v>0</v>
      </c>
      <c r="W119" s="288">
        <f>'PRINT TARIFF'!Z115</f>
        <v>0</v>
      </c>
      <c r="X119" s="289">
        <f>'PRINT TARIFF'!AA115</f>
        <v>25</v>
      </c>
      <c r="Y119" s="290">
        <f>'PRINT TARIFF'!AI115</f>
        <v>0</v>
      </c>
      <c r="Z119" s="290" t="str">
        <f>IF('PRINT TARIFF'!AJ115&lt;&gt;"",'PRINT TARIFF'!AJ115,"")</f>
        <v/>
      </c>
      <c r="AA119" s="291">
        <f>'PRINT TARIFF'!AK115</f>
        <v>0</v>
      </c>
    </row>
    <row r="120" spans="1:27" s="292" customFormat="1" ht="13.9" customHeight="1" x14ac:dyDescent="0.2">
      <c r="A120" s="283" t="str">
        <f>'PRINT TARIFF'!A116</f>
        <v>Brisbane</v>
      </c>
      <c r="B120" s="284" t="str">
        <f>'PRINT TARIFF'!C116</f>
        <v>Shipco Transport</v>
      </c>
      <c r="C120" s="285" t="str">
        <f>'PRINT TARIFF'!D116</f>
        <v>China</v>
      </c>
      <c r="D120" s="285" t="str">
        <f>'PRINT TARIFF'!E116</f>
        <v>Rongqi</v>
      </c>
      <c r="E120" s="286"/>
      <c r="F120" s="287" t="str">
        <f>'PRINT TARIFF'!H116</f>
        <v>USD</v>
      </c>
      <c r="G120" s="288">
        <f>'PRINT TARIFF'!I116</f>
        <v>73</v>
      </c>
      <c r="H120" s="288">
        <f>'PRINT TARIFF'!J116</f>
        <v>113</v>
      </c>
      <c r="I120" s="288">
        <f>'PRINT TARIFF'!K116</f>
        <v>128</v>
      </c>
      <c r="J120" s="644" t="str">
        <f>'PRINT TARIFF'!L116</f>
        <v>via HKHKG</v>
      </c>
      <c r="K120" s="289">
        <f>'PRINT TARIFF'!N116</f>
        <v>23</v>
      </c>
      <c r="L120" s="288">
        <f>'PRINT TARIFF'!O116</f>
        <v>0</v>
      </c>
      <c r="M120" s="288">
        <f>'PRINT TARIFF'!P116</f>
        <v>0</v>
      </c>
      <c r="N120" s="288">
        <f>'PRINT TARIFF'!Q116</f>
        <v>20</v>
      </c>
      <c r="O120" s="288">
        <f>'PRINT TARIFF'!R116</f>
        <v>0</v>
      </c>
      <c r="P120" s="288">
        <f>'PRINT TARIFF'!S116</f>
        <v>0</v>
      </c>
      <c r="Q120" s="288">
        <f>'PRINT TARIFF'!T116</f>
        <v>7</v>
      </c>
      <c r="R120" s="288">
        <f>'PRINT TARIFF'!U116</f>
        <v>10</v>
      </c>
      <c r="S120" s="288">
        <f>'PRINT TARIFF'!V116</f>
        <v>0</v>
      </c>
      <c r="T120" s="288">
        <f>'PRINT TARIFF'!W116</f>
        <v>0</v>
      </c>
      <c r="U120" s="288">
        <f>'PRINT TARIFF'!X116</f>
        <v>0</v>
      </c>
      <c r="V120" s="288">
        <f>'PRINT TARIFF'!Y116</f>
        <v>0</v>
      </c>
      <c r="W120" s="288">
        <f>'PRINT TARIFF'!Z116</f>
        <v>0</v>
      </c>
      <c r="X120" s="289">
        <f>'PRINT TARIFF'!AA116</f>
        <v>25</v>
      </c>
      <c r="Y120" s="290">
        <f>'PRINT TARIFF'!AI116</f>
        <v>0</v>
      </c>
      <c r="Z120" s="290" t="str">
        <f>IF('PRINT TARIFF'!AJ116&lt;&gt;"",'PRINT TARIFF'!AJ116,"")</f>
        <v/>
      </c>
      <c r="AA120" s="291">
        <f>'PRINT TARIFF'!AK116</f>
        <v>0</v>
      </c>
    </row>
    <row r="121" spans="1:27" s="292" customFormat="1" ht="13.9" customHeight="1" x14ac:dyDescent="0.2">
      <c r="A121" s="283" t="str">
        <f>'PRINT TARIFF'!A117</f>
        <v>Fremantle</v>
      </c>
      <c r="B121" s="284" t="str">
        <f>'PRINT TARIFF'!C117</f>
        <v>Shipco Transport</v>
      </c>
      <c r="C121" s="285" t="str">
        <f>'PRINT TARIFF'!D117</f>
        <v>China</v>
      </c>
      <c r="D121" s="285" t="str">
        <f>'PRINT TARIFF'!E117</f>
        <v>Rongqi</v>
      </c>
      <c r="E121" s="286"/>
      <c r="F121" s="287" t="str">
        <f>'PRINT TARIFF'!H117</f>
        <v>USD</v>
      </c>
      <c r="G121" s="288">
        <f>'PRINT TARIFF'!I117</f>
        <v>71</v>
      </c>
      <c r="H121" s="288">
        <f>'PRINT TARIFF'!J117</f>
        <v>112</v>
      </c>
      <c r="I121" s="288">
        <f>'PRINT TARIFF'!K117</f>
        <v>140</v>
      </c>
      <c r="J121" s="644" t="str">
        <f>'PRINT TARIFF'!L117</f>
        <v>via HKHKG</v>
      </c>
      <c r="K121" s="289">
        <f>'PRINT TARIFF'!N117</f>
        <v>24</v>
      </c>
      <c r="L121" s="288">
        <f>'PRINT TARIFF'!O117</f>
        <v>0</v>
      </c>
      <c r="M121" s="288">
        <f>'PRINT TARIFF'!P117</f>
        <v>0</v>
      </c>
      <c r="N121" s="288">
        <f>'PRINT TARIFF'!Q117</f>
        <v>20</v>
      </c>
      <c r="O121" s="288">
        <f>'PRINT TARIFF'!R117</f>
        <v>0</v>
      </c>
      <c r="P121" s="288">
        <f>'PRINT TARIFF'!S117</f>
        <v>0</v>
      </c>
      <c r="Q121" s="288">
        <f>'PRINT TARIFF'!T117</f>
        <v>7</v>
      </c>
      <c r="R121" s="288">
        <f>'PRINT TARIFF'!U117</f>
        <v>10</v>
      </c>
      <c r="S121" s="288">
        <f>'PRINT TARIFF'!V117</f>
        <v>0</v>
      </c>
      <c r="T121" s="288">
        <f>'PRINT TARIFF'!W117</f>
        <v>0</v>
      </c>
      <c r="U121" s="288">
        <f>'PRINT TARIFF'!X117</f>
        <v>0</v>
      </c>
      <c r="V121" s="288">
        <f>'PRINT TARIFF'!Y117</f>
        <v>0</v>
      </c>
      <c r="W121" s="288">
        <f>'PRINT TARIFF'!Z117</f>
        <v>0</v>
      </c>
      <c r="X121" s="289">
        <f>'PRINT TARIFF'!AA117</f>
        <v>25</v>
      </c>
      <c r="Y121" s="290">
        <f>'PRINT TARIFF'!AI117</f>
        <v>0</v>
      </c>
      <c r="Z121" s="290" t="str">
        <f>IF('PRINT TARIFF'!AJ117&lt;&gt;"",'PRINT TARIFF'!AJ117,"")</f>
        <v/>
      </c>
      <c r="AA121" s="291">
        <f>'PRINT TARIFF'!AK117</f>
        <v>0</v>
      </c>
    </row>
    <row r="122" spans="1:27" s="292" customFormat="1" ht="13.9" customHeight="1" x14ac:dyDescent="0.2">
      <c r="A122" s="283" t="str">
        <f>'PRINT TARIFF'!A118</f>
        <v>Melbourne</v>
      </c>
      <c r="B122" s="284" t="str">
        <f>'PRINT TARIFF'!C118</f>
        <v>Shipco Transport</v>
      </c>
      <c r="C122" s="285" t="str">
        <f>'PRINT TARIFF'!D118</f>
        <v>China</v>
      </c>
      <c r="D122" s="285" t="str">
        <f>'PRINT TARIFF'!E118</f>
        <v>Rongqi</v>
      </c>
      <c r="E122" s="286"/>
      <c r="F122" s="287" t="str">
        <f>'PRINT TARIFF'!H118</f>
        <v>USD</v>
      </c>
      <c r="G122" s="288">
        <f>'PRINT TARIFF'!I118</f>
        <v>73</v>
      </c>
      <c r="H122" s="288">
        <f>'PRINT TARIFF'!J118</f>
        <v>113</v>
      </c>
      <c r="I122" s="288">
        <f>'PRINT TARIFF'!K118</f>
        <v>128</v>
      </c>
      <c r="J122" s="644" t="str">
        <f>'PRINT TARIFF'!L118</f>
        <v>via HKHKG</v>
      </c>
      <c r="K122" s="289">
        <f>'PRINT TARIFF'!N118</f>
        <v>23</v>
      </c>
      <c r="L122" s="288">
        <f>'PRINT TARIFF'!O118</f>
        <v>0</v>
      </c>
      <c r="M122" s="288">
        <f>'PRINT TARIFF'!P118</f>
        <v>0</v>
      </c>
      <c r="N122" s="288">
        <f>'PRINT TARIFF'!Q118</f>
        <v>20</v>
      </c>
      <c r="O122" s="288">
        <f>'PRINT TARIFF'!R118</f>
        <v>0</v>
      </c>
      <c r="P122" s="288">
        <f>'PRINT TARIFF'!S118</f>
        <v>0</v>
      </c>
      <c r="Q122" s="288">
        <f>'PRINT TARIFF'!T118</f>
        <v>7</v>
      </c>
      <c r="R122" s="288">
        <f>'PRINT TARIFF'!U118</f>
        <v>10</v>
      </c>
      <c r="S122" s="288">
        <f>'PRINT TARIFF'!V118</f>
        <v>0</v>
      </c>
      <c r="T122" s="288">
        <f>'PRINT TARIFF'!W118</f>
        <v>0</v>
      </c>
      <c r="U122" s="288">
        <f>'PRINT TARIFF'!X118</f>
        <v>0</v>
      </c>
      <c r="V122" s="288">
        <f>'PRINT TARIFF'!Y118</f>
        <v>0</v>
      </c>
      <c r="W122" s="288">
        <f>'PRINT TARIFF'!Z118</f>
        <v>0</v>
      </c>
      <c r="X122" s="289">
        <f>'PRINT TARIFF'!AA118</f>
        <v>25</v>
      </c>
      <c r="Y122" s="290">
        <f>'PRINT TARIFF'!AI118</f>
        <v>0</v>
      </c>
      <c r="Z122" s="290" t="str">
        <f>IF('PRINT TARIFF'!AJ118&lt;&gt;"",'PRINT TARIFF'!AJ118,"")</f>
        <v/>
      </c>
      <c r="AA122" s="291">
        <f>'PRINT TARIFF'!AK118</f>
        <v>0</v>
      </c>
    </row>
    <row r="123" spans="1:27" s="292" customFormat="1" ht="13.9" customHeight="1" x14ac:dyDescent="0.2">
      <c r="A123" s="283" t="str">
        <f>'PRINT TARIFF'!A119</f>
        <v>Sydney</v>
      </c>
      <c r="B123" s="284" t="str">
        <f>'PRINT TARIFF'!C119</f>
        <v>Shipco Transport</v>
      </c>
      <c r="C123" s="285" t="str">
        <f>'PRINT TARIFF'!D119</f>
        <v>China</v>
      </c>
      <c r="D123" s="285" t="str">
        <f>'PRINT TARIFF'!E119</f>
        <v>Rongqi</v>
      </c>
      <c r="E123" s="286"/>
      <c r="F123" s="287" t="str">
        <f>'PRINT TARIFF'!H119</f>
        <v>USD</v>
      </c>
      <c r="G123" s="288">
        <f>'PRINT TARIFF'!I119</f>
        <v>73</v>
      </c>
      <c r="H123" s="288">
        <f>'PRINT TARIFF'!J119</f>
        <v>113</v>
      </c>
      <c r="I123" s="288">
        <f>'PRINT TARIFF'!K119</f>
        <v>128</v>
      </c>
      <c r="J123" s="644" t="str">
        <f>'PRINT TARIFF'!L119</f>
        <v>via HKHKG</v>
      </c>
      <c r="K123" s="289">
        <f>'PRINT TARIFF'!N119</f>
        <v>20</v>
      </c>
      <c r="L123" s="288">
        <f>'PRINT TARIFF'!O119</f>
        <v>0</v>
      </c>
      <c r="M123" s="288">
        <f>'PRINT TARIFF'!P119</f>
        <v>0</v>
      </c>
      <c r="N123" s="288">
        <f>'PRINT TARIFF'!Q119</f>
        <v>20</v>
      </c>
      <c r="O123" s="288">
        <f>'PRINT TARIFF'!R119</f>
        <v>0</v>
      </c>
      <c r="P123" s="288">
        <f>'PRINT TARIFF'!S119</f>
        <v>0</v>
      </c>
      <c r="Q123" s="288">
        <f>'PRINT TARIFF'!T119</f>
        <v>7</v>
      </c>
      <c r="R123" s="288">
        <f>'PRINT TARIFF'!U119</f>
        <v>10</v>
      </c>
      <c r="S123" s="288">
        <f>'PRINT TARIFF'!V119</f>
        <v>0</v>
      </c>
      <c r="T123" s="288">
        <f>'PRINT TARIFF'!W119</f>
        <v>0</v>
      </c>
      <c r="U123" s="288">
        <f>'PRINT TARIFF'!X119</f>
        <v>0</v>
      </c>
      <c r="V123" s="288">
        <f>'PRINT TARIFF'!Y119</f>
        <v>0</v>
      </c>
      <c r="W123" s="288">
        <f>'PRINT TARIFF'!Z119</f>
        <v>0</v>
      </c>
      <c r="X123" s="289">
        <f>'PRINT TARIFF'!AA119</f>
        <v>25</v>
      </c>
      <c r="Y123" s="290">
        <f>'PRINT TARIFF'!AI119</f>
        <v>0</v>
      </c>
      <c r="Z123" s="290" t="str">
        <f>IF('PRINT TARIFF'!AJ119&lt;&gt;"",'PRINT TARIFF'!AJ119,"")</f>
        <v/>
      </c>
      <c r="AA123" s="291">
        <f>'PRINT TARIFF'!AK119</f>
        <v>0</v>
      </c>
    </row>
    <row r="124" spans="1:27" s="292" customFormat="1" ht="13.9" customHeight="1" x14ac:dyDescent="0.2">
      <c r="A124" s="283" t="str">
        <f>'PRINT TARIFF'!A120</f>
        <v>Adelaide</v>
      </c>
      <c r="B124" s="284" t="str">
        <f>'PRINT TARIFF'!C120</f>
        <v>Shipco Transport</v>
      </c>
      <c r="C124" s="285" t="str">
        <f>'PRINT TARIFF'!D120</f>
        <v>China</v>
      </c>
      <c r="D124" s="285" t="str">
        <f>'PRINT TARIFF'!E120</f>
        <v>Shanghai</v>
      </c>
      <c r="E124" s="286"/>
      <c r="F124" s="287" t="str">
        <f>'PRINT TARIFF'!H120</f>
        <v>USD</v>
      </c>
      <c r="G124" s="288">
        <f>'PRINT TARIFF'!I120</f>
        <v>10</v>
      </c>
      <c r="H124" s="288">
        <f>'PRINT TARIFF'!J120</f>
        <v>10</v>
      </c>
      <c r="I124" s="288">
        <f>'PRINT TARIFF'!K120</f>
        <v>10</v>
      </c>
      <c r="J124" s="644" t="str">
        <f>'PRINT TARIFF'!L120</f>
        <v>Direct</v>
      </c>
      <c r="K124" s="289">
        <f>'PRINT TARIFF'!N120</f>
        <v>32</v>
      </c>
      <c r="L124" s="288">
        <f>'PRINT TARIFF'!O120</f>
        <v>0</v>
      </c>
      <c r="M124" s="288">
        <f>'PRINT TARIFF'!P120</f>
        <v>0</v>
      </c>
      <c r="N124" s="288">
        <f>'PRINT TARIFF'!Q120</f>
        <v>20</v>
      </c>
      <c r="O124" s="288">
        <f>'PRINT TARIFF'!R120</f>
        <v>0</v>
      </c>
      <c r="P124" s="288">
        <f>'PRINT TARIFF'!S120</f>
        <v>0</v>
      </c>
      <c r="Q124" s="288">
        <f>'PRINT TARIFF'!T120</f>
        <v>7</v>
      </c>
      <c r="R124" s="288">
        <f>'PRINT TARIFF'!U120</f>
        <v>0</v>
      </c>
      <c r="S124" s="288">
        <f>'PRINT TARIFF'!V120</f>
        <v>0</v>
      </c>
      <c r="T124" s="288">
        <f>'PRINT TARIFF'!W120</f>
        <v>0</v>
      </c>
      <c r="U124" s="288">
        <f>'PRINT TARIFF'!X120</f>
        <v>0</v>
      </c>
      <c r="V124" s="288">
        <f>'PRINT TARIFF'!Y120</f>
        <v>0</v>
      </c>
      <c r="W124" s="288">
        <f>'PRINT TARIFF'!Z120</f>
        <v>0</v>
      </c>
      <c r="X124" s="289">
        <f>'PRINT TARIFF'!AA120</f>
        <v>26</v>
      </c>
      <c r="Y124" s="290">
        <f>'PRINT TARIFF'!AI120</f>
        <v>0</v>
      </c>
      <c r="Z124" s="290" t="str">
        <f>IF('PRINT TARIFF'!AJ120&lt;&gt;"",'PRINT TARIFF'!AJ120,"")</f>
        <v/>
      </c>
      <c r="AA124" s="291">
        <f>'PRINT TARIFF'!AK120</f>
        <v>0</v>
      </c>
    </row>
    <row r="125" spans="1:27" s="292" customFormat="1" ht="13.9" customHeight="1" x14ac:dyDescent="0.2">
      <c r="A125" s="283" t="str">
        <f>'PRINT TARIFF'!A121</f>
        <v>Brisbane</v>
      </c>
      <c r="B125" s="284" t="str">
        <f>'PRINT TARIFF'!C121</f>
        <v>Shipco Transport</v>
      </c>
      <c r="C125" s="285" t="str">
        <f>'PRINT TARIFF'!D121</f>
        <v>China</v>
      </c>
      <c r="D125" s="285" t="str">
        <f>'PRINT TARIFF'!E121</f>
        <v>Shanghai</v>
      </c>
      <c r="E125" s="286"/>
      <c r="F125" s="287" t="str">
        <f>'PRINT TARIFF'!H121</f>
        <v>USD</v>
      </c>
      <c r="G125" s="288">
        <f>'PRINT TARIFF'!I121</f>
        <v>22</v>
      </c>
      <c r="H125" s="288">
        <f>'PRINT TARIFF'!J121</f>
        <v>22</v>
      </c>
      <c r="I125" s="288">
        <f>'PRINT TARIFF'!K121</f>
        <v>22</v>
      </c>
      <c r="J125" s="644" t="str">
        <f>'PRINT TARIFF'!L121</f>
        <v>Direct</v>
      </c>
      <c r="K125" s="289">
        <f>'PRINT TARIFF'!N121</f>
        <v>23</v>
      </c>
      <c r="L125" s="288">
        <f>'PRINT TARIFF'!O121</f>
        <v>0</v>
      </c>
      <c r="M125" s="288">
        <f>'PRINT TARIFF'!P121</f>
        <v>0</v>
      </c>
      <c r="N125" s="288">
        <f>'PRINT TARIFF'!Q121</f>
        <v>20</v>
      </c>
      <c r="O125" s="288">
        <f>'PRINT TARIFF'!R121</f>
        <v>0</v>
      </c>
      <c r="P125" s="288">
        <f>'PRINT TARIFF'!S121</f>
        <v>0</v>
      </c>
      <c r="Q125" s="288">
        <f>'PRINT TARIFF'!T121</f>
        <v>7</v>
      </c>
      <c r="R125" s="288">
        <f>'PRINT TARIFF'!U121</f>
        <v>0</v>
      </c>
      <c r="S125" s="288">
        <f>'PRINT TARIFF'!V121</f>
        <v>0</v>
      </c>
      <c r="T125" s="288">
        <f>'PRINT TARIFF'!W121</f>
        <v>0</v>
      </c>
      <c r="U125" s="288">
        <f>'PRINT TARIFF'!X121</f>
        <v>0</v>
      </c>
      <c r="V125" s="288">
        <f>'PRINT TARIFF'!Y121</f>
        <v>0</v>
      </c>
      <c r="W125" s="288">
        <f>'PRINT TARIFF'!Z121</f>
        <v>0</v>
      </c>
      <c r="X125" s="289">
        <f>'PRINT TARIFF'!AA121</f>
        <v>26</v>
      </c>
      <c r="Y125" s="290">
        <f>'PRINT TARIFF'!AI121</f>
        <v>0</v>
      </c>
      <c r="Z125" s="290" t="str">
        <f>IF('PRINT TARIFF'!AJ121&lt;&gt;"",'PRINT TARIFF'!AJ121,"")</f>
        <v/>
      </c>
      <c r="AA125" s="291">
        <f>'PRINT TARIFF'!AK121</f>
        <v>0</v>
      </c>
    </row>
    <row r="126" spans="1:27" s="292" customFormat="1" ht="13.9" customHeight="1" x14ac:dyDescent="0.2">
      <c r="A126" s="283" t="str">
        <f>'PRINT TARIFF'!A122</f>
        <v>Fremantle</v>
      </c>
      <c r="B126" s="284" t="str">
        <f>'PRINT TARIFF'!C122</f>
        <v>Shipco Transport</v>
      </c>
      <c r="C126" s="285" t="str">
        <f>'PRINT TARIFF'!D122</f>
        <v>China</v>
      </c>
      <c r="D126" s="285" t="str">
        <f>'PRINT TARIFF'!E122</f>
        <v>Shanghai</v>
      </c>
      <c r="E126" s="286"/>
      <c r="F126" s="287" t="str">
        <f>'PRINT TARIFF'!H122</f>
        <v>USD</v>
      </c>
      <c r="G126" s="288">
        <f>'PRINT TARIFF'!I122</f>
        <v>18</v>
      </c>
      <c r="H126" s="288">
        <f>'PRINT TARIFF'!J122</f>
        <v>18</v>
      </c>
      <c r="I126" s="288">
        <f>'PRINT TARIFF'!K122</f>
        <v>18</v>
      </c>
      <c r="J126" s="644" t="str">
        <f>'PRINT TARIFF'!L122</f>
        <v>Direct</v>
      </c>
      <c r="K126" s="289">
        <f>'PRINT TARIFF'!N122</f>
        <v>25</v>
      </c>
      <c r="L126" s="288">
        <f>'PRINT TARIFF'!O122</f>
        <v>0</v>
      </c>
      <c r="M126" s="288">
        <f>'PRINT TARIFF'!P122</f>
        <v>0</v>
      </c>
      <c r="N126" s="288">
        <f>'PRINT TARIFF'!Q122</f>
        <v>20</v>
      </c>
      <c r="O126" s="288">
        <f>'PRINT TARIFF'!R122</f>
        <v>0</v>
      </c>
      <c r="P126" s="288">
        <f>'PRINT TARIFF'!S122</f>
        <v>0</v>
      </c>
      <c r="Q126" s="288">
        <f>'PRINT TARIFF'!T122</f>
        <v>7</v>
      </c>
      <c r="R126" s="288">
        <f>'PRINT TARIFF'!U122</f>
        <v>0</v>
      </c>
      <c r="S126" s="288">
        <f>'PRINT TARIFF'!V122</f>
        <v>0</v>
      </c>
      <c r="T126" s="288">
        <f>'PRINT TARIFF'!W122</f>
        <v>0</v>
      </c>
      <c r="U126" s="288">
        <f>'PRINT TARIFF'!X122</f>
        <v>0</v>
      </c>
      <c r="V126" s="288">
        <f>'PRINT TARIFF'!Y122</f>
        <v>0</v>
      </c>
      <c r="W126" s="288">
        <f>'PRINT TARIFF'!Z122</f>
        <v>0</v>
      </c>
      <c r="X126" s="289">
        <f>'PRINT TARIFF'!AA122</f>
        <v>26</v>
      </c>
      <c r="Y126" s="290">
        <f>'PRINT TARIFF'!AI122</f>
        <v>0</v>
      </c>
      <c r="Z126" s="290" t="str">
        <f>IF('PRINT TARIFF'!AJ122&lt;&gt;"",'PRINT TARIFF'!AJ122,"")</f>
        <v/>
      </c>
      <c r="AA126" s="291">
        <f>'PRINT TARIFF'!AK122</f>
        <v>0</v>
      </c>
    </row>
    <row r="127" spans="1:27" s="292" customFormat="1" ht="13.9" customHeight="1" x14ac:dyDescent="0.2">
      <c r="A127" s="283" t="str">
        <f>'PRINT TARIFF'!A123</f>
        <v>Melbourne</v>
      </c>
      <c r="B127" s="284" t="str">
        <f>'PRINT TARIFF'!C123</f>
        <v>Shipco Transport</v>
      </c>
      <c r="C127" s="285" t="str">
        <f>'PRINT TARIFF'!D123</f>
        <v>China</v>
      </c>
      <c r="D127" s="285" t="str">
        <f>'PRINT TARIFF'!E123</f>
        <v>Shanghai</v>
      </c>
      <c r="E127" s="286"/>
      <c r="F127" s="287" t="str">
        <f>'PRINT TARIFF'!H123</f>
        <v>USD</v>
      </c>
      <c r="G127" s="288">
        <f>'PRINT TARIFF'!I123</f>
        <v>22</v>
      </c>
      <c r="H127" s="288">
        <f>'PRINT TARIFF'!J123</f>
        <v>22</v>
      </c>
      <c r="I127" s="288">
        <f>'PRINT TARIFF'!K123</f>
        <v>22</v>
      </c>
      <c r="J127" s="644" t="str">
        <f>'PRINT TARIFF'!L123</f>
        <v>Direct</v>
      </c>
      <c r="K127" s="289" t="str">
        <f>'PRINT TARIFF'!N123</f>
        <v>14/17</v>
      </c>
      <c r="L127" s="288">
        <f>'PRINT TARIFF'!O123</f>
        <v>0</v>
      </c>
      <c r="M127" s="288">
        <f>'PRINT TARIFF'!P123</f>
        <v>0</v>
      </c>
      <c r="N127" s="288">
        <f>'PRINT TARIFF'!Q123</f>
        <v>20</v>
      </c>
      <c r="O127" s="288">
        <f>'PRINT TARIFF'!R123</f>
        <v>0</v>
      </c>
      <c r="P127" s="288">
        <f>'PRINT TARIFF'!S123</f>
        <v>0</v>
      </c>
      <c r="Q127" s="288">
        <f>'PRINT TARIFF'!T123</f>
        <v>7</v>
      </c>
      <c r="R127" s="288">
        <f>'PRINT TARIFF'!U123</f>
        <v>0</v>
      </c>
      <c r="S127" s="288">
        <f>'PRINT TARIFF'!V123</f>
        <v>0</v>
      </c>
      <c r="T127" s="288">
        <f>'PRINT TARIFF'!W123</f>
        <v>0</v>
      </c>
      <c r="U127" s="288">
        <f>'PRINT TARIFF'!X123</f>
        <v>0</v>
      </c>
      <c r="V127" s="288">
        <f>'PRINT TARIFF'!Y123</f>
        <v>0</v>
      </c>
      <c r="W127" s="288">
        <f>'PRINT TARIFF'!Z123</f>
        <v>0</v>
      </c>
      <c r="X127" s="289">
        <f>'PRINT TARIFF'!AA123</f>
        <v>26</v>
      </c>
      <c r="Y127" s="290">
        <f>'PRINT TARIFF'!AI123</f>
        <v>0</v>
      </c>
      <c r="Z127" s="290" t="str">
        <f>IF('PRINT TARIFF'!AJ123&lt;&gt;"",'PRINT TARIFF'!AJ123,"")</f>
        <v/>
      </c>
      <c r="AA127" s="291">
        <f>'PRINT TARIFF'!AK123</f>
        <v>0</v>
      </c>
    </row>
    <row r="128" spans="1:27" s="292" customFormat="1" ht="13.9" customHeight="1" x14ac:dyDescent="0.2">
      <c r="A128" s="283" t="str">
        <f>'PRINT TARIFF'!A124</f>
        <v>Sydney</v>
      </c>
      <c r="B128" s="284" t="str">
        <f>'PRINT TARIFF'!C124</f>
        <v>Shipco Transport</v>
      </c>
      <c r="C128" s="285" t="str">
        <f>'PRINT TARIFF'!D124</f>
        <v>China</v>
      </c>
      <c r="D128" s="285" t="str">
        <f>'PRINT TARIFF'!E124</f>
        <v>Shanghai</v>
      </c>
      <c r="E128" s="286"/>
      <c r="F128" s="287" t="str">
        <f>'PRINT TARIFF'!H124</f>
        <v>USD</v>
      </c>
      <c r="G128" s="288">
        <f>'PRINT TARIFF'!I124</f>
        <v>22</v>
      </c>
      <c r="H128" s="288">
        <f>'PRINT TARIFF'!J124</f>
        <v>22</v>
      </c>
      <c r="I128" s="288">
        <f>'PRINT TARIFF'!K124</f>
        <v>22</v>
      </c>
      <c r="J128" s="644" t="str">
        <f>'PRINT TARIFF'!L124</f>
        <v>Direct</v>
      </c>
      <c r="K128" s="289" t="str">
        <f>'PRINT TARIFF'!N124</f>
        <v>13/17</v>
      </c>
      <c r="L128" s="288">
        <f>'PRINT TARIFF'!O124</f>
        <v>0</v>
      </c>
      <c r="M128" s="288">
        <f>'PRINT TARIFF'!P124</f>
        <v>0</v>
      </c>
      <c r="N128" s="288">
        <f>'PRINT TARIFF'!Q124</f>
        <v>20</v>
      </c>
      <c r="O128" s="288">
        <f>'PRINT TARIFF'!R124</f>
        <v>0</v>
      </c>
      <c r="P128" s="288">
        <f>'PRINT TARIFF'!S124</f>
        <v>0</v>
      </c>
      <c r="Q128" s="288">
        <f>'PRINT TARIFF'!T124</f>
        <v>7</v>
      </c>
      <c r="R128" s="288">
        <f>'PRINT TARIFF'!U124</f>
        <v>0</v>
      </c>
      <c r="S128" s="288">
        <f>'PRINT TARIFF'!V124</f>
        <v>0</v>
      </c>
      <c r="T128" s="288">
        <f>'PRINT TARIFF'!W124</f>
        <v>0</v>
      </c>
      <c r="U128" s="288">
        <f>'PRINT TARIFF'!X124</f>
        <v>0</v>
      </c>
      <c r="V128" s="288">
        <f>'PRINT TARIFF'!Y124</f>
        <v>0</v>
      </c>
      <c r="W128" s="288">
        <f>'PRINT TARIFF'!Z124</f>
        <v>0</v>
      </c>
      <c r="X128" s="289">
        <f>'PRINT TARIFF'!AA124</f>
        <v>26</v>
      </c>
      <c r="Y128" s="290">
        <f>'PRINT TARIFF'!AI124</f>
        <v>0</v>
      </c>
      <c r="Z128" s="290" t="str">
        <f>IF('PRINT TARIFF'!AJ124&lt;&gt;"",'PRINT TARIFF'!AJ124,"")</f>
        <v/>
      </c>
      <c r="AA128" s="291">
        <f>'PRINT TARIFF'!AK124</f>
        <v>0</v>
      </c>
    </row>
    <row r="129" spans="1:27" s="292" customFormat="1" ht="13.9" customHeight="1" x14ac:dyDescent="0.2">
      <c r="A129" s="283" t="str">
        <f>'PRINT TARIFF'!A125</f>
        <v>Adelaide</v>
      </c>
      <c r="B129" s="284" t="str">
        <f>'PRINT TARIFF'!C125</f>
        <v>Shipco Transport</v>
      </c>
      <c r="C129" s="285" t="str">
        <f>'PRINT TARIFF'!D125</f>
        <v>China</v>
      </c>
      <c r="D129" s="285" t="str">
        <f>'PRINT TARIFF'!E125</f>
        <v>Shantou</v>
      </c>
      <c r="E129" s="286"/>
      <c r="F129" s="287" t="str">
        <f>'PRINT TARIFF'!H125</f>
        <v>USD</v>
      </c>
      <c r="G129" s="288">
        <f>'PRINT TARIFF'!I125</f>
        <v>71</v>
      </c>
      <c r="H129" s="288">
        <f>'PRINT TARIFF'!J125</f>
        <v>112</v>
      </c>
      <c r="I129" s="288">
        <f>'PRINT TARIFF'!K125</f>
        <v>71</v>
      </c>
      <c r="J129" s="644" t="str">
        <f>'PRINT TARIFF'!L125</f>
        <v>via HKHKG</v>
      </c>
      <c r="K129" s="289">
        <f>'PRINT TARIFF'!N125</f>
        <v>29</v>
      </c>
      <c r="L129" s="288">
        <f>'PRINT TARIFF'!O125</f>
        <v>0</v>
      </c>
      <c r="M129" s="288">
        <f>'PRINT TARIFF'!P125</f>
        <v>0</v>
      </c>
      <c r="N129" s="288">
        <f>'PRINT TARIFF'!Q125</f>
        <v>20</v>
      </c>
      <c r="O129" s="288">
        <f>'PRINT TARIFF'!R125</f>
        <v>0</v>
      </c>
      <c r="P129" s="288">
        <f>'PRINT TARIFF'!S125</f>
        <v>0</v>
      </c>
      <c r="Q129" s="288">
        <f>'PRINT TARIFF'!T125</f>
        <v>7</v>
      </c>
      <c r="R129" s="288">
        <f>'PRINT TARIFF'!U125</f>
        <v>10</v>
      </c>
      <c r="S129" s="288">
        <f>'PRINT TARIFF'!V125</f>
        <v>0</v>
      </c>
      <c r="T129" s="288">
        <f>'PRINT TARIFF'!W125</f>
        <v>0</v>
      </c>
      <c r="U129" s="288">
        <f>'PRINT TARIFF'!X125</f>
        <v>0</v>
      </c>
      <c r="V129" s="288">
        <f>'PRINT TARIFF'!Y125</f>
        <v>0</v>
      </c>
      <c r="W129" s="288">
        <f>'PRINT TARIFF'!Z125</f>
        <v>0</v>
      </c>
      <c r="X129" s="289">
        <f>'PRINT TARIFF'!AA125</f>
        <v>27</v>
      </c>
      <c r="Y129" s="290">
        <f>'PRINT TARIFF'!AI125</f>
        <v>0</v>
      </c>
      <c r="Z129" s="290" t="str">
        <f>IF('PRINT TARIFF'!AJ125&lt;&gt;"",'PRINT TARIFF'!AJ125,"")</f>
        <v/>
      </c>
      <c r="AA129" s="291">
        <f>'PRINT TARIFF'!AK125</f>
        <v>0</v>
      </c>
    </row>
    <row r="130" spans="1:27" s="292" customFormat="1" ht="13.9" customHeight="1" x14ac:dyDescent="0.2">
      <c r="A130" s="283" t="str">
        <f>'PRINT TARIFF'!A746</f>
        <v>Adelaide</v>
      </c>
      <c r="B130" s="284" t="str">
        <f>'PRINT TARIFF'!C746</f>
        <v>Shipco Transport</v>
      </c>
      <c r="C130" s="285" t="str">
        <f>'PRINT TARIFF'!D746</f>
        <v>China</v>
      </c>
      <c r="D130" s="285" t="str">
        <f>'PRINT TARIFF'!E746</f>
        <v>Shantou</v>
      </c>
      <c r="E130" s="286"/>
      <c r="F130" s="287" t="str">
        <f>'PRINT TARIFF'!H746</f>
        <v>USD</v>
      </c>
      <c r="G130" s="288">
        <f>'PRINT TARIFF'!I746</f>
        <v>54</v>
      </c>
      <c r="H130" s="288">
        <f>'PRINT TARIFF'!J746</f>
        <v>54</v>
      </c>
      <c r="I130" s="288">
        <f>'PRINT TARIFF'!K746</f>
        <v>80</v>
      </c>
      <c r="J130" s="644" t="str">
        <f>'PRINT TARIFF'!L746</f>
        <v>via CNSZX</v>
      </c>
      <c r="K130" s="289">
        <f>'PRINT TARIFF'!N746</f>
        <v>25</v>
      </c>
      <c r="L130" s="288">
        <f>'PRINT TARIFF'!O746</f>
        <v>0</v>
      </c>
      <c r="M130" s="288">
        <f>'PRINT TARIFF'!P746</f>
        <v>0</v>
      </c>
      <c r="N130" s="288">
        <f>'PRINT TARIFF'!Q746</f>
        <v>20</v>
      </c>
      <c r="O130" s="288">
        <f>'PRINT TARIFF'!R746</f>
        <v>0</v>
      </c>
      <c r="P130" s="288">
        <f>'PRINT TARIFF'!S746</f>
        <v>0</v>
      </c>
      <c r="Q130" s="288">
        <f>'PRINT TARIFF'!T746</f>
        <v>7</v>
      </c>
      <c r="R130" s="288">
        <f>'PRINT TARIFF'!U746</f>
        <v>0</v>
      </c>
      <c r="S130" s="288">
        <f>'PRINT TARIFF'!V746</f>
        <v>0</v>
      </c>
      <c r="T130" s="288">
        <f>'PRINT TARIFF'!W746</f>
        <v>0</v>
      </c>
      <c r="U130" s="288">
        <f>'PRINT TARIFF'!X746</f>
        <v>0</v>
      </c>
      <c r="V130" s="288">
        <f>'PRINT TARIFF'!Y746</f>
        <v>0</v>
      </c>
      <c r="W130" s="288">
        <f>'PRINT TARIFF'!Z746</f>
        <v>0</v>
      </c>
      <c r="X130" s="289">
        <f>'PRINT TARIFF'!AA746</f>
        <v>27</v>
      </c>
      <c r="Y130" s="290">
        <f>'PRINT TARIFF'!AI746</f>
        <v>0</v>
      </c>
      <c r="Z130" s="290" t="str">
        <f>IF('PRINT TARIFF'!AJ746&lt;&gt;"",'PRINT TARIFF'!AJ746,"")</f>
        <v/>
      </c>
      <c r="AA130" s="291">
        <f>'PRINT TARIFF'!AK746</f>
        <v>0</v>
      </c>
    </row>
    <row r="131" spans="1:27" s="292" customFormat="1" ht="13.9" customHeight="1" x14ac:dyDescent="0.2">
      <c r="A131" s="283" t="str">
        <f>'PRINT TARIFF'!A126</f>
        <v>Brisbane</v>
      </c>
      <c r="B131" s="284" t="str">
        <f>'PRINT TARIFF'!C126</f>
        <v>Shipco Transport</v>
      </c>
      <c r="C131" s="285" t="str">
        <f>'PRINT TARIFF'!D126</f>
        <v>China</v>
      </c>
      <c r="D131" s="285" t="str">
        <f>'PRINT TARIFF'!E126</f>
        <v>Shantou</v>
      </c>
      <c r="E131" s="286"/>
      <c r="F131" s="287" t="str">
        <f>'PRINT TARIFF'!H126</f>
        <v>USD</v>
      </c>
      <c r="G131" s="288">
        <f>'PRINT TARIFF'!I126</f>
        <v>51</v>
      </c>
      <c r="H131" s="288">
        <f>'PRINT TARIFF'!J126</f>
        <v>51</v>
      </c>
      <c r="I131" s="288">
        <f>'PRINT TARIFF'!K126</f>
        <v>78</v>
      </c>
      <c r="J131" s="644" t="str">
        <f>'PRINT TARIFF'!L126</f>
        <v>via CNSZX</v>
      </c>
      <c r="K131" s="289">
        <f>'PRINT TARIFF'!N126</f>
        <v>22</v>
      </c>
      <c r="L131" s="288">
        <f>'PRINT TARIFF'!O126</f>
        <v>0</v>
      </c>
      <c r="M131" s="288">
        <f>'PRINT TARIFF'!P126</f>
        <v>0</v>
      </c>
      <c r="N131" s="288">
        <f>'PRINT TARIFF'!Q126</f>
        <v>20</v>
      </c>
      <c r="O131" s="288">
        <f>'PRINT TARIFF'!R126</f>
        <v>0</v>
      </c>
      <c r="P131" s="288">
        <f>'PRINT TARIFF'!S126</f>
        <v>0</v>
      </c>
      <c r="Q131" s="288">
        <f>'PRINT TARIFF'!T126</f>
        <v>7</v>
      </c>
      <c r="R131" s="288">
        <f>'PRINT TARIFF'!U126</f>
        <v>0</v>
      </c>
      <c r="S131" s="288">
        <f>'PRINT TARIFF'!V126</f>
        <v>0</v>
      </c>
      <c r="T131" s="288">
        <f>'PRINT TARIFF'!W126</f>
        <v>0</v>
      </c>
      <c r="U131" s="288">
        <f>'PRINT TARIFF'!X126</f>
        <v>0</v>
      </c>
      <c r="V131" s="288">
        <f>'PRINT TARIFF'!Y126</f>
        <v>0</v>
      </c>
      <c r="W131" s="288">
        <f>'PRINT TARIFF'!Z126</f>
        <v>0</v>
      </c>
      <c r="X131" s="289">
        <f>'PRINT TARIFF'!AA126</f>
        <v>27</v>
      </c>
      <c r="Y131" s="290">
        <f>'PRINT TARIFF'!AI126</f>
        <v>0</v>
      </c>
      <c r="Z131" s="290" t="str">
        <f>IF('PRINT TARIFF'!AJ126&lt;&gt;"",'PRINT TARIFF'!AJ126,"")</f>
        <v/>
      </c>
      <c r="AA131" s="291">
        <f>'PRINT TARIFF'!AK126</f>
        <v>0</v>
      </c>
    </row>
    <row r="132" spans="1:27" s="292" customFormat="1" ht="13.9" customHeight="1" x14ac:dyDescent="0.2">
      <c r="A132" s="283" t="str">
        <f>'PRINT TARIFF'!A127</f>
        <v>Fremantle</v>
      </c>
      <c r="B132" s="284" t="str">
        <f>'PRINT TARIFF'!C127</f>
        <v>Shipco Transport</v>
      </c>
      <c r="C132" s="285" t="str">
        <f>'PRINT TARIFF'!D127</f>
        <v>China</v>
      </c>
      <c r="D132" s="285" t="str">
        <f>'PRINT TARIFF'!E127</f>
        <v>Shantou</v>
      </c>
      <c r="E132" s="286"/>
      <c r="F132" s="287" t="str">
        <f>'PRINT TARIFF'!H127</f>
        <v>USD</v>
      </c>
      <c r="G132" s="288">
        <f>'PRINT TARIFF'!I127</f>
        <v>71</v>
      </c>
      <c r="H132" s="288">
        <f>'PRINT TARIFF'!J127</f>
        <v>114</v>
      </c>
      <c r="I132" s="288">
        <f>'PRINT TARIFF'!K127</f>
        <v>71</v>
      </c>
      <c r="J132" s="644" t="str">
        <f>'PRINT TARIFF'!L127</f>
        <v>via HKHKG</v>
      </c>
      <c r="K132" s="289">
        <f>'PRINT TARIFF'!N127</f>
        <v>24</v>
      </c>
      <c r="L132" s="288">
        <f>'PRINT TARIFF'!O127</f>
        <v>0</v>
      </c>
      <c r="M132" s="288">
        <f>'PRINT TARIFF'!P127</f>
        <v>0</v>
      </c>
      <c r="N132" s="288">
        <f>'PRINT TARIFF'!Q127</f>
        <v>20</v>
      </c>
      <c r="O132" s="288">
        <f>'PRINT TARIFF'!R127</f>
        <v>0</v>
      </c>
      <c r="P132" s="288">
        <f>'PRINT TARIFF'!S127</f>
        <v>0</v>
      </c>
      <c r="Q132" s="288">
        <f>'PRINT TARIFF'!T127</f>
        <v>7</v>
      </c>
      <c r="R132" s="288">
        <f>'PRINT TARIFF'!U127</f>
        <v>10</v>
      </c>
      <c r="S132" s="288">
        <f>'PRINT TARIFF'!V127</f>
        <v>0</v>
      </c>
      <c r="T132" s="288">
        <f>'PRINT TARIFF'!W127</f>
        <v>0</v>
      </c>
      <c r="U132" s="288">
        <f>'PRINT TARIFF'!X127</f>
        <v>0</v>
      </c>
      <c r="V132" s="288">
        <f>'PRINT TARIFF'!Y127</f>
        <v>0</v>
      </c>
      <c r="W132" s="288">
        <f>'PRINT TARIFF'!Z127</f>
        <v>0</v>
      </c>
      <c r="X132" s="289">
        <f>'PRINT TARIFF'!AA127</f>
        <v>27</v>
      </c>
      <c r="Y132" s="290">
        <f>'PRINT TARIFF'!AI127</f>
        <v>0</v>
      </c>
      <c r="Z132" s="290" t="str">
        <f>IF('PRINT TARIFF'!AJ127&lt;&gt;"",'PRINT TARIFF'!AJ127,"")</f>
        <v/>
      </c>
      <c r="AA132" s="291">
        <f>'PRINT TARIFF'!AK127</f>
        <v>0</v>
      </c>
    </row>
    <row r="133" spans="1:27" s="292" customFormat="1" ht="13.9" customHeight="1" x14ac:dyDescent="0.2">
      <c r="A133" s="283" t="str">
        <f>'PRINT TARIFF'!A128</f>
        <v>Fremantle</v>
      </c>
      <c r="B133" s="284" t="str">
        <f>'PRINT TARIFF'!C128</f>
        <v>Shipco Transport</v>
      </c>
      <c r="C133" s="285" t="str">
        <f>'PRINT TARIFF'!D128</f>
        <v>China</v>
      </c>
      <c r="D133" s="285" t="str">
        <f>'PRINT TARIFF'!E128</f>
        <v>Shantou</v>
      </c>
      <c r="E133" s="286"/>
      <c r="F133" s="287" t="str">
        <f>'PRINT TARIFF'!H128</f>
        <v>USD</v>
      </c>
      <c r="G133" s="288">
        <f>'PRINT TARIFF'!I128</f>
        <v>48</v>
      </c>
      <c r="H133" s="288">
        <f>'PRINT TARIFF'!J128</f>
        <v>48</v>
      </c>
      <c r="I133" s="288">
        <f>'PRINT TARIFF'!K128</f>
        <v>75</v>
      </c>
      <c r="J133" s="644" t="str">
        <f>'PRINT TARIFF'!L128</f>
        <v>via CNSZX</v>
      </c>
      <c r="K133" s="289">
        <f>'PRINT TARIFF'!N128</f>
        <v>23</v>
      </c>
      <c r="L133" s="288">
        <f>'PRINT TARIFF'!O128</f>
        <v>0</v>
      </c>
      <c r="M133" s="288">
        <f>'PRINT TARIFF'!P128</f>
        <v>0</v>
      </c>
      <c r="N133" s="288">
        <f>'PRINT TARIFF'!Q128</f>
        <v>20</v>
      </c>
      <c r="O133" s="288">
        <f>'PRINT TARIFF'!R128</f>
        <v>0</v>
      </c>
      <c r="P133" s="288">
        <f>'PRINT TARIFF'!S128</f>
        <v>0</v>
      </c>
      <c r="Q133" s="288">
        <f>'PRINT TARIFF'!T128</f>
        <v>7</v>
      </c>
      <c r="R133" s="288">
        <f>'PRINT TARIFF'!U128</f>
        <v>0</v>
      </c>
      <c r="S133" s="288">
        <f>'PRINT TARIFF'!V128</f>
        <v>0</v>
      </c>
      <c r="T133" s="288">
        <f>'PRINT TARIFF'!W128</f>
        <v>0</v>
      </c>
      <c r="U133" s="288">
        <f>'PRINT TARIFF'!X128</f>
        <v>0</v>
      </c>
      <c r="V133" s="288">
        <f>'PRINT TARIFF'!Y128</f>
        <v>0</v>
      </c>
      <c r="W133" s="288">
        <f>'PRINT TARIFF'!Z128</f>
        <v>0</v>
      </c>
      <c r="X133" s="289">
        <f>'PRINT TARIFF'!AA128</f>
        <v>27</v>
      </c>
      <c r="Y133" s="290">
        <f>'PRINT TARIFF'!AI128</f>
        <v>0</v>
      </c>
      <c r="Z133" s="290" t="str">
        <f>IF('PRINT TARIFF'!AJ128&lt;&gt;"",'PRINT TARIFF'!AJ128,"")</f>
        <v/>
      </c>
      <c r="AA133" s="291">
        <f>'PRINT TARIFF'!AK128</f>
        <v>0</v>
      </c>
    </row>
    <row r="134" spans="1:27" s="292" customFormat="1" ht="13.9" customHeight="1" x14ac:dyDescent="0.2">
      <c r="A134" s="283" t="str">
        <f>'PRINT TARIFF'!A129</f>
        <v>Melbourne</v>
      </c>
      <c r="B134" s="284" t="str">
        <f>'PRINT TARIFF'!C129</f>
        <v>Shipco Transport</v>
      </c>
      <c r="C134" s="285" t="str">
        <f>'PRINT TARIFF'!D129</f>
        <v>China</v>
      </c>
      <c r="D134" s="285" t="str">
        <f>'PRINT TARIFF'!E129</f>
        <v>Shantou</v>
      </c>
      <c r="E134" s="286"/>
      <c r="F134" s="287" t="str">
        <f>'PRINT TARIFF'!H129</f>
        <v>USD</v>
      </c>
      <c r="G134" s="288">
        <f>'PRINT TARIFF'!I129</f>
        <v>51</v>
      </c>
      <c r="H134" s="288">
        <f>'PRINT TARIFF'!J129</f>
        <v>51</v>
      </c>
      <c r="I134" s="288">
        <f>'PRINT TARIFF'!K129</f>
        <v>78</v>
      </c>
      <c r="J134" s="644" t="str">
        <f>'PRINT TARIFF'!L129</f>
        <v>via CNSZX</v>
      </c>
      <c r="K134" s="289">
        <f>'PRINT TARIFF'!N129</f>
        <v>21</v>
      </c>
      <c r="L134" s="288">
        <f>'PRINT TARIFF'!O129</f>
        <v>0</v>
      </c>
      <c r="M134" s="288">
        <f>'PRINT TARIFF'!P129</f>
        <v>0</v>
      </c>
      <c r="N134" s="288">
        <f>'PRINT TARIFF'!Q129</f>
        <v>20</v>
      </c>
      <c r="O134" s="288">
        <f>'PRINT TARIFF'!R129</f>
        <v>0</v>
      </c>
      <c r="P134" s="288">
        <f>'PRINT TARIFF'!S129</f>
        <v>0</v>
      </c>
      <c r="Q134" s="288">
        <f>'PRINT TARIFF'!T129</f>
        <v>7</v>
      </c>
      <c r="R134" s="288">
        <f>'PRINT TARIFF'!U129</f>
        <v>0</v>
      </c>
      <c r="S134" s="288">
        <f>'PRINT TARIFF'!V129</f>
        <v>0</v>
      </c>
      <c r="T134" s="288">
        <f>'PRINT TARIFF'!W129</f>
        <v>0</v>
      </c>
      <c r="U134" s="288">
        <f>'PRINT TARIFF'!X129</f>
        <v>0</v>
      </c>
      <c r="V134" s="288">
        <f>'PRINT TARIFF'!Y129</f>
        <v>0</v>
      </c>
      <c r="W134" s="288">
        <f>'PRINT TARIFF'!Z129</f>
        <v>0</v>
      </c>
      <c r="X134" s="289">
        <f>'PRINT TARIFF'!AA129</f>
        <v>27</v>
      </c>
      <c r="Y134" s="290">
        <f>'PRINT TARIFF'!AI129</f>
        <v>0</v>
      </c>
      <c r="Z134" s="290" t="str">
        <f>IF('PRINT TARIFF'!AJ129&lt;&gt;"",'PRINT TARIFF'!AJ129,"")</f>
        <v/>
      </c>
      <c r="AA134" s="291">
        <f>'PRINT TARIFF'!AK129</f>
        <v>0</v>
      </c>
    </row>
    <row r="135" spans="1:27" s="292" customFormat="1" ht="13.9" customHeight="1" x14ac:dyDescent="0.2">
      <c r="A135" s="283" t="str">
        <f>'PRINT TARIFF'!A130</f>
        <v>Melbourne</v>
      </c>
      <c r="B135" s="284" t="str">
        <f>'PRINT TARIFF'!C130</f>
        <v>Shipco Transport</v>
      </c>
      <c r="C135" s="285" t="str">
        <f>'PRINT TARIFF'!D130</f>
        <v>China</v>
      </c>
      <c r="D135" s="285" t="str">
        <f>'PRINT TARIFF'!E130</f>
        <v>Shantou</v>
      </c>
      <c r="E135" s="286"/>
      <c r="F135" s="287" t="str">
        <f>'PRINT TARIFF'!H130</f>
        <v>USD</v>
      </c>
      <c r="G135" s="288">
        <f>'PRINT TARIFF'!I130</f>
        <v>72</v>
      </c>
      <c r="H135" s="288">
        <f>'PRINT TARIFF'!J130</f>
        <v>115</v>
      </c>
      <c r="I135" s="288">
        <f>'PRINT TARIFF'!K130</f>
        <v>72</v>
      </c>
      <c r="J135" s="644" t="str">
        <f>'PRINT TARIFF'!L130</f>
        <v>via HKHKG</v>
      </c>
      <c r="K135" s="289">
        <f>'PRINT TARIFF'!N130</f>
        <v>24</v>
      </c>
      <c r="L135" s="288">
        <f>'PRINT TARIFF'!O130</f>
        <v>0</v>
      </c>
      <c r="M135" s="288">
        <f>'PRINT TARIFF'!P130</f>
        <v>0</v>
      </c>
      <c r="N135" s="288">
        <f>'PRINT TARIFF'!Q130</f>
        <v>20</v>
      </c>
      <c r="O135" s="288">
        <f>'PRINT TARIFF'!R130</f>
        <v>0</v>
      </c>
      <c r="P135" s="288">
        <f>'PRINT TARIFF'!S130</f>
        <v>0</v>
      </c>
      <c r="Q135" s="288">
        <f>'PRINT TARIFF'!T130</f>
        <v>7</v>
      </c>
      <c r="R135" s="288">
        <f>'PRINT TARIFF'!U130</f>
        <v>10</v>
      </c>
      <c r="S135" s="288">
        <f>'PRINT TARIFF'!V130</f>
        <v>0</v>
      </c>
      <c r="T135" s="288">
        <f>'PRINT TARIFF'!W130</f>
        <v>0</v>
      </c>
      <c r="U135" s="288">
        <f>'PRINT TARIFF'!X130</f>
        <v>0</v>
      </c>
      <c r="V135" s="288">
        <f>'PRINT TARIFF'!Y130</f>
        <v>0</v>
      </c>
      <c r="W135" s="288">
        <f>'PRINT TARIFF'!Z130</f>
        <v>0</v>
      </c>
      <c r="X135" s="289">
        <f>'PRINT TARIFF'!AA130</f>
        <v>27</v>
      </c>
      <c r="Y135" s="290">
        <f>'PRINT TARIFF'!AI130</f>
        <v>0</v>
      </c>
      <c r="Z135" s="290" t="str">
        <f>IF('PRINT TARIFF'!AJ130&lt;&gt;"",'PRINT TARIFF'!AJ130,"")</f>
        <v/>
      </c>
      <c r="AA135" s="291">
        <f>'PRINT TARIFF'!AK130</f>
        <v>0</v>
      </c>
    </row>
    <row r="136" spans="1:27" s="292" customFormat="1" ht="13.9" customHeight="1" x14ac:dyDescent="0.2">
      <c r="A136" s="283" t="str">
        <f>'PRINT TARIFF'!A131</f>
        <v>Sydney</v>
      </c>
      <c r="B136" s="284" t="str">
        <f>'PRINT TARIFF'!C131</f>
        <v>Shipco Transport</v>
      </c>
      <c r="C136" s="285" t="str">
        <f>'PRINT TARIFF'!D131</f>
        <v>China</v>
      </c>
      <c r="D136" s="285" t="str">
        <f>'PRINT TARIFF'!E131</f>
        <v>Shantou</v>
      </c>
      <c r="E136" s="286"/>
      <c r="F136" s="287" t="str">
        <f>'PRINT TARIFF'!H131</f>
        <v>USD</v>
      </c>
      <c r="G136" s="288">
        <f>'PRINT TARIFF'!I131</f>
        <v>51</v>
      </c>
      <c r="H136" s="288">
        <f>'PRINT TARIFF'!J131</f>
        <v>51</v>
      </c>
      <c r="I136" s="288">
        <f>'PRINT TARIFF'!K131</f>
        <v>78</v>
      </c>
      <c r="J136" s="644" t="str">
        <f>'PRINT TARIFF'!L131</f>
        <v>via CNSZX</v>
      </c>
      <c r="K136" s="289">
        <f>'PRINT TARIFF'!N131</f>
        <v>18</v>
      </c>
      <c r="L136" s="288">
        <f>'PRINT TARIFF'!O131</f>
        <v>0</v>
      </c>
      <c r="M136" s="288">
        <f>'PRINT TARIFF'!P131</f>
        <v>0</v>
      </c>
      <c r="N136" s="288">
        <f>'PRINT TARIFF'!Q131</f>
        <v>20</v>
      </c>
      <c r="O136" s="288">
        <f>'PRINT TARIFF'!R131</f>
        <v>0</v>
      </c>
      <c r="P136" s="288">
        <f>'PRINT TARIFF'!S131</f>
        <v>0</v>
      </c>
      <c r="Q136" s="288">
        <f>'PRINT TARIFF'!T131</f>
        <v>7</v>
      </c>
      <c r="R136" s="288">
        <f>'PRINT TARIFF'!U131</f>
        <v>0</v>
      </c>
      <c r="S136" s="288">
        <f>'PRINT TARIFF'!V131</f>
        <v>0</v>
      </c>
      <c r="T136" s="288">
        <f>'PRINT TARIFF'!W131</f>
        <v>0</v>
      </c>
      <c r="U136" s="288">
        <f>'PRINT TARIFF'!X131</f>
        <v>0</v>
      </c>
      <c r="V136" s="288">
        <f>'PRINT TARIFF'!Y131</f>
        <v>0</v>
      </c>
      <c r="W136" s="288">
        <f>'PRINT TARIFF'!Z131</f>
        <v>0</v>
      </c>
      <c r="X136" s="289">
        <f>'PRINT TARIFF'!AA131</f>
        <v>27</v>
      </c>
      <c r="Y136" s="290">
        <f>'PRINT TARIFF'!AI131</f>
        <v>0</v>
      </c>
      <c r="Z136" s="290" t="str">
        <f>IF('PRINT TARIFF'!AJ131&lt;&gt;"",'PRINT TARIFF'!AJ131,"")</f>
        <v/>
      </c>
      <c r="AA136" s="291">
        <f>'PRINT TARIFF'!AK131</f>
        <v>0</v>
      </c>
    </row>
    <row r="137" spans="1:27" s="292" customFormat="1" ht="13.9" customHeight="1" x14ac:dyDescent="0.2">
      <c r="A137" s="283" t="str">
        <f>'PRINT TARIFF'!A132</f>
        <v>Sydney</v>
      </c>
      <c r="B137" s="284" t="str">
        <f>'PRINT TARIFF'!C132</f>
        <v>Shipco Transport</v>
      </c>
      <c r="C137" s="285" t="str">
        <f>'PRINT TARIFF'!D132</f>
        <v>China</v>
      </c>
      <c r="D137" s="285" t="str">
        <f>'PRINT TARIFF'!E132</f>
        <v>Shantou</v>
      </c>
      <c r="E137" s="286"/>
      <c r="F137" s="287" t="str">
        <f>'PRINT TARIFF'!H132</f>
        <v>USD</v>
      </c>
      <c r="G137" s="288">
        <f>'PRINT TARIFF'!I132</f>
        <v>72</v>
      </c>
      <c r="H137" s="288">
        <f>'PRINT TARIFF'!J132</f>
        <v>115</v>
      </c>
      <c r="I137" s="288">
        <f>'PRINT TARIFF'!K132</f>
        <v>72</v>
      </c>
      <c r="J137" s="644" t="str">
        <f>'PRINT TARIFF'!L132</f>
        <v>via HKHKG</v>
      </c>
      <c r="K137" s="289">
        <f>'PRINT TARIFF'!N132</f>
        <v>21</v>
      </c>
      <c r="L137" s="288">
        <f>'PRINT TARIFF'!O132</f>
        <v>0</v>
      </c>
      <c r="M137" s="288">
        <f>'PRINT TARIFF'!P132</f>
        <v>0</v>
      </c>
      <c r="N137" s="288">
        <f>'PRINT TARIFF'!Q132</f>
        <v>20</v>
      </c>
      <c r="O137" s="288">
        <f>'PRINT TARIFF'!R132</f>
        <v>0</v>
      </c>
      <c r="P137" s="288">
        <f>'PRINT TARIFF'!S132</f>
        <v>0</v>
      </c>
      <c r="Q137" s="288">
        <f>'PRINT TARIFF'!T132</f>
        <v>7</v>
      </c>
      <c r="R137" s="288">
        <f>'PRINT TARIFF'!U132</f>
        <v>10</v>
      </c>
      <c r="S137" s="288">
        <f>'PRINT TARIFF'!V132</f>
        <v>0</v>
      </c>
      <c r="T137" s="288">
        <f>'PRINT TARIFF'!W132</f>
        <v>0</v>
      </c>
      <c r="U137" s="288">
        <f>'PRINT TARIFF'!X132</f>
        <v>0</v>
      </c>
      <c r="V137" s="288">
        <f>'PRINT TARIFF'!Y132</f>
        <v>0</v>
      </c>
      <c r="W137" s="288">
        <f>'PRINT TARIFF'!Z132</f>
        <v>0</v>
      </c>
      <c r="X137" s="289">
        <f>'PRINT TARIFF'!AA132</f>
        <v>27</v>
      </c>
      <c r="Y137" s="290">
        <f>'PRINT TARIFF'!AI132</f>
        <v>0</v>
      </c>
      <c r="Z137" s="290" t="str">
        <f>IF('PRINT TARIFF'!AJ132&lt;&gt;"",'PRINT TARIFF'!AJ132,"")</f>
        <v/>
      </c>
      <c r="AA137" s="291">
        <f>'PRINT TARIFF'!AK132</f>
        <v>0</v>
      </c>
    </row>
    <row r="138" spans="1:27" s="292" customFormat="1" ht="13.9" customHeight="1" x14ac:dyDescent="0.2">
      <c r="A138" s="283" t="str">
        <f>'PRINT TARIFF'!A133</f>
        <v>Adelaide</v>
      </c>
      <c r="B138" s="284" t="str">
        <f>'PRINT TARIFF'!C133</f>
        <v>Shipco Transport</v>
      </c>
      <c r="C138" s="285" t="str">
        <f>'PRINT TARIFF'!D133</f>
        <v>China</v>
      </c>
      <c r="D138" s="285" t="str">
        <f>'PRINT TARIFF'!E133</f>
        <v>Shenzhen</v>
      </c>
      <c r="E138" s="286"/>
      <c r="F138" s="287" t="str">
        <f>'PRINT TARIFF'!H133</f>
        <v>USD</v>
      </c>
      <c r="G138" s="288">
        <f>'PRINT TARIFF'!I133</f>
        <v>50</v>
      </c>
      <c r="H138" s="288">
        <f>'PRINT TARIFF'!J133</f>
        <v>50</v>
      </c>
      <c r="I138" s="288">
        <f>'PRINT TARIFF'!K133</f>
        <v>50</v>
      </c>
      <c r="J138" s="644" t="str">
        <f>'PRINT TARIFF'!L133</f>
        <v>via HKHKG</v>
      </c>
      <c r="K138" s="289">
        <f>'PRINT TARIFF'!N133</f>
        <v>29</v>
      </c>
      <c r="L138" s="288">
        <f>'PRINT TARIFF'!O133</f>
        <v>0</v>
      </c>
      <c r="M138" s="288">
        <f>'PRINT TARIFF'!P133</f>
        <v>0</v>
      </c>
      <c r="N138" s="288">
        <f>'PRINT TARIFF'!Q133</f>
        <v>20</v>
      </c>
      <c r="O138" s="288">
        <f>'PRINT TARIFF'!R133</f>
        <v>0</v>
      </c>
      <c r="P138" s="288">
        <f>'PRINT TARIFF'!S133</f>
        <v>0</v>
      </c>
      <c r="Q138" s="288">
        <f>'PRINT TARIFF'!T133</f>
        <v>7</v>
      </c>
      <c r="R138" s="288">
        <f>'PRINT TARIFF'!U133</f>
        <v>10</v>
      </c>
      <c r="S138" s="288">
        <f>'PRINT TARIFF'!V133</f>
        <v>0</v>
      </c>
      <c r="T138" s="288">
        <f>'PRINT TARIFF'!W133</f>
        <v>0</v>
      </c>
      <c r="U138" s="288">
        <f>'PRINT TARIFF'!X133</f>
        <v>0</v>
      </c>
      <c r="V138" s="288">
        <f>'PRINT TARIFF'!Y133</f>
        <v>0</v>
      </c>
      <c r="W138" s="288">
        <f>'PRINT TARIFF'!Z133</f>
        <v>0</v>
      </c>
      <c r="X138" s="289">
        <f>'PRINT TARIFF'!AA133</f>
        <v>28</v>
      </c>
      <c r="Y138" s="290">
        <f>'PRINT TARIFF'!AI133</f>
        <v>0</v>
      </c>
      <c r="Z138" s="290" t="str">
        <f>IF('PRINT TARIFF'!AJ133&lt;&gt;"",'PRINT TARIFF'!AJ133,"")</f>
        <v/>
      </c>
      <c r="AA138" s="291">
        <f>'PRINT TARIFF'!AK133</f>
        <v>0</v>
      </c>
    </row>
    <row r="139" spans="1:27" s="292" customFormat="1" ht="13.9" customHeight="1" x14ac:dyDescent="0.2">
      <c r="A139" s="283" t="str">
        <f>'PRINT TARIFF'!A747</f>
        <v>Adelaide</v>
      </c>
      <c r="B139" s="284" t="str">
        <f>'PRINT TARIFF'!C747</f>
        <v>Shipco Transport</v>
      </c>
      <c r="C139" s="285" t="str">
        <f>'PRINT TARIFF'!D747</f>
        <v>China</v>
      </c>
      <c r="D139" s="285" t="str">
        <f>'PRINT TARIFF'!E747</f>
        <v>Shenzhen</v>
      </c>
      <c r="E139" s="286"/>
      <c r="F139" s="287" t="str">
        <f>'PRINT TARIFF'!H747</f>
        <v>USD</v>
      </c>
      <c r="G139" s="288">
        <f>'PRINT TARIFF'!I747</f>
        <v>16</v>
      </c>
      <c r="H139" s="288">
        <f>'PRINT TARIFF'!J747</f>
        <v>16</v>
      </c>
      <c r="I139" s="288">
        <f>'PRINT TARIFF'!K747</f>
        <v>16</v>
      </c>
      <c r="J139" s="644" t="str">
        <f>'PRINT TARIFF'!L747</f>
        <v>Direct</v>
      </c>
      <c r="K139" s="289">
        <f>'PRINT TARIFF'!N747</f>
        <v>25</v>
      </c>
      <c r="L139" s="288">
        <f>'PRINT TARIFF'!O747</f>
        <v>0</v>
      </c>
      <c r="M139" s="288">
        <f>'PRINT TARIFF'!P747</f>
        <v>0</v>
      </c>
      <c r="N139" s="288">
        <f>'PRINT TARIFF'!Q747</f>
        <v>20</v>
      </c>
      <c r="O139" s="288">
        <f>'PRINT TARIFF'!R747</f>
        <v>0</v>
      </c>
      <c r="P139" s="288">
        <f>'PRINT TARIFF'!S747</f>
        <v>0</v>
      </c>
      <c r="Q139" s="288">
        <f>'PRINT TARIFF'!T747</f>
        <v>7</v>
      </c>
      <c r="R139" s="288">
        <f>'PRINT TARIFF'!U747</f>
        <v>0</v>
      </c>
      <c r="S139" s="288">
        <f>'PRINT TARIFF'!V747</f>
        <v>0</v>
      </c>
      <c r="T139" s="288">
        <f>'PRINT TARIFF'!W747</f>
        <v>0</v>
      </c>
      <c r="U139" s="288">
        <f>'PRINT TARIFF'!X747</f>
        <v>0</v>
      </c>
      <c r="V139" s="288">
        <f>'PRINT TARIFF'!Y747</f>
        <v>0</v>
      </c>
      <c r="W139" s="288">
        <f>'PRINT TARIFF'!Z747</f>
        <v>0</v>
      </c>
      <c r="X139" s="289">
        <f>'PRINT TARIFF'!AA747</f>
        <v>28</v>
      </c>
      <c r="Y139" s="290">
        <f>'PRINT TARIFF'!AI747</f>
        <v>0</v>
      </c>
      <c r="Z139" s="290" t="str">
        <f>IF('PRINT TARIFF'!AJ747&lt;&gt;"",'PRINT TARIFF'!AJ747,"")</f>
        <v/>
      </c>
      <c r="AA139" s="291">
        <f>'PRINT TARIFF'!AK747</f>
        <v>0</v>
      </c>
    </row>
    <row r="140" spans="1:27" s="292" customFormat="1" ht="13.9" customHeight="1" x14ac:dyDescent="0.2">
      <c r="A140" s="283" t="str">
        <f>'PRINT TARIFF'!A134</f>
        <v>Brisbane</v>
      </c>
      <c r="B140" s="284" t="str">
        <f>'PRINT TARIFF'!C134</f>
        <v>Shipco Transport</v>
      </c>
      <c r="C140" s="285" t="str">
        <f>'PRINT TARIFF'!D134</f>
        <v>China</v>
      </c>
      <c r="D140" s="285" t="str">
        <f>'PRINT TARIFF'!E134</f>
        <v>Shenzhen</v>
      </c>
      <c r="E140" s="286"/>
      <c r="F140" s="287" t="str">
        <f>'PRINT TARIFF'!H134</f>
        <v>USD</v>
      </c>
      <c r="G140" s="288">
        <f>'PRINT TARIFF'!I134</f>
        <v>22</v>
      </c>
      <c r="H140" s="288">
        <f>'PRINT TARIFF'!J134</f>
        <v>22</v>
      </c>
      <c r="I140" s="288">
        <f>'PRINT TARIFF'!K134</f>
        <v>22</v>
      </c>
      <c r="J140" s="644" t="str">
        <f>'PRINT TARIFF'!L134</f>
        <v>Direct</v>
      </c>
      <c r="K140" s="289">
        <f>'PRINT TARIFF'!N134</f>
        <v>16</v>
      </c>
      <c r="L140" s="288">
        <f>'PRINT TARIFF'!O134</f>
        <v>0</v>
      </c>
      <c r="M140" s="288">
        <f>'PRINT TARIFF'!P134</f>
        <v>0</v>
      </c>
      <c r="N140" s="288">
        <f>'PRINT TARIFF'!Q134</f>
        <v>20</v>
      </c>
      <c r="O140" s="288">
        <f>'PRINT TARIFF'!R134</f>
        <v>0</v>
      </c>
      <c r="P140" s="288">
        <f>'PRINT TARIFF'!S134</f>
        <v>0</v>
      </c>
      <c r="Q140" s="288">
        <f>'PRINT TARIFF'!T134</f>
        <v>7</v>
      </c>
      <c r="R140" s="288">
        <f>'PRINT TARIFF'!U134</f>
        <v>0</v>
      </c>
      <c r="S140" s="288">
        <f>'PRINT TARIFF'!V134</f>
        <v>0</v>
      </c>
      <c r="T140" s="288">
        <f>'PRINT TARIFF'!W134</f>
        <v>0</v>
      </c>
      <c r="U140" s="288">
        <f>'PRINT TARIFF'!X134</f>
        <v>0</v>
      </c>
      <c r="V140" s="288">
        <f>'PRINT TARIFF'!Y134</f>
        <v>0</v>
      </c>
      <c r="W140" s="288">
        <f>'PRINT TARIFF'!Z134</f>
        <v>0</v>
      </c>
      <c r="X140" s="289">
        <f>'PRINT TARIFF'!AA134</f>
        <v>28</v>
      </c>
      <c r="Y140" s="290">
        <f>'PRINT TARIFF'!AI134</f>
        <v>0</v>
      </c>
      <c r="Z140" s="290" t="str">
        <f>IF('PRINT TARIFF'!AJ134&lt;&gt;"",'PRINT TARIFF'!AJ134,"")</f>
        <v/>
      </c>
      <c r="AA140" s="291">
        <f>'PRINT TARIFF'!AK134</f>
        <v>0</v>
      </c>
    </row>
    <row r="141" spans="1:27" s="292" customFormat="1" ht="13.9" customHeight="1" x14ac:dyDescent="0.2">
      <c r="A141" s="283" t="str">
        <f>'PRINT TARIFF'!A135</f>
        <v>Brisbane</v>
      </c>
      <c r="B141" s="284" t="str">
        <f>'PRINT TARIFF'!C135</f>
        <v>Shipco Transport</v>
      </c>
      <c r="C141" s="285" t="str">
        <f>'PRINT TARIFF'!D135</f>
        <v>China</v>
      </c>
      <c r="D141" s="285" t="str">
        <f>'PRINT TARIFF'!E135</f>
        <v>Shenzhen</v>
      </c>
      <c r="E141" s="286"/>
      <c r="F141" s="287" t="str">
        <f>'PRINT TARIFF'!H135</f>
        <v>USD</v>
      </c>
      <c r="G141" s="288">
        <f>'PRINT TARIFF'!I135</f>
        <v>46</v>
      </c>
      <c r="H141" s="288">
        <f>'PRINT TARIFF'!J135</f>
        <v>46</v>
      </c>
      <c r="I141" s="288">
        <f>'PRINT TARIFF'!K135</f>
        <v>46</v>
      </c>
      <c r="J141" s="644" t="str">
        <f>'PRINT TARIFF'!L135</f>
        <v>via HKHKG</v>
      </c>
      <c r="K141" s="289">
        <f>'PRINT TARIFF'!N135</f>
        <v>23</v>
      </c>
      <c r="L141" s="288">
        <f>'PRINT TARIFF'!O135</f>
        <v>0</v>
      </c>
      <c r="M141" s="288">
        <f>'PRINT TARIFF'!P135</f>
        <v>0</v>
      </c>
      <c r="N141" s="288">
        <f>'PRINT TARIFF'!Q135</f>
        <v>20</v>
      </c>
      <c r="O141" s="288">
        <f>'PRINT TARIFF'!R135</f>
        <v>0</v>
      </c>
      <c r="P141" s="288">
        <f>'PRINT TARIFF'!S135</f>
        <v>0</v>
      </c>
      <c r="Q141" s="288">
        <f>'PRINT TARIFF'!T135</f>
        <v>7</v>
      </c>
      <c r="R141" s="288">
        <f>'PRINT TARIFF'!U135</f>
        <v>10</v>
      </c>
      <c r="S141" s="288">
        <f>'PRINT TARIFF'!V135</f>
        <v>0</v>
      </c>
      <c r="T141" s="288">
        <f>'PRINT TARIFF'!W135</f>
        <v>0</v>
      </c>
      <c r="U141" s="288">
        <f>'PRINT TARIFF'!X135</f>
        <v>0</v>
      </c>
      <c r="V141" s="288">
        <f>'PRINT TARIFF'!Y135</f>
        <v>0</v>
      </c>
      <c r="W141" s="288">
        <f>'PRINT TARIFF'!Z135</f>
        <v>0</v>
      </c>
      <c r="X141" s="289">
        <f>'PRINT TARIFF'!AA135</f>
        <v>28</v>
      </c>
      <c r="Y141" s="290">
        <f>'PRINT TARIFF'!AI135</f>
        <v>0</v>
      </c>
      <c r="Z141" s="290" t="str">
        <f>IF('PRINT TARIFF'!AJ135&lt;&gt;"",'PRINT TARIFF'!AJ135,"")</f>
        <v/>
      </c>
      <c r="AA141" s="291">
        <f>'PRINT TARIFF'!AK135</f>
        <v>0</v>
      </c>
    </row>
    <row r="142" spans="1:27" s="292" customFormat="1" ht="13.9" customHeight="1" x14ac:dyDescent="0.2">
      <c r="A142" s="283" t="str">
        <f>'PRINT TARIFF'!A136</f>
        <v>Fremantle</v>
      </c>
      <c r="B142" s="284" t="str">
        <f>'PRINT TARIFF'!C136</f>
        <v>Shipco Transport</v>
      </c>
      <c r="C142" s="285" t="str">
        <f>'PRINT TARIFF'!D136</f>
        <v>China</v>
      </c>
      <c r="D142" s="285" t="str">
        <f>'PRINT TARIFF'!E136</f>
        <v>Shenzhen</v>
      </c>
      <c r="E142" s="286"/>
      <c r="F142" s="287" t="str">
        <f>'PRINT TARIFF'!H136</f>
        <v>USD</v>
      </c>
      <c r="G142" s="288">
        <f>'PRINT TARIFF'!I136</f>
        <v>43</v>
      </c>
      <c r="H142" s="288">
        <f>'PRINT TARIFF'!J136</f>
        <v>43</v>
      </c>
      <c r="I142" s="288">
        <f>'PRINT TARIFF'!K136</f>
        <v>43</v>
      </c>
      <c r="J142" s="644" t="str">
        <f>'PRINT TARIFF'!L136</f>
        <v>via HKHKG</v>
      </c>
      <c r="K142" s="289">
        <f>'PRINT TARIFF'!N136</f>
        <v>24</v>
      </c>
      <c r="L142" s="288">
        <f>'PRINT TARIFF'!O136</f>
        <v>0</v>
      </c>
      <c r="M142" s="288">
        <f>'PRINT TARIFF'!P136</f>
        <v>0</v>
      </c>
      <c r="N142" s="288">
        <f>'PRINT TARIFF'!Q136</f>
        <v>20</v>
      </c>
      <c r="O142" s="288">
        <f>'PRINT TARIFF'!R136</f>
        <v>0</v>
      </c>
      <c r="P142" s="288">
        <f>'PRINT TARIFF'!S136</f>
        <v>0</v>
      </c>
      <c r="Q142" s="288">
        <f>'PRINT TARIFF'!T136</f>
        <v>7</v>
      </c>
      <c r="R142" s="288">
        <f>'PRINT TARIFF'!U136</f>
        <v>10</v>
      </c>
      <c r="S142" s="288">
        <f>'PRINT TARIFF'!V136</f>
        <v>0</v>
      </c>
      <c r="T142" s="288">
        <f>'PRINT TARIFF'!W136</f>
        <v>0</v>
      </c>
      <c r="U142" s="288">
        <f>'PRINT TARIFF'!X136</f>
        <v>0</v>
      </c>
      <c r="V142" s="288">
        <f>'PRINT TARIFF'!Y136</f>
        <v>0</v>
      </c>
      <c r="W142" s="288">
        <f>'PRINT TARIFF'!Z136</f>
        <v>0</v>
      </c>
      <c r="X142" s="289">
        <f>'PRINT TARIFF'!AA136</f>
        <v>28</v>
      </c>
      <c r="Y142" s="290">
        <f>'PRINT TARIFF'!AI136</f>
        <v>0</v>
      </c>
      <c r="Z142" s="290" t="str">
        <f>IF('PRINT TARIFF'!AJ136&lt;&gt;"",'PRINT TARIFF'!AJ136,"")</f>
        <v/>
      </c>
      <c r="AA142" s="291">
        <f>'PRINT TARIFF'!AK136</f>
        <v>0</v>
      </c>
    </row>
    <row r="143" spans="1:27" s="292" customFormat="1" ht="13.9" customHeight="1" x14ac:dyDescent="0.2">
      <c r="A143" s="283" t="str">
        <f>'PRINT TARIFF'!A137</f>
        <v>Fremantle</v>
      </c>
      <c r="B143" s="284" t="str">
        <f>'PRINT TARIFF'!C137</f>
        <v>Shipco Transport</v>
      </c>
      <c r="C143" s="285" t="str">
        <f>'PRINT TARIFF'!D137</f>
        <v>China</v>
      </c>
      <c r="D143" s="285" t="str">
        <f>'PRINT TARIFF'!E137</f>
        <v>Shenzhen</v>
      </c>
      <c r="E143" s="286"/>
      <c r="F143" s="287" t="str">
        <f>'PRINT TARIFF'!H137</f>
        <v>USD</v>
      </c>
      <c r="G143" s="288">
        <f>'PRINT TARIFF'!I137</f>
        <v>21</v>
      </c>
      <c r="H143" s="288">
        <f>'PRINT TARIFF'!J137</f>
        <v>21</v>
      </c>
      <c r="I143" s="288">
        <f>'PRINT TARIFF'!K137</f>
        <v>21</v>
      </c>
      <c r="J143" s="644" t="str">
        <f>'PRINT TARIFF'!L137</f>
        <v>Direct</v>
      </c>
      <c r="K143" s="289">
        <f>'PRINT TARIFF'!N137</f>
        <v>17</v>
      </c>
      <c r="L143" s="288">
        <f>'PRINT TARIFF'!O137</f>
        <v>0</v>
      </c>
      <c r="M143" s="288">
        <f>'PRINT TARIFF'!P137</f>
        <v>0</v>
      </c>
      <c r="N143" s="288">
        <f>'PRINT TARIFF'!Q137</f>
        <v>20</v>
      </c>
      <c r="O143" s="288">
        <f>'PRINT TARIFF'!R137</f>
        <v>0</v>
      </c>
      <c r="P143" s="288">
        <f>'PRINT TARIFF'!S137</f>
        <v>0</v>
      </c>
      <c r="Q143" s="288">
        <f>'PRINT TARIFF'!T137</f>
        <v>7</v>
      </c>
      <c r="R143" s="288">
        <f>'PRINT TARIFF'!U137</f>
        <v>0</v>
      </c>
      <c r="S143" s="288">
        <f>'PRINT TARIFF'!V137</f>
        <v>0</v>
      </c>
      <c r="T143" s="288">
        <f>'PRINT TARIFF'!W137</f>
        <v>0</v>
      </c>
      <c r="U143" s="288">
        <f>'PRINT TARIFF'!X137</f>
        <v>0</v>
      </c>
      <c r="V143" s="288">
        <f>'PRINT TARIFF'!Y137</f>
        <v>0</v>
      </c>
      <c r="W143" s="288">
        <f>'PRINT TARIFF'!Z137</f>
        <v>0</v>
      </c>
      <c r="X143" s="289">
        <f>'PRINT TARIFF'!AA137</f>
        <v>28</v>
      </c>
      <c r="Y143" s="290">
        <f>'PRINT TARIFF'!AI137</f>
        <v>0</v>
      </c>
      <c r="Z143" s="290" t="str">
        <f>IF('PRINT TARIFF'!AJ137&lt;&gt;"",'PRINT TARIFF'!AJ137,"")</f>
        <v/>
      </c>
      <c r="AA143" s="291">
        <f>'PRINT TARIFF'!AK137</f>
        <v>0</v>
      </c>
    </row>
    <row r="144" spans="1:27" s="292" customFormat="1" ht="13.9" customHeight="1" x14ac:dyDescent="0.2">
      <c r="A144" s="283" t="str">
        <f>'PRINT TARIFF'!A138</f>
        <v>Melbourne</v>
      </c>
      <c r="B144" s="284" t="str">
        <f>'PRINT TARIFF'!C138</f>
        <v>Shipco Transport</v>
      </c>
      <c r="C144" s="285" t="str">
        <f>'PRINT TARIFF'!D138</f>
        <v>China</v>
      </c>
      <c r="D144" s="285" t="str">
        <f>'PRINT TARIFF'!E138</f>
        <v>Shenzhen</v>
      </c>
      <c r="E144" s="286"/>
      <c r="F144" s="287" t="str">
        <f>'PRINT TARIFF'!H138</f>
        <v>USD</v>
      </c>
      <c r="G144" s="288">
        <f>'PRINT TARIFF'!I138</f>
        <v>22</v>
      </c>
      <c r="H144" s="288">
        <f>'PRINT TARIFF'!J138</f>
        <v>22</v>
      </c>
      <c r="I144" s="288">
        <f>'PRINT TARIFF'!K138</f>
        <v>22</v>
      </c>
      <c r="J144" s="644" t="str">
        <f>'PRINT TARIFF'!L138</f>
        <v>Direct</v>
      </c>
      <c r="K144" s="289" t="str">
        <f>'PRINT TARIFF'!N138</f>
        <v>18</v>
      </c>
      <c r="L144" s="288">
        <f>'PRINT TARIFF'!O138</f>
        <v>0</v>
      </c>
      <c r="M144" s="288">
        <f>'PRINT TARIFF'!P138</f>
        <v>0</v>
      </c>
      <c r="N144" s="288">
        <f>'PRINT TARIFF'!Q138</f>
        <v>20</v>
      </c>
      <c r="O144" s="288">
        <f>'PRINT TARIFF'!R138</f>
        <v>0</v>
      </c>
      <c r="P144" s="288">
        <f>'PRINT TARIFF'!S138</f>
        <v>0</v>
      </c>
      <c r="Q144" s="288">
        <f>'PRINT TARIFF'!T138</f>
        <v>7</v>
      </c>
      <c r="R144" s="288">
        <f>'PRINT TARIFF'!U138</f>
        <v>0</v>
      </c>
      <c r="S144" s="288">
        <f>'PRINT TARIFF'!V138</f>
        <v>0</v>
      </c>
      <c r="T144" s="288">
        <f>'PRINT TARIFF'!W138</f>
        <v>0</v>
      </c>
      <c r="U144" s="288">
        <f>'PRINT TARIFF'!X138</f>
        <v>0</v>
      </c>
      <c r="V144" s="288">
        <f>'PRINT TARIFF'!Y138</f>
        <v>0</v>
      </c>
      <c r="W144" s="288">
        <f>'PRINT TARIFF'!Z138</f>
        <v>0</v>
      </c>
      <c r="X144" s="289">
        <f>'PRINT TARIFF'!AA138</f>
        <v>28</v>
      </c>
      <c r="Y144" s="290">
        <f>'PRINT TARIFF'!AI138</f>
        <v>0</v>
      </c>
      <c r="Z144" s="290" t="str">
        <f>IF('PRINT TARIFF'!AJ138&lt;&gt;"",'PRINT TARIFF'!AJ138,"")</f>
        <v/>
      </c>
      <c r="AA144" s="291">
        <f>'PRINT TARIFF'!AK138</f>
        <v>0</v>
      </c>
    </row>
    <row r="145" spans="1:27" s="292" customFormat="1" ht="13.9" customHeight="1" x14ac:dyDescent="0.2">
      <c r="A145" s="283" t="str">
        <f>'PRINT TARIFF'!A139</f>
        <v>Melbourne</v>
      </c>
      <c r="B145" s="284" t="str">
        <f>'PRINT TARIFF'!C139</f>
        <v>Shipco Transport</v>
      </c>
      <c r="C145" s="285" t="str">
        <f>'PRINT TARIFF'!D139</f>
        <v>China</v>
      </c>
      <c r="D145" s="285" t="str">
        <f>'PRINT TARIFF'!E139</f>
        <v>Shenzhen</v>
      </c>
      <c r="E145" s="286"/>
      <c r="F145" s="287" t="str">
        <f>'PRINT TARIFF'!H139</f>
        <v>USD</v>
      </c>
      <c r="G145" s="288">
        <f>'PRINT TARIFF'!I139</f>
        <v>46</v>
      </c>
      <c r="H145" s="288">
        <f>'PRINT TARIFF'!J139</f>
        <v>46</v>
      </c>
      <c r="I145" s="288">
        <f>'PRINT TARIFF'!K139</f>
        <v>46</v>
      </c>
      <c r="J145" s="644" t="str">
        <f>'PRINT TARIFF'!L139</f>
        <v>via HKHKG</v>
      </c>
      <c r="K145" s="289">
        <f>'PRINT TARIFF'!N139</f>
        <v>23</v>
      </c>
      <c r="L145" s="288">
        <f>'PRINT TARIFF'!O139</f>
        <v>0</v>
      </c>
      <c r="M145" s="288">
        <f>'PRINT TARIFF'!P139</f>
        <v>0</v>
      </c>
      <c r="N145" s="288">
        <f>'PRINT TARIFF'!Q139</f>
        <v>20</v>
      </c>
      <c r="O145" s="288">
        <f>'PRINT TARIFF'!R139</f>
        <v>0</v>
      </c>
      <c r="P145" s="288">
        <f>'PRINT TARIFF'!S139</f>
        <v>0</v>
      </c>
      <c r="Q145" s="288">
        <f>'PRINT TARIFF'!T139</f>
        <v>7</v>
      </c>
      <c r="R145" s="288">
        <f>'PRINT TARIFF'!U139</f>
        <v>10</v>
      </c>
      <c r="S145" s="288">
        <f>'PRINT TARIFF'!V139</f>
        <v>0</v>
      </c>
      <c r="T145" s="288">
        <f>'PRINT TARIFF'!W139</f>
        <v>0</v>
      </c>
      <c r="U145" s="288">
        <f>'PRINT TARIFF'!X139</f>
        <v>0</v>
      </c>
      <c r="V145" s="288">
        <f>'PRINT TARIFF'!Y139</f>
        <v>0</v>
      </c>
      <c r="W145" s="288">
        <f>'PRINT TARIFF'!Z139</f>
        <v>0</v>
      </c>
      <c r="X145" s="289">
        <f>'PRINT TARIFF'!AA139</f>
        <v>28</v>
      </c>
      <c r="Y145" s="290">
        <f>'PRINT TARIFF'!AI139</f>
        <v>0</v>
      </c>
      <c r="Z145" s="290" t="str">
        <f>IF('PRINT TARIFF'!AJ139&lt;&gt;"",'PRINT TARIFF'!AJ139,"")</f>
        <v/>
      </c>
      <c r="AA145" s="291">
        <f>'PRINT TARIFF'!AK139</f>
        <v>0</v>
      </c>
    </row>
    <row r="146" spans="1:27" s="292" customFormat="1" ht="13.9" customHeight="1" x14ac:dyDescent="0.2">
      <c r="A146" s="283" t="str">
        <f>'PRINT TARIFF'!A140</f>
        <v>Sydney</v>
      </c>
      <c r="B146" s="284" t="str">
        <f>'PRINT TARIFF'!C140</f>
        <v>Shipco Transport</v>
      </c>
      <c r="C146" s="285" t="str">
        <f>'PRINT TARIFF'!D140</f>
        <v>China</v>
      </c>
      <c r="D146" s="285" t="str">
        <f>'PRINT TARIFF'!E140</f>
        <v>Shenzhen</v>
      </c>
      <c r="E146" s="286"/>
      <c r="F146" s="287" t="str">
        <f>'PRINT TARIFF'!H140</f>
        <v>USD</v>
      </c>
      <c r="G146" s="288">
        <f>'PRINT TARIFF'!I140</f>
        <v>22</v>
      </c>
      <c r="H146" s="288">
        <f>'PRINT TARIFF'!J140</f>
        <v>22</v>
      </c>
      <c r="I146" s="288">
        <f>'PRINT TARIFF'!K140</f>
        <v>22</v>
      </c>
      <c r="J146" s="644" t="str">
        <f>'PRINT TARIFF'!L140</f>
        <v>Direct</v>
      </c>
      <c r="K146" s="289" t="str">
        <f>'PRINT TARIFF'!N140</f>
        <v>15</v>
      </c>
      <c r="L146" s="288">
        <f>'PRINT TARIFF'!O140</f>
        <v>0</v>
      </c>
      <c r="M146" s="288">
        <f>'PRINT TARIFF'!P140</f>
        <v>0</v>
      </c>
      <c r="N146" s="288">
        <f>'PRINT TARIFF'!Q140</f>
        <v>20</v>
      </c>
      <c r="O146" s="288">
        <f>'PRINT TARIFF'!R140</f>
        <v>0</v>
      </c>
      <c r="P146" s="288">
        <f>'PRINT TARIFF'!S140</f>
        <v>0</v>
      </c>
      <c r="Q146" s="288">
        <f>'PRINT TARIFF'!T140</f>
        <v>7</v>
      </c>
      <c r="R146" s="288">
        <f>'PRINT TARIFF'!U140</f>
        <v>0</v>
      </c>
      <c r="S146" s="288">
        <f>'PRINT TARIFF'!V140</f>
        <v>0</v>
      </c>
      <c r="T146" s="288">
        <f>'PRINT TARIFF'!W140</f>
        <v>0</v>
      </c>
      <c r="U146" s="288">
        <f>'PRINT TARIFF'!X140</f>
        <v>0</v>
      </c>
      <c r="V146" s="288">
        <f>'PRINT TARIFF'!Y140</f>
        <v>0</v>
      </c>
      <c r="W146" s="288">
        <f>'PRINT TARIFF'!Z140</f>
        <v>0</v>
      </c>
      <c r="X146" s="289">
        <f>'PRINT TARIFF'!AA140</f>
        <v>28</v>
      </c>
      <c r="Y146" s="290">
        <f>'PRINT TARIFF'!AI140</f>
        <v>0</v>
      </c>
      <c r="Z146" s="290" t="str">
        <f>IF('PRINT TARIFF'!AJ140&lt;&gt;"",'PRINT TARIFF'!AJ140,"")</f>
        <v/>
      </c>
      <c r="AA146" s="291">
        <f>'PRINT TARIFF'!AK140</f>
        <v>0</v>
      </c>
    </row>
    <row r="147" spans="1:27" s="292" customFormat="1" ht="13.9" customHeight="1" x14ac:dyDescent="0.2">
      <c r="A147" s="283" t="str">
        <f>'PRINT TARIFF'!A141</f>
        <v>Sydney</v>
      </c>
      <c r="B147" s="284" t="str">
        <f>'PRINT TARIFF'!C141</f>
        <v>Shipco Transport</v>
      </c>
      <c r="C147" s="285" t="str">
        <f>'PRINT TARIFF'!D141</f>
        <v>China</v>
      </c>
      <c r="D147" s="285" t="str">
        <f>'PRINT TARIFF'!E141</f>
        <v>Shenzhen</v>
      </c>
      <c r="E147" s="286"/>
      <c r="F147" s="287" t="str">
        <f>'PRINT TARIFF'!H141</f>
        <v>USD</v>
      </c>
      <c r="G147" s="288">
        <f>'PRINT TARIFF'!I141</f>
        <v>46</v>
      </c>
      <c r="H147" s="288">
        <f>'PRINT TARIFF'!J141</f>
        <v>46</v>
      </c>
      <c r="I147" s="288">
        <f>'PRINT TARIFF'!K141</f>
        <v>46</v>
      </c>
      <c r="J147" s="644" t="str">
        <f>'PRINT TARIFF'!L141</f>
        <v>via HKHKG</v>
      </c>
      <c r="K147" s="289">
        <f>'PRINT TARIFF'!N141</f>
        <v>20</v>
      </c>
      <c r="L147" s="288">
        <f>'PRINT TARIFF'!O141</f>
        <v>0</v>
      </c>
      <c r="M147" s="288">
        <f>'PRINT TARIFF'!P141</f>
        <v>0</v>
      </c>
      <c r="N147" s="288">
        <f>'PRINT TARIFF'!Q141</f>
        <v>20</v>
      </c>
      <c r="O147" s="288">
        <f>'PRINT TARIFF'!R141</f>
        <v>0</v>
      </c>
      <c r="P147" s="288">
        <f>'PRINT TARIFF'!S141</f>
        <v>0</v>
      </c>
      <c r="Q147" s="288">
        <f>'PRINT TARIFF'!T141</f>
        <v>7</v>
      </c>
      <c r="R147" s="288">
        <f>'PRINT TARIFF'!U141</f>
        <v>10</v>
      </c>
      <c r="S147" s="288">
        <f>'PRINT TARIFF'!V141</f>
        <v>0</v>
      </c>
      <c r="T147" s="288">
        <f>'PRINT TARIFF'!W141</f>
        <v>0</v>
      </c>
      <c r="U147" s="288">
        <f>'PRINT TARIFF'!X141</f>
        <v>0</v>
      </c>
      <c r="V147" s="288">
        <f>'PRINT TARIFF'!Y141</f>
        <v>0</v>
      </c>
      <c r="W147" s="288">
        <f>'PRINT TARIFF'!Z141</f>
        <v>0</v>
      </c>
      <c r="X147" s="289">
        <f>'PRINT TARIFF'!AA141</f>
        <v>28</v>
      </c>
      <c r="Y147" s="290">
        <f>'PRINT TARIFF'!AI141</f>
        <v>0</v>
      </c>
      <c r="Z147" s="290" t="str">
        <f>IF('PRINT TARIFF'!AJ141&lt;&gt;"",'PRINT TARIFF'!AJ141,"")</f>
        <v/>
      </c>
      <c r="AA147" s="291">
        <f>'PRINT TARIFF'!AK141</f>
        <v>0</v>
      </c>
    </row>
    <row r="148" spans="1:27" s="292" customFormat="1" ht="13.9" customHeight="1" x14ac:dyDescent="0.2">
      <c r="A148" s="283" t="str">
        <f>'PRINT TARIFF'!A142</f>
        <v>Adelaide</v>
      </c>
      <c r="B148" s="284" t="str">
        <f>'PRINT TARIFF'!C142</f>
        <v>Shipco Transport</v>
      </c>
      <c r="C148" s="285" t="str">
        <f>'PRINT TARIFF'!D142</f>
        <v>China</v>
      </c>
      <c r="D148" s="285" t="str">
        <f>'PRINT TARIFF'!E142</f>
        <v>Shunde</v>
      </c>
      <c r="E148" s="286"/>
      <c r="F148" s="287" t="str">
        <f>'PRINT TARIFF'!H142</f>
        <v>USD</v>
      </c>
      <c r="G148" s="288">
        <f>'PRINT TARIFF'!I142</f>
        <v>73</v>
      </c>
      <c r="H148" s="288">
        <f>'PRINT TARIFF'!J142</f>
        <v>110</v>
      </c>
      <c r="I148" s="288">
        <f>'PRINT TARIFF'!K142</f>
        <v>123</v>
      </c>
      <c r="J148" s="644" t="str">
        <f>'PRINT TARIFF'!L142</f>
        <v>via HKHKG</v>
      </c>
      <c r="K148" s="289">
        <f>'PRINT TARIFF'!N142</f>
        <v>29</v>
      </c>
      <c r="L148" s="288">
        <f>'PRINT TARIFF'!O142</f>
        <v>0</v>
      </c>
      <c r="M148" s="288">
        <f>'PRINT TARIFF'!P142</f>
        <v>0</v>
      </c>
      <c r="N148" s="288">
        <f>'PRINT TARIFF'!Q142</f>
        <v>20</v>
      </c>
      <c r="O148" s="288">
        <f>'PRINT TARIFF'!R142</f>
        <v>0</v>
      </c>
      <c r="P148" s="288">
        <f>'PRINT TARIFF'!S142</f>
        <v>0</v>
      </c>
      <c r="Q148" s="288">
        <f>'PRINT TARIFF'!T142</f>
        <v>7</v>
      </c>
      <c r="R148" s="288">
        <f>'PRINT TARIFF'!U142</f>
        <v>10</v>
      </c>
      <c r="S148" s="288">
        <f>'PRINT TARIFF'!V142</f>
        <v>0</v>
      </c>
      <c r="T148" s="288">
        <f>'PRINT TARIFF'!W142</f>
        <v>0</v>
      </c>
      <c r="U148" s="288">
        <f>'PRINT TARIFF'!X142</f>
        <v>0</v>
      </c>
      <c r="V148" s="288">
        <f>'PRINT TARIFF'!Y142</f>
        <v>0</v>
      </c>
      <c r="W148" s="288">
        <f>'PRINT TARIFF'!Z142</f>
        <v>0</v>
      </c>
      <c r="X148" s="289">
        <f>'PRINT TARIFF'!AA142</f>
        <v>29</v>
      </c>
      <c r="Y148" s="290">
        <f>'PRINT TARIFF'!AI142</f>
        <v>0</v>
      </c>
      <c r="Z148" s="290" t="str">
        <f>IF('PRINT TARIFF'!AJ142&lt;&gt;"",'PRINT TARIFF'!AJ142,"")</f>
        <v/>
      </c>
      <c r="AA148" s="291">
        <f>'PRINT TARIFF'!AK142</f>
        <v>0</v>
      </c>
    </row>
    <row r="149" spans="1:27" s="292" customFormat="1" ht="13.9" customHeight="1" x14ac:dyDescent="0.2">
      <c r="A149" s="283" t="str">
        <f>'PRINT TARIFF'!A748</f>
        <v>Adelaide</v>
      </c>
      <c r="B149" s="284" t="str">
        <f>'PRINT TARIFF'!C748</f>
        <v>Shipco Transport</v>
      </c>
      <c r="C149" s="285" t="str">
        <f>'PRINT TARIFF'!D748</f>
        <v>China</v>
      </c>
      <c r="D149" s="285" t="str">
        <f>'PRINT TARIFF'!E748</f>
        <v>Shunde</v>
      </c>
      <c r="E149" s="286"/>
      <c r="F149" s="287" t="str">
        <f>'PRINT TARIFF'!H748</f>
        <v>USD</v>
      </c>
      <c r="G149" s="288">
        <f>'PRINT TARIFF'!I748</f>
        <v>52</v>
      </c>
      <c r="H149" s="288">
        <f>'PRINT TARIFF'!J748</f>
        <v>52</v>
      </c>
      <c r="I149" s="288">
        <f>'PRINT TARIFF'!K748</f>
        <v>70</v>
      </c>
      <c r="J149" s="644" t="str">
        <f>'PRINT TARIFF'!L748</f>
        <v>via CNSZX</v>
      </c>
      <c r="K149" s="289">
        <f>'PRINT TARIFF'!N748</f>
        <v>25</v>
      </c>
      <c r="L149" s="288">
        <f>'PRINT TARIFF'!O748</f>
        <v>0</v>
      </c>
      <c r="M149" s="288">
        <f>'PRINT TARIFF'!P748</f>
        <v>0</v>
      </c>
      <c r="N149" s="288">
        <f>'PRINT TARIFF'!Q748</f>
        <v>20</v>
      </c>
      <c r="O149" s="288">
        <f>'PRINT TARIFF'!R748</f>
        <v>0</v>
      </c>
      <c r="P149" s="288">
        <f>'PRINT TARIFF'!S748</f>
        <v>0</v>
      </c>
      <c r="Q149" s="288">
        <f>'PRINT TARIFF'!T748</f>
        <v>7</v>
      </c>
      <c r="R149" s="288">
        <f>'PRINT TARIFF'!U748</f>
        <v>0</v>
      </c>
      <c r="S149" s="288">
        <f>'PRINT TARIFF'!V748</f>
        <v>0</v>
      </c>
      <c r="T149" s="288">
        <f>'PRINT TARIFF'!W748</f>
        <v>0</v>
      </c>
      <c r="U149" s="288">
        <f>'PRINT TARIFF'!X748</f>
        <v>0</v>
      </c>
      <c r="V149" s="288">
        <f>'PRINT TARIFF'!Y748</f>
        <v>0</v>
      </c>
      <c r="W149" s="288">
        <f>'PRINT TARIFF'!Z748</f>
        <v>0</v>
      </c>
      <c r="X149" s="289">
        <f>'PRINT TARIFF'!AA748</f>
        <v>29</v>
      </c>
      <c r="Y149" s="290">
        <f>'PRINT TARIFF'!AI748</f>
        <v>0</v>
      </c>
      <c r="Z149" s="290" t="str">
        <f>IF('PRINT TARIFF'!AJ748&lt;&gt;"",'PRINT TARIFF'!AJ748,"")</f>
        <v/>
      </c>
      <c r="AA149" s="291">
        <f>'PRINT TARIFF'!AK748</f>
        <v>0</v>
      </c>
    </row>
    <row r="150" spans="1:27" s="292" customFormat="1" ht="13.9" customHeight="1" x14ac:dyDescent="0.2">
      <c r="A150" s="283" t="str">
        <f>'PRINT TARIFF'!A143</f>
        <v>Brisbane</v>
      </c>
      <c r="B150" s="284" t="str">
        <f>'PRINT TARIFF'!C143</f>
        <v>Shipco Transport</v>
      </c>
      <c r="C150" s="285" t="str">
        <f>'PRINT TARIFF'!D143</f>
        <v>China</v>
      </c>
      <c r="D150" s="285" t="str">
        <f>'PRINT TARIFF'!E143</f>
        <v>Shunde</v>
      </c>
      <c r="E150" s="286"/>
      <c r="F150" s="287" t="str">
        <f>'PRINT TARIFF'!H143</f>
        <v>USD</v>
      </c>
      <c r="G150" s="288">
        <f>'PRINT TARIFF'!I143</f>
        <v>44</v>
      </c>
      <c r="H150" s="288">
        <f>'PRINT TARIFF'!J143</f>
        <v>44</v>
      </c>
      <c r="I150" s="288">
        <f>'PRINT TARIFF'!K143</f>
        <v>64</v>
      </c>
      <c r="J150" s="644" t="str">
        <f>'PRINT TARIFF'!L143</f>
        <v>via CNSZX</v>
      </c>
      <c r="K150" s="289">
        <f>'PRINT TARIFF'!N143</f>
        <v>21</v>
      </c>
      <c r="L150" s="288">
        <f>'PRINT TARIFF'!O143</f>
        <v>0</v>
      </c>
      <c r="M150" s="288">
        <f>'PRINT TARIFF'!P143</f>
        <v>0</v>
      </c>
      <c r="N150" s="288">
        <f>'PRINT TARIFF'!Q143</f>
        <v>20</v>
      </c>
      <c r="O150" s="288">
        <f>'PRINT TARIFF'!R143</f>
        <v>0</v>
      </c>
      <c r="P150" s="288">
        <f>'PRINT TARIFF'!S143</f>
        <v>0</v>
      </c>
      <c r="Q150" s="288">
        <f>'PRINT TARIFF'!T143</f>
        <v>7</v>
      </c>
      <c r="R150" s="288">
        <f>'PRINT TARIFF'!U143</f>
        <v>0</v>
      </c>
      <c r="S150" s="288">
        <f>'PRINT TARIFF'!V143</f>
        <v>0</v>
      </c>
      <c r="T150" s="288">
        <f>'PRINT TARIFF'!W143</f>
        <v>0</v>
      </c>
      <c r="U150" s="288">
        <f>'PRINT TARIFF'!X143</f>
        <v>0</v>
      </c>
      <c r="V150" s="288">
        <f>'PRINT TARIFF'!Y143</f>
        <v>0</v>
      </c>
      <c r="W150" s="288">
        <f>'PRINT TARIFF'!Z143</f>
        <v>0</v>
      </c>
      <c r="X150" s="289">
        <f>'PRINT TARIFF'!AA143</f>
        <v>29</v>
      </c>
      <c r="Y150" s="290">
        <f>'PRINT TARIFF'!AI143</f>
        <v>0</v>
      </c>
      <c r="Z150" s="290" t="str">
        <f>IF('PRINT TARIFF'!AJ143&lt;&gt;"",'PRINT TARIFF'!AJ143,"")</f>
        <v/>
      </c>
      <c r="AA150" s="291">
        <f>'PRINT TARIFF'!AK143</f>
        <v>0</v>
      </c>
    </row>
    <row r="151" spans="1:27" s="292" customFormat="1" ht="13.9" customHeight="1" x14ac:dyDescent="0.2">
      <c r="A151" s="283" t="str">
        <f>'PRINT TARIFF'!A144</f>
        <v>Brisbane</v>
      </c>
      <c r="B151" s="284" t="str">
        <f>'PRINT TARIFF'!C144</f>
        <v>Shipco Transport</v>
      </c>
      <c r="C151" s="285" t="str">
        <f>'PRINT TARIFF'!D144</f>
        <v>China</v>
      </c>
      <c r="D151" s="285" t="str">
        <f>'PRINT TARIFF'!E144</f>
        <v>Shunde</v>
      </c>
      <c r="E151" s="286"/>
      <c r="F151" s="287" t="str">
        <f>'PRINT TARIFF'!H144</f>
        <v>USD</v>
      </c>
      <c r="G151" s="288">
        <f>'PRINT TARIFF'!I144</f>
        <v>73</v>
      </c>
      <c r="H151" s="288">
        <f>'PRINT TARIFF'!J144</f>
        <v>113</v>
      </c>
      <c r="I151" s="288">
        <f>'PRINT TARIFF'!K144</f>
        <v>123</v>
      </c>
      <c r="J151" s="644" t="str">
        <f>'PRINT TARIFF'!L144</f>
        <v>via HKHKG</v>
      </c>
      <c r="K151" s="289">
        <f>'PRINT TARIFF'!N144</f>
        <v>24</v>
      </c>
      <c r="L151" s="288">
        <f>'PRINT TARIFF'!O144</f>
        <v>0</v>
      </c>
      <c r="M151" s="288">
        <f>'PRINT TARIFF'!P144</f>
        <v>0</v>
      </c>
      <c r="N151" s="288">
        <f>'PRINT TARIFF'!Q144</f>
        <v>20</v>
      </c>
      <c r="O151" s="288">
        <f>'PRINT TARIFF'!R144</f>
        <v>0</v>
      </c>
      <c r="P151" s="288">
        <f>'PRINT TARIFF'!S144</f>
        <v>0</v>
      </c>
      <c r="Q151" s="288">
        <f>'PRINT TARIFF'!T144</f>
        <v>7</v>
      </c>
      <c r="R151" s="288">
        <f>'PRINT TARIFF'!U144</f>
        <v>10</v>
      </c>
      <c r="S151" s="288">
        <f>'PRINT TARIFF'!V144</f>
        <v>0</v>
      </c>
      <c r="T151" s="288">
        <f>'PRINT TARIFF'!W144</f>
        <v>0</v>
      </c>
      <c r="U151" s="288">
        <f>'PRINT TARIFF'!X144</f>
        <v>0</v>
      </c>
      <c r="V151" s="288">
        <f>'PRINT TARIFF'!Y144</f>
        <v>0</v>
      </c>
      <c r="W151" s="288">
        <f>'PRINT TARIFF'!Z144</f>
        <v>0</v>
      </c>
      <c r="X151" s="289">
        <f>'PRINT TARIFF'!AA144</f>
        <v>29</v>
      </c>
      <c r="Y151" s="290">
        <f>'PRINT TARIFF'!AI144</f>
        <v>0</v>
      </c>
      <c r="Z151" s="290" t="str">
        <f>IF('PRINT TARIFF'!AJ144&lt;&gt;"",'PRINT TARIFF'!AJ144,"")</f>
        <v/>
      </c>
      <c r="AA151" s="291">
        <f>'PRINT TARIFF'!AK144</f>
        <v>0</v>
      </c>
    </row>
    <row r="152" spans="1:27" s="292" customFormat="1" ht="13.9" customHeight="1" x14ac:dyDescent="0.2">
      <c r="A152" s="283" t="str">
        <f>'PRINT TARIFF'!A145</f>
        <v>Fremantle</v>
      </c>
      <c r="B152" s="284" t="str">
        <f>'PRINT TARIFF'!C145</f>
        <v>Shipco Transport</v>
      </c>
      <c r="C152" s="285" t="str">
        <f>'PRINT TARIFF'!D145</f>
        <v>China</v>
      </c>
      <c r="D152" s="285" t="str">
        <f>'PRINT TARIFF'!E145</f>
        <v>Shunde</v>
      </c>
      <c r="E152" s="286"/>
      <c r="F152" s="287" t="str">
        <f>'PRINT TARIFF'!H145</f>
        <v>USD</v>
      </c>
      <c r="G152" s="288">
        <f>'PRINT TARIFF'!I145</f>
        <v>71</v>
      </c>
      <c r="H152" s="288">
        <f>'PRINT TARIFF'!J145</f>
        <v>112</v>
      </c>
      <c r="I152" s="288">
        <f>'PRINT TARIFF'!K145</f>
        <v>121</v>
      </c>
      <c r="J152" s="644" t="str">
        <f>'PRINT TARIFF'!L145</f>
        <v>via HKHKG</v>
      </c>
      <c r="K152" s="289">
        <f>'PRINT TARIFF'!N145</f>
        <v>24</v>
      </c>
      <c r="L152" s="288">
        <f>'PRINT TARIFF'!O145</f>
        <v>0</v>
      </c>
      <c r="M152" s="288">
        <f>'PRINT TARIFF'!P145</f>
        <v>0</v>
      </c>
      <c r="N152" s="288">
        <f>'PRINT TARIFF'!Q145</f>
        <v>20</v>
      </c>
      <c r="O152" s="288">
        <f>'PRINT TARIFF'!R145</f>
        <v>0</v>
      </c>
      <c r="P152" s="288">
        <f>'PRINT TARIFF'!S145</f>
        <v>0</v>
      </c>
      <c r="Q152" s="288">
        <f>'PRINT TARIFF'!T145</f>
        <v>7</v>
      </c>
      <c r="R152" s="288">
        <f>'PRINT TARIFF'!U145</f>
        <v>10</v>
      </c>
      <c r="S152" s="288">
        <f>'PRINT TARIFF'!V145</f>
        <v>0</v>
      </c>
      <c r="T152" s="288">
        <f>'PRINT TARIFF'!W145</f>
        <v>0</v>
      </c>
      <c r="U152" s="288">
        <f>'PRINT TARIFF'!X145</f>
        <v>0</v>
      </c>
      <c r="V152" s="288">
        <f>'PRINT TARIFF'!Y145</f>
        <v>0</v>
      </c>
      <c r="W152" s="288">
        <f>'PRINT TARIFF'!Z145</f>
        <v>0</v>
      </c>
      <c r="X152" s="289">
        <f>'PRINT TARIFF'!AA145</f>
        <v>29</v>
      </c>
      <c r="Y152" s="290">
        <f>'PRINT TARIFF'!AI145</f>
        <v>0</v>
      </c>
      <c r="Z152" s="290" t="str">
        <f>IF('PRINT TARIFF'!AJ145&lt;&gt;"",'PRINT TARIFF'!AJ145,"")</f>
        <v/>
      </c>
      <c r="AA152" s="291">
        <f>'PRINT TARIFF'!AK145</f>
        <v>0</v>
      </c>
    </row>
    <row r="153" spans="1:27" s="292" customFormat="1" ht="13.9" customHeight="1" x14ac:dyDescent="0.2">
      <c r="A153" s="283" t="str">
        <f>'PRINT TARIFF'!A146</f>
        <v>Fremantle</v>
      </c>
      <c r="B153" s="284" t="str">
        <f>'PRINT TARIFF'!C146</f>
        <v>Shipco Transport</v>
      </c>
      <c r="C153" s="285" t="str">
        <f>'PRINT TARIFF'!D146</f>
        <v>China</v>
      </c>
      <c r="D153" s="285" t="str">
        <f>'PRINT TARIFF'!E146</f>
        <v>Shunde</v>
      </c>
      <c r="E153" s="286"/>
      <c r="F153" s="287" t="str">
        <f>'PRINT TARIFF'!H146</f>
        <v>USD</v>
      </c>
      <c r="G153" s="288">
        <f>'PRINT TARIFF'!I146</f>
        <v>41</v>
      </c>
      <c r="H153" s="288">
        <f>'PRINT TARIFF'!J146</f>
        <v>41</v>
      </c>
      <c r="I153" s="288">
        <f>'PRINT TARIFF'!K146</f>
        <v>61</v>
      </c>
      <c r="J153" s="644" t="str">
        <f>'PRINT TARIFF'!L146</f>
        <v>via CNSZX</v>
      </c>
      <c r="K153" s="289">
        <f>'PRINT TARIFF'!N146</f>
        <v>23</v>
      </c>
      <c r="L153" s="288">
        <f>'PRINT TARIFF'!O146</f>
        <v>0</v>
      </c>
      <c r="M153" s="288">
        <f>'PRINT TARIFF'!P146</f>
        <v>0</v>
      </c>
      <c r="N153" s="288">
        <f>'PRINT TARIFF'!Q146</f>
        <v>20</v>
      </c>
      <c r="O153" s="288">
        <f>'PRINT TARIFF'!R146</f>
        <v>0</v>
      </c>
      <c r="P153" s="288">
        <f>'PRINT TARIFF'!S146</f>
        <v>0</v>
      </c>
      <c r="Q153" s="288">
        <f>'PRINT TARIFF'!T146</f>
        <v>7</v>
      </c>
      <c r="R153" s="288">
        <f>'PRINT TARIFF'!U146</f>
        <v>0</v>
      </c>
      <c r="S153" s="288">
        <f>'PRINT TARIFF'!V146</f>
        <v>0</v>
      </c>
      <c r="T153" s="288">
        <f>'PRINT TARIFF'!W146</f>
        <v>0</v>
      </c>
      <c r="U153" s="288">
        <f>'PRINT TARIFF'!X146</f>
        <v>0</v>
      </c>
      <c r="V153" s="288">
        <f>'PRINT TARIFF'!Y146</f>
        <v>0</v>
      </c>
      <c r="W153" s="288">
        <f>'PRINT TARIFF'!Z146</f>
        <v>0</v>
      </c>
      <c r="X153" s="289">
        <f>'PRINT TARIFF'!AA146</f>
        <v>29</v>
      </c>
      <c r="Y153" s="290">
        <f>'PRINT TARIFF'!AI146</f>
        <v>0</v>
      </c>
      <c r="Z153" s="290" t="str">
        <f>IF('PRINT TARIFF'!AJ146&lt;&gt;"",'PRINT TARIFF'!AJ146,"")</f>
        <v/>
      </c>
      <c r="AA153" s="291">
        <f>'PRINT TARIFF'!AK146</f>
        <v>0</v>
      </c>
    </row>
    <row r="154" spans="1:27" s="292" customFormat="1" ht="13.9" customHeight="1" x14ac:dyDescent="0.2">
      <c r="A154" s="283" t="str">
        <f>'PRINT TARIFF'!A147</f>
        <v>Melbourne</v>
      </c>
      <c r="B154" s="284" t="str">
        <f>'PRINT TARIFF'!C147</f>
        <v>Shipco Transport</v>
      </c>
      <c r="C154" s="285" t="str">
        <f>'PRINT TARIFF'!D147</f>
        <v>China</v>
      </c>
      <c r="D154" s="285" t="str">
        <f>'PRINT TARIFF'!E147</f>
        <v>Shunde</v>
      </c>
      <c r="E154" s="286"/>
      <c r="F154" s="287" t="str">
        <f>'PRINT TARIFF'!H147</f>
        <v>USD</v>
      </c>
      <c r="G154" s="288">
        <f>'PRINT TARIFF'!I147</f>
        <v>44</v>
      </c>
      <c r="H154" s="288">
        <f>'PRINT TARIFF'!J147</f>
        <v>44</v>
      </c>
      <c r="I154" s="288">
        <f>'PRINT TARIFF'!K147</f>
        <v>64</v>
      </c>
      <c r="J154" s="644" t="str">
        <f>'PRINT TARIFF'!L147</f>
        <v>via CNSZX</v>
      </c>
      <c r="K154" s="289">
        <f>'PRINT TARIFF'!N147</f>
        <v>21</v>
      </c>
      <c r="L154" s="288">
        <f>'PRINT TARIFF'!O147</f>
        <v>0</v>
      </c>
      <c r="M154" s="288">
        <f>'PRINT TARIFF'!P147</f>
        <v>0</v>
      </c>
      <c r="N154" s="288">
        <f>'PRINT TARIFF'!Q147</f>
        <v>20</v>
      </c>
      <c r="O154" s="288">
        <f>'PRINT TARIFF'!R147</f>
        <v>0</v>
      </c>
      <c r="P154" s="288">
        <f>'PRINT TARIFF'!S147</f>
        <v>0</v>
      </c>
      <c r="Q154" s="288">
        <f>'PRINT TARIFF'!T147</f>
        <v>7</v>
      </c>
      <c r="R154" s="288">
        <f>'PRINT TARIFF'!U147</f>
        <v>0</v>
      </c>
      <c r="S154" s="288">
        <f>'PRINT TARIFF'!V147</f>
        <v>0</v>
      </c>
      <c r="T154" s="288">
        <f>'PRINT TARIFF'!W147</f>
        <v>0</v>
      </c>
      <c r="U154" s="288">
        <f>'PRINT TARIFF'!X147</f>
        <v>0</v>
      </c>
      <c r="V154" s="288">
        <f>'PRINT TARIFF'!Y147</f>
        <v>0</v>
      </c>
      <c r="W154" s="288">
        <f>'PRINT TARIFF'!Z147</f>
        <v>0</v>
      </c>
      <c r="X154" s="289">
        <f>'PRINT TARIFF'!AA147</f>
        <v>29</v>
      </c>
      <c r="Y154" s="290">
        <f>'PRINT TARIFF'!AI147</f>
        <v>0</v>
      </c>
      <c r="Z154" s="290" t="str">
        <f>IF('PRINT TARIFF'!AJ147&lt;&gt;"",'PRINT TARIFF'!AJ147,"")</f>
        <v/>
      </c>
      <c r="AA154" s="291">
        <f>'PRINT TARIFF'!AK147</f>
        <v>0</v>
      </c>
    </row>
    <row r="155" spans="1:27" s="292" customFormat="1" ht="13.9" customHeight="1" x14ac:dyDescent="0.2">
      <c r="A155" s="283" t="str">
        <f>'PRINT TARIFF'!A148</f>
        <v>Melbourne</v>
      </c>
      <c r="B155" s="284" t="str">
        <f>'PRINT TARIFF'!C148</f>
        <v>Shipco Transport</v>
      </c>
      <c r="C155" s="285" t="str">
        <f>'PRINT TARIFF'!D148</f>
        <v>China</v>
      </c>
      <c r="D155" s="285" t="str">
        <f>'PRINT TARIFF'!E148</f>
        <v>Shunde</v>
      </c>
      <c r="E155" s="286"/>
      <c r="F155" s="287" t="str">
        <f>'PRINT TARIFF'!H148</f>
        <v>USD</v>
      </c>
      <c r="G155" s="288">
        <f>'PRINT TARIFF'!I148</f>
        <v>73</v>
      </c>
      <c r="H155" s="288">
        <f>'PRINT TARIFF'!J148</f>
        <v>113</v>
      </c>
      <c r="I155" s="288">
        <f>'PRINT TARIFF'!K148</f>
        <v>118</v>
      </c>
      <c r="J155" s="644" t="str">
        <f>'PRINT TARIFF'!L148</f>
        <v>via HKHKG</v>
      </c>
      <c r="K155" s="289">
        <f>'PRINT TARIFF'!N148</f>
        <v>24</v>
      </c>
      <c r="L155" s="288">
        <f>'PRINT TARIFF'!O148</f>
        <v>0</v>
      </c>
      <c r="M155" s="288">
        <f>'PRINT TARIFF'!P148</f>
        <v>0</v>
      </c>
      <c r="N155" s="288">
        <f>'PRINT TARIFF'!Q148</f>
        <v>20</v>
      </c>
      <c r="O155" s="288">
        <f>'PRINT TARIFF'!R148</f>
        <v>0</v>
      </c>
      <c r="P155" s="288">
        <f>'PRINT TARIFF'!S148</f>
        <v>0</v>
      </c>
      <c r="Q155" s="288">
        <f>'PRINT TARIFF'!T148</f>
        <v>7</v>
      </c>
      <c r="R155" s="288">
        <f>'PRINT TARIFF'!U148</f>
        <v>10</v>
      </c>
      <c r="S155" s="288">
        <f>'PRINT TARIFF'!V148</f>
        <v>0</v>
      </c>
      <c r="T155" s="288">
        <f>'PRINT TARIFF'!W148</f>
        <v>0</v>
      </c>
      <c r="U155" s="288">
        <f>'PRINT TARIFF'!X148</f>
        <v>0</v>
      </c>
      <c r="V155" s="288">
        <f>'PRINT TARIFF'!Y148</f>
        <v>0</v>
      </c>
      <c r="W155" s="288">
        <f>'PRINT TARIFF'!Z148</f>
        <v>0</v>
      </c>
      <c r="X155" s="289">
        <f>'PRINT TARIFF'!AA148</f>
        <v>29</v>
      </c>
      <c r="Y155" s="290">
        <f>'PRINT TARIFF'!AI148</f>
        <v>0</v>
      </c>
      <c r="Z155" s="290" t="str">
        <f>IF('PRINT TARIFF'!AJ148&lt;&gt;"",'PRINT TARIFF'!AJ148,"")</f>
        <v/>
      </c>
      <c r="AA155" s="291">
        <f>'PRINT TARIFF'!AK148</f>
        <v>0</v>
      </c>
    </row>
    <row r="156" spans="1:27" s="292" customFormat="1" ht="13.9" customHeight="1" x14ac:dyDescent="0.2">
      <c r="A156" s="283" t="str">
        <f>'PRINT TARIFF'!A149</f>
        <v>Sydney</v>
      </c>
      <c r="B156" s="284" t="str">
        <f>'PRINT TARIFF'!C149</f>
        <v>Shipco Transport</v>
      </c>
      <c r="C156" s="285" t="str">
        <f>'PRINT TARIFF'!D149</f>
        <v>China</v>
      </c>
      <c r="D156" s="285" t="str">
        <f>'PRINT TARIFF'!E149</f>
        <v>Shunde</v>
      </c>
      <c r="E156" s="286"/>
      <c r="F156" s="287" t="str">
        <f>'PRINT TARIFF'!H149</f>
        <v>USD</v>
      </c>
      <c r="G156" s="288">
        <f>'PRINT TARIFF'!I149</f>
        <v>44</v>
      </c>
      <c r="H156" s="288">
        <f>'PRINT TARIFF'!J149</f>
        <v>44</v>
      </c>
      <c r="I156" s="288">
        <f>'PRINT TARIFF'!K149</f>
        <v>64</v>
      </c>
      <c r="J156" s="644" t="str">
        <f>'PRINT TARIFF'!L149</f>
        <v>via CNSZX</v>
      </c>
      <c r="K156" s="289">
        <f>'PRINT TARIFF'!N149</f>
        <v>18</v>
      </c>
      <c r="L156" s="288">
        <f>'PRINT TARIFF'!O149</f>
        <v>0</v>
      </c>
      <c r="M156" s="288">
        <f>'PRINT TARIFF'!P149</f>
        <v>0</v>
      </c>
      <c r="N156" s="288">
        <f>'PRINT TARIFF'!Q149</f>
        <v>20</v>
      </c>
      <c r="O156" s="288">
        <f>'PRINT TARIFF'!R149</f>
        <v>0</v>
      </c>
      <c r="P156" s="288">
        <f>'PRINT TARIFF'!S149</f>
        <v>0</v>
      </c>
      <c r="Q156" s="288">
        <f>'PRINT TARIFF'!T149</f>
        <v>7</v>
      </c>
      <c r="R156" s="288">
        <f>'PRINT TARIFF'!U149</f>
        <v>0</v>
      </c>
      <c r="S156" s="288">
        <f>'PRINT TARIFF'!V149</f>
        <v>0</v>
      </c>
      <c r="T156" s="288">
        <f>'PRINT TARIFF'!W149</f>
        <v>0</v>
      </c>
      <c r="U156" s="288">
        <f>'PRINT TARIFF'!X149</f>
        <v>0</v>
      </c>
      <c r="V156" s="288">
        <f>'PRINT TARIFF'!Y149</f>
        <v>0</v>
      </c>
      <c r="W156" s="288">
        <f>'PRINT TARIFF'!Z149</f>
        <v>0</v>
      </c>
      <c r="X156" s="289">
        <f>'PRINT TARIFF'!AA149</f>
        <v>29</v>
      </c>
      <c r="Y156" s="290">
        <f>'PRINT TARIFF'!AI149</f>
        <v>0</v>
      </c>
      <c r="Z156" s="290" t="str">
        <f>IF('PRINT TARIFF'!AJ149&lt;&gt;"",'PRINT TARIFF'!AJ149,"")</f>
        <v/>
      </c>
      <c r="AA156" s="291">
        <f>'PRINT TARIFF'!AK149</f>
        <v>0</v>
      </c>
    </row>
    <row r="157" spans="1:27" s="292" customFormat="1" ht="13.9" customHeight="1" x14ac:dyDescent="0.2">
      <c r="A157" s="283" t="str">
        <f>'PRINT TARIFF'!A150</f>
        <v>Sydney</v>
      </c>
      <c r="B157" s="284" t="str">
        <f>'PRINT TARIFF'!C150</f>
        <v>Shipco Transport</v>
      </c>
      <c r="C157" s="285" t="str">
        <f>'PRINT TARIFF'!D150</f>
        <v>China</v>
      </c>
      <c r="D157" s="285" t="str">
        <f>'PRINT TARIFF'!E150</f>
        <v>Shunde</v>
      </c>
      <c r="E157" s="286"/>
      <c r="F157" s="287" t="str">
        <f>'PRINT TARIFF'!H150</f>
        <v>USD</v>
      </c>
      <c r="G157" s="288">
        <f>'PRINT TARIFF'!I150</f>
        <v>73</v>
      </c>
      <c r="H157" s="288">
        <f>'PRINT TARIFF'!J150</f>
        <v>113</v>
      </c>
      <c r="I157" s="288">
        <f>'PRINT TARIFF'!K150</f>
        <v>118</v>
      </c>
      <c r="J157" s="644" t="str">
        <f>'PRINT TARIFF'!L150</f>
        <v>via HKHKG</v>
      </c>
      <c r="K157" s="289">
        <f>'PRINT TARIFF'!N150</f>
        <v>21</v>
      </c>
      <c r="L157" s="288">
        <f>'PRINT TARIFF'!O150</f>
        <v>0</v>
      </c>
      <c r="M157" s="288">
        <f>'PRINT TARIFF'!P150</f>
        <v>0</v>
      </c>
      <c r="N157" s="288">
        <f>'PRINT TARIFF'!Q150</f>
        <v>20</v>
      </c>
      <c r="O157" s="288">
        <f>'PRINT TARIFF'!R150</f>
        <v>0</v>
      </c>
      <c r="P157" s="288">
        <f>'PRINT TARIFF'!S150</f>
        <v>0</v>
      </c>
      <c r="Q157" s="288">
        <f>'PRINT TARIFF'!T150</f>
        <v>7</v>
      </c>
      <c r="R157" s="288">
        <f>'PRINT TARIFF'!U150</f>
        <v>10</v>
      </c>
      <c r="S157" s="288">
        <f>'PRINT TARIFF'!V150</f>
        <v>0</v>
      </c>
      <c r="T157" s="288">
        <f>'PRINT TARIFF'!W150</f>
        <v>0</v>
      </c>
      <c r="U157" s="288">
        <f>'PRINT TARIFF'!X150</f>
        <v>0</v>
      </c>
      <c r="V157" s="288">
        <f>'PRINT TARIFF'!Y150</f>
        <v>0</v>
      </c>
      <c r="W157" s="288">
        <f>'PRINT TARIFF'!Z150</f>
        <v>0</v>
      </c>
      <c r="X157" s="289">
        <f>'PRINT TARIFF'!AA150</f>
        <v>29</v>
      </c>
      <c r="Y157" s="290">
        <f>'PRINT TARIFF'!AI150</f>
        <v>0</v>
      </c>
      <c r="Z157" s="290" t="str">
        <f>IF('PRINT TARIFF'!AJ150&lt;&gt;"",'PRINT TARIFF'!AJ150,"")</f>
        <v/>
      </c>
      <c r="AA157" s="291">
        <f>'PRINT TARIFF'!AK150</f>
        <v>0</v>
      </c>
    </row>
    <row r="158" spans="1:27" s="292" customFormat="1" ht="13.9" customHeight="1" x14ac:dyDescent="0.2">
      <c r="A158" s="283" t="str">
        <f>'PRINT TARIFF'!A151</f>
        <v>Adelaide</v>
      </c>
      <c r="B158" s="284" t="str">
        <f>'PRINT TARIFF'!C151</f>
        <v>Tianjin Consol</v>
      </c>
      <c r="C158" s="285" t="str">
        <f>'PRINT TARIFF'!D151</f>
        <v>China</v>
      </c>
      <c r="D158" s="285" t="str">
        <f>'PRINT TARIFF'!E151</f>
        <v>Tianjin</v>
      </c>
      <c r="E158" s="286"/>
      <c r="F158" s="287" t="str">
        <f>'PRINT TARIFF'!H151</f>
        <v>USD</v>
      </c>
      <c r="G158" s="288">
        <f>'PRINT TARIFF'!I151</f>
        <v>82</v>
      </c>
      <c r="H158" s="288">
        <f>'PRINT TARIFF'!J151</f>
        <v>82</v>
      </c>
      <c r="I158" s="288">
        <f>'PRINT TARIFF'!K151</f>
        <v>82</v>
      </c>
      <c r="J158" s="644" t="str">
        <f>'PRINT TARIFF'!L151</f>
        <v>via AUMEL</v>
      </c>
      <c r="K158" s="289">
        <f>'PRINT TARIFF'!N151</f>
        <v>31</v>
      </c>
      <c r="L158" s="288">
        <f>'PRINT TARIFF'!O151</f>
        <v>0</v>
      </c>
      <c r="M158" s="288">
        <f>'PRINT TARIFF'!P151</f>
        <v>0</v>
      </c>
      <c r="N158" s="288">
        <f>'PRINT TARIFF'!Q151</f>
        <v>20</v>
      </c>
      <c r="O158" s="288">
        <f>'PRINT TARIFF'!R151</f>
        <v>0</v>
      </c>
      <c r="P158" s="288">
        <f>'PRINT TARIFF'!S151</f>
        <v>0</v>
      </c>
      <c r="Q158" s="288">
        <f>'PRINT TARIFF'!T151</f>
        <v>7</v>
      </c>
      <c r="R158" s="288">
        <f>'PRINT TARIFF'!U151</f>
        <v>0</v>
      </c>
      <c r="S158" s="288">
        <f>'PRINT TARIFF'!V151</f>
        <v>0</v>
      </c>
      <c r="T158" s="288">
        <f>'PRINT TARIFF'!W151</f>
        <v>0</v>
      </c>
      <c r="U158" s="288">
        <f>'PRINT TARIFF'!X151</f>
        <v>0</v>
      </c>
      <c r="V158" s="288">
        <f>'PRINT TARIFF'!Y151</f>
        <v>0</v>
      </c>
      <c r="W158" s="288">
        <f>'PRINT TARIFF'!Z151</f>
        <v>0</v>
      </c>
      <c r="X158" s="289">
        <f>'PRINT TARIFF'!AA151</f>
        <v>30</v>
      </c>
      <c r="Y158" s="290">
        <f>'PRINT TARIFF'!AI151</f>
        <v>0</v>
      </c>
      <c r="Z158" s="290" t="str">
        <f>IF('PRINT TARIFF'!AJ151&lt;&gt;"",'PRINT TARIFF'!AJ151,"")</f>
        <v/>
      </c>
      <c r="AA158" s="291">
        <f>'PRINT TARIFF'!AK151</f>
        <v>0</v>
      </c>
    </row>
    <row r="159" spans="1:27" s="292" customFormat="1" ht="13.9" customHeight="1" x14ac:dyDescent="0.2">
      <c r="A159" s="283" t="str">
        <f>'PRINT TARIFF'!A152</f>
        <v>Brisbane</v>
      </c>
      <c r="B159" s="284" t="str">
        <f>'PRINT TARIFF'!C152</f>
        <v>Tianjin Consol</v>
      </c>
      <c r="C159" s="285" t="str">
        <f>'PRINT TARIFF'!D152</f>
        <v>China</v>
      </c>
      <c r="D159" s="285" t="str">
        <f>'PRINT TARIFF'!E152</f>
        <v>Tianjin</v>
      </c>
      <c r="E159" s="286"/>
      <c r="F159" s="287" t="str">
        <f>'PRINT TARIFF'!H152</f>
        <v>USD</v>
      </c>
      <c r="G159" s="288">
        <f>'PRINT TARIFF'!I152</f>
        <v>28</v>
      </c>
      <c r="H159" s="288">
        <f>'PRINT TARIFF'!J152</f>
        <v>28</v>
      </c>
      <c r="I159" s="288">
        <f>'PRINT TARIFF'!K152</f>
        <v>28</v>
      </c>
      <c r="J159" s="644" t="str">
        <f>'PRINT TARIFF'!L152</f>
        <v>Direct</v>
      </c>
      <c r="K159" s="289">
        <f>'PRINT TARIFF'!N152</f>
        <v>28</v>
      </c>
      <c r="L159" s="288">
        <f>'PRINT TARIFF'!O152</f>
        <v>0</v>
      </c>
      <c r="M159" s="288">
        <f>'PRINT TARIFF'!P152</f>
        <v>0</v>
      </c>
      <c r="N159" s="288">
        <f>'PRINT TARIFF'!Q152</f>
        <v>20</v>
      </c>
      <c r="O159" s="288">
        <f>'PRINT TARIFF'!R152</f>
        <v>0</v>
      </c>
      <c r="P159" s="288">
        <f>'PRINT TARIFF'!S152</f>
        <v>0</v>
      </c>
      <c r="Q159" s="288">
        <f>'PRINT TARIFF'!T152</f>
        <v>7</v>
      </c>
      <c r="R159" s="288">
        <f>'PRINT TARIFF'!U152</f>
        <v>0</v>
      </c>
      <c r="S159" s="288">
        <f>'PRINT TARIFF'!V152</f>
        <v>0</v>
      </c>
      <c r="T159" s="288">
        <f>'PRINT TARIFF'!W152</f>
        <v>0</v>
      </c>
      <c r="U159" s="288">
        <f>'PRINT TARIFF'!X152</f>
        <v>0</v>
      </c>
      <c r="V159" s="288">
        <f>'PRINT TARIFF'!Y152</f>
        <v>0</v>
      </c>
      <c r="W159" s="288">
        <f>'PRINT TARIFF'!Z152</f>
        <v>0</v>
      </c>
      <c r="X159" s="289">
        <f>'PRINT TARIFF'!AA152</f>
        <v>30</v>
      </c>
      <c r="Y159" s="290">
        <f>'PRINT TARIFF'!AI152</f>
        <v>0</v>
      </c>
      <c r="Z159" s="290" t="str">
        <f>IF('PRINT TARIFF'!AJ152&lt;&gt;"",'PRINT TARIFF'!AJ152,"")</f>
        <v/>
      </c>
      <c r="AA159" s="291">
        <f>'PRINT TARIFF'!AK152</f>
        <v>0</v>
      </c>
    </row>
    <row r="160" spans="1:27" s="292" customFormat="1" ht="13.9" customHeight="1" x14ac:dyDescent="0.2">
      <c r="A160" s="283" t="str">
        <f>'PRINT TARIFF'!A153</f>
        <v>Fremantle</v>
      </c>
      <c r="B160" s="284" t="str">
        <f>'PRINT TARIFF'!C153</f>
        <v>Tianjin Consol</v>
      </c>
      <c r="C160" s="285" t="str">
        <f>'PRINT TARIFF'!D153</f>
        <v>China</v>
      </c>
      <c r="D160" s="285" t="str">
        <f>'PRINT TARIFF'!E153</f>
        <v>Tianjin</v>
      </c>
      <c r="E160" s="286"/>
      <c r="F160" s="287" t="str">
        <f>'PRINT TARIFF'!H153</f>
        <v>USD</v>
      </c>
      <c r="G160" s="288">
        <f>'PRINT TARIFF'!I153</f>
        <v>31</v>
      </c>
      <c r="H160" s="288">
        <f>'PRINT TARIFF'!J153</f>
        <v>31</v>
      </c>
      <c r="I160" s="288">
        <f>'PRINT TARIFF'!K153</f>
        <v>31</v>
      </c>
      <c r="J160" s="644" t="str">
        <f>'PRINT TARIFF'!L153</f>
        <v>Direct</v>
      </c>
      <c r="K160" s="289">
        <f>'PRINT TARIFF'!N153</f>
        <v>27</v>
      </c>
      <c r="L160" s="288">
        <f>'PRINT TARIFF'!O153</f>
        <v>0</v>
      </c>
      <c r="M160" s="288">
        <f>'PRINT TARIFF'!P153</f>
        <v>0</v>
      </c>
      <c r="N160" s="288">
        <f>'PRINT TARIFF'!Q153</f>
        <v>20</v>
      </c>
      <c r="O160" s="288">
        <f>'PRINT TARIFF'!R153</f>
        <v>0</v>
      </c>
      <c r="P160" s="288">
        <f>'PRINT TARIFF'!S153</f>
        <v>0</v>
      </c>
      <c r="Q160" s="288">
        <f>'PRINT TARIFF'!T153</f>
        <v>7</v>
      </c>
      <c r="R160" s="288">
        <f>'PRINT TARIFF'!U153</f>
        <v>0</v>
      </c>
      <c r="S160" s="288">
        <f>'PRINT TARIFF'!V153</f>
        <v>0</v>
      </c>
      <c r="T160" s="288">
        <f>'PRINT TARIFF'!W153</f>
        <v>0</v>
      </c>
      <c r="U160" s="288">
        <f>'PRINT TARIFF'!X153</f>
        <v>0</v>
      </c>
      <c r="V160" s="288">
        <f>'PRINT TARIFF'!Y153</f>
        <v>0</v>
      </c>
      <c r="W160" s="288">
        <f>'PRINT TARIFF'!Z153</f>
        <v>0</v>
      </c>
      <c r="X160" s="289">
        <f>'PRINT TARIFF'!AA153</f>
        <v>30</v>
      </c>
      <c r="Y160" s="290">
        <f>'PRINT TARIFF'!AI153</f>
        <v>0</v>
      </c>
      <c r="Z160" s="290" t="str">
        <f>IF('PRINT TARIFF'!AJ153&lt;&gt;"",'PRINT TARIFF'!AJ153,"")</f>
        <v/>
      </c>
      <c r="AA160" s="291">
        <f>'PRINT TARIFF'!AK153</f>
        <v>0</v>
      </c>
    </row>
    <row r="161" spans="1:27" s="292" customFormat="1" ht="13.9" customHeight="1" x14ac:dyDescent="0.2">
      <c r="A161" s="283" t="str">
        <f>'PRINT TARIFF'!A154</f>
        <v>Melbourne</v>
      </c>
      <c r="B161" s="284" t="str">
        <f>'PRINT TARIFF'!C154</f>
        <v>Tianjin Consol</v>
      </c>
      <c r="C161" s="285" t="str">
        <f>'PRINT TARIFF'!D154</f>
        <v>China</v>
      </c>
      <c r="D161" s="285" t="str">
        <f>'PRINT TARIFF'!E154</f>
        <v>Tianjin</v>
      </c>
      <c r="E161" s="286"/>
      <c r="F161" s="287" t="str">
        <f>'PRINT TARIFF'!H154</f>
        <v>USD</v>
      </c>
      <c r="G161" s="288">
        <f>'PRINT TARIFF'!I154</f>
        <v>28</v>
      </c>
      <c r="H161" s="288">
        <f>'PRINT TARIFF'!J154</f>
        <v>28</v>
      </c>
      <c r="I161" s="288">
        <f>'PRINT TARIFF'!K154</f>
        <v>28</v>
      </c>
      <c r="J161" s="644" t="str">
        <f>'PRINT TARIFF'!L154</f>
        <v>Direct</v>
      </c>
      <c r="K161" s="289">
        <f>'PRINT TARIFF'!N154</f>
        <v>28</v>
      </c>
      <c r="L161" s="288">
        <f>'PRINT TARIFF'!O154</f>
        <v>0</v>
      </c>
      <c r="M161" s="288">
        <f>'PRINT TARIFF'!P154</f>
        <v>0</v>
      </c>
      <c r="N161" s="288">
        <f>'PRINT TARIFF'!Q154</f>
        <v>20</v>
      </c>
      <c r="O161" s="288">
        <f>'PRINT TARIFF'!R154</f>
        <v>0</v>
      </c>
      <c r="P161" s="288">
        <f>'PRINT TARIFF'!S154</f>
        <v>0</v>
      </c>
      <c r="Q161" s="288">
        <f>'PRINT TARIFF'!T154</f>
        <v>7</v>
      </c>
      <c r="R161" s="288">
        <f>'PRINT TARIFF'!U154</f>
        <v>0</v>
      </c>
      <c r="S161" s="288">
        <f>'PRINT TARIFF'!V154</f>
        <v>0</v>
      </c>
      <c r="T161" s="288">
        <f>'PRINT TARIFF'!W154</f>
        <v>0</v>
      </c>
      <c r="U161" s="288">
        <f>'PRINT TARIFF'!X154</f>
        <v>0</v>
      </c>
      <c r="V161" s="288">
        <f>'PRINT TARIFF'!Y154</f>
        <v>0</v>
      </c>
      <c r="W161" s="288">
        <f>'PRINT TARIFF'!Z154</f>
        <v>0</v>
      </c>
      <c r="X161" s="289">
        <f>'PRINT TARIFF'!AA154</f>
        <v>30</v>
      </c>
      <c r="Y161" s="290">
        <f>'PRINT TARIFF'!AI154</f>
        <v>0</v>
      </c>
      <c r="Z161" s="290" t="str">
        <f>IF('PRINT TARIFF'!AJ154&lt;&gt;"",'PRINT TARIFF'!AJ154,"")</f>
        <v/>
      </c>
      <c r="AA161" s="291">
        <f>'PRINT TARIFF'!AK154</f>
        <v>0</v>
      </c>
    </row>
    <row r="162" spans="1:27" s="292" customFormat="1" ht="13.9" customHeight="1" x14ac:dyDescent="0.2">
      <c r="A162" s="283" t="str">
        <f>'PRINT TARIFF'!A155</f>
        <v>Sydney</v>
      </c>
      <c r="B162" s="284" t="str">
        <f>'PRINT TARIFF'!C155</f>
        <v>Tianjin Consol</v>
      </c>
      <c r="C162" s="285" t="str">
        <f>'PRINT TARIFF'!D155</f>
        <v>China</v>
      </c>
      <c r="D162" s="285" t="str">
        <f>'PRINT TARIFF'!E155</f>
        <v>Tianjin</v>
      </c>
      <c r="E162" s="286"/>
      <c r="F162" s="287" t="str">
        <f>'PRINT TARIFF'!H155</f>
        <v>USD</v>
      </c>
      <c r="G162" s="288">
        <f>'PRINT TARIFF'!I155</f>
        <v>28</v>
      </c>
      <c r="H162" s="288">
        <f>'PRINT TARIFF'!J155</f>
        <v>28</v>
      </c>
      <c r="I162" s="288">
        <f>'PRINT TARIFF'!K155</f>
        <v>28</v>
      </c>
      <c r="J162" s="644" t="str">
        <f>'PRINT TARIFF'!L155</f>
        <v>Direct</v>
      </c>
      <c r="K162" s="289">
        <f>'PRINT TARIFF'!N155</f>
        <v>25</v>
      </c>
      <c r="L162" s="288">
        <f>'PRINT TARIFF'!O155</f>
        <v>0</v>
      </c>
      <c r="M162" s="288">
        <f>'PRINT TARIFF'!P155</f>
        <v>0</v>
      </c>
      <c r="N162" s="288">
        <f>'PRINT TARIFF'!Q155</f>
        <v>20</v>
      </c>
      <c r="O162" s="288">
        <f>'PRINT TARIFF'!R155</f>
        <v>0</v>
      </c>
      <c r="P162" s="288">
        <f>'PRINT TARIFF'!S155</f>
        <v>0</v>
      </c>
      <c r="Q162" s="288">
        <f>'PRINT TARIFF'!T155</f>
        <v>7</v>
      </c>
      <c r="R162" s="288">
        <f>'PRINT TARIFF'!U155</f>
        <v>0</v>
      </c>
      <c r="S162" s="288">
        <f>'PRINT TARIFF'!V155</f>
        <v>0</v>
      </c>
      <c r="T162" s="288">
        <f>'PRINT TARIFF'!W155</f>
        <v>0</v>
      </c>
      <c r="U162" s="288">
        <f>'PRINT TARIFF'!X155</f>
        <v>0</v>
      </c>
      <c r="V162" s="288">
        <f>'PRINT TARIFF'!Y155</f>
        <v>0</v>
      </c>
      <c r="W162" s="288">
        <f>'PRINT TARIFF'!Z155</f>
        <v>0</v>
      </c>
      <c r="X162" s="289">
        <f>'PRINT TARIFF'!AA155</f>
        <v>30</v>
      </c>
      <c r="Y162" s="290">
        <f>'PRINT TARIFF'!AI155</f>
        <v>0</v>
      </c>
      <c r="Z162" s="290" t="str">
        <f>IF('PRINT TARIFF'!AJ155&lt;&gt;"",'PRINT TARIFF'!AJ155,"")</f>
        <v/>
      </c>
      <c r="AA162" s="291">
        <f>'PRINT TARIFF'!AK155</f>
        <v>0</v>
      </c>
    </row>
    <row r="163" spans="1:27" s="292" customFormat="1" ht="13.9" customHeight="1" x14ac:dyDescent="0.2">
      <c r="A163" s="283" t="str">
        <f>'PRINT TARIFF'!A156</f>
        <v>Adelaide</v>
      </c>
      <c r="B163" s="284" t="str">
        <f>'PRINT TARIFF'!C156</f>
        <v>Shipco Transport</v>
      </c>
      <c r="C163" s="285" t="str">
        <f>'PRINT TARIFF'!D156</f>
        <v>China</v>
      </c>
      <c r="D163" s="285" t="str">
        <f>'PRINT TARIFF'!E156</f>
        <v>Xiamen</v>
      </c>
      <c r="E163" s="286"/>
      <c r="F163" s="287" t="str">
        <f>'PRINT TARIFF'!H156</f>
        <v>USD</v>
      </c>
      <c r="G163" s="288">
        <f>'PRINT TARIFF'!I156</f>
        <v>53</v>
      </c>
      <c r="H163" s="288">
        <f>'PRINT TARIFF'!J156</f>
        <v>53</v>
      </c>
      <c r="I163" s="288">
        <f>'PRINT TARIFF'!K156</f>
        <v>53</v>
      </c>
      <c r="J163" s="644" t="str">
        <f>'PRINT TARIFF'!L156</f>
        <v>via HKHKG</v>
      </c>
      <c r="K163" s="289">
        <f>'PRINT TARIFF'!N156</f>
        <v>30</v>
      </c>
      <c r="L163" s="288">
        <f>'PRINT TARIFF'!O156</f>
        <v>0</v>
      </c>
      <c r="M163" s="288">
        <f>'PRINT TARIFF'!P156</f>
        <v>0</v>
      </c>
      <c r="N163" s="288">
        <f>'PRINT TARIFF'!Q156</f>
        <v>20</v>
      </c>
      <c r="O163" s="288">
        <f>'PRINT TARIFF'!R156</f>
        <v>0</v>
      </c>
      <c r="P163" s="288">
        <f>'PRINT TARIFF'!S156</f>
        <v>0</v>
      </c>
      <c r="Q163" s="288">
        <f>'PRINT TARIFF'!T156</f>
        <v>7</v>
      </c>
      <c r="R163" s="288">
        <f>'PRINT TARIFF'!U156</f>
        <v>10</v>
      </c>
      <c r="S163" s="288">
        <f>'PRINT TARIFF'!V156</f>
        <v>0</v>
      </c>
      <c r="T163" s="288">
        <f>'PRINT TARIFF'!W156</f>
        <v>0</v>
      </c>
      <c r="U163" s="288">
        <f>'PRINT TARIFF'!X156</f>
        <v>0</v>
      </c>
      <c r="V163" s="288">
        <f>'PRINT TARIFF'!Y156</f>
        <v>0</v>
      </c>
      <c r="W163" s="288">
        <f>'PRINT TARIFF'!Z156</f>
        <v>0</v>
      </c>
      <c r="X163" s="289">
        <f>'PRINT TARIFF'!AA156</f>
        <v>31</v>
      </c>
      <c r="Y163" s="290">
        <f>'PRINT TARIFF'!AI156</f>
        <v>0</v>
      </c>
      <c r="Z163" s="290" t="str">
        <f>IF('PRINT TARIFF'!AJ156&lt;&gt;"",'PRINT TARIFF'!AJ156,"")</f>
        <v/>
      </c>
      <c r="AA163" s="291">
        <f>'PRINT TARIFF'!AK156</f>
        <v>0</v>
      </c>
    </row>
    <row r="164" spans="1:27" s="292" customFormat="1" ht="13.9" customHeight="1" x14ac:dyDescent="0.2">
      <c r="A164" s="283" t="str">
        <f>'PRINT TARIFF'!A157</f>
        <v>Brisbane</v>
      </c>
      <c r="B164" s="284" t="str">
        <f>'PRINT TARIFF'!C157</f>
        <v>Shipco Transport</v>
      </c>
      <c r="C164" s="285" t="str">
        <f>'PRINT TARIFF'!D157</f>
        <v>China</v>
      </c>
      <c r="D164" s="285" t="str">
        <f>'PRINT TARIFF'!E157</f>
        <v>Xiamen</v>
      </c>
      <c r="E164" s="286"/>
      <c r="F164" s="287" t="str">
        <f>'PRINT TARIFF'!H157</f>
        <v>USD</v>
      </c>
      <c r="G164" s="288">
        <f>'PRINT TARIFF'!I157</f>
        <v>54</v>
      </c>
      <c r="H164" s="288">
        <f>'PRINT TARIFF'!J157</f>
        <v>54</v>
      </c>
      <c r="I164" s="288">
        <f>'PRINT TARIFF'!K157</f>
        <v>54</v>
      </c>
      <c r="J164" s="644" t="str">
        <f>'PRINT TARIFF'!L157</f>
        <v>via HKHKG</v>
      </c>
      <c r="K164" s="289">
        <f>'PRINT TARIFF'!N157</f>
        <v>23</v>
      </c>
      <c r="L164" s="288">
        <f>'PRINT TARIFF'!O157</f>
        <v>0</v>
      </c>
      <c r="M164" s="288">
        <f>'PRINT TARIFF'!P157</f>
        <v>0</v>
      </c>
      <c r="N164" s="288">
        <f>'PRINT TARIFF'!Q157</f>
        <v>20</v>
      </c>
      <c r="O164" s="288">
        <f>'PRINT TARIFF'!R157</f>
        <v>0</v>
      </c>
      <c r="P164" s="288">
        <f>'PRINT TARIFF'!S157</f>
        <v>0</v>
      </c>
      <c r="Q164" s="288">
        <f>'PRINT TARIFF'!T157</f>
        <v>7</v>
      </c>
      <c r="R164" s="288">
        <f>'PRINT TARIFF'!U157</f>
        <v>10</v>
      </c>
      <c r="S164" s="288">
        <f>'PRINT TARIFF'!V157</f>
        <v>0</v>
      </c>
      <c r="T164" s="288">
        <f>'PRINT TARIFF'!W157</f>
        <v>0</v>
      </c>
      <c r="U164" s="288">
        <f>'PRINT TARIFF'!X157</f>
        <v>0</v>
      </c>
      <c r="V164" s="288">
        <f>'PRINT TARIFF'!Y157</f>
        <v>0</v>
      </c>
      <c r="W164" s="288">
        <f>'PRINT TARIFF'!Z157</f>
        <v>0</v>
      </c>
      <c r="X164" s="289">
        <f>'PRINT TARIFF'!AA157</f>
        <v>31</v>
      </c>
      <c r="Y164" s="290">
        <f>'PRINT TARIFF'!AI157</f>
        <v>0</v>
      </c>
      <c r="Z164" s="290" t="str">
        <f>IF('PRINT TARIFF'!AJ157&lt;&gt;"",'PRINT TARIFF'!AJ157,"")</f>
        <v/>
      </c>
      <c r="AA164" s="291">
        <f>'PRINT TARIFF'!AK157</f>
        <v>0</v>
      </c>
    </row>
    <row r="165" spans="1:27" s="292" customFormat="1" ht="13.9" customHeight="1" x14ac:dyDescent="0.2">
      <c r="A165" s="283" t="str">
        <f>'PRINT TARIFF'!A158</f>
        <v>Brisbane</v>
      </c>
      <c r="B165" s="284" t="str">
        <f>'PRINT TARIFF'!C158</f>
        <v>Shipco Transport</v>
      </c>
      <c r="C165" s="285" t="str">
        <f>'PRINT TARIFF'!D158</f>
        <v>China</v>
      </c>
      <c r="D165" s="285" t="str">
        <f>'PRINT TARIFF'!E158</f>
        <v>Xiamen</v>
      </c>
      <c r="E165" s="286"/>
      <c r="F165" s="287" t="str">
        <f>'PRINT TARIFF'!H158</f>
        <v>USD</v>
      </c>
      <c r="G165" s="288">
        <f>'PRINT TARIFF'!I158</f>
        <v>22</v>
      </c>
      <c r="H165" s="288">
        <f>'PRINT TARIFF'!J158</f>
        <v>22</v>
      </c>
      <c r="I165" s="288">
        <f>'PRINT TARIFF'!K158</f>
        <v>22</v>
      </c>
      <c r="J165" s="644" t="str">
        <f>'PRINT TARIFF'!L158</f>
        <v>Direct</v>
      </c>
      <c r="K165" s="289">
        <f>'PRINT TARIFF'!N158</f>
        <v>26</v>
      </c>
      <c r="L165" s="288">
        <f>'PRINT TARIFF'!O158</f>
        <v>0</v>
      </c>
      <c r="M165" s="288">
        <f>'PRINT TARIFF'!P158</f>
        <v>0</v>
      </c>
      <c r="N165" s="288">
        <f>'PRINT TARIFF'!Q158</f>
        <v>20</v>
      </c>
      <c r="O165" s="288">
        <f>'PRINT TARIFF'!R158</f>
        <v>0</v>
      </c>
      <c r="P165" s="288">
        <f>'PRINT TARIFF'!S158</f>
        <v>0</v>
      </c>
      <c r="Q165" s="288">
        <f>'PRINT TARIFF'!T158</f>
        <v>7</v>
      </c>
      <c r="R165" s="288">
        <f>'PRINT TARIFF'!U158</f>
        <v>0</v>
      </c>
      <c r="S165" s="288">
        <f>'PRINT TARIFF'!V158</f>
        <v>0</v>
      </c>
      <c r="T165" s="288">
        <f>'PRINT TARIFF'!W158</f>
        <v>0</v>
      </c>
      <c r="U165" s="288">
        <f>'PRINT TARIFF'!X158</f>
        <v>0</v>
      </c>
      <c r="V165" s="288">
        <f>'PRINT TARIFF'!Y158</f>
        <v>0</v>
      </c>
      <c r="W165" s="288">
        <f>'PRINT TARIFF'!Z158</f>
        <v>0</v>
      </c>
      <c r="X165" s="289">
        <f>'PRINT TARIFF'!AA158</f>
        <v>31</v>
      </c>
      <c r="Y165" s="290">
        <f>'PRINT TARIFF'!AI158</f>
        <v>0</v>
      </c>
      <c r="Z165" s="290" t="str">
        <f>IF('PRINT TARIFF'!AJ158&lt;&gt;"",'PRINT TARIFF'!AJ158,"")</f>
        <v/>
      </c>
      <c r="AA165" s="291">
        <f>'PRINT TARIFF'!AK158</f>
        <v>0</v>
      </c>
    </row>
    <row r="166" spans="1:27" s="292" customFormat="1" ht="13.9" customHeight="1" x14ac:dyDescent="0.2">
      <c r="A166" s="283" t="str">
        <f>'PRINT TARIFF'!A159</f>
        <v>Fremantle</v>
      </c>
      <c r="B166" s="284" t="str">
        <f>'PRINT TARIFF'!C159</f>
        <v>Shipco Transport</v>
      </c>
      <c r="C166" s="285" t="str">
        <f>'PRINT TARIFF'!D159</f>
        <v>China</v>
      </c>
      <c r="D166" s="285" t="str">
        <f>'PRINT TARIFF'!E159</f>
        <v>Xiamen</v>
      </c>
      <c r="E166" s="286"/>
      <c r="F166" s="287" t="str">
        <f>'PRINT TARIFF'!H159</f>
        <v>USD</v>
      </c>
      <c r="G166" s="288">
        <f>'PRINT TARIFF'!I159</f>
        <v>51</v>
      </c>
      <c r="H166" s="288">
        <f>'PRINT TARIFF'!J159</f>
        <v>51</v>
      </c>
      <c r="I166" s="288">
        <f>'PRINT TARIFF'!K159</f>
        <v>51</v>
      </c>
      <c r="J166" s="644" t="str">
        <f>'PRINT TARIFF'!L159</f>
        <v>via HKHKG</v>
      </c>
      <c r="K166" s="289">
        <f>'PRINT TARIFF'!N159</f>
        <v>25</v>
      </c>
      <c r="L166" s="288">
        <f>'PRINT TARIFF'!O159</f>
        <v>0</v>
      </c>
      <c r="M166" s="288">
        <f>'PRINT TARIFF'!P159</f>
        <v>0</v>
      </c>
      <c r="N166" s="288">
        <f>'PRINT TARIFF'!Q159</f>
        <v>20</v>
      </c>
      <c r="O166" s="288">
        <f>'PRINT TARIFF'!R159</f>
        <v>0</v>
      </c>
      <c r="P166" s="288">
        <f>'PRINT TARIFF'!S159</f>
        <v>0</v>
      </c>
      <c r="Q166" s="288">
        <f>'PRINT TARIFF'!T159</f>
        <v>7</v>
      </c>
      <c r="R166" s="288">
        <f>'PRINT TARIFF'!U159</f>
        <v>10</v>
      </c>
      <c r="S166" s="288">
        <f>'PRINT TARIFF'!V159</f>
        <v>0</v>
      </c>
      <c r="T166" s="288">
        <f>'PRINT TARIFF'!W159</f>
        <v>0</v>
      </c>
      <c r="U166" s="288">
        <f>'PRINT TARIFF'!X159</f>
        <v>0</v>
      </c>
      <c r="V166" s="288">
        <f>'PRINT TARIFF'!Y159</f>
        <v>0</v>
      </c>
      <c r="W166" s="288">
        <f>'PRINT TARIFF'!Z159</f>
        <v>0</v>
      </c>
      <c r="X166" s="289">
        <f>'PRINT TARIFF'!AA159</f>
        <v>31</v>
      </c>
      <c r="Y166" s="290">
        <f>'PRINT TARIFF'!AI159</f>
        <v>0</v>
      </c>
      <c r="Z166" s="290" t="str">
        <f>IF('PRINT TARIFF'!AJ159&lt;&gt;"",'PRINT TARIFF'!AJ159,"")</f>
        <v/>
      </c>
      <c r="AA166" s="291">
        <f>'PRINT TARIFF'!AK159</f>
        <v>0</v>
      </c>
    </row>
    <row r="167" spans="1:27" s="292" customFormat="1" ht="13.9" customHeight="1" x14ac:dyDescent="0.2">
      <c r="A167" s="283" t="str">
        <f>'PRINT TARIFF'!A160</f>
        <v>Melbourne</v>
      </c>
      <c r="B167" s="284" t="str">
        <f>'PRINT TARIFF'!C160</f>
        <v>Shipco Transport</v>
      </c>
      <c r="C167" s="285" t="str">
        <f>'PRINT TARIFF'!D160</f>
        <v>China</v>
      </c>
      <c r="D167" s="285" t="str">
        <f>'PRINT TARIFF'!E160</f>
        <v>Xiamen</v>
      </c>
      <c r="E167" s="286"/>
      <c r="F167" s="287" t="str">
        <f>'PRINT TARIFF'!H160</f>
        <v>USD</v>
      </c>
      <c r="G167" s="288">
        <f>'PRINT TARIFF'!I160</f>
        <v>22</v>
      </c>
      <c r="H167" s="288">
        <f>'PRINT TARIFF'!J160</f>
        <v>22</v>
      </c>
      <c r="I167" s="288">
        <f>'PRINT TARIFF'!K160</f>
        <v>22</v>
      </c>
      <c r="J167" s="644" t="str">
        <f>'PRINT TARIFF'!L160</f>
        <v>Direct</v>
      </c>
      <c r="K167" s="289">
        <f>'PRINT TARIFF'!N160</f>
        <v>19</v>
      </c>
      <c r="L167" s="288">
        <f>'PRINT TARIFF'!O160</f>
        <v>0</v>
      </c>
      <c r="M167" s="288">
        <f>'PRINT TARIFF'!P160</f>
        <v>0</v>
      </c>
      <c r="N167" s="288">
        <f>'PRINT TARIFF'!Q160</f>
        <v>20</v>
      </c>
      <c r="O167" s="288">
        <f>'PRINT TARIFF'!R160</f>
        <v>0</v>
      </c>
      <c r="P167" s="288">
        <f>'PRINT TARIFF'!S160</f>
        <v>0</v>
      </c>
      <c r="Q167" s="288">
        <f>'PRINT TARIFF'!T160</f>
        <v>7</v>
      </c>
      <c r="R167" s="288">
        <f>'PRINT TARIFF'!U160</f>
        <v>0</v>
      </c>
      <c r="S167" s="288">
        <f>'PRINT TARIFF'!V160</f>
        <v>0</v>
      </c>
      <c r="T167" s="288">
        <f>'PRINT TARIFF'!W160</f>
        <v>0</v>
      </c>
      <c r="U167" s="288">
        <f>'PRINT TARIFF'!X160</f>
        <v>0</v>
      </c>
      <c r="V167" s="288">
        <f>'PRINT TARIFF'!Y160</f>
        <v>0</v>
      </c>
      <c r="W167" s="288">
        <f>'PRINT TARIFF'!Z160</f>
        <v>0</v>
      </c>
      <c r="X167" s="289">
        <f>'PRINT TARIFF'!AA160</f>
        <v>31</v>
      </c>
      <c r="Y167" s="290">
        <f>'PRINT TARIFF'!AI160</f>
        <v>0</v>
      </c>
      <c r="Z167" s="290" t="str">
        <f>IF('PRINT TARIFF'!AJ160&lt;&gt;"",'PRINT TARIFF'!AJ160,"")</f>
        <v/>
      </c>
      <c r="AA167" s="291">
        <f>'PRINT TARIFF'!AK160</f>
        <v>0</v>
      </c>
    </row>
    <row r="168" spans="1:27" s="292" customFormat="1" ht="13.9" customHeight="1" x14ac:dyDescent="0.2">
      <c r="A168" s="283" t="str">
        <f>'PRINT TARIFF'!A161</f>
        <v>Melbourne</v>
      </c>
      <c r="B168" s="284" t="str">
        <f>'PRINT TARIFF'!C161</f>
        <v>Shipco Transport</v>
      </c>
      <c r="C168" s="285" t="str">
        <f>'PRINT TARIFF'!D161</f>
        <v>China</v>
      </c>
      <c r="D168" s="285" t="str">
        <f>'PRINT TARIFF'!E161</f>
        <v>Xiamen</v>
      </c>
      <c r="E168" s="286"/>
      <c r="F168" s="287" t="str">
        <f>'PRINT TARIFF'!H161</f>
        <v>USD</v>
      </c>
      <c r="G168" s="288">
        <f>'PRINT TARIFF'!I161</f>
        <v>54</v>
      </c>
      <c r="H168" s="288">
        <f>'PRINT TARIFF'!J161</f>
        <v>54</v>
      </c>
      <c r="I168" s="288">
        <f>'PRINT TARIFF'!K161</f>
        <v>54</v>
      </c>
      <c r="J168" s="644" t="str">
        <f>'PRINT TARIFF'!L161</f>
        <v>via HKHKG</v>
      </c>
      <c r="K168" s="289">
        <f>'PRINT TARIFF'!N161</f>
        <v>24</v>
      </c>
      <c r="L168" s="288">
        <f>'PRINT TARIFF'!O161</f>
        <v>0</v>
      </c>
      <c r="M168" s="288">
        <f>'PRINT TARIFF'!P161</f>
        <v>0</v>
      </c>
      <c r="N168" s="288">
        <f>'PRINT TARIFF'!Q161</f>
        <v>20</v>
      </c>
      <c r="O168" s="288">
        <f>'PRINT TARIFF'!R161</f>
        <v>0</v>
      </c>
      <c r="P168" s="288">
        <f>'PRINT TARIFF'!S161</f>
        <v>0</v>
      </c>
      <c r="Q168" s="288">
        <f>'PRINT TARIFF'!T161</f>
        <v>7</v>
      </c>
      <c r="R168" s="288">
        <f>'PRINT TARIFF'!U161</f>
        <v>10</v>
      </c>
      <c r="S168" s="288">
        <f>'PRINT TARIFF'!V161</f>
        <v>0</v>
      </c>
      <c r="T168" s="288">
        <f>'PRINT TARIFF'!W161</f>
        <v>0</v>
      </c>
      <c r="U168" s="288">
        <f>'PRINT TARIFF'!X161</f>
        <v>0</v>
      </c>
      <c r="V168" s="288">
        <f>'PRINT TARIFF'!Y161</f>
        <v>0</v>
      </c>
      <c r="W168" s="288">
        <f>'PRINT TARIFF'!Z161</f>
        <v>0</v>
      </c>
      <c r="X168" s="289">
        <f>'PRINT TARIFF'!AA161</f>
        <v>31</v>
      </c>
      <c r="Y168" s="290">
        <f>'PRINT TARIFF'!AI161</f>
        <v>0</v>
      </c>
      <c r="Z168" s="290" t="str">
        <f>IF('PRINT TARIFF'!AJ161&lt;&gt;"",'PRINT TARIFF'!AJ161,"")</f>
        <v/>
      </c>
      <c r="AA168" s="291">
        <f>'PRINT TARIFF'!AK161</f>
        <v>0</v>
      </c>
    </row>
    <row r="169" spans="1:27" s="292" customFormat="1" ht="13.9" customHeight="1" x14ac:dyDescent="0.2">
      <c r="A169" s="283" t="str">
        <f>'PRINT TARIFF'!A162</f>
        <v>Sydney</v>
      </c>
      <c r="B169" s="284" t="str">
        <f>'PRINT TARIFF'!C162</f>
        <v>Shipco Transport</v>
      </c>
      <c r="C169" s="285" t="str">
        <f>'PRINT TARIFF'!D162</f>
        <v>China</v>
      </c>
      <c r="D169" s="285" t="str">
        <f>'PRINT TARIFF'!E162</f>
        <v>Xiamen</v>
      </c>
      <c r="E169" s="286"/>
      <c r="F169" s="287" t="str">
        <f>'PRINT TARIFF'!H162</f>
        <v>USD</v>
      </c>
      <c r="G169" s="288">
        <f>'PRINT TARIFF'!I162</f>
        <v>22</v>
      </c>
      <c r="H169" s="288">
        <f>'PRINT TARIFF'!J162</f>
        <v>22</v>
      </c>
      <c r="I169" s="288">
        <f>'PRINT TARIFF'!K162</f>
        <v>22</v>
      </c>
      <c r="J169" s="644" t="str">
        <f>'PRINT TARIFF'!L162</f>
        <v>Direct</v>
      </c>
      <c r="K169" s="289">
        <f>'PRINT TARIFF'!N162</f>
        <v>17</v>
      </c>
      <c r="L169" s="288">
        <f>'PRINT TARIFF'!O162</f>
        <v>0</v>
      </c>
      <c r="M169" s="288">
        <f>'PRINT TARIFF'!P162</f>
        <v>0</v>
      </c>
      <c r="N169" s="288">
        <f>'PRINT TARIFF'!Q162</f>
        <v>20</v>
      </c>
      <c r="O169" s="288">
        <f>'PRINT TARIFF'!R162</f>
        <v>0</v>
      </c>
      <c r="P169" s="288">
        <f>'PRINT TARIFF'!S162</f>
        <v>0</v>
      </c>
      <c r="Q169" s="288">
        <f>'PRINT TARIFF'!T162</f>
        <v>7</v>
      </c>
      <c r="R169" s="288">
        <f>'PRINT TARIFF'!U162</f>
        <v>0</v>
      </c>
      <c r="S169" s="288">
        <f>'PRINT TARIFF'!V162</f>
        <v>0</v>
      </c>
      <c r="T169" s="288">
        <f>'PRINT TARIFF'!W162</f>
        <v>0</v>
      </c>
      <c r="U169" s="288">
        <f>'PRINT TARIFF'!X162</f>
        <v>0</v>
      </c>
      <c r="V169" s="288">
        <f>'PRINT TARIFF'!Y162</f>
        <v>0</v>
      </c>
      <c r="W169" s="288">
        <f>'PRINT TARIFF'!Z162</f>
        <v>0</v>
      </c>
      <c r="X169" s="289">
        <f>'PRINT TARIFF'!AA162</f>
        <v>31</v>
      </c>
      <c r="Y169" s="290">
        <f>'PRINT TARIFF'!AI162</f>
        <v>0</v>
      </c>
      <c r="Z169" s="290" t="str">
        <f>IF('PRINT TARIFF'!AJ162&lt;&gt;"",'PRINT TARIFF'!AJ162,"")</f>
        <v/>
      </c>
      <c r="AA169" s="291">
        <f>'PRINT TARIFF'!AK162</f>
        <v>0</v>
      </c>
    </row>
    <row r="170" spans="1:27" s="292" customFormat="1" ht="13.9" customHeight="1" x14ac:dyDescent="0.2">
      <c r="A170" s="283" t="str">
        <f>'PRINT TARIFF'!A163</f>
        <v>Sydney</v>
      </c>
      <c r="B170" s="284" t="str">
        <f>'PRINT TARIFF'!C163</f>
        <v>Shipco Transport</v>
      </c>
      <c r="C170" s="285" t="str">
        <f>'PRINT TARIFF'!D163</f>
        <v>China</v>
      </c>
      <c r="D170" s="285" t="str">
        <f>'PRINT TARIFF'!E163</f>
        <v>Xiamen</v>
      </c>
      <c r="E170" s="286"/>
      <c r="F170" s="287" t="str">
        <f>'PRINT TARIFF'!H163</f>
        <v>USD</v>
      </c>
      <c r="G170" s="288">
        <f>'PRINT TARIFF'!I163</f>
        <v>54</v>
      </c>
      <c r="H170" s="288">
        <f>'PRINT TARIFF'!J163</f>
        <v>54</v>
      </c>
      <c r="I170" s="288">
        <f>'PRINT TARIFF'!K163</f>
        <v>54</v>
      </c>
      <c r="J170" s="644" t="str">
        <f>'PRINT TARIFF'!L163</f>
        <v>via HKHKG</v>
      </c>
      <c r="K170" s="289">
        <f>'PRINT TARIFF'!N163</f>
        <v>21</v>
      </c>
      <c r="L170" s="288">
        <f>'PRINT TARIFF'!O163</f>
        <v>0</v>
      </c>
      <c r="M170" s="288">
        <f>'PRINT TARIFF'!P163</f>
        <v>0</v>
      </c>
      <c r="N170" s="288">
        <f>'PRINT TARIFF'!Q163</f>
        <v>20</v>
      </c>
      <c r="O170" s="288">
        <f>'PRINT TARIFF'!R163</f>
        <v>0</v>
      </c>
      <c r="P170" s="288">
        <f>'PRINT TARIFF'!S163</f>
        <v>0</v>
      </c>
      <c r="Q170" s="288">
        <f>'PRINT TARIFF'!T163</f>
        <v>7</v>
      </c>
      <c r="R170" s="288">
        <f>'PRINT TARIFF'!U163</f>
        <v>10</v>
      </c>
      <c r="S170" s="288">
        <f>'PRINT TARIFF'!V163</f>
        <v>0</v>
      </c>
      <c r="T170" s="288">
        <f>'PRINT TARIFF'!W163</f>
        <v>0</v>
      </c>
      <c r="U170" s="288">
        <f>'PRINT TARIFF'!X163</f>
        <v>0</v>
      </c>
      <c r="V170" s="288">
        <f>'PRINT TARIFF'!Y163</f>
        <v>0</v>
      </c>
      <c r="W170" s="288">
        <f>'PRINT TARIFF'!Z163</f>
        <v>0</v>
      </c>
      <c r="X170" s="289">
        <f>'PRINT TARIFF'!AA163</f>
        <v>31</v>
      </c>
      <c r="Y170" s="290">
        <f>'PRINT TARIFF'!AI163</f>
        <v>0</v>
      </c>
      <c r="Z170" s="290" t="str">
        <f>IF('PRINT TARIFF'!AJ163&lt;&gt;"",'PRINT TARIFF'!AJ163,"")</f>
        <v/>
      </c>
      <c r="AA170" s="291">
        <f>'PRINT TARIFF'!AK163</f>
        <v>0</v>
      </c>
    </row>
    <row r="171" spans="1:27" s="292" customFormat="1" ht="13.9" customHeight="1" x14ac:dyDescent="0.2">
      <c r="A171" s="283" t="str">
        <f>'PRINT TARIFF'!A164</f>
        <v>Adelaide</v>
      </c>
      <c r="B171" s="284" t="str">
        <f>'PRINT TARIFF'!C164</f>
        <v>Shipco Transport</v>
      </c>
      <c r="C171" s="285" t="str">
        <f>'PRINT TARIFF'!D164</f>
        <v>China</v>
      </c>
      <c r="D171" s="285" t="str">
        <f>'PRINT TARIFF'!E164</f>
        <v>Xiaolan</v>
      </c>
      <c r="E171" s="286"/>
      <c r="F171" s="287" t="str">
        <f>'PRINT TARIFF'!H164</f>
        <v>USD</v>
      </c>
      <c r="G171" s="288">
        <f>'PRINT TARIFF'!I164</f>
        <v>60</v>
      </c>
      <c r="H171" s="288">
        <f>'PRINT TARIFF'!J164</f>
        <v>100</v>
      </c>
      <c r="I171" s="288">
        <f>'PRINT TARIFF'!K164</f>
        <v>104</v>
      </c>
      <c r="J171" s="644" t="str">
        <f>'PRINT TARIFF'!L164</f>
        <v>via HKHKG</v>
      </c>
      <c r="K171" s="289">
        <f>'PRINT TARIFF'!N164</f>
        <v>29</v>
      </c>
      <c r="L171" s="288">
        <f>'PRINT TARIFF'!O164</f>
        <v>0</v>
      </c>
      <c r="M171" s="288">
        <f>'PRINT TARIFF'!P164</f>
        <v>0</v>
      </c>
      <c r="N171" s="288">
        <f>'PRINT TARIFF'!Q164</f>
        <v>20</v>
      </c>
      <c r="O171" s="288">
        <f>'PRINT TARIFF'!R164</f>
        <v>0</v>
      </c>
      <c r="P171" s="288">
        <f>'PRINT TARIFF'!S164</f>
        <v>0</v>
      </c>
      <c r="Q171" s="288">
        <f>'PRINT TARIFF'!T164</f>
        <v>7</v>
      </c>
      <c r="R171" s="288">
        <f>'PRINT TARIFF'!U164</f>
        <v>10</v>
      </c>
      <c r="S171" s="288">
        <f>'PRINT TARIFF'!V164</f>
        <v>0</v>
      </c>
      <c r="T171" s="288">
        <f>'PRINT TARIFF'!W164</f>
        <v>0</v>
      </c>
      <c r="U171" s="288">
        <f>'PRINT TARIFF'!X164</f>
        <v>0</v>
      </c>
      <c r="V171" s="288">
        <f>'PRINT TARIFF'!Y164</f>
        <v>0</v>
      </c>
      <c r="W171" s="288">
        <f>'PRINT TARIFF'!Z164</f>
        <v>0</v>
      </c>
      <c r="X171" s="289">
        <f>'PRINT TARIFF'!AA164</f>
        <v>32</v>
      </c>
      <c r="Y171" s="290">
        <f>'PRINT TARIFF'!AI164</f>
        <v>0</v>
      </c>
      <c r="Z171" s="290" t="str">
        <f>IF('PRINT TARIFF'!AJ164&lt;&gt;"",'PRINT TARIFF'!AJ164,"")</f>
        <v/>
      </c>
      <c r="AA171" s="291">
        <f>'PRINT TARIFF'!AK164</f>
        <v>0</v>
      </c>
    </row>
    <row r="172" spans="1:27" s="292" customFormat="1" ht="13.9" customHeight="1" x14ac:dyDescent="0.2">
      <c r="A172" s="283" t="str">
        <f>'PRINT TARIFF'!A749</f>
        <v>Adelaide</v>
      </c>
      <c r="B172" s="284" t="str">
        <f>'PRINT TARIFF'!C749</f>
        <v>Shipco Transport</v>
      </c>
      <c r="C172" s="285" t="str">
        <f>'PRINT TARIFF'!D749</f>
        <v>China</v>
      </c>
      <c r="D172" s="285" t="str">
        <f>'PRINT TARIFF'!E749</f>
        <v>Xiaolan</v>
      </c>
      <c r="E172" s="286"/>
      <c r="F172" s="287" t="str">
        <f>'PRINT TARIFF'!H749</f>
        <v>USD</v>
      </c>
      <c r="G172" s="288">
        <f>'PRINT TARIFF'!I749</f>
        <v>52</v>
      </c>
      <c r="H172" s="288">
        <f>'PRINT TARIFF'!J749</f>
        <v>52</v>
      </c>
      <c r="I172" s="288">
        <f>'PRINT TARIFF'!K749</f>
        <v>70</v>
      </c>
      <c r="J172" s="644" t="str">
        <f>'PRINT TARIFF'!L749</f>
        <v>via CNSZX</v>
      </c>
      <c r="K172" s="289">
        <f>'PRINT TARIFF'!N749</f>
        <v>25</v>
      </c>
      <c r="L172" s="288">
        <f>'PRINT TARIFF'!O749</f>
        <v>0</v>
      </c>
      <c r="M172" s="288">
        <f>'PRINT TARIFF'!P749</f>
        <v>0</v>
      </c>
      <c r="N172" s="288">
        <f>'PRINT TARIFF'!Q749</f>
        <v>20</v>
      </c>
      <c r="O172" s="288">
        <f>'PRINT TARIFF'!R749</f>
        <v>0</v>
      </c>
      <c r="P172" s="288">
        <f>'PRINT TARIFF'!S749</f>
        <v>0</v>
      </c>
      <c r="Q172" s="288">
        <f>'PRINT TARIFF'!T749</f>
        <v>7</v>
      </c>
      <c r="R172" s="288">
        <f>'PRINT TARIFF'!U749</f>
        <v>0</v>
      </c>
      <c r="S172" s="288">
        <f>'PRINT TARIFF'!V749</f>
        <v>0</v>
      </c>
      <c r="T172" s="288">
        <f>'PRINT TARIFF'!W749</f>
        <v>0</v>
      </c>
      <c r="U172" s="288">
        <f>'PRINT TARIFF'!X749</f>
        <v>0</v>
      </c>
      <c r="V172" s="288">
        <f>'PRINT TARIFF'!Y749</f>
        <v>0</v>
      </c>
      <c r="W172" s="288">
        <f>'PRINT TARIFF'!Z749</f>
        <v>0</v>
      </c>
      <c r="X172" s="289">
        <f>'PRINT TARIFF'!AA749</f>
        <v>32</v>
      </c>
      <c r="Y172" s="290">
        <f>'PRINT TARIFF'!AI749</f>
        <v>0</v>
      </c>
      <c r="Z172" s="290" t="str">
        <f>IF('PRINT TARIFF'!AJ749&lt;&gt;"",'PRINT TARIFF'!AJ749,"")</f>
        <v/>
      </c>
      <c r="AA172" s="291">
        <f>'PRINT TARIFF'!AK749</f>
        <v>0</v>
      </c>
    </row>
    <row r="173" spans="1:27" s="292" customFormat="1" ht="13.9" customHeight="1" x14ac:dyDescent="0.2">
      <c r="A173" s="283" t="str">
        <f>'PRINT TARIFF'!A165</f>
        <v>Brisbane</v>
      </c>
      <c r="B173" s="284" t="str">
        <f>'PRINT TARIFF'!C165</f>
        <v>Shipco Transport</v>
      </c>
      <c r="C173" s="285" t="str">
        <f>'PRINT TARIFF'!D165</f>
        <v>China</v>
      </c>
      <c r="D173" s="285" t="str">
        <f>'PRINT TARIFF'!E165</f>
        <v>Xiaolan</v>
      </c>
      <c r="E173" s="286"/>
      <c r="F173" s="287" t="str">
        <f>'PRINT TARIFF'!H165</f>
        <v>USD</v>
      </c>
      <c r="G173" s="288">
        <f>'PRINT TARIFF'!I165</f>
        <v>44</v>
      </c>
      <c r="H173" s="288">
        <f>'PRINT TARIFF'!J165</f>
        <v>44</v>
      </c>
      <c r="I173" s="288">
        <f>'PRINT TARIFF'!K165</f>
        <v>64</v>
      </c>
      <c r="J173" s="644" t="str">
        <f>'PRINT TARIFF'!L165</f>
        <v>via CNSZX</v>
      </c>
      <c r="K173" s="289">
        <f>'PRINT TARIFF'!N165</f>
        <v>21</v>
      </c>
      <c r="L173" s="288">
        <f>'PRINT TARIFF'!O165</f>
        <v>0</v>
      </c>
      <c r="M173" s="288">
        <f>'PRINT TARIFF'!P165</f>
        <v>0</v>
      </c>
      <c r="N173" s="288">
        <f>'PRINT TARIFF'!Q165</f>
        <v>20</v>
      </c>
      <c r="O173" s="288">
        <f>'PRINT TARIFF'!R165</f>
        <v>0</v>
      </c>
      <c r="P173" s="288">
        <f>'PRINT TARIFF'!S165</f>
        <v>0</v>
      </c>
      <c r="Q173" s="288">
        <f>'PRINT TARIFF'!T165</f>
        <v>7</v>
      </c>
      <c r="R173" s="288">
        <f>'PRINT TARIFF'!U165</f>
        <v>0</v>
      </c>
      <c r="S173" s="288">
        <f>'PRINT TARIFF'!V165</f>
        <v>0</v>
      </c>
      <c r="T173" s="288">
        <f>'PRINT TARIFF'!W165</f>
        <v>0</v>
      </c>
      <c r="U173" s="288">
        <f>'PRINT TARIFF'!X165</f>
        <v>0</v>
      </c>
      <c r="V173" s="288">
        <f>'PRINT TARIFF'!Y165</f>
        <v>0</v>
      </c>
      <c r="W173" s="288">
        <f>'PRINT TARIFF'!Z165</f>
        <v>0</v>
      </c>
      <c r="X173" s="289">
        <f>'PRINT TARIFF'!AA165</f>
        <v>32</v>
      </c>
      <c r="Y173" s="290">
        <f>'PRINT TARIFF'!AI165</f>
        <v>0</v>
      </c>
      <c r="Z173" s="290" t="str">
        <f>IF('PRINT TARIFF'!AJ165&lt;&gt;"",'PRINT TARIFF'!AJ165,"")</f>
        <v/>
      </c>
      <c r="AA173" s="291">
        <f>'PRINT TARIFF'!AK165</f>
        <v>0</v>
      </c>
    </row>
    <row r="174" spans="1:27" s="292" customFormat="1" ht="13.9" customHeight="1" x14ac:dyDescent="0.2">
      <c r="A174" s="283" t="str">
        <f>'PRINT TARIFF'!A166</f>
        <v>Brisbane</v>
      </c>
      <c r="B174" s="284" t="str">
        <f>'PRINT TARIFF'!C166</f>
        <v>Shipco Transport</v>
      </c>
      <c r="C174" s="285" t="str">
        <f>'PRINT TARIFF'!D166</f>
        <v>China</v>
      </c>
      <c r="D174" s="285" t="str">
        <f>'PRINT TARIFF'!E166</f>
        <v>Xiaolan</v>
      </c>
      <c r="E174" s="286"/>
      <c r="F174" s="287" t="str">
        <f>'PRINT TARIFF'!H166</f>
        <v>USD</v>
      </c>
      <c r="G174" s="288">
        <f>'PRINT TARIFF'!I166</f>
        <v>60</v>
      </c>
      <c r="H174" s="288">
        <f>'PRINT TARIFF'!J166</f>
        <v>100</v>
      </c>
      <c r="I174" s="288">
        <f>'PRINT TARIFF'!K166</f>
        <v>109</v>
      </c>
      <c r="J174" s="644" t="str">
        <f>'PRINT TARIFF'!L166</f>
        <v>via HKHKG</v>
      </c>
      <c r="K174" s="289">
        <f>'PRINT TARIFF'!N166</f>
        <v>24</v>
      </c>
      <c r="L174" s="288">
        <f>'PRINT TARIFF'!O166</f>
        <v>0</v>
      </c>
      <c r="M174" s="288">
        <f>'PRINT TARIFF'!P166</f>
        <v>0</v>
      </c>
      <c r="N174" s="288">
        <f>'PRINT TARIFF'!Q166</f>
        <v>20</v>
      </c>
      <c r="O174" s="288">
        <f>'PRINT TARIFF'!R166</f>
        <v>0</v>
      </c>
      <c r="P174" s="288">
        <f>'PRINT TARIFF'!S166</f>
        <v>0</v>
      </c>
      <c r="Q174" s="288">
        <f>'PRINT TARIFF'!T166</f>
        <v>7</v>
      </c>
      <c r="R174" s="288">
        <f>'PRINT TARIFF'!U166</f>
        <v>10</v>
      </c>
      <c r="S174" s="288">
        <f>'PRINT TARIFF'!V166</f>
        <v>0</v>
      </c>
      <c r="T174" s="288">
        <f>'PRINT TARIFF'!W166</f>
        <v>0</v>
      </c>
      <c r="U174" s="288">
        <f>'PRINT TARIFF'!X166</f>
        <v>0</v>
      </c>
      <c r="V174" s="288">
        <f>'PRINT TARIFF'!Y166</f>
        <v>0</v>
      </c>
      <c r="W174" s="288">
        <f>'PRINT TARIFF'!Z166</f>
        <v>0</v>
      </c>
      <c r="X174" s="289">
        <f>'PRINT TARIFF'!AA166</f>
        <v>32</v>
      </c>
      <c r="Y174" s="290">
        <f>'PRINT TARIFF'!AI166</f>
        <v>0</v>
      </c>
      <c r="Z174" s="290" t="str">
        <f>IF('PRINT TARIFF'!AJ166&lt;&gt;"",'PRINT TARIFF'!AJ166,"")</f>
        <v/>
      </c>
      <c r="AA174" s="291">
        <f>'PRINT TARIFF'!AK166</f>
        <v>0</v>
      </c>
    </row>
    <row r="175" spans="1:27" s="292" customFormat="1" ht="13.9" customHeight="1" x14ac:dyDescent="0.2">
      <c r="A175" s="283" t="str">
        <f>'PRINT TARIFF'!A167</f>
        <v>Fremantle</v>
      </c>
      <c r="B175" s="284" t="str">
        <f>'PRINT TARIFF'!C167</f>
        <v>Shipco Transport</v>
      </c>
      <c r="C175" s="285" t="str">
        <f>'PRINT TARIFF'!D167</f>
        <v>China</v>
      </c>
      <c r="D175" s="285" t="str">
        <f>'PRINT TARIFF'!E167</f>
        <v>Xiaolan</v>
      </c>
      <c r="E175" s="286"/>
      <c r="F175" s="287" t="str">
        <f>'PRINT TARIFF'!H167</f>
        <v>USD</v>
      </c>
      <c r="G175" s="288">
        <f>'PRINT TARIFF'!I167</f>
        <v>63</v>
      </c>
      <c r="H175" s="288">
        <f>'PRINT TARIFF'!J167</f>
        <v>103</v>
      </c>
      <c r="I175" s="288">
        <f>'PRINT TARIFF'!K167</f>
        <v>107</v>
      </c>
      <c r="J175" s="644" t="str">
        <f>'PRINT TARIFF'!L167</f>
        <v>via HKHKG</v>
      </c>
      <c r="K175" s="289">
        <f>'PRINT TARIFF'!N167</f>
        <v>24</v>
      </c>
      <c r="L175" s="288">
        <f>'PRINT TARIFF'!O167</f>
        <v>0</v>
      </c>
      <c r="M175" s="288">
        <f>'PRINT TARIFF'!P167</f>
        <v>0</v>
      </c>
      <c r="N175" s="288">
        <f>'PRINT TARIFF'!Q167</f>
        <v>20</v>
      </c>
      <c r="O175" s="288">
        <f>'PRINT TARIFF'!R167</f>
        <v>0</v>
      </c>
      <c r="P175" s="288">
        <f>'PRINT TARIFF'!S167</f>
        <v>0</v>
      </c>
      <c r="Q175" s="288">
        <f>'PRINT TARIFF'!T167</f>
        <v>7</v>
      </c>
      <c r="R175" s="288">
        <f>'PRINT TARIFF'!U167</f>
        <v>10</v>
      </c>
      <c r="S175" s="288">
        <f>'PRINT TARIFF'!V167</f>
        <v>0</v>
      </c>
      <c r="T175" s="288">
        <f>'PRINT TARIFF'!W167</f>
        <v>0</v>
      </c>
      <c r="U175" s="288">
        <f>'PRINT TARIFF'!X167</f>
        <v>0</v>
      </c>
      <c r="V175" s="288">
        <f>'PRINT TARIFF'!Y167</f>
        <v>0</v>
      </c>
      <c r="W175" s="288">
        <f>'PRINT TARIFF'!Z167</f>
        <v>0</v>
      </c>
      <c r="X175" s="289">
        <f>'PRINT TARIFF'!AA167</f>
        <v>32</v>
      </c>
      <c r="Y175" s="290">
        <f>'PRINT TARIFF'!AI167</f>
        <v>0</v>
      </c>
      <c r="Z175" s="290" t="str">
        <f>IF('PRINT TARIFF'!AJ167&lt;&gt;"",'PRINT TARIFF'!AJ167,"")</f>
        <v/>
      </c>
      <c r="AA175" s="291">
        <f>'PRINT TARIFF'!AK167</f>
        <v>0</v>
      </c>
    </row>
    <row r="176" spans="1:27" s="292" customFormat="1" ht="13.9" customHeight="1" x14ac:dyDescent="0.2">
      <c r="A176" s="283" t="str">
        <f>'PRINT TARIFF'!A168</f>
        <v>Fremantle</v>
      </c>
      <c r="B176" s="284" t="str">
        <f>'PRINT TARIFF'!C168</f>
        <v>Shipco Transport</v>
      </c>
      <c r="C176" s="285" t="str">
        <f>'PRINT TARIFF'!D168</f>
        <v>China</v>
      </c>
      <c r="D176" s="285" t="str">
        <f>'PRINT TARIFF'!E168</f>
        <v>Xiaolan</v>
      </c>
      <c r="E176" s="286"/>
      <c r="F176" s="287" t="str">
        <f>'PRINT TARIFF'!H168</f>
        <v>USD</v>
      </c>
      <c r="G176" s="288">
        <f>'PRINT TARIFF'!I168</f>
        <v>46</v>
      </c>
      <c r="H176" s="288">
        <f>'PRINT TARIFF'!J168</f>
        <v>46</v>
      </c>
      <c r="I176" s="288">
        <f>'PRINT TARIFF'!K168</f>
        <v>63</v>
      </c>
      <c r="J176" s="644" t="str">
        <f>'PRINT TARIFF'!L168</f>
        <v>via CNSZX</v>
      </c>
      <c r="K176" s="289">
        <f>'PRINT TARIFF'!N168</f>
        <v>23</v>
      </c>
      <c r="L176" s="288">
        <f>'PRINT TARIFF'!O168</f>
        <v>0</v>
      </c>
      <c r="M176" s="288">
        <f>'PRINT TARIFF'!P168</f>
        <v>0</v>
      </c>
      <c r="N176" s="288">
        <f>'PRINT TARIFF'!Q168</f>
        <v>20</v>
      </c>
      <c r="O176" s="288">
        <f>'PRINT TARIFF'!R168</f>
        <v>0</v>
      </c>
      <c r="P176" s="288">
        <f>'PRINT TARIFF'!S168</f>
        <v>0</v>
      </c>
      <c r="Q176" s="288">
        <f>'PRINT TARIFF'!T168</f>
        <v>7</v>
      </c>
      <c r="R176" s="288">
        <f>'PRINT TARIFF'!U168</f>
        <v>0</v>
      </c>
      <c r="S176" s="288">
        <f>'PRINT TARIFF'!V168</f>
        <v>0</v>
      </c>
      <c r="T176" s="288">
        <f>'PRINT TARIFF'!W168</f>
        <v>0</v>
      </c>
      <c r="U176" s="288">
        <f>'PRINT TARIFF'!X168</f>
        <v>0</v>
      </c>
      <c r="V176" s="288">
        <f>'PRINT TARIFF'!Y168</f>
        <v>0</v>
      </c>
      <c r="W176" s="288">
        <f>'PRINT TARIFF'!Z168</f>
        <v>0</v>
      </c>
      <c r="X176" s="289">
        <f>'PRINT TARIFF'!AA168</f>
        <v>32</v>
      </c>
      <c r="Y176" s="290">
        <f>'PRINT TARIFF'!AI168</f>
        <v>0</v>
      </c>
      <c r="Z176" s="290" t="str">
        <f>IF('PRINT TARIFF'!AJ168&lt;&gt;"",'PRINT TARIFF'!AJ168,"")</f>
        <v/>
      </c>
      <c r="AA176" s="291">
        <f>'PRINT TARIFF'!AK168</f>
        <v>0</v>
      </c>
    </row>
    <row r="177" spans="1:27" s="292" customFormat="1" ht="13.9" customHeight="1" x14ac:dyDescent="0.2">
      <c r="A177" s="283" t="str">
        <f>'PRINT TARIFF'!A169</f>
        <v>Melbourne</v>
      </c>
      <c r="B177" s="284" t="str">
        <f>'PRINT TARIFF'!C169</f>
        <v>Shipco Transport</v>
      </c>
      <c r="C177" s="285" t="str">
        <f>'PRINT TARIFF'!D169</f>
        <v>China</v>
      </c>
      <c r="D177" s="285" t="str">
        <f>'PRINT TARIFF'!E169</f>
        <v>Xiaolan</v>
      </c>
      <c r="E177" s="286"/>
      <c r="F177" s="287" t="str">
        <f>'PRINT TARIFF'!H169</f>
        <v>USD</v>
      </c>
      <c r="G177" s="288">
        <f>'PRINT TARIFF'!I169</f>
        <v>44</v>
      </c>
      <c r="H177" s="288">
        <f>'PRINT TARIFF'!J169</f>
        <v>44</v>
      </c>
      <c r="I177" s="288">
        <f>'PRINT TARIFF'!K169</f>
        <v>64</v>
      </c>
      <c r="J177" s="644" t="str">
        <f>'PRINT TARIFF'!L169</f>
        <v>via CNSZX</v>
      </c>
      <c r="K177" s="289">
        <f>'PRINT TARIFF'!N169</f>
        <v>21</v>
      </c>
      <c r="L177" s="288">
        <f>'PRINT TARIFF'!O169</f>
        <v>0</v>
      </c>
      <c r="M177" s="288">
        <f>'PRINT TARIFF'!P169</f>
        <v>0</v>
      </c>
      <c r="N177" s="288">
        <f>'PRINT TARIFF'!Q169</f>
        <v>20</v>
      </c>
      <c r="O177" s="288">
        <f>'PRINT TARIFF'!R169</f>
        <v>0</v>
      </c>
      <c r="P177" s="288">
        <f>'PRINT TARIFF'!S169</f>
        <v>0</v>
      </c>
      <c r="Q177" s="288">
        <f>'PRINT TARIFF'!T169</f>
        <v>7</v>
      </c>
      <c r="R177" s="288">
        <f>'PRINT TARIFF'!U169</f>
        <v>0</v>
      </c>
      <c r="S177" s="288">
        <f>'PRINT TARIFF'!V169</f>
        <v>0</v>
      </c>
      <c r="T177" s="288">
        <f>'PRINT TARIFF'!W169</f>
        <v>0</v>
      </c>
      <c r="U177" s="288">
        <f>'PRINT TARIFF'!X169</f>
        <v>0</v>
      </c>
      <c r="V177" s="288">
        <f>'PRINT TARIFF'!Y169</f>
        <v>0</v>
      </c>
      <c r="W177" s="288">
        <f>'PRINT TARIFF'!Z169</f>
        <v>0</v>
      </c>
      <c r="X177" s="289">
        <f>'PRINT TARIFF'!AA169</f>
        <v>32</v>
      </c>
      <c r="Y177" s="290">
        <f>'PRINT TARIFF'!AI169</f>
        <v>0</v>
      </c>
      <c r="Z177" s="290" t="str">
        <f>IF('PRINT TARIFF'!AJ169&lt;&gt;"",'PRINT TARIFF'!AJ169,"")</f>
        <v/>
      </c>
      <c r="AA177" s="291">
        <f>'PRINT TARIFF'!AK169</f>
        <v>0</v>
      </c>
    </row>
    <row r="178" spans="1:27" s="292" customFormat="1" ht="13.9" customHeight="1" x14ac:dyDescent="0.2">
      <c r="A178" s="283" t="str">
        <f>'PRINT TARIFF'!A170</f>
        <v>Melbourne</v>
      </c>
      <c r="B178" s="284" t="str">
        <f>'PRINT TARIFF'!C170</f>
        <v>Shipco Transport</v>
      </c>
      <c r="C178" s="285" t="str">
        <f>'PRINT TARIFF'!D170</f>
        <v>China</v>
      </c>
      <c r="D178" s="285" t="str">
        <f>'PRINT TARIFF'!E170</f>
        <v>Xiaolan</v>
      </c>
      <c r="E178" s="286"/>
      <c r="F178" s="287" t="str">
        <f>'PRINT TARIFF'!H170</f>
        <v>USD</v>
      </c>
      <c r="G178" s="288">
        <f>'PRINT TARIFF'!I170</f>
        <v>60</v>
      </c>
      <c r="H178" s="288">
        <f>'PRINT TARIFF'!J170</f>
        <v>100</v>
      </c>
      <c r="I178" s="288">
        <f>'PRINT TARIFF'!K170</f>
        <v>109</v>
      </c>
      <c r="J178" s="644" t="str">
        <f>'PRINT TARIFF'!L170</f>
        <v>via HKHKG</v>
      </c>
      <c r="K178" s="289">
        <f>'PRINT TARIFF'!N170</f>
        <v>24</v>
      </c>
      <c r="L178" s="288">
        <f>'PRINT TARIFF'!O170</f>
        <v>0</v>
      </c>
      <c r="M178" s="288">
        <f>'PRINT TARIFF'!P170</f>
        <v>0</v>
      </c>
      <c r="N178" s="288">
        <f>'PRINT TARIFF'!Q170</f>
        <v>20</v>
      </c>
      <c r="O178" s="288">
        <f>'PRINT TARIFF'!R170</f>
        <v>0</v>
      </c>
      <c r="P178" s="288">
        <f>'PRINT TARIFF'!S170</f>
        <v>0</v>
      </c>
      <c r="Q178" s="288">
        <f>'PRINT TARIFF'!T170</f>
        <v>7</v>
      </c>
      <c r="R178" s="288">
        <f>'PRINT TARIFF'!U170</f>
        <v>10</v>
      </c>
      <c r="S178" s="288">
        <f>'PRINT TARIFF'!V170</f>
        <v>0</v>
      </c>
      <c r="T178" s="288">
        <f>'PRINT TARIFF'!W170</f>
        <v>0</v>
      </c>
      <c r="U178" s="288">
        <f>'PRINT TARIFF'!X170</f>
        <v>0</v>
      </c>
      <c r="V178" s="288">
        <f>'PRINT TARIFF'!Y170</f>
        <v>0</v>
      </c>
      <c r="W178" s="288">
        <f>'PRINT TARIFF'!Z170</f>
        <v>0</v>
      </c>
      <c r="X178" s="289">
        <f>'PRINT TARIFF'!AA170</f>
        <v>32</v>
      </c>
      <c r="Y178" s="290">
        <f>'PRINT TARIFF'!AI170</f>
        <v>0</v>
      </c>
      <c r="Z178" s="290" t="str">
        <f>IF('PRINT TARIFF'!AJ170&lt;&gt;"",'PRINT TARIFF'!AJ170,"")</f>
        <v/>
      </c>
      <c r="AA178" s="291">
        <f>'PRINT TARIFF'!AK170</f>
        <v>0</v>
      </c>
    </row>
    <row r="179" spans="1:27" s="292" customFormat="1" ht="13.9" customHeight="1" x14ac:dyDescent="0.2">
      <c r="A179" s="283" t="str">
        <f>'PRINT TARIFF'!A171</f>
        <v>Sydney</v>
      </c>
      <c r="B179" s="284" t="str">
        <f>'PRINT TARIFF'!C171</f>
        <v>Shipco Transport</v>
      </c>
      <c r="C179" s="285" t="str">
        <f>'PRINT TARIFF'!D171</f>
        <v>China</v>
      </c>
      <c r="D179" s="285" t="str">
        <f>'PRINT TARIFF'!E171</f>
        <v>Xiaolan</v>
      </c>
      <c r="E179" s="286"/>
      <c r="F179" s="287" t="str">
        <f>'PRINT TARIFF'!H171</f>
        <v>USD</v>
      </c>
      <c r="G179" s="288">
        <f>'PRINT TARIFF'!I171</f>
        <v>44</v>
      </c>
      <c r="H179" s="288">
        <f>'PRINT TARIFF'!J171</f>
        <v>44</v>
      </c>
      <c r="I179" s="288">
        <f>'PRINT TARIFF'!K171</f>
        <v>64</v>
      </c>
      <c r="J179" s="644" t="str">
        <f>'PRINT TARIFF'!L171</f>
        <v>via CNSZX</v>
      </c>
      <c r="K179" s="289">
        <f>'PRINT TARIFF'!N171</f>
        <v>18</v>
      </c>
      <c r="L179" s="288">
        <f>'PRINT TARIFF'!O171</f>
        <v>0</v>
      </c>
      <c r="M179" s="288">
        <f>'PRINT TARIFF'!P171</f>
        <v>0</v>
      </c>
      <c r="N179" s="288">
        <f>'PRINT TARIFF'!Q171</f>
        <v>20</v>
      </c>
      <c r="O179" s="288">
        <f>'PRINT TARIFF'!R171</f>
        <v>0</v>
      </c>
      <c r="P179" s="288">
        <f>'PRINT TARIFF'!S171</f>
        <v>0</v>
      </c>
      <c r="Q179" s="288">
        <f>'PRINT TARIFF'!T171</f>
        <v>7</v>
      </c>
      <c r="R179" s="288">
        <f>'PRINT TARIFF'!U171</f>
        <v>0</v>
      </c>
      <c r="S179" s="288">
        <f>'PRINT TARIFF'!V171</f>
        <v>0</v>
      </c>
      <c r="T179" s="288">
        <f>'PRINT TARIFF'!W171</f>
        <v>0</v>
      </c>
      <c r="U179" s="288">
        <f>'PRINT TARIFF'!X171</f>
        <v>0</v>
      </c>
      <c r="V179" s="288">
        <f>'PRINT TARIFF'!Y171</f>
        <v>0</v>
      </c>
      <c r="W179" s="288">
        <f>'PRINT TARIFF'!Z171</f>
        <v>0</v>
      </c>
      <c r="X179" s="289">
        <f>'PRINT TARIFF'!AA171</f>
        <v>32</v>
      </c>
      <c r="Y179" s="290">
        <f>'PRINT TARIFF'!AI171</f>
        <v>0</v>
      </c>
      <c r="Z179" s="290" t="str">
        <f>IF('PRINT TARIFF'!AJ171&lt;&gt;"",'PRINT TARIFF'!AJ171,"")</f>
        <v/>
      </c>
      <c r="AA179" s="291">
        <f>'PRINT TARIFF'!AK171</f>
        <v>0</v>
      </c>
    </row>
    <row r="180" spans="1:27" s="292" customFormat="1" ht="13.9" customHeight="1" x14ac:dyDescent="0.2">
      <c r="A180" s="283" t="str">
        <f>'PRINT TARIFF'!A172</f>
        <v>Sydney</v>
      </c>
      <c r="B180" s="284" t="str">
        <f>'PRINT TARIFF'!C172</f>
        <v>Shipco Transport</v>
      </c>
      <c r="C180" s="285" t="str">
        <f>'PRINT TARIFF'!D172</f>
        <v>China</v>
      </c>
      <c r="D180" s="285" t="str">
        <f>'PRINT TARIFF'!E172</f>
        <v>Xiaolan</v>
      </c>
      <c r="E180" s="286"/>
      <c r="F180" s="287" t="str">
        <f>'PRINT TARIFF'!H172</f>
        <v>USD</v>
      </c>
      <c r="G180" s="288">
        <f>'PRINT TARIFF'!I172</f>
        <v>60</v>
      </c>
      <c r="H180" s="288">
        <f>'PRINT TARIFF'!J172</f>
        <v>100</v>
      </c>
      <c r="I180" s="288">
        <f>'PRINT TARIFF'!K172</f>
        <v>109</v>
      </c>
      <c r="J180" s="644" t="str">
        <f>'PRINT TARIFF'!L172</f>
        <v>via HKHKG</v>
      </c>
      <c r="K180" s="289">
        <f>'PRINT TARIFF'!N172</f>
        <v>21</v>
      </c>
      <c r="L180" s="288">
        <f>'PRINT TARIFF'!O172</f>
        <v>0</v>
      </c>
      <c r="M180" s="288">
        <f>'PRINT TARIFF'!P172</f>
        <v>0</v>
      </c>
      <c r="N180" s="288">
        <f>'PRINT TARIFF'!Q172</f>
        <v>20</v>
      </c>
      <c r="O180" s="288">
        <f>'PRINT TARIFF'!R172</f>
        <v>0</v>
      </c>
      <c r="P180" s="288">
        <f>'PRINT TARIFF'!S172</f>
        <v>0</v>
      </c>
      <c r="Q180" s="288">
        <f>'PRINT TARIFF'!T172</f>
        <v>7</v>
      </c>
      <c r="R180" s="288">
        <f>'PRINT TARIFF'!U172</f>
        <v>10</v>
      </c>
      <c r="S180" s="288">
        <f>'PRINT TARIFF'!V172</f>
        <v>0</v>
      </c>
      <c r="T180" s="288">
        <f>'PRINT TARIFF'!W172</f>
        <v>0</v>
      </c>
      <c r="U180" s="288">
        <f>'PRINT TARIFF'!X172</f>
        <v>0</v>
      </c>
      <c r="V180" s="288">
        <f>'PRINT TARIFF'!Y172</f>
        <v>0</v>
      </c>
      <c r="W180" s="288">
        <f>'PRINT TARIFF'!Z172</f>
        <v>0</v>
      </c>
      <c r="X180" s="289">
        <f>'PRINT TARIFF'!AA172</f>
        <v>32</v>
      </c>
      <c r="Y180" s="290">
        <f>'PRINT TARIFF'!AI172</f>
        <v>0</v>
      </c>
      <c r="Z180" s="290" t="str">
        <f>IF('PRINT TARIFF'!AJ172&lt;&gt;"",'PRINT TARIFF'!AJ172,"")</f>
        <v/>
      </c>
      <c r="AA180" s="291">
        <f>'PRINT TARIFF'!AK172</f>
        <v>0</v>
      </c>
    </row>
    <row r="181" spans="1:27" s="292" customFormat="1" ht="13.9" customHeight="1" x14ac:dyDescent="0.2">
      <c r="A181" s="283" t="str">
        <f>'PRINT TARIFF'!A173</f>
        <v>Adelaide</v>
      </c>
      <c r="B181" s="284" t="str">
        <f>'PRINT TARIFF'!C173</f>
        <v>Shipco Transport</v>
      </c>
      <c r="C181" s="285" t="str">
        <f>'PRINT TARIFF'!D173</f>
        <v>China</v>
      </c>
      <c r="D181" s="285" t="str">
        <f>'PRINT TARIFF'!E173</f>
        <v>Zhongshan</v>
      </c>
      <c r="E181" s="286"/>
      <c r="F181" s="287" t="str">
        <f>'PRINT TARIFF'!H173</f>
        <v>USD</v>
      </c>
      <c r="G181" s="288">
        <f>'PRINT TARIFF'!I173</f>
        <v>64</v>
      </c>
      <c r="H181" s="288">
        <f>'PRINT TARIFF'!J173</f>
        <v>64</v>
      </c>
      <c r="I181" s="288">
        <f>'PRINT TARIFF'!K173</f>
        <v>64</v>
      </c>
      <c r="J181" s="644" t="str">
        <f>'PRINT TARIFF'!L173</f>
        <v>via HKHKG</v>
      </c>
      <c r="K181" s="289">
        <f>'PRINT TARIFF'!N173</f>
        <v>29</v>
      </c>
      <c r="L181" s="288">
        <f>'PRINT TARIFF'!O173</f>
        <v>0</v>
      </c>
      <c r="M181" s="288">
        <f>'PRINT TARIFF'!P173</f>
        <v>0</v>
      </c>
      <c r="N181" s="288">
        <f>'PRINT TARIFF'!Q173</f>
        <v>20</v>
      </c>
      <c r="O181" s="288">
        <f>'PRINT TARIFF'!R173</f>
        <v>0</v>
      </c>
      <c r="P181" s="288">
        <f>'PRINT TARIFF'!S173</f>
        <v>0</v>
      </c>
      <c r="Q181" s="288">
        <f>'PRINT TARIFF'!T173</f>
        <v>7</v>
      </c>
      <c r="R181" s="288">
        <f>'PRINT TARIFF'!U173</f>
        <v>10</v>
      </c>
      <c r="S181" s="288">
        <f>'PRINT TARIFF'!V173</f>
        <v>0</v>
      </c>
      <c r="T181" s="288">
        <f>'PRINT TARIFF'!W173</f>
        <v>0</v>
      </c>
      <c r="U181" s="288">
        <f>'PRINT TARIFF'!X173</f>
        <v>0</v>
      </c>
      <c r="V181" s="288">
        <f>'PRINT TARIFF'!Y173</f>
        <v>0</v>
      </c>
      <c r="W181" s="288">
        <f>'PRINT TARIFF'!Z173</f>
        <v>0</v>
      </c>
      <c r="X181" s="289">
        <f>'PRINT TARIFF'!AA173</f>
        <v>34</v>
      </c>
      <c r="Y181" s="290">
        <f>'PRINT TARIFF'!AI173</f>
        <v>0</v>
      </c>
      <c r="Z181" s="290" t="str">
        <f>IF('PRINT TARIFF'!AJ173&lt;&gt;"",'PRINT TARIFF'!AJ173,"")</f>
        <v/>
      </c>
      <c r="AA181" s="291">
        <f>'PRINT TARIFF'!AK173</f>
        <v>0</v>
      </c>
    </row>
    <row r="182" spans="1:27" s="292" customFormat="1" ht="13.9" customHeight="1" x14ac:dyDescent="0.2">
      <c r="A182" s="283" t="str">
        <f>'PRINT TARIFF'!A750</f>
        <v>Adelaide</v>
      </c>
      <c r="B182" s="284" t="str">
        <f>'PRINT TARIFF'!C750</f>
        <v>Shipco Transport</v>
      </c>
      <c r="C182" s="285" t="str">
        <f>'PRINT TARIFF'!D750</f>
        <v>China</v>
      </c>
      <c r="D182" s="285" t="str">
        <f>'PRINT TARIFF'!E750</f>
        <v>Zhongshan</v>
      </c>
      <c r="E182" s="286"/>
      <c r="F182" s="287" t="str">
        <f>'PRINT TARIFF'!H750</f>
        <v>USD</v>
      </c>
      <c r="G182" s="288">
        <f>'PRINT TARIFF'!I750</f>
        <v>52</v>
      </c>
      <c r="H182" s="288">
        <f>'PRINT TARIFF'!J750</f>
        <v>52</v>
      </c>
      <c r="I182" s="288">
        <f>'PRINT TARIFF'!K750</f>
        <v>70</v>
      </c>
      <c r="J182" s="644" t="str">
        <f>'PRINT TARIFF'!L750</f>
        <v>via CNSZX</v>
      </c>
      <c r="K182" s="289">
        <f>'PRINT TARIFF'!N750</f>
        <v>25</v>
      </c>
      <c r="L182" s="288">
        <f>'PRINT TARIFF'!O750</f>
        <v>0</v>
      </c>
      <c r="M182" s="288">
        <f>'PRINT TARIFF'!P750</f>
        <v>0</v>
      </c>
      <c r="N182" s="288">
        <f>'PRINT TARIFF'!Q750</f>
        <v>20</v>
      </c>
      <c r="O182" s="288">
        <f>'PRINT TARIFF'!R750</f>
        <v>0</v>
      </c>
      <c r="P182" s="288">
        <f>'PRINT TARIFF'!S750</f>
        <v>0</v>
      </c>
      <c r="Q182" s="288">
        <f>'PRINT TARIFF'!T750</f>
        <v>7</v>
      </c>
      <c r="R182" s="288">
        <f>'PRINT TARIFF'!U750</f>
        <v>0</v>
      </c>
      <c r="S182" s="288">
        <f>'PRINT TARIFF'!V750</f>
        <v>0</v>
      </c>
      <c r="T182" s="288">
        <f>'PRINT TARIFF'!W750</f>
        <v>0</v>
      </c>
      <c r="U182" s="288">
        <f>'PRINT TARIFF'!X750</f>
        <v>0</v>
      </c>
      <c r="V182" s="288">
        <f>'PRINT TARIFF'!Y750</f>
        <v>0</v>
      </c>
      <c r="W182" s="288">
        <f>'PRINT TARIFF'!Z750</f>
        <v>0</v>
      </c>
      <c r="X182" s="289">
        <f>'PRINT TARIFF'!AA750</f>
        <v>34</v>
      </c>
      <c r="Y182" s="290">
        <f>'PRINT TARIFF'!AI750</f>
        <v>0</v>
      </c>
      <c r="Z182" s="290" t="str">
        <f>IF('PRINT TARIFF'!AJ750&lt;&gt;"",'PRINT TARIFF'!AJ750,"")</f>
        <v/>
      </c>
      <c r="AA182" s="291">
        <f>'PRINT TARIFF'!AK750</f>
        <v>0</v>
      </c>
    </row>
    <row r="183" spans="1:27" s="292" customFormat="1" ht="13.9" customHeight="1" x14ac:dyDescent="0.2">
      <c r="A183" s="283" t="str">
        <f>'PRINT TARIFF'!A174</f>
        <v>Brisbane</v>
      </c>
      <c r="B183" s="284" t="str">
        <f>'PRINT TARIFF'!C174</f>
        <v>Shipco Transport</v>
      </c>
      <c r="C183" s="285" t="str">
        <f>'PRINT TARIFF'!D174</f>
        <v>China</v>
      </c>
      <c r="D183" s="285" t="str">
        <f>'PRINT TARIFF'!E174</f>
        <v>Zhongshan</v>
      </c>
      <c r="E183" s="286"/>
      <c r="F183" s="287" t="str">
        <f>'PRINT TARIFF'!H174</f>
        <v>USD</v>
      </c>
      <c r="G183" s="288">
        <f>'PRINT TARIFF'!I174</f>
        <v>44</v>
      </c>
      <c r="H183" s="288">
        <f>'PRINT TARIFF'!J174</f>
        <v>44</v>
      </c>
      <c r="I183" s="288">
        <f>'PRINT TARIFF'!K174</f>
        <v>64</v>
      </c>
      <c r="J183" s="644" t="str">
        <f>'PRINT TARIFF'!L174</f>
        <v>via CNSZX</v>
      </c>
      <c r="K183" s="289">
        <f>'PRINT TARIFF'!N174</f>
        <v>21</v>
      </c>
      <c r="L183" s="288">
        <f>'PRINT TARIFF'!O174</f>
        <v>0</v>
      </c>
      <c r="M183" s="288">
        <f>'PRINT TARIFF'!P174</f>
        <v>0</v>
      </c>
      <c r="N183" s="288">
        <f>'PRINT TARIFF'!Q174</f>
        <v>20</v>
      </c>
      <c r="O183" s="288">
        <f>'PRINT TARIFF'!R174</f>
        <v>0</v>
      </c>
      <c r="P183" s="288">
        <f>'PRINT TARIFF'!S174</f>
        <v>0</v>
      </c>
      <c r="Q183" s="288">
        <f>'PRINT TARIFF'!T174</f>
        <v>7</v>
      </c>
      <c r="R183" s="288">
        <f>'PRINT TARIFF'!U174</f>
        <v>0</v>
      </c>
      <c r="S183" s="288">
        <f>'PRINT TARIFF'!V174</f>
        <v>0</v>
      </c>
      <c r="T183" s="288">
        <f>'PRINT TARIFF'!W174</f>
        <v>0</v>
      </c>
      <c r="U183" s="288">
        <f>'PRINT TARIFF'!X174</f>
        <v>0</v>
      </c>
      <c r="V183" s="288">
        <f>'PRINT TARIFF'!Y174</f>
        <v>0</v>
      </c>
      <c r="W183" s="288">
        <f>'PRINT TARIFF'!Z174</f>
        <v>0</v>
      </c>
      <c r="X183" s="289">
        <f>'PRINT TARIFF'!AA174</f>
        <v>34</v>
      </c>
      <c r="Y183" s="290">
        <f>'PRINT TARIFF'!AI174</f>
        <v>0</v>
      </c>
      <c r="Z183" s="290" t="str">
        <f>IF('PRINT TARIFF'!AJ174&lt;&gt;"",'PRINT TARIFF'!AJ174,"")</f>
        <v/>
      </c>
      <c r="AA183" s="291">
        <f>'PRINT TARIFF'!AK174</f>
        <v>0</v>
      </c>
    </row>
    <row r="184" spans="1:27" s="292" customFormat="1" ht="13.9" customHeight="1" x14ac:dyDescent="0.2">
      <c r="A184" s="283" t="str">
        <f>'PRINT TARIFF'!A175</f>
        <v>Brisbane</v>
      </c>
      <c r="B184" s="284" t="str">
        <f>'PRINT TARIFF'!C175</f>
        <v>Shipco Transport</v>
      </c>
      <c r="C184" s="285" t="str">
        <f>'PRINT TARIFF'!D175</f>
        <v>China</v>
      </c>
      <c r="D184" s="285" t="str">
        <f>'PRINT TARIFF'!E175</f>
        <v>Zhongshan</v>
      </c>
      <c r="E184" s="286"/>
      <c r="F184" s="287" t="str">
        <f>'PRINT TARIFF'!H175</f>
        <v>USD</v>
      </c>
      <c r="G184" s="288">
        <f>'PRINT TARIFF'!I175</f>
        <v>60</v>
      </c>
      <c r="H184" s="288">
        <f>'PRINT TARIFF'!J175</f>
        <v>60</v>
      </c>
      <c r="I184" s="288">
        <f>'PRINT TARIFF'!K175</f>
        <v>60</v>
      </c>
      <c r="J184" s="644" t="str">
        <f>'PRINT TARIFF'!L175</f>
        <v>via HKHKG</v>
      </c>
      <c r="K184" s="289">
        <f>'PRINT TARIFF'!N175</f>
        <v>24</v>
      </c>
      <c r="L184" s="288">
        <f>'PRINT TARIFF'!O175</f>
        <v>0</v>
      </c>
      <c r="M184" s="288">
        <f>'PRINT TARIFF'!P175</f>
        <v>0</v>
      </c>
      <c r="N184" s="288">
        <f>'PRINT TARIFF'!Q175</f>
        <v>20</v>
      </c>
      <c r="O184" s="288">
        <f>'PRINT TARIFF'!R175</f>
        <v>0</v>
      </c>
      <c r="P184" s="288">
        <f>'PRINT TARIFF'!S175</f>
        <v>0</v>
      </c>
      <c r="Q184" s="288">
        <f>'PRINT TARIFF'!T175</f>
        <v>7</v>
      </c>
      <c r="R184" s="288">
        <f>'PRINT TARIFF'!U175</f>
        <v>10</v>
      </c>
      <c r="S184" s="288">
        <f>'PRINT TARIFF'!V175</f>
        <v>0</v>
      </c>
      <c r="T184" s="288">
        <f>'PRINT TARIFF'!W175</f>
        <v>0</v>
      </c>
      <c r="U184" s="288">
        <f>'PRINT TARIFF'!X175</f>
        <v>0</v>
      </c>
      <c r="V184" s="288">
        <f>'PRINT TARIFF'!Y175</f>
        <v>0</v>
      </c>
      <c r="W184" s="288">
        <f>'PRINT TARIFF'!Z175</f>
        <v>0</v>
      </c>
      <c r="X184" s="289">
        <f>'PRINT TARIFF'!AA175</f>
        <v>34</v>
      </c>
      <c r="Y184" s="290">
        <f>'PRINT TARIFF'!AI175</f>
        <v>0</v>
      </c>
      <c r="Z184" s="290" t="str">
        <f>IF('PRINT TARIFF'!AJ175&lt;&gt;"",'PRINT TARIFF'!AJ175,"")</f>
        <v/>
      </c>
      <c r="AA184" s="291">
        <f>'PRINT TARIFF'!AK175</f>
        <v>0</v>
      </c>
    </row>
    <row r="185" spans="1:27" s="292" customFormat="1" ht="13.9" customHeight="1" x14ac:dyDescent="0.2">
      <c r="A185" s="283" t="str">
        <f>'PRINT TARIFF'!A176</f>
        <v>Fremantle</v>
      </c>
      <c r="B185" s="284" t="str">
        <f>'PRINT TARIFF'!C176</f>
        <v>Shipco Transport</v>
      </c>
      <c r="C185" s="285" t="str">
        <f>'PRINT TARIFF'!D176</f>
        <v>China</v>
      </c>
      <c r="D185" s="285" t="str">
        <f>'PRINT TARIFF'!E176</f>
        <v>Zhongshan</v>
      </c>
      <c r="E185" s="286"/>
      <c r="F185" s="287" t="str">
        <f>'PRINT TARIFF'!H176</f>
        <v>USD</v>
      </c>
      <c r="G185" s="288">
        <f>'PRINT TARIFF'!I176</f>
        <v>62</v>
      </c>
      <c r="H185" s="288">
        <f>'PRINT TARIFF'!J176</f>
        <v>62</v>
      </c>
      <c r="I185" s="288">
        <f>'PRINT TARIFF'!K176</f>
        <v>62</v>
      </c>
      <c r="J185" s="644" t="str">
        <f>'PRINT TARIFF'!L176</f>
        <v>via HKHKG</v>
      </c>
      <c r="K185" s="289">
        <f>'PRINT TARIFF'!N176</f>
        <v>24</v>
      </c>
      <c r="L185" s="288">
        <f>'PRINT TARIFF'!O176</f>
        <v>0</v>
      </c>
      <c r="M185" s="288">
        <f>'PRINT TARIFF'!P176</f>
        <v>0</v>
      </c>
      <c r="N185" s="288">
        <f>'PRINT TARIFF'!Q176</f>
        <v>20</v>
      </c>
      <c r="O185" s="288">
        <f>'PRINT TARIFF'!R176</f>
        <v>0</v>
      </c>
      <c r="P185" s="288">
        <f>'PRINT TARIFF'!S176</f>
        <v>0</v>
      </c>
      <c r="Q185" s="288">
        <f>'PRINT TARIFF'!T176</f>
        <v>7</v>
      </c>
      <c r="R185" s="288">
        <f>'PRINT TARIFF'!U176</f>
        <v>10</v>
      </c>
      <c r="S185" s="288">
        <f>'PRINT TARIFF'!V176</f>
        <v>0</v>
      </c>
      <c r="T185" s="288">
        <f>'PRINT TARIFF'!W176</f>
        <v>0</v>
      </c>
      <c r="U185" s="288">
        <f>'PRINT TARIFF'!X176</f>
        <v>0</v>
      </c>
      <c r="V185" s="288">
        <f>'PRINT TARIFF'!Y176</f>
        <v>0</v>
      </c>
      <c r="W185" s="288">
        <f>'PRINT TARIFF'!Z176</f>
        <v>0</v>
      </c>
      <c r="X185" s="289">
        <f>'PRINT TARIFF'!AA176</f>
        <v>34</v>
      </c>
      <c r="Y185" s="290">
        <f>'PRINT TARIFF'!AI176</f>
        <v>0</v>
      </c>
      <c r="Z185" s="290" t="str">
        <f>IF('PRINT TARIFF'!AJ176&lt;&gt;"",'PRINT TARIFF'!AJ176,"")</f>
        <v/>
      </c>
      <c r="AA185" s="291">
        <f>'PRINT TARIFF'!AK176</f>
        <v>0</v>
      </c>
    </row>
    <row r="186" spans="1:27" s="292" customFormat="1" ht="13.9" customHeight="1" x14ac:dyDescent="0.2">
      <c r="A186" s="283" t="str">
        <f>'PRINT TARIFF'!A177</f>
        <v>Fremantle</v>
      </c>
      <c r="B186" s="284" t="str">
        <f>'PRINT TARIFF'!C177</f>
        <v>Shipco Transport</v>
      </c>
      <c r="C186" s="285" t="str">
        <f>'PRINT TARIFF'!D177</f>
        <v>China</v>
      </c>
      <c r="D186" s="285" t="str">
        <f>'PRINT TARIFF'!E177</f>
        <v>Zhongshan</v>
      </c>
      <c r="E186" s="286"/>
      <c r="F186" s="287" t="str">
        <f>'PRINT TARIFF'!H177</f>
        <v>USD</v>
      </c>
      <c r="G186" s="288">
        <f>'PRINT TARIFF'!I177</f>
        <v>46</v>
      </c>
      <c r="H186" s="288">
        <f>'PRINT TARIFF'!J177</f>
        <v>46</v>
      </c>
      <c r="I186" s="288">
        <f>'PRINT TARIFF'!K177</f>
        <v>63</v>
      </c>
      <c r="J186" s="644" t="str">
        <f>'PRINT TARIFF'!L177</f>
        <v>via CNSZX</v>
      </c>
      <c r="K186" s="289">
        <f>'PRINT TARIFF'!N177</f>
        <v>23</v>
      </c>
      <c r="L186" s="288">
        <f>'PRINT TARIFF'!O177</f>
        <v>0</v>
      </c>
      <c r="M186" s="288">
        <f>'PRINT TARIFF'!P177</f>
        <v>0</v>
      </c>
      <c r="N186" s="288">
        <f>'PRINT TARIFF'!Q177</f>
        <v>20</v>
      </c>
      <c r="O186" s="288">
        <f>'PRINT TARIFF'!R177</f>
        <v>0</v>
      </c>
      <c r="P186" s="288">
        <f>'PRINT TARIFF'!S177</f>
        <v>0</v>
      </c>
      <c r="Q186" s="288">
        <f>'PRINT TARIFF'!T177</f>
        <v>7</v>
      </c>
      <c r="R186" s="288">
        <f>'PRINT TARIFF'!U177</f>
        <v>0</v>
      </c>
      <c r="S186" s="288">
        <f>'PRINT TARIFF'!V177</f>
        <v>0</v>
      </c>
      <c r="T186" s="288">
        <f>'PRINT TARIFF'!W177</f>
        <v>0</v>
      </c>
      <c r="U186" s="288">
        <f>'PRINT TARIFF'!X177</f>
        <v>0</v>
      </c>
      <c r="V186" s="288">
        <f>'PRINT TARIFF'!Y177</f>
        <v>0</v>
      </c>
      <c r="W186" s="288">
        <f>'PRINT TARIFF'!Z177</f>
        <v>0</v>
      </c>
      <c r="X186" s="289">
        <f>'PRINT TARIFF'!AA177</f>
        <v>34</v>
      </c>
      <c r="Y186" s="290">
        <f>'PRINT TARIFF'!AI177</f>
        <v>0</v>
      </c>
      <c r="Z186" s="290" t="str">
        <f>IF('PRINT TARIFF'!AJ177&lt;&gt;"",'PRINT TARIFF'!AJ177,"")</f>
        <v/>
      </c>
      <c r="AA186" s="291">
        <f>'PRINT TARIFF'!AK177</f>
        <v>0</v>
      </c>
    </row>
    <row r="187" spans="1:27" s="292" customFormat="1" ht="13.9" customHeight="1" x14ac:dyDescent="0.2">
      <c r="A187" s="283" t="str">
        <f>'PRINT TARIFF'!A178</f>
        <v>Melbourne</v>
      </c>
      <c r="B187" s="284" t="str">
        <f>'PRINT TARIFF'!C178</f>
        <v>Shipco Transport</v>
      </c>
      <c r="C187" s="285" t="str">
        <f>'PRINT TARIFF'!D178</f>
        <v>China</v>
      </c>
      <c r="D187" s="285" t="str">
        <f>'PRINT TARIFF'!E178</f>
        <v>Zhongshan</v>
      </c>
      <c r="E187" s="286"/>
      <c r="F187" s="287" t="str">
        <f>'PRINT TARIFF'!H178</f>
        <v>USD</v>
      </c>
      <c r="G187" s="288">
        <f>'PRINT TARIFF'!I178</f>
        <v>44</v>
      </c>
      <c r="H187" s="288">
        <f>'PRINT TARIFF'!J178</f>
        <v>44</v>
      </c>
      <c r="I187" s="288">
        <f>'PRINT TARIFF'!K178</f>
        <v>64</v>
      </c>
      <c r="J187" s="644" t="str">
        <f>'PRINT TARIFF'!L178</f>
        <v>via CNSZX</v>
      </c>
      <c r="K187" s="289">
        <f>'PRINT TARIFF'!N178</f>
        <v>21</v>
      </c>
      <c r="L187" s="288">
        <f>'PRINT TARIFF'!O178</f>
        <v>0</v>
      </c>
      <c r="M187" s="288">
        <f>'PRINT TARIFF'!P178</f>
        <v>0</v>
      </c>
      <c r="N187" s="288">
        <f>'PRINT TARIFF'!Q178</f>
        <v>20</v>
      </c>
      <c r="O187" s="288">
        <f>'PRINT TARIFF'!R178</f>
        <v>0</v>
      </c>
      <c r="P187" s="288">
        <f>'PRINT TARIFF'!S178</f>
        <v>0</v>
      </c>
      <c r="Q187" s="288">
        <f>'PRINT TARIFF'!T178</f>
        <v>7</v>
      </c>
      <c r="R187" s="288">
        <f>'PRINT TARIFF'!U178</f>
        <v>0</v>
      </c>
      <c r="S187" s="288">
        <f>'PRINT TARIFF'!V178</f>
        <v>0</v>
      </c>
      <c r="T187" s="288">
        <f>'PRINT TARIFF'!W178</f>
        <v>0</v>
      </c>
      <c r="U187" s="288">
        <f>'PRINT TARIFF'!X178</f>
        <v>0</v>
      </c>
      <c r="V187" s="288">
        <f>'PRINT TARIFF'!Y178</f>
        <v>0</v>
      </c>
      <c r="W187" s="288">
        <f>'PRINT TARIFF'!Z178</f>
        <v>0</v>
      </c>
      <c r="X187" s="289">
        <f>'PRINT TARIFF'!AA178</f>
        <v>34</v>
      </c>
      <c r="Y187" s="290">
        <f>'PRINT TARIFF'!AI178</f>
        <v>0</v>
      </c>
      <c r="Z187" s="290" t="str">
        <f>IF('PRINT TARIFF'!AJ178&lt;&gt;"",'PRINT TARIFF'!AJ178,"")</f>
        <v/>
      </c>
      <c r="AA187" s="291">
        <f>'PRINT TARIFF'!AK178</f>
        <v>0</v>
      </c>
    </row>
    <row r="188" spans="1:27" s="292" customFormat="1" ht="13.9" customHeight="1" x14ac:dyDescent="0.2">
      <c r="A188" s="283" t="str">
        <f>'PRINT TARIFF'!A179</f>
        <v>Melbourne</v>
      </c>
      <c r="B188" s="284" t="str">
        <f>'PRINT TARIFF'!C179</f>
        <v>Shipco Transport</v>
      </c>
      <c r="C188" s="285" t="str">
        <f>'PRINT TARIFF'!D179</f>
        <v>China</v>
      </c>
      <c r="D188" s="285" t="str">
        <f>'PRINT TARIFF'!E179</f>
        <v>Zhongshan</v>
      </c>
      <c r="E188" s="286"/>
      <c r="F188" s="287" t="str">
        <f>'PRINT TARIFF'!H179</f>
        <v>USD</v>
      </c>
      <c r="G188" s="288">
        <f>'PRINT TARIFF'!I179</f>
        <v>60</v>
      </c>
      <c r="H188" s="288">
        <f>'PRINT TARIFF'!J179</f>
        <v>60</v>
      </c>
      <c r="I188" s="288">
        <f>'PRINT TARIFF'!K179</f>
        <v>60</v>
      </c>
      <c r="J188" s="644" t="str">
        <f>'PRINT TARIFF'!L179</f>
        <v>via HKHKG</v>
      </c>
      <c r="K188" s="289">
        <f>'PRINT TARIFF'!N179</f>
        <v>24</v>
      </c>
      <c r="L188" s="288">
        <f>'PRINT TARIFF'!O179</f>
        <v>0</v>
      </c>
      <c r="M188" s="288">
        <f>'PRINT TARIFF'!P179</f>
        <v>0</v>
      </c>
      <c r="N188" s="288">
        <f>'PRINT TARIFF'!Q179</f>
        <v>20</v>
      </c>
      <c r="O188" s="288">
        <f>'PRINT TARIFF'!R179</f>
        <v>0</v>
      </c>
      <c r="P188" s="288">
        <f>'PRINT TARIFF'!S179</f>
        <v>0</v>
      </c>
      <c r="Q188" s="288">
        <f>'PRINT TARIFF'!T179</f>
        <v>7</v>
      </c>
      <c r="R188" s="288">
        <f>'PRINT TARIFF'!U179</f>
        <v>10</v>
      </c>
      <c r="S188" s="288">
        <f>'PRINT TARIFF'!V179</f>
        <v>0</v>
      </c>
      <c r="T188" s="288">
        <f>'PRINT TARIFF'!W179</f>
        <v>0</v>
      </c>
      <c r="U188" s="288">
        <f>'PRINT TARIFF'!X179</f>
        <v>0</v>
      </c>
      <c r="V188" s="288">
        <f>'PRINT TARIFF'!Y179</f>
        <v>0</v>
      </c>
      <c r="W188" s="288">
        <f>'PRINT TARIFF'!Z179</f>
        <v>0</v>
      </c>
      <c r="X188" s="289">
        <f>'PRINT TARIFF'!AA179</f>
        <v>34</v>
      </c>
      <c r="Y188" s="290">
        <f>'PRINT TARIFF'!AI179</f>
        <v>0</v>
      </c>
      <c r="Z188" s="290" t="str">
        <f>IF('PRINT TARIFF'!AJ179&lt;&gt;"",'PRINT TARIFF'!AJ179,"")</f>
        <v/>
      </c>
      <c r="AA188" s="291">
        <f>'PRINT TARIFF'!AK179</f>
        <v>0</v>
      </c>
    </row>
    <row r="189" spans="1:27" s="292" customFormat="1" ht="13.9" customHeight="1" x14ac:dyDescent="0.2">
      <c r="A189" s="283" t="str">
        <f>'PRINT TARIFF'!A180</f>
        <v>Sydney</v>
      </c>
      <c r="B189" s="284" t="str">
        <f>'PRINT TARIFF'!C180</f>
        <v>Shipco Transport</v>
      </c>
      <c r="C189" s="285" t="str">
        <f>'PRINT TARIFF'!D180</f>
        <v>China</v>
      </c>
      <c r="D189" s="285" t="str">
        <f>'PRINT TARIFF'!E180</f>
        <v>Zhongshan</v>
      </c>
      <c r="E189" s="286"/>
      <c r="F189" s="287" t="str">
        <f>'PRINT TARIFF'!H180</f>
        <v>USD</v>
      </c>
      <c r="G189" s="288">
        <f>'PRINT TARIFF'!I180</f>
        <v>44</v>
      </c>
      <c r="H189" s="288">
        <f>'PRINT TARIFF'!J180</f>
        <v>44</v>
      </c>
      <c r="I189" s="288">
        <f>'PRINT TARIFF'!K180</f>
        <v>64</v>
      </c>
      <c r="J189" s="644" t="str">
        <f>'PRINT TARIFF'!L180</f>
        <v>via CNSZX</v>
      </c>
      <c r="K189" s="289">
        <f>'PRINT TARIFF'!N180</f>
        <v>18</v>
      </c>
      <c r="L189" s="288">
        <f>'PRINT TARIFF'!O180</f>
        <v>0</v>
      </c>
      <c r="M189" s="288">
        <f>'PRINT TARIFF'!P180</f>
        <v>0</v>
      </c>
      <c r="N189" s="288">
        <f>'PRINT TARIFF'!Q180</f>
        <v>20</v>
      </c>
      <c r="O189" s="288">
        <f>'PRINT TARIFF'!R180</f>
        <v>0</v>
      </c>
      <c r="P189" s="288">
        <f>'PRINT TARIFF'!S180</f>
        <v>0</v>
      </c>
      <c r="Q189" s="288">
        <f>'PRINT TARIFF'!T180</f>
        <v>7</v>
      </c>
      <c r="R189" s="288">
        <f>'PRINT TARIFF'!U180</f>
        <v>0</v>
      </c>
      <c r="S189" s="288">
        <f>'PRINT TARIFF'!V180</f>
        <v>0</v>
      </c>
      <c r="T189" s="288">
        <f>'PRINT TARIFF'!W180</f>
        <v>0</v>
      </c>
      <c r="U189" s="288">
        <f>'PRINT TARIFF'!X180</f>
        <v>0</v>
      </c>
      <c r="V189" s="288">
        <f>'PRINT TARIFF'!Y180</f>
        <v>0</v>
      </c>
      <c r="W189" s="288">
        <f>'PRINT TARIFF'!Z180</f>
        <v>0</v>
      </c>
      <c r="X189" s="289">
        <f>'PRINT TARIFF'!AA180</f>
        <v>34</v>
      </c>
      <c r="Y189" s="290">
        <f>'PRINT TARIFF'!AI180</f>
        <v>0</v>
      </c>
      <c r="Z189" s="290" t="str">
        <f>IF('PRINT TARIFF'!AJ180&lt;&gt;"",'PRINT TARIFF'!AJ180,"")</f>
        <v/>
      </c>
      <c r="AA189" s="291">
        <f>'PRINT TARIFF'!AK180</f>
        <v>0</v>
      </c>
    </row>
    <row r="190" spans="1:27" s="292" customFormat="1" ht="13.9" customHeight="1" x14ac:dyDescent="0.2">
      <c r="A190" s="283" t="str">
        <f>'PRINT TARIFF'!A181</f>
        <v>Sydney</v>
      </c>
      <c r="B190" s="284" t="str">
        <f>'PRINT TARIFF'!C181</f>
        <v>Shipco Transport</v>
      </c>
      <c r="C190" s="285" t="str">
        <f>'PRINT TARIFF'!D181</f>
        <v>China</v>
      </c>
      <c r="D190" s="285" t="str">
        <f>'PRINT TARIFF'!E181</f>
        <v>Zhongshan</v>
      </c>
      <c r="E190" s="286"/>
      <c r="F190" s="287" t="str">
        <f>'PRINT TARIFF'!H181</f>
        <v>USD</v>
      </c>
      <c r="G190" s="288">
        <f>'PRINT TARIFF'!I181</f>
        <v>60</v>
      </c>
      <c r="H190" s="288">
        <f>'PRINT TARIFF'!J181</f>
        <v>60</v>
      </c>
      <c r="I190" s="288">
        <f>'PRINT TARIFF'!K181</f>
        <v>60</v>
      </c>
      <c r="J190" s="644" t="str">
        <f>'PRINT TARIFF'!L181</f>
        <v>via HKHKG</v>
      </c>
      <c r="K190" s="289">
        <f>'PRINT TARIFF'!N181</f>
        <v>21</v>
      </c>
      <c r="L190" s="288">
        <f>'PRINT TARIFF'!O181</f>
        <v>0</v>
      </c>
      <c r="M190" s="288">
        <f>'PRINT TARIFF'!P181</f>
        <v>0</v>
      </c>
      <c r="N190" s="288">
        <f>'PRINT TARIFF'!Q181</f>
        <v>20</v>
      </c>
      <c r="O190" s="288">
        <f>'PRINT TARIFF'!R181</f>
        <v>0</v>
      </c>
      <c r="P190" s="288">
        <f>'PRINT TARIFF'!S181</f>
        <v>0</v>
      </c>
      <c r="Q190" s="288">
        <f>'PRINT TARIFF'!T181</f>
        <v>7</v>
      </c>
      <c r="R190" s="288">
        <f>'PRINT TARIFF'!U181</f>
        <v>10</v>
      </c>
      <c r="S190" s="288">
        <f>'PRINT TARIFF'!V181</f>
        <v>0</v>
      </c>
      <c r="T190" s="288">
        <f>'PRINT TARIFF'!W181</f>
        <v>0</v>
      </c>
      <c r="U190" s="288">
        <f>'PRINT TARIFF'!X181</f>
        <v>0</v>
      </c>
      <c r="V190" s="288">
        <f>'PRINT TARIFF'!Y181</f>
        <v>0</v>
      </c>
      <c r="W190" s="288">
        <f>'PRINT TARIFF'!Z181</f>
        <v>0</v>
      </c>
      <c r="X190" s="289">
        <f>'PRINT TARIFF'!AA181</f>
        <v>34</v>
      </c>
      <c r="Y190" s="290">
        <f>'PRINT TARIFF'!AI181</f>
        <v>0</v>
      </c>
      <c r="Z190" s="290" t="str">
        <f>IF('PRINT TARIFF'!AJ181&lt;&gt;"",'PRINT TARIFF'!AJ181,"")</f>
        <v/>
      </c>
      <c r="AA190" s="291">
        <f>'PRINT TARIFF'!AK181</f>
        <v>0</v>
      </c>
    </row>
    <row r="191" spans="1:27" s="292" customFormat="1" ht="13.9" customHeight="1" x14ac:dyDescent="0.2">
      <c r="A191" s="283" t="str">
        <f>'PRINT TARIFF'!A182</f>
        <v>Adelaide</v>
      </c>
      <c r="B191" s="284" t="str">
        <f>'PRINT TARIFF'!C182</f>
        <v>Shipco Transport</v>
      </c>
      <c r="C191" s="285" t="str">
        <f>'PRINT TARIFF'!D182</f>
        <v>China</v>
      </c>
      <c r="D191" s="285" t="str">
        <f>'PRINT TARIFF'!E182</f>
        <v>Zhuhai</v>
      </c>
      <c r="E191" s="286"/>
      <c r="F191" s="287" t="str">
        <f>'PRINT TARIFF'!H182</f>
        <v>USD</v>
      </c>
      <c r="G191" s="288">
        <f>'PRINT TARIFF'!I182</f>
        <v>68</v>
      </c>
      <c r="H191" s="288">
        <f>'PRINT TARIFF'!J182</f>
        <v>68</v>
      </c>
      <c r="I191" s="288">
        <f>'PRINT TARIFF'!K182</f>
        <v>68</v>
      </c>
      <c r="J191" s="644" t="str">
        <f>'PRINT TARIFF'!L182</f>
        <v>via HKHKG</v>
      </c>
      <c r="K191" s="289">
        <f>'PRINT TARIFF'!N182</f>
        <v>30</v>
      </c>
      <c r="L191" s="288">
        <f>'PRINT TARIFF'!O182</f>
        <v>0</v>
      </c>
      <c r="M191" s="288">
        <f>'PRINT TARIFF'!P182</f>
        <v>0</v>
      </c>
      <c r="N191" s="288">
        <f>'PRINT TARIFF'!Q182</f>
        <v>20</v>
      </c>
      <c r="O191" s="288">
        <f>'PRINT TARIFF'!R182</f>
        <v>0</v>
      </c>
      <c r="P191" s="288">
        <f>'PRINT TARIFF'!S182</f>
        <v>0</v>
      </c>
      <c r="Q191" s="288">
        <f>'PRINT TARIFF'!T182</f>
        <v>7</v>
      </c>
      <c r="R191" s="288">
        <f>'PRINT TARIFF'!U182</f>
        <v>10</v>
      </c>
      <c r="S191" s="288">
        <f>'PRINT TARIFF'!V182</f>
        <v>0</v>
      </c>
      <c r="T191" s="288">
        <f>'PRINT TARIFF'!W182</f>
        <v>0</v>
      </c>
      <c r="U191" s="288">
        <f>'PRINT TARIFF'!X182</f>
        <v>0</v>
      </c>
      <c r="V191" s="288">
        <f>'PRINT TARIFF'!Y182</f>
        <v>0</v>
      </c>
      <c r="W191" s="288">
        <f>'PRINT TARIFF'!Z182</f>
        <v>0</v>
      </c>
      <c r="X191" s="289">
        <f>'PRINT TARIFF'!AA182</f>
        <v>35</v>
      </c>
      <c r="Y191" s="290">
        <f>'PRINT TARIFF'!AI182</f>
        <v>0</v>
      </c>
      <c r="Z191" s="290" t="str">
        <f>IF('PRINT TARIFF'!AJ182&lt;&gt;"",'PRINT TARIFF'!AJ182,"")</f>
        <v/>
      </c>
      <c r="AA191" s="291">
        <f>'PRINT TARIFF'!AK182</f>
        <v>0</v>
      </c>
    </row>
    <row r="192" spans="1:27" s="292" customFormat="1" ht="13.9" customHeight="1" x14ac:dyDescent="0.2">
      <c r="A192" s="283" t="str">
        <f>'PRINT TARIFF'!A751</f>
        <v>Adelaide</v>
      </c>
      <c r="B192" s="284" t="str">
        <f>'PRINT TARIFF'!C751</f>
        <v>Shipco Transport</v>
      </c>
      <c r="C192" s="285" t="str">
        <f>'PRINT TARIFF'!D751</f>
        <v>China</v>
      </c>
      <c r="D192" s="285" t="str">
        <f>'PRINT TARIFF'!E751</f>
        <v>Zhuhai</v>
      </c>
      <c r="E192" s="286"/>
      <c r="F192" s="287" t="str">
        <f>'PRINT TARIFF'!H751</f>
        <v>USD</v>
      </c>
      <c r="G192" s="288">
        <f>'PRINT TARIFF'!I751</f>
        <v>64</v>
      </c>
      <c r="H192" s="288">
        <f>'PRINT TARIFF'!J751</f>
        <v>64</v>
      </c>
      <c r="I192" s="288">
        <f>'PRINT TARIFF'!K751</f>
        <v>94</v>
      </c>
      <c r="J192" s="644" t="str">
        <f>'PRINT TARIFF'!L751</f>
        <v>via CNSZX</v>
      </c>
      <c r="K192" s="289">
        <f>'PRINT TARIFF'!N751</f>
        <v>25</v>
      </c>
      <c r="L192" s="288">
        <f>'PRINT TARIFF'!O751</f>
        <v>0</v>
      </c>
      <c r="M192" s="288">
        <f>'PRINT TARIFF'!P751</f>
        <v>0</v>
      </c>
      <c r="N192" s="288">
        <f>'PRINT TARIFF'!Q751</f>
        <v>20</v>
      </c>
      <c r="O192" s="288">
        <f>'PRINT TARIFF'!R751</f>
        <v>0</v>
      </c>
      <c r="P192" s="288">
        <f>'PRINT TARIFF'!S751</f>
        <v>0</v>
      </c>
      <c r="Q192" s="288">
        <f>'PRINT TARIFF'!T751</f>
        <v>7</v>
      </c>
      <c r="R192" s="288">
        <f>'PRINT TARIFF'!U751</f>
        <v>0</v>
      </c>
      <c r="S192" s="288">
        <f>'PRINT TARIFF'!V751</f>
        <v>0</v>
      </c>
      <c r="T192" s="288">
        <f>'PRINT TARIFF'!W751</f>
        <v>0</v>
      </c>
      <c r="U192" s="288">
        <f>'PRINT TARIFF'!X751</f>
        <v>0</v>
      </c>
      <c r="V192" s="288">
        <f>'PRINT TARIFF'!Y751</f>
        <v>0</v>
      </c>
      <c r="W192" s="288">
        <f>'PRINT TARIFF'!Z751</f>
        <v>0</v>
      </c>
      <c r="X192" s="289">
        <f>'PRINT TARIFF'!AA751</f>
        <v>35</v>
      </c>
      <c r="Y192" s="290">
        <f>'PRINT TARIFF'!AI751</f>
        <v>0</v>
      </c>
      <c r="Z192" s="290" t="str">
        <f>IF('PRINT TARIFF'!AJ751&lt;&gt;"",'PRINT TARIFF'!AJ751,"")</f>
        <v/>
      </c>
      <c r="AA192" s="291">
        <f>'PRINT TARIFF'!AK751</f>
        <v>0</v>
      </c>
    </row>
    <row r="193" spans="1:27" s="292" customFormat="1" ht="13.9" customHeight="1" x14ac:dyDescent="0.2">
      <c r="A193" s="283" t="str">
        <f>'PRINT TARIFF'!A183</f>
        <v>Brisbane</v>
      </c>
      <c r="B193" s="284" t="str">
        <f>'PRINT TARIFF'!C183</f>
        <v>Shipco Transport</v>
      </c>
      <c r="C193" s="285" t="str">
        <f>'PRINT TARIFF'!D183</f>
        <v>China</v>
      </c>
      <c r="D193" s="285" t="str">
        <f>'PRINT TARIFF'!E183</f>
        <v>Zhuhai</v>
      </c>
      <c r="E193" s="286"/>
      <c r="F193" s="287" t="str">
        <f>'PRINT TARIFF'!H183</f>
        <v>USD</v>
      </c>
      <c r="G193" s="288">
        <f>'PRINT TARIFF'!I183</f>
        <v>56</v>
      </c>
      <c r="H193" s="288">
        <f>'PRINT TARIFF'!J183</f>
        <v>56</v>
      </c>
      <c r="I193" s="288">
        <f>'PRINT TARIFF'!K183</f>
        <v>88</v>
      </c>
      <c r="J193" s="644" t="str">
        <f>'PRINT TARIFF'!L183</f>
        <v>via CNSZX</v>
      </c>
      <c r="K193" s="289">
        <f>'PRINT TARIFF'!N183</f>
        <v>22</v>
      </c>
      <c r="L193" s="288">
        <f>'PRINT TARIFF'!O183</f>
        <v>0</v>
      </c>
      <c r="M193" s="288">
        <f>'PRINT TARIFF'!P183</f>
        <v>0</v>
      </c>
      <c r="N193" s="288">
        <f>'PRINT TARIFF'!Q183</f>
        <v>20</v>
      </c>
      <c r="O193" s="288">
        <f>'PRINT TARIFF'!R183</f>
        <v>0</v>
      </c>
      <c r="P193" s="288">
        <f>'PRINT TARIFF'!S183</f>
        <v>0</v>
      </c>
      <c r="Q193" s="288">
        <f>'PRINT TARIFF'!T183</f>
        <v>7</v>
      </c>
      <c r="R193" s="288">
        <f>'PRINT TARIFF'!U183</f>
        <v>0</v>
      </c>
      <c r="S193" s="288">
        <f>'PRINT TARIFF'!V183</f>
        <v>0</v>
      </c>
      <c r="T193" s="288">
        <f>'PRINT TARIFF'!W183</f>
        <v>0</v>
      </c>
      <c r="U193" s="288">
        <f>'PRINT TARIFF'!X183</f>
        <v>0</v>
      </c>
      <c r="V193" s="288">
        <f>'PRINT TARIFF'!Y183</f>
        <v>0</v>
      </c>
      <c r="W193" s="288">
        <f>'PRINT TARIFF'!Z183</f>
        <v>0</v>
      </c>
      <c r="X193" s="289">
        <f>'PRINT TARIFF'!AA183</f>
        <v>35</v>
      </c>
      <c r="Y193" s="290">
        <f>'PRINT TARIFF'!AI183</f>
        <v>0</v>
      </c>
      <c r="Z193" s="290" t="str">
        <f>IF('PRINT TARIFF'!AJ183&lt;&gt;"",'PRINT TARIFF'!AJ183,"")</f>
        <v/>
      </c>
      <c r="AA193" s="291">
        <f>'PRINT TARIFF'!AK183</f>
        <v>0</v>
      </c>
    </row>
    <row r="194" spans="1:27" s="292" customFormat="1" ht="13.9" customHeight="1" x14ac:dyDescent="0.2">
      <c r="A194" s="283" t="str">
        <f>'PRINT TARIFF'!A184</f>
        <v>Brisbane</v>
      </c>
      <c r="B194" s="284" t="str">
        <f>'PRINT TARIFF'!C184</f>
        <v>Shipco Transport</v>
      </c>
      <c r="C194" s="285" t="str">
        <f>'PRINT TARIFF'!D184</f>
        <v>China</v>
      </c>
      <c r="D194" s="285" t="str">
        <f>'PRINT TARIFF'!E184</f>
        <v>Zhuhai</v>
      </c>
      <c r="E194" s="286"/>
      <c r="F194" s="287" t="str">
        <f>'PRINT TARIFF'!H184</f>
        <v>USD</v>
      </c>
      <c r="G194" s="288">
        <f>'PRINT TARIFF'!I184</f>
        <v>69</v>
      </c>
      <c r="H194" s="288">
        <f>'PRINT TARIFF'!J184</f>
        <v>69</v>
      </c>
      <c r="I194" s="288">
        <f>'PRINT TARIFF'!K184</f>
        <v>69</v>
      </c>
      <c r="J194" s="644" t="str">
        <f>'PRINT TARIFF'!L184</f>
        <v>via HKHKG</v>
      </c>
      <c r="K194" s="289">
        <f>'PRINT TARIFF'!N184</f>
        <v>24</v>
      </c>
      <c r="L194" s="288">
        <f>'PRINT TARIFF'!O184</f>
        <v>0</v>
      </c>
      <c r="M194" s="288">
        <f>'PRINT TARIFF'!P184</f>
        <v>0</v>
      </c>
      <c r="N194" s="288">
        <f>'PRINT TARIFF'!Q184</f>
        <v>20</v>
      </c>
      <c r="O194" s="288">
        <f>'PRINT TARIFF'!R184</f>
        <v>0</v>
      </c>
      <c r="P194" s="288">
        <f>'PRINT TARIFF'!S184</f>
        <v>0</v>
      </c>
      <c r="Q194" s="288">
        <f>'PRINT TARIFF'!T184</f>
        <v>7</v>
      </c>
      <c r="R194" s="288">
        <f>'PRINT TARIFF'!U184</f>
        <v>10</v>
      </c>
      <c r="S194" s="288">
        <f>'PRINT TARIFF'!V184</f>
        <v>0</v>
      </c>
      <c r="T194" s="288">
        <f>'PRINT TARIFF'!W184</f>
        <v>0</v>
      </c>
      <c r="U194" s="288">
        <f>'PRINT TARIFF'!X184</f>
        <v>0</v>
      </c>
      <c r="V194" s="288">
        <f>'PRINT TARIFF'!Y184</f>
        <v>0</v>
      </c>
      <c r="W194" s="288">
        <f>'PRINT TARIFF'!Z184</f>
        <v>0</v>
      </c>
      <c r="X194" s="289">
        <f>'PRINT TARIFF'!AA184</f>
        <v>35</v>
      </c>
      <c r="Y194" s="290">
        <f>'PRINT TARIFF'!AI184</f>
        <v>0</v>
      </c>
      <c r="Z194" s="290" t="str">
        <f>IF('PRINT TARIFF'!AJ184&lt;&gt;"",'PRINT TARIFF'!AJ184,"")</f>
        <v/>
      </c>
      <c r="AA194" s="291">
        <f>'PRINT TARIFF'!AK184</f>
        <v>0</v>
      </c>
    </row>
    <row r="195" spans="1:27" s="292" customFormat="1" ht="13.9" customHeight="1" x14ac:dyDescent="0.2">
      <c r="A195" s="283" t="str">
        <f>'PRINT TARIFF'!A185</f>
        <v>Fremantle</v>
      </c>
      <c r="B195" s="284" t="str">
        <f>'PRINT TARIFF'!C185</f>
        <v>Shipco Transport</v>
      </c>
      <c r="C195" s="285" t="str">
        <f>'PRINT TARIFF'!D185</f>
        <v>China</v>
      </c>
      <c r="D195" s="285" t="str">
        <f>'PRINT TARIFF'!E185</f>
        <v>Zhuhai</v>
      </c>
      <c r="E195" s="286"/>
      <c r="F195" s="287" t="str">
        <f>'PRINT TARIFF'!H185</f>
        <v>USD</v>
      </c>
      <c r="G195" s="288">
        <f>'PRINT TARIFF'!I185</f>
        <v>71</v>
      </c>
      <c r="H195" s="288">
        <f>'PRINT TARIFF'!J185</f>
        <v>71</v>
      </c>
      <c r="I195" s="288">
        <f>'PRINT TARIFF'!K185</f>
        <v>71</v>
      </c>
      <c r="J195" s="644" t="str">
        <f>'PRINT TARIFF'!L185</f>
        <v>via HKHKG</v>
      </c>
      <c r="K195" s="289">
        <f>'PRINT TARIFF'!N185</f>
        <v>25</v>
      </c>
      <c r="L195" s="288">
        <f>'PRINT TARIFF'!O185</f>
        <v>0</v>
      </c>
      <c r="M195" s="288">
        <f>'PRINT TARIFF'!P185</f>
        <v>0</v>
      </c>
      <c r="N195" s="288">
        <f>'PRINT TARIFF'!Q185</f>
        <v>20</v>
      </c>
      <c r="O195" s="288">
        <f>'PRINT TARIFF'!R185</f>
        <v>0</v>
      </c>
      <c r="P195" s="288">
        <f>'PRINT TARIFF'!S185</f>
        <v>0</v>
      </c>
      <c r="Q195" s="288">
        <f>'PRINT TARIFF'!T185</f>
        <v>7</v>
      </c>
      <c r="R195" s="288">
        <f>'PRINT TARIFF'!U185</f>
        <v>10</v>
      </c>
      <c r="S195" s="288">
        <f>'PRINT TARIFF'!V185</f>
        <v>0</v>
      </c>
      <c r="T195" s="288">
        <f>'PRINT TARIFF'!W185</f>
        <v>0</v>
      </c>
      <c r="U195" s="288">
        <f>'PRINT TARIFF'!X185</f>
        <v>0</v>
      </c>
      <c r="V195" s="288">
        <f>'PRINT TARIFF'!Y185</f>
        <v>0</v>
      </c>
      <c r="W195" s="288">
        <f>'PRINT TARIFF'!Z185</f>
        <v>0</v>
      </c>
      <c r="X195" s="289">
        <f>'PRINT TARIFF'!AA185</f>
        <v>35</v>
      </c>
      <c r="Y195" s="290">
        <f>'PRINT TARIFF'!AI185</f>
        <v>0</v>
      </c>
      <c r="Z195" s="290" t="str">
        <f>IF('PRINT TARIFF'!AJ185&lt;&gt;"",'PRINT TARIFF'!AJ185,"")</f>
        <v/>
      </c>
      <c r="AA195" s="291">
        <f>'PRINT TARIFF'!AK185</f>
        <v>0</v>
      </c>
    </row>
    <row r="196" spans="1:27" s="292" customFormat="1" ht="13.9" customHeight="1" x14ac:dyDescent="0.2">
      <c r="A196" s="283" t="str">
        <f>'PRINT TARIFF'!A186</f>
        <v>Fremantle</v>
      </c>
      <c r="B196" s="284" t="str">
        <f>'PRINT TARIFF'!C186</f>
        <v>Shipco Transport</v>
      </c>
      <c r="C196" s="285" t="str">
        <f>'PRINT TARIFF'!D186</f>
        <v>China</v>
      </c>
      <c r="D196" s="285" t="str">
        <f>'PRINT TARIFF'!E186</f>
        <v>Zhuhai</v>
      </c>
      <c r="E196" s="286"/>
      <c r="F196" s="287" t="str">
        <f>'PRINT TARIFF'!H186</f>
        <v>USD</v>
      </c>
      <c r="G196" s="288">
        <f>'PRINT TARIFF'!I186</f>
        <v>53</v>
      </c>
      <c r="H196" s="288">
        <f>'PRINT TARIFF'!J186</f>
        <v>53</v>
      </c>
      <c r="I196" s="288">
        <f>'PRINT TARIFF'!K186</f>
        <v>85</v>
      </c>
      <c r="J196" s="644" t="str">
        <f>'PRINT TARIFF'!L186</f>
        <v>via CNSZX</v>
      </c>
      <c r="K196" s="289">
        <f>'PRINT TARIFF'!N186</f>
        <v>23</v>
      </c>
      <c r="L196" s="288">
        <f>'PRINT TARIFF'!O186</f>
        <v>0</v>
      </c>
      <c r="M196" s="288">
        <f>'PRINT TARIFF'!P186</f>
        <v>0</v>
      </c>
      <c r="N196" s="288">
        <f>'PRINT TARIFF'!Q186</f>
        <v>20</v>
      </c>
      <c r="O196" s="288">
        <f>'PRINT TARIFF'!R186</f>
        <v>0</v>
      </c>
      <c r="P196" s="288">
        <f>'PRINT TARIFF'!S186</f>
        <v>0</v>
      </c>
      <c r="Q196" s="288">
        <f>'PRINT TARIFF'!T186</f>
        <v>7</v>
      </c>
      <c r="R196" s="288">
        <f>'PRINT TARIFF'!U186</f>
        <v>0</v>
      </c>
      <c r="S196" s="288">
        <f>'PRINT TARIFF'!V186</f>
        <v>0</v>
      </c>
      <c r="T196" s="288">
        <f>'PRINT TARIFF'!W186</f>
        <v>0</v>
      </c>
      <c r="U196" s="288">
        <f>'PRINT TARIFF'!X186</f>
        <v>0</v>
      </c>
      <c r="V196" s="288">
        <f>'PRINT TARIFF'!Y186</f>
        <v>0</v>
      </c>
      <c r="W196" s="288">
        <f>'PRINT TARIFF'!Z186</f>
        <v>0</v>
      </c>
      <c r="X196" s="289">
        <f>'PRINT TARIFF'!AA186</f>
        <v>35</v>
      </c>
      <c r="Y196" s="290">
        <f>'PRINT TARIFF'!AI186</f>
        <v>0</v>
      </c>
      <c r="Z196" s="290" t="str">
        <f>IF('PRINT TARIFF'!AJ186&lt;&gt;"",'PRINT TARIFF'!AJ186,"")</f>
        <v/>
      </c>
      <c r="AA196" s="291">
        <f>'PRINT TARIFF'!AK186</f>
        <v>0</v>
      </c>
    </row>
    <row r="197" spans="1:27" s="292" customFormat="1" ht="13.9" customHeight="1" x14ac:dyDescent="0.2">
      <c r="A197" s="283" t="str">
        <f>'PRINT TARIFF'!A187</f>
        <v>Melbourne</v>
      </c>
      <c r="B197" s="284" t="str">
        <f>'PRINT TARIFF'!C187</f>
        <v>Shipco Transport</v>
      </c>
      <c r="C197" s="285" t="str">
        <f>'PRINT TARIFF'!D187</f>
        <v>China</v>
      </c>
      <c r="D197" s="285" t="str">
        <f>'PRINT TARIFF'!E187</f>
        <v>Zhuhai</v>
      </c>
      <c r="E197" s="286"/>
      <c r="F197" s="287" t="str">
        <f>'PRINT TARIFF'!H187</f>
        <v>USD</v>
      </c>
      <c r="G197" s="288">
        <f>'PRINT TARIFF'!I187</f>
        <v>56</v>
      </c>
      <c r="H197" s="288">
        <f>'PRINT TARIFF'!J187</f>
        <v>56</v>
      </c>
      <c r="I197" s="288">
        <f>'PRINT TARIFF'!K187</f>
        <v>88</v>
      </c>
      <c r="J197" s="644" t="str">
        <f>'PRINT TARIFF'!L187</f>
        <v>via CNSZX</v>
      </c>
      <c r="K197" s="289">
        <f>'PRINT TARIFF'!N187</f>
        <v>22</v>
      </c>
      <c r="L197" s="288">
        <f>'PRINT TARIFF'!O187</f>
        <v>0</v>
      </c>
      <c r="M197" s="288">
        <f>'PRINT TARIFF'!P187</f>
        <v>0</v>
      </c>
      <c r="N197" s="288">
        <f>'PRINT TARIFF'!Q187</f>
        <v>20</v>
      </c>
      <c r="O197" s="288">
        <f>'PRINT TARIFF'!R187</f>
        <v>0</v>
      </c>
      <c r="P197" s="288">
        <f>'PRINT TARIFF'!S187</f>
        <v>0</v>
      </c>
      <c r="Q197" s="288">
        <f>'PRINT TARIFF'!T187</f>
        <v>7</v>
      </c>
      <c r="R197" s="288">
        <f>'PRINT TARIFF'!U187</f>
        <v>0</v>
      </c>
      <c r="S197" s="288">
        <f>'PRINT TARIFF'!V187</f>
        <v>0</v>
      </c>
      <c r="T197" s="288">
        <f>'PRINT TARIFF'!W187</f>
        <v>0</v>
      </c>
      <c r="U197" s="288">
        <f>'PRINT TARIFF'!X187</f>
        <v>0</v>
      </c>
      <c r="V197" s="288">
        <f>'PRINT TARIFF'!Y187</f>
        <v>0</v>
      </c>
      <c r="W197" s="288">
        <f>'PRINT TARIFF'!Z187</f>
        <v>0</v>
      </c>
      <c r="X197" s="289">
        <f>'PRINT TARIFF'!AA187</f>
        <v>35</v>
      </c>
      <c r="Y197" s="290">
        <f>'PRINT TARIFF'!AI187</f>
        <v>0</v>
      </c>
      <c r="Z197" s="290" t="str">
        <f>IF('PRINT TARIFF'!AJ187&lt;&gt;"",'PRINT TARIFF'!AJ187,"")</f>
        <v/>
      </c>
      <c r="AA197" s="291">
        <f>'PRINT TARIFF'!AK187</f>
        <v>0</v>
      </c>
    </row>
    <row r="198" spans="1:27" s="292" customFormat="1" ht="13.9" customHeight="1" x14ac:dyDescent="0.2">
      <c r="A198" s="283" t="str">
        <f>'PRINT TARIFF'!A188</f>
        <v>Melbourne</v>
      </c>
      <c r="B198" s="284" t="str">
        <f>'PRINT TARIFF'!C188</f>
        <v>Shipco Transport</v>
      </c>
      <c r="C198" s="285" t="str">
        <f>'PRINT TARIFF'!D188</f>
        <v>China</v>
      </c>
      <c r="D198" s="285" t="str">
        <f>'PRINT TARIFF'!E188</f>
        <v>Zhuhai</v>
      </c>
      <c r="E198" s="286"/>
      <c r="F198" s="287" t="str">
        <f>'PRINT TARIFF'!H188</f>
        <v>USD</v>
      </c>
      <c r="G198" s="288">
        <f>'PRINT TARIFF'!I188</f>
        <v>69</v>
      </c>
      <c r="H198" s="288">
        <f>'PRINT TARIFF'!J188</f>
        <v>69</v>
      </c>
      <c r="I198" s="288">
        <f>'PRINT TARIFF'!K188</f>
        <v>69</v>
      </c>
      <c r="J198" s="644" t="str">
        <f>'PRINT TARIFF'!L188</f>
        <v>via HKHKG</v>
      </c>
      <c r="K198" s="289">
        <f>'PRINT TARIFF'!N188</f>
        <v>24</v>
      </c>
      <c r="L198" s="288">
        <f>'PRINT TARIFF'!O188</f>
        <v>0</v>
      </c>
      <c r="M198" s="288">
        <f>'PRINT TARIFF'!P188</f>
        <v>0</v>
      </c>
      <c r="N198" s="288">
        <f>'PRINT TARIFF'!Q188</f>
        <v>20</v>
      </c>
      <c r="O198" s="288">
        <f>'PRINT TARIFF'!R188</f>
        <v>0</v>
      </c>
      <c r="P198" s="288">
        <f>'PRINT TARIFF'!S188</f>
        <v>0</v>
      </c>
      <c r="Q198" s="288">
        <f>'PRINT TARIFF'!T188</f>
        <v>7</v>
      </c>
      <c r="R198" s="288">
        <f>'PRINT TARIFF'!U188</f>
        <v>10</v>
      </c>
      <c r="S198" s="288">
        <f>'PRINT TARIFF'!V188</f>
        <v>0</v>
      </c>
      <c r="T198" s="288">
        <f>'PRINT TARIFF'!W188</f>
        <v>0</v>
      </c>
      <c r="U198" s="288">
        <f>'PRINT TARIFF'!X188</f>
        <v>0</v>
      </c>
      <c r="V198" s="288">
        <f>'PRINT TARIFF'!Y188</f>
        <v>0</v>
      </c>
      <c r="W198" s="288">
        <f>'PRINT TARIFF'!Z188</f>
        <v>0</v>
      </c>
      <c r="X198" s="289">
        <f>'PRINT TARIFF'!AA188</f>
        <v>35</v>
      </c>
      <c r="Y198" s="290">
        <f>'PRINT TARIFF'!AI188</f>
        <v>0</v>
      </c>
      <c r="Z198" s="290" t="str">
        <f>IF('PRINT TARIFF'!AJ188&lt;&gt;"",'PRINT TARIFF'!AJ188,"")</f>
        <v/>
      </c>
      <c r="AA198" s="291">
        <f>'PRINT TARIFF'!AK188</f>
        <v>0</v>
      </c>
    </row>
    <row r="199" spans="1:27" s="292" customFormat="1" ht="13.9" customHeight="1" x14ac:dyDescent="0.2">
      <c r="A199" s="283" t="str">
        <f>'PRINT TARIFF'!A189</f>
        <v>Sydney</v>
      </c>
      <c r="B199" s="284" t="str">
        <f>'PRINT TARIFF'!C189</f>
        <v>Shipco Transport</v>
      </c>
      <c r="C199" s="285" t="str">
        <f>'PRINT TARIFF'!D189</f>
        <v>China</v>
      </c>
      <c r="D199" s="285" t="str">
        <f>'PRINT TARIFF'!E189</f>
        <v>Zhuhai</v>
      </c>
      <c r="E199" s="286"/>
      <c r="F199" s="287" t="str">
        <f>'PRINT TARIFF'!H189</f>
        <v>USD</v>
      </c>
      <c r="G199" s="288">
        <f>'PRINT TARIFF'!I189</f>
        <v>56</v>
      </c>
      <c r="H199" s="288">
        <f>'PRINT TARIFF'!J189</f>
        <v>56</v>
      </c>
      <c r="I199" s="288">
        <f>'PRINT TARIFF'!K189</f>
        <v>88</v>
      </c>
      <c r="J199" s="644" t="str">
        <f>'PRINT TARIFF'!L189</f>
        <v>via CNSZX</v>
      </c>
      <c r="K199" s="289">
        <f>'PRINT TARIFF'!N189</f>
        <v>19</v>
      </c>
      <c r="L199" s="288">
        <f>'PRINT TARIFF'!O189</f>
        <v>0</v>
      </c>
      <c r="M199" s="288">
        <f>'PRINT TARIFF'!P189</f>
        <v>0</v>
      </c>
      <c r="N199" s="288">
        <f>'PRINT TARIFF'!Q189</f>
        <v>20</v>
      </c>
      <c r="O199" s="288">
        <f>'PRINT TARIFF'!R189</f>
        <v>0</v>
      </c>
      <c r="P199" s="288">
        <f>'PRINT TARIFF'!S189</f>
        <v>0</v>
      </c>
      <c r="Q199" s="288">
        <f>'PRINT TARIFF'!T189</f>
        <v>7</v>
      </c>
      <c r="R199" s="288">
        <f>'PRINT TARIFF'!U189</f>
        <v>0</v>
      </c>
      <c r="S199" s="288">
        <f>'PRINT TARIFF'!V189</f>
        <v>0</v>
      </c>
      <c r="T199" s="288">
        <f>'PRINT TARIFF'!W189</f>
        <v>0</v>
      </c>
      <c r="U199" s="288">
        <f>'PRINT TARIFF'!X189</f>
        <v>0</v>
      </c>
      <c r="V199" s="288">
        <f>'PRINT TARIFF'!Y189</f>
        <v>0</v>
      </c>
      <c r="W199" s="288">
        <f>'PRINT TARIFF'!Z189</f>
        <v>0</v>
      </c>
      <c r="X199" s="289">
        <f>'PRINT TARIFF'!AA189</f>
        <v>35</v>
      </c>
      <c r="Y199" s="290">
        <f>'PRINT TARIFF'!AI189</f>
        <v>0</v>
      </c>
      <c r="Z199" s="290" t="str">
        <f>IF('PRINT TARIFF'!AJ189&lt;&gt;"",'PRINT TARIFF'!AJ189,"")</f>
        <v/>
      </c>
      <c r="AA199" s="291">
        <f>'PRINT TARIFF'!AK189</f>
        <v>0</v>
      </c>
    </row>
    <row r="200" spans="1:27" s="292" customFormat="1" ht="13.9" customHeight="1" x14ac:dyDescent="0.2">
      <c r="A200" s="283" t="str">
        <f>'PRINT TARIFF'!A190</f>
        <v>Sydney</v>
      </c>
      <c r="B200" s="284" t="str">
        <f>'PRINT TARIFF'!C190</f>
        <v>Shipco Transport</v>
      </c>
      <c r="C200" s="285" t="str">
        <f>'PRINT TARIFF'!D190</f>
        <v>China</v>
      </c>
      <c r="D200" s="285" t="str">
        <f>'PRINT TARIFF'!E190</f>
        <v>Zhuhai</v>
      </c>
      <c r="E200" s="286"/>
      <c r="F200" s="287" t="str">
        <f>'PRINT TARIFF'!H190</f>
        <v>USD</v>
      </c>
      <c r="G200" s="288">
        <f>'PRINT TARIFF'!I190</f>
        <v>69</v>
      </c>
      <c r="H200" s="288">
        <f>'PRINT TARIFF'!J190</f>
        <v>69</v>
      </c>
      <c r="I200" s="288">
        <f>'PRINT TARIFF'!K190</f>
        <v>69</v>
      </c>
      <c r="J200" s="644" t="str">
        <f>'PRINT TARIFF'!L190</f>
        <v>via HKHKG</v>
      </c>
      <c r="K200" s="289">
        <f>'PRINT TARIFF'!N190</f>
        <v>21</v>
      </c>
      <c r="L200" s="288">
        <f>'PRINT TARIFF'!O190</f>
        <v>0</v>
      </c>
      <c r="M200" s="288">
        <f>'PRINT TARIFF'!P190</f>
        <v>0</v>
      </c>
      <c r="N200" s="288">
        <f>'PRINT TARIFF'!Q190</f>
        <v>20</v>
      </c>
      <c r="O200" s="288">
        <f>'PRINT TARIFF'!R190</f>
        <v>0</v>
      </c>
      <c r="P200" s="288">
        <f>'PRINT TARIFF'!S190</f>
        <v>0</v>
      </c>
      <c r="Q200" s="288">
        <f>'PRINT TARIFF'!T190</f>
        <v>7</v>
      </c>
      <c r="R200" s="288">
        <f>'PRINT TARIFF'!U190</f>
        <v>10</v>
      </c>
      <c r="S200" s="288">
        <f>'PRINT TARIFF'!V190</f>
        <v>0</v>
      </c>
      <c r="T200" s="288">
        <f>'PRINT TARIFF'!W190</f>
        <v>0</v>
      </c>
      <c r="U200" s="288">
        <f>'PRINT TARIFF'!X190</f>
        <v>0</v>
      </c>
      <c r="V200" s="288">
        <f>'PRINT TARIFF'!Y190</f>
        <v>0</v>
      </c>
      <c r="W200" s="288">
        <f>'PRINT TARIFF'!Z190</f>
        <v>0</v>
      </c>
      <c r="X200" s="289">
        <f>'PRINT TARIFF'!AA190</f>
        <v>35</v>
      </c>
      <c r="Y200" s="290">
        <f>'PRINT TARIFF'!AI190</f>
        <v>0</v>
      </c>
      <c r="Z200" s="290" t="str">
        <f>IF('PRINT TARIFF'!AJ190&lt;&gt;"",'PRINT TARIFF'!AJ190,"")</f>
        <v/>
      </c>
      <c r="AA200" s="291">
        <f>'PRINT TARIFF'!AK190</f>
        <v>0</v>
      </c>
    </row>
    <row r="201" spans="1:27" s="292" customFormat="1" ht="13.9" customHeight="1" x14ac:dyDescent="0.2">
      <c r="A201" s="283" t="str">
        <f>'PRINT TARIFF'!A191</f>
        <v>Adelaide</v>
      </c>
      <c r="B201" s="284" t="str">
        <f>'PRINT TARIFF'!C191</f>
        <v>Saco Shipping</v>
      </c>
      <c r="C201" s="285" t="str">
        <f>'PRINT TARIFF'!D191</f>
        <v>Croatia</v>
      </c>
      <c r="D201" s="285" t="str">
        <f>'PRINT TARIFF'!E191</f>
        <v>Zagreb</v>
      </c>
      <c r="E201" s="286"/>
      <c r="F201" s="287" t="str">
        <f>'PRINT TARIFF'!H191</f>
        <v>USD</v>
      </c>
      <c r="G201" s="288" t="str">
        <f>'PRINT TARIFF'!I191</f>
        <v>OR</v>
      </c>
      <c r="H201" s="288" t="str">
        <f>'PRINT TARIFF'!J191</f>
        <v>OR</v>
      </c>
      <c r="I201" s="288" t="str">
        <f>'PRINT TARIFF'!K191</f>
        <v>OR</v>
      </c>
      <c r="J201" s="644" t="str">
        <f>'PRINT TARIFF'!L191</f>
        <v>via ITGOA</v>
      </c>
      <c r="K201" s="289">
        <f>'PRINT TARIFF'!N191</f>
        <v>46</v>
      </c>
      <c r="L201" s="288">
        <f>'PRINT TARIFF'!O191</f>
        <v>0</v>
      </c>
      <c r="M201" s="288">
        <f>'PRINT TARIFF'!P191</f>
        <v>0</v>
      </c>
      <c r="N201" s="288">
        <f>'PRINT TARIFF'!Q191</f>
        <v>0</v>
      </c>
      <c r="O201" s="288">
        <f>'PRINT TARIFF'!R191</f>
        <v>0</v>
      </c>
      <c r="P201" s="288">
        <f>'PRINT TARIFF'!S191</f>
        <v>35</v>
      </c>
      <c r="Q201" s="288">
        <f>'PRINT TARIFF'!T191</f>
        <v>0</v>
      </c>
      <c r="R201" s="288">
        <f>'PRINT TARIFF'!U191</f>
        <v>0</v>
      </c>
      <c r="S201" s="288">
        <f>'PRINT TARIFF'!V191</f>
        <v>0</v>
      </c>
      <c r="T201" s="288">
        <f>'PRINT TARIFF'!W191</f>
        <v>0</v>
      </c>
      <c r="U201" s="288">
        <f>'PRINT TARIFF'!X191</f>
        <v>0</v>
      </c>
      <c r="V201" s="288">
        <f>'PRINT TARIFF'!Y191</f>
        <v>0</v>
      </c>
      <c r="W201" s="288">
        <f>'PRINT TARIFF'!Z191</f>
        <v>0</v>
      </c>
      <c r="X201" s="289">
        <f>'PRINT TARIFF'!AA191</f>
        <v>36</v>
      </c>
      <c r="Y201" s="290">
        <f>'PRINT TARIFF'!AI191</f>
        <v>0</v>
      </c>
      <c r="Z201" s="290" t="str">
        <f>IF('PRINT TARIFF'!AJ191&lt;&gt;"",'PRINT TARIFF'!AJ191,"")</f>
        <v/>
      </c>
      <c r="AA201" s="291">
        <f>'PRINT TARIFF'!AK191</f>
        <v>0</v>
      </c>
    </row>
    <row r="202" spans="1:27" s="292" customFormat="1" ht="13.9" customHeight="1" x14ac:dyDescent="0.2">
      <c r="A202" s="283" t="str">
        <f>'PRINT TARIFF'!A192</f>
        <v>Brisbane</v>
      </c>
      <c r="B202" s="284" t="str">
        <f>'PRINT TARIFF'!C192</f>
        <v>Saco Shipping</v>
      </c>
      <c r="C202" s="285" t="str">
        <f>'PRINT TARIFF'!D192</f>
        <v>Croatia</v>
      </c>
      <c r="D202" s="285" t="str">
        <f>'PRINT TARIFF'!E192</f>
        <v>Zagreb</v>
      </c>
      <c r="E202" s="286"/>
      <c r="F202" s="287" t="str">
        <f>'PRINT TARIFF'!H192</f>
        <v>USD</v>
      </c>
      <c r="G202" s="288" t="str">
        <f>'PRINT TARIFF'!I192</f>
        <v>OR</v>
      </c>
      <c r="H202" s="288" t="str">
        <f>'PRINT TARIFF'!J192</f>
        <v>OR</v>
      </c>
      <c r="I202" s="288" t="str">
        <f>'PRINT TARIFF'!K192</f>
        <v>OR</v>
      </c>
      <c r="J202" s="644" t="str">
        <f>'PRINT TARIFF'!L192</f>
        <v>via ITGOA</v>
      </c>
      <c r="K202" s="289">
        <f>'PRINT TARIFF'!N192</f>
        <v>54</v>
      </c>
      <c r="L202" s="288">
        <f>'PRINT TARIFF'!O192</f>
        <v>0</v>
      </c>
      <c r="M202" s="288">
        <f>'PRINT TARIFF'!P192</f>
        <v>0</v>
      </c>
      <c r="N202" s="288">
        <f>'PRINT TARIFF'!Q192</f>
        <v>0</v>
      </c>
      <c r="O202" s="288">
        <f>'PRINT TARIFF'!R192</f>
        <v>0</v>
      </c>
      <c r="P202" s="288">
        <f>'PRINT TARIFF'!S192</f>
        <v>35</v>
      </c>
      <c r="Q202" s="288">
        <f>'PRINT TARIFF'!T192</f>
        <v>0</v>
      </c>
      <c r="R202" s="288">
        <f>'PRINT TARIFF'!U192</f>
        <v>0</v>
      </c>
      <c r="S202" s="288">
        <f>'PRINT TARIFF'!V192</f>
        <v>0</v>
      </c>
      <c r="T202" s="288">
        <f>'PRINT TARIFF'!W192</f>
        <v>0</v>
      </c>
      <c r="U202" s="288">
        <f>'PRINT TARIFF'!X192</f>
        <v>0</v>
      </c>
      <c r="V202" s="288">
        <f>'PRINT TARIFF'!Y192</f>
        <v>0</v>
      </c>
      <c r="W202" s="288">
        <f>'PRINT TARIFF'!Z192</f>
        <v>0</v>
      </c>
      <c r="X202" s="289">
        <f>'PRINT TARIFF'!AA192</f>
        <v>36</v>
      </c>
      <c r="Y202" s="290">
        <f>'PRINT TARIFF'!AI192</f>
        <v>0</v>
      </c>
      <c r="Z202" s="290" t="str">
        <f>IF('PRINT TARIFF'!AJ192&lt;&gt;"",'PRINT TARIFF'!AJ192,"")</f>
        <v/>
      </c>
      <c r="AA202" s="291">
        <f>'PRINT TARIFF'!AK192</f>
        <v>0</v>
      </c>
    </row>
    <row r="203" spans="1:27" s="292" customFormat="1" ht="13.9" customHeight="1" x14ac:dyDescent="0.2">
      <c r="A203" s="283" t="str">
        <f>'PRINT TARIFF'!A193</f>
        <v>Fremantle</v>
      </c>
      <c r="B203" s="284" t="str">
        <f>'PRINT TARIFF'!C193</f>
        <v>Saco Shipping</v>
      </c>
      <c r="C203" s="285" t="str">
        <f>'PRINT TARIFF'!D193</f>
        <v>Croatia</v>
      </c>
      <c r="D203" s="285" t="str">
        <f>'PRINT TARIFF'!E193</f>
        <v>Zagreb</v>
      </c>
      <c r="E203" s="286"/>
      <c r="F203" s="287" t="str">
        <f>'PRINT TARIFF'!H193</f>
        <v>USD</v>
      </c>
      <c r="G203" s="288" t="str">
        <f>'PRINT TARIFF'!I193</f>
        <v>OR</v>
      </c>
      <c r="H203" s="288" t="str">
        <f>'PRINT TARIFF'!J193</f>
        <v>OR</v>
      </c>
      <c r="I203" s="288" t="str">
        <f>'PRINT TARIFF'!K193</f>
        <v>OR</v>
      </c>
      <c r="J203" s="644" t="str">
        <f>'PRINT TARIFF'!L193</f>
        <v>via ITGOA</v>
      </c>
      <c r="K203" s="289">
        <f>'PRINT TARIFF'!N193</f>
        <v>50</v>
      </c>
      <c r="L203" s="288">
        <f>'PRINT TARIFF'!O193</f>
        <v>0</v>
      </c>
      <c r="M203" s="288">
        <f>'PRINT TARIFF'!P193</f>
        <v>0</v>
      </c>
      <c r="N203" s="288">
        <f>'PRINT TARIFF'!Q193</f>
        <v>0</v>
      </c>
      <c r="O203" s="288">
        <f>'PRINT TARIFF'!R193</f>
        <v>0</v>
      </c>
      <c r="P203" s="288">
        <f>'PRINT TARIFF'!S193</f>
        <v>35</v>
      </c>
      <c r="Q203" s="288">
        <f>'PRINT TARIFF'!T193</f>
        <v>0</v>
      </c>
      <c r="R203" s="288">
        <f>'PRINT TARIFF'!U193</f>
        <v>0</v>
      </c>
      <c r="S203" s="288">
        <f>'PRINT TARIFF'!V193</f>
        <v>0</v>
      </c>
      <c r="T203" s="288">
        <f>'PRINT TARIFF'!W193</f>
        <v>0</v>
      </c>
      <c r="U203" s="288">
        <f>'PRINT TARIFF'!X193</f>
        <v>0</v>
      </c>
      <c r="V203" s="288">
        <f>'PRINT TARIFF'!Y193</f>
        <v>0</v>
      </c>
      <c r="W203" s="288">
        <f>'PRINT TARIFF'!Z193</f>
        <v>0</v>
      </c>
      <c r="X203" s="289">
        <f>'PRINT TARIFF'!AA193</f>
        <v>36</v>
      </c>
      <c r="Y203" s="290">
        <f>'PRINT TARIFF'!AI193</f>
        <v>0</v>
      </c>
      <c r="Z203" s="290" t="str">
        <f>IF('PRINT TARIFF'!AJ193&lt;&gt;"",'PRINT TARIFF'!AJ193,"")</f>
        <v/>
      </c>
      <c r="AA203" s="291">
        <f>'PRINT TARIFF'!AK193</f>
        <v>0</v>
      </c>
    </row>
    <row r="204" spans="1:27" s="292" customFormat="1" ht="13.9" customHeight="1" x14ac:dyDescent="0.2">
      <c r="A204" s="283" t="str">
        <f>'PRINT TARIFF'!A194</f>
        <v>Melbourne</v>
      </c>
      <c r="B204" s="284" t="str">
        <f>'PRINT TARIFF'!C194</f>
        <v>Saco Shipping</v>
      </c>
      <c r="C204" s="285" t="str">
        <f>'PRINT TARIFF'!D194</f>
        <v>Croatia</v>
      </c>
      <c r="D204" s="285" t="str">
        <f>'PRINT TARIFF'!E194</f>
        <v>Zagreb</v>
      </c>
      <c r="E204" s="286"/>
      <c r="F204" s="287" t="str">
        <f>'PRINT TARIFF'!H194</f>
        <v>USD</v>
      </c>
      <c r="G204" s="288" t="str">
        <f>'PRINT TARIFF'!I194</f>
        <v>OR</v>
      </c>
      <c r="H204" s="288" t="str">
        <f>'PRINT TARIFF'!J194</f>
        <v>OR</v>
      </c>
      <c r="I204" s="288" t="str">
        <f>'PRINT TARIFF'!K194</f>
        <v>OR</v>
      </c>
      <c r="J204" s="644" t="str">
        <f>'PRINT TARIFF'!L194</f>
        <v>via ITGOA</v>
      </c>
      <c r="K204" s="289">
        <f>'PRINT TARIFF'!N194</f>
        <v>42</v>
      </c>
      <c r="L204" s="288">
        <f>'PRINT TARIFF'!O194</f>
        <v>0</v>
      </c>
      <c r="M204" s="288">
        <f>'PRINT TARIFF'!P194</f>
        <v>0</v>
      </c>
      <c r="N204" s="288">
        <f>'PRINT TARIFF'!Q194</f>
        <v>0</v>
      </c>
      <c r="O204" s="288">
        <f>'PRINT TARIFF'!R194</f>
        <v>0</v>
      </c>
      <c r="P204" s="288">
        <f>'PRINT TARIFF'!S194</f>
        <v>35</v>
      </c>
      <c r="Q204" s="288">
        <f>'PRINT TARIFF'!T194</f>
        <v>0</v>
      </c>
      <c r="R204" s="288">
        <f>'PRINT TARIFF'!U194</f>
        <v>0</v>
      </c>
      <c r="S204" s="288">
        <f>'PRINT TARIFF'!V194</f>
        <v>0</v>
      </c>
      <c r="T204" s="288">
        <f>'PRINT TARIFF'!W194</f>
        <v>0</v>
      </c>
      <c r="U204" s="288">
        <f>'PRINT TARIFF'!X194</f>
        <v>0</v>
      </c>
      <c r="V204" s="288">
        <f>'PRINT TARIFF'!Y194</f>
        <v>0</v>
      </c>
      <c r="W204" s="288">
        <f>'PRINT TARIFF'!Z194</f>
        <v>0</v>
      </c>
      <c r="X204" s="289">
        <f>'PRINT TARIFF'!AA194</f>
        <v>36</v>
      </c>
      <c r="Y204" s="290">
        <f>'PRINT TARIFF'!AI194</f>
        <v>0</v>
      </c>
      <c r="Z204" s="290" t="str">
        <f>IF('PRINT TARIFF'!AJ194&lt;&gt;"",'PRINT TARIFF'!AJ194,"")</f>
        <v/>
      </c>
      <c r="AA204" s="291">
        <f>'PRINT TARIFF'!AK194</f>
        <v>0</v>
      </c>
    </row>
    <row r="205" spans="1:27" s="292" customFormat="1" ht="13.9" customHeight="1" x14ac:dyDescent="0.2">
      <c r="A205" s="283" t="str">
        <f>'PRINT TARIFF'!A195</f>
        <v>Sydney</v>
      </c>
      <c r="B205" s="284" t="str">
        <f>'PRINT TARIFF'!C195</f>
        <v>Saco Shipping</v>
      </c>
      <c r="C205" s="285" t="str">
        <f>'PRINT TARIFF'!D195</f>
        <v>Croatia</v>
      </c>
      <c r="D205" s="285" t="str">
        <f>'PRINT TARIFF'!E195</f>
        <v>Zagreb</v>
      </c>
      <c r="E205" s="286"/>
      <c r="F205" s="287" t="str">
        <f>'PRINT TARIFF'!H195</f>
        <v>USD</v>
      </c>
      <c r="G205" s="288" t="str">
        <f>'PRINT TARIFF'!I195</f>
        <v>OR</v>
      </c>
      <c r="H205" s="288" t="str">
        <f>'PRINT TARIFF'!J195</f>
        <v>OR</v>
      </c>
      <c r="I205" s="288" t="str">
        <f>'PRINT TARIFF'!K195</f>
        <v>OR</v>
      </c>
      <c r="J205" s="644" t="str">
        <f>'PRINT TARIFF'!L195</f>
        <v>via ITGOA</v>
      </c>
      <c r="K205" s="289">
        <f>'PRINT TARIFF'!N195</f>
        <v>37</v>
      </c>
      <c r="L205" s="288">
        <f>'PRINT TARIFF'!O195</f>
        <v>0</v>
      </c>
      <c r="M205" s="288">
        <f>'PRINT TARIFF'!P195</f>
        <v>0</v>
      </c>
      <c r="N205" s="288">
        <f>'PRINT TARIFF'!Q195</f>
        <v>0</v>
      </c>
      <c r="O205" s="288">
        <f>'PRINT TARIFF'!R195</f>
        <v>0</v>
      </c>
      <c r="P205" s="288">
        <f>'PRINT TARIFF'!S195</f>
        <v>35</v>
      </c>
      <c r="Q205" s="288">
        <f>'PRINT TARIFF'!T195</f>
        <v>0</v>
      </c>
      <c r="R205" s="288">
        <f>'PRINT TARIFF'!U195</f>
        <v>0</v>
      </c>
      <c r="S205" s="288">
        <f>'PRINT TARIFF'!V195</f>
        <v>0</v>
      </c>
      <c r="T205" s="288">
        <f>'PRINT TARIFF'!W195</f>
        <v>0</v>
      </c>
      <c r="U205" s="288">
        <f>'PRINT TARIFF'!X195</f>
        <v>0</v>
      </c>
      <c r="V205" s="288">
        <f>'PRINT TARIFF'!Y195</f>
        <v>0</v>
      </c>
      <c r="W205" s="288">
        <f>'PRINT TARIFF'!Z195</f>
        <v>0</v>
      </c>
      <c r="X205" s="289">
        <f>'PRINT TARIFF'!AA195</f>
        <v>36</v>
      </c>
      <c r="Y205" s="290">
        <f>'PRINT TARIFF'!AI195</f>
        <v>0</v>
      </c>
      <c r="Z205" s="290" t="str">
        <f>IF('PRINT TARIFF'!AJ195&lt;&gt;"",'PRINT TARIFF'!AJ195,"")</f>
        <v/>
      </c>
      <c r="AA205" s="291">
        <f>'PRINT TARIFF'!AK195</f>
        <v>0</v>
      </c>
    </row>
    <row r="206" spans="1:27" s="292" customFormat="1" ht="13.9" customHeight="1" x14ac:dyDescent="0.2">
      <c r="A206" s="283" t="str">
        <f>'PRINT TARIFF'!A196</f>
        <v>Adelaide</v>
      </c>
      <c r="B206" s="284" t="str">
        <f>'PRINT TARIFF'!C196</f>
        <v>Saco Shipping</v>
      </c>
      <c r="C206" s="285" t="str">
        <f>'PRINT TARIFF'!D196</f>
        <v>Czech Republic</v>
      </c>
      <c r="D206" s="285" t="str">
        <f>'PRINT TARIFF'!E196</f>
        <v>Prague</v>
      </c>
      <c r="E206" s="286"/>
      <c r="F206" s="287" t="str">
        <f>'PRINT TARIFF'!H196</f>
        <v>USD</v>
      </c>
      <c r="G206" s="288">
        <f>'PRINT TARIFF'!I196</f>
        <v>130</v>
      </c>
      <c r="H206" s="288">
        <f>'PRINT TARIFF'!J196</f>
        <v>130</v>
      </c>
      <c r="I206" s="288">
        <f>'PRINT TARIFF'!K196</f>
        <v>130</v>
      </c>
      <c r="J206" s="644" t="str">
        <f>'PRINT TARIFF'!L196</f>
        <v>via DEHAM</v>
      </c>
      <c r="K206" s="289">
        <f>'PRINT TARIFF'!N196</f>
        <v>62</v>
      </c>
      <c r="L206" s="288">
        <f>'PRINT TARIFF'!O196</f>
        <v>0</v>
      </c>
      <c r="M206" s="288">
        <f>'PRINT TARIFF'!P196</f>
        <v>0</v>
      </c>
      <c r="N206" s="288">
        <f>'PRINT TARIFF'!Q196</f>
        <v>0</v>
      </c>
      <c r="O206" s="288">
        <f>'PRINT TARIFF'!R196</f>
        <v>0</v>
      </c>
      <c r="P206" s="288">
        <f>'PRINT TARIFF'!S196</f>
        <v>20</v>
      </c>
      <c r="Q206" s="288">
        <f>'PRINT TARIFF'!T196</f>
        <v>12</v>
      </c>
      <c r="R206" s="288">
        <f>'PRINT TARIFF'!U196</f>
        <v>0</v>
      </c>
      <c r="S206" s="288">
        <f>'PRINT TARIFF'!V196</f>
        <v>0</v>
      </c>
      <c r="T206" s="288">
        <f>'PRINT TARIFF'!W196</f>
        <v>0</v>
      </c>
      <c r="U206" s="288">
        <f>'PRINT TARIFF'!X196</f>
        <v>0</v>
      </c>
      <c r="V206" s="288">
        <f>'PRINT TARIFF'!Y196</f>
        <v>0</v>
      </c>
      <c r="W206" s="288">
        <f>'PRINT TARIFF'!Z196</f>
        <v>0</v>
      </c>
      <c r="X206" s="289">
        <f>'PRINT TARIFF'!AA196</f>
        <v>37</v>
      </c>
      <c r="Y206" s="290">
        <f>'PRINT TARIFF'!AI196</f>
        <v>0</v>
      </c>
      <c r="Z206" s="290" t="str">
        <f>IF('PRINT TARIFF'!AJ196&lt;&gt;"",'PRINT TARIFF'!AJ196,"")</f>
        <v/>
      </c>
      <c r="AA206" s="291">
        <f>'PRINT TARIFF'!AK196</f>
        <v>0</v>
      </c>
    </row>
    <row r="207" spans="1:27" s="292" customFormat="1" ht="13.9" customHeight="1" x14ac:dyDescent="0.2">
      <c r="A207" s="283" t="str">
        <f>'PRINT TARIFF'!A197</f>
        <v>Brisbane</v>
      </c>
      <c r="B207" s="284" t="str">
        <f>'PRINT TARIFF'!C197</f>
        <v>Saco Shipping</v>
      </c>
      <c r="C207" s="285" t="str">
        <f>'PRINT TARIFF'!D197</f>
        <v>Czech Republic</v>
      </c>
      <c r="D207" s="285" t="str">
        <f>'PRINT TARIFF'!E197</f>
        <v>Prague</v>
      </c>
      <c r="E207" s="286"/>
      <c r="F207" s="287" t="str">
        <f>'PRINT TARIFF'!H197</f>
        <v>USD</v>
      </c>
      <c r="G207" s="288">
        <f>'PRINT TARIFF'!I197</f>
        <v>130</v>
      </c>
      <c r="H207" s="288">
        <f>'PRINT TARIFF'!J197</f>
        <v>130</v>
      </c>
      <c r="I207" s="288">
        <f>'PRINT TARIFF'!K197</f>
        <v>130</v>
      </c>
      <c r="J207" s="644" t="str">
        <f>'PRINT TARIFF'!L197</f>
        <v>via DEHAM</v>
      </c>
      <c r="K207" s="289">
        <f>'PRINT TARIFF'!N197</f>
        <v>65</v>
      </c>
      <c r="L207" s="288">
        <f>'PRINT TARIFF'!O197</f>
        <v>0</v>
      </c>
      <c r="M207" s="288">
        <f>'PRINT TARIFF'!P197</f>
        <v>0</v>
      </c>
      <c r="N207" s="288">
        <f>'PRINT TARIFF'!Q197</f>
        <v>0</v>
      </c>
      <c r="O207" s="288">
        <f>'PRINT TARIFF'!R197</f>
        <v>0</v>
      </c>
      <c r="P207" s="288">
        <f>'PRINT TARIFF'!S197</f>
        <v>20</v>
      </c>
      <c r="Q207" s="288">
        <f>'PRINT TARIFF'!T197</f>
        <v>12</v>
      </c>
      <c r="R207" s="288">
        <f>'PRINT TARIFF'!U197</f>
        <v>0</v>
      </c>
      <c r="S207" s="288">
        <f>'PRINT TARIFF'!V197</f>
        <v>0</v>
      </c>
      <c r="T207" s="288">
        <f>'PRINT TARIFF'!W197</f>
        <v>0</v>
      </c>
      <c r="U207" s="288">
        <f>'PRINT TARIFF'!X197</f>
        <v>0</v>
      </c>
      <c r="V207" s="288">
        <f>'PRINT TARIFF'!Y197</f>
        <v>0</v>
      </c>
      <c r="W207" s="288">
        <f>'PRINT TARIFF'!Z197</f>
        <v>0</v>
      </c>
      <c r="X207" s="289">
        <f>'PRINT TARIFF'!AA197</f>
        <v>37</v>
      </c>
      <c r="Y207" s="290">
        <f>'PRINT TARIFF'!AI197</f>
        <v>0</v>
      </c>
      <c r="Z207" s="290" t="str">
        <f>IF('PRINT TARIFF'!AJ197&lt;&gt;"",'PRINT TARIFF'!AJ197,"")</f>
        <v/>
      </c>
      <c r="AA207" s="291">
        <f>'PRINT TARIFF'!AK197</f>
        <v>0</v>
      </c>
    </row>
    <row r="208" spans="1:27" s="292" customFormat="1" ht="13.9" customHeight="1" x14ac:dyDescent="0.2">
      <c r="A208" s="283" t="str">
        <f>'PRINT TARIFF'!A198</f>
        <v>Fremantle</v>
      </c>
      <c r="B208" s="284" t="str">
        <f>'PRINT TARIFF'!C198</f>
        <v>Saco Shipping</v>
      </c>
      <c r="C208" s="285" t="str">
        <f>'PRINT TARIFF'!D198</f>
        <v>Czech Republic</v>
      </c>
      <c r="D208" s="285" t="str">
        <f>'PRINT TARIFF'!E198</f>
        <v>Prague</v>
      </c>
      <c r="E208" s="286"/>
      <c r="F208" s="287" t="str">
        <f>'PRINT TARIFF'!H198</f>
        <v>USD</v>
      </c>
      <c r="G208" s="288">
        <f>'PRINT TARIFF'!I198</f>
        <v>130</v>
      </c>
      <c r="H208" s="288">
        <f>'PRINT TARIFF'!J198</f>
        <v>130</v>
      </c>
      <c r="I208" s="288">
        <f>'PRINT TARIFF'!K198</f>
        <v>130</v>
      </c>
      <c r="J208" s="644" t="str">
        <f>'PRINT TARIFF'!L198</f>
        <v>via DEHAM</v>
      </c>
      <c r="K208" s="289">
        <f>'PRINT TARIFF'!N198</f>
        <v>59</v>
      </c>
      <c r="L208" s="288">
        <f>'PRINT TARIFF'!O198</f>
        <v>0</v>
      </c>
      <c r="M208" s="288">
        <f>'PRINT TARIFF'!P198</f>
        <v>0</v>
      </c>
      <c r="N208" s="288">
        <f>'PRINT TARIFF'!Q198</f>
        <v>0</v>
      </c>
      <c r="O208" s="288">
        <f>'PRINT TARIFF'!R198</f>
        <v>0</v>
      </c>
      <c r="P208" s="288">
        <f>'PRINT TARIFF'!S198</f>
        <v>20</v>
      </c>
      <c r="Q208" s="288">
        <f>'PRINT TARIFF'!T198</f>
        <v>12</v>
      </c>
      <c r="R208" s="288">
        <f>'PRINT TARIFF'!U198</f>
        <v>0</v>
      </c>
      <c r="S208" s="288">
        <f>'PRINT TARIFF'!V198</f>
        <v>0</v>
      </c>
      <c r="T208" s="288">
        <f>'PRINT TARIFF'!W198</f>
        <v>0</v>
      </c>
      <c r="U208" s="288">
        <f>'PRINT TARIFF'!X198</f>
        <v>0</v>
      </c>
      <c r="V208" s="288">
        <f>'PRINT TARIFF'!Y198</f>
        <v>0</v>
      </c>
      <c r="W208" s="288">
        <f>'PRINT TARIFF'!Z198</f>
        <v>0</v>
      </c>
      <c r="X208" s="289">
        <f>'PRINT TARIFF'!AA198</f>
        <v>37</v>
      </c>
      <c r="Y208" s="290">
        <f>'PRINT TARIFF'!AI198</f>
        <v>0</v>
      </c>
      <c r="Z208" s="290" t="str">
        <f>IF('PRINT TARIFF'!AJ198&lt;&gt;"",'PRINT TARIFF'!AJ198,"")</f>
        <v/>
      </c>
      <c r="AA208" s="291">
        <f>'PRINT TARIFF'!AK198</f>
        <v>0</v>
      </c>
    </row>
    <row r="209" spans="1:27" s="292" customFormat="1" ht="13.9" customHeight="1" x14ac:dyDescent="0.2">
      <c r="A209" s="283" t="str">
        <f>'PRINT TARIFF'!A199</f>
        <v>Melbourne</v>
      </c>
      <c r="B209" s="284" t="str">
        <f>'PRINT TARIFF'!C199</f>
        <v>Saco Shipping</v>
      </c>
      <c r="C209" s="285" t="str">
        <f>'PRINT TARIFF'!D199</f>
        <v>Czech Republic</v>
      </c>
      <c r="D209" s="285" t="str">
        <f>'PRINT TARIFF'!E199</f>
        <v>Prague</v>
      </c>
      <c r="E209" s="286"/>
      <c r="F209" s="287" t="str">
        <f>'PRINT TARIFF'!H199</f>
        <v>USD</v>
      </c>
      <c r="G209" s="288">
        <f>'PRINT TARIFF'!I199</f>
        <v>100</v>
      </c>
      <c r="H209" s="288">
        <f>'PRINT TARIFF'!J199</f>
        <v>100</v>
      </c>
      <c r="I209" s="288">
        <f>'PRINT TARIFF'!K199</f>
        <v>100</v>
      </c>
      <c r="J209" s="644" t="str">
        <f>'PRINT TARIFF'!L199</f>
        <v>via DEHAM</v>
      </c>
      <c r="K209" s="289">
        <f>'PRINT TARIFF'!N199</f>
        <v>59</v>
      </c>
      <c r="L209" s="288">
        <f>'PRINT TARIFF'!O199</f>
        <v>0</v>
      </c>
      <c r="M209" s="288">
        <f>'PRINT TARIFF'!P199</f>
        <v>0</v>
      </c>
      <c r="N209" s="288">
        <f>'PRINT TARIFF'!Q199</f>
        <v>0</v>
      </c>
      <c r="O209" s="288">
        <f>'PRINT TARIFF'!R199</f>
        <v>0</v>
      </c>
      <c r="P209" s="288">
        <f>'PRINT TARIFF'!S199</f>
        <v>20</v>
      </c>
      <c r="Q209" s="288">
        <f>'PRINT TARIFF'!T199</f>
        <v>12</v>
      </c>
      <c r="R209" s="288">
        <f>'PRINT TARIFF'!U199</f>
        <v>0</v>
      </c>
      <c r="S209" s="288">
        <f>'PRINT TARIFF'!V199</f>
        <v>0</v>
      </c>
      <c r="T209" s="288">
        <f>'PRINT TARIFF'!W199</f>
        <v>0</v>
      </c>
      <c r="U209" s="288">
        <f>'PRINT TARIFF'!X199</f>
        <v>0</v>
      </c>
      <c r="V209" s="288">
        <f>'PRINT TARIFF'!Y199</f>
        <v>0</v>
      </c>
      <c r="W209" s="288">
        <f>'PRINT TARIFF'!Z199</f>
        <v>0</v>
      </c>
      <c r="X209" s="289">
        <f>'PRINT TARIFF'!AA199</f>
        <v>37</v>
      </c>
      <c r="Y209" s="290">
        <f>'PRINT TARIFF'!AI199</f>
        <v>0</v>
      </c>
      <c r="Z209" s="290" t="str">
        <f>IF('PRINT TARIFF'!AJ199&lt;&gt;"",'PRINT TARIFF'!AJ199,"")</f>
        <v/>
      </c>
      <c r="AA209" s="291">
        <f>'PRINT TARIFF'!AK199</f>
        <v>0</v>
      </c>
    </row>
    <row r="210" spans="1:27" s="292" customFormat="1" ht="13.9" customHeight="1" x14ac:dyDescent="0.2">
      <c r="A210" s="283" t="str">
        <f>'PRINT TARIFF'!A200</f>
        <v>Sydney</v>
      </c>
      <c r="B210" s="284" t="str">
        <f>'PRINT TARIFF'!C200</f>
        <v>Saco Shipping</v>
      </c>
      <c r="C210" s="285" t="str">
        <f>'PRINT TARIFF'!D200</f>
        <v>Czech Republic</v>
      </c>
      <c r="D210" s="285" t="str">
        <f>'PRINT TARIFF'!E200</f>
        <v>Prague</v>
      </c>
      <c r="E210" s="286"/>
      <c r="F210" s="287" t="str">
        <f>'PRINT TARIFF'!H200</f>
        <v>USD</v>
      </c>
      <c r="G210" s="288">
        <f>'PRINT TARIFF'!I200</f>
        <v>100</v>
      </c>
      <c r="H210" s="288">
        <f>'PRINT TARIFF'!J200</f>
        <v>100</v>
      </c>
      <c r="I210" s="288">
        <f>'PRINT TARIFF'!K200</f>
        <v>100</v>
      </c>
      <c r="J210" s="644" t="str">
        <f>'PRINT TARIFF'!L200</f>
        <v>via DEHAM</v>
      </c>
      <c r="K210" s="289">
        <f>'PRINT TARIFF'!N200</f>
        <v>54</v>
      </c>
      <c r="L210" s="288">
        <f>'PRINT TARIFF'!O200</f>
        <v>0</v>
      </c>
      <c r="M210" s="288">
        <f>'PRINT TARIFF'!P200</f>
        <v>0</v>
      </c>
      <c r="N210" s="288">
        <f>'PRINT TARIFF'!Q200</f>
        <v>0</v>
      </c>
      <c r="O210" s="288">
        <f>'PRINT TARIFF'!R200</f>
        <v>0</v>
      </c>
      <c r="P210" s="288">
        <f>'PRINT TARIFF'!S200</f>
        <v>20</v>
      </c>
      <c r="Q210" s="288">
        <f>'PRINT TARIFF'!T200</f>
        <v>12</v>
      </c>
      <c r="R210" s="288">
        <f>'PRINT TARIFF'!U200</f>
        <v>0</v>
      </c>
      <c r="S210" s="288">
        <f>'PRINT TARIFF'!V200</f>
        <v>0</v>
      </c>
      <c r="T210" s="288">
        <f>'PRINT TARIFF'!W200</f>
        <v>0</v>
      </c>
      <c r="U210" s="288">
        <f>'PRINT TARIFF'!X200</f>
        <v>0</v>
      </c>
      <c r="V210" s="288">
        <f>'PRINT TARIFF'!Y200</f>
        <v>0</v>
      </c>
      <c r="W210" s="288">
        <f>'PRINT TARIFF'!Z200</f>
        <v>0</v>
      </c>
      <c r="X210" s="289">
        <f>'PRINT TARIFF'!AA200</f>
        <v>37</v>
      </c>
      <c r="Y210" s="290">
        <f>'PRINT TARIFF'!AI200</f>
        <v>0</v>
      </c>
      <c r="Z210" s="290" t="str">
        <f>IF('PRINT TARIFF'!AJ200&lt;&gt;"",'PRINT TARIFF'!AJ200,"")</f>
        <v/>
      </c>
      <c r="AA210" s="291">
        <f>'PRINT TARIFF'!AK200</f>
        <v>0</v>
      </c>
    </row>
    <row r="211" spans="1:27" s="292" customFormat="1" ht="13.9" customHeight="1" x14ac:dyDescent="0.2">
      <c r="A211" s="283" t="str">
        <f>'PRINT TARIFF'!A201</f>
        <v>Adelaide</v>
      </c>
      <c r="B211" s="284" t="str">
        <f>'PRINT TARIFF'!C201</f>
        <v>Shipco Transport</v>
      </c>
      <c r="C211" s="285" t="str">
        <f>'PRINT TARIFF'!D201</f>
        <v>Denmark</v>
      </c>
      <c r="D211" s="285" t="str">
        <f>'PRINT TARIFF'!E201</f>
        <v>Aarhus</v>
      </c>
      <c r="E211" s="286"/>
      <c r="F211" s="287" t="str">
        <f>'PRINT TARIFF'!H201</f>
        <v>USD</v>
      </c>
      <c r="G211" s="288">
        <f>'PRINT TARIFF'!I201</f>
        <v>150</v>
      </c>
      <c r="H211" s="288">
        <f>'PRINT TARIFF'!J201</f>
        <v>173</v>
      </c>
      <c r="I211" s="288">
        <f>'PRINT TARIFF'!K201</f>
        <v>150</v>
      </c>
      <c r="J211" s="644" t="str">
        <f>'PRINT TARIFF'!L201</f>
        <v>via DEHAM</v>
      </c>
      <c r="K211" s="289">
        <f>'PRINT TARIFF'!N201</f>
        <v>62</v>
      </c>
      <c r="L211" s="288">
        <f>'PRINT TARIFF'!O201</f>
        <v>0</v>
      </c>
      <c r="M211" s="288">
        <f>'PRINT TARIFF'!P201</f>
        <v>0</v>
      </c>
      <c r="N211" s="288">
        <f>'PRINT TARIFF'!Q201</f>
        <v>0</v>
      </c>
      <c r="O211" s="288">
        <f>'PRINT TARIFF'!R201</f>
        <v>0</v>
      </c>
      <c r="P211" s="288">
        <f>'PRINT TARIFF'!S201</f>
        <v>30</v>
      </c>
      <c r="Q211" s="288">
        <f>'PRINT TARIFF'!T201</f>
        <v>14</v>
      </c>
      <c r="R211" s="288">
        <f>'PRINT TARIFF'!U201</f>
        <v>0</v>
      </c>
      <c r="S211" s="288">
        <f>'PRINT TARIFF'!V201</f>
        <v>0</v>
      </c>
      <c r="T211" s="288">
        <f>'PRINT TARIFF'!W201</f>
        <v>0</v>
      </c>
      <c r="U211" s="288">
        <f>'PRINT TARIFF'!X201</f>
        <v>0</v>
      </c>
      <c r="V211" s="288">
        <f>'PRINT TARIFF'!Y201</f>
        <v>0</v>
      </c>
      <c r="W211" s="288">
        <f>'PRINT TARIFF'!Z201</f>
        <v>0</v>
      </c>
      <c r="X211" s="289">
        <f>'PRINT TARIFF'!AA201</f>
        <v>38</v>
      </c>
      <c r="Y211" s="290">
        <f>'PRINT TARIFF'!AI201</f>
        <v>0</v>
      </c>
      <c r="Z211" s="290" t="str">
        <f>IF('PRINT TARIFF'!AJ201&lt;&gt;"",'PRINT TARIFF'!AJ201,"")</f>
        <v/>
      </c>
      <c r="AA211" s="291">
        <f>'PRINT TARIFF'!AK201</f>
        <v>0</v>
      </c>
    </row>
    <row r="212" spans="1:27" s="292" customFormat="1" ht="13.9" customHeight="1" x14ac:dyDescent="0.2">
      <c r="A212" s="283" t="str">
        <f>'PRINT TARIFF'!A202</f>
        <v>Brisbane</v>
      </c>
      <c r="B212" s="284" t="str">
        <f>'PRINT TARIFF'!C202</f>
        <v>Shipco Transport</v>
      </c>
      <c r="C212" s="285" t="str">
        <f>'PRINT TARIFF'!D202</f>
        <v>Denmark</v>
      </c>
      <c r="D212" s="285" t="str">
        <f>'PRINT TARIFF'!E202</f>
        <v>Aarhus</v>
      </c>
      <c r="E212" s="286"/>
      <c r="F212" s="287" t="str">
        <f>'PRINT TARIFF'!H202</f>
        <v>USD</v>
      </c>
      <c r="G212" s="288">
        <f>'PRINT TARIFF'!I202</f>
        <v>106</v>
      </c>
      <c r="H212" s="288">
        <f>'PRINT TARIFF'!J202</f>
        <v>129</v>
      </c>
      <c r="I212" s="288">
        <f>'PRINT TARIFF'!K202</f>
        <v>106</v>
      </c>
      <c r="J212" s="644" t="str">
        <f>'PRINT TARIFF'!L202</f>
        <v>via DEHAM</v>
      </c>
      <c r="K212" s="289">
        <f>'PRINT TARIFF'!N202</f>
        <v>65</v>
      </c>
      <c r="L212" s="288">
        <f>'PRINT TARIFF'!O202</f>
        <v>0</v>
      </c>
      <c r="M212" s="288">
        <f>'PRINT TARIFF'!P202</f>
        <v>0</v>
      </c>
      <c r="N212" s="288">
        <f>'PRINT TARIFF'!Q202</f>
        <v>0</v>
      </c>
      <c r="O212" s="288">
        <f>'PRINT TARIFF'!R202</f>
        <v>0</v>
      </c>
      <c r="P212" s="288">
        <f>'PRINT TARIFF'!S202</f>
        <v>30</v>
      </c>
      <c r="Q212" s="288">
        <f>'PRINT TARIFF'!T202</f>
        <v>14</v>
      </c>
      <c r="R212" s="288">
        <f>'PRINT TARIFF'!U202</f>
        <v>0</v>
      </c>
      <c r="S212" s="288">
        <f>'PRINT TARIFF'!V202</f>
        <v>0</v>
      </c>
      <c r="T212" s="288">
        <f>'PRINT TARIFF'!W202</f>
        <v>0</v>
      </c>
      <c r="U212" s="288">
        <f>'PRINT TARIFF'!X202</f>
        <v>0</v>
      </c>
      <c r="V212" s="288">
        <f>'PRINT TARIFF'!Y202</f>
        <v>0</v>
      </c>
      <c r="W212" s="288">
        <f>'PRINT TARIFF'!Z202</f>
        <v>0</v>
      </c>
      <c r="X212" s="289">
        <f>'PRINT TARIFF'!AA202</f>
        <v>38</v>
      </c>
      <c r="Y212" s="290">
        <f>'PRINT TARIFF'!AI202</f>
        <v>0</v>
      </c>
      <c r="Z212" s="290" t="str">
        <f>IF('PRINT TARIFF'!AJ202&lt;&gt;"",'PRINT TARIFF'!AJ202,"")</f>
        <v/>
      </c>
      <c r="AA212" s="291">
        <f>'PRINT TARIFF'!AK202</f>
        <v>0</v>
      </c>
    </row>
    <row r="213" spans="1:27" s="292" customFormat="1" ht="13.9" customHeight="1" x14ac:dyDescent="0.2">
      <c r="A213" s="283" t="str">
        <f>'PRINT TARIFF'!A203</f>
        <v>Fremantle</v>
      </c>
      <c r="B213" s="284" t="str">
        <f>'PRINT TARIFF'!C203</f>
        <v>Shipco Transport</v>
      </c>
      <c r="C213" s="285" t="str">
        <f>'PRINT TARIFF'!D203</f>
        <v>Denmark</v>
      </c>
      <c r="D213" s="285" t="str">
        <f>'PRINT TARIFF'!E203</f>
        <v>Aarhus</v>
      </c>
      <c r="E213" s="286"/>
      <c r="F213" s="287" t="str">
        <f>'PRINT TARIFF'!H203</f>
        <v>USD</v>
      </c>
      <c r="G213" s="288">
        <f>'PRINT TARIFF'!I203</f>
        <v>150</v>
      </c>
      <c r="H213" s="288">
        <f>'PRINT TARIFF'!J203</f>
        <v>173</v>
      </c>
      <c r="I213" s="288">
        <f>'PRINT TARIFF'!K203</f>
        <v>150</v>
      </c>
      <c r="J213" s="644" t="str">
        <f>'PRINT TARIFF'!L203</f>
        <v>via DEHAM</v>
      </c>
      <c r="K213" s="289">
        <f>'PRINT TARIFF'!N203</f>
        <v>59</v>
      </c>
      <c r="L213" s="288">
        <f>'PRINT TARIFF'!O203</f>
        <v>0</v>
      </c>
      <c r="M213" s="288">
        <f>'PRINT TARIFF'!P203</f>
        <v>0</v>
      </c>
      <c r="N213" s="288">
        <f>'PRINT TARIFF'!Q203</f>
        <v>0</v>
      </c>
      <c r="O213" s="288">
        <f>'PRINT TARIFF'!R203</f>
        <v>0</v>
      </c>
      <c r="P213" s="288">
        <f>'PRINT TARIFF'!S203</f>
        <v>30</v>
      </c>
      <c r="Q213" s="288">
        <f>'PRINT TARIFF'!T203</f>
        <v>14</v>
      </c>
      <c r="R213" s="288">
        <f>'PRINT TARIFF'!U203</f>
        <v>0</v>
      </c>
      <c r="S213" s="288">
        <f>'PRINT TARIFF'!V203</f>
        <v>0</v>
      </c>
      <c r="T213" s="288">
        <f>'PRINT TARIFF'!W203</f>
        <v>0</v>
      </c>
      <c r="U213" s="288">
        <f>'PRINT TARIFF'!X203</f>
        <v>0</v>
      </c>
      <c r="V213" s="288">
        <f>'PRINT TARIFF'!Y203</f>
        <v>0</v>
      </c>
      <c r="W213" s="288">
        <f>'PRINT TARIFF'!Z203</f>
        <v>0</v>
      </c>
      <c r="X213" s="289">
        <f>'PRINT TARIFF'!AA203</f>
        <v>38</v>
      </c>
      <c r="Y213" s="290">
        <f>'PRINT TARIFF'!AI203</f>
        <v>0</v>
      </c>
      <c r="Z213" s="290" t="str">
        <f>IF('PRINT TARIFF'!AJ203&lt;&gt;"",'PRINT TARIFF'!AJ203,"")</f>
        <v/>
      </c>
      <c r="AA213" s="291">
        <f>'PRINT TARIFF'!AK203</f>
        <v>0</v>
      </c>
    </row>
    <row r="214" spans="1:27" s="292" customFormat="1" ht="13.9" customHeight="1" x14ac:dyDescent="0.2">
      <c r="A214" s="283" t="str">
        <f>'PRINT TARIFF'!A204</f>
        <v>Melbourne</v>
      </c>
      <c r="B214" s="284" t="str">
        <f>'PRINT TARIFF'!C204</f>
        <v>Shipco Transport</v>
      </c>
      <c r="C214" s="285" t="str">
        <f>'PRINT TARIFF'!D204</f>
        <v>Denmark</v>
      </c>
      <c r="D214" s="285" t="str">
        <f>'PRINT TARIFF'!E204</f>
        <v>Aarhus</v>
      </c>
      <c r="E214" s="286"/>
      <c r="F214" s="287" t="str">
        <f>'PRINT TARIFF'!H204</f>
        <v>USD</v>
      </c>
      <c r="G214" s="288">
        <f>'PRINT TARIFF'!I204</f>
        <v>121</v>
      </c>
      <c r="H214" s="288">
        <f>'PRINT TARIFF'!J204</f>
        <v>143</v>
      </c>
      <c r="I214" s="288">
        <f>'PRINT TARIFF'!K204</f>
        <v>121</v>
      </c>
      <c r="J214" s="644" t="str">
        <f>'PRINT TARIFF'!L204</f>
        <v>via DEHAM</v>
      </c>
      <c r="K214" s="289">
        <f>'PRINT TARIFF'!N204</f>
        <v>59</v>
      </c>
      <c r="L214" s="288">
        <f>'PRINT TARIFF'!O204</f>
        <v>0</v>
      </c>
      <c r="M214" s="288">
        <f>'PRINT TARIFF'!P204</f>
        <v>0</v>
      </c>
      <c r="N214" s="288">
        <f>'PRINT TARIFF'!Q204</f>
        <v>0</v>
      </c>
      <c r="O214" s="288">
        <f>'PRINT TARIFF'!R204</f>
        <v>0</v>
      </c>
      <c r="P214" s="288">
        <f>'PRINT TARIFF'!S204</f>
        <v>30</v>
      </c>
      <c r="Q214" s="288">
        <f>'PRINT TARIFF'!T204</f>
        <v>14</v>
      </c>
      <c r="R214" s="288">
        <f>'PRINT TARIFF'!U204</f>
        <v>0</v>
      </c>
      <c r="S214" s="288">
        <f>'PRINT TARIFF'!V204</f>
        <v>0</v>
      </c>
      <c r="T214" s="288">
        <f>'PRINT TARIFF'!W204</f>
        <v>0</v>
      </c>
      <c r="U214" s="288">
        <f>'PRINT TARIFF'!X204</f>
        <v>0</v>
      </c>
      <c r="V214" s="288">
        <f>'PRINT TARIFF'!Y204</f>
        <v>0</v>
      </c>
      <c r="W214" s="288">
        <f>'PRINT TARIFF'!Z204</f>
        <v>0</v>
      </c>
      <c r="X214" s="289">
        <f>'PRINT TARIFF'!AA204</f>
        <v>38</v>
      </c>
      <c r="Y214" s="290">
        <f>'PRINT TARIFF'!AI204</f>
        <v>0</v>
      </c>
      <c r="Z214" s="290" t="str">
        <f>IF('PRINT TARIFF'!AJ204&lt;&gt;"",'PRINT TARIFF'!AJ204,"")</f>
        <v/>
      </c>
      <c r="AA214" s="291">
        <f>'PRINT TARIFF'!AK204</f>
        <v>0</v>
      </c>
    </row>
    <row r="215" spans="1:27" s="292" customFormat="1" ht="13.9" customHeight="1" x14ac:dyDescent="0.2">
      <c r="A215" s="283" t="str">
        <f>'PRINT TARIFF'!A205</f>
        <v>Sydney</v>
      </c>
      <c r="B215" s="284" t="str">
        <f>'PRINT TARIFF'!C205</f>
        <v>Shipco Transport</v>
      </c>
      <c r="C215" s="285" t="str">
        <f>'PRINT TARIFF'!D205</f>
        <v>Denmark</v>
      </c>
      <c r="D215" s="285" t="str">
        <f>'PRINT TARIFF'!E205</f>
        <v>Aarhus</v>
      </c>
      <c r="E215" s="286"/>
      <c r="F215" s="287" t="str">
        <f>'PRINT TARIFF'!H205</f>
        <v>USD</v>
      </c>
      <c r="G215" s="288">
        <f>'PRINT TARIFF'!I205</f>
        <v>117</v>
      </c>
      <c r="H215" s="288">
        <f>'PRINT TARIFF'!J205</f>
        <v>139</v>
      </c>
      <c r="I215" s="288">
        <f>'PRINT TARIFF'!K205</f>
        <v>117</v>
      </c>
      <c r="J215" s="644" t="str">
        <f>'PRINT TARIFF'!L205</f>
        <v>via DEHAM</v>
      </c>
      <c r="K215" s="289">
        <f>'PRINT TARIFF'!N205</f>
        <v>54</v>
      </c>
      <c r="L215" s="288">
        <f>'PRINT TARIFF'!O205</f>
        <v>0</v>
      </c>
      <c r="M215" s="288">
        <f>'PRINT TARIFF'!P205</f>
        <v>0</v>
      </c>
      <c r="N215" s="288">
        <f>'PRINT TARIFF'!Q205</f>
        <v>0</v>
      </c>
      <c r="O215" s="288">
        <f>'PRINT TARIFF'!R205</f>
        <v>0</v>
      </c>
      <c r="P215" s="288">
        <f>'PRINT TARIFF'!S205</f>
        <v>30</v>
      </c>
      <c r="Q215" s="288">
        <f>'PRINT TARIFF'!T205</f>
        <v>14</v>
      </c>
      <c r="R215" s="288">
        <f>'PRINT TARIFF'!U205</f>
        <v>0</v>
      </c>
      <c r="S215" s="288">
        <f>'PRINT TARIFF'!V205</f>
        <v>0</v>
      </c>
      <c r="T215" s="288">
        <f>'PRINT TARIFF'!W205</f>
        <v>0</v>
      </c>
      <c r="U215" s="288">
        <f>'PRINT TARIFF'!X205</f>
        <v>0</v>
      </c>
      <c r="V215" s="288">
        <f>'PRINT TARIFF'!Y205</f>
        <v>0</v>
      </c>
      <c r="W215" s="288">
        <f>'PRINT TARIFF'!Z205</f>
        <v>0</v>
      </c>
      <c r="X215" s="289">
        <f>'PRINT TARIFF'!AA205</f>
        <v>38</v>
      </c>
      <c r="Y215" s="290">
        <f>'PRINT TARIFF'!AI205</f>
        <v>0</v>
      </c>
      <c r="Z215" s="290" t="str">
        <f>IF('PRINT TARIFF'!AJ205&lt;&gt;"",'PRINT TARIFF'!AJ205,"")</f>
        <v/>
      </c>
      <c r="AA215" s="291">
        <f>'PRINT TARIFF'!AK205</f>
        <v>0</v>
      </c>
    </row>
    <row r="216" spans="1:27" s="292" customFormat="1" ht="13.9" customHeight="1" x14ac:dyDescent="0.2">
      <c r="A216" s="283" t="str">
        <f>'PRINT TARIFF'!A206</f>
        <v>Adelaide</v>
      </c>
      <c r="B216" s="284" t="str">
        <f>'PRINT TARIFF'!C206</f>
        <v>Shipco Transport</v>
      </c>
      <c r="C216" s="285" t="str">
        <f>'PRINT TARIFF'!D206</f>
        <v>Denmark</v>
      </c>
      <c r="D216" s="285" t="str">
        <f>'PRINT TARIFF'!E206</f>
        <v>Copenhagen</v>
      </c>
      <c r="E216" s="286"/>
      <c r="F216" s="287" t="str">
        <f>'PRINT TARIFF'!H206</f>
        <v>USD</v>
      </c>
      <c r="G216" s="288">
        <f>'PRINT TARIFF'!I206</f>
        <v>154</v>
      </c>
      <c r="H216" s="288">
        <f>'PRINT TARIFF'!J206</f>
        <v>188</v>
      </c>
      <c r="I216" s="288">
        <f>'PRINT TARIFF'!K206</f>
        <v>154</v>
      </c>
      <c r="J216" s="644" t="str">
        <f>'PRINT TARIFF'!L206</f>
        <v>via DEHAM</v>
      </c>
      <c r="K216" s="289">
        <f>'PRINT TARIFF'!N206</f>
        <v>62</v>
      </c>
      <c r="L216" s="288">
        <f>'PRINT TARIFF'!O206</f>
        <v>0</v>
      </c>
      <c r="M216" s="288">
        <f>'PRINT TARIFF'!P206</f>
        <v>0</v>
      </c>
      <c r="N216" s="288">
        <f>'PRINT TARIFF'!Q206</f>
        <v>0</v>
      </c>
      <c r="O216" s="288">
        <f>'PRINT TARIFF'!R206</f>
        <v>0</v>
      </c>
      <c r="P216" s="288">
        <f>'PRINT TARIFF'!S206</f>
        <v>30</v>
      </c>
      <c r="Q216" s="288">
        <f>'PRINT TARIFF'!T206</f>
        <v>14</v>
      </c>
      <c r="R216" s="288">
        <f>'PRINT TARIFF'!U206</f>
        <v>0</v>
      </c>
      <c r="S216" s="288">
        <f>'PRINT TARIFF'!V206</f>
        <v>0</v>
      </c>
      <c r="T216" s="288">
        <f>'PRINT TARIFF'!W206</f>
        <v>0</v>
      </c>
      <c r="U216" s="288">
        <f>'PRINT TARIFF'!X206</f>
        <v>0</v>
      </c>
      <c r="V216" s="288">
        <f>'PRINT TARIFF'!Y206</f>
        <v>0</v>
      </c>
      <c r="W216" s="288">
        <f>'PRINT TARIFF'!Z206</f>
        <v>0</v>
      </c>
      <c r="X216" s="289">
        <f>'PRINT TARIFF'!AA206</f>
        <v>39</v>
      </c>
      <c r="Y216" s="290">
        <f>'PRINT TARIFF'!AI206</f>
        <v>0</v>
      </c>
      <c r="Z216" s="290" t="str">
        <f>IF('PRINT TARIFF'!AJ206&lt;&gt;"",'PRINT TARIFF'!AJ206,"")</f>
        <v/>
      </c>
      <c r="AA216" s="291">
        <f>'PRINT TARIFF'!AK206</f>
        <v>0</v>
      </c>
    </row>
    <row r="217" spans="1:27" s="292" customFormat="1" ht="13.9" customHeight="1" x14ac:dyDescent="0.2">
      <c r="A217" s="283" t="str">
        <f>'PRINT TARIFF'!A207</f>
        <v>Brisbane</v>
      </c>
      <c r="B217" s="284" t="str">
        <f>'PRINT TARIFF'!C207</f>
        <v>Shipco Transport</v>
      </c>
      <c r="C217" s="285" t="str">
        <f>'PRINT TARIFF'!D207</f>
        <v>Denmark</v>
      </c>
      <c r="D217" s="285" t="str">
        <f>'PRINT TARIFF'!E207</f>
        <v>Copenhagen</v>
      </c>
      <c r="E217" s="286"/>
      <c r="F217" s="287" t="str">
        <f>'PRINT TARIFF'!H207</f>
        <v>USD</v>
      </c>
      <c r="G217" s="288">
        <f>'PRINT TARIFF'!I207</f>
        <v>106</v>
      </c>
      <c r="H217" s="288">
        <f>'PRINT TARIFF'!J207</f>
        <v>141</v>
      </c>
      <c r="I217" s="288">
        <f>'PRINT TARIFF'!K207</f>
        <v>106</v>
      </c>
      <c r="J217" s="644" t="str">
        <f>'PRINT TARIFF'!L207</f>
        <v>via DEHAM</v>
      </c>
      <c r="K217" s="289">
        <f>'PRINT TARIFF'!N207</f>
        <v>65</v>
      </c>
      <c r="L217" s="288">
        <f>'PRINT TARIFF'!O207</f>
        <v>0</v>
      </c>
      <c r="M217" s="288">
        <f>'PRINT TARIFF'!P207</f>
        <v>0</v>
      </c>
      <c r="N217" s="288">
        <f>'PRINT TARIFF'!Q207</f>
        <v>0</v>
      </c>
      <c r="O217" s="288">
        <f>'PRINT TARIFF'!R207</f>
        <v>0</v>
      </c>
      <c r="P217" s="288">
        <f>'PRINT TARIFF'!S207</f>
        <v>30</v>
      </c>
      <c r="Q217" s="288">
        <f>'PRINT TARIFF'!T207</f>
        <v>14</v>
      </c>
      <c r="R217" s="288">
        <f>'PRINT TARIFF'!U207</f>
        <v>0</v>
      </c>
      <c r="S217" s="288">
        <f>'PRINT TARIFF'!V207</f>
        <v>0</v>
      </c>
      <c r="T217" s="288">
        <f>'PRINT TARIFF'!W207</f>
        <v>0</v>
      </c>
      <c r="U217" s="288">
        <f>'PRINT TARIFF'!X207</f>
        <v>0</v>
      </c>
      <c r="V217" s="288">
        <f>'PRINT TARIFF'!Y207</f>
        <v>0</v>
      </c>
      <c r="W217" s="288">
        <f>'PRINT TARIFF'!Z207</f>
        <v>0</v>
      </c>
      <c r="X217" s="289">
        <f>'PRINT TARIFF'!AA207</f>
        <v>39</v>
      </c>
      <c r="Y217" s="290">
        <f>'PRINT TARIFF'!AI207</f>
        <v>0</v>
      </c>
      <c r="Z217" s="290" t="str">
        <f>IF('PRINT TARIFF'!AJ207&lt;&gt;"",'PRINT TARIFF'!AJ207,"")</f>
        <v/>
      </c>
      <c r="AA217" s="291">
        <f>'PRINT TARIFF'!AK207</f>
        <v>0</v>
      </c>
    </row>
    <row r="218" spans="1:27" s="292" customFormat="1" ht="13.9" customHeight="1" x14ac:dyDescent="0.2">
      <c r="A218" s="283" t="str">
        <f>'PRINT TARIFF'!A208</f>
        <v>Fremantle</v>
      </c>
      <c r="B218" s="284" t="str">
        <f>'PRINT TARIFF'!C208</f>
        <v>Shipco Transport</v>
      </c>
      <c r="C218" s="285" t="str">
        <f>'PRINT TARIFF'!D208</f>
        <v>Denmark</v>
      </c>
      <c r="D218" s="285" t="str">
        <f>'PRINT TARIFF'!E208</f>
        <v>Copenhagen</v>
      </c>
      <c r="E218" s="286"/>
      <c r="F218" s="287" t="str">
        <f>'PRINT TARIFF'!H208</f>
        <v>USD</v>
      </c>
      <c r="G218" s="288">
        <f>'PRINT TARIFF'!I208</f>
        <v>154</v>
      </c>
      <c r="H218" s="288">
        <f>'PRINT TARIFF'!J208</f>
        <v>188</v>
      </c>
      <c r="I218" s="288">
        <f>'PRINT TARIFF'!K208</f>
        <v>154</v>
      </c>
      <c r="J218" s="644" t="str">
        <f>'PRINT TARIFF'!L208</f>
        <v>via DEHAM</v>
      </c>
      <c r="K218" s="289">
        <f>'PRINT TARIFF'!N208</f>
        <v>59</v>
      </c>
      <c r="L218" s="288">
        <f>'PRINT TARIFF'!O208</f>
        <v>0</v>
      </c>
      <c r="M218" s="288">
        <f>'PRINT TARIFF'!P208</f>
        <v>0</v>
      </c>
      <c r="N218" s="288">
        <f>'PRINT TARIFF'!Q208</f>
        <v>0</v>
      </c>
      <c r="O218" s="288">
        <f>'PRINT TARIFF'!R208</f>
        <v>0</v>
      </c>
      <c r="P218" s="288">
        <f>'PRINT TARIFF'!S208</f>
        <v>30</v>
      </c>
      <c r="Q218" s="288">
        <f>'PRINT TARIFF'!T208</f>
        <v>14</v>
      </c>
      <c r="R218" s="288">
        <f>'PRINT TARIFF'!U208</f>
        <v>0</v>
      </c>
      <c r="S218" s="288">
        <f>'PRINT TARIFF'!V208</f>
        <v>0</v>
      </c>
      <c r="T218" s="288">
        <f>'PRINT TARIFF'!W208</f>
        <v>0</v>
      </c>
      <c r="U218" s="288">
        <f>'PRINT TARIFF'!X208</f>
        <v>0</v>
      </c>
      <c r="V218" s="288">
        <f>'PRINT TARIFF'!Y208</f>
        <v>0</v>
      </c>
      <c r="W218" s="288">
        <f>'PRINT TARIFF'!Z208</f>
        <v>0</v>
      </c>
      <c r="X218" s="289">
        <f>'PRINT TARIFF'!AA208</f>
        <v>39</v>
      </c>
      <c r="Y218" s="290">
        <f>'PRINT TARIFF'!AI208</f>
        <v>0</v>
      </c>
      <c r="Z218" s="290" t="str">
        <f>IF('PRINT TARIFF'!AJ208&lt;&gt;"",'PRINT TARIFF'!AJ208,"")</f>
        <v/>
      </c>
      <c r="AA218" s="291">
        <f>'PRINT TARIFF'!AK208</f>
        <v>0</v>
      </c>
    </row>
    <row r="219" spans="1:27" s="292" customFormat="1" ht="13.9" customHeight="1" x14ac:dyDescent="0.2">
      <c r="A219" s="283" t="str">
        <f>'PRINT TARIFF'!A209</f>
        <v>Melbourne</v>
      </c>
      <c r="B219" s="284" t="str">
        <f>'PRINT TARIFF'!C209</f>
        <v>Shipco Transport</v>
      </c>
      <c r="C219" s="285" t="str">
        <f>'PRINT TARIFF'!D209</f>
        <v>Denmark</v>
      </c>
      <c r="D219" s="285" t="str">
        <f>'PRINT TARIFF'!E209</f>
        <v>Copenhagen</v>
      </c>
      <c r="E219" s="286"/>
      <c r="F219" s="287" t="str">
        <f>'PRINT TARIFF'!H209</f>
        <v>USD</v>
      </c>
      <c r="G219" s="288">
        <f>'PRINT TARIFF'!I209</f>
        <v>122</v>
      </c>
      <c r="H219" s="288">
        <f>'PRINT TARIFF'!J209</f>
        <v>156</v>
      </c>
      <c r="I219" s="288">
        <f>'PRINT TARIFF'!K209</f>
        <v>122</v>
      </c>
      <c r="J219" s="644" t="str">
        <f>'PRINT TARIFF'!L209</f>
        <v>via DEHAM</v>
      </c>
      <c r="K219" s="289">
        <f>'PRINT TARIFF'!N209</f>
        <v>59</v>
      </c>
      <c r="L219" s="288">
        <f>'PRINT TARIFF'!O209</f>
        <v>0</v>
      </c>
      <c r="M219" s="288">
        <f>'PRINT TARIFF'!P209</f>
        <v>0</v>
      </c>
      <c r="N219" s="288">
        <f>'PRINT TARIFF'!Q209</f>
        <v>0</v>
      </c>
      <c r="O219" s="288">
        <f>'PRINT TARIFF'!R209</f>
        <v>0</v>
      </c>
      <c r="P219" s="288">
        <f>'PRINT TARIFF'!S209</f>
        <v>30</v>
      </c>
      <c r="Q219" s="288">
        <f>'PRINT TARIFF'!T209</f>
        <v>14</v>
      </c>
      <c r="R219" s="288">
        <f>'PRINT TARIFF'!U209</f>
        <v>0</v>
      </c>
      <c r="S219" s="288">
        <f>'PRINT TARIFF'!V209</f>
        <v>0</v>
      </c>
      <c r="T219" s="288">
        <f>'PRINT TARIFF'!W209</f>
        <v>0</v>
      </c>
      <c r="U219" s="288">
        <f>'PRINT TARIFF'!X209</f>
        <v>0</v>
      </c>
      <c r="V219" s="288">
        <f>'PRINT TARIFF'!Y209</f>
        <v>0</v>
      </c>
      <c r="W219" s="288">
        <f>'PRINT TARIFF'!Z209</f>
        <v>0</v>
      </c>
      <c r="X219" s="289">
        <f>'PRINT TARIFF'!AA209</f>
        <v>39</v>
      </c>
      <c r="Y219" s="290">
        <f>'PRINT TARIFF'!AI209</f>
        <v>0</v>
      </c>
      <c r="Z219" s="290" t="str">
        <f>IF('PRINT TARIFF'!AJ209&lt;&gt;"",'PRINT TARIFF'!AJ209,"")</f>
        <v/>
      </c>
      <c r="AA219" s="291">
        <f>'PRINT TARIFF'!AK209</f>
        <v>0</v>
      </c>
    </row>
    <row r="220" spans="1:27" s="292" customFormat="1" ht="13.9" customHeight="1" x14ac:dyDescent="0.2">
      <c r="A220" s="283" t="str">
        <f>'PRINT TARIFF'!A210</f>
        <v>Sydney</v>
      </c>
      <c r="B220" s="284" t="str">
        <f>'PRINT TARIFF'!C210</f>
        <v>Shipco Transport</v>
      </c>
      <c r="C220" s="285" t="str">
        <f>'PRINT TARIFF'!D210</f>
        <v>Denmark</v>
      </c>
      <c r="D220" s="285" t="str">
        <f>'PRINT TARIFF'!E210</f>
        <v>Copenhagen</v>
      </c>
      <c r="E220" s="286"/>
      <c r="F220" s="287" t="str">
        <f>'PRINT TARIFF'!H210</f>
        <v>USD</v>
      </c>
      <c r="G220" s="288">
        <f>'PRINT TARIFF'!I210</f>
        <v>118</v>
      </c>
      <c r="H220" s="288">
        <f>'PRINT TARIFF'!J210</f>
        <v>152</v>
      </c>
      <c r="I220" s="288">
        <f>'PRINT TARIFF'!K210</f>
        <v>118</v>
      </c>
      <c r="J220" s="644" t="str">
        <f>'PRINT TARIFF'!L210</f>
        <v>via DEHAM</v>
      </c>
      <c r="K220" s="289">
        <f>'PRINT TARIFF'!N210</f>
        <v>54</v>
      </c>
      <c r="L220" s="288">
        <f>'PRINT TARIFF'!O210</f>
        <v>0</v>
      </c>
      <c r="M220" s="288">
        <f>'PRINT TARIFF'!P210</f>
        <v>0</v>
      </c>
      <c r="N220" s="288">
        <f>'PRINT TARIFF'!Q210</f>
        <v>0</v>
      </c>
      <c r="O220" s="288">
        <f>'PRINT TARIFF'!R210</f>
        <v>0</v>
      </c>
      <c r="P220" s="288">
        <f>'PRINT TARIFF'!S210</f>
        <v>30</v>
      </c>
      <c r="Q220" s="288">
        <f>'PRINT TARIFF'!T210</f>
        <v>14</v>
      </c>
      <c r="R220" s="288">
        <f>'PRINT TARIFF'!U210</f>
        <v>0</v>
      </c>
      <c r="S220" s="288">
        <f>'PRINT TARIFF'!V210</f>
        <v>0</v>
      </c>
      <c r="T220" s="288">
        <f>'PRINT TARIFF'!W210</f>
        <v>0</v>
      </c>
      <c r="U220" s="288">
        <f>'PRINT TARIFF'!X210</f>
        <v>0</v>
      </c>
      <c r="V220" s="288">
        <f>'PRINT TARIFF'!Y210</f>
        <v>0</v>
      </c>
      <c r="W220" s="288">
        <f>'PRINT TARIFF'!Z210</f>
        <v>0</v>
      </c>
      <c r="X220" s="289">
        <f>'PRINT TARIFF'!AA210</f>
        <v>39</v>
      </c>
      <c r="Y220" s="290">
        <f>'PRINT TARIFF'!AI210</f>
        <v>0</v>
      </c>
      <c r="Z220" s="290" t="str">
        <f>IF('PRINT TARIFF'!AJ210&lt;&gt;"",'PRINT TARIFF'!AJ210,"")</f>
        <v/>
      </c>
      <c r="AA220" s="291">
        <f>'PRINT TARIFF'!AK210</f>
        <v>0</v>
      </c>
    </row>
    <row r="221" spans="1:27" s="292" customFormat="1" ht="13.9" customHeight="1" x14ac:dyDescent="0.2">
      <c r="A221" s="283" t="str">
        <f>'PRINT TARIFF'!A211</f>
        <v>Adelaide</v>
      </c>
      <c r="B221" s="284" t="str">
        <f>'PRINT TARIFF'!C211</f>
        <v>Saco Shipping</v>
      </c>
      <c r="C221" s="285" t="str">
        <f>'PRINT TARIFF'!D211</f>
        <v>Egypt</v>
      </c>
      <c r="D221" s="285" t="str">
        <f>'PRINT TARIFF'!E211</f>
        <v>Alexandria</v>
      </c>
      <c r="E221" s="286"/>
      <c r="F221" s="287" t="str">
        <f>'PRINT TARIFF'!H211</f>
        <v>USD</v>
      </c>
      <c r="G221" s="288">
        <f>'PRINT TARIFF'!I211</f>
        <v>70</v>
      </c>
      <c r="H221" s="288">
        <f>'PRINT TARIFF'!J211</f>
        <v>70</v>
      </c>
      <c r="I221" s="288">
        <f>'PRINT TARIFF'!K211</f>
        <v>70</v>
      </c>
      <c r="J221" s="644" t="str">
        <f>'PRINT TARIFF'!L211</f>
        <v>via SGSIN</v>
      </c>
      <c r="K221" s="289">
        <f>'PRINT TARIFF'!N211</f>
        <v>60</v>
      </c>
      <c r="L221" s="288">
        <f>'PRINT TARIFF'!O211</f>
        <v>0</v>
      </c>
      <c r="M221" s="288">
        <f>'PRINT TARIFF'!P211</f>
        <v>0</v>
      </c>
      <c r="N221" s="288">
        <f>'PRINT TARIFF'!Q211</f>
        <v>20</v>
      </c>
      <c r="O221" s="288">
        <f>'PRINT TARIFF'!R211</f>
        <v>0</v>
      </c>
      <c r="P221" s="288">
        <f>'PRINT TARIFF'!S211</f>
        <v>0</v>
      </c>
      <c r="Q221" s="288">
        <f>'PRINT TARIFF'!T211</f>
        <v>8</v>
      </c>
      <c r="R221" s="288">
        <f>'PRINT TARIFF'!U211</f>
        <v>10</v>
      </c>
      <c r="S221" s="288">
        <f>'PRINT TARIFF'!V211</f>
        <v>0</v>
      </c>
      <c r="T221" s="288">
        <f>'PRINT TARIFF'!W211</f>
        <v>0</v>
      </c>
      <c r="U221" s="288">
        <f>'PRINT TARIFF'!X211</f>
        <v>0</v>
      </c>
      <c r="V221" s="288">
        <f>'PRINT TARIFF'!Y211</f>
        <v>0</v>
      </c>
      <c r="W221" s="288">
        <f>'PRINT TARIFF'!Z211</f>
        <v>0</v>
      </c>
      <c r="X221" s="289">
        <f>'PRINT TARIFF'!AA211</f>
        <v>40</v>
      </c>
      <c r="Y221" s="290">
        <f>'PRINT TARIFF'!AI211</f>
        <v>0</v>
      </c>
      <c r="Z221" s="290" t="str">
        <f>IF('PRINT TARIFF'!AJ211&lt;&gt;"",'PRINT TARIFF'!AJ211,"")</f>
        <v/>
      </c>
      <c r="AA221" s="291">
        <f>'PRINT TARIFF'!AK211</f>
        <v>0</v>
      </c>
    </row>
    <row r="222" spans="1:27" s="292" customFormat="1" ht="13.9" customHeight="1" x14ac:dyDescent="0.2">
      <c r="A222" s="283" t="str">
        <f>'PRINT TARIFF'!A212</f>
        <v>Brisbane</v>
      </c>
      <c r="B222" s="284" t="str">
        <f>'PRINT TARIFF'!C212</f>
        <v>Saco Shipping</v>
      </c>
      <c r="C222" s="285" t="str">
        <f>'PRINT TARIFF'!D212</f>
        <v>Egypt</v>
      </c>
      <c r="D222" s="285" t="str">
        <f>'PRINT TARIFF'!E212</f>
        <v>Alexandria</v>
      </c>
      <c r="E222" s="286"/>
      <c r="F222" s="287" t="str">
        <f>'PRINT TARIFF'!H212</f>
        <v>USD</v>
      </c>
      <c r="G222" s="288">
        <f>'PRINT TARIFF'!I212</f>
        <v>70</v>
      </c>
      <c r="H222" s="288">
        <f>'PRINT TARIFF'!J212</f>
        <v>70</v>
      </c>
      <c r="I222" s="288">
        <f>'PRINT TARIFF'!K212</f>
        <v>70</v>
      </c>
      <c r="J222" s="644" t="str">
        <f>'PRINT TARIFF'!L212</f>
        <v>via SGSIN</v>
      </c>
      <c r="K222" s="289">
        <f>'PRINT TARIFF'!N212</f>
        <v>50</v>
      </c>
      <c r="L222" s="288">
        <f>'PRINT TARIFF'!O212</f>
        <v>0</v>
      </c>
      <c r="M222" s="288">
        <f>'PRINT TARIFF'!P212</f>
        <v>0</v>
      </c>
      <c r="N222" s="288">
        <f>'PRINT TARIFF'!Q212</f>
        <v>20</v>
      </c>
      <c r="O222" s="288">
        <f>'PRINT TARIFF'!R212</f>
        <v>0</v>
      </c>
      <c r="P222" s="288">
        <f>'PRINT TARIFF'!S212</f>
        <v>0</v>
      </c>
      <c r="Q222" s="288">
        <f>'PRINT TARIFF'!T212</f>
        <v>8</v>
      </c>
      <c r="R222" s="288">
        <f>'PRINT TARIFF'!U212</f>
        <v>10</v>
      </c>
      <c r="S222" s="288">
        <f>'PRINT TARIFF'!V212</f>
        <v>0</v>
      </c>
      <c r="T222" s="288">
        <f>'PRINT TARIFF'!W212</f>
        <v>0</v>
      </c>
      <c r="U222" s="288">
        <f>'PRINT TARIFF'!X212</f>
        <v>0</v>
      </c>
      <c r="V222" s="288">
        <f>'PRINT TARIFF'!Y212</f>
        <v>0</v>
      </c>
      <c r="W222" s="288">
        <f>'PRINT TARIFF'!Z212</f>
        <v>0</v>
      </c>
      <c r="X222" s="289">
        <f>'PRINT TARIFF'!AA212</f>
        <v>40</v>
      </c>
      <c r="Y222" s="290">
        <f>'PRINT TARIFF'!AI212</f>
        <v>0</v>
      </c>
      <c r="Z222" s="290" t="str">
        <f>IF('PRINT TARIFF'!AJ212&lt;&gt;"",'PRINT TARIFF'!AJ212,"")</f>
        <v/>
      </c>
      <c r="AA222" s="291">
        <f>'PRINT TARIFF'!AK212</f>
        <v>0</v>
      </c>
    </row>
    <row r="223" spans="1:27" s="292" customFormat="1" ht="13.9" customHeight="1" x14ac:dyDescent="0.2">
      <c r="A223" s="283" t="str">
        <f>'PRINT TARIFF'!A213</f>
        <v>Fremantle</v>
      </c>
      <c r="B223" s="284" t="str">
        <f>'PRINT TARIFF'!C213</f>
        <v>Saco Shipping</v>
      </c>
      <c r="C223" s="285" t="str">
        <f>'PRINT TARIFF'!D213</f>
        <v>Egypt</v>
      </c>
      <c r="D223" s="285" t="str">
        <f>'PRINT TARIFF'!E213</f>
        <v>Alexandria</v>
      </c>
      <c r="E223" s="286"/>
      <c r="F223" s="287" t="str">
        <f>'PRINT TARIFF'!H213</f>
        <v>USD</v>
      </c>
      <c r="G223" s="288">
        <f>'PRINT TARIFF'!I213</f>
        <v>70</v>
      </c>
      <c r="H223" s="288">
        <f>'PRINT TARIFF'!J213</f>
        <v>70</v>
      </c>
      <c r="I223" s="288">
        <f>'PRINT TARIFF'!K213</f>
        <v>70</v>
      </c>
      <c r="J223" s="644" t="str">
        <f>'PRINT TARIFF'!L213</f>
        <v>via SGSIN</v>
      </c>
      <c r="K223" s="289">
        <f>'PRINT TARIFF'!N213</f>
        <v>49</v>
      </c>
      <c r="L223" s="288">
        <f>'PRINT TARIFF'!O213</f>
        <v>0</v>
      </c>
      <c r="M223" s="288">
        <f>'PRINT TARIFF'!P213</f>
        <v>0</v>
      </c>
      <c r="N223" s="288">
        <f>'PRINT TARIFF'!Q213</f>
        <v>20</v>
      </c>
      <c r="O223" s="288">
        <f>'PRINT TARIFF'!R213</f>
        <v>0</v>
      </c>
      <c r="P223" s="288">
        <f>'PRINT TARIFF'!S213</f>
        <v>0</v>
      </c>
      <c r="Q223" s="288">
        <f>'PRINT TARIFF'!T213</f>
        <v>8</v>
      </c>
      <c r="R223" s="288">
        <f>'PRINT TARIFF'!U213</f>
        <v>10</v>
      </c>
      <c r="S223" s="288">
        <f>'PRINT TARIFF'!V213</f>
        <v>0</v>
      </c>
      <c r="T223" s="288">
        <f>'PRINT TARIFF'!W213</f>
        <v>0</v>
      </c>
      <c r="U223" s="288">
        <f>'PRINT TARIFF'!X213</f>
        <v>0</v>
      </c>
      <c r="V223" s="288">
        <f>'PRINT TARIFF'!Y213</f>
        <v>0</v>
      </c>
      <c r="W223" s="288">
        <f>'PRINT TARIFF'!Z213</f>
        <v>0</v>
      </c>
      <c r="X223" s="289">
        <f>'PRINT TARIFF'!AA213</f>
        <v>40</v>
      </c>
      <c r="Y223" s="290">
        <f>'PRINT TARIFF'!AI213</f>
        <v>0</v>
      </c>
      <c r="Z223" s="290" t="str">
        <f>IF('PRINT TARIFF'!AJ213&lt;&gt;"",'PRINT TARIFF'!AJ213,"")</f>
        <v/>
      </c>
      <c r="AA223" s="291">
        <f>'PRINT TARIFF'!AK213</f>
        <v>0</v>
      </c>
    </row>
    <row r="224" spans="1:27" s="292" customFormat="1" ht="13.9" customHeight="1" x14ac:dyDescent="0.2">
      <c r="A224" s="283" t="str">
        <f>'PRINT TARIFF'!A214</f>
        <v>Melbourne</v>
      </c>
      <c r="B224" s="284" t="str">
        <f>'PRINT TARIFF'!C214</f>
        <v>Saco Shipping</v>
      </c>
      <c r="C224" s="285" t="str">
        <f>'PRINT TARIFF'!D214</f>
        <v>Egypt</v>
      </c>
      <c r="D224" s="285" t="str">
        <f>'PRINT TARIFF'!E214</f>
        <v>Alexandria</v>
      </c>
      <c r="E224" s="286"/>
      <c r="F224" s="287" t="str">
        <f>'PRINT TARIFF'!H214</f>
        <v>USD</v>
      </c>
      <c r="G224" s="288">
        <f>'PRINT TARIFF'!I214</f>
        <v>70</v>
      </c>
      <c r="H224" s="288">
        <f>'PRINT TARIFF'!J214</f>
        <v>70</v>
      </c>
      <c r="I224" s="288">
        <f>'PRINT TARIFF'!K214</f>
        <v>70</v>
      </c>
      <c r="J224" s="644" t="str">
        <f>'PRINT TARIFF'!L214</f>
        <v>via SGSIN</v>
      </c>
      <c r="K224" s="289">
        <f>'PRINT TARIFF'!N214</f>
        <v>51</v>
      </c>
      <c r="L224" s="288">
        <f>'PRINT TARIFF'!O214</f>
        <v>0</v>
      </c>
      <c r="M224" s="288">
        <f>'PRINT TARIFF'!P214</f>
        <v>0</v>
      </c>
      <c r="N224" s="288">
        <f>'PRINT TARIFF'!Q214</f>
        <v>20</v>
      </c>
      <c r="O224" s="288">
        <f>'PRINT TARIFF'!R214</f>
        <v>0</v>
      </c>
      <c r="P224" s="288">
        <f>'PRINT TARIFF'!S214</f>
        <v>0</v>
      </c>
      <c r="Q224" s="288">
        <f>'PRINT TARIFF'!T214</f>
        <v>8</v>
      </c>
      <c r="R224" s="288">
        <f>'PRINT TARIFF'!U214</f>
        <v>10</v>
      </c>
      <c r="S224" s="288">
        <f>'PRINT TARIFF'!V214</f>
        <v>0</v>
      </c>
      <c r="T224" s="288">
        <f>'PRINT TARIFF'!W214</f>
        <v>0</v>
      </c>
      <c r="U224" s="288">
        <f>'PRINT TARIFF'!X214</f>
        <v>0</v>
      </c>
      <c r="V224" s="288">
        <f>'PRINT TARIFF'!Y214</f>
        <v>0</v>
      </c>
      <c r="W224" s="288">
        <f>'PRINT TARIFF'!Z214</f>
        <v>0</v>
      </c>
      <c r="X224" s="289">
        <f>'PRINT TARIFF'!AA214</f>
        <v>40</v>
      </c>
      <c r="Y224" s="290">
        <f>'PRINT TARIFF'!AI214</f>
        <v>0</v>
      </c>
      <c r="Z224" s="290" t="str">
        <f>IF('PRINT TARIFF'!AJ214&lt;&gt;"",'PRINT TARIFF'!AJ214,"")</f>
        <v/>
      </c>
      <c r="AA224" s="291">
        <f>'PRINT TARIFF'!AK214</f>
        <v>0</v>
      </c>
    </row>
    <row r="225" spans="1:27" s="292" customFormat="1" ht="13.9" customHeight="1" x14ac:dyDescent="0.2">
      <c r="A225" s="283" t="str">
        <f>'PRINT TARIFF'!A215</f>
        <v>Sydney</v>
      </c>
      <c r="B225" s="284" t="str">
        <f>'PRINT TARIFF'!C215</f>
        <v>Saco Shipping</v>
      </c>
      <c r="C225" s="285" t="str">
        <f>'PRINT TARIFF'!D215</f>
        <v>Egypt</v>
      </c>
      <c r="D225" s="285" t="str">
        <f>'PRINT TARIFF'!E215</f>
        <v>Alexandria</v>
      </c>
      <c r="E225" s="286"/>
      <c r="F225" s="287" t="str">
        <f>'PRINT TARIFF'!H215</f>
        <v>USD</v>
      </c>
      <c r="G225" s="288">
        <f>'PRINT TARIFF'!I215</f>
        <v>70</v>
      </c>
      <c r="H225" s="288">
        <f>'PRINT TARIFF'!J215</f>
        <v>70</v>
      </c>
      <c r="I225" s="288">
        <f>'PRINT TARIFF'!K215</f>
        <v>70</v>
      </c>
      <c r="J225" s="644" t="str">
        <f>'PRINT TARIFF'!L215</f>
        <v>via SGSIN</v>
      </c>
      <c r="K225" s="289">
        <f>'PRINT TARIFF'!N215</f>
        <v>53</v>
      </c>
      <c r="L225" s="288">
        <f>'PRINT TARIFF'!O215</f>
        <v>0</v>
      </c>
      <c r="M225" s="288">
        <f>'PRINT TARIFF'!P215</f>
        <v>0</v>
      </c>
      <c r="N225" s="288">
        <f>'PRINT TARIFF'!Q215</f>
        <v>20</v>
      </c>
      <c r="O225" s="288">
        <f>'PRINT TARIFF'!R215</f>
        <v>0</v>
      </c>
      <c r="P225" s="288">
        <f>'PRINT TARIFF'!S215</f>
        <v>0</v>
      </c>
      <c r="Q225" s="288">
        <f>'PRINT TARIFF'!T215</f>
        <v>8</v>
      </c>
      <c r="R225" s="288">
        <f>'PRINT TARIFF'!U215</f>
        <v>10</v>
      </c>
      <c r="S225" s="288">
        <f>'PRINT TARIFF'!V215</f>
        <v>0</v>
      </c>
      <c r="T225" s="288">
        <f>'PRINT TARIFF'!W215</f>
        <v>0</v>
      </c>
      <c r="U225" s="288">
        <f>'PRINT TARIFF'!X215</f>
        <v>0</v>
      </c>
      <c r="V225" s="288">
        <f>'PRINT TARIFF'!Y215</f>
        <v>0</v>
      </c>
      <c r="W225" s="288">
        <f>'PRINT TARIFF'!Z215</f>
        <v>0</v>
      </c>
      <c r="X225" s="289">
        <f>'PRINT TARIFF'!AA215</f>
        <v>40</v>
      </c>
      <c r="Y225" s="290">
        <f>'PRINT TARIFF'!AI215</f>
        <v>0</v>
      </c>
      <c r="Z225" s="290" t="str">
        <f>IF('PRINT TARIFF'!AJ215&lt;&gt;"",'PRINT TARIFF'!AJ215,"")</f>
        <v/>
      </c>
      <c r="AA225" s="291">
        <f>'PRINT TARIFF'!AK215</f>
        <v>0</v>
      </c>
    </row>
    <row r="226" spans="1:27" s="292" customFormat="1" ht="13.9" customHeight="1" x14ac:dyDescent="0.2">
      <c r="A226" s="283" t="str">
        <f>'PRINT TARIFF'!A216</f>
        <v>Adelaide</v>
      </c>
      <c r="B226" s="284" t="str">
        <f>'PRINT TARIFF'!C216</f>
        <v>Shipco Transport</v>
      </c>
      <c r="C226" s="285" t="str">
        <f>'PRINT TARIFF'!D216</f>
        <v>Estonia</v>
      </c>
      <c r="D226" s="285" t="str">
        <f>'PRINT TARIFF'!E216</f>
        <v>Tallinn</v>
      </c>
      <c r="E226" s="286"/>
      <c r="F226" s="287" t="str">
        <f>'PRINT TARIFF'!H216</f>
        <v>USD</v>
      </c>
      <c r="G226" s="288">
        <f>'PRINT TARIFF'!I216</f>
        <v>115</v>
      </c>
      <c r="H226" s="288">
        <f>'PRINT TARIFF'!J216</f>
        <v>115</v>
      </c>
      <c r="I226" s="288">
        <f>'PRINT TARIFF'!K216</f>
        <v>115</v>
      </c>
      <c r="J226" s="644" t="str">
        <f>'PRINT TARIFF'!L216</f>
        <v>via MYPKG / via SGSIN</v>
      </c>
      <c r="K226" s="289">
        <f>'PRINT TARIFF'!N216</f>
        <v>76</v>
      </c>
      <c r="L226" s="288">
        <f>'PRINT TARIFF'!O216</f>
        <v>0</v>
      </c>
      <c r="M226" s="288">
        <f>'PRINT TARIFF'!P216</f>
        <v>0</v>
      </c>
      <c r="N226" s="288">
        <f>'PRINT TARIFF'!Q216</f>
        <v>20</v>
      </c>
      <c r="O226" s="288">
        <f>'PRINT TARIFF'!R216</f>
        <v>0</v>
      </c>
      <c r="P226" s="288">
        <f>'PRINT TARIFF'!S216</f>
        <v>40</v>
      </c>
      <c r="Q226" s="288">
        <f>'PRINT TARIFF'!T216</f>
        <v>8</v>
      </c>
      <c r="R226" s="288">
        <f>'PRINT TARIFF'!U216</f>
        <v>10</v>
      </c>
      <c r="S226" s="288">
        <f>'PRINT TARIFF'!V216</f>
        <v>0</v>
      </c>
      <c r="T226" s="288">
        <f>'PRINT TARIFF'!W216</f>
        <v>0</v>
      </c>
      <c r="U226" s="288">
        <f>'PRINT TARIFF'!X216</f>
        <v>0</v>
      </c>
      <c r="V226" s="288">
        <f>'PRINT TARIFF'!Y216</f>
        <v>0</v>
      </c>
      <c r="W226" s="288">
        <f>'PRINT TARIFF'!Z216</f>
        <v>0</v>
      </c>
      <c r="X226" s="289">
        <f>'PRINT TARIFF'!AA216</f>
        <v>41</v>
      </c>
      <c r="Y226" s="290">
        <f>'PRINT TARIFF'!AI216</f>
        <v>0</v>
      </c>
      <c r="Z226" s="290" t="str">
        <f>IF('PRINT TARIFF'!AJ216&lt;&gt;"",'PRINT TARIFF'!AJ216,"")</f>
        <v/>
      </c>
      <c r="AA226" s="291">
        <f>'PRINT TARIFF'!AK216</f>
        <v>0</v>
      </c>
    </row>
    <row r="227" spans="1:27" s="292" customFormat="1" ht="13.9" customHeight="1" x14ac:dyDescent="0.2">
      <c r="A227" s="283" t="str">
        <f>'PRINT TARIFF'!A217</f>
        <v>Brisbane</v>
      </c>
      <c r="B227" s="284" t="str">
        <f>'PRINT TARIFF'!C217</f>
        <v>Shipco Transport</v>
      </c>
      <c r="C227" s="285" t="str">
        <f>'PRINT TARIFF'!D217</f>
        <v>Estonia</v>
      </c>
      <c r="D227" s="285" t="str">
        <f>'PRINT TARIFF'!E217</f>
        <v>Tallinn</v>
      </c>
      <c r="E227" s="286"/>
      <c r="F227" s="287" t="str">
        <f>'PRINT TARIFF'!H217</f>
        <v>USD</v>
      </c>
      <c r="G227" s="288">
        <f>'PRINT TARIFF'!I217</f>
        <v>81</v>
      </c>
      <c r="H227" s="288">
        <f>'PRINT TARIFF'!J217</f>
        <v>81</v>
      </c>
      <c r="I227" s="288">
        <f>'PRINT TARIFF'!K217</f>
        <v>81</v>
      </c>
      <c r="J227" s="644" t="str">
        <f>'PRINT TARIFF'!L217</f>
        <v>via MYPKG</v>
      </c>
      <c r="K227" s="289">
        <f>'PRINT TARIFF'!N217</f>
        <v>69</v>
      </c>
      <c r="L227" s="288">
        <f>'PRINT TARIFF'!O217</f>
        <v>0</v>
      </c>
      <c r="M227" s="288">
        <f>'PRINT TARIFF'!P217</f>
        <v>0</v>
      </c>
      <c r="N227" s="288">
        <f>'PRINT TARIFF'!Q217</f>
        <v>20</v>
      </c>
      <c r="O227" s="288">
        <f>'PRINT TARIFF'!R217</f>
        <v>0</v>
      </c>
      <c r="P227" s="288">
        <f>'PRINT TARIFF'!S217</f>
        <v>40</v>
      </c>
      <c r="Q227" s="288">
        <f>'PRINT TARIFF'!T217</f>
        <v>11</v>
      </c>
      <c r="R227" s="288">
        <f>'PRINT TARIFF'!U217</f>
        <v>10</v>
      </c>
      <c r="S227" s="288">
        <f>'PRINT TARIFF'!V217</f>
        <v>0</v>
      </c>
      <c r="T227" s="288">
        <f>'PRINT TARIFF'!W217</f>
        <v>0</v>
      </c>
      <c r="U227" s="288">
        <f>'PRINT TARIFF'!X217</f>
        <v>0</v>
      </c>
      <c r="V227" s="288">
        <f>'PRINT TARIFF'!Y217</f>
        <v>0</v>
      </c>
      <c r="W227" s="288">
        <f>'PRINT TARIFF'!Z217</f>
        <v>0</v>
      </c>
      <c r="X227" s="289">
        <f>'PRINT TARIFF'!AA217</f>
        <v>41</v>
      </c>
      <c r="Y227" s="290">
        <f>'PRINT TARIFF'!AI217</f>
        <v>0</v>
      </c>
      <c r="Z227" s="290" t="str">
        <f>IF('PRINT TARIFF'!AJ217&lt;&gt;"",'PRINT TARIFF'!AJ217,"")</f>
        <v/>
      </c>
      <c r="AA227" s="291">
        <f>'PRINT TARIFF'!AK217</f>
        <v>0</v>
      </c>
    </row>
    <row r="228" spans="1:27" s="292" customFormat="1" ht="13.9" customHeight="1" x14ac:dyDescent="0.2">
      <c r="A228" s="283" t="str">
        <f>'PRINT TARIFF'!A218</f>
        <v>Fremantle</v>
      </c>
      <c r="B228" s="284" t="str">
        <f>'PRINT TARIFF'!C218</f>
        <v>Shipco Transport</v>
      </c>
      <c r="C228" s="285" t="str">
        <f>'PRINT TARIFF'!D218</f>
        <v>Estonia</v>
      </c>
      <c r="D228" s="285" t="str">
        <f>'PRINT TARIFF'!E218</f>
        <v>Tallinn</v>
      </c>
      <c r="E228" s="286"/>
      <c r="F228" s="287" t="str">
        <f>'PRINT TARIFF'!H218</f>
        <v>USD</v>
      </c>
      <c r="G228" s="288">
        <f>'PRINT TARIFF'!I218</f>
        <v>116</v>
      </c>
      <c r="H228" s="288">
        <f>'PRINT TARIFF'!J218</f>
        <v>116</v>
      </c>
      <c r="I228" s="288">
        <f>'PRINT TARIFF'!K218</f>
        <v>116</v>
      </c>
      <c r="J228" s="644" t="str">
        <f>'PRINT TARIFF'!L218</f>
        <v>via MYPKG / via SGSIN</v>
      </c>
      <c r="K228" s="289">
        <f>'PRINT TARIFF'!N218</f>
        <v>64</v>
      </c>
      <c r="L228" s="288">
        <f>'PRINT TARIFF'!O218</f>
        <v>0</v>
      </c>
      <c r="M228" s="288">
        <f>'PRINT TARIFF'!P218</f>
        <v>0</v>
      </c>
      <c r="N228" s="288">
        <f>'PRINT TARIFF'!Q218</f>
        <v>20</v>
      </c>
      <c r="O228" s="288">
        <f>'PRINT TARIFF'!R218</f>
        <v>0</v>
      </c>
      <c r="P228" s="288">
        <f>'PRINT TARIFF'!S218</f>
        <v>40</v>
      </c>
      <c r="Q228" s="288">
        <f>'PRINT TARIFF'!T218</f>
        <v>8</v>
      </c>
      <c r="R228" s="288">
        <f>'PRINT TARIFF'!U218</f>
        <v>10</v>
      </c>
      <c r="S228" s="288">
        <f>'PRINT TARIFF'!V218</f>
        <v>0</v>
      </c>
      <c r="T228" s="288">
        <f>'PRINT TARIFF'!W218</f>
        <v>0</v>
      </c>
      <c r="U228" s="288">
        <f>'PRINT TARIFF'!X218</f>
        <v>0</v>
      </c>
      <c r="V228" s="288">
        <f>'PRINT TARIFF'!Y218</f>
        <v>0</v>
      </c>
      <c r="W228" s="288">
        <f>'PRINT TARIFF'!Z218</f>
        <v>0</v>
      </c>
      <c r="X228" s="289">
        <f>'PRINT TARIFF'!AA218</f>
        <v>41</v>
      </c>
      <c r="Y228" s="290">
        <f>'PRINT TARIFF'!AI218</f>
        <v>0</v>
      </c>
      <c r="Z228" s="290" t="str">
        <f>IF('PRINT TARIFF'!AJ218&lt;&gt;"",'PRINT TARIFF'!AJ218,"")</f>
        <v/>
      </c>
      <c r="AA228" s="291">
        <f>'PRINT TARIFF'!AK218</f>
        <v>0</v>
      </c>
    </row>
    <row r="229" spans="1:27" s="292" customFormat="1" ht="13.9" customHeight="1" x14ac:dyDescent="0.2">
      <c r="A229" s="283" t="str">
        <f>'PRINT TARIFF'!A219</f>
        <v>Melbourne</v>
      </c>
      <c r="B229" s="284" t="str">
        <f>'PRINT TARIFF'!C219</f>
        <v>Shipco Transport</v>
      </c>
      <c r="C229" s="285" t="str">
        <f>'PRINT TARIFF'!D219</f>
        <v>Estonia</v>
      </c>
      <c r="D229" s="285" t="str">
        <f>'PRINT TARIFF'!E219</f>
        <v>Tallinn</v>
      </c>
      <c r="E229" s="286"/>
      <c r="F229" s="287" t="str">
        <f>'PRINT TARIFF'!H219</f>
        <v>USD</v>
      </c>
      <c r="G229" s="288">
        <f>'PRINT TARIFF'!I219</f>
        <v>81</v>
      </c>
      <c r="H229" s="288">
        <f>'PRINT TARIFF'!J219</f>
        <v>81</v>
      </c>
      <c r="I229" s="288">
        <f>'PRINT TARIFF'!K219</f>
        <v>81</v>
      </c>
      <c r="J229" s="644" t="str">
        <f>'PRINT TARIFF'!L219</f>
        <v>via MYPKG</v>
      </c>
      <c r="K229" s="289">
        <f>'PRINT TARIFF'!N219</f>
        <v>75</v>
      </c>
      <c r="L229" s="288">
        <f>'PRINT TARIFF'!O219</f>
        <v>0</v>
      </c>
      <c r="M229" s="288">
        <f>'PRINT TARIFF'!P219</f>
        <v>0</v>
      </c>
      <c r="N229" s="288">
        <f>'PRINT TARIFF'!Q219</f>
        <v>20</v>
      </c>
      <c r="O229" s="288">
        <f>'PRINT TARIFF'!R219</f>
        <v>0</v>
      </c>
      <c r="P229" s="288">
        <f>'PRINT TARIFF'!S219</f>
        <v>40</v>
      </c>
      <c r="Q229" s="288">
        <f>'PRINT TARIFF'!T219</f>
        <v>11</v>
      </c>
      <c r="R229" s="288">
        <f>'PRINT TARIFF'!U219</f>
        <v>10</v>
      </c>
      <c r="S229" s="288">
        <f>'PRINT TARIFF'!V219</f>
        <v>0</v>
      </c>
      <c r="T229" s="288">
        <f>'PRINT TARIFF'!W219</f>
        <v>0</v>
      </c>
      <c r="U229" s="288">
        <f>'PRINT TARIFF'!X219</f>
        <v>0</v>
      </c>
      <c r="V229" s="288">
        <f>'PRINT TARIFF'!Y219</f>
        <v>0</v>
      </c>
      <c r="W229" s="288">
        <f>'PRINT TARIFF'!Z219</f>
        <v>0</v>
      </c>
      <c r="X229" s="289">
        <f>'PRINT TARIFF'!AA219</f>
        <v>41</v>
      </c>
      <c r="Y229" s="290">
        <f>'PRINT TARIFF'!AI219</f>
        <v>0</v>
      </c>
      <c r="Z229" s="290" t="str">
        <f>IF('PRINT TARIFF'!AJ219&lt;&gt;"",'PRINT TARIFF'!AJ219,"")</f>
        <v/>
      </c>
      <c r="AA229" s="291">
        <f>'PRINT TARIFF'!AK219</f>
        <v>0</v>
      </c>
    </row>
    <row r="230" spans="1:27" s="292" customFormat="1" ht="13.9" customHeight="1" x14ac:dyDescent="0.2">
      <c r="A230" s="283" t="str">
        <f>'PRINT TARIFF'!A220</f>
        <v>Sydney</v>
      </c>
      <c r="B230" s="284" t="str">
        <f>'PRINT TARIFF'!C220</f>
        <v>Shipco Transport</v>
      </c>
      <c r="C230" s="285" t="str">
        <f>'PRINT TARIFF'!D220</f>
        <v>Estonia</v>
      </c>
      <c r="D230" s="285" t="str">
        <f>'PRINT TARIFF'!E220</f>
        <v>Tallinn</v>
      </c>
      <c r="E230" s="286"/>
      <c r="F230" s="287" t="str">
        <f>'PRINT TARIFF'!H220</f>
        <v>USD</v>
      </c>
      <c r="G230" s="288">
        <f>'PRINT TARIFF'!I220</f>
        <v>81</v>
      </c>
      <c r="H230" s="288">
        <f>'PRINT TARIFF'!J220</f>
        <v>81</v>
      </c>
      <c r="I230" s="288">
        <f>'PRINT TARIFF'!K220</f>
        <v>81</v>
      </c>
      <c r="J230" s="644" t="str">
        <f>'PRINT TARIFF'!L220</f>
        <v>via MYPKG</v>
      </c>
      <c r="K230" s="289">
        <f>'PRINT TARIFF'!N220</f>
        <v>71</v>
      </c>
      <c r="L230" s="288">
        <f>'PRINT TARIFF'!O220</f>
        <v>0</v>
      </c>
      <c r="M230" s="288">
        <f>'PRINT TARIFF'!P220</f>
        <v>0</v>
      </c>
      <c r="N230" s="288">
        <f>'PRINT TARIFF'!Q220</f>
        <v>20</v>
      </c>
      <c r="O230" s="288">
        <f>'PRINT TARIFF'!R220</f>
        <v>0</v>
      </c>
      <c r="P230" s="288">
        <f>'PRINT TARIFF'!S220</f>
        <v>40</v>
      </c>
      <c r="Q230" s="288">
        <f>'PRINT TARIFF'!T220</f>
        <v>11</v>
      </c>
      <c r="R230" s="288">
        <f>'PRINT TARIFF'!U220</f>
        <v>10</v>
      </c>
      <c r="S230" s="288">
        <f>'PRINT TARIFF'!V220</f>
        <v>0</v>
      </c>
      <c r="T230" s="288">
        <f>'PRINT TARIFF'!W220</f>
        <v>0</v>
      </c>
      <c r="U230" s="288">
        <f>'PRINT TARIFF'!X220</f>
        <v>0</v>
      </c>
      <c r="V230" s="288">
        <f>'PRINT TARIFF'!Y220</f>
        <v>0</v>
      </c>
      <c r="W230" s="288">
        <f>'PRINT TARIFF'!Z220</f>
        <v>0</v>
      </c>
      <c r="X230" s="289">
        <f>'PRINT TARIFF'!AA220</f>
        <v>41</v>
      </c>
      <c r="Y230" s="290">
        <f>'PRINT TARIFF'!AI220</f>
        <v>0</v>
      </c>
      <c r="Z230" s="290" t="str">
        <f>IF('PRINT TARIFF'!AJ220&lt;&gt;"",'PRINT TARIFF'!AJ220,"")</f>
        <v/>
      </c>
      <c r="AA230" s="291">
        <f>'PRINT TARIFF'!AK220</f>
        <v>0</v>
      </c>
    </row>
    <row r="231" spans="1:27" s="292" customFormat="1" ht="13.9" customHeight="1" x14ac:dyDescent="0.2">
      <c r="A231" s="283" t="str">
        <f>'PRINT TARIFF'!A221</f>
        <v>Adelaide</v>
      </c>
      <c r="B231" s="284" t="str">
        <f>'PRINT TARIFF'!C221</f>
        <v>Shipco Transport</v>
      </c>
      <c r="C231" s="285" t="str">
        <f>'PRINT TARIFF'!D221</f>
        <v>Finland</v>
      </c>
      <c r="D231" s="285" t="str">
        <f>'PRINT TARIFF'!E221</f>
        <v>Helsinki</v>
      </c>
      <c r="E231" s="286"/>
      <c r="F231" s="287" t="str">
        <f>'PRINT TARIFF'!H221</f>
        <v>USD</v>
      </c>
      <c r="G231" s="288">
        <f>'PRINT TARIFF'!I221</f>
        <v>140</v>
      </c>
      <c r="H231" s="288">
        <f>'PRINT TARIFF'!J221</f>
        <v>200</v>
      </c>
      <c r="I231" s="288">
        <f>'PRINT TARIFF'!K221</f>
        <v>140</v>
      </c>
      <c r="J231" s="644" t="str">
        <f>'PRINT TARIFF'!L221</f>
        <v>via DEHAM</v>
      </c>
      <c r="K231" s="289">
        <f>'PRINT TARIFF'!N221</f>
        <v>62</v>
      </c>
      <c r="L231" s="288">
        <f>'PRINT TARIFF'!O221</f>
        <v>0</v>
      </c>
      <c r="M231" s="288">
        <f>'PRINT TARIFF'!P221</f>
        <v>0</v>
      </c>
      <c r="N231" s="288">
        <f>'PRINT TARIFF'!Q221</f>
        <v>0</v>
      </c>
      <c r="O231" s="288">
        <f>'PRINT TARIFF'!R221</f>
        <v>0</v>
      </c>
      <c r="P231" s="288">
        <f>'PRINT TARIFF'!S221</f>
        <v>20</v>
      </c>
      <c r="Q231" s="288">
        <f>'PRINT TARIFF'!T221</f>
        <v>22</v>
      </c>
      <c r="R231" s="288">
        <f>'PRINT TARIFF'!U221</f>
        <v>0</v>
      </c>
      <c r="S231" s="288">
        <f>'PRINT TARIFF'!V221</f>
        <v>0</v>
      </c>
      <c r="T231" s="288">
        <f>'PRINT TARIFF'!W221</f>
        <v>0</v>
      </c>
      <c r="U231" s="288">
        <f>'PRINT TARIFF'!X221</f>
        <v>0</v>
      </c>
      <c r="V231" s="288">
        <f>'PRINT TARIFF'!Y221</f>
        <v>0</v>
      </c>
      <c r="W231" s="288">
        <f>'PRINT TARIFF'!Z221</f>
        <v>0</v>
      </c>
      <c r="X231" s="289">
        <f>'PRINT TARIFF'!AA221</f>
        <v>42</v>
      </c>
      <c r="Y231" s="290">
        <f>'PRINT TARIFF'!AI221</f>
        <v>0</v>
      </c>
      <c r="Z231" s="290" t="str">
        <f>IF('PRINT TARIFF'!AJ221&lt;&gt;"",'PRINT TARIFF'!AJ221,"")</f>
        <v/>
      </c>
      <c r="AA231" s="291">
        <f>'PRINT TARIFF'!AK221</f>
        <v>0</v>
      </c>
    </row>
    <row r="232" spans="1:27" s="292" customFormat="1" ht="13.9" customHeight="1" x14ac:dyDescent="0.2">
      <c r="A232" s="283" t="str">
        <f>'PRINT TARIFF'!A222</f>
        <v>Brisbane</v>
      </c>
      <c r="B232" s="284" t="str">
        <f>'PRINT TARIFF'!C222</f>
        <v>Shipco Transport</v>
      </c>
      <c r="C232" s="285" t="str">
        <f>'PRINT TARIFF'!D222</f>
        <v>Finland</v>
      </c>
      <c r="D232" s="285" t="str">
        <f>'PRINT TARIFF'!E222</f>
        <v>Helsinki</v>
      </c>
      <c r="E232" s="286"/>
      <c r="F232" s="287" t="str">
        <f>'PRINT TARIFF'!H222</f>
        <v>USD</v>
      </c>
      <c r="G232" s="288">
        <f>'PRINT TARIFF'!I222</f>
        <v>127</v>
      </c>
      <c r="H232" s="288">
        <f>'PRINT TARIFF'!J222</f>
        <v>187</v>
      </c>
      <c r="I232" s="288">
        <f>'PRINT TARIFF'!K222</f>
        <v>127</v>
      </c>
      <c r="J232" s="644" t="str">
        <f>'PRINT TARIFF'!L222</f>
        <v>via DEHAM</v>
      </c>
      <c r="K232" s="289">
        <f>'PRINT TARIFF'!N222</f>
        <v>65</v>
      </c>
      <c r="L232" s="288">
        <f>'PRINT TARIFF'!O222</f>
        <v>0</v>
      </c>
      <c r="M232" s="288">
        <f>'PRINT TARIFF'!P222</f>
        <v>0</v>
      </c>
      <c r="N232" s="288">
        <f>'PRINT TARIFF'!Q222</f>
        <v>0</v>
      </c>
      <c r="O232" s="288">
        <f>'PRINT TARIFF'!R222</f>
        <v>0</v>
      </c>
      <c r="P232" s="288">
        <f>'PRINT TARIFF'!S222</f>
        <v>20</v>
      </c>
      <c r="Q232" s="288">
        <f>'PRINT TARIFF'!T222</f>
        <v>22</v>
      </c>
      <c r="R232" s="288">
        <f>'PRINT TARIFF'!U222</f>
        <v>0</v>
      </c>
      <c r="S232" s="288">
        <f>'PRINT TARIFF'!V222</f>
        <v>0</v>
      </c>
      <c r="T232" s="288">
        <f>'PRINT TARIFF'!W222</f>
        <v>0</v>
      </c>
      <c r="U232" s="288">
        <f>'PRINT TARIFF'!X222</f>
        <v>0</v>
      </c>
      <c r="V232" s="288">
        <f>'PRINT TARIFF'!Y222</f>
        <v>0</v>
      </c>
      <c r="W232" s="288">
        <f>'PRINT TARIFF'!Z222</f>
        <v>0</v>
      </c>
      <c r="X232" s="289">
        <f>'PRINT TARIFF'!AA222</f>
        <v>42</v>
      </c>
      <c r="Y232" s="290">
        <f>'PRINT TARIFF'!AI222</f>
        <v>0</v>
      </c>
      <c r="Z232" s="290" t="str">
        <f>IF('PRINT TARIFF'!AJ222&lt;&gt;"",'PRINT TARIFF'!AJ222,"")</f>
        <v/>
      </c>
      <c r="AA232" s="291">
        <f>'PRINT TARIFF'!AK222</f>
        <v>0</v>
      </c>
    </row>
    <row r="233" spans="1:27" s="292" customFormat="1" ht="13.9" customHeight="1" x14ac:dyDescent="0.2">
      <c r="A233" s="283" t="str">
        <f>'PRINT TARIFF'!A223</f>
        <v>Fremantle</v>
      </c>
      <c r="B233" s="284" t="str">
        <f>'PRINT TARIFF'!C223</f>
        <v>Shipco Transport</v>
      </c>
      <c r="C233" s="285" t="str">
        <f>'PRINT TARIFF'!D223</f>
        <v>Finland</v>
      </c>
      <c r="D233" s="285" t="str">
        <f>'PRINT TARIFF'!E223</f>
        <v>Helsinki</v>
      </c>
      <c r="E233" s="286"/>
      <c r="F233" s="287" t="str">
        <f>'PRINT TARIFF'!H223</f>
        <v>USD</v>
      </c>
      <c r="G233" s="288">
        <f>'PRINT TARIFF'!I223</f>
        <v>140</v>
      </c>
      <c r="H233" s="288">
        <f>'PRINT TARIFF'!J223</f>
        <v>200</v>
      </c>
      <c r="I233" s="288">
        <f>'PRINT TARIFF'!K223</f>
        <v>140</v>
      </c>
      <c r="J233" s="644" t="str">
        <f>'PRINT TARIFF'!L223</f>
        <v>via DEHAM</v>
      </c>
      <c r="K233" s="289">
        <f>'PRINT TARIFF'!N223</f>
        <v>59</v>
      </c>
      <c r="L233" s="288">
        <f>'PRINT TARIFF'!O223</f>
        <v>0</v>
      </c>
      <c r="M233" s="288">
        <f>'PRINT TARIFF'!P223</f>
        <v>0</v>
      </c>
      <c r="N233" s="288">
        <f>'PRINT TARIFF'!Q223</f>
        <v>0</v>
      </c>
      <c r="O233" s="288">
        <f>'PRINT TARIFF'!R223</f>
        <v>0</v>
      </c>
      <c r="P233" s="288">
        <f>'PRINT TARIFF'!S223</f>
        <v>20</v>
      </c>
      <c r="Q233" s="288">
        <f>'PRINT TARIFF'!T223</f>
        <v>22</v>
      </c>
      <c r="R233" s="288">
        <f>'PRINT TARIFF'!U223</f>
        <v>0</v>
      </c>
      <c r="S233" s="288">
        <f>'PRINT TARIFF'!V223</f>
        <v>0</v>
      </c>
      <c r="T233" s="288">
        <f>'PRINT TARIFF'!W223</f>
        <v>0</v>
      </c>
      <c r="U233" s="288">
        <f>'PRINT TARIFF'!X223</f>
        <v>0</v>
      </c>
      <c r="V233" s="288">
        <f>'PRINT TARIFF'!Y223</f>
        <v>0</v>
      </c>
      <c r="W233" s="288">
        <f>'PRINT TARIFF'!Z223</f>
        <v>0</v>
      </c>
      <c r="X233" s="289">
        <f>'PRINT TARIFF'!AA223</f>
        <v>42</v>
      </c>
      <c r="Y233" s="290">
        <f>'PRINT TARIFF'!AI223</f>
        <v>0</v>
      </c>
      <c r="Z233" s="290" t="str">
        <f>IF('PRINT TARIFF'!AJ223&lt;&gt;"",'PRINT TARIFF'!AJ223,"")</f>
        <v/>
      </c>
      <c r="AA233" s="291">
        <f>'PRINT TARIFF'!AK223</f>
        <v>0</v>
      </c>
    </row>
    <row r="234" spans="1:27" s="292" customFormat="1" ht="13.9" customHeight="1" x14ac:dyDescent="0.2">
      <c r="A234" s="283" t="str">
        <f>'PRINT TARIFF'!A224</f>
        <v>Melbourne</v>
      </c>
      <c r="B234" s="284" t="str">
        <f>'PRINT TARIFF'!C224</f>
        <v>Shipco Transport</v>
      </c>
      <c r="C234" s="285" t="str">
        <f>'PRINT TARIFF'!D224</f>
        <v>Finland</v>
      </c>
      <c r="D234" s="285" t="str">
        <f>'PRINT TARIFF'!E224</f>
        <v>Helsinki</v>
      </c>
      <c r="E234" s="286"/>
      <c r="F234" s="287" t="str">
        <f>'PRINT TARIFF'!H224</f>
        <v>USD</v>
      </c>
      <c r="G234" s="288">
        <f>'PRINT TARIFF'!I224</f>
        <v>102</v>
      </c>
      <c r="H234" s="288">
        <f>'PRINT TARIFF'!J224</f>
        <v>162</v>
      </c>
      <c r="I234" s="288">
        <f>'PRINT TARIFF'!K224</f>
        <v>102</v>
      </c>
      <c r="J234" s="644" t="str">
        <f>'PRINT TARIFF'!L224</f>
        <v>via DEHAM</v>
      </c>
      <c r="K234" s="289">
        <f>'PRINT TARIFF'!N224</f>
        <v>59</v>
      </c>
      <c r="L234" s="288">
        <f>'PRINT TARIFF'!O224</f>
        <v>0</v>
      </c>
      <c r="M234" s="288">
        <f>'PRINT TARIFF'!P224</f>
        <v>0</v>
      </c>
      <c r="N234" s="288">
        <f>'PRINT TARIFF'!Q224</f>
        <v>0</v>
      </c>
      <c r="O234" s="288">
        <f>'PRINT TARIFF'!R224</f>
        <v>0</v>
      </c>
      <c r="P234" s="288">
        <f>'PRINT TARIFF'!S224</f>
        <v>20</v>
      </c>
      <c r="Q234" s="288">
        <f>'PRINT TARIFF'!T224</f>
        <v>22</v>
      </c>
      <c r="R234" s="288">
        <f>'PRINT TARIFF'!U224</f>
        <v>0</v>
      </c>
      <c r="S234" s="288">
        <f>'PRINT TARIFF'!V224</f>
        <v>0</v>
      </c>
      <c r="T234" s="288">
        <f>'PRINT TARIFF'!W224</f>
        <v>0</v>
      </c>
      <c r="U234" s="288">
        <f>'PRINT TARIFF'!X224</f>
        <v>0</v>
      </c>
      <c r="V234" s="288">
        <f>'PRINT TARIFF'!Y224</f>
        <v>0</v>
      </c>
      <c r="W234" s="288">
        <f>'PRINT TARIFF'!Z224</f>
        <v>0</v>
      </c>
      <c r="X234" s="289">
        <f>'PRINT TARIFF'!AA224</f>
        <v>42</v>
      </c>
      <c r="Y234" s="290">
        <f>'PRINT TARIFF'!AI224</f>
        <v>0</v>
      </c>
      <c r="Z234" s="290" t="str">
        <f>IF('PRINT TARIFF'!AJ224&lt;&gt;"",'PRINT TARIFF'!AJ224,"")</f>
        <v/>
      </c>
      <c r="AA234" s="291">
        <f>'PRINT TARIFF'!AK224</f>
        <v>0</v>
      </c>
    </row>
    <row r="235" spans="1:27" s="292" customFormat="1" ht="13.9" customHeight="1" x14ac:dyDescent="0.2">
      <c r="A235" s="283" t="str">
        <f>'PRINT TARIFF'!A225</f>
        <v>Sydney</v>
      </c>
      <c r="B235" s="284" t="str">
        <f>'PRINT TARIFF'!C225</f>
        <v>Shipco Transport</v>
      </c>
      <c r="C235" s="285" t="str">
        <f>'PRINT TARIFF'!D225</f>
        <v>Finland</v>
      </c>
      <c r="D235" s="285" t="str">
        <f>'PRINT TARIFF'!E225</f>
        <v>Helsinki</v>
      </c>
      <c r="E235" s="286"/>
      <c r="F235" s="287" t="str">
        <f>'PRINT TARIFF'!H225</f>
        <v>USD</v>
      </c>
      <c r="G235" s="288">
        <f>'PRINT TARIFF'!I225</f>
        <v>102</v>
      </c>
      <c r="H235" s="288">
        <f>'PRINT TARIFF'!J225</f>
        <v>162</v>
      </c>
      <c r="I235" s="288">
        <f>'PRINT TARIFF'!K225</f>
        <v>102</v>
      </c>
      <c r="J235" s="644" t="str">
        <f>'PRINT TARIFF'!L225</f>
        <v>via DEHAM</v>
      </c>
      <c r="K235" s="289">
        <f>'PRINT TARIFF'!N225</f>
        <v>54</v>
      </c>
      <c r="L235" s="288">
        <f>'PRINT TARIFF'!O225</f>
        <v>0</v>
      </c>
      <c r="M235" s="288">
        <f>'PRINT TARIFF'!P225</f>
        <v>0</v>
      </c>
      <c r="N235" s="288">
        <f>'PRINT TARIFF'!Q225</f>
        <v>0</v>
      </c>
      <c r="O235" s="288">
        <f>'PRINT TARIFF'!R225</f>
        <v>0</v>
      </c>
      <c r="P235" s="288">
        <f>'PRINT TARIFF'!S225</f>
        <v>20</v>
      </c>
      <c r="Q235" s="288">
        <f>'PRINT TARIFF'!T225</f>
        <v>22</v>
      </c>
      <c r="R235" s="288">
        <f>'PRINT TARIFF'!U225</f>
        <v>0</v>
      </c>
      <c r="S235" s="288">
        <f>'PRINT TARIFF'!V225</f>
        <v>0</v>
      </c>
      <c r="T235" s="288">
        <f>'PRINT TARIFF'!W225</f>
        <v>0</v>
      </c>
      <c r="U235" s="288">
        <f>'PRINT TARIFF'!X225</f>
        <v>0</v>
      </c>
      <c r="V235" s="288">
        <f>'PRINT TARIFF'!Y225</f>
        <v>0</v>
      </c>
      <c r="W235" s="288">
        <f>'PRINT TARIFF'!Z225</f>
        <v>0</v>
      </c>
      <c r="X235" s="289">
        <f>'PRINT TARIFF'!AA225</f>
        <v>42</v>
      </c>
      <c r="Y235" s="290">
        <f>'PRINT TARIFF'!AI225</f>
        <v>0</v>
      </c>
      <c r="Z235" s="290" t="str">
        <f>IF('PRINT TARIFF'!AJ225&lt;&gt;"",'PRINT TARIFF'!AJ225,"")</f>
        <v/>
      </c>
      <c r="AA235" s="291">
        <f>'PRINT TARIFF'!AK225</f>
        <v>0</v>
      </c>
    </row>
    <row r="236" spans="1:27" s="292" customFormat="1" ht="13.9" customHeight="1" x14ac:dyDescent="0.2">
      <c r="A236" s="283" t="str">
        <f>'PRINT TARIFF'!A226</f>
        <v>Adelaide</v>
      </c>
      <c r="B236" s="284" t="str">
        <f>'PRINT TARIFF'!C226</f>
        <v>SSC Consolidation SAS</v>
      </c>
      <c r="C236" s="285" t="str">
        <f>'PRINT TARIFF'!D226</f>
        <v>France</v>
      </c>
      <c r="D236" s="285" t="str">
        <f>'PRINT TARIFF'!E226</f>
        <v>Fos sur Mer</v>
      </c>
      <c r="E236" s="286"/>
      <c r="F236" s="287" t="str">
        <f>'PRINT TARIFF'!H226</f>
        <v>USD</v>
      </c>
      <c r="G236" s="288">
        <f>'PRINT TARIFF'!I226</f>
        <v>142</v>
      </c>
      <c r="H236" s="288">
        <f>'PRINT TARIFF'!J226</f>
        <v>142</v>
      </c>
      <c r="I236" s="288">
        <f>'PRINT TARIFF'!K226</f>
        <v>142</v>
      </c>
      <c r="J236" s="644" t="str">
        <f>'PRINT TARIFF'!L226</f>
        <v>via BEANR</v>
      </c>
      <c r="K236" s="289">
        <f>'PRINT TARIFF'!N226</f>
        <v>65</v>
      </c>
      <c r="L236" s="288">
        <f>'PRINT TARIFF'!O226</f>
        <v>0</v>
      </c>
      <c r="M236" s="288">
        <f>'PRINT TARIFF'!P226</f>
        <v>0</v>
      </c>
      <c r="N236" s="288">
        <f>'PRINT TARIFF'!Q226</f>
        <v>0</v>
      </c>
      <c r="O236" s="288">
        <f>'PRINT TARIFF'!R226</f>
        <v>0</v>
      </c>
      <c r="P236" s="288">
        <f>'PRINT TARIFF'!S226</f>
        <v>0</v>
      </c>
      <c r="Q236" s="288">
        <f>'PRINT TARIFF'!T226</f>
        <v>15</v>
      </c>
      <c r="R236" s="288">
        <f>'PRINT TARIFF'!U226</f>
        <v>0</v>
      </c>
      <c r="S236" s="288">
        <f>'PRINT TARIFF'!V226</f>
        <v>0</v>
      </c>
      <c r="T236" s="288">
        <f>'PRINT TARIFF'!W226</f>
        <v>0</v>
      </c>
      <c r="U236" s="288">
        <f>'PRINT TARIFF'!X226</f>
        <v>0</v>
      </c>
      <c r="V236" s="288">
        <f>'PRINT TARIFF'!Y226</f>
        <v>0</v>
      </c>
      <c r="W236" s="288">
        <f>'PRINT TARIFF'!Z226</f>
        <v>0</v>
      </c>
      <c r="X236" s="289">
        <f>'PRINT TARIFF'!AA226</f>
        <v>43</v>
      </c>
      <c r="Y236" s="290">
        <f>'PRINT TARIFF'!AI226</f>
        <v>0</v>
      </c>
      <c r="Z236" s="290" t="str">
        <f>IF('PRINT TARIFF'!AJ226&lt;&gt;"",'PRINT TARIFF'!AJ226,"")</f>
        <v/>
      </c>
      <c r="AA236" s="291">
        <f>'PRINT TARIFF'!AK226</f>
        <v>0</v>
      </c>
    </row>
    <row r="237" spans="1:27" s="292" customFormat="1" ht="13.9" customHeight="1" x14ac:dyDescent="0.2">
      <c r="A237" s="283" t="str">
        <f>'PRINT TARIFF'!A227</f>
        <v>Brisbane</v>
      </c>
      <c r="B237" s="284" t="str">
        <f>'PRINT TARIFF'!C227</f>
        <v>SSC Consolidation SAS</v>
      </c>
      <c r="C237" s="285" t="str">
        <f>'PRINT TARIFF'!D227</f>
        <v>France</v>
      </c>
      <c r="D237" s="285" t="str">
        <f>'PRINT TARIFF'!E227</f>
        <v>Fos sur Mer</v>
      </c>
      <c r="E237" s="286"/>
      <c r="F237" s="287" t="str">
        <f>'PRINT TARIFF'!H227</f>
        <v>USD</v>
      </c>
      <c r="G237" s="288">
        <f>'PRINT TARIFF'!I227</f>
        <v>147</v>
      </c>
      <c r="H237" s="288">
        <f>'PRINT TARIFF'!J227</f>
        <v>147</v>
      </c>
      <c r="I237" s="288">
        <f>'PRINT TARIFF'!K227</f>
        <v>147</v>
      </c>
      <c r="J237" s="644" t="str">
        <f>'PRINT TARIFF'!L227</f>
        <v>via BEANR</v>
      </c>
      <c r="K237" s="289">
        <f>'PRINT TARIFF'!N227</f>
        <v>79</v>
      </c>
      <c r="L237" s="288">
        <f>'PRINT TARIFF'!O227</f>
        <v>0</v>
      </c>
      <c r="M237" s="288">
        <f>'PRINT TARIFF'!P227</f>
        <v>0</v>
      </c>
      <c r="N237" s="288">
        <f>'PRINT TARIFF'!Q227</f>
        <v>0</v>
      </c>
      <c r="O237" s="288">
        <f>'PRINT TARIFF'!R227</f>
        <v>0</v>
      </c>
      <c r="P237" s="288">
        <f>'PRINT TARIFF'!S227</f>
        <v>0</v>
      </c>
      <c r="Q237" s="288">
        <f>'PRINT TARIFF'!T227</f>
        <v>15</v>
      </c>
      <c r="R237" s="288">
        <f>'PRINT TARIFF'!U227</f>
        <v>0</v>
      </c>
      <c r="S237" s="288">
        <f>'PRINT TARIFF'!V227</f>
        <v>0</v>
      </c>
      <c r="T237" s="288">
        <f>'PRINT TARIFF'!W227</f>
        <v>0</v>
      </c>
      <c r="U237" s="288">
        <f>'PRINT TARIFF'!X227</f>
        <v>0</v>
      </c>
      <c r="V237" s="288">
        <f>'PRINT TARIFF'!Y227</f>
        <v>0</v>
      </c>
      <c r="W237" s="288">
        <f>'PRINT TARIFF'!Z227</f>
        <v>0</v>
      </c>
      <c r="X237" s="289">
        <f>'PRINT TARIFF'!AA227</f>
        <v>43</v>
      </c>
      <c r="Y237" s="290">
        <f>'PRINT TARIFF'!AI227</f>
        <v>0</v>
      </c>
      <c r="Z237" s="290" t="str">
        <f>IF('PRINT TARIFF'!AJ227&lt;&gt;"",'PRINT TARIFF'!AJ227,"")</f>
        <v/>
      </c>
      <c r="AA237" s="291">
        <f>'PRINT TARIFF'!AK227</f>
        <v>0</v>
      </c>
    </row>
    <row r="238" spans="1:27" s="292" customFormat="1" ht="13.9" customHeight="1" x14ac:dyDescent="0.2">
      <c r="A238" s="283" t="str">
        <f>'PRINT TARIFF'!A228</f>
        <v>Fremantle</v>
      </c>
      <c r="B238" s="284" t="str">
        <f>'PRINT TARIFF'!C228</f>
        <v>SSC Consolidation SAS</v>
      </c>
      <c r="C238" s="285" t="str">
        <f>'PRINT TARIFF'!D228</f>
        <v>France</v>
      </c>
      <c r="D238" s="285" t="str">
        <f>'PRINT TARIFF'!E228</f>
        <v>Fos sur Mer</v>
      </c>
      <c r="E238" s="286"/>
      <c r="F238" s="287" t="str">
        <f>'PRINT TARIFF'!H228</f>
        <v>USD</v>
      </c>
      <c r="G238" s="288">
        <f>'PRINT TARIFF'!I228</f>
        <v>142</v>
      </c>
      <c r="H238" s="288">
        <f>'PRINT TARIFF'!J228</f>
        <v>142</v>
      </c>
      <c r="I238" s="288">
        <f>'PRINT TARIFF'!K228</f>
        <v>142</v>
      </c>
      <c r="J238" s="644" t="str">
        <f>'PRINT TARIFF'!L228</f>
        <v>via BEANR</v>
      </c>
      <c r="K238" s="289">
        <f>'PRINT TARIFF'!N228</f>
        <v>70</v>
      </c>
      <c r="L238" s="288">
        <f>'PRINT TARIFF'!O228</f>
        <v>0</v>
      </c>
      <c r="M238" s="288">
        <f>'PRINT TARIFF'!P228</f>
        <v>0</v>
      </c>
      <c r="N238" s="288">
        <f>'PRINT TARIFF'!Q228</f>
        <v>0</v>
      </c>
      <c r="O238" s="288">
        <f>'PRINT TARIFF'!R228</f>
        <v>0</v>
      </c>
      <c r="P238" s="288">
        <f>'PRINT TARIFF'!S228</f>
        <v>0</v>
      </c>
      <c r="Q238" s="288">
        <f>'PRINT TARIFF'!T228</f>
        <v>15</v>
      </c>
      <c r="R238" s="288">
        <f>'PRINT TARIFF'!U228</f>
        <v>0</v>
      </c>
      <c r="S238" s="288">
        <f>'PRINT TARIFF'!V228</f>
        <v>0</v>
      </c>
      <c r="T238" s="288">
        <f>'PRINT TARIFF'!W228</f>
        <v>0</v>
      </c>
      <c r="U238" s="288">
        <f>'PRINT TARIFF'!X228</f>
        <v>0</v>
      </c>
      <c r="V238" s="288">
        <f>'PRINT TARIFF'!Y228</f>
        <v>0</v>
      </c>
      <c r="W238" s="288">
        <f>'PRINT TARIFF'!Z228</f>
        <v>0</v>
      </c>
      <c r="X238" s="289">
        <f>'PRINT TARIFF'!AA228</f>
        <v>43</v>
      </c>
      <c r="Y238" s="290">
        <f>'PRINT TARIFF'!AI228</f>
        <v>0</v>
      </c>
      <c r="Z238" s="290" t="str">
        <f>IF('PRINT TARIFF'!AJ228&lt;&gt;"",'PRINT TARIFF'!AJ228,"")</f>
        <v/>
      </c>
      <c r="AA238" s="291">
        <f>'PRINT TARIFF'!AK228</f>
        <v>0</v>
      </c>
    </row>
    <row r="239" spans="1:27" s="292" customFormat="1" ht="13.9" customHeight="1" x14ac:dyDescent="0.2">
      <c r="A239" s="283" t="str">
        <f>'PRINT TARIFF'!A229</f>
        <v>Melbourne</v>
      </c>
      <c r="B239" s="284" t="str">
        <f>'PRINT TARIFF'!C229</f>
        <v>SSC Consolidation SAS</v>
      </c>
      <c r="C239" s="285" t="str">
        <f>'PRINT TARIFF'!D229</f>
        <v>France</v>
      </c>
      <c r="D239" s="285" t="str">
        <f>'PRINT TARIFF'!E229</f>
        <v>Fos sur Mer</v>
      </c>
      <c r="E239" s="286"/>
      <c r="F239" s="287" t="str">
        <f>'PRINT TARIFF'!H229</f>
        <v>USD</v>
      </c>
      <c r="G239" s="288">
        <f>'PRINT TARIFF'!I229</f>
        <v>123</v>
      </c>
      <c r="H239" s="288">
        <f>'PRINT TARIFF'!J229</f>
        <v>123</v>
      </c>
      <c r="I239" s="288">
        <f>'PRINT TARIFF'!K229</f>
        <v>123</v>
      </c>
      <c r="J239" s="644" t="str">
        <f>'PRINT TARIFF'!L229</f>
        <v>via BEANR</v>
      </c>
      <c r="K239" s="289">
        <f>'PRINT TARIFF'!N229</f>
        <v>71</v>
      </c>
      <c r="L239" s="288">
        <f>'PRINT TARIFF'!O229</f>
        <v>0</v>
      </c>
      <c r="M239" s="288">
        <f>'PRINT TARIFF'!P229</f>
        <v>0</v>
      </c>
      <c r="N239" s="288">
        <f>'PRINT TARIFF'!Q229</f>
        <v>0</v>
      </c>
      <c r="O239" s="288">
        <f>'PRINT TARIFF'!R229</f>
        <v>0</v>
      </c>
      <c r="P239" s="288">
        <f>'PRINT TARIFF'!S229</f>
        <v>0</v>
      </c>
      <c r="Q239" s="288">
        <f>'PRINT TARIFF'!T229</f>
        <v>15</v>
      </c>
      <c r="R239" s="288">
        <f>'PRINT TARIFF'!U229</f>
        <v>0</v>
      </c>
      <c r="S239" s="288">
        <f>'PRINT TARIFF'!V229</f>
        <v>0</v>
      </c>
      <c r="T239" s="288">
        <f>'PRINT TARIFF'!W229</f>
        <v>0</v>
      </c>
      <c r="U239" s="288">
        <f>'PRINT TARIFF'!X229</f>
        <v>0</v>
      </c>
      <c r="V239" s="288">
        <f>'PRINT TARIFF'!Y229</f>
        <v>0</v>
      </c>
      <c r="W239" s="288">
        <f>'PRINT TARIFF'!Z229</f>
        <v>0</v>
      </c>
      <c r="X239" s="289">
        <f>'PRINT TARIFF'!AA229</f>
        <v>43</v>
      </c>
      <c r="Y239" s="290">
        <f>'PRINT TARIFF'!AI229</f>
        <v>0</v>
      </c>
      <c r="Z239" s="290" t="str">
        <f>IF('PRINT TARIFF'!AJ229&lt;&gt;"",'PRINT TARIFF'!AJ229,"")</f>
        <v/>
      </c>
      <c r="AA239" s="291">
        <f>'PRINT TARIFF'!AK229</f>
        <v>0</v>
      </c>
    </row>
    <row r="240" spans="1:27" s="292" customFormat="1" ht="13.9" customHeight="1" x14ac:dyDescent="0.2">
      <c r="A240" s="283" t="str">
        <f>'PRINT TARIFF'!A230</f>
        <v>Sydney</v>
      </c>
      <c r="B240" s="284" t="str">
        <f>'PRINT TARIFF'!C230</f>
        <v>SSC Consolidation SAS</v>
      </c>
      <c r="C240" s="285" t="str">
        <f>'PRINT TARIFF'!D230</f>
        <v>France</v>
      </c>
      <c r="D240" s="285" t="str">
        <f>'PRINT TARIFF'!E230</f>
        <v>Fos sur Mer</v>
      </c>
      <c r="E240" s="286"/>
      <c r="F240" s="287" t="str">
        <f>'PRINT TARIFF'!H230</f>
        <v>USD</v>
      </c>
      <c r="G240" s="288">
        <f>'PRINT TARIFF'!I230</f>
        <v>123</v>
      </c>
      <c r="H240" s="288">
        <f>'PRINT TARIFF'!J230</f>
        <v>123</v>
      </c>
      <c r="I240" s="288">
        <f>'PRINT TARIFF'!K230</f>
        <v>123</v>
      </c>
      <c r="J240" s="644" t="str">
        <f>'PRINT TARIFF'!L230</f>
        <v>via BEANR</v>
      </c>
      <c r="K240" s="289">
        <f>'PRINT TARIFF'!N230</f>
        <v>66</v>
      </c>
      <c r="L240" s="288">
        <f>'PRINT TARIFF'!O230</f>
        <v>0</v>
      </c>
      <c r="M240" s="288">
        <f>'PRINT TARIFF'!P230</f>
        <v>0</v>
      </c>
      <c r="N240" s="288">
        <f>'PRINT TARIFF'!Q230</f>
        <v>0</v>
      </c>
      <c r="O240" s="288">
        <f>'PRINT TARIFF'!R230</f>
        <v>0</v>
      </c>
      <c r="P240" s="288">
        <f>'PRINT TARIFF'!S230</f>
        <v>0</v>
      </c>
      <c r="Q240" s="288">
        <f>'PRINT TARIFF'!T230</f>
        <v>15</v>
      </c>
      <c r="R240" s="288">
        <f>'PRINT TARIFF'!U230</f>
        <v>0</v>
      </c>
      <c r="S240" s="288">
        <f>'PRINT TARIFF'!V230</f>
        <v>0</v>
      </c>
      <c r="T240" s="288">
        <f>'PRINT TARIFF'!W230</f>
        <v>0</v>
      </c>
      <c r="U240" s="288">
        <f>'PRINT TARIFF'!X230</f>
        <v>0</v>
      </c>
      <c r="V240" s="288">
        <f>'PRINT TARIFF'!Y230</f>
        <v>0</v>
      </c>
      <c r="W240" s="288">
        <f>'PRINT TARIFF'!Z230</f>
        <v>0</v>
      </c>
      <c r="X240" s="289">
        <f>'PRINT TARIFF'!AA230</f>
        <v>43</v>
      </c>
      <c r="Y240" s="290">
        <f>'PRINT TARIFF'!AI230</f>
        <v>0</v>
      </c>
      <c r="Z240" s="290" t="str">
        <f>IF('PRINT TARIFF'!AJ230&lt;&gt;"",'PRINT TARIFF'!AJ230,"")</f>
        <v/>
      </c>
      <c r="AA240" s="291">
        <f>'PRINT TARIFF'!AK230</f>
        <v>0</v>
      </c>
    </row>
    <row r="241" spans="1:27" s="292" customFormat="1" ht="13.9" customHeight="1" x14ac:dyDescent="0.2">
      <c r="A241" s="283" t="str">
        <f>'PRINT TARIFF'!A231</f>
        <v>Adelaide</v>
      </c>
      <c r="B241" s="284" t="str">
        <f>'PRINT TARIFF'!C231</f>
        <v>SSC Consolidation SAS</v>
      </c>
      <c r="C241" s="285" t="str">
        <f>'PRINT TARIFF'!D231</f>
        <v>France</v>
      </c>
      <c r="D241" s="285" t="str">
        <f>'PRINT TARIFF'!E231</f>
        <v>Le Havre</v>
      </c>
      <c r="E241" s="286"/>
      <c r="F241" s="287" t="str">
        <f>'PRINT TARIFF'!H231</f>
        <v>USD</v>
      </c>
      <c r="G241" s="288">
        <f>'PRINT TARIFF'!I231</f>
        <v>114</v>
      </c>
      <c r="H241" s="288">
        <f>'PRINT TARIFF'!J231</f>
        <v>114</v>
      </c>
      <c r="I241" s="288">
        <f>'PRINT TARIFF'!K231</f>
        <v>114</v>
      </c>
      <c r="J241" s="644" t="str">
        <f>'PRINT TARIFF'!L231</f>
        <v>via BEANR</v>
      </c>
      <c r="K241" s="289">
        <f>'PRINT TARIFF'!N231</f>
        <v>65</v>
      </c>
      <c r="L241" s="288">
        <f>'PRINT TARIFF'!O231</f>
        <v>0</v>
      </c>
      <c r="M241" s="288">
        <f>'PRINT TARIFF'!P231</f>
        <v>0</v>
      </c>
      <c r="N241" s="288">
        <f>'PRINT TARIFF'!Q231</f>
        <v>0</v>
      </c>
      <c r="O241" s="288">
        <f>'PRINT TARIFF'!R231</f>
        <v>0</v>
      </c>
      <c r="P241" s="288">
        <f>'PRINT TARIFF'!S231</f>
        <v>0</v>
      </c>
      <c r="Q241" s="288">
        <f>'PRINT TARIFF'!T231</f>
        <v>15</v>
      </c>
      <c r="R241" s="288">
        <f>'PRINT TARIFF'!U231</f>
        <v>0</v>
      </c>
      <c r="S241" s="288">
        <f>'PRINT TARIFF'!V231</f>
        <v>0</v>
      </c>
      <c r="T241" s="288">
        <f>'PRINT TARIFF'!W231</f>
        <v>0</v>
      </c>
      <c r="U241" s="288">
        <f>'PRINT TARIFF'!X231</f>
        <v>0</v>
      </c>
      <c r="V241" s="288">
        <f>'PRINT TARIFF'!Y231</f>
        <v>0</v>
      </c>
      <c r="W241" s="288">
        <f>'PRINT TARIFF'!Z231</f>
        <v>0</v>
      </c>
      <c r="X241" s="289">
        <f>'PRINT TARIFF'!AA231</f>
        <v>44</v>
      </c>
      <c r="Y241" s="290">
        <f>'PRINT TARIFF'!AI231</f>
        <v>0</v>
      </c>
      <c r="Z241" s="290" t="str">
        <f>IF('PRINT TARIFF'!AJ231&lt;&gt;"",'PRINT TARIFF'!AJ231,"")</f>
        <v/>
      </c>
      <c r="AA241" s="291">
        <f>'PRINT TARIFF'!AK231</f>
        <v>0</v>
      </c>
    </row>
    <row r="242" spans="1:27" s="292" customFormat="1" ht="13.9" customHeight="1" x14ac:dyDescent="0.2">
      <c r="A242" s="283" t="str">
        <f>'PRINT TARIFF'!A232</f>
        <v>Brisbane</v>
      </c>
      <c r="B242" s="284" t="str">
        <f>'PRINT TARIFF'!C232</f>
        <v>SSC Consolidation SAS</v>
      </c>
      <c r="C242" s="285" t="str">
        <f>'PRINT TARIFF'!D232</f>
        <v>France</v>
      </c>
      <c r="D242" s="285" t="str">
        <f>'PRINT TARIFF'!E232</f>
        <v>Le Havre</v>
      </c>
      <c r="E242" s="286"/>
      <c r="F242" s="287" t="str">
        <f>'PRINT TARIFF'!H232</f>
        <v>USD</v>
      </c>
      <c r="G242" s="288">
        <f>'PRINT TARIFF'!I232</f>
        <v>123</v>
      </c>
      <c r="H242" s="288">
        <f>'PRINT TARIFF'!J232</f>
        <v>123</v>
      </c>
      <c r="I242" s="288">
        <f>'PRINT TARIFF'!K232</f>
        <v>123</v>
      </c>
      <c r="J242" s="644" t="str">
        <f>'PRINT TARIFF'!L232</f>
        <v>via BEANR</v>
      </c>
      <c r="K242" s="289">
        <f>'PRINT TARIFF'!N232</f>
        <v>79</v>
      </c>
      <c r="L242" s="288">
        <f>'PRINT TARIFF'!O232</f>
        <v>0</v>
      </c>
      <c r="M242" s="288">
        <f>'PRINT TARIFF'!P232</f>
        <v>0</v>
      </c>
      <c r="N242" s="288">
        <f>'PRINT TARIFF'!Q232</f>
        <v>0</v>
      </c>
      <c r="O242" s="288">
        <f>'PRINT TARIFF'!R232</f>
        <v>0</v>
      </c>
      <c r="P242" s="288">
        <f>'PRINT TARIFF'!S232</f>
        <v>0</v>
      </c>
      <c r="Q242" s="288">
        <f>'PRINT TARIFF'!T232</f>
        <v>15</v>
      </c>
      <c r="R242" s="288">
        <f>'PRINT TARIFF'!U232</f>
        <v>0</v>
      </c>
      <c r="S242" s="288">
        <f>'PRINT TARIFF'!V232</f>
        <v>0</v>
      </c>
      <c r="T242" s="288">
        <f>'PRINT TARIFF'!W232</f>
        <v>0</v>
      </c>
      <c r="U242" s="288">
        <f>'PRINT TARIFF'!X232</f>
        <v>0</v>
      </c>
      <c r="V242" s="288">
        <f>'PRINT TARIFF'!Y232</f>
        <v>0</v>
      </c>
      <c r="W242" s="288">
        <f>'PRINT TARIFF'!Z232</f>
        <v>0</v>
      </c>
      <c r="X242" s="289">
        <f>'PRINT TARIFF'!AA232</f>
        <v>44</v>
      </c>
      <c r="Y242" s="290">
        <f>'PRINT TARIFF'!AI232</f>
        <v>0</v>
      </c>
      <c r="Z242" s="290" t="str">
        <f>IF('PRINT TARIFF'!AJ232&lt;&gt;"",'PRINT TARIFF'!AJ232,"")</f>
        <v/>
      </c>
      <c r="AA242" s="291">
        <f>'PRINT TARIFF'!AK232</f>
        <v>0</v>
      </c>
    </row>
    <row r="243" spans="1:27" s="292" customFormat="1" ht="13.9" customHeight="1" x14ac:dyDescent="0.2">
      <c r="A243" s="283" t="str">
        <f>'PRINT TARIFF'!A233</f>
        <v>Fremantle</v>
      </c>
      <c r="B243" s="284" t="str">
        <f>'PRINT TARIFF'!C233</f>
        <v>SSC Consolidation SAS</v>
      </c>
      <c r="C243" s="285" t="str">
        <f>'PRINT TARIFF'!D233</f>
        <v>France</v>
      </c>
      <c r="D243" s="285" t="str">
        <f>'PRINT TARIFF'!E233</f>
        <v>Le Havre</v>
      </c>
      <c r="E243" s="286"/>
      <c r="F243" s="287" t="str">
        <f>'PRINT TARIFF'!H233</f>
        <v>USD</v>
      </c>
      <c r="G243" s="288">
        <f>'PRINT TARIFF'!I233</f>
        <v>118</v>
      </c>
      <c r="H243" s="288">
        <f>'PRINT TARIFF'!J233</f>
        <v>118</v>
      </c>
      <c r="I243" s="288">
        <f>'PRINT TARIFF'!K233</f>
        <v>118</v>
      </c>
      <c r="J243" s="644" t="str">
        <f>'PRINT TARIFF'!L233</f>
        <v>via BEANR</v>
      </c>
      <c r="K243" s="289">
        <f>'PRINT TARIFF'!N233</f>
        <v>70</v>
      </c>
      <c r="L243" s="288">
        <f>'PRINT TARIFF'!O233</f>
        <v>0</v>
      </c>
      <c r="M243" s="288">
        <f>'PRINT TARIFF'!P233</f>
        <v>0</v>
      </c>
      <c r="N243" s="288">
        <f>'PRINT TARIFF'!Q233</f>
        <v>0</v>
      </c>
      <c r="O243" s="288">
        <f>'PRINT TARIFF'!R233</f>
        <v>0</v>
      </c>
      <c r="P243" s="288">
        <f>'PRINT TARIFF'!S233</f>
        <v>0</v>
      </c>
      <c r="Q243" s="288">
        <f>'PRINT TARIFF'!T233</f>
        <v>15</v>
      </c>
      <c r="R243" s="288">
        <f>'PRINT TARIFF'!U233</f>
        <v>0</v>
      </c>
      <c r="S243" s="288">
        <f>'PRINT TARIFF'!V233</f>
        <v>0</v>
      </c>
      <c r="T243" s="288">
        <f>'PRINT TARIFF'!W233</f>
        <v>0</v>
      </c>
      <c r="U243" s="288">
        <f>'PRINT TARIFF'!X233</f>
        <v>0</v>
      </c>
      <c r="V243" s="288">
        <f>'PRINT TARIFF'!Y233</f>
        <v>0</v>
      </c>
      <c r="W243" s="288">
        <f>'PRINT TARIFF'!Z233</f>
        <v>0</v>
      </c>
      <c r="X243" s="289">
        <f>'PRINT TARIFF'!AA233</f>
        <v>44</v>
      </c>
      <c r="Y243" s="290">
        <f>'PRINT TARIFF'!AI233</f>
        <v>0</v>
      </c>
      <c r="Z243" s="290" t="str">
        <f>IF('PRINT TARIFF'!AJ233&lt;&gt;"",'PRINT TARIFF'!AJ233,"")</f>
        <v/>
      </c>
      <c r="AA243" s="291">
        <f>'PRINT TARIFF'!AK233</f>
        <v>0</v>
      </c>
    </row>
    <row r="244" spans="1:27" s="292" customFormat="1" ht="13.9" customHeight="1" x14ac:dyDescent="0.2">
      <c r="A244" s="283" t="str">
        <f>'PRINT TARIFF'!A234</f>
        <v>Melbourne</v>
      </c>
      <c r="B244" s="284" t="str">
        <f>'PRINT TARIFF'!C234</f>
        <v>SSC Consolidation SAS</v>
      </c>
      <c r="C244" s="285" t="str">
        <f>'PRINT TARIFF'!D234</f>
        <v>France</v>
      </c>
      <c r="D244" s="285" t="str">
        <f>'PRINT TARIFF'!E234</f>
        <v>Le Havre</v>
      </c>
      <c r="E244" s="286"/>
      <c r="F244" s="287" t="str">
        <f>'PRINT TARIFF'!H234</f>
        <v>USD</v>
      </c>
      <c r="G244" s="288">
        <f>'PRINT TARIFF'!I234</f>
        <v>101</v>
      </c>
      <c r="H244" s="288">
        <f>'PRINT TARIFF'!J234</f>
        <v>101</v>
      </c>
      <c r="I244" s="288">
        <f>'PRINT TARIFF'!K234</f>
        <v>101</v>
      </c>
      <c r="J244" s="644" t="str">
        <f>'PRINT TARIFF'!L234</f>
        <v>via BEANR</v>
      </c>
      <c r="K244" s="289">
        <f>'PRINT TARIFF'!N234</f>
        <v>71</v>
      </c>
      <c r="L244" s="288">
        <f>'PRINT TARIFF'!O234</f>
        <v>0</v>
      </c>
      <c r="M244" s="288">
        <f>'PRINT TARIFF'!P234</f>
        <v>0</v>
      </c>
      <c r="N244" s="288">
        <f>'PRINT TARIFF'!Q234</f>
        <v>0</v>
      </c>
      <c r="O244" s="288">
        <f>'PRINT TARIFF'!R234</f>
        <v>0</v>
      </c>
      <c r="P244" s="288">
        <f>'PRINT TARIFF'!S234</f>
        <v>0</v>
      </c>
      <c r="Q244" s="288">
        <f>'PRINT TARIFF'!T234</f>
        <v>15</v>
      </c>
      <c r="R244" s="288">
        <f>'PRINT TARIFF'!U234</f>
        <v>0</v>
      </c>
      <c r="S244" s="288">
        <f>'PRINT TARIFF'!V234</f>
        <v>0</v>
      </c>
      <c r="T244" s="288">
        <f>'PRINT TARIFF'!W234</f>
        <v>0</v>
      </c>
      <c r="U244" s="288">
        <f>'PRINT TARIFF'!X234</f>
        <v>0</v>
      </c>
      <c r="V244" s="288">
        <f>'PRINT TARIFF'!Y234</f>
        <v>0</v>
      </c>
      <c r="W244" s="288">
        <f>'PRINT TARIFF'!Z234</f>
        <v>0</v>
      </c>
      <c r="X244" s="289">
        <f>'PRINT TARIFF'!AA234</f>
        <v>44</v>
      </c>
      <c r="Y244" s="290">
        <f>'PRINT TARIFF'!AI234</f>
        <v>0</v>
      </c>
      <c r="Z244" s="290" t="str">
        <f>IF('PRINT TARIFF'!AJ234&lt;&gt;"",'PRINT TARIFF'!AJ234,"")</f>
        <v/>
      </c>
      <c r="AA244" s="291">
        <f>'PRINT TARIFF'!AK234</f>
        <v>0</v>
      </c>
    </row>
    <row r="245" spans="1:27" s="292" customFormat="1" ht="13.9" customHeight="1" x14ac:dyDescent="0.2">
      <c r="A245" s="283" t="str">
        <f>'PRINT TARIFF'!A235</f>
        <v>Sydney</v>
      </c>
      <c r="B245" s="284" t="str">
        <f>'PRINT TARIFF'!C235</f>
        <v>SSC Consolidation SAS</v>
      </c>
      <c r="C245" s="285" t="str">
        <f>'PRINT TARIFF'!D235</f>
        <v>France</v>
      </c>
      <c r="D245" s="285" t="str">
        <f>'PRINT TARIFF'!E235</f>
        <v>Le Havre</v>
      </c>
      <c r="E245" s="286"/>
      <c r="F245" s="287" t="str">
        <f>'PRINT TARIFF'!H235</f>
        <v>USD</v>
      </c>
      <c r="G245" s="288">
        <f>'PRINT TARIFF'!I235</f>
        <v>101</v>
      </c>
      <c r="H245" s="288">
        <f>'PRINT TARIFF'!J235</f>
        <v>101</v>
      </c>
      <c r="I245" s="288">
        <f>'PRINT TARIFF'!K235</f>
        <v>101</v>
      </c>
      <c r="J245" s="644" t="str">
        <f>'PRINT TARIFF'!L235</f>
        <v>via BEANR</v>
      </c>
      <c r="K245" s="289">
        <f>'PRINT TARIFF'!N235</f>
        <v>66</v>
      </c>
      <c r="L245" s="288">
        <f>'PRINT TARIFF'!O235</f>
        <v>0</v>
      </c>
      <c r="M245" s="288">
        <f>'PRINT TARIFF'!P235</f>
        <v>0</v>
      </c>
      <c r="N245" s="288">
        <f>'PRINT TARIFF'!Q235</f>
        <v>0</v>
      </c>
      <c r="O245" s="288">
        <f>'PRINT TARIFF'!R235</f>
        <v>0</v>
      </c>
      <c r="P245" s="288">
        <f>'PRINT TARIFF'!S235</f>
        <v>0</v>
      </c>
      <c r="Q245" s="288">
        <f>'PRINT TARIFF'!T235</f>
        <v>15</v>
      </c>
      <c r="R245" s="288">
        <f>'PRINT TARIFF'!U235</f>
        <v>0</v>
      </c>
      <c r="S245" s="288">
        <f>'PRINT TARIFF'!V235</f>
        <v>0</v>
      </c>
      <c r="T245" s="288">
        <f>'PRINT TARIFF'!W235</f>
        <v>0</v>
      </c>
      <c r="U245" s="288">
        <f>'PRINT TARIFF'!X235</f>
        <v>0</v>
      </c>
      <c r="V245" s="288">
        <f>'PRINT TARIFF'!Y235</f>
        <v>0</v>
      </c>
      <c r="W245" s="288">
        <f>'PRINT TARIFF'!Z235</f>
        <v>0</v>
      </c>
      <c r="X245" s="289">
        <f>'PRINT TARIFF'!AA235</f>
        <v>44</v>
      </c>
      <c r="Y245" s="290">
        <f>'PRINT TARIFF'!AI235</f>
        <v>0</v>
      </c>
      <c r="Z245" s="290" t="str">
        <f>IF('PRINT TARIFF'!AJ235&lt;&gt;"",'PRINT TARIFF'!AJ235,"")</f>
        <v/>
      </c>
      <c r="AA245" s="291">
        <f>'PRINT TARIFF'!AK235</f>
        <v>0</v>
      </c>
    </row>
    <row r="246" spans="1:27" s="292" customFormat="1" ht="13.9" customHeight="1" x14ac:dyDescent="0.2">
      <c r="A246" s="283" t="str">
        <f>'PRINT TARIFF'!A236</f>
        <v>Adelaide</v>
      </c>
      <c r="B246" s="284" t="str">
        <f>'PRINT TARIFF'!C236</f>
        <v>SSC Consolidation SAS</v>
      </c>
      <c r="C246" s="285" t="str">
        <f>'PRINT TARIFF'!D236</f>
        <v>France</v>
      </c>
      <c r="D246" s="285" t="str">
        <f>'PRINT TARIFF'!E236</f>
        <v>Lyon</v>
      </c>
      <c r="E246" s="286"/>
      <c r="F246" s="287" t="str">
        <f>'PRINT TARIFF'!H236</f>
        <v>USD</v>
      </c>
      <c r="G246" s="288">
        <f>'PRINT TARIFF'!I236</f>
        <v>129</v>
      </c>
      <c r="H246" s="288">
        <f>'PRINT TARIFF'!J236</f>
        <v>129</v>
      </c>
      <c r="I246" s="288">
        <f>'PRINT TARIFF'!K236</f>
        <v>129</v>
      </c>
      <c r="J246" s="644" t="str">
        <f>'PRINT TARIFF'!L236</f>
        <v>via BEANR</v>
      </c>
      <c r="K246" s="289">
        <f>'PRINT TARIFF'!N236</f>
        <v>65</v>
      </c>
      <c r="L246" s="288">
        <f>'PRINT TARIFF'!O236</f>
        <v>0</v>
      </c>
      <c r="M246" s="288">
        <f>'PRINT TARIFF'!P236</f>
        <v>0</v>
      </c>
      <c r="N246" s="288">
        <f>'PRINT TARIFF'!Q236</f>
        <v>0</v>
      </c>
      <c r="O246" s="288">
        <f>'PRINT TARIFF'!R236</f>
        <v>0</v>
      </c>
      <c r="P246" s="288">
        <f>'PRINT TARIFF'!S236</f>
        <v>0</v>
      </c>
      <c r="Q246" s="288">
        <f>'PRINT TARIFF'!T236</f>
        <v>15</v>
      </c>
      <c r="R246" s="288">
        <f>'PRINT TARIFF'!U236</f>
        <v>0</v>
      </c>
      <c r="S246" s="288">
        <f>'PRINT TARIFF'!V236</f>
        <v>0</v>
      </c>
      <c r="T246" s="288">
        <f>'PRINT TARIFF'!W236</f>
        <v>0</v>
      </c>
      <c r="U246" s="288">
        <f>'PRINT TARIFF'!X236</f>
        <v>0</v>
      </c>
      <c r="V246" s="288">
        <f>'PRINT TARIFF'!Y236</f>
        <v>0</v>
      </c>
      <c r="W246" s="288">
        <f>'PRINT TARIFF'!Z236</f>
        <v>0</v>
      </c>
      <c r="X246" s="289">
        <f>'PRINT TARIFF'!AA236</f>
        <v>45</v>
      </c>
      <c r="Y246" s="290">
        <f>'PRINT TARIFF'!AI236</f>
        <v>0</v>
      </c>
      <c r="Z246" s="290" t="str">
        <f>IF('PRINT TARIFF'!AJ236&lt;&gt;"",'PRINT TARIFF'!AJ236,"")</f>
        <v/>
      </c>
      <c r="AA246" s="291">
        <f>'PRINT TARIFF'!AK236</f>
        <v>0</v>
      </c>
    </row>
    <row r="247" spans="1:27" s="292" customFormat="1" ht="13.9" customHeight="1" x14ac:dyDescent="0.2">
      <c r="A247" s="283" t="str">
        <f>'PRINT TARIFF'!A237</f>
        <v>Brisbane</v>
      </c>
      <c r="B247" s="284" t="str">
        <f>'PRINT TARIFF'!C237</f>
        <v>SSC Consolidation SAS</v>
      </c>
      <c r="C247" s="285" t="str">
        <f>'PRINT TARIFF'!D237</f>
        <v>France</v>
      </c>
      <c r="D247" s="285" t="str">
        <f>'PRINT TARIFF'!E237</f>
        <v>Lyon</v>
      </c>
      <c r="E247" s="286"/>
      <c r="F247" s="287" t="str">
        <f>'PRINT TARIFF'!H237</f>
        <v>USD</v>
      </c>
      <c r="G247" s="288">
        <f>'PRINT TARIFF'!I237</f>
        <v>132</v>
      </c>
      <c r="H247" s="288">
        <f>'PRINT TARIFF'!J237</f>
        <v>132</v>
      </c>
      <c r="I247" s="288">
        <f>'PRINT TARIFF'!K237</f>
        <v>132</v>
      </c>
      <c r="J247" s="644" t="str">
        <f>'PRINT TARIFF'!L237</f>
        <v>via BEANR</v>
      </c>
      <c r="K247" s="289">
        <f>'PRINT TARIFF'!N237</f>
        <v>79</v>
      </c>
      <c r="L247" s="288">
        <f>'PRINT TARIFF'!O237</f>
        <v>0</v>
      </c>
      <c r="M247" s="288">
        <f>'PRINT TARIFF'!P237</f>
        <v>0</v>
      </c>
      <c r="N247" s="288">
        <f>'PRINT TARIFF'!Q237</f>
        <v>0</v>
      </c>
      <c r="O247" s="288">
        <f>'PRINT TARIFF'!R237</f>
        <v>0</v>
      </c>
      <c r="P247" s="288">
        <f>'PRINT TARIFF'!S237</f>
        <v>0</v>
      </c>
      <c r="Q247" s="288">
        <f>'PRINT TARIFF'!T237</f>
        <v>15</v>
      </c>
      <c r="R247" s="288">
        <f>'PRINT TARIFF'!U237</f>
        <v>0</v>
      </c>
      <c r="S247" s="288">
        <f>'PRINT TARIFF'!V237</f>
        <v>0</v>
      </c>
      <c r="T247" s="288">
        <f>'PRINT TARIFF'!W237</f>
        <v>0</v>
      </c>
      <c r="U247" s="288">
        <f>'PRINT TARIFF'!X237</f>
        <v>0</v>
      </c>
      <c r="V247" s="288">
        <f>'PRINT TARIFF'!Y237</f>
        <v>0</v>
      </c>
      <c r="W247" s="288">
        <f>'PRINT TARIFF'!Z237</f>
        <v>0</v>
      </c>
      <c r="X247" s="289">
        <f>'PRINT TARIFF'!AA237</f>
        <v>45</v>
      </c>
      <c r="Y247" s="290">
        <f>'PRINT TARIFF'!AI237</f>
        <v>0</v>
      </c>
      <c r="Z247" s="290" t="str">
        <f>IF('PRINT TARIFF'!AJ237&lt;&gt;"",'PRINT TARIFF'!AJ237,"")</f>
        <v/>
      </c>
      <c r="AA247" s="291">
        <f>'PRINT TARIFF'!AK237</f>
        <v>0</v>
      </c>
    </row>
    <row r="248" spans="1:27" s="292" customFormat="1" ht="13.9" customHeight="1" x14ac:dyDescent="0.2">
      <c r="A248" s="283" t="str">
        <f>'PRINT TARIFF'!A238</f>
        <v>Fremantle</v>
      </c>
      <c r="B248" s="284" t="str">
        <f>'PRINT TARIFF'!C238</f>
        <v>SSC Consolidation SAS</v>
      </c>
      <c r="C248" s="285" t="str">
        <f>'PRINT TARIFF'!D238</f>
        <v>France</v>
      </c>
      <c r="D248" s="285" t="str">
        <f>'PRINT TARIFF'!E238</f>
        <v>Lyon</v>
      </c>
      <c r="E248" s="286"/>
      <c r="F248" s="287" t="str">
        <f>'PRINT TARIFF'!H238</f>
        <v>USD</v>
      </c>
      <c r="G248" s="288">
        <f>'PRINT TARIFF'!I238</f>
        <v>125</v>
      </c>
      <c r="H248" s="288">
        <f>'PRINT TARIFF'!J238</f>
        <v>125</v>
      </c>
      <c r="I248" s="288">
        <f>'PRINT TARIFF'!K238</f>
        <v>125</v>
      </c>
      <c r="J248" s="644" t="str">
        <f>'PRINT TARIFF'!L238</f>
        <v>via BEANR</v>
      </c>
      <c r="K248" s="289">
        <f>'PRINT TARIFF'!N238</f>
        <v>70</v>
      </c>
      <c r="L248" s="288">
        <f>'PRINT TARIFF'!O238</f>
        <v>0</v>
      </c>
      <c r="M248" s="288">
        <f>'PRINT TARIFF'!P238</f>
        <v>0</v>
      </c>
      <c r="N248" s="288">
        <f>'PRINT TARIFF'!Q238</f>
        <v>0</v>
      </c>
      <c r="O248" s="288">
        <f>'PRINT TARIFF'!R238</f>
        <v>0</v>
      </c>
      <c r="P248" s="288">
        <f>'PRINT TARIFF'!S238</f>
        <v>0</v>
      </c>
      <c r="Q248" s="288">
        <f>'PRINT TARIFF'!T238</f>
        <v>15</v>
      </c>
      <c r="R248" s="288">
        <f>'PRINT TARIFF'!U238</f>
        <v>0</v>
      </c>
      <c r="S248" s="288">
        <f>'PRINT TARIFF'!V238</f>
        <v>0</v>
      </c>
      <c r="T248" s="288">
        <f>'PRINT TARIFF'!W238</f>
        <v>0</v>
      </c>
      <c r="U248" s="288">
        <f>'PRINT TARIFF'!X238</f>
        <v>0</v>
      </c>
      <c r="V248" s="288">
        <f>'PRINT TARIFF'!Y238</f>
        <v>0</v>
      </c>
      <c r="W248" s="288">
        <f>'PRINT TARIFF'!Z238</f>
        <v>0</v>
      </c>
      <c r="X248" s="289">
        <f>'PRINT TARIFF'!AA238</f>
        <v>45</v>
      </c>
      <c r="Y248" s="290">
        <f>'PRINT TARIFF'!AI238</f>
        <v>0</v>
      </c>
      <c r="Z248" s="290" t="str">
        <f>IF('PRINT TARIFF'!AJ238&lt;&gt;"",'PRINT TARIFF'!AJ238,"")</f>
        <v/>
      </c>
      <c r="AA248" s="291">
        <f>'PRINT TARIFF'!AK238</f>
        <v>0</v>
      </c>
    </row>
    <row r="249" spans="1:27" s="292" customFormat="1" ht="13.9" customHeight="1" x14ac:dyDescent="0.2">
      <c r="A249" s="283" t="str">
        <f>'PRINT TARIFF'!A239</f>
        <v>Melbourne</v>
      </c>
      <c r="B249" s="284" t="str">
        <f>'PRINT TARIFF'!C239</f>
        <v>SSC Consolidation SAS</v>
      </c>
      <c r="C249" s="285" t="str">
        <f>'PRINT TARIFF'!D239</f>
        <v>France</v>
      </c>
      <c r="D249" s="285" t="str">
        <f>'PRINT TARIFF'!E239</f>
        <v>Lyon</v>
      </c>
      <c r="E249" s="286"/>
      <c r="F249" s="287" t="str">
        <f>'PRINT TARIFF'!H239</f>
        <v>USD</v>
      </c>
      <c r="G249" s="288">
        <f>'PRINT TARIFF'!I239</f>
        <v>105</v>
      </c>
      <c r="H249" s="288">
        <f>'PRINT TARIFF'!J239</f>
        <v>105</v>
      </c>
      <c r="I249" s="288">
        <f>'PRINT TARIFF'!K239</f>
        <v>105</v>
      </c>
      <c r="J249" s="644" t="str">
        <f>'PRINT TARIFF'!L239</f>
        <v>via BEANR</v>
      </c>
      <c r="K249" s="289">
        <f>'PRINT TARIFF'!N239</f>
        <v>71</v>
      </c>
      <c r="L249" s="288">
        <f>'PRINT TARIFF'!O239</f>
        <v>0</v>
      </c>
      <c r="M249" s="288">
        <f>'PRINT TARIFF'!P239</f>
        <v>0</v>
      </c>
      <c r="N249" s="288">
        <f>'PRINT TARIFF'!Q239</f>
        <v>0</v>
      </c>
      <c r="O249" s="288">
        <f>'PRINT TARIFF'!R239</f>
        <v>0</v>
      </c>
      <c r="P249" s="288">
        <f>'PRINT TARIFF'!S239</f>
        <v>0</v>
      </c>
      <c r="Q249" s="288">
        <f>'PRINT TARIFF'!T239</f>
        <v>15</v>
      </c>
      <c r="R249" s="288">
        <f>'PRINT TARIFF'!U239</f>
        <v>0</v>
      </c>
      <c r="S249" s="288">
        <f>'PRINT TARIFF'!V239</f>
        <v>0</v>
      </c>
      <c r="T249" s="288">
        <f>'PRINT TARIFF'!W239</f>
        <v>0</v>
      </c>
      <c r="U249" s="288">
        <f>'PRINT TARIFF'!X239</f>
        <v>0</v>
      </c>
      <c r="V249" s="288">
        <f>'PRINT TARIFF'!Y239</f>
        <v>0</v>
      </c>
      <c r="W249" s="288">
        <f>'PRINT TARIFF'!Z239</f>
        <v>0</v>
      </c>
      <c r="X249" s="289">
        <f>'PRINT TARIFF'!AA239</f>
        <v>45</v>
      </c>
      <c r="Y249" s="290">
        <f>'PRINT TARIFF'!AI239</f>
        <v>0</v>
      </c>
      <c r="Z249" s="290" t="str">
        <f>IF('PRINT TARIFF'!AJ239&lt;&gt;"",'PRINT TARIFF'!AJ239,"")</f>
        <v/>
      </c>
      <c r="AA249" s="291">
        <f>'PRINT TARIFF'!AK239</f>
        <v>0</v>
      </c>
    </row>
    <row r="250" spans="1:27" s="292" customFormat="1" ht="13.9" customHeight="1" x14ac:dyDescent="0.2">
      <c r="A250" s="283" t="str">
        <f>'PRINT TARIFF'!A240</f>
        <v>Sydney</v>
      </c>
      <c r="B250" s="284" t="str">
        <f>'PRINT TARIFF'!C240</f>
        <v>SSC Consolidation SAS</v>
      </c>
      <c r="C250" s="285" t="str">
        <f>'PRINT TARIFF'!D240</f>
        <v>France</v>
      </c>
      <c r="D250" s="285" t="str">
        <f>'PRINT TARIFF'!E240</f>
        <v>Lyon</v>
      </c>
      <c r="E250" s="286"/>
      <c r="F250" s="287" t="str">
        <f>'PRINT TARIFF'!H240</f>
        <v>USD</v>
      </c>
      <c r="G250" s="288">
        <f>'PRINT TARIFF'!I240</f>
        <v>105</v>
      </c>
      <c r="H250" s="288">
        <f>'PRINT TARIFF'!J240</f>
        <v>105</v>
      </c>
      <c r="I250" s="288">
        <f>'PRINT TARIFF'!K240</f>
        <v>105</v>
      </c>
      <c r="J250" s="644" t="str">
        <f>'PRINT TARIFF'!L240</f>
        <v>via BEANR</v>
      </c>
      <c r="K250" s="289">
        <f>'PRINT TARIFF'!N240</f>
        <v>66</v>
      </c>
      <c r="L250" s="288">
        <f>'PRINT TARIFF'!O240</f>
        <v>0</v>
      </c>
      <c r="M250" s="288">
        <f>'PRINT TARIFF'!P240</f>
        <v>0</v>
      </c>
      <c r="N250" s="288">
        <f>'PRINT TARIFF'!Q240</f>
        <v>0</v>
      </c>
      <c r="O250" s="288">
        <f>'PRINT TARIFF'!R240</f>
        <v>0</v>
      </c>
      <c r="P250" s="288">
        <f>'PRINT TARIFF'!S240</f>
        <v>0</v>
      </c>
      <c r="Q250" s="288">
        <f>'PRINT TARIFF'!T240</f>
        <v>15</v>
      </c>
      <c r="R250" s="288">
        <f>'PRINT TARIFF'!U240</f>
        <v>0</v>
      </c>
      <c r="S250" s="288">
        <f>'PRINT TARIFF'!V240</f>
        <v>0</v>
      </c>
      <c r="T250" s="288">
        <f>'PRINT TARIFF'!W240</f>
        <v>0</v>
      </c>
      <c r="U250" s="288">
        <f>'PRINT TARIFF'!X240</f>
        <v>0</v>
      </c>
      <c r="V250" s="288">
        <f>'PRINT TARIFF'!Y240</f>
        <v>0</v>
      </c>
      <c r="W250" s="288">
        <f>'PRINT TARIFF'!Z240</f>
        <v>0</v>
      </c>
      <c r="X250" s="289">
        <f>'PRINT TARIFF'!AA240</f>
        <v>45</v>
      </c>
      <c r="Y250" s="290">
        <f>'PRINT TARIFF'!AI240</f>
        <v>0</v>
      </c>
      <c r="Z250" s="290" t="str">
        <f>IF('PRINT TARIFF'!AJ240&lt;&gt;"",'PRINT TARIFF'!AJ240,"")</f>
        <v/>
      </c>
      <c r="AA250" s="291">
        <f>'PRINT TARIFF'!AK240</f>
        <v>0</v>
      </c>
    </row>
    <row r="251" spans="1:27" s="292" customFormat="1" ht="13.9" customHeight="1" x14ac:dyDescent="0.2">
      <c r="A251" s="283" t="str">
        <f>'PRINT TARIFF'!A752</f>
        <v>Adelaide</v>
      </c>
      <c r="B251" s="284" t="str">
        <f>'PRINT TARIFF'!C752</f>
        <v>SSC Consolidation SAS</v>
      </c>
      <c r="C251" s="285" t="str">
        <f>'PRINT TARIFF'!D752</f>
        <v>France</v>
      </c>
      <c r="D251" s="285" t="str">
        <f>'PRINT TARIFF'!E752</f>
        <v>Marseille</v>
      </c>
      <c r="E251" s="286"/>
      <c r="F251" s="287" t="str">
        <f>'PRINT TARIFF'!H752</f>
        <v>USD</v>
      </c>
      <c r="G251" s="288">
        <f>'PRINT TARIFF'!I752</f>
        <v>142</v>
      </c>
      <c r="H251" s="288">
        <f>'PRINT TARIFF'!J752</f>
        <v>142</v>
      </c>
      <c r="I251" s="288">
        <f>'PRINT TARIFF'!K752</f>
        <v>142</v>
      </c>
      <c r="J251" s="644" t="str">
        <f>'PRINT TARIFF'!L752</f>
        <v>via BEANR</v>
      </c>
      <c r="K251" s="289">
        <f>'PRINT TARIFF'!N752</f>
        <v>65</v>
      </c>
      <c r="L251" s="288">
        <f>'PRINT TARIFF'!O752</f>
        <v>0</v>
      </c>
      <c r="M251" s="288">
        <f>'PRINT TARIFF'!P752</f>
        <v>0</v>
      </c>
      <c r="N251" s="288">
        <f>'PRINT TARIFF'!Q752</f>
        <v>0</v>
      </c>
      <c r="O251" s="288">
        <f>'PRINT TARIFF'!R752</f>
        <v>0</v>
      </c>
      <c r="P251" s="288">
        <f>'PRINT TARIFF'!S752</f>
        <v>0</v>
      </c>
      <c r="Q251" s="288">
        <f>'PRINT TARIFF'!T752</f>
        <v>15</v>
      </c>
      <c r="R251" s="288">
        <f>'PRINT TARIFF'!U752</f>
        <v>0</v>
      </c>
      <c r="S251" s="288">
        <f>'PRINT TARIFF'!V752</f>
        <v>0</v>
      </c>
      <c r="T251" s="288">
        <f>'PRINT TARIFF'!W752</f>
        <v>0</v>
      </c>
      <c r="U251" s="288">
        <f>'PRINT TARIFF'!X752</f>
        <v>0</v>
      </c>
      <c r="V251" s="288">
        <f>'PRINT TARIFF'!Y752</f>
        <v>0</v>
      </c>
      <c r="W251" s="288">
        <f>'PRINT TARIFF'!Z752</f>
        <v>0</v>
      </c>
      <c r="X251" s="289">
        <f>'PRINT TARIFF'!AA752</f>
        <v>46</v>
      </c>
      <c r="Y251" s="290">
        <f>'PRINT TARIFF'!AI752</f>
        <v>0</v>
      </c>
      <c r="Z251" s="290" t="str">
        <f>IF('PRINT TARIFF'!AJ752&lt;&gt;"",'PRINT TARIFF'!AJ752,"")</f>
        <v/>
      </c>
      <c r="AA251" s="291">
        <f>'PRINT TARIFF'!AK752</f>
        <v>0</v>
      </c>
    </row>
    <row r="252" spans="1:27" s="292" customFormat="1" ht="13.9" customHeight="1" x14ac:dyDescent="0.2">
      <c r="A252" s="283" t="str">
        <f>'PRINT TARIFF'!A753</f>
        <v>Brisbane</v>
      </c>
      <c r="B252" s="284" t="str">
        <f>'PRINT TARIFF'!C753</f>
        <v>SSC Consolidation SAS</v>
      </c>
      <c r="C252" s="285" t="str">
        <f>'PRINT TARIFF'!D753</f>
        <v>France</v>
      </c>
      <c r="D252" s="285" t="str">
        <f>'PRINT TARIFF'!E753</f>
        <v>Marseille</v>
      </c>
      <c r="E252" s="286"/>
      <c r="F252" s="287" t="str">
        <f>'PRINT TARIFF'!H753</f>
        <v>USD</v>
      </c>
      <c r="G252" s="288">
        <f>'PRINT TARIFF'!I753</f>
        <v>147</v>
      </c>
      <c r="H252" s="288">
        <f>'PRINT TARIFF'!J753</f>
        <v>147</v>
      </c>
      <c r="I252" s="288">
        <f>'PRINT TARIFF'!K753</f>
        <v>147</v>
      </c>
      <c r="J252" s="644" t="str">
        <f>'PRINT TARIFF'!L753</f>
        <v>via BEANR</v>
      </c>
      <c r="K252" s="289">
        <f>'PRINT TARIFF'!N753</f>
        <v>79</v>
      </c>
      <c r="L252" s="288">
        <f>'PRINT TARIFF'!O753</f>
        <v>0</v>
      </c>
      <c r="M252" s="288">
        <f>'PRINT TARIFF'!P753</f>
        <v>0</v>
      </c>
      <c r="N252" s="288">
        <f>'PRINT TARIFF'!Q753</f>
        <v>0</v>
      </c>
      <c r="O252" s="288">
        <f>'PRINT TARIFF'!R753</f>
        <v>0</v>
      </c>
      <c r="P252" s="288">
        <f>'PRINT TARIFF'!S753</f>
        <v>0</v>
      </c>
      <c r="Q252" s="288">
        <f>'PRINT TARIFF'!T753</f>
        <v>15</v>
      </c>
      <c r="R252" s="288">
        <f>'PRINT TARIFF'!U753</f>
        <v>0</v>
      </c>
      <c r="S252" s="288">
        <f>'PRINT TARIFF'!V753</f>
        <v>0</v>
      </c>
      <c r="T252" s="288">
        <f>'PRINT TARIFF'!W753</f>
        <v>0</v>
      </c>
      <c r="U252" s="288">
        <f>'PRINT TARIFF'!X753</f>
        <v>0</v>
      </c>
      <c r="V252" s="288">
        <f>'PRINT TARIFF'!Y753</f>
        <v>0</v>
      </c>
      <c r="W252" s="288">
        <f>'PRINT TARIFF'!Z753</f>
        <v>0</v>
      </c>
      <c r="X252" s="289">
        <f>'PRINT TARIFF'!AA753</f>
        <v>46</v>
      </c>
      <c r="Y252" s="290">
        <f>'PRINT TARIFF'!AI753</f>
        <v>0</v>
      </c>
      <c r="Z252" s="290" t="str">
        <f>IF('PRINT TARIFF'!AJ753&lt;&gt;"",'PRINT TARIFF'!AJ753,"")</f>
        <v/>
      </c>
      <c r="AA252" s="291">
        <f>'PRINT TARIFF'!AK753</f>
        <v>0</v>
      </c>
    </row>
    <row r="253" spans="1:27" s="292" customFormat="1" ht="13.9" customHeight="1" x14ac:dyDescent="0.2">
      <c r="A253" s="283" t="str">
        <f>'PRINT TARIFF'!A754</f>
        <v>Fremantle</v>
      </c>
      <c r="B253" s="284" t="str">
        <f>'PRINT TARIFF'!C754</f>
        <v>SSC Consolidation SAS</v>
      </c>
      <c r="C253" s="285" t="str">
        <f>'PRINT TARIFF'!D754</f>
        <v>France</v>
      </c>
      <c r="D253" s="285" t="str">
        <f>'PRINT TARIFF'!E754</f>
        <v>Marseille</v>
      </c>
      <c r="E253" s="286"/>
      <c r="F253" s="287" t="str">
        <f>'PRINT TARIFF'!H754</f>
        <v>USD</v>
      </c>
      <c r="G253" s="288">
        <f>'PRINT TARIFF'!I754</f>
        <v>137</v>
      </c>
      <c r="H253" s="288">
        <f>'PRINT TARIFF'!J754</f>
        <v>137</v>
      </c>
      <c r="I253" s="288">
        <f>'PRINT TARIFF'!K754</f>
        <v>137</v>
      </c>
      <c r="J253" s="644" t="str">
        <f>'PRINT TARIFF'!L754</f>
        <v>via BEANR</v>
      </c>
      <c r="K253" s="289">
        <f>'PRINT TARIFF'!N754</f>
        <v>70</v>
      </c>
      <c r="L253" s="288">
        <f>'PRINT TARIFF'!O754</f>
        <v>0</v>
      </c>
      <c r="M253" s="288">
        <f>'PRINT TARIFF'!P754</f>
        <v>0</v>
      </c>
      <c r="N253" s="288">
        <f>'PRINT TARIFF'!Q754</f>
        <v>0</v>
      </c>
      <c r="O253" s="288">
        <f>'PRINT TARIFF'!R754</f>
        <v>0</v>
      </c>
      <c r="P253" s="288">
        <f>'PRINT TARIFF'!S754</f>
        <v>0</v>
      </c>
      <c r="Q253" s="288">
        <f>'PRINT TARIFF'!T754</f>
        <v>15</v>
      </c>
      <c r="R253" s="288">
        <f>'PRINT TARIFF'!U754</f>
        <v>0</v>
      </c>
      <c r="S253" s="288">
        <f>'PRINT TARIFF'!V754</f>
        <v>0</v>
      </c>
      <c r="T253" s="288">
        <f>'PRINT TARIFF'!W754</f>
        <v>0</v>
      </c>
      <c r="U253" s="288">
        <f>'PRINT TARIFF'!X754</f>
        <v>0</v>
      </c>
      <c r="V253" s="288">
        <f>'PRINT TARIFF'!Y754</f>
        <v>0</v>
      </c>
      <c r="W253" s="288">
        <f>'PRINT TARIFF'!Z754</f>
        <v>0</v>
      </c>
      <c r="X253" s="289">
        <f>'PRINT TARIFF'!AA754</f>
        <v>46</v>
      </c>
      <c r="Y253" s="290">
        <f>'PRINT TARIFF'!AI754</f>
        <v>0</v>
      </c>
      <c r="Z253" s="290" t="str">
        <f>IF('PRINT TARIFF'!AJ754&lt;&gt;"",'PRINT TARIFF'!AJ754,"")</f>
        <v/>
      </c>
      <c r="AA253" s="291">
        <f>'PRINT TARIFF'!AK754</f>
        <v>0</v>
      </c>
    </row>
    <row r="254" spans="1:27" s="292" customFormat="1" ht="13.9" customHeight="1" x14ac:dyDescent="0.2">
      <c r="A254" s="283" t="str">
        <f>'PRINT TARIFF'!A755</f>
        <v>Melbourne</v>
      </c>
      <c r="B254" s="284" t="str">
        <f>'PRINT TARIFF'!C755</f>
        <v>SSC Consolidation SAS</v>
      </c>
      <c r="C254" s="285" t="str">
        <f>'PRINT TARIFF'!D755</f>
        <v>France</v>
      </c>
      <c r="D254" s="285" t="str">
        <f>'PRINT TARIFF'!E755</f>
        <v>Marseille</v>
      </c>
      <c r="E254" s="286"/>
      <c r="F254" s="287" t="str">
        <f>'PRINT TARIFF'!H755</f>
        <v>USD</v>
      </c>
      <c r="G254" s="288">
        <f>'PRINT TARIFF'!I755</f>
        <v>124</v>
      </c>
      <c r="H254" s="288">
        <f>'PRINT TARIFF'!J755</f>
        <v>124</v>
      </c>
      <c r="I254" s="288">
        <f>'PRINT TARIFF'!K755</f>
        <v>124</v>
      </c>
      <c r="J254" s="644" t="str">
        <f>'PRINT TARIFF'!L755</f>
        <v>via BEANR</v>
      </c>
      <c r="K254" s="289">
        <f>'PRINT TARIFF'!N755</f>
        <v>71</v>
      </c>
      <c r="L254" s="288">
        <f>'PRINT TARIFF'!O755</f>
        <v>0</v>
      </c>
      <c r="M254" s="288">
        <f>'PRINT TARIFF'!P755</f>
        <v>0</v>
      </c>
      <c r="N254" s="288">
        <f>'PRINT TARIFF'!Q755</f>
        <v>0</v>
      </c>
      <c r="O254" s="288">
        <f>'PRINT TARIFF'!R755</f>
        <v>0</v>
      </c>
      <c r="P254" s="288">
        <f>'PRINT TARIFF'!S755</f>
        <v>0</v>
      </c>
      <c r="Q254" s="288">
        <f>'PRINT TARIFF'!T755</f>
        <v>15</v>
      </c>
      <c r="R254" s="288">
        <f>'PRINT TARIFF'!U755</f>
        <v>0</v>
      </c>
      <c r="S254" s="288">
        <f>'PRINT TARIFF'!V755</f>
        <v>0</v>
      </c>
      <c r="T254" s="288">
        <f>'PRINT TARIFF'!W755</f>
        <v>0</v>
      </c>
      <c r="U254" s="288">
        <f>'PRINT TARIFF'!X755</f>
        <v>0</v>
      </c>
      <c r="V254" s="288">
        <f>'PRINT TARIFF'!Y755</f>
        <v>0</v>
      </c>
      <c r="W254" s="288">
        <f>'PRINT TARIFF'!Z755</f>
        <v>0</v>
      </c>
      <c r="X254" s="289">
        <f>'PRINT TARIFF'!AA755</f>
        <v>46</v>
      </c>
      <c r="Y254" s="290">
        <f>'PRINT TARIFF'!AI755</f>
        <v>0</v>
      </c>
      <c r="Z254" s="290" t="str">
        <f>IF('PRINT TARIFF'!AJ755&lt;&gt;"",'PRINT TARIFF'!AJ755,"")</f>
        <v/>
      </c>
      <c r="AA254" s="291">
        <f>'PRINT TARIFF'!AK755</f>
        <v>0</v>
      </c>
    </row>
    <row r="255" spans="1:27" s="292" customFormat="1" ht="13.9" customHeight="1" x14ac:dyDescent="0.2">
      <c r="A255" s="283" t="str">
        <f>'PRINT TARIFF'!A756</f>
        <v>Sydney</v>
      </c>
      <c r="B255" s="284" t="str">
        <f>'PRINT TARIFF'!C756</f>
        <v>SSC Consolidation SAS</v>
      </c>
      <c r="C255" s="285" t="str">
        <f>'PRINT TARIFF'!D756</f>
        <v>France</v>
      </c>
      <c r="D255" s="285" t="str">
        <f>'PRINT TARIFF'!E756</f>
        <v>Marseille</v>
      </c>
      <c r="E255" s="286"/>
      <c r="F255" s="287" t="str">
        <f>'PRINT TARIFF'!H756</f>
        <v>USD</v>
      </c>
      <c r="G255" s="288">
        <f>'PRINT TARIFF'!I756</f>
        <v>124</v>
      </c>
      <c r="H255" s="288">
        <f>'PRINT TARIFF'!J756</f>
        <v>124</v>
      </c>
      <c r="I255" s="288">
        <f>'PRINT TARIFF'!K756</f>
        <v>124</v>
      </c>
      <c r="J255" s="644" t="str">
        <f>'PRINT TARIFF'!L756</f>
        <v>via BEANR</v>
      </c>
      <c r="K255" s="289">
        <f>'PRINT TARIFF'!N756</f>
        <v>66</v>
      </c>
      <c r="L255" s="288">
        <f>'PRINT TARIFF'!O756</f>
        <v>0</v>
      </c>
      <c r="M255" s="288">
        <f>'PRINT TARIFF'!P756</f>
        <v>0</v>
      </c>
      <c r="N255" s="288">
        <f>'PRINT TARIFF'!Q756</f>
        <v>0</v>
      </c>
      <c r="O255" s="288">
        <f>'PRINT TARIFF'!R756</f>
        <v>0</v>
      </c>
      <c r="P255" s="288">
        <f>'PRINT TARIFF'!S756</f>
        <v>0</v>
      </c>
      <c r="Q255" s="288">
        <f>'PRINT TARIFF'!T756</f>
        <v>15</v>
      </c>
      <c r="R255" s="288">
        <f>'PRINT TARIFF'!U756</f>
        <v>0</v>
      </c>
      <c r="S255" s="288">
        <f>'PRINT TARIFF'!V756</f>
        <v>0</v>
      </c>
      <c r="T255" s="288">
        <f>'PRINT TARIFF'!W756</f>
        <v>0</v>
      </c>
      <c r="U255" s="288">
        <f>'PRINT TARIFF'!X756</f>
        <v>0</v>
      </c>
      <c r="V255" s="288">
        <f>'PRINT TARIFF'!Y756</f>
        <v>0</v>
      </c>
      <c r="W255" s="288">
        <f>'PRINT TARIFF'!Z756</f>
        <v>0</v>
      </c>
      <c r="X255" s="289">
        <f>'PRINT TARIFF'!AA756</f>
        <v>46</v>
      </c>
      <c r="Y255" s="290">
        <f>'PRINT TARIFF'!AI756</f>
        <v>0</v>
      </c>
      <c r="Z255" s="290" t="str">
        <f>IF('PRINT TARIFF'!AJ756&lt;&gt;"",'PRINT TARIFF'!AJ756,"")</f>
        <v/>
      </c>
      <c r="AA255" s="291">
        <f>'PRINT TARIFF'!AK756</f>
        <v>0</v>
      </c>
    </row>
    <row r="256" spans="1:27" s="292" customFormat="1" ht="13.9" customHeight="1" x14ac:dyDescent="0.2">
      <c r="A256" s="283" t="str">
        <f>'PRINT TARIFF'!A241</f>
        <v>Adelaide</v>
      </c>
      <c r="B256" s="284" t="str">
        <f>'PRINT TARIFF'!C241</f>
        <v>SSC Consolidation SAS</v>
      </c>
      <c r="C256" s="285" t="str">
        <f>'PRINT TARIFF'!D241</f>
        <v>France</v>
      </c>
      <c r="D256" s="285" t="str">
        <f>'PRINT TARIFF'!E241</f>
        <v>Paris</v>
      </c>
      <c r="E256" s="286"/>
      <c r="F256" s="287" t="str">
        <f>'PRINT TARIFF'!H241</f>
        <v>USD</v>
      </c>
      <c r="G256" s="288">
        <f>'PRINT TARIFF'!I241</f>
        <v>124</v>
      </c>
      <c r="H256" s="288">
        <f>'PRINT TARIFF'!J241</f>
        <v>124</v>
      </c>
      <c r="I256" s="288">
        <f>'PRINT TARIFF'!K241</f>
        <v>124</v>
      </c>
      <c r="J256" s="644" t="str">
        <f>'PRINT TARIFF'!L241</f>
        <v>via BEANR</v>
      </c>
      <c r="K256" s="289">
        <f>'PRINT TARIFF'!N241</f>
        <v>65</v>
      </c>
      <c r="L256" s="288">
        <f>'PRINT TARIFF'!O241</f>
        <v>0</v>
      </c>
      <c r="M256" s="288">
        <f>'PRINT TARIFF'!P241</f>
        <v>0</v>
      </c>
      <c r="N256" s="288">
        <f>'PRINT TARIFF'!Q241</f>
        <v>0</v>
      </c>
      <c r="O256" s="288">
        <f>'PRINT TARIFF'!R241</f>
        <v>0</v>
      </c>
      <c r="P256" s="288">
        <f>'PRINT TARIFF'!S241</f>
        <v>0</v>
      </c>
      <c r="Q256" s="288">
        <f>'PRINT TARIFF'!T241</f>
        <v>15</v>
      </c>
      <c r="R256" s="288">
        <f>'PRINT TARIFF'!U241</f>
        <v>0</v>
      </c>
      <c r="S256" s="288">
        <f>'PRINT TARIFF'!V241</f>
        <v>0</v>
      </c>
      <c r="T256" s="288">
        <f>'PRINT TARIFF'!W241</f>
        <v>0</v>
      </c>
      <c r="U256" s="288">
        <f>'PRINT TARIFF'!X241</f>
        <v>0</v>
      </c>
      <c r="V256" s="288">
        <f>'PRINT TARIFF'!Y241</f>
        <v>0</v>
      </c>
      <c r="W256" s="288">
        <f>'PRINT TARIFF'!Z241</f>
        <v>0</v>
      </c>
      <c r="X256" s="289">
        <f>'PRINT TARIFF'!AA241</f>
        <v>47</v>
      </c>
      <c r="Y256" s="290">
        <f>'PRINT TARIFF'!AI241</f>
        <v>0</v>
      </c>
      <c r="Z256" s="290" t="str">
        <f>IF('PRINT TARIFF'!AJ241&lt;&gt;"",'PRINT TARIFF'!AJ241,"")</f>
        <v/>
      </c>
      <c r="AA256" s="291">
        <f>'PRINT TARIFF'!AK241</f>
        <v>0</v>
      </c>
    </row>
    <row r="257" spans="1:27" s="292" customFormat="1" ht="13.9" customHeight="1" x14ac:dyDescent="0.2">
      <c r="A257" s="283" t="str">
        <f>'PRINT TARIFF'!A242</f>
        <v>Brisbane</v>
      </c>
      <c r="B257" s="284" t="str">
        <f>'PRINT TARIFF'!C242</f>
        <v>SSC Consolidation SAS</v>
      </c>
      <c r="C257" s="285" t="str">
        <f>'PRINT TARIFF'!D242</f>
        <v>France</v>
      </c>
      <c r="D257" s="285" t="str">
        <f>'PRINT TARIFF'!E242</f>
        <v>Paris</v>
      </c>
      <c r="E257" s="286"/>
      <c r="F257" s="287" t="str">
        <f>'PRINT TARIFF'!H242</f>
        <v>USD</v>
      </c>
      <c r="G257" s="288">
        <f>'PRINT TARIFF'!I242</f>
        <v>122</v>
      </c>
      <c r="H257" s="288">
        <f>'PRINT TARIFF'!J242</f>
        <v>122</v>
      </c>
      <c r="I257" s="288">
        <f>'PRINT TARIFF'!K242</f>
        <v>122</v>
      </c>
      <c r="J257" s="644" t="str">
        <f>'PRINT TARIFF'!L242</f>
        <v>via BEANR</v>
      </c>
      <c r="K257" s="289">
        <f>'PRINT TARIFF'!N242</f>
        <v>79</v>
      </c>
      <c r="L257" s="288">
        <f>'PRINT TARIFF'!O242</f>
        <v>0</v>
      </c>
      <c r="M257" s="288">
        <f>'PRINT TARIFF'!P242</f>
        <v>0</v>
      </c>
      <c r="N257" s="288">
        <f>'PRINT TARIFF'!Q242</f>
        <v>0</v>
      </c>
      <c r="O257" s="288">
        <f>'PRINT TARIFF'!R242</f>
        <v>0</v>
      </c>
      <c r="P257" s="288">
        <f>'PRINT TARIFF'!S242</f>
        <v>0</v>
      </c>
      <c r="Q257" s="288">
        <f>'PRINT TARIFF'!T242</f>
        <v>15</v>
      </c>
      <c r="R257" s="288">
        <f>'PRINT TARIFF'!U242</f>
        <v>0</v>
      </c>
      <c r="S257" s="288">
        <f>'PRINT TARIFF'!V242</f>
        <v>0</v>
      </c>
      <c r="T257" s="288">
        <f>'PRINT TARIFF'!W242</f>
        <v>0</v>
      </c>
      <c r="U257" s="288">
        <f>'PRINT TARIFF'!X242</f>
        <v>0</v>
      </c>
      <c r="V257" s="288">
        <f>'PRINT TARIFF'!Y242</f>
        <v>0</v>
      </c>
      <c r="W257" s="288">
        <f>'PRINT TARIFF'!Z242</f>
        <v>0</v>
      </c>
      <c r="X257" s="289">
        <f>'PRINT TARIFF'!AA242</f>
        <v>47</v>
      </c>
      <c r="Y257" s="290">
        <f>'PRINT TARIFF'!AI242</f>
        <v>0</v>
      </c>
      <c r="Z257" s="290" t="str">
        <f>IF('PRINT TARIFF'!AJ242&lt;&gt;"",'PRINT TARIFF'!AJ242,"")</f>
        <v/>
      </c>
      <c r="AA257" s="291">
        <f>'PRINT TARIFF'!AK242</f>
        <v>0</v>
      </c>
    </row>
    <row r="258" spans="1:27" s="292" customFormat="1" ht="13.9" customHeight="1" x14ac:dyDescent="0.2">
      <c r="A258" s="283" t="str">
        <f>'PRINT TARIFF'!A243</f>
        <v>Fremantle</v>
      </c>
      <c r="B258" s="284" t="str">
        <f>'PRINT TARIFF'!C243</f>
        <v>SSC Consolidation SAS</v>
      </c>
      <c r="C258" s="285" t="str">
        <f>'PRINT TARIFF'!D243</f>
        <v>France</v>
      </c>
      <c r="D258" s="285" t="str">
        <f>'PRINT TARIFF'!E243</f>
        <v>Paris</v>
      </c>
      <c r="E258" s="286"/>
      <c r="F258" s="287" t="str">
        <f>'PRINT TARIFF'!H243</f>
        <v>USD</v>
      </c>
      <c r="G258" s="288">
        <f>'PRINT TARIFF'!I243</f>
        <v>118</v>
      </c>
      <c r="H258" s="288">
        <f>'PRINT TARIFF'!J243</f>
        <v>118</v>
      </c>
      <c r="I258" s="288">
        <f>'PRINT TARIFF'!K243</f>
        <v>118</v>
      </c>
      <c r="J258" s="644" t="str">
        <f>'PRINT TARIFF'!L243</f>
        <v>via BEANR</v>
      </c>
      <c r="K258" s="289">
        <f>'PRINT TARIFF'!N243</f>
        <v>70</v>
      </c>
      <c r="L258" s="288">
        <f>'PRINT TARIFF'!O243</f>
        <v>0</v>
      </c>
      <c r="M258" s="288">
        <f>'PRINT TARIFF'!P243</f>
        <v>0</v>
      </c>
      <c r="N258" s="288">
        <f>'PRINT TARIFF'!Q243</f>
        <v>0</v>
      </c>
      <c r="O258" s="288">
        <f>'PRINT TARIFF'!R243</f>
        <v>0</v>
      </c>
      <c r="P258" s="288">
        <f>'PRINT TARIFF'!S243</f>
        <v>0</v>
      </c>
      <c r="Q258" s="288">
        <f>'PRINT TARIFF'!T243</f>
        <v>15</v>
      </c>
      <c r="R258" s="288">
        <f>'PRINT TARIFF'!U243</f>
        <v>0</v>
      </c>
      <c r="S258" s="288">
        <f>'PRINT TARIFF'!V243</f>
        <v>0</v>
      </c>
      <c r="T258" s="288">
        <f>'PRINT TARIFF'!W243</f>
        <v>0</v>
      </c>
      <c r="U258" s="288">
        <f>'PRINT TARIFF'!X243</f>
        <v>0</v>
      </c>
      <c r="V258" s="288">
        <f>'PRINT TARIFF'!Y243</f>
        <v>0</v>
      </c>
      <c r="W258" s="288">
        <f>'PRINT TARIFF'!Z243</f>
        <v>0</v>
      </c>
      <c r="X258" s="289">
        <f>'PRINT TARIFF'!AA243</f>
        <v>47</v>
      </c>
      <c r="Y258" s="290">
        <f>'PRINT TARIFF'!AI243</f>
        <v>0</v>
      </c>
      <c r="Z258" s="290" t="str">
        <f>IF('PRINT TARIFF'!AJ243&lt;&gt;"",'PRINT TARIFF'!AJ243,"")</f>
        <v/>
      </c>
      <c r="AA258" s="291">
        <f>'PRINT TARIFF'!AK243</f>
        <v>0</v>
      </c>
    </row>
    <row r="259" spans="1:27" s="292" customFormat="1" ht="13.9" customHeight="1" x14ac:dyDescent="0.2">
      <c r="A259" s="283" t="str">
        <f>'PRINT TARIFF'!A244</f>
        <v>Melbourne</v>
      </c>
      <c r="B259" s="284" t="str">
        <f>'PRINT TARIFF'!C244</f>
        <v>SSC Consolidation SAS</v>
      </c>
      <c r="C259" s="285" t="str">
        <f>'PRINT TARIFF'!D244</f>
        <v>France</v>
      </c>
      <c r="D259" s="285" t="str">
        <f>'PRINT TARIFF'!E244</f>
        <v>Paris</v>
      </c>
      <c r="E259" s="286"/>
      <c r="F259" s="287" t="str">
        <f>'PRINT TARIFF'!H244</f>
        <v>USD</v>
      </c>
      <c r="G259" s="288">
        <f>'PRINT TARIFF'!I244</f>
        <v>95</v>
      </c>
      <c r="H259" s="288">
        <f>'PRINT TARIFF'!J244</f>
        <v>95</v>
      </c>
      <c r="I259" s="288">
        <f>'PRINT TARIFF'!K244</f>
        <v>95</v>
      </c>
      <c r="J259" s="644" t="str">
        <f>'PRINT TARIFF'!L244</f>
        <v>via BEANR</v>
      </c>
      <c r="K259" s="289">
        <f>'PRINT TARIFF'!N244</f>
        <v>71</v>
      </c>
      <c r="L259" s="288">
        <f>'PRINT TARIFF'!O244</f>
        <v>0</v>
      </c>
      <c r="M259" s="288">
        <f>'PRINT TARIFF'!P244</f>
        <v>0</v>
      </c>
      <c r="N259" s="288">
        <f>'PRINT TARIFF'!Q244</f>
        <v>0</v>
      </c>
      <c r="O259" s="288">
        <f>'PRINT TARIFF'!R244</f>
        <v>0</v>
      </c>
      <c r="P259" s="288">
        <f>'PRINT TARIFF'!S244</f>
        <v>0</v>
      </c>
      <c r="Q259" s="288">
        <f>'PRINT TARIFF'!T244</f>
        <v>15</v>
      </c>
      <c r="R259" s="288">
        <f>'PRINT TARIFF'!U244</f>
        <v>0</v>
      </c>
      <c r="S259" s="288">
        <f>'PRINT TARIFF'!V244</f>
        <v>0</v>
      </c>
      <c r="T259" s="288">
        <f>'PRINT TARIFF'!W244</f>
        <v>0</v>
      </c>
      <c r="U259" s="288">
        <f>'PRINT TARIFF'!X244</f>
        <v>0</v>
      </c>
      <c r="V259" s="288">
        <f>'PRINT TARIFF'!Y244</f>
        <v>0</v>
      </c>
      <c r="W259" s="288">
        <f>'PRINT TARIFF'!Z244</f>
        <v>0</v>
      </c>
      <c r="X259" s="289">
        <f>'PRINT TARIFF'!AA244</f>
        <v>47</v>
      </c>
      <c r="Y259" s="290">
        <f>'PRINT TARIFF'!AI244</f>
        <v>0</v>
      </c>
      <c r="Z259" s="290" t="str">
        <f>IF('PRINT TARIFF'!AJ244&lt;&gt;"",'PRINT TARIFF'!AJ244,"")</f>
        <v/>
      </c>
      <c r="AA259" s="291">
        <f>'PRINT TARIFF'!AK244</f>
        <v>0</v>
      </c>
    </row>
    <row r="260" spans="1:27" s="292" customFormat="1" ht="13.9" customHeight="1" x14ac:dyDescent="0.2">
      <c r="A260" s="283" t="str">
        <f>'PRINT TARIFF'!A245</f>
        <v>Sydney</v>
      </c>
      <c r="B260" s="284" t="str">
        <f>'PRINT TARIFF'!C245</f>
        <v>SSC Consolidation SAS</v>
      </c>
      <c r="C260" s="285" t="str">
        <f>'PRINT TARIFF'!D245</f>
        <v>France</v>
      </c>
      <c r="D260" s="285" t="str">
        <f>'PRINT TARIFF'!E245</f>
        <v>Paris</v>
      </c>
      <c r="E260" s="286"/>
      <c r="F260" s="287" t="str">
        <f>'PRINT TARIFF'!H245</f>
        <v>USD</v>
      </c>
      <c r="G260" s="288">
        <f>'PRINT TARIFF'!I245</f>
        <v>95</v>
      </c>
      <c r="H260" s="288">
        <f>'PRINT TARIFF'!J245</f>
        <v>95</v>
      </c>
      <c r="I260" s="288">
        <f>'PRINT TARIFF'!K245</f>
        <v>95</v>
      </c>
      <c r="J260" s="644" t="str">
        <f>'PRINT TARIFF'!L245</f>
        <v>via BEANR</v>
      </c>
      <c r="K260" s="289">
        <f>'PRINT TARIFF'!N245</f>
        <v>66</v>
      </c>
      <c r="L260" s="288">
        <f>'PRINT TARIFF'!O245</f>
        <v>0</v>
      </c>
      <c r="M260" s="288">
        <f>'PRINT TARIFF'!P245</f>
        <v>0</v>
      </c>
      <c r="N260" s="288">
        <f>'PRINT TARIFF'!Q245</f>
        <v>0</v>
      </c>
      <c r="O260" s="288">
        <f>'PRINT TARIFF'!R245</f>
        <v>0</v>
      </c>
      <c r="P260" s="288">
        <f>'PRINT TARIFF'!S245</f>
        <v>0</v>
      </c>
      <c r="Q260" s="288">
        <f>'PRINT TARIFF'!T245</f>
        <v>15</v>
      </c>
      <c r="R260" s="288">
        <f>'PRINT TARIFF'!U245</f>
        <v>0</v>
      </c>
      <c r="S260" s="288">
        <f>'PRINT TARIFF'!V245</f>
        <v>0</v>
      </c>
      <c r="T260" s="288">
        <f>'PRINT TARIFF'!W245</f>
        <v>0</v>
      </c>
      <c r="U260" s="288">
        <f>'PRINT TARIFF'!X245</f>
        <v>0</v>
      </c>
      <c r="V260" s="288">
        <f>'PRINT TARIFF'!Y245</f>
        <v>0</v>
      </c>
      <c r="W260" s="288">
        <f>'PRINT TARIFF'!Z245</f>
        <v>0</v>
      </c>
      <c r="X260" s="289">
        <f>'PRINT TARIFF'!AA245</f>
        <v>47</v>
      </c>
      <c r="Y260" s="290">
        <f>'PRINT TARIFF'!AI245</f>
        <v>0</v>
      </c>
      <c r="Z260" s="290" t="str">
        <f>IF('PRINT TARIFF'!AJ245&lt;&gt;"",'PRINT TARIFF'!AJ245,"")</f>
        <v/>
      </c>
      <c r="AA260" s="291">
        <f>'PRINT TARIFF'!AK245</f>
        <v>0</v>
      </c>
    </row>
    <row r="261" spans="1:27" s="292" customFormat="1" ht="13.9" customHeight="1" x14ac:dyDescent="0.2">
      <c r="A261" s="283" t="str">
        <f>'PRINT TARIFF'!A246</f>
        <v>Adelaide</v>
      </c>
      <c r="B261" s="284" t="str">
        <f>'PRINT TARIFF'!C246</f>
        <v>Saco Shipping</v>
      </c>
      <c r="C261" s="285" t="str">
        <f>'PRINT TARIFF'!D246</f>
        <v>Germany</v>
      </c>
      <c r="D261" s="285" t="str">
        <f>'PRINT TARIFF'!E246</f>
        <v>Bremen</v>
      </c>
      <c r="E261" s="286"/>
      <c r="F261" s="287" t="str">
        <f>'PRINT TARIFF'!H246</f>
        <v>USD</v>
      </c>
      <c r="G261" s="288">
        <f>'PRINT TARIFF'!I246</f>
        <v>82</v>
      </c>
      <c r="H261" s="288">
        <f>'PRINT TARIFF'!J246</f>
        <v>82</v>
      </c>
      <c r="I261" s="288">
        <f>'PRINT TARIFF'!K246</f>
        <v>82</v>
      </c>
      <c r="J261" s="644" t="str">
        <f>'PRINT TARIFF'!L246</f>
        <v>via DEHAM</v>
      </c>
      <c r="K261" s="289">
        <f>'PRINT TARIFF'!N246</f>
        <v>53</v>
      </c>
      <c r="L261" s="288">
        <f>'PRINT TARIFF'!O246</f>
        <v>0</v>
      </c>
      <c r="M261" s="288">
        <f>'PRINT TARIFF'!P246</f>
        <v>0</v>
      </c>
      <c r="N261" s="288">
        <f>'PRINT TARIFF'!Q246</f>
        <v>0</v>
      </c>
      <c r="O261" s="288">
        <f>'PRINT TARIFF'!R246</f>
        <v>0</v>
      </c>
      <c r="P261" s="288">
        <f>'PRINT TARIFF'!S246</f>
        <v>20</v>
      </c>
      <c r="Q261" s="288">
        <f>'PRINT TARIFF'!T246</f>
        <v>12</v>
      </c>
      <c r="R261" s="288">
        <f>'PRINT TARIFF'!U246</f>
        <v>0</v>
      </c>
      <c r="S261" s="288">
        <f>'PRINT TARIFF'!V246</f>
        <v>0</v>
      </c>
      <c r="T261" s="288">
        <f>'PRINT TARIFF'!W246</f>
        <v>0</v>
      </c>
      <c r="U261" s="288">
        <f>'PRINT TARIFF'!X246</f>
        <v>0</v>
      </c>
      <c r="V261" s="288">
        <f>'PRINT TARIFF'!Y246</f>
        <v>0</v>
      </c>
      <c r="W261" s="288">
        <f>'PRINT TARIFF'!Z246</f>
        <v>0</v>
      </c>
      <c r="X261" s="289">
        <f>'PRINT TARIFF'!AA246</f>
        <v>48</v>
      </c>
      <c r="Y261" s="290">
        <f>'PRINT TARIFF'!AI246</f>
        <v>0</v>
      </c>
      <c r="Z261" s="290" t="str">
        <f>IF('PRINT TARIFF'!AJ246&lt;&gt;"",'PRINT TARIFF'!AJ246,"")</f>
        <v/>
      </c>
      <c r="AA261" s="291">
        <f>'PRINT TARIFF'!AK246</f>
        <v>0</v>
      </c>
    </row>
    <row r="262" spans="1:27" s="292" customFormat="1" ht="13.9" customHeight="1" x14ac:dyDescent="0.2">
      <c r="A262" s="283" t="str">
        <f>'PRINT TARIFF'!A247</f>
        <v>Brisbane</v>
      </c>
      <c r="B262" s="284" t="str">
        <f>'PRINT TARIFF'!C247</f>
        <v>Saco Shipping</v>
      </c>
      <c r="C262" s="285" t="str">
        <f>'PRINT TARIFF'!D247</f>
        <v>Germany</v>
      </c>
      <c r="D262" s="285" t="str">
        <f>'PRINT TARIFF'!E247</f>
        <v>Bremen</v>
      </c>
      <c r="E262" s="286"/>
      <c r="F262" s="287" t="str">
        <f>'PRINT TARIFF'!H247</f>
        <v>USD</v>
      </c>
      <c r="G262" s="288">
        <f>'PRINT TARIFF'!I247</f>
        <v>82</v>
      </c>
      <c r="H262" s="288">
        <f>'PRINT TARIFF'!J247</f>
        <v>82</v>
      </c>
      <c r="I262" s="288">
        <f>'PRINT TARIFF'!K247</f>
        <v>82</v>
      </c>
      <c r="J262" s="644" t="str">
        <f>'PRINT TARIFF'!L247</f>
        <v>via DEHAM</v>
      </c>
      <c r="K262" s="289">
        <f>'PRINT TARIFF'!N247</f>
        <v>56</v>
      </c>
      <c r="L262" s="288">
        <f>'PRINT TARIFF'!O247</f>
        <v>0</v>
      </c>
      <c r="M262" s="288">
        <f>'PRINT TARIFF'!P247</f>
        <v>0</v>
      </c>
      <c r="N262" s="288">
        <f>'PRINT TARIFF'!Q247</f>
        <v>0</v>
      </c>
      <c r="O262" s="288">
        <f>'PRINT TARIFF'!R247</f>
        <v>0</v>
      </c>
      <c r="P262" s="288">
        <f>'PRINT TARIFF'!S247</f>
        <v>20</v>
      </c>
      <c r="Q262" s="288">
        <f>'PRINT TARIFF'!T247</f>
        <v>12</v>
      </c>
      <c r="R262" s="288">
        <f>'PRINT TARIFF'!U247</f>
        <v>0</v>
      </c>
      <c r="S262" s="288">
        <f>'PRINT TARIFF'!V247</f>
        <v>0</v>
      </c>
      <c r="T262" s="288">
        <f>'PRINT TARIFF'!W247</f>
        <v>0</v>
      </c>
      <c r="U262" s="288">
        <f>'PRINT TARIFF'!X247</f>
        <v>0</v>
      </c>
      <c r="V262" s="288">
        <f>'PRINT TARIFF'!Y247</f>
        <v>0</v>
      </c>
      <c r="W262" s="288">
        <f>'PRINT TARIFF'!Z247</f>
        <v>0</v>
      </c>
      <c r="X262" s="289">
        <f>'PRINT TARIFF'!AA247</f>
        <v>48</v>
      </c>
      <c r="Y262" s="290">
        <f>'PRINT TARIFF'!AI247</f>
        <v>0</v>
      </c>
      <c r="Z262" s="290" t="str">
        <f>IF('PRINT TARIFF'!AJ247&lt;&gt;"",'PRINT TARIFF'!AJ247,"")</f>
        <v/>
      </c>
      <c r="AA262" s="291">
        <f>'PRINT TARIFF'!AK247</f>
        <v>0</v>
      </c>
    </row>
    <row r="263" spans="1:27" s="292" customFormat="1" ht="13.9" customHeight="1" x14ac:dyDescent="0.2">
      <c r="A263" s="283" t="str">
        <f>'PRINT TARIFF'!A248</f>
        <v>Fremantle</v>
      </c>
      <c r="B263" s="284" t="str">
        <f>'PRINT TARIFF'!C248</f>
        <v>Saco Shipping</v>
      </c>
      <c r="C263" s="285" t="str">
        <f>'PRINT TARIFF'!D248</f>
        <v>Germany</v>
      </c>
      <c r="D263" s="285" t="str">
        <f>'PRINT TARIFF'!E248</f>
        <v>Bremen</v>
      </c>
      <c r="E263" s="286"/>
      <c r="F263" s="287" t="str">
        <f>'PRINT TARIFF'!H248</f>
        <v>USD</v>
      </c>
      <c r="G263" s="288">
        <f>'PRINT TARIFF'!I248</f>
        <v>82</v>
      </c>
      <c r="H263" s="288">
        <f>'PRINT TARIFF'!J248</f>
        <v>82</v>
      </c>
      <c r="I263" s="288">
        <f>'PRINT TARIFF'!K248</f>
        <v>82</v>
      </c>
      <c r="J263" s="644" t="str">
        <f>'PRINT TARIFF'!L248</f>
        <v>via DEHAM</v>
      </c>
      <c r="K263" s="289">
        <f>'PRINT TARIFF'!N248</f>
        <v>50</v>
      </c>
      <c r="L263" s="288">
        <f>'PRINT TARIFF'!O248</f>
        <v>0</v>
      </c>
      <c r="M263" s="288">
        <f>'PRINT TARIFF'!P248</f>
        <v>0</v>
      </c>
      <c r="N263" s="288">
        <f>'PRINT TARIFF'!Q248</f>
        <v>0</v>
      </c>
      <c r="O263" s="288">
        <f>'PRINT TARIFF'!R248</f>
        <v>0</v>
      </c>
      <c r="P263" s="288">
        <f>'PRINT TARIFF'!S248</f>
        <v>20</v>
      </c>
      <c r="Q263" s="288">
        <f>'PRINT TARIFF'!T248</f>
        <v>12</v>
      </c>
      <c r="R263" s="288">
        <f>'PRINT TARIFF'!U248</f>
        <v>0</v>
      </c>
      <c r="S263" s="288">
        <f>'PRINT TARIFF'!V248</f>
        <v>0</v>
      </c>
      <c r="T263" s="288">
        <f>'PRINT TARIFF'!W248</f>
        <v>0</v>
      </c>
      <c r="U263" s="288">
        <f>'PRINT TARIFF'!X248</f>
        <v>0</v>
      </c>
      <c r="V263" s="288">
        <f>'PRINT TARIFF'!Y248</f>
        <v>0</v>
      </c>
      <c r="W263" s="288">
        <f>'PRINT TARIFF'!Z248</f>
        <v>0</v>
      </c>
      <c r="X263" s="289">
        <f>'PRINT TARIFF'!AA248</f>
        <v>48</v>
      </c>
      <c r="Y263" s="290">
        <f>'PRINT TARIFF'!AI248</f>
        <v>0</v>
      </c>
      <c r="Z263" s="290" t="str">
        <f>IF('PRINT TARIFF'!AJ248&lt;&gt;"",'PRINT TARIFF'!AJ248,"")</f>
        <v/>
      </c>
      <c r="AA263" s="291">
        <f>'PRINT TARIFF'!AK248</f>
        <v>0</v>
      </c>
    </row>
    <row r="264" spans="1:27" s="292" customFormat="1" ht="13.9" customHeight="1" x14ac:dyDescent="0.2">
      <c r="A264" s="283" t="str">
        <f>'PRINT TARIFF'!A249</f>
        <v>Melbourne</v>
      </c>
      <c r="B264" s="284" t="str">
        <f>'PRINT TARIFF'!C249</f>
        <v>Saco Shipping</v>
      </c>
      <c r="C264" s="285" t="str">
        <f>'PRINT TARIFF'!D249</f>
        <v>Germany</v>
      </c>
      <c r="D264" s="285" t="str">
        <f>'PRINT TARIFF'!E249</f>
        <v>Bremen</v>
      </c>
      <c r="E264" s="286"/>
      <c r="F264" s="287" t="str">
        <f>'PRINT TARIFF'!H249</f>
        <v>USD</v>
      </c>
      <c r="G264" s="288">
        <f>'PRINT TARIFF'!I249</f>
        <v>52</v>
      </c>
      <c r="H264" s="288">
        <f>'PRINT TARIFF'!J249</f>
        <v>52</v>
      </c>
      <c r="I264" s="288">
        <f>'PRINT TARIFF'!K249</f>
        <v>52</v>
      </c>
      <c r="J264" s="644" t="str">
        <f>'PRINT TARIFF'!L249</f>
        <v>via DEHAM</v>
      </c>
      <c r="K264" s="289">
        <f>'PRINT TARIFF'!N249</f>
        <v>50</v>
      </c>
      <c r="L264" s="288">
        <f>'PRINT TARIFF'!O249</f>
        <v>0</v>
      </c>
      <c r="M264" s="288">
        <f>'PRINT TARIFF'!P249</f>
        <v>0</v>
      </c>
      <c r="N264" s="288">
        <f>'PRINT TARIFF'!Q249</f>
        <v>0</v>
      </c>
      <c r="O264" s="288">
        <f>'PRINT TARIFF'!R249</f>
        <v>0</v>
      </c>
      <c r="P264" s="288">
        <f>'PRINT TARIFF'!S249</f>
        <v>20</v>
      </c>
      <c r="Q264" s="288">
        <f>'PRINT TARIFF'!T249</f>
        <v>12</v>
      </c>
      <c r="R264" s="288">
        <f>'PRINT TARIFF'!U249</f>
        <v>0</v>
      </c>
      <c r="S264" s="288">
        <f>'PRINT TARIFF'!V249</f>
        <v>0</v>
      </c>
      <c r="T264" s="288">
        <f>'PRINT TARIFF'!W249</f>
        <v>0</v>
      </c>
      <c r="U264" s="288">
        <f>'PRINT TARIFF'!X249</f>
        <v>0</v>
      </c>
      <c r="V264" s="288">
        <f>'PRINT TARIFF'!Y249</f>
        <v>0</v>
      </c>
      <c r="W264" s="288">
        <f>'PRINT TARIFF'!Z249</f>
        <v>0</v>
      </c>
      <c r="X264" s="289">
        <f>'PRINT TARIFF'!AA249</f>
        <v>48</v>
      </c>
      <c r="Y264" s="290">
        <f>'PRINT TARIFF'!AI249</f>
        <v>0</v>
      </c>
      <c r="Z264" s="290" t="str">
        <f>IF('PRINT TARIFF'!AJ249&lt;&gt;"",'PRINT TARIFF'!AJ249,"")</f>
        <v/>
      </c>
      <c r="AA264" s="291">
        <f>'PRINT TARIFF'!AK249</f>
        <v>0</v>
      </c>
    </row>
    <row r="265" spans="1:27" s="292" customFormat="1" ht="13.9" customHeight="1" x14ac:dyDescent="0.2">
      <c r="A265" s="283" t="str">
        <f>'PRINT TARIFF'!A250</f>
        <v>Sydney</v>
      </c>
      <c r="B265" s="284" t="str">
        <f>'PRINT TARIFF'!C250</f>
        <v>Saco Shipping</v>
      </c>
      <c r="C265" s="285" t="str">
        <f>'PRINT TARIFF'!D250</f>
        <v>Germany</v>
      </c>
      <c r="D265" s="285" t="str">
        <f>'PRINT TARIFF'!E250</f>
        <v>Bremen</v>
      </c>
      <c r="E265" s="286"/>
      <c r="F265" s="287" t="str">
        <f>'PRINT TARIFF'!H250</f>
        <v>USD</v>
      </c>
      <c r="G265" s="288">
        <f>'PRINT TARIFF'!I250</f>
        <v>52</v>
      </c>
      <c r="H265" s="288">
        <f>'PRINT TARIFF'!J250</f>
        <v>52</v>
      </c>
      <c r="I265" s="288">
        <f>'PRINT TARIFF'!K250</f>
        <v>52</v>
      </c>
      <c r="J265" s="644" t="str">
        <f>'PRINT TARIFF'!L250</f>
        <v>via DEHAM</v>
      </c>
      <c r="K265" s="289">
        <f>'PRINT TARIFF'!N250</f>
        <v>45</v>
      </c>
      <c r="L265" s="288">
        <f>'PRINT TARIFF'!O250</f>
        <v>0</v>
      </c>
      <c r="M265" s="288">
        <f>'PRINT TARIFF'!P250</f>
        <v>0</v>
      </c>
      <c r="N265" s="288">
        <f>'PRINT TARIFF'!Q250</f>
        <v>0</v>
      </c>
      <c r="O265" s="288">
        <f>'PRINT TARIFF'!R250</f>
        <v>0</v>
      </c>
      <c r="P265" s="288">
        <f>'PRINT TARIFF'!S250</f>
        <v>20</v>
      </c>
      <c r="Q265" s="288">
        <f>'PRINT TARIFF'!T250</f>
        <v>12</v>
      </c>
      <c r="R265" s="288">
        <f>'PRINT TARIFF'!U250</f>
        <v>0</v>
      </c>
      <c r="S265" s="288">
        <f>'PRINT TARIFF'!V250</f>
        <v>0</v>
      </c>
      <c r="T265" s="288">
        <f>'PRINT TARIFF'!W250</f>
        <v>0</v>
      </c>
      <c r="U265" s="288">
        <f>'PRINT TARIFF'!X250</f>
        <v>0</v>
      </c>
      <c r="V265" s="288">
        <f>'PRINT TARIFF'!Y250</f>
        <v>0</v>
      </c>
      <c r="W265" s="288">
        <f>'PRINT TARIFF'!Z250</f>
        <v>0</v>
      </c>
      <c r="X265" s="289">
        <f>'PRINT TARIFF'!AA250</f>
        <v>48</v>
      </c>
      <c r="Y265" s="290">
        <f>'PRINT TARIFF'!AI250</f>
        <v>0</v>
      </c>
      <c r="Z265" s="290" t="str">
        <f>IF('PRINT TARIFF'!AJ250&lt;&gt;"",'PRINT TARIFF'!AJ250,"")</f>
        <v/>
      </c>
      <c r="AA265" s="291">
        <f>'PRINT TARIFF'!AK250</f>
        <v>0</v>
      </c>
    </row>
    <row r="266" spans="1:27" s="292" customFormat="1" ht="13.9" customHeight="1" x14ac:dyDescent="0.2">
      <c r="A266" s="283" t="str">
        <f>'PRINT TARIFF'!A251</f>
        <v>Adelaide</v>
      </c>
      <c r="B266" s="284" t="str">
        <f>'PRINT TARIFF'!C251</f>
        <v>Saco Shipping</v>
      </c>
      <c r="C266" s="285" t="str">
        <f>'PRINT TARIFF'!D251</f>
        <v>Germany</v>
      </c>
      <c r="D266" s="285" t="str">
        <f>'PRINT TARIFF'!E251</f>
        <v>Hamburg</v>
      </c>
      <c r="E266" s="286"/>
      <c r="F266" s="287" t="str">
        <f>'PRINT TARIFF'!H251</f>
        <v>USD</v>
      </c>
      <c r="G266" s="288">
        <f>'PRINT TARIFF'!I251</f>
        <v>82</v>
      </c>
      <c r="H266" s="288">
        <f>'PRINT TARIFF'!J251</f>
        <v>82</v>
      </c>
      <c r="I266" s="288">
        <f>'PRINT TARIFF'!K251</f>
        <v>82</v>
      </c>
      <c r="J266" s="644" t="str">
        <f>'PRINT TARIFF'!L251</f>
        <v>Direct</v>
      </c>
      <c r="K266" s="289">
        <f>'PRINT TARIFF'!N251</f>
        <v>53</v>
      </c>
      <c r="L266" s="288">
        <f>'PRINT TARIFF'!O251</f>
        <v>0</v>
      </c>
      <c r="M266" s="288">
        <f>'PRINT TARIFF'!P251</f>
        <v>0</v>
      </c>
      <c r="N266" s="288">
        <f>'PRINT TARIFF'!Q251</f>
        <v>0</v>
      </c>
      <c r="O266" s="288">
        <f>'PRINT TARIFF'!R251</f>
        <v>0</v>
      </c>
      <c r="P266" s="288">
        <f>'PRINT TARIFF'!S251</f>
        <v>20</v>
      </c>
      <c r="Q266" s="288">
        <f>'PRINT TARIFF'!T251</f>
        <v>12</v>
      </c>
      <c r="R266" s="288">
        <f>'PRINT TARIFF'!U251</f>
        <v>0</v>
      </c>
      <c r="S266" s="288">
        <f>'PRINT TARIFF'!V251</f>
        <v>0</v>
      </c>
      <c r="T266" s="288">
        <f>'PRINT TARIFF'!W251</f>
        <v>0</v>
      </c>
      <c r="U266" s="288">
        <f>'PRINT TARIFF'!X251</f>
        <v>0</v>
      </c>
      <c r="V266" s="288">
        <f>'PRINT TARIFF'!Y251</f>
        <v>0</v>
      </c>
      <c r="W266" s="288">
        <f>'PRINT TARIFF'!Z251</f>
        <v>0</v>
      </c>
      <c r="X266" s="289">
        <f>'PRINT TARIFF'!AA251</f>
        <v>49</v>
      </c>
      <c r="Y266" s="290">
        <f>'PRINT TARIFF'!AI251</f>
        <v>0</v>
      </c>
      <c r="Z266" s="290" t="str">
        <f>IF('PRINT TARIFF'!AJ251&lt;&gt;"",'PRINT TARIFF'!AJ251,"")</f>
        <v/>
      </c>
      <c r="AA266" s="291">
        <f>'PRINT TARIFF'!AK251</f>
        <v>0</v>
      </c>
    </row>
    <row r="267" spans="1:27" s="292" customFormat="1" ht="13.9" customHeight="1" x14ac:dyDescent="0.2">
      <c r="A267" s="283" t="str">
        <f>'PRINT TARIFF'!A252</f>
        <v>Brisbane</v>
      </c>
      <c r="B267" s="284" t="str">
        <f>'PRINT TARIFF'!C252</f>
        <v>Saco Shipping</v>
      </c>
      <c r="C267" s="285" t="str">
        <f>'PRINT TARIFF'!D252</f>
        <v>Germany</v>
      </c>
      <c r="D267" s="285" t="str">
        <f>'PRINT TARIFF'!E252</f>
        <v>Hamburg</v>
      </c>
      <c r="E267" s="286"/>
      <c r="F267" s="287" t="str">
        <f>'PRINT TARIFF'!H252</f>
        <v>USD</v>
      </c>
      <c r="G267" s="288">
        <f>'PRINT TARIFF'!I252</f>
        <v>82</v>
      </c>
      <c r="H267" s="288">
        <f>'PRINT TARIFF'!J252</f>
        <v>82</v>
      </c>
      <c r="I267" s="288">
        <f>'PRINT TARIFF'!K252</f>
        <v>82</v>
      </c>
      <c r="J267" s="644" t="str">
        <f>'PRINT TARIFF'!L252</f>
        <v>Direct</v>
      </c>
      <c r="K267" s="289">
        <f>'PRINT TARIFF'!N252</f>
        <v>56</v>
      </c>
      <c r="L267" s="288">
        <f>'PRINT TARIFF'!O252</f>
        <v>0</v>
      </c>
      <c r="M267" s="288">
        <f>'PRINT TARIFF'!P252</f>
        <v>0</v>
      </c>
      <c r="N267" s="288">
        <f>'PRINT TARIFF'!Q252</f>
        <v>0</v>
      </c>
      <c r="O267" s="288">
        <f>'PRINT TARIFF'!R252</f>
        <v>0</v>
      </c>
      <c r="P267" s="288">
        <f>'PRINT TARIFF'!S252</f>
        <v>20</v>
      </c>
      <c r="Q267" s="288">
        <f>'PRINT TARIFF'!T252</f>
        <v>12</v>
      </c>
      <c r="R267" s="288">
        <f>'PRINT TARIFF'!U252</f>
        <v>0</v>
      </c>
      <c r="S267" s="288">
        <f>'PRINT TARIFF'!V252</f>
        <v>0</v>
      </c>
      <c r="T267" s="288">
        <f>'PRINT TARIFF'!W252</f>
        <v>0</v>
      </c>
      <c r="U267" s="288">
        <f>'PRINT TARIFF'!X252</f>
        <v>0</v>
      </c>
      <c r="V267" s="288">
        <f>'PRINT TARIFF'!Y252</f>
        <v>0</v>
      </c>
      <c r="W267" s="288">
        <f>'PRINT TARIFF'!Z252</f>
        <v>0</v>
      </c>
      <c r="X267" s="289">
        <f>'PRINT TARIFF'!AA252</f>
        <v>49</v>
      </c>
      <c r="Y267" s="290">
        <f>'PRINT TARIFF'!AI252</f>
        <v>0</v>
      </c>
      <c r="Z267" s="290" t="str">
        <f>IF('PRINT TARIFF'!AJ252&lt;&gt;"",'PRINT TARIFF'!AJ252,"")</f>
        <v/>
      </c>
      <c r="AA267" s="291">
        <f>'PRINT TARIFF'!AK252</f>
        <v>0</v>
      </c>
    </row>
    <row r="268" spans="1:27" s="292" customFormat="1" ht="13.9" customHeight="1" x14ac:dyDescent="0.2">
      <c r="A268" s="283" t="str">
        <f>'PRINT TARIFF'!A253</f>
        <v>Fremantle</v>
      </c>
      <c r="B268" s="284" t="str">
        <f>'PRINT TARIFF'!C253</f>
        <v>Saco Shipping</v>
      </c>
      <c r="C268" s="285" t="str">
        <f>'PRINT TARIFF'!D253</f>
        <v>Germany</v>
      </c>
      <c r="D268" s="285" t="str">
        <f>'PRINT TARIFF'!E253</f>
        <v>Hamburg</v>
      </c>
      <c r="E268" s="286"/>
      <c r="F268" s="287" t="str">
        <f>'PRINT TARIFF'!H253</f>
        <v>USD</v>
      </c>
      <c r="G268" s="288">
        <f>'PRINT TARIFF'!I253</f>
        <v>82</v>
      </c>
      <c r="H268" s="288">
        <f>'PRINT TARIFF'!J253</f>
        <v>82</v>
      </c>
      <c r="I268" s="288">
        <f>'PRINT TARIFF'!K253</f>
        <v>82</v>
      </c>
      <c r="J268" s="644" t="str">
        <f>'PRINT TARIFF'!L253</f>
        <v>Direct</v>
      </c>
      <c r="K268" s="289">
        <f>'PRINT TARIFF'!N253</f>
        <v>50</v>
      </c>
      <c r="L268" s="288">
        <f>'PRINT TARIFF'!O253</f>
        <v>0</v>
      </c>
      <c r="M268" s="288">
        <f>'PRINT TARIFF'!P253</f>
        <v>0</v>
      </c>
      <c r="N268" s="288">
        <f>'PRINT TARIFF'!Q253</f>
        <v>0</v>
      </c>
      <c r="O268" s="288">
        <f>'PRINT TARIFF'!R253</f>
        <v>0</v>
      </c>
      <c r="P268" s="288">
        <f>'PRINT TARIFF'!S253</f>
        <v>20</v>
      </c>
      <c r="Q268" s="288">
        <f>'PRINT TARIFF'!T253</f>
        <v>12</v>
      </c>
      <c r="R268" s="288">
        <f>'PRINT TARIFF'!U253</f>
        <v>0</v>
      </c>
      <c r="S268" s="288">
        <f>'PRINT TARIFF'!V253</f>
        <v>0</v>
      </c>
      <c r="T268" s="288">
        <f>'PRINT TARIFF'!W253</f>
        <v>0</v>
      </c>
      <c r="U268" s="288">
        <f>'PRINT TARIFF'!X253</f>
        <v>0</v>
      </c>
      <c r="V268" s="288">
        <f>'PRINT TARIFF'!Y253</f>
        <v>0</v>
      </c>
      <c r="W268" s="288">
        <f>'PRINT TARIFF'!Z253</f>
        <v>0</v>
      </c>
      <c r="X268" s="289">
        <f>'PRINT TARIFF'!AA253</f>
        <v>49</v>
      </c>
      <c r="Y268" s="290">
        <f>'PRINT TARIFF'!AI253</f>
        <v>0</v>
      </c>
      <c r="Z268" s="290" t="str">
        <f>IF('PRINT TARIFF'!AJ253&lt;&gt;"",'PRINT TARIFF'!AJ253,"")</f>
        <v/>
      </c>
      <c r="AA268" s="291">
        <f>'PRINT TARIFF'!AK253</f>
        <v>0</v>
      </c>
    </row>
    <row r="269" spans="1:27" s="292" customFormat="1" ht="13.9" customHeight="1" x14ac:dyDescent="0.2">
      <c r="A269" s="283" t="str">
        <f>'PRINT TARIFF'!A254</f>
        <v>Melbourne</v>
      </c>
      <c r="B269" s="284" t="str">
        <f>'PRINT TARIFF'!C254</f>
        <v>Saco Shipping</v>
      </c>
      <c r="C269" s="285" t="str">
        <f>'PRINT TARIFF'!D254</f>
        <v>Germany</v>
      </c>
      <c r="D269" s="285" t="str">
        <f>'PRINT TARIFF'!E254</f>
        <v>Hamburg</v>
      </c>
      <c r="E269" s="286"/>
      <c r="F269" s="287" t="str">
        <f>'PRINT TARIFF'!H254</f>
        <v>USD</v>
      </c>
      <c r="G269" s="288">
        <f>'PRINT TARIFF'!I254</f>
        <v>52</v>
      </c>
      <c r="H269" s="288">
        <f>'PRINT TARIFF'!J254</f>
        <v>52</v>
      </c>
      <c r="I269" s="288">
        <f>'PRINT TARIFF'!K254</f>
        <v>52</v>
      </c>
      <c r="J269" s="644" t="str">
        <f>'PRINT TARIFF'!L254</f>
        <v>Direct</v>
      </c>
      <c r="K269" s="289">
        <f>'PRINT TARIFF'!N254</f>
        <v>50</v>
      </c>
      <c r="L269" s="288">
        <f>'PRINT TARIFF'!O254</f>
        <v>0</v>
      </c>
      <c r="M269" s="288">
        <f>'PRINT TARIFF'!P254</f>
        <v>0</v>
      </c>
      <c r="N269" s="288">
        <f>'PRINT TARIFF'!Q254</f>
        <v>0</v>
      </c>
      <c r="O269" s="288">
        <f>'PRINT TARIFF'!R254</f>
        <v>0</v>
      </c>
      <c r="P269" s="288">
        <f>'PRINT TARIFF'!S254</f>
        <v>20</v>
      </c>
      <c r="Q269" s="288">
        <f>'PRINT TARIFF'!T254</f>
        <v>12</v>
      </c>
      <c r="R269" s="288">
        <f>'PRINT TARIFF'!U254</f>
        <v>0</v>
      </c>
      <c r="S269" s="288">
        <f>'PRINT TARIFF'!V254</f>
        <v>0</v>
      </c>
      <c r="T269" s="288">
        <f>'PRINT TARIFF'!W254</f>
        <v>0</v>
      </c>
      <c r="U269" s="288">
        <f>'PRINT TARIFF'!X254</f>
        <v>0</v>
      </c>
      <c r="V269" s="288">
        <f>'PRINT TARIFF'!Y254</f>
        <v>0</v>
      </c>
      <c r="W269" s="288">
        <f>'PRINT TARIFF'!Z254</f>
        <v>0</v>
      </c>
      <c r="X269" s="289">
        <f>'PRINT TARIFF'!AA254</f>
        <v>49</v>
      </c>
      <c r="Y269" s="290">
        <f>'PRINT TARIFF'!AI254</f>
        <v>0</v>
      </c>
      <c r="Z269" s="290" t="str">
        <f>IF('PRINT TARIFF'!AJ254&lt;&gt;"",'PRINT TARIFF'!AJ254,"")</f>
        <v/>
      </c>
      <c r="AA269" s="291">
        <f>'PRINT TARIFF'!AK254</f>
        <v>0</v>
      </c>
    </row>
    <row r="270" spans="1:27" s="292" customFormat="1" ht="13.9" customHeight="1" x14ac:dyDescent="0.2">
      <c r="A270" s="283" t="str">
        <f>'PRINT TARIFF'!A255</f>
        <v>Sydney</v>
      </c>
      <c r="B270" s="284" t="str">
        <f>'PRINT TARIFF'!C255</f>
        <v>Saco Shipping</v>
      </c>
      <c r="C270" s="285" t="str">
        <f>'PRINT TARIFF'!D255</f>
        <v>Germany</v>
      </c>
      <c r="D270" s="285" t="str">
        <f>'PRINT TARIFF'!E255</f>
        <v>Hamburg</v>
      </c>
      <c r="E270" s="286"/>
      <c r="F270" s="287" t="str">
        <f>'PRINT TARIFF'!H255</f>
        <v>USD</v>
      </c>
      <c r="G270" s="288">
        <f>'PRINT TARIFF'!I255</f>
        <v>52</v>
      </c>
      <c r="H270" s="288">
        <f>'PRINT TARIFF'!J255</f>
        <v>52</v>
      </c>
      <c r="I270" s="288">
        <f>'PRINT TARIFF'!K255</f>
        <v>52</v>
      </c>
      <c r="J270" s="644" t="str">
        <f>'PRINT TARIFF'!L255</f>
        <v>Direct</v>
      </c>
      <c r="K270" s="289">
        <f>'PRINT TARIFF'!N255</f>
        <v>45</v>
      </c>
      <c r="L270" s="288">
        <f>'PRINT TARIFF'!O255</f>
        <v>0</v>
      </c>
      <c r="M270" s="288">
        <f>'PRINT TARIFF'!P255</f>
        <v>0</v>
      </c>
      <c r="N270" s="288">
        <f>'PRINT TARIFF'!Q255</f>
        <v>0</v>
      </c>
      <c r="O270" s="288">
        <f>'PRINT TARIFF'!R255</f>
        <v>0</v>
      </c>
      <c r="P270" s="288">
        <f>'PRINT TARIFF'!S255</f>
        <v>20</v>
      </c>
      <c r="Q270" s="288">
        <f>'PRINT TARIFF'!T255</f>
        <v>12</v>
      </c>
      <c r="R270" s="288">
        <f>'PRINT TARIFF'!U255</f>
        <v>0</v>
      </c>
      <c r="S270" s="288">
        <f>'PRINT TARIFF'!V255</f>
        <v>0</v>
      </c>
      <c r="T270" s="288">
        <f>'PRINT TARIFF'!W255</f>
        <v>0</v>
      </c>
      <c r="U270" s="288">
        <f>'PRINT TARIFF'!X255</f>
        <v>0</v>
      </c>
      <c r="V270" s="288">
        <f>'PRINT TARIFF'!Y255</f>
        <v>0</v>
      </c>
      <c r="W270" s="288">
        <f>'PRINT TARIFF'!Z255</f>
        <v>0</v>
      </c>
      <c r="X270" s="289">
        <f>'PRINT TARIFF'!AA255</f>
        <v>49</v>
      </c>
      <c r="Y270" s="290">
        <f>'PRINT TARIFF'!AI255</f>
        <v>0</v>
      </c>
      <c r="Z270" s="290" t="str">
        <f>IF('PRINT TARIFF'!AJ255&lt;&gt;"",'PRINT TARIFF'!AJ255,"")</f>
        <v/>
      </c>
      <c r="AA270" s="291">
        <f>'PRINT TARIFF'!AK255</f>
        <v>0</v>
      </c>
    </row>
    <row r="271" spans="1:27" s="292" customFormat="1" ht="13.9" customHeight="1" x14ac:dyDescent="0.2">
      <c r="A271" s="283" t="str">
        <f>'PRINT TARIFF'!A782</f>
        <v>Adelaide</v>
      </c>
      <c r="B271" s="284" t="str">
        <f>'PRINT TARIFF'!C782</f>
        <v>Euro Group</v>
      </c>
      <c r="C271" s="285" t="str">
        <f>'PRINT TARIFF'!D782</f>
        <v>Greece</v>
      </c>
      <c r="D271" s="285" t="str">
        <f>'PRINT TARIFF'!E782</f>
        <v>Piraeus</v>
      </c>
      <c r="E271" s="286"/>
      <c r="F271" s="287" t="str">
        <f>'PRINT TARIFF'!H782</f>
        <v>USD</v>
      </c>
      <c r="G271" s="288">
        <f>'PRINT TARIFF'!I782</f>
        <v>91</v>
      </c>
      <c r="H271" s="288">
        <f>'PRINT TARIFF'!J782</f>
        <v>91</v>
      </c>
      <c r="I271" s="288">
        <f>'PRINT TARIFF'!K782</f>
        <v>91</v>
      </c>
      <c r="J271" s="644" t="str">
        <f>'PRINT TARIFF'!L782</f>
        <v>via SGSIN</v>
      </c>
      <c r="K271" s="289">
        <f>'PRINT TARIFF'!N782</f>
        <v>75</v>
      </c>
      <c r="L271" s="288">
        <f>'PRINT TARIFF'!O782</f>
        <v>0</v>
      </c>
      <c r="M271" s="288">
        <f>'PRINT TARIFF'!P782</f>
        <v>0</v>
      </c>
      <c r="N271" s="288">
        <f>'PRINT TARIFF'!Q782</f>
        <v>0</v>
      </c>
      <c r="O271" s="288">
        <f>'PRINT TARIFF'!R782</f>
        <v>0</v>
      </c>
      <c r="P271" s="288">
        <f>'PRINT TARIFF'!S782</f>
        <v>0</v>
      </c>
      <c r="Q271" s="288">
        <f>'PRINT TARIFF'!T782</f>
        <v>9</v>
      </c>
      <c r="R271" s="288">
        <f>'PRINT TARIFF'!U782</f>
        <v>10</v>
      </c>
      <c r="S271" s="288">
        <f>'PRINT TARIFF'!V782</f>
        <v>0</v>
      </c>
      <c r="T271" s="288">
        <f>'PRINT TARIFF'!W782</f>
        <v>0</v>
      </c>
      <c r="U271" s="288">
        <f>'PRINT TARIFF'!X782</f>
        <v>0</v>
      </c>
      <c r="V271" s="288">
        <f>'PRINT TARIFF'!Y782</f>
        <v>0</v>
      </c>
      <c r="W271" s="288">
        <f>'PRINT TARIFF'!Z782</f>
        <v>0</v>
      </c>
      <c r="X271" s="289">
        <f>'PRINT TARIFF'!AA782</f>
        <v>50</v>
      </c>
      <c r="Y271" s="290">
        <f>'PRINT TARIFF'!AI782</f>
        <v>0</v>
      </c>
      <c r="Z271" s="290" t="str">
        <f>IF('PRINT TARIFF'!AJ782&lt;&gt;"",'PRINT TARIFF'!AJ782,"")</f>
        <v/>
      </c>
      <c r="AA271" s="291">
        <f>'PRINT TARIFF'!AK782</f>
        <v>0</v>
      </c>
    </row>
    <row r="272" spans="1:27" s="292" customFormat="1" ht="13.9" customHeight="1" x14ac:dyDescent="0.2">
      <c r="A272" s="283" t="str">
        <f>'PRINT TARIFF'!A783</f>
        <v>Brisbane</v>
      </c>
      <c r="B272" s="284" t="str">
        <f>'PRINT TARIFF'!C783</f>
        <v>Euro Group</v>
      </c>
      <c r="C272" s="285" t="str">
        <f>'PRINT TARIFF'!D783</f>
        <v>Greece</v>
      </c>
      <c r="D272" s="285" t="str">
        <f>'PRINT TARIFF'!E783</f>
        <v>Piraeus</v>
      </c>
      <c r="E272" s="286"/>
      <c r="F272" s="287" t="str">
        <f>'PRINT TARIFF'!H783</f>
        <v>USD</v>
      </c>
      <c r="G272" s="288">
        <f>'PRINT TARIFF'!I783</f>
        <v>91</v>
      </c>
      <c r="H272" s="288">
        <f>'PRINT TARIFF'!J783</f>
        <v>91</v>
      </c>
      <c r="I272" s="288">
        <f>'PRINT TARIFF'!K783</f>
        <v>91</v>
      </c>
      <c r="J272" s="644" t="str">
        <f>'PRINT TARIFF'!L783</f>
        <v>via SGSIN</v>
      </c>
      <c r="K272" s="289">
        <f>'PRINT TARIFF'!N783</f>
        <v>65</v>
      </c>
      <c r="L272" s="288">
        <f>'PRINT TARIFF'!O783</f>
        <v>0</v>
      </c>
      <c r="M272" s="288">
        <f>'PRINT TARIFF'!P783</f>
        <v>0</v>
      </c>
      <c r="N272" s="288">
        <f>'PRINT TARIFF'!Q783</f>
        <v>0</v>
      </c>
      <c r="O272" s="288">
        <f>'PRINT TARIFF'!R783</f>
        <v>0</v>
      </c>
      <c r="P272" s="288">
        <f>'PRINT TARIFF'!S783</f>
        <v>0</v>
      </c>
      <c r="Q272" s="288">
        <f>'PRINT TARIFF'!T783</f>
        <v>9</v>
      </c>
      <c r="R272" s="288">
        <f>'PRINT TARIFF'!U783</f>
        <v>10</v>
      </c>
      <c r="S272" s="288">
        <f>'PRINT TARIFF'!V783</f>
        <v>0</v>
      </c>
      <c r="T272" s="288">
        <f>'PRINT TARIFF'!W783</f>
        <v>0</v>
      </c>
      <c r="U272" s="288">
        <f>'PRINT TARIFF'!X783</f>
        <v>0</v>
      </c>
      <c r="V272" s="288">
        <f>'PRINT TARIFF'!Y783</f>
        <v>0</v>
      </c>
      <c r="W272" s="288">
        <f>'PRINT TARIFF'!Z783</f>
        <v>0</v>
      </c>
      <c r="X272" s="289">
        <f>'PRINT TARIFF'!AA783</f>
        <v>50</v>
      </c>
      <c r="Y272" s="290">
        <f>'PRINT TARIFF'!AI783</f>
        <v>0</v>
      </c>
      <c r="Z272" s="290" t="str">
        <f>IF('PRINT TARIFF'!AJ783&lt;&gt;"",'PRINT TARIFF'!AJ783,"")</f>
        <v/>
      </c>
      <c r="AA272" s="291">
        <f>'PRINT TARIFF'!AK783</f>
        <v>0</v>
      </c>
    </row>
    <row r="273" spans="1:32" s="292" customFormat="1" ht="13.9" customHeight="1" x14ac:dyDescent="0.2">
      <c r="A273" s="283" t="str">
        <f>'PRINT TARIFF'!A784</f>
        <v>Fremantle</v>
      </c>
      <c r="B273" s="284" t="str">
        <f>'PRINT TARIFF'!C784</f>
        <v>Euro Group</v>
      </c>
      <c r="C273" s="285" t="str">
        <f>'PRINT TARIFF'!D784</f>
        <v>Greece</v>
      </c>
      <c r="D273" s="285" t="str">
        <f>'PRINT TARIFF'!E784</f>
        <v>Piraeus</v>
      </c>
      <c r="E273" s="286"/>
      <c r="F273" s="287" t="str">
        <f>'PRINT TARIFF'!H784</f>
        <v>USD</v>
      </c>
      <c r="G273" s="288">
        <f>'PRINT TARIFF'!I784</f>
        <v>91</v>
      </c>
      <c r="H273" s="288">
        <f>'PRINT TARIFF'!J784</f>
        <v>91</v>
      </c>
      <c r="I273" s="288">
        <f>'PRINT TARIFF'!K784</f>
        <v>91</v>
      </c>
      <c r="J273" s="644" t="str">
        <f>'PRINT TARIFF'!L784</f>
        <v>via SGSIN</v>
      </c>
      <c r="K273" s="289">
        <f>'PRINT TARIFF'!N784</f>
        <v>63</v>
      </c>
      <c r="L273" s="288">
        <f>'PRINT TARIFF'!O784</f>
        <v>0</v>
      </c>
      <c r="M273" s="288">
        <f>'PRINT TARIFF'!P784</f>
        <v>0</v>
      </c>
      <c r="N273" s="288">
        <f>'PRINT TARIFF'!Q784</f>
        <v>0</v>
      </c>
      <c r="O273" s="288">
        <f>'PRINT TARIFF'!R784</f>
        <v>0</v>
      </c>
      <c r="P273" s="288">
        <f>'PRINT TARIFF'!S784</f>
        <v>0</v>
      </c>
      <c r="Q273" s="288">
        <f>'PRINT TARIFF'!T784</f>
        <v>9</v>
      </c>
      <c r="R273" s="288">
        <f>'PRINT TARIFF'!U784</f>
        <v>10</v>
      </c>
      <c r="S273" s="288">
        <f>'PRINT TARIFF'!V784</f>
        <v>0</v>
      </c>
      <c r="T273" s="288">
        <f>'PRINT TARIFF'!W784</f>
        <v>0</v>
      </c>
      <c r="U273" s="288">
        <f>'PRINT TARIFF'!X784</f>
        <v>0</v>
      </c>
      <c r="V273" s="288">
        <f>'PRINT TARIFF'!Y784</f>
        <v>0</v>
      </c>
      <c r="W273" s="288">
        <f>'PRINT TARIFF'!Z784</f>
        <v>0</v>
      </c>
      <c r="X273" s="289">
        <f>'PRINT TARIFF'!AA784</f>
        <v>50</v>
      </c>
      <c r="Y273" s="290">
        <f>'PRINT TARIFF'!AI784</f>
        <v>0</v>
      </c>
      <c r="Z273" s="290" t="str">
        <f>IF('PRINT TARIFF'!AJ784&lt;&gt;"",'PRINT TARIFF'!AJ784,"")</f>
        <v/>
      </c>
      <c r="AA273" s="291">
        <f>'PRINT TARIFF'!AK784</f>
        <v>0</v>
      </c>
    </row>
    <row r="274" spans="1:32" s="292" customFormat="1" ht="13.9" customHeight="1" x14ac:dyDescent="0.2">
      <c r="A274" s="283" t="str">
        <f>'PRINT TARIFF'!A785</f>
        <v>Melbourne</v>
      </c>
      <c r="B274" s="284" t="str">
        <f>'PRINT TARIFF'!C785</f>
        <v>Euro Group</v>
      </c>
      <c r="C274" s="285" t="str">
        <f>'PRINT TARIFF'!D785</f>
        <v>Greece</v>
      </c>
      <c r="D274" s="285" t="str">
        <f>'PRINT TARIFF'!E785</f>
        <v>Piraeus</v>
      </c>
      <c r="E274" s="286"/>
      <c r="F274" s="287" t="str">
        <f>'PRINT TARIFF'!H785</f>
        <v>USD</v>
      </c>
      <c r="G274" s="288">
        <f>'PRINT TARIFF'!I785</f>
        <v>91</v>
      </c>
      <c r="H274" s="288">
        <f>'PRINT TARIFF'!J785</f>
        <v>91</v>
      </c>
      <c r="I274" s="288">
        <f>'PRINT TARIFF'!K785</f>
        <v>91</v>
      </c>
      <c r="J274" s="644" t="str">
        <f>'PRINT TARIFF'!L785</f>
        <v>via SGSIN</v>
      </c>
      <c r="K274" s="289">
        <f>'PRINT TARIFF'!N785</f>
        <v>66</v>
      </c>
      <c r="L274" s="288">
        <f>'PRINT TARIFF'!O785</f>
        <v>0</v>
      </c>
      <c r="M274" s="288">
        <f>'PRINT TARIFF'!P785</f>
        <v>0</v>
      </c>
      <c r="N274" s="288">
        <f>'PRINT TARIFF'!Q785</f>
        <v>0</v>
      </c>
      <c r="O274" s="288">
        <f>'PRINT TARIFF'!R785</f>
        <v>0</v>
      </c>
      <c r="P274" s="288">
        <f>'PRINT TARIFF'!S785</f>
        <v>0</v>
      </c>
      <c r="Q274" s="288">
        <f>'PRINT TARIFF'!T785</f>
        <v>9</v>
      </c>
      <c r="R274" s="288">
        <f>'PRINT TARIFF'!U785</f>
        <v>10</v>
      </c>
      <c r="S274" s="288">
        <f>'PRINT TARIFF'!V785</f>
        <v>0</v>
      </c>
      <c r="T274" s="288">
        <f>'PRINT TARIFF'!W785</f>
        <v>0</v>
      </c>
      <c r="U274" s="288">
        <f>'PRINT TARIFF'!X785</f>
        <v>0</v>
      </c>
      <c r="V274" s="288">
        <f>'PRINT TARIFF'!Y785</f>
        <v>0</v>
      </c>
      <c r="W274" s="288">
        <f>'PRINT TARIFF'!Z785</f>
        <v>0</v>
      </c>
      <c r="X274" s="289">
        <f>'PRINT TARIFF'!AA785</f>
        <v>50</v>
      </c>
      <c r="Y274" s="290">
        <f>'PRINT TARIFF'!AI785</f>
        <v>0</v>
      </c>
      <c r="Z274" s="290" t="str">
        <f>IF('PRINT TARIFF'!AJ785&lt;&gt;"",'PRINT TARIFF'!AJ785,"")</f>
        <v/>
      </c>
      <c r="AA274" s="291">
        <f>'PRINT TARIFF'!AK785</f>
        <v>0</v>
      </c>
    </row>
    <row r="275" spans="1:32" s="292" customFormat="1" ht="13.9" customHeight="1" x14ac:dyDescent="0.2">
      <c r="A275" s="283" t="str">
        <f>'PRINT TARIFF'!A786</f>
        <v>Sydney</v>
      </c>
      <c r="B275" s="284" t="str">
        <f>'PRINT TARIFF'!C786</f>
        <v>Euro Group</v>
      </c>
      <c r="C275" s="285" t="str">
        <f>'PRINT TARIFF'!D786</f>
        <v>Greece</v>
      </c>
      <c r="D275" s="285" t="str">
        <f>'PRINT TARIFF'!E786</f>
        <v>Piraeus</v>
      </c>
      <c r="E275" s="286"/>
      <c r="F275" s="287" t="str">
        <f>'PRINT TARIFF'!H786</f>
        <v>USD</v>
      </c>
      <c r="G275" s="288">
        <f>'PRINT TARIFF'!I786</f>
        <v>91</v>
      </c>
      <c r="H275" s="288">
        <f>'PRINT TARIFF'!J786</f>
        <v>91</v>
      </c>
      <c r="I275" s="288">
        <f>'PRINT TARIFF'!K786</f>
        <v>91</v>
      </c>
      <c r="J275" s="644" t="str">
        <f>'PRINT TARIFF'!L786</f>
        <v>via SGSIN</v>
      </c>
      <c r="K275" s="289">
        <f>'PRINT TARIFF'!N786</f>
        <v>68</v>
      </c>
      <c r="L275" s="288">
        <f>'PRINT TARIFF'!O786</f>
        <v>0</v>
      </c>
      <c r="M275" s="288">
        <f>'PRINT TARIFF'!P786</f>
        <v>0</v>
      </c>
      <c r="N275" s="288">
        <f>'PRINT TARIFF'!Q786</f>
        <v>0</v>
      </c>
      <c r="O275" s="288">
        <f>'PRINT TARIFF'!R786</f>
        <v>0</v>
      </c>
      <c r="P275" s="288">
        <f>'PRINT TARIFF'!S786</f>
        <v>0</v>
      </c>
      <c r="Q275" s="288">
        <f>'PRINT TARIFF'!T786</f>
        <v>9</v>
      </c>
      <c r="R275" s="288">
        <f>'PRINT TARIFF'!U786</f>
        <v>10</v>
      </c>
      <c r="S275" s="288">
        <f>'PRINT TARIFF'!V786</f>
        <v>0</v>
      </c>
      <c r="T275" s="288">
        <f>'PRINT TARIFF'!W786</f>
        <v>0</v>
      </c>
      <c r="U275" s="288">
        <f>'PRINT TARIFF'!X786</f>
        <v>0</v>
      </c>
      <c r="V275" s="288">
        <f>'PRINT TARIFF'!Y786</f>
        <v>0</v>
      </c>
      <c r="W275" s="288">
        <f>'PRINT TARIFF'!Z786</f>
        <v>0</v>
      </c>
      <c r="X275" s="289">
        <f>'PRINT TARIFF'!AA786</f>
        <v>50</v>
      </c>
      <c r="Y275" s="290">
        <f>'PRINT TARIFF'!AI786</f>
        <v>0</v>
      </c>
      <c r="Z275" s="290" t="str">
        <f>IF('PRINT TARIFF'!AJ786&lt;&gt;"",'PRINT TARIFF'!AJ786,"")</f>
        <v/>
      </c>
      <c r="AA275" s="291">
        <f>'PRINT TARIFF'!AK786</f>
        <v>0</v>
      </c>
    </row>
    <row r="276" spans="1:32" s="292" customFormat="1" ht="13.9" customHeight="1" x14ac:dyDescent="0.2">
      <c r="A276" s="283" t="str">
        <f>'PRINT TARIFF'!A256</f>
        <v>Adelaide</v>
      </c>
      <c r="B276" s="284" t="str">
        <f>'PRINT TARIFF'!C256</f>
        <v>Shipco Transport</v>
      </c>
      <c r="C276" s="285" t="str">
        <f>'PRINT TARIFF'!D256</f>
        <v>Hong Kong</v>
      </c>
      <c r="D276" s="285" t="str">
        <f>'PRINT TARIFF'!E256</f>
        <v>Hong Kong</v>
      </c>
      <c r="E276" s="286"/>
      <c r="F276" s="287" t="str">
        <f>'PRINT TARIFF'!H256</f>
        <v>USD</v>
      </c>
      <c r="G276" s="288">
        <f>'PRINT TARIFF'!I256</f>
        <v>16</v>
      </c>
      <c r="H276" s="288">
        <f>'PRINT TARIFF'!J256</f>
        <v>16</v>
      </c>
      <c r="I276" s="288">
        <f>'PRINT TARIFF'!K256</f>
        <v>16</v>
      </c>
      <c r="J276" s="644" t="str">
        <f>'PRINT TARIFF'!L256</f>
        <v>Direct</v>
      </c>
      <c r="K276" s="289">
        <f>'PRINT TARIFF'!N256</f>
        <v>25</v>
      </c>
      <c r="L276" s="288">
        <f>'PRINT TARIFF'!O256</f>
        <v>0</v>
      </c>
      <c r="M276" s="288">
        <f>'PRINT TARIFF'!P256</f>
        <v>0</v>
      </c>
      <c r="N276" s="288">
        <f>'PRINT TARIFF'!Q256</f>
        <v>20</v>
      </c>
      <c r="O276" s="288">
        <f>'PRINT TARIFF'!R256</f>
        <v>0</v>
      </c>
      <c r="P276" s="288">
        <f>'PRINT TARIFF'!S256</f>
        <v>0</v>
      </c>
      <c r="Q276" s="288">
        <f>'PRINT TARIFF'!T256</f>
        <v>7</v>
      </c>
      <c r="R276" s="288">
        <f>'PRINT TARIFF'!U256</f>
        <v>0</v>
      </c>
      <c r="S276" s="288">
        <f>'PRINT TARIFF'!V256</f>
        <v>0</v>
      </c>
      <c r="T276" s="288">
        <f>'PRINT TARIFF'!W256</f>
        <v>0</v>
      </c>
      <c r="U276" s="288">
        <f>'PRINT TARIFF'!X256</f>
        <v>0</v>
      </c>
      <c r="V276" s="288">
        <f>'PRINT TARIFF'!Y256</f>
        <v>0</v>
      </c>
      <c r="W276" s="288">
        <f>'PRINT TARIFF'!Z256</f>
        <v>0</v>
      </c>
      <c r="X276" s="289">
        <f>'PRINT TARIFF'!AA256</f>
        <v>51</v>
      </c>
      <c r="Y276" s="290">
        <f>'PRINT TARIFF'!AI256</f>
        <v>0</v>
      </c>
      <c r="Z276" s="290" t="str">
        <f>IF('PRINT TARIFF'!AJ256&lt;&gt;"",'PRINT TARIFF'!AJ256,"")</f>
        <v/>
      </c>
      <c r="AA276" s="291">
        <f>'PRINT TARIFF'!AK256</f>
        <v>0</v>
      </c>
    </row>
    <row r="277" spans="1:32" s="292" customFormat="1" ht="13.9" customHeight="1" x14ac:dyDescent="0.2">
      <c r="A277" s="283" t="str">
        <f>'PRINT TARIFF'!A257</f>
        <v>Brisbane</v>
      </c>
      <c r="B277" s="284" t="str">
        <f>'PRINT TARIFF'!C257</f>
        <v>Shipco Transport</v>
      </c>
      <c r="C277" s="285" t="str">
        <f>'PRINT TARIFF'!D257</f>
        <v>Hong Kong</v>
      </c>
      <c r="D277" s="285" t="str">
        <f>'PRINT TARIFF'!E257</f>
        <v>Hong Kong</v>
      </c>
      <c r="E277" s="286"/>
      <c r="F277" s="287" t="str">
        <f>'PRINT TARIFF'!H257</f>
        <v>USD</v>
      </c>
      <c r="G277" s="288">
        <f>'PRINT TARIFF'!I257</f>
        <v>22</v>
      </c>
      <c r="H277" s="288">
        <f>'PRINT TARIFF'!J257</f>
        <v>22</v>
      </c>
      <c r="I277" s="288">
        <f>'PRINT TARIFF'!K257</f>
        <v>22</v>
      </c>
      <c r="J277" s="644" t="str">
        <f>'PRINT TARIFF'!L257</f>
        <v>Direct</v>
      </c>
      <c r="K277" s="289">
        <f>'PRINT TARIFF'!N257</f>
        <v>20</v>
      </c>
      <c r="L277" s="288">
        <f>'PRINT TARIFF'!O257</f>
        <v>0</v>
      </c>
      <c r="M277" s="288">
        <f>'PRINT TARIFF'!P257</f>
        <v>0</v>
      </c>
      <c r="N277" s="288">
        <f>'PRINT TARIFF'!Q257</f>
        <v>20</v>
      </c>
      <c r="O277" s="288">
        <f>'PRINT TARIFF'!R257</f>
        <v>0</v>
      </c>
      <c r="P277" s="288">
        <f>'PRINT TARIFF'!S257</f>
        <v>0</v>
      </c>
      <c r="Q277" s="288">
        <f>'PRINT TARIFF'!T257</f>
        <v>7</v>
      </c>
      <c r="R277" s="288">
        <f>'PRINT TARIFF'!U257</f>
        <v>0</v>
      </c>
      <c r="S277" s="288">
        <f>'PRINT TARIFF'!V257</f>
        <v>0</v>
      </c>
      <c r="T277" s="288">
        <f>'PRINT TARIFF'!W257</f>
        <v>0</v>
      </c>
      <c r="U277" s="288">
        <f>'PRINT TARIFF'!X257</f>
        <v>0</v>
      </c>
      <c r="V277" s="288">
        <f>'PRINT TARIFF'!Y257</f>
        <v>0</v>
      </c>
      <c r="W277" s="288">
        <f>'PRINT TARIFF'!Z257</f>
        <v>0</v>
      </c>
      <c r="X277" s="289">
        <f>'PRINT TARIFF'!AA257</f>
        <v>51</v>
      </c>
      <c r="Y277" s="290">
        <f>'PRINT TARIFF'!AI257</f>
        <v>0</v>
      </c>
      <c r="Z277" s="290" t="str">
        <f>IF('PRINT TARIFF'!AJ257&lt;&gt;"",'PRINT TARIFF'!AJ257,"")</f>
        <v/>
      </c>
      <c r="AA277" s="291">
        <f>'PRINT TARIFF'!AK257</f>
        <v>0</v>
      </c>
    </row>
    <row r="278" spans="1:32" s="292" customFormat="1" ht="13.9" customHeight="1" x14ac:dyDescent="0.2">
      <c r="A278" s="283" t="str">
        <f>'PRINT TARIFF'!A258</f>
        <v>Fremantle</v>
      </c>
      <c r="B278" s="284" t="str">
        <f>'PRINT TARIFF'!C258</f>
        <v>Shipco Transport</v>
      </c>
      <c r="C278" s="285" t="str">
        <f>'PRINT TARIFF'!D258</f>
        <v>Hong Kong</v>
      </c>
      <c r="D278" s="285" t="str">
        <f>'PRINT TARIFF'!E258</f>
        <v>Hong Kong</v>
      </c>
      <c r="E278" s="286"/>
      <c r="F278" s="287" t="str">
        <f>'PRINT TARIFF'!H258</f>
        <v>USD</v>
      </c>
      <c r="G278" s="288">
        <f>'PRINT TARIFF'!I258</f>
        <v>26</v>
      </c>
      <c r="H278" s="288">
        <f>'PRINT TARIFF'!J258</f>
        <v>26</v>
      </c>
      <c r="I278" s="288">
        <f>'PRINT TARIFF'!K258</f>
        <v>26</v>
      </c>
      <c r="J278" s="644" t="str">
        <f>'PRINT TARIFF'!L258</f>
        <v>Direct</v>
      </c>
      <c r="K278" s="289">
        <f>'PRINT TARIFF'!N258</f>
        <v>19</v>
      </c>
      <c r="L278" s="288">
        <f>'PRINT TARIFF'!O258</f>
        <v>0</v>
      </c>
      <c r="M278" s="288">
        <f>'PRINT TARIFF'!P258</f>
        <v>0</v>
      </c>
      <c r="N278" s="288">
        <f>'PRINT TARIFF'!Q258</f>
        <v>20</v>
      </c>
      <c r="O278" s="288">
        <f>'PRINT TARIFF'!R258</f>
        <v>0</v>
      </c>
      <c r="P278" s="288">
        <f>'PRINT TARIFF'!S258</f>
        <v>0</v>
      </c>
      <c r="Q278" s="288">
        <f>'PRINT TARIFF'!T258</f>
        <v>7</v>
      </c>
      <c r="R278" s="288">
        <f>'PRINT TARIFF'!U258</f>
        <v>0</v>
      </c>
      <c r="S278" s="288">
        <f>'PRINT TARIFF'!V258</f>
        <v>0</v>
      </c>
      <c r="T278" s="288">
        <f>'PRINT TARIFF'!W258</f>
        <v>0</v>
      </c>
      <c r="U278" s="288">
        <f>'PRINT TARIFF'!X258</f>
        <v>0</v>
      </c>
      <c r="V278" s="288">
        <f>'PRINT TARIFF'!Y258</f>
        <v>0</v>
      </c>
      <c r="W278" s="288">
        <f>'PRINT TARIFF'!Z258</f>
        <v>0</v>
      </c>
      <c r="X278" s="289">
        <f>'PRINT TARIFF'!AA258</f>
        <v>51</v>
      </c>
      <c r="Y278" s="290">
        <f>'PRINT TARIFF'!AI258</f>
        <v>0</v>
      </c>
      <c r="Z278" s="290" t="str">
        <f>IF('PRINT TARIFF'!AJ258&lt;&gt;"",'PRINT TARIFF'!AJ258,"")</f>
        <v/>
      </c>
      <c r="AA278" s="291">
        <f>'PRINT TARIFF'!AK258</f>
        <v>0</v>
      </c>
    </row>
    <row r="279" spans="1:32" s="292" customFormat="1" ht="13.9" customHeight="1" x14ac:dyDescent="0.2">
      <c r="A279" s="283" t="str">
        <f>'PRINT TARIFF'!A259</f>
        <v>Melbourne</v>
      </c>
      <c r="B279" s="284" t="str">
        <f>'PRINT TARIFF'!C259</f>
        <v>Shipco Transport</v>
      </c>
      <c r="C279" s="285" t="str">
        <f>'PRINT TARIFF'!D259</f>
        <v>Hong Kong</v>
      </c>
      <c r="D279" s="285" t="str">
        <f>'PRINT TARIFF'!E259</f>
        <v>Hong Kong</v>
      </c>
      <c r="E279" s="286"/>
      <c r="F279" s="287" t="str">
        <f>'PRINT TARIFF'!H259</f>
        <v>USD</v>
      </c>
      <c r="G279" s="288">
        <f>'PRINT TARIFF'!I259</f>
        <v>22</v>
      </c>
      <c r="H279" s="288">
        <f>'PRINT TARIFF'!J259</f>
        <v>22</v>
      </c>
      <c r="I279" s="288">
        <f>'PRINT TARIFF'!K259</f>
        <v>22</v>
      </c>
      <c r="J279" s="644" t="str">
        <f>'PRINT TARIFF'!L259</f>
        <v>Direct</v>
      </c>
      <c r="K279" s="289">
        <f>'PRINT TARIFF'!N259</f>
        <v>17</v>
      </c>
      <c r="L279" s="288">
        <f>'PRINT TARIFF'!O259</f>
        <v>0</v>
      </c>
      <c r="M279" s="288">
        <f>'PRINT TARIFF'!P259</f>
        <v>0</v>
      </c>
      <c r="N279" s="288">
        <f>'PRINT TARIFF'!Q259</f>
        <v>20</v>
      </c>
      <c r="O279" s="288">
        <f>'PRINT TARIFF'!R259</f>
        <v>0</v>
      </c>
      <c r="P279" s="288">
        <f>'PRINT TARIFF'!S259</f>
        <v>0</v>
      </c>
      <c r="Q279" s="288">
        <f>'PRINT TARIFF'!T259</f>
        <v>7</v>
      </c>
      <c r="R279" s="288">
        <f>'PRINT TARIFF'!U259</f>
        <v>0</v>
      </c>
      <c r="S279" s="288">
        <f>'PRINT TARIFF'!V259</f>
        <v>0</v>
      </c>
      <c r="T279" s="288">
        <f>'PRINT TARIFF'!W259</f>
        <v>0</v>
      </c>
      <c r="U279" s="288">
        <f>'PRINT TARIFF'!X259</f>
        <v>0</v>
      </c>
      <c r="V279" s="288">
        <f>'PRINT TARIFF'!Y259</f>
        <v>0</v>
      </c>
      <c r="W279" s="288">
        <f>'PRINT TARIFF'!Z259</f>
        <v>0</v>
      </c>
      <c r="X279" s="289">
        <f>'PRINT TARIFF'!AA259</f>
        <v>51</v>
      </c>
      <c r="Y279" s="290">
        <f>'PRINT TARIFF'!AI259</f>
        <v>0</v>
      </c>
      <c r="Z279" s="290" t="str">
        <f>IF('PRINT TARIFF'!AJ259&lt;&gt;"",'PRINT TARIFF'!AJ259,"")</f>
        <v/>
      </c>
      <c r="AA279" s="291">
        <f>'PRINT TARIFF'!AK259</f>
        <v>0</v>
      </c>
    </row>
    <row r="280" spans="1:32" s="292" customFormat="1" ht="13.9" customHeight="1" x14ac:dyDescent="0.2">
      <c r="A280" s="283" t="str">
        <f>'PRINT TARIFF'!A260</f>
        <v>Sydney</v>
      </c>
      <c r="B280" s="284" t="str">
        <f>'PRINT TARIFF'!C260</f>
        <v>Shipco Transport</v>
      </c>
      <c r="C280" s="285" t="str">
        <f>'PRINT TARIFF'!D260</f>
        <v>Hong Kong</v>
      </c>
      <c r="D280" s="285" t="str">
        <f>'PRINT TARIFF'!E260</f>
        <v>Hong Kong</v>
      </c>
      <c r="E280" s="286"/>
      <c r="F280" s="287" t="str">
        <f>'PRINT TARIFF'!H260</f>
        <v>USD</v>
      </c>
      <c r="G280" s="288">
        <f>'PRINT TARIFF'!I260</f>
        <v>22</v>
      </c>
      <c r="H280" s="288">
        <f>'PRINT TARIFF'!J260</f>
        <v>22</v>
      </c>
      <c r="I280" s="288">
        <f>'PRINT TARIFF'!K260</f>
        <v>22</v>
      </c>
      <c r="J280" s="644" t="str">
        <f>'PRINT TARIFF'!L260</f>
        <v>Direct</v>
      </c>
      <c r="K280" s="289">
        <f>'PRINT TARIFF'!N260</f>
        <v>14</v>
      </c>
      <c r="L280" s="288">
        <f>'PRINT TARIFF'!O260</f>
        <v>0</v>
      </c>
      <c r="M280" s="288">
        <f>'PRINT TARIFF'!P260</f>
        <v>0</v>
      </c>
      <c r="N280" s="288">
        <f>'PRINT TARIFF'!Q260</f>
        <v>20</v>
      </c>
      <c r="O280" s="288">
        <f>'PRINT TARIFF'!R260</f>
        <v>0</v>
      </c>
      <c r="P280" s="288">
        <f>'PRINT TARIFF'!S260</f>
        <v>0</v>
      </c>
      <c r="Q280" s="288">
        <f>'PRINT TARIFF'!T260</f>
        <v>7</v>
      </c>
      <c r="R280" s="288">
        <f>'PRINT TARIFF'!U260</f>
        <v>0</v>
      </c>
      <c r="S280" s="288">
        <f>'PRINT TARIFF'!V260</f>
        <v>0</v>
      </c>
      <c r="T280" s="288">
        <f>'PRINT TARIFF'!W260</f>
        <v>0</v>
      </c>
      <c r="U280" s="288">
        <f>'PRINT TARIFF'!X260</f>
        <v>0</v>
      </c>
      <c r="V280" s="288">
        <f>'PRINT TARIFF'!Y260</f>
        <v>0</v>
      </c>
      <c r="W280" s="288">
        <f>'PRINT TARIFF'!Z260</f>
        <v>0</v>
      </c>
      <c r="X280" s="289">
        <f>'PRINT TARIFF'!AA260</f>
        <v>51</v>
      </c>
      <c r="Y280" s="290">
        <f>'PRINT TARIFF'!AI260</f>
        <v>0</v>
      </c>
      <c r="Z280" s="290" t="str">
        <f>IF('PRINT TARIFF'!AJ260&lt;&gt;"",'PRINT TARIFF'!AJ260,"")</f>
        <v/>
      </c>
      <c r="AA280" s="291">
        <f>'PRINT TARIFF'!AK260</f>
        <v>0</v>
      </c>
    </row>
    <row r="281" spans="1:32" s="292" customFormat="1" ht="13.9" customHeight="1" x14ac:dyDescent="0.2">
      <c r="A281" s="283" t="str">
        <f>'PRINT TARIFF'!A261</f>
        <v>Adelaide</v>
      </c>
      <c r="B281" s="284" t="str">
        <f>'PRINT TARIFF'!C261</f>
        <v>Saco Shipping</v>
      </c>
      <c r="C281" s="285" t="str">
        <f>'PRINT TARIFF'!D261</f>
        <v>Hungary</v>
      </c>
      <c r="D281" s="285" t="str">
        <f>'PRINT TARIFF'!E261</f>
        <v>Budapest</v>
      </c>
      <c r="E281" s="286"/>
      <c r="F281" s="287" t="str">
        <f>'PRINT TARIFF'!H261</f>
        <v>USD</v>
      </c>
      <c r="G281" s="288">
        <f>'PRINT TARIFF'!I261</f>
        <v>142</v>
      </c>
      <c r="H281" s="288">
        <f>'PRINT TARIFF'!J261</f>
        <v>215</v>
      </c>
      <c r="I281" s="288">
        <f>'PRINT TARIFF'!K261</f>
        <v>142</v>
      </c>
      <c r="J281" s="644" t="str">
        <f>'PRINT TARIFF'!L261</f>
        <v>via DEHAM</v>
      </c>
      <c r="K281" s="289">
        <f>'PRINT TARIFF'!N261</f>
        <v>63</v>
      </c>
      <c r="L281" s="288">
        <f>'PRINT TARIFF'!O261</f>
        <v>0</v>
      </c>
      <c r="M281" s="288">
        <f>'PRINT TARIFF'!P261</f>
        <v>0</v>
      </c>
      <c r="N281" s="288">
        <f>'PRINT TARIFF'!Q261</f>
        <v>0</v>
      </c>
      <c r="O281" s="288">
        <f>'PRINT TARIFF'!R261</f>
        <v>0</v>
      </c>
      <c r="P281" s="288">
        <f>'PRINT TARIFF'!S261</f>
        <v>20</v>
      </c>
      <c r="Q281" s="288">
        <f>'PRINT TARIFF'!T261</f>
        <v>12</v>
      </c>
      <c r="R281" s="288">
        <f>'PRINT TARIFF'!U261</f>
        <v>0</v>
      </c>
      <c r="S281" s="288">
        <f>'PRINT TARIFF'!V261</f>
        <v>0</v>
      </c>
      <c r="T281" s="288">
        <f>'PRINT TARIFF'!W261</f>
        <v>0</v>
      </c>
      <c r="U281" s="288">
        <f>'PRINT TARIFF'!X261</f>
        <v>0</v>
      </c>
      <c r="V281" s="288">
        <f>'PRINT TARIFF'!Y261</f>
        <v>0</v>
      </c>
      <c r="W281" s="288">
        <f>'PRINT TARIFF'!Z261</f>
        <v>0</v>
      </c>
      <c r="X281" s="289">
        <f>'PRINT TARIFF'!AA261</f>
        <v>52</v>
      </c>
      <c r="Y281" s="290">
        <f>'PRINT TARIFF'!AI261</f>
        <v>0</v>
      </c>
      <c r="Z281" s="290" t="str">
        <f>IF('PRINT TARIFF'!AJ261&lt;&gt;"",'PRINT TARIFF'!AJ261,"")</f>
        <v/>
      </c>
      <c r="AA281" s="291">
        <f>'PRINT TARIFF'!AK261</f>
        <v>0</v>
      </c>
    </row>
    <row r="282" spans="1:32" s="292" customFormat="1" ht="13.9" customHeight="1" x14ac:dyDescent="0.2">
      <c r="A282" s="283" t="str">
        <f>'PRINT TARIFF'!A262</f>
        <v>Brisbane</v>
      </c>
      <c r="B282" s="284" t="str">
        <f>'PRINT TARIFF'!C262</f>
        <v>Saco Shipping</v>
      </c>
      <c r="C282" s="285" t="str">
        <f>'PRINT TARIFF'!D262</f>
        <v>Hungary</v>
      </c>
      <c r="D282" s="285" t="str">
        <f>'PRINT TARIFF'!E262</f>
        <v>Budapest</v>
      </c>
      <c r="E282" s="286"/>
      <c r="F282" s="287" t="str">
        <f>'PRINT TARIFF'!H262</f>
        <v>USD</v>
      </c>
      <c r="G282" s="288">
        <f>'PRINT TARIFF'!I262</f>
        <v>148</v>
      </c>
      <c r="H282" s="288">
        <f>'PRINT TARIFF'!J262</f>
        <v>221</v>
      </c>
      <c r="I282" s="288">
        <f>'PRINT TARIFF'!K262</f>
        <v>148</v>
      </c>
      <c r="J282" s="644" t="str">
        <f>'PRINT TARIFF'!L262</f>
        <v>via DEHAM</v>
      </c>
      <c r="K282" s="289">
        <f>'PRINT TARIFF'!N262</f>
        <v>66</v>
      </c>
      <c r="L282" s="288">
        <f>'PRINT TARIFF'!O262</f>
        <v>0</v>
      </c>
      <c r="M282" s="288">
        <f>'PRINT TARIFF'!P262</f>
        <v>0</v>
      </c>
      <c r="N282" s="288">
        <f>'PRINT TARIFF'!Q262</f>
        <v>0</v>
      </c>
      <c r="O282" s="288">
        <f>'PRINT TARIFF'!R262</f>
        <v>0</v>
      </c>
      <c r="P282" s="288">
        <f>'PRINT TARIFF'!S262</f>
        <v>20</v>
      </c>
      <c r="Q282" s="288">
        <f>'PRINT TARIFF'!T262</f>
        <v>12</v>
      </c>
      <c r="R282" s="288">
        <f>'PRINT TARIFF'!U262</f>
        <v>0</v>
      </c>
      <c r="S282" s="288">
        <f>'PRINT TARIFF'!V262</f>
        <v>0</v>
      </c>
      <c r="T282" s="288">
        <f>'PRINT TARIFF'!W262</f>
        <v>0</v>
      </c>
      <c r="U282" s="288">
        <f>'PRINT TARIFF'!X262</f>
        <v>0</v>
      </c>
      <c r="V282" s="288">
        <f>'PRINT TARIFF'!Y262</f>
        <v>0</v>
      </c>
      <c r="W282" s="288">
        <f>'PRINT TARIFF'!Z262</f>
        <v>0</v>
      </c>
      <c r="X282" s="289">
        <f>'PRINT TARIFF'!AA262</f>
        <v>52</v>
      </c>
      <c r="Y282" s="290">
        <f>'PRINT TARIFF'!AI262</f>
        <v>0</v>
      </c>
      <c r="Z282" s="290" t="str">
        <f>IF('PRINT TARIFF'!AJ262&lt;&gt;"",'PRINT TARIFF'!AJ262,"")</f>
        <v/>
      </c>
      <c r="AA282" s="291">
        <f>'PRINT TARIFF'!AK262</f>
        <v>0</v>
      </c>
    </row>
    <row r="283" spans="1:32" s="292" customFormat="1" ht="13.9" customHeight="1" x14ac:dyDescent="0.2">
      <c r="A283" s="283" t="str">
        <f>'PRINT TARIFF'!A263</f>
        <v>Fremantle</v>
      </c>
      <c r="B283" s="284" t="str">
        <f>'PRINT TARIFF'!C263</f>
        <v>Saco Shipping</v>
      </c>
      <c r="C283" s="285" t="str">
        <f>'PRINT TARIFF'!D263</f>
        <v>Hungary</v>
      </c>
      <c r="D283" s="285" t="str">
        <f>'PRINT TARIFF'!E263</f>
        <v>Budapest</v>
      </c>
      <c r="E283" s="286"/>
      <c r="F283" s="287" t="str">
        <f>'PRINT TARIFF'!H263</f>
        <v>USD</v>
      </c>
      <c r="G283" s="288">
        <f>'PRINT TARIFF'!I263</f>
        <v>141</v>
      </c>
      <c r="H283" s="288">
        <f>'PRINT TARIFF'!J263</f>
        <v>214</v>
      </c>
      <c r="I283" s="288">
        <f>'PRINT TARIFF'!K263</f>
        <v>141</v>
      </c>
      <c r="J283" s="644" t="str">
        <f>'PRINT TARIFF'!L263</f>
        <v>via DEHAM</v>
      </c>
      <c r="K283" s="289">
        <f>'PRINT TARIFF'!N263</f>
        <v>60</v>
      </c>
      <c r="L283" s="288">
        <f>'PRINT TARIFF'!O263</f>
        <v>0</v>
      </c>
      <c r="M283" s="288">
        <f>'PRINT TARIFF'!P263</f>
        <v>0</v>
      </c>
      <c r="N283" s="288">
        <f>'PRINT TARIFF'!Q263</f>
        <v>0</v>
      </c>
      <c r="O283" s="288">
        <f>'PRINT TARIFF'!R263</f>
        <v>0</v>
      </c>
      <c r="P283" s="288">
        <f>'PRINT TARIFF'!S263</f>
        <v>20</v>
      </c>
      <c r="Q283" s="288">
        <f>'PRINT TARIFF'!T263</f>
        <v>12</v>
      </c>
      <c r="R283" s="288">
        <f>'PRINT TARIFF'!U263</f>
        <v>0</v>
      </c>
      <c r="S283" s="288">
        <f>'PRINT TARIFF'!V263</f>
        <v>0</v>
      </c>
      <c r="T283" s="288">
        <f>'PRINT TARIFF'!W263</f>
        <v>0</v>
      </c>
      <c r="U283" s="288">
        <f>'PRINT TARIFF'!X263</f>
        <v>0</v>
      </c>
      <c r="V283" s="288">
        <f>'PRINT TARIFF'!Y263</f>
        <v>0</v>
      </c>
      <c r="W283" s="288">
        <f>'PRINT TARIFF'!Z263</f>
        <v>0</v>
      </c>
      <c r="X283" s="289">
        <f>'PRINT TARIFF'!AA263</f>
        <v>52</v>
      </c>
      <c r="Y283" s="290">
        <f>'PRINT TARIFF'!AI263</f>
        <v>0</v>
      </c>
      <c r="Z283" s="290" t="str">
        <f>IF('PRINT TARIFF'!AJ263&lt;&gt;"",'PRINT TARIFF'!AJ263,"")</f>
        <v/>
      </c>
      <c r="AA283" s="291">
        <f>'PRINT TARIFF'!AK263</f>
        <v>0</v>
      </c>
    </row>
    <row r="284" spans="1:32" s="292" customFormat="1" ht="13.9" customHeight="1" x14ac:dyDescent="0.2">
      <c r="A284" s="283" t="str">
        <f>'PRINT TARIFF'!A264</f>
        <v>Melbourne</v>
      </c>
      <c r="B284" s="284" t="str">
        <f>'PRINT TARIFF'!C264</f>
        <v>Saco Shipping</v>
      </c>
      <c r="C284" s="285" t="str">
        <f>'PRINT TARIFF'!D264</f>
        <v>Hungary</v>
      </c>
      <c r="D284" s="285" t="str">
        <f>'PRINT TARIFF'!E264</f>
        <v>Budapest</v>
      </c>
      <c r="E284" s="286"/>
      <c r="F284" s="287" t="str">
        <f>'PRINT TARIFF'!H264</f>
        <v>USD</v>
      </c>
      <c r="G284" s="288">
        <f>'PRINT TARIFF'!I264</f>
        <v>111</v>
      </c>
      <c r="H284" s="288">
        <f>'PRINT TARIFF'!J264</f>
        <v>184</v>
      </c>
      <c r="I284" s="288">
        <f>'PRINT TARIFF'!K264</f>
        <v>111</v>
      </c>
      <c r="J284" s="644" t="str">
        <f>'PRINT TARIFF'!L264</f>
        <v>via DEHAM</v>
      </c>
      <c r="K284" s="289">
        <f>'PRINT TARIFF'!N264</f>
        <v>60</v>
      </c>
      <c r="L284" s="288">
        <f>'PRINT TARIFF'!O264</f>
        <v>0</v>
      </c>
      <c r="M284" s="288">
        <f>'PRINT TARIFF'!P264</f>
        <v>0</v>
      </c>
      <c r="N284" s="288">
        <f>'PRINT TARIFF'!Q264</f>
        <v>0</v>
      </c>
      <c r="O284" s="288">
        <f>'PRINT TARIFF'!R264</f>
        <v>0</v>
      </c>
      <c r="P284" s="288">
        <f>'PRINT TARIFF'!S264</f>
        <v>20</v>
      </c>
      <c r="Q284" s="288">
        <f>'PRINT TARIFF'!T264</f>
        <v>12</v>
      </c>
      <c r="R284" s="288">
        <f>'PRINT TARIFF'!U264</f>
        <v>0</v>
      </c>
      <c r="S284" s="288">
        <f>'PRINT TARIFF'!V264</f>
        <v>0</v>
      </c>
      <c r="T284" s="288">
        <f>'PRINT TARIFF'!W264</f>
        <v>0</v>
      </c>
      <c r="U284" s="288">
        <f>'PRINT TARIFF'!X264</f>
        <v>0</v>
      </c>
      <c r="V284" s="288">
        <f>'PRINT TARIFF'!Y264</f>
        <v>0</v>
      </c>
      <c r="W284" s="288">
        <f>'PRINT TARIFF'!Z264</f>
        <v>0</v>
      </c>
      <c r="X284" s="289">
        <f>'PRINT TARIFF'!AA264</f>
        <v>52</v>
      </c>
      <c r="Y284" s="290">
        <f>'PRINT TARIFF'!AI264</f>
        <v>0</v>
      </c>
      <c r="Z284" s="290" t="str">
        <f>IF('PRINT TARIFF'!AJ264&lt;&gt;"",'PRINT TARIFF'!AJ264,"")</f>
        <v/>
      </c>
      <c r="AA284" s="291">
        <f>'PRINT TARIFF'!AK264</f>
        <v>0</v>
      </c>
    </row>
    <row r="285" spans="1:32" s="292" customFormat="1" ht="13.9" customHeight="1" x14ac:dyDescent="0.2">
      <c r="A285" s="283" t="str">
        <f>'PRINT TARIFF'!A265</f>
        <v>Sydney</v>
      </c>
      <c r="B285" s="284" t="str">
        <f>'PRINT TARIFF'!C265</f>
        <v>Saco Shipping</v>
      </c>
      <c r="C285" s="285" t="str">
        <f>'PRINT TARIFF'!D265</f>
        <v>Hungary</v>
      </c>
      <c r="D285" s="285" t="str">
        <f>'PRINT TARIFF'!E265</f>
        <v>Budapest</v>
      </c>
      <c r="E285" s="286"/>
      <c r="F285" s="287" t="str">
        <f>'PRINT TARIFF'!H265</f>
        <v>USD</v>
      </c>
      <c r="G285" s="288">
        <f>'PRINT TARIFF'!I265</f>
        <v>111</v>
      </c>
      <c r="H285" s="288">
        <f>'PRINT TARIFF'!J265</f>
        <v>184</v>
      </c>
      <c r="I285" s="288">
        <f>'PRINT TARIFF'!K265</f>
        <v>111</v>
      </c>
      <c r="J285" s="644" t="str">
        <f>'PRINT TARIFF'!L265</f>
        <v>via DEHAM</v>
      </c>
      <c r="K285" s="289">
        <f>'PRINT TARIFF'!N265</f>
        <v>55</v>
      </c>
      <c r="L285" s="288">
        <f>'PRINT TARIFF'!O265</f>
        <v>0</v>
      </c>
      <c r="M285" s="288">
        <f>'PRINT TARIFF'!P265</f>
        <v>0</v>
      </c>
      <c r="N285" s="288">
        <f>'PRINT TARIFF'!Q265</f>
        <v>0</v>
      </c>
      <c r="O285" s="288">
        <f>'PRINT TARIFF'!R265</f>
        <v>0</v>
      </c>
      <c r="P285" s="288">
        <f>'PRINT TARIFF'!S265</f>
        <v>20</v>
      </c>
      <c r="Q285" s="288">
        <f>'PRINT TARIFF'!T265</f>
        <v>12</v>
      </c>
      <c r="R285" s="288">
        <f>'PRINT TARIFF'!U265</f>
        <v>0</v>
      </c>
      <c r="S285" s="288">
        <f>'PRINT TARIFF'!V265</f>
        <v>0</v>
      </c>
      <c r="T285" s="288">
        <f>'PRINT TARIFF'!W265</f>
        <v>0</v>
      </c>
      <c r="U285" s="288">
        <f>'PRINT TARIFF'!X265</f>
        <v>0</v>
      </c>
      <c r="V285" s="288">
        <f>'PRINT TARIFF'!Y265</f>
        <v>0</v>
      </c>
      <c r="W285" s="288">
        <f>'PRINT TARIFF'!Z265</f>
        <v>0</v>
      </c>
      <c r="X285" s="289">
        <f>'PRINT TARIFF'!AA265</f>
        <v>52</v>
      </c>
      <c r="Y285" s="290">
        <f>'PRINT TARIFF'!AI265</f>
        <v>0</v>
      </c>
      <c r="Z285" s="290" t="str">
        <f>IF('PRINT TARIFF'!AJ265&lt;&gt;"",'PRINT TARIFF'!AJ265,"")</f>
        <v/>
      </c>
      <c r="AA285" s="291">
        <f>'PRINT TARIFF'!AK265</f>
        <v>0</v>
      </c>
    </row>
    <row r="286" spans="1:32" s="292" customFormat="1" ht="13.9" customHeight="1" x14ac:dyDescent="0.2">
      <c r="A286" s="283" t="str">
        <f>'PRINT TARIFF'!A266</f>
        <v>Adelaide</v>
      </c>
      <c r="B286" s="284" t="str">
        <f>'PRINT TARIFF'!C266</f>
        <v>Team Global</v>
      </c>
      <c r="C286" s="285" t="str">
        <f>'PRINT TARIFF'!D266</f>
        <v>India</v>
      </c>
      <c r="D286" s="285" t="str">
        <f>'PRINT TARIFF'!E266</f>
        <v>Ahmedabad</v>
      </c>
      <c r="E286" s="286"/>
      <c r="F286" s="287" t="str">
        <f>'PRINT TARIFF'!H266</f>
        <v>USD</v>
      </c>
      <c r="G286" s="288">
        <f>'PRINT TARIFF'!I266</f>
        <v>88</v>
      </c>
      <c r="H286" s="288">
        <f>'PRINT TARIFF'!J266</f>
        <v>88</v>
      </c>
      <c r="I286" s="288">
        <f>'PRINT TARIFF'!K266</f>
        <v>88</v>
      </c>
      <c r="J286" s="644" t="str">
        <f>'PRINT TARIFF'!L266</f>
        <v>via SGSIN</v>
      </c>
      <c r="K286" s="289">
        <f>'PRINT TARIFF'!N266</f>
        <v>43</v>
      </c>
      <c r="L286" s="288">
        <f>'PRINT TARIFF'!O266</f>
        <v>0</v>
      </c>
      <c r="M286" s="288">
        <f>'PRINT TARIFF'!P266</f>
        <v>0</v>
      </c>
      <c r="N286" s="288">
        <f>'PRINT TARIFF'!Q266</f>
        <v>20</v>
      </c>
      <c r="O286" s="288">
        <f>'PRINT TARIFF'!R266</f>
        <v>0</v>
      </c>
      <c r="P286" s="288">
        <f>'PRINT TARIFF'!S266</f>
        <v>0</v>
      </c>
      <c r="Q286" s="288">
        <f>'PRINT TARIFF'!T266</f>
        <v>12</v>
      </c>
      <c r="R286" s="288">
        <f>'PRINT TARIFF'!U266</f>
        <v>10</v>
      </c>
      <c r="S286" s="288">
        <f>'PRINT TARIFF'!V266</f>
        <v>0</v>
      </c>
      <c r="T286" s="288">
        <f>'PRINT TARIFF'!W266</f>
        <v>0</v>
      </c>
      <c r="U286" s="288">
        <f>'PRINT TARIFF'!X266</f>
        <v>0</v>
      </c>
      <c r="V286" s="288">
        <f>'PRINT TARIFF'!Y266</f>
        <v>0</v>
      </c>
      <c r="W286" s="288">
        <f>'PRINT TARIFF'!Z266</f>
        <v>0</v>
      </c>
      <c r="X286" s="289">
        <f>'PRINT TARIFF'!AA266</f>
        <v>53</v>
      </c>
      <c r="Y286" s="290">
        <f>'PRINT TARIFF'!AI266</f>
        <v>0</v>
      </c>
      <c r="Z286" s="290" t="str">
        <f>IF('PRINT TARIFF'!AJ266&lt;&gt;"",'PRINT TARIFF'!AJ266,"")</f>
        <v/>
      </c>
      <c r="AA286" s="291">
        <f>'PRINT TARIFF'!AK266</f>
        <v>0</v>
      </c>
      <c r="AB286" s="248"/>
      <c r="AC286" s="248"/>
      <c r="AD286" s="248"/>
      <c r="AE286" s="248"/>
      <c r="AF286" s="248"/>
    </row>
    <row r="287" spans="1:32" s="292" customFormat="1" ht="13.9" customHeight="1" x14ac:dyDescent="0.2">
      <c r="A287" s="283" t="str">
        <f>'PRINT TARIFF'!A267</f>
        <v>Brisbane</v>
      </c>
      <c r="B287" s="284" t="str">
        <f>'PRINT TARIFF'!C267</f>
        <v>Team Global</v>
      </c>
      <c r="C287" s="285" t="str">
        <f>'PRINT TARIFF'!D267</f>
        <v>India</v>
      </c>
      <c r="D287" s="285" t="str">
        <f>'PRINT TARIFF'!E267</f>
        <v>Ahmedabad</v>
      </c>
      <c r="E287" s="286"/>
      <c r="F287" s="287" t="str">
        <f>'PRINT TARIFF'!H267</f>
        <v>USD</v>
      </c>
      <c r="G287" s="288">
        <f>'PRINT TARIFF'!I267</f>
        <v>88</v>
      </c>
      <c r="H287" s="288">
        <f>'PRINT TARIFF'!J267</f>
        <v>88</v>
      </c>
      <c r="I287" s="288">
        <f>'PRINT TARIFF'!K267</f>
        <v>88</v>
      </c>
      <c r="J287" s="644" t="str">
        <f>'PRINT TARIFF'!L267</f>
        <v>via SGSIN</v>
      </c>
      <c r="K287" s="289">
        <f>'PRINT TARIFF'!N267</f>
        <v>33</v>
      </c>
      <c r="L287" s="288">
        <f>'PRINT TARIFF'!O267</f>
        <v>0</v>
      </c>
      <c r="M287" s="288">
        <f>'PRINT TARIFF'!P267</f>
        <v>0</v>
      </c>
      <c r="N287" s="288">
        <f>'PRINT TARIFF'!Q267</f>
        <v>20</v>
      </c>
      <c r="O287" s="288">
        <f>'PRINT TARIFF'!R267</f>
        <v>0</v>
      </c>
      <c r="P287" s="288">
        <f>'PRINT TARIFF'!S267</f>
        <v>0</v>
      </c>
      <c r="Q287" s="288">
        <f>'PRINT TARIFF'!T267</f>
        <v>12</v>
      </c>
      <c r="R287" s="288">
        <f>'PRINT TARIFF'!U267</f>
        <v>10</v>
      </c>
      <c r="S287" s="288">
        <f>'PRINT TARIFF'!V267</f>
        <v>0</v>
      </c>
      <c r="T287" s="288">
        <f>'PRINT TARIFF'!W267</f>
        <v>0</v>
      </c>
      <c r="U287" s="288">
        <f>'PRINT TARIFF'!X267</f>
        <v>0</v>
      </c>
      <c r="V287" s="288">
        <f>'PRINT TARIFF'!Y267</f>
        <v>0</v>
      </c>
      <c r="W287" s="288">
        <f>'PRINT TARIFF'!Z267</f>
        <v>0</v>
      </c>
      <c r="X287" s="289">
        <f>'PRINT TARIFF'!AA267</f>
        <v>53</v>
      </c>
      <c r="Y287" s="290">
        <f>'PRINT TARIFF'!AI267</f>
        <v>0</v>
      </c>
      <c r="Z287" s="290" t="str">
        <f>IF('PRINT TARIFF'!AJ267&lt;&gt;"",'PRINT TARIFF'!AJ267,"")</f>
        <v/>
      </c>
      <c r="AA287" s="291">
        <f>'PRINT TARIFF'!AK267</f>
        <v>0</v>
      </c>
      <c r="AB287" s="248"/>
      <c r="AC287" s="248"/>
      <c r="AD287" s="248"/>
      <c r="AE287" s="248"/>
      <c r="AF287" s="248"/>
    </row>
    <row r="288" spans="1:32" s="292" customFormat="1" ht="13.9" customHeight="1" x14ac:dyDescent="0.2">
      <c r="A288" s="283" t="str">
        <f>'PRINT TARIFF'!A268</f>
        <v>Fremantle</v>
      </c>
      <c r="B288" s="284" t="str">
        <f>'PRINT TARIFF'!C268</f>
        <v>Team Global</v>
      </c>
      <c r="C288" s="285" t="str">
        <f>'PRINT TARIFF'!D268</f>
        <v>India</v>
      </c>
      <c r="D288" s="285" t="str">
        <f>'PRINT TARIFF'!E268</f>
        <v>Ahmedabad</v>
      </c>
      <c r="E288" s="286"/>
      <c r="F288" s="287" t="str">
        <f>'PRINT TARIFF'!H268</f>
        <v>USD</v>
      </c>
      <c r="G288" s="288">
        <f>'PRINT TARIFF'!I268</f>
        <v>79</v>
      </c>
      <c r="H288" s="288">
        <f>'PRINT TARIFF'!J268</f>
        <v>79</v>
      </c>
      <c r="I288" s="288">
        <f>'PRINT TARIFF'!K268</f>
        <v>79</v>
      </c>
      <c r="J288" s="644" t="str">
        <f>'PRINT TARIFF'!L268</f>
        <v>via INNSA</v>
      </c>
      <c r="K288" s="289">
        <f>'PRINT TARIFF'!N268</f>
        <v>28</v>
      </c>
      <c r="L288" s="288">
        <f>'PRINT TARIFF'!O268</f>
        <v>0</v>
      </c>
      <c r="M288" s="288">
        <f>'PRINT TARIFF'!P268</f>
        <v>0</v>
      </c>
      <c r="N288" s="288">
        <f>'PRINT TARIFF'!Q268</f>
        <v>20</v>
      </c>
      <c r="O288" s="288">
        <f>'PRINT TARIFF'!R268</f>
        <v>0</v>
      </c>
      <c r="P288" s="288">
        <f>'PRINT TARIFF'!S268</f>
        <v>0</v>
      </c>
      <c r="Q288" s="288">
        <f>'PRINT TARIFF'!T268</f>
        <v>12</v>
      </c>
      <c r="R288" s="288">
        <f>'PRINT TARIFF'!U268</f>
        <v>0</v>
      </c>
      <c r="S288" s="288">
        <f>'PRINT TARIFF'!V268</f>
        <v>0</v>
      </c>
      <c r="T288" s="288">
        <f>'PRINT TARIFF'!W268</f>
        <v>0</v>
      </c>
      <c r="U288" s="288">
        <f>'PRINT TARIFF'!X268</f>
        <v>0</v>
      </c>
      <c r="V288" s="288">
        <f>'PRINT TARIFF'!Y268</f>
        <v>0</v>
      </c>
      <c r="W288" s="288">
        <f>'PRINT TARIFF'!Z268</f>
        <v>0</v>
      </c>
      <c r="X288" s="289">
        <f>'PRINT TARIFF'!AA268</f>
        <v>53</v>
      </c>
      <c r="Y288" s="290">
        <f>'PRINT TARIFF'!AI268</f>
        <v>0</v>
      </c>
      <c r="Z288" s="290" t="str">
        <f>IF('PRINT TARIFF'!AJ268&lt;&gt;"",'PRINT TARIFF'!AJ268,"")</f>
        <v/>
      </c>
      <c r="AA288" s="291">
        <f>'PRINT TARIFF'!AK268</f>
        <v>0</v>
      </c>
      <c r="AB288" s="248"/>
      <c r="AC288" s="248"/>
      <c r="AD288" s="248"/>
      <c r="AE288" s="248"/>
      <c r="AF288" s="248"/>
    </row>
    <row r="289" spans="1:32" s="292" customFormat="1" ht="13.9" customHeight="1" x14ac:dyDescent="0.2">
      <c r="A289" s="283" t="str">
        <f>'PRINT TARIFF'!A269</f>
        <v>Melbourne</v>
      </c>
      <c r="B289" s="284" t="str">
        <f>'PRINT TARIFF'!C269</f>
        <v>Team Global</v>
      </c>
      <c r="C289" s="285" t="str">
        <f>'PRINT TARIFF'!D269</f>
        <v>India</v>
      </c>
      <c r="D289" s="285" t="str">
        <f>'PRINT TARIFF'!E269</f>
        <v>Ahmedabad</v>
      </c>
      <c r="E289" s="286"/>
      <c r="F289" s="287" t="str">
        <f>'PRINT TARIFF'!H269</f>
        <v>USD</v>
      </c>
      <c r="G289" s="288">
        <f>'PRINT TARIFF'!I269</f>
        <v>74</v>
      </c>
      <c r="H289" s="288">
        <f>'PRINT TARIFF'!J269</f>
        <v>74</v>
      </c>
      <c r="I289" s="288">
        <f>'PRINT TARIFF'!K269</f>
        <v>74</v>
      </c>
      <c r="J289" s="644" t="str">
        <f>'PRINT TARIFF'!L269</f>
        <v>via INNSA</v>
      </c>
      <c r="K289" s="289">
        <f>'PRINT TARIFF'!N269</f>
        <v>36</v>
      </c>
      <c r="L289" s="288">
        <f>'PRINT TARIFF'!O269</f>
        <v>0</v>
      </c>
      <c r="M289" s="288">
        <f>'PRINT TARIFF'!P269</f>
        <v>0</v>
      </c>
      <c r="N289" s="288">
        <f>'PRINT TARIFF'!Q269</f>
        <v>20</v>
      </c>
      <c r="O289" s="288">
        <f>'PRINT TARIFF'!R269</f>
        <v>0</v>
      </c>
      <c r="P289" s="288">
        <f>'PRINT TARIFF'!S269</f>
        <v>0</v>
      </c>
      <c r="Q289" s="288">
        <f>'PRINT TARIFF'!T269</f>
        <v>12</v>
      </c>
      <c r="R289" s="288">
        <f>'PRINT TARIFF'!U269</f>
        <v>0</v>
      </c>
      <c r="S289" s="288">
        <f>'PRINT TARIFF'!V269</f>
        <v>0</v>
      </c>
      <c r="T289" s="288">
        <f>'PRINT TARIFF'!W269</f>
        <v>0</v>
      </c>
      <c r="U289" s="288">
        <f>'PRINT TARIFF'!X269</f>
        <v>0</v>
      </c>
      <c r="V289" s="288">
        <f>'PRINT TARIFF'!Y269</f>
        <v>0</v>
      </c>
      <c r="W289" s="288">
        <f>'PRINT TARIFF'!Z269</f>
        <v>0</v>
      </c>
      <c r="X289" s="289">
        <f>'PRINT TARIFF'!AA269</f>
        <v>53</v>
      </c>
      <c r="Y289" s="290">
        <f>'PRINT TARIFF'!AI269</f>
        <v>0</v>
      </c>
      <c r="Z289" s="290" t="str">
        <f>IF('PRINT TARIFF'!AJ269&lt;&gt;"",'PRINT TARIFF'!AJ269,"")</f>
        <v/>
      </c>
      <c r="AA289" s="291">
        <f>'PRINT TARIFF'!AK269</f>
        <v>0</v>
      </c>
      <c r="AB289" s="248"/>
      <c r="AC289" s="248"/>
      <c r="AD289" s="248"/>
      <c r="AE289" s="248"/>
      <c r="AF289" s="248"/>
    </row>
    <row r="290" spans="1:32" s="292" customFormat="1" ht="13.9" customHeight="1" x14ac:dyDescent="0.2">
      <c r="A290" s="283" t="str">
        <f>'PRINT TARIFF'!A270</f>
        <v>Sydney</v>
      </c>
      <c r="B290" s="284" t="str">
        <f>'PRINT TARIFF'!C270</f>
        <v>Team Global</v>
      </c>
      <c r="C290" s="285" t="str">
        <f>'PRINT TARIFF'!D270</f>
        <v>India</v>
      </c>
      <c r="D290" s="285" t="str">
        <f>'PRINT TARIFF'!E270</f>
        <v>Ahmedabad</v>
      </c>
      <c r="E290" s="286"/>
      <c r="F290" s="287" t="str">
        <f>'PRINT TARIFF'!H270</f>
        <v>USD</v>
      </c>
      <c r="G290" s="288">
        <f>'PRINT TARIFF'!I270</f>
        <v>74</v>
      </c>
      <c r="H290" s="288">
        <f>'PRINT TARIFF'!J270</f>
        <v>74</v>
      </c>
      <c r="I290" s="288">
        <f>'PRINT TARIFF'!K270</f>
        <v>74</v>
      </c>
      <c r="J290" s="644" t="str">
        <f>'PRINT TARIFF'!L270</f>
        <v>via INNSA</v>
      </c>
      <c r="K290" s="289">
        <f>'PRINT TARIFF'!N270</f>
        <v>40</v>
      </c>
      <c r="L290" s="288">
        <f>'PRINT TARIFF'!O270</f>
        <v>0</v>
      </c>
      <c r="M290" s="288">
        <f>'PRINT TARIFF'!P270</f>
        <v>0</v>
      </c>
      <c r="N290" s="288">
        <f>'PRINT TARIFF'!Q270</f>
        <v>20</v>
      </c>
      <c r="O290" s="288">
        <f>'PRINT TARIFF'!R270</f>
        <v>0</v>
      </c>
      <c r="P290" s="288">
        <f>'PRINT TARIFF'!S270</f>
        <v>0</v>
      </c>
      <c r="Q290" s="288">
        <f>'PRINT TARIFF'!T270</f>
        <v>12</v>
      </c>
      <c r="R290" s="288">
        <f>'PRINT TARIFF'!U270</f>
        <v>0</v>
      </c>
      <c r="S290" s="288">
        <f>'PRINT TARIFF'!V270</f>
        <v>0</v>
      </c>
      <c r="T290" s="288">
        <f>'PRINT TARIFF'!W270</f>
        <v>0</v>
      </c>
      <c r="U290" s="288">
        <f>'PRINT TARIFF'!X270</f>
        <v>0</v>
      </c>
      <c r="V290" s="288">
        <f>'PRINT TARIFF'!Y270</f>
        <v>0</v>
      </c>
      <c r="W290" s="288">
        <f>'PRINT TARIFF'!Z270</f>
        <v>0</v>
      </c>
      <c r="X290" s="289">
        <f>'PRINT TARIFF'!AA270</f>
        <v>53</v>
      </c>
      <c r="Y290" s="290">
        <f>'PRINT TARIFF'!AI270</f>
        <v>0</v>
      </c>
      <c r="Z290" s="290" t="str">
        <f>IF('PRINT TARIFF'!AJ270&lt;&gt;"",'PRINT TARIFF'!AJ270,"")</f>
        <v/>
      </c>
      <c r="AA290" s="291">
        <f>'PRINT TARIFF'!AK270</f>
        <v>0</v>
      </c>
      <c r="AB290" s="248"/>
      <c r="AC290" s="248"/>
      <c r="AD290" s="248"/>
      <c r="AE290" s="248"/>
      <c r="AF290" s="248"/>
    </row>
    <row r="291" spans="1:32" s="292" customFormat="1" ht="13.9" customHeight="1" x14ac:dyDescent="0.2">
      <c r="A291" s="283" t="str">
        <f>'PRINT TARIFF'!A271</f>
        <v>Adelaide</v>
      </c>
      <c r="B291" s="284" t="str">
        <f>'PRINT TARIFF'!C271</f>
        <v>Team Global</v>
      </c>
      <c r="C291" s="285" t="str">
        <f>'PRINT TARIFF'!D271</f>
        <v>India</v>
      </c>
      <c r="D291" s="285" t="str">
        <f>'PRINT TARIFF'!E271</f>
        <v>Bangalore</v>
      </c>
      <c r="E291" s="286"/>
      <c r="F291" s="287" t="str">
        <f>'PRINT TARIFF'!H271</f>
        <v>USD</v>
      </c>
      <c r="G291" s="288">
        <f>'PRINT TARIFF'!I271</f>
        <v>83</v>
      </c>
      <c r="H291" s="288">
        <f>'PRINT TARIFF'!J271</f>
        <v>83</v>
      </c>
      <c r="I291" s="288">
        <f>'PRINT TARIFF'!K271</f>
        <v>83</v>
      </c>
      <c r="J291" s="644" t="str">
        <f>'PRINT TARIFF'!L271</f>
        <v>via SGSIN</v>
      </c>
      <c r="K291" s="289">
        <f>'PRINT TARIFF'!N271</f>
        <v>35</v>
      </c>
      <c r="L291" s="288">
        <f>'PRINT TARIFF'!O271</f>
        <v>0</v>
      </c>
      <c r="M291" s="288">
        <f>'PRINT TARIFF'!P271</f>
        <v>0</v>
      </c>
      <c r="N291" s="288">
        <f>'PRINT TARIFF'!Q271</f>
        <v>20</v>
      </c>
      <c r="O291" s="288">
        <f>'PRINT TARIFF'!R271</f>
        <v>0</v>
      </c>
      <c r="P291" s="288">
        <f>'PRINT TARIFF'!S271</f>
        <v>0</v>
      </c>
      <c r="Q291" s="288">
        <f>'PRINT TARIFF'!T271</f>
        <v>12</v>
      </c>
      <c r="R291" s="288">
        <f>'PRINT TARIFF'!U271</f>
        <v>10</v>
      </c>
      <c r="S291" s="288">
        <f>'PRINT TARIFF'!V271</f>
        <v>0</v>
      </c>
      <c r="T291" s="288">
        <f>'PRINT TARIFF'!W271</f>
        <v>0</v>
      </c>
      <c r="U291" s="288">
        <f>'PRINT TARIFF'!X271</f>
        <v>0</v>
      </c>
      <c r="V291" s="288">
        <f>'PRINT TARIFF'!Y271</f>
        <v>0</v>
      </c>
      <c r="W291" s="288">
        <f>'PRINT TARIFF'!Z271</f>
        <v>0</v>
      </c>
      <c r="X291" s="289">
        <f>'PRINT TARIFF'!AA271</f>
        <v>54</v>
      </c>
      <c r="Y291" s="290">
        <f>'PRINT TARIFF'!AI271</f>
        <v>0</v>
      </c>
      <c r="Z291" s="290" t="str">
        <f>IF('PRINT TARIFF'!AJ271&lt;&gt;"",'PRINT TARIFF'!AJ271,"")</f>
        <v/>
      </c>
      <c r="AA291" s="291">
        <f>'PRINT TARIFF'!AK271</f>
        <v>0</v>
      </c>
      <c r="AB291" s="248"/>
      <c r="AC291" s="248"/>
      <c r="AD291" s="248"/>
      <c r="AE291" s="248"/>
      <c r="AF291" s="248"/>
    </row>
    <row r="292" spans="1:32" s="292" customFormat="1" ht="13.9" customHeight="1" x14ac:dyDescent="0.2">
      <c r="A292" s="283" t="str">
        <f>'PRINT TARIFF'!A272</f>
        <v>Brisbane</v>
      </c>
      <c r="B292" s="284" t="str">
        <f>'PRINT TARIFF'!C272</f>
        <v>Team Global</v>
      </c>
      <c r="C292" s="285" t="str">
        <f>'PRINT TARIFF'!D272</f>
        <v>India</v>
      </c>
      <c r="D292" s="285" t="str">
        <f>'PRINT TARIFF'!E272</f>
        <v>Bangalore</v>
      </c>
      <c r="E292" s="286"/>
      <c r="F292" s="287" t="str">
        <f>'PRINT TARIFF'!H272</f>
        <v>USD</v>
      </c>
      <c r="G292" s="288">
        <f>'PRINT TARIFF'!I272</f>
        <v>83</v>
      </c>
      <c r="H292" s="288">
        <f>'PRINT TARIFF'!J272</f>
        <v>83</v>
      </c>
      <c r="I292" s="288">
        <f>'PRINT TARIFF'!K272</f>
        <v>83</v>
      </c>
      <c r="J292" s="644" t="str">
        <f>'PRINT TARIFF'!L272</f>
        <v>via SGSIN</v>
      </c>
      <c r="K292" s="289">
        <f>'PRINT TARIFF'!N272</f>
        <v>26</v>
      </c>
      <c r="L292" s="288">
        <f>'PRINT TARIFF'!O272</f>
        <v>0</v>
      </c>
      <c r="M292" s="288">
        <f>'PRINT TARIFF'!P272</f>
        <v>0</v>
      </c>
      <c r="N292" s="288">
        <f>'PRINT TARIFF'!Q272</f>
        <v>20</v>
      </c>
      <c r="O292" s="288">
        <f>'PRINT TARIFF'!R272</f>
        <v>0</v>
      </c>
      <c r="P292" s="288">
        <f>'PRINT TARIFF'!S272</f>
        <v>0</v>
      </c>
      <c r="Q292" s="288">
        <f>'PRINT TARIFF'!T272</f>
        <v>12</v>
      </c>
      <c r="R292" s="288">
        <f>'PRINT TARIFF'!U272</f>
        <v>10</v>
      </c>
      <c r="S292" s="288">
        <f>'PRINT TARIFF'!V272</f>
        <v>0</v>
      </c>
      <c r="T292" s="288">
        <f>'PRINT TARIFF'!W272</f>
        <v>0</v>
      </c>
      <c r="U292" s="288">
        <f>'PRINT TARIFF'!X272</f>
        <v>0</v>
      </c>
      <c r="V292" s="288">
        <f>'PRINT TARIFF'!Y272</f>
        <v>0</v>
      </c>
      <c r="W292" s="288">
        <f>'PRINT TARIFF'!Z272</f>
        <v>0</v>
      </c>
      <c r="X292" s="289">
        <f>'PRINT TARIFF'!AA272</f>
        <v>54</v>
      </c>
      <c r="Y292" s="290">
        <f>'PRINT TARIFF'!AI272</f>
        <v>0</v>
      </c>
      <c r="Z292" s="290" t="str">
        <f>IF('PRINT TARIFF'!AJ272&lt;&gt;"",'PRINT TARIFF'!AJ272,"")</f>
        <v/>
      </c>
      <c r="AA292" s="291">
        <f>'PRINT TARIFF'!AK272</f>
        <v>0</v>
      </c>
      <c r="AB292" s="248"/>
      <c r="AC292" s="248"/>
      <c r="AD292" s="248"/>
      <c r="AE292" s="248"/>
      <c r="AF292" s="248"/>
    </row>
    <row r="293" spans="1:32" s="292" customFormat="1" ht="13.9" customHeight="1" x14ac:dyDescent="0.2">
      <c r="A293" s="283" t="str">
        <f>'PRINT TARIFF'!A273</f>
        <v>Fremantle</v>
      </c>
      <c r="B293" s="284" t="str">
        <f>'PRINT TARIFF'!C273</f>
        <v>Team Global</v>
      </c>
      <c r="C293" s="285" t="str">
        <f>'PRINT TARIFF'!D273</f>
        <v>India</v>
      </c>
      <c r="D293" s="285" t="str">
        <f>'PRINT TARIFF'!E273</f>
        <v>Bangalore</v>
      </c>
      <c r="E293" s="286"/>
      <c r="F293" s="287" t="str">
        <f>'PRINT TARIFF'!H273</f>
        <v>USD</v>
      </c>
      <c r="G293" s="288">
        <f>'PRINT TARIFF'!I273</f>
        <v>83</v>
      </c>
      <c r="H293" s="288">
        <f>'PRINT TARIFF'!J273</f>
        <v>83</v>
      </c>
      <c r="I293" s="288">
        <f>'PRINT TARIFF'!K273</f>
        <v>83</v>
      </c>
      <c r="J293" s="644" t="str">
        <f>'PRINT TARIFF'!L273</f>
        <v>via SGSIN</v>
      </c>
      <c r="K293" s="289">
        <f>'PRINT TARIFF'!N273</f>
        <v>23</v>
      </c>
      <c r="L293" s="288">
        <f>'PRINT TARIFF'!O273</f>
        <v>0</v>
      </c>
      <c r="M293" s="288">
        <f>'PRINT TARIFF'!P273</f>
        <v>0</v>
      </c>
      <c r="N293" s="288">
        <f>'PRINT TARIFF'!Q273</f>
        <v>20</v>
      </c>
      <c r="O293" s="288">
        <f>'PRINT TARIFF'!R273</f>
        <v>0</v>
      </c>
      <c r="P293" s="288">
        <f>'PRINT TARIFF'!S273</f>
        <v>0</v>
      </c>
      <c r="Q293" s="288">
        <f>'PRINT TARIFF'!T273</f>
        <v>12</v>
      </c>
      <c r="R293" s="288">
        <f>'PRINT TARIFF'!U273</f>
        <v>10</v>
      </c>
      <c r="S293" s="288">
        <f>'PRINT TARIFF'!V273</f>
        <v>0</v>
      </c>
      <c r="T293" s="288">
        <f>'PRINT TARIFF'!W273</f>
        <v>0</v>
      </c>
      <c r="U293" s="288">
        <f>'PRINT TARIFF'!X273</f>
        <v>0</v>
      </c>
      <c r="V293" s="288">
        <f>'PRINT TARIFF'!Y273</f>
        <v>0</v>
      </c>
      <c r="W293" s="288">
        <f>'PRINT TARIFF'!Z273</f>
        <v>0</v>
      </c>
      <c r="X293" s="289">
        <f>'PRINT TARIFF'!AA273</f>
        <v>54</v>
      </c>
      <c r="Y293" s="290">
        <f>'PRINT TARIFF'!AI273</f>
        <v>0</v>
      </c>
      <c r="Z293" s="290" t="str">
        <f>IF('PRINT TARIFF'!AJ273&lt;&gt;"",'PRINT TARIFF'!AJ273,"")</f>
        <v/>
      </c>
      <c r="AA293" s="291">
        <f>'PRINT TARIFF'!AK273</f>
        <v>0</v>
      </c>
      <c r="AB293" s="248"/>
      <c r="AC293" s="248"/>
      <c r="AD293" s="248"/>
      <c r="AE293" s="248"/>
      <c r="AF293" s="248"/>
    </row>
    <row r="294" spans="1:32" s="292" customFormat="1" ht="13.9" customHeight="1" x14ac:dyDescent="0.2">
      <c r="A294" s="283" t="str">
        <f>'PRINT TARIFF'!A274</f>
        <v>Melbourne</v>
      </c>
      <c r="B294" s="284" t="str">
        <f>'PRINT TARIFF'!C274</f>
        <v>Team Global</v>
      </c>
      <c r="C294" s="285" t="str">
        <f>'PRINT TARIFF'!D274</f>
        <v>India</v>
      </c>
      <c r="D294" s="285" t="str">
        <f>'PRINT TARIFF'!E274</f>
        <v>Bangalore</v>
      </c>
      <c r="E294" s="286"/>
      <c r="F294" s="287" t="str">
        <f>'PRINT TARIFF'!H274</f>
        <v>USD</v>
      </c>
      <c r="G294" s="288">
        <f>'PRINT TARIFF'!I274</f>
        <v>83</v>
      </c>
      <c r="H294" s="288">
        <f>'PRINT TARIFF'!J274</f>
        <v>83</v>
      </c>
      <c r="I294" s="288">
        <f>'PRINT TARIFF'!K274</f>
        <v>83</v>
      </c>
      <c r="J294" s="644" t="str">
        <f>'PRINT TARIFF'!L274</f>
        <v>via INNSA</v>
      </c>
      <c r="K294" s="289">
        <f>'PRINT TARIFF'!N274</f>
        <v>39</v>
      </c>
      <c r="L294" s="288">
        <f>'PRINT TARIFF'!O274</f>
        <v>0</v>
      </c>
      <c r="M294" s="288">
        <f>'PRINT TARIFF'!P274</f>
        <v>0</v>
      </c>
      <c r="N294" s="288">
        <f>'PRINT TARIFF'!Q274</f>
        <v>20</v>
      </c>
      <c r="O294" s="288">
        <f>'PRINT TARIFF'!R274</f>
        <v>0</v>
      </c>
      <c r="P294" s="288">
        <f>'PRINT TARIFF'!S274</f>
        <v>0</v>
      </c>
      <c r="Q294" s="288">
        <f>'PRINT TARIFF'!T274</f>
        <v>12</v>
      </c>
      <c r="R294" s="288">
        <f>'PRINT TARIFF'!U274</f>
        <v>10</v>
      </c>
      <c r="S294" s="288">
        <f>'PRINT TARIFF'!V274</f>
        <v>0</v>
      </c>
      <c r="T294" s="288">
        <f>'PRINT TARIFF'!W274</f>
        <v>0</v>
      </c>
      <c r="U294" s="288">
        <f>'PRINT TARIFF'!X274</f>
        <v>0</v>
      </c>
      <c r="V294" s="288">
        <f>'PRINT TARIFF'!Y274</f>
        <v>0</v>
      </c>
      <c r="W294" s="288">
        <f>'PRINT TARIFF'!Z274</f>
        <v>0</v>
      </c>
      <c r="X294" s="289">
        <f>'PRINT TARIFF'!AA274</f>
        <v>54</v>
      </c>
      <c r="Y294" s="290">
        <f>'PRINT TARIFF'!AI274</f>
        <v>0</v>
      </c>
      <c r="Z294" s="290" t="str">
        <f>IF('PRINT TARIFF'!AJ274&lt;&gt;"",'PRINT TARIFF'!AJ274,"")</f>
        <v/>
      </c>
      <c r="AA294" s="291">
        <f>'PRINT TARIFF'!AK274</f>
        <v>0</v>
      </c>
      <c r="AB294" s="248"/>
      <c r="AC294" s="248"/>
      <c r="AD294" s="248"/>
      <c r="AE294" s="248"/>
      <c r="AF294" s="248"/>
    </row>
    <row r="295" spans="1:32" s="292" customFormat="1" ht="13.9" customHeight="1" x14ac:dyDescent="0.2">
      <c r="A295" s="283" t="str">
        <f>'PRINT TARIFF'!A275</f>
        <v>Sydney</v>
      </c>
      <c r="B295" s="284" t="str">
        <f>'PRINT TARIFF'!C275</f>
        <v>Team Global</v>
      </c>
      <c r="C295" s="285" t="str">
        <f>'PRINT TARIFF'!D275</f>
        <v>India</v>
      </c>
      <c r="D295" s="285" t="str">
        <f>'PRINT TARIFF'!E275</f>
        <v>Bangalore</v>
      </c>
      <c r="E295" s="286"/>
      <c r="F295" s="287" t="str">
        <f>'PRINT TARIFF'!H275</f>
        <v>USD</v>
      </c>
      <c r="G295" s="288">
        <f>'PRINT TARIFF'!I275</f>
        <v>83</v>
      </c>
      <c r="H295" s="288">
        <f>'PRINT TARIFF'!J275</f>
        <v>83</v>
      </c>
      <c r="I295" s="288">
        <f>'PRINT TARIFF'!K275</f>
        <v>83</v>
      </c>
      <c r="J295" s="644" t="str">
        <f>'PRINT TARIFF'!L275</f>
        <v>via INNSA</v>
      </c>
      <c r="K295" s="289">
        <f>'PRINT TARIFF'!N275</f>
        <v>42</v>
      </c>
      <c r="L295" s="288">
        <f>'PRINT TARIFF'!O275</f>
        <v>0</v>
      </c>
      <c r="M295" s="288">
        <f>'PRINT TARIFF'!P275</f>
        <v>0</v>
      </c>
      <c r="N295" s="288">
        <f>'PRINT TARIFF'!Q275</f>
        <v>20</v>
      </c>
      <c r="O295" s="288">
        <f>'PRINT TARIFF'!R275</f>
        <v>0</v>
      </c>
      <c r="P295" s="288">
        <f>'PRINT TARIFF'!S275</f>
        <v>0</v>
      </c>
      <c r="Q295" s="288">
        <f>'PRINT TARIFF'!T275</f>
        <v>12</v>
      </c>
      <c r="R295" s="288">
        <f>'PRINT TARIFF'!U275</f>
        <v>10</v>
      </c>
      <c r="S295" s="288">
        <f>'PRINT TARIFF'!V275</f>
        <v>0</v>
      </c>
      <c r="T295" s="288">
        <f>'PRINT TARIFF'!W275</f>
        <v>0</v>
      </c>
      <c r="U295" s="288">
        <f>'PRINT TARIFF'!X275</f>
        <v>0</v>
      </c>
      <c r="V295" s="288">
        <f>'PRINT TARIFF'!Y275</f>
        <v>0</v>
      </c>
      <c r="W295" s="288">
        <f>'PRINT TARIFF'!Z275</f>
        <v>0</v>
      </c>
      <c r="X295" s="289">
        <f>'PRINT TARIFF'!AA275</f>
        <v>54</v>
      </c>
      <c r="Y295" s="290">
        <f>'PRINT TARIFF'!AI275</f>
        <v>0</v>
      </c>
      <c r="Z295" s="290" t="str">
        <f>IF('PRINT TARIFF'!AJ275&lt;&gt;"",'PRINT TARIFF'!AJ275,"")</f>
        <v/>
      </c>
      <c r="AA295" s="291">
        <f>'PRINT TARIFF'!AK275</f>
        <v>0</v>
      </c>
      <c r="AB295" s="248"/>
      <c r="AC295" s="248"/>
      <c r="AD295" s="248"/>
      <c r="AE295" s="248"/>
      <c r="AF295" s="248"/>
    </row>
    <row r="296" spans="1:32" s="292" customFormat="1" ht="13.9" customHeight="1" x14ac:dyDescent="0.2">
      <c r="A296" s="283" t="str">
        <f>'PRINT TARIFF'!A276</f>
        <v>Adelaide</v>
      </c>
      <c r="B296" s="284" t="str">
        <f>'PRINT TARIFF'!C276</f>
        <v>Team Global</v>
      </c>
      <c r="C296" s="285" t="str">
        <f>'PRINT TARIFF'!D276</f>
        <v>India</v>
      </c>
      <c r="D296" s="285" t="str">
        <f>'PRINT TARIFF'!E276</f>
        <v>Calcutta</v>
      </c>
      <c r="E296" s="286"/>
      <c r="F296" s="287" t="str">
        <f>'PRINT TARIFF'!H276</f>
        <v>USD</v>
      </c>
      <c r="G296" s="288">
        <f>'PRINT TARIFF'!I276</f>
        <v>83</v>
      </c>
      <c r="H296" s="288">
        <f>'PRINT TARIFF'!J276</f>
        <v>83</v>
      </c>
      <c r="I296" s="288">
        <f>'PRINT TARIFF'!K276</f>
        <v>83</v>
      </c>
      <c r="J296" s="644" t="str">
        <f>'PRINT TARIFF'!L276</f>
        <v>via SGSIN</v>
      </c>
      <c r="K296" s="289">
        <f>'PRINT TARIFF'!N276</f>
        <v>32</v>
      </c>
      <c r="L296" s="288">
        <f>'PRINT TARIFF'!O276</f>
        <v>0</v>
      </c>
      <c r="M296" s="288">
        <f>'PRINT TARIFF'!P276</f>
        <v>0</v>
      </c>
      <c r="N296" s="288">
        <f>'PRINT TARIFF'!Q276</f>
        <v>20</v>
      </c>
      <c r="O296" s="288">
        <f>'PRINT TARIFF'!R276</f>
        <v>0</v>
      </c>
      <c r="P296" s="288">
        <f>'PRINT TARIFF'!S276</f>
        <v>0</v>
      </c>
      <c r="Q296" s="288">
        <f>'PRINT TARIFF'!T276</f>
        <v>7</v>
      </c>
      <c r="R296" s="288">
        <f>'PRINT TARIFF'!U276</f>
        <v>10</v>
      </c>
      <c r="S296" s="288">
        <f>'PRINT TARIFF'!V276</f>
        <v>0</v>
      </c>
      <c r="T296" s="288">
        <f>'PRINT TARIFF'!W276</f>
        <v>0</v>
      </c>
      <c r="U296" s="288">
        <f>'PRINT TARIFF'!X276</f>
        <v>0</v>
      </c>
      <c r="V296" s="288">
        <f>'PRINT TARIFF'!Y276</f>
        <v>0</v>
      </c>
      <c r="W296" s="288">
        <f>'PRINT TARIFF'!Z276</f>
        <v>0</v>
      </c>
      <c r="X296" s="289">
        <f>'PRINT TARIFF'!AA276</f>
        <v>55</v>
      </c>
      <c r="Y296" s="290">
        <f>'PRINT TARIFF'!AI276</f>
        <v>0</v>
      </c>
      <c r="Z296" s="290" t="str">
        <f>IF('PRINT TARIFF'!AJ276&lt;&gt;"",'PRINT TARIFF'!AJ276,"")</f>
        <v/>
      </c>
      <c r="AA296" s="291">
        <f>'PRINT TARIFF'!AK276</f>
        <v>0</v>
      </c>
    </row>
    <row r="297" spans="1:32" s="292" customFormat="1" ht="13.9" customHeight="1" x14ac:dyDescent="0.2">
      <c r="A297" s="283" t="str">
        <f>'PRINT TARIFF'!A277</f>
        <v>Brisbane</v>
      </c>
      <c r="B297" s="284" t="str">
        <f>'PRINT TARIFF'!C277</f>
        <v>Team Global</v>
      </c>
      <c r="C297" s="285" t="str">
        <f>'PRINT TARIFF'!D277</f>
        <v>India</v>
      </c>
      <c r="D297" s="285" t="str">
        <f>'PRINT TARIFF'!E277</f>
        <v>Calcutta</v>
      </c>
      <c r="E297" s="286"/>
      <c r="F297" s="287" t="str">
        <f>'PRINT TARIFF'!H277</f>
        <v>USD</v>
      </c>
      <c r="G297" s="288">
        <f>'PRINT TARIFF'!I277</f>
        <v>83</v>
      </c>
      <c r="H297" s="288">
        <f>'PRINT TARIFF'!J277</f>
        <v>83</v>
      </c>
      <c r="I297" s="288">
        <f>'PRINT TARIFF'!K277</f>
        <v>83</v>
      </c>
      <c r="J297" s="644" t="str">
        <f>'PRINT TARIFF'!L277</f>
        <v>via SGSIN</v>
      </c>
      <c r="K297" s="289">
        <f>'PRINT TARIFF'!N277</f>
        <v>27</v>
      </c>
      <c r="L297" s="288">
        <f>'PRINT TARIFF'!O277</f>
        <v>0</v>
      </c>
      <c r="M297" s="288">
        <f>'PRINT TARIFF'!P277</f>
        <v>0</v>
      </c>
      <c r="N297" s="288">
        <f>'PRINT TARIFF'!Q277</f>
        <v>20</v>
      </c>
      <c r="O297" s="288">
        <f>'PRINT TARIFF'!R277</f>
        <v>0</v>
      </c>
      <c r="P297" s="288">
        <f>'PRINT TARIFF'!S277</f>
        <v>0</v>
      </c>
      <c r="Q297" s="288">
        <f>'PRINT TARIFF'!T277</f>
        <v>7</v>
      </c>
      <c r="R297" s="288">
        <f>'PRINT TARIFF'!U277</f>
        <v>10</v>
      </c>
      <c r="S297" s="288">
        <f>'PRINT TARIFF'!V277</f>
        <v>0</v>
      </c>
      <c r="T297" s="288">
        <f>'PRINT TARIFF'!W277</f>
        <v>0</v>
      </c>
      <c r="U297" s="288">
        <f>'PRINT TARIFF'!X277</f>
        <v>0</v>
      </c>
      <c r="V297" s="288">
        <f>'PRINT TARIFF'!Y277</f>
        <v>0</v>
      </c>
      <c r="W297" s="288">
        <f>'PRINT TARIFF'!Z277</f>
        <v>0</v>
      </c>
      <c r="X297" s="289">
        <f>'PRINT TARIFF'!AA277</f>
        <v>55</v>
      </c>
      <c r="Y297" s="290">
        <f>'PRINT TARIFF'!AI277</f>
        <v>0</v>
      </c>
      <c r="Z297" s="290" t="str">
        <f>IF('PRINT TARIFF'!AJ277&lt;&gt;"",'PRINT TARIFF'!AJ277,"")</f>
        <v/>
      </c>
      <c r="AA297" s="291">
        <f>'PRINT TARIFF'!AK277</f>
        <v>0</v>
      </c>
    </row>
    <row r="298" spans="1:32" s="292" customFormat="1" ht="13.9" customHeight="1" x14ac:dyDescent="0.2">
      <c r="A298" s="283" t="str">
        <f>'PRINT TARIFF'!A278</f>
        <v>Fremantle</v>
      </c>
      <c r="B298" s="284" t="str">
        <f>'PRINT TARIFF'!C278</f>
        <v>Team Global</v>
      </c>
      <c r="C298" s="285" t="str">
        <f>'PRINT TARIFF'!D278</f>
        <v>India</v>
      </c>
      <c r="D298" s="285" t="str">
        <f>'PRINT TARIFF'!E278</f>
        <v>Calcutta</v>
      </c>
      <c r="E298" s="286"/>
      <c r="F298" s="287" t="str">
        <f>'PRINT TARIFF'!H278</f>
        <v>USD</v>
      </c>
      <c r="G298" s="288">
        <f>'PRINT TARIFF'!I278</f>
        <v>83</v>
      </c>
      <c r="H298" s="288">
        <f>'PRINT TARIFF'!J278</f>
        <v>83</v>
      </c>
      <c r="I298" s="288">
        <f>'PRINT TARIFF'!K278</f>
        <v>83</v>
      </c>
      <c r="J298" s="644" t="str">
        <f>'PRINT TARIFF'!L278</f>
        <v>via SGSIN</v>
      </c>
      <c r="K298" s="289">
        <f>'PRINT TARIFF'!N278</f>
        <v>22</v>
      </c>
      <c r="L298" s="288">
        <f>'PRINT TARIFF'!O278</f>
        <v>0</v>
      </c>
      <c r="M298" s="288">
        <f>'PRINT TARIFF'!P278</f>
        <v>0</v>
      </c>
      <c r="N298" s="288">
        <f>'PRINT TARIFF'!Q278</f>
        <v>20</v>
      </c>
      <c r="O298" s="288">
        <f>'PRINT TARIFF'!R278</f>
        <v>0</v>
      </c>
      <c r="P298" s="288">
        <f>'PRINT TARIFF'!S278</f>
        <v>0</v>
      </c>
      <c r="Q298" s="288">
        <f>'PRINT TARIFF'!T278</f>
        <v>7</v>
      </c>
      <c r="R298" s="288">
        <f>'PRINT TARIFF'!U278</f>
        <v>10</v>
      </c>
      <c r="S298" s="288">
        <f>'PRINT TARIFF'!V278</f>
        <v>0</v>
      </c>
      <c r="T298" s="288">
        <f>'PRINT TARIFF'!W278</f>
        <v>0</v>
      </c>
      <c r="U298" s="288">
        <f>'PRINT TARIFF'!X278</f>
        <v>0</v>
      </c>
      <c r="V298" s="288">
        <f>'PRINT TARIFF'!Y278</f>
        <v>0</v>
      </c>
      <c r="W298" s="288">
        <f>'PRINT TARIFF'!Z278</f>
        <v>0</v>
      </c>
      <c r="X298" s="289">
        <f>'PRINT TARIFF'!AA278</f>
        <v>55</v>
      </c>
      <c r="Y298" s="290">
        <f>'PRINT TARIFF'!AI278</f>
        <v>0</v>
      </c>
      <c r="Z298" s="290" t="str">
        <f>IF('PRINT TARIFF'!AJ278&lt;&gt;"",'PRINT TARIFF'!AJ278,"")</f>
        <v/>
      </c>
      <c r="AA298" s="291">
        <f>'PRINT TARIFF'!AK278</f>
        <v>0</v>
      </c>
    </row>
    <row r="299" spans="1:32" s="292" customFormat="1" ht="13.9" customHeight="1" x14ac:dyDescent="0.2">
      <c r="A299" s="283" t="str">
        <f>'PRINT TARIFF'!A279</f>
        <v>Melbourne</v>
      </c>
      <c r="B299" s="284" t="str">
        <f>'PRINT TARIFF'!C279</f>
        <v>Team Global</v>
      </c>
      <c r="C299" s="285" t="str">
        <f>'PRINT TARIFF'!D279</f>
        <v>India</v>
      </c>
      <c r="D299" s="285" t="str">
        <f>'PRINT TARIFF'!E279</f>
        <v>Calcutta</v>
      </c>
      <c r="E299" s="286"/>
      <c r="F299" s="287" t="str">
        <f>'PRINT TARIFF'!H279</f>
        <v>USD</v>
      </c>
      <c r="G299" s="288">
        <f>'PRINT TARIFF'!I279</f>
        <v>83</v>
      </c>
      <c r="H299" s="288">
        <f>'PRINT TARIFF'!J279</f>
        <v>83</v>
      </c>
      <c r="I299" s="288">
        <f>'PRINT TARIFF'!K279</f>
        <v>83</v>
      </c>
      <c r="J299" s="644" t="str">
        <f>'PRINT TARIFF'!L279</f>
        <v>via SGSIN</v>
      </c>
      <c r="K299" s="289">
        <f>'PRINT TARIFF'!N279</f>
        <v>27</v>
      </c>
      <c r="L299" s="288">
        <f>'PRINT TARIFF'!O279</f>
        <v>0</v>
      </c>
      <c r="M299" s="288">
        <f>'PRINT TARIFF'!P279</f>
        <v>0</v>
      </c>
      <c r="N299" s="288">
        <f>'PRINT TARIFF'!Q279</f>
        <v>20</v>
      </c>
      <c r="O299" s="288">
        <f>'PRINT TARIFF'!R279</f>
        <v>0</v>
      </c>
      <c r="P299" s="288">
        <f>'PRINT TARIFF'!S279</f>
        <v>0</v>
      </c>
      <c r="Q299" s="288">
        <f>'PRINT TARIFF'!T279</f>
        <v>7</v>
      </c>
      <c r="R299" s="288">
        <f>'PRINT TARIFF'!U279</f>
        <v>10</v>
      </c>
      <c r="S299" s="288">
        <f>'PRINT TARIFF'!V279</f>
        <v>0</v>
      </c>
      <c r="T299" s="288">
        <f>'PRINT TARIFF'!W279</f>
        <v>0</v>
      </c>
      <c r="U299" s="288">
        <f>'PRINT TARIFF'!X279</f>
        <v>0</v>
      </c>
      <c r="V299" s="288">
        <f>'PRINT TARIFF'!Y279</f>
        <v>0</v>
      </c>
      <c r="W299" s="288">
        <f>'PRINT TARIFF'!Z279</f>
        <v>0</v>
      </c>
      <c r="X299" s="289">
        <f>'PRINT TARIFF'!AA279</f>
        <v>55</v>
      </c>
      <c r="Y299" s="290">
        <f>'PRINT TARIFF'!AI279</f>
        <v>0</v>
      </c>
      <c r="Z299" s="290" t="str">
        <f>IF('PRINT TARIFF'!AJ279&lt;&gt;"",'PRINT TARIFF'!AJ279,"")</f>
        <v/>
      </c>
      <c r="AA299" s="291">
        <f>'PRINT TARIFF'!AK279</f>
        <v>0</v>
      </c>
    </row>
    <row r="300" spans="1:32" s="292" customFormat="1" ht="13.9" customHeight="1" x14ac:dyDescent="0.2">
      <c r="A300" s="283" t="str">
        <f>'PRINT TARIFF'!A280</f>
        <v>Sydney</v>
      </c>
      <c r="B300" s="284" t="str">
        <f>'PRINT TARIFF'!C280</f>
        <v>Team Global</v>
      </c>
      <c r="C300" s="285" t="str">
        <f>'PRINT TARIFF'!D280</f>
        <v>India</v>
      </c>
      <c r="D300" s="285" t="str">
        <f>'PRINT TARIFF'!E280</f>
        <v>Calcutta</v>
      </c>
      <c r="E300" s="286"/>
      <c r="F300" s="287" t="str">
        <f>'PRINT TARIFF'!H280</f>
        <v>USD</v>
      </c>
      <c r="G300" s="288">
        <f>'PRINT TARIFF'!I280</f>
        <v>83</v>
      </c>
      <c r="H300" s="288">
        <f>'PRINT TARIFF'!J280</f>
        <v>83</v>
      </c>
      <c r="I300" s="288">
        <f>'PRINT TARIFF'!K280</f>
        <v>83</v>
      </c>
      <c r="J300" s="644" t="str">
        <f>'PRINT TARIFF'!L280</f>
        <v>via SGSIN</v>
      </c>
      <c r="K300" s="289">
        <f>'PRINT TARIFF'!N280</f>
        <v>28</v>
      </c>
      <c r="L300" s="288">
        <f>'PRINT TARIFF'!O280</f>
        <v>0</v>
      </c>
      <c r="M300" s="288">
        <f>'PRINT TARIFF'!P280</f>
        <v>0</v>
      </c>
      <c r="N300" s="288">
        <f>'PRINT TARIFF'!Q280</f>
        <v>20</v>
      </c>
      <c r="O300" s="288">
        <f>'PRINT TARIFF'!R280</f>
        <v>0</v>
      </c>
      <c r="P300" s="288">
        <f>'PRINT TARIFF'!S280</f>
        <v>0</v>
      </c>
      <c r="Q300" s="288">
        <f>'PRINT TARIFF'!T280</f>
        <v>7</v>
      </c>
      <c r="R300" s="288">
        <f>'PRINT TARIFF'!U280</f>
        <v>10</v>
      </c>
      <c r="S300" s="288">
        <f>'PRINT TARIFF'!V280</f>
        <v>0</v>
      </c>
      <c r="T300" s="288">
        <f>'PRINT TARIFF'!W280</f>
        <v>0</v>
      </c>
      <c r="U300" s="288">
        <f>'PRINT TARIFF'!X280</f>
        <v>0</v>
      </c>
      <c r="V300" s="288">
        <f>'PRINT TARIFF'!Y280</f>
        <v>0</v>
      </c>
      <c r="W300" s="288">
        <f>'PRINT TARIFF'!Z280</f>
        <v>0</v>
      </c>
      <c r="X300" s="289">
        <f>'PRINT TARIFF'!AA280</f>
        <v>55</v>
      </c>
      <c r="Y300" s="290">
        <f>'PRINT TARIFF'!AI280</f>
        <v>0</v>
      </c>
      <c r="Z300" s="290" t="str">
        <f>IF('PRINT TARIFF'!AJ280&lt;&gt;"",'PRINT TARIFF'!AJ280,"")</f>
        <v/>
      </c>
      <c r="AA300" s="291">
        <f>'PRINT TARIFF'!AK280</f>
        <v>0</v>
      </c>
    </row>
    <row r="301" spans="1:32" s="292" customFormat="1" ht="13.9" customHeight="1" x14ac:dyDescent="0.2">
      <c r="A301" s="283" t="str">
        <f>'PRINT TARIFF'!A281</f>
        <v>Adelaide</v>
      </c>
      <c r="B301" s="284" t="str">
        <f>'PRINT TARIFF'!C281</f>
        <v>Team Global</v>
      </c>
      <c r="C301" s="285" t="str">
        <f>'PRINT TARIFF'!D281</f>
        <v>India</v>
      </c>
      <c r="D301" s="285" t="str">
        <f>'PRINT TARIFF'!E281</f>
        <v>Chennai</v>
      </c>
      <c r="E301" s="286"/>
      <c r="F301" s="287" t="str">
        <f>'PRINT TARIFF'!H281</f>
        <v>USD</v>
      </c>
      <c r="G301" s="288">
        <f>'PRINT TARIFF'!I281</f>
        <v>72</v>
      </c>
      <c r="H301" s="288">
        <f>'PRINT TARIFF'!J281</f>
        <v>72</v>
      </c>
      <c r="I301" s="288">
        <f>'PRINT TARIFF'!K281</f>
        <v>72</v>
      </c>
      <c r="J301" s="644" t="str">
        <f>'PRINT TARIFF'!L281</f>
        <v>via SGSIN</v>
      </c>
      <c r="K301" s="289">
        <f>'PRINT TARIFF'!N281</f>
        <v>33</v>
      </c>
      <c r="L301" s="288">
        <f>'PRINT TARIFF'!O281</f>
        <v>0</v>
      </c>
      <c r="M301" s="288">
        <f>'PRINT TARIFF'!P281</f>
        <v>0</v>
      </c>
      <c r="N301" s="288">
        <f>'PRINT TARIFF'!Q281</f>
        <v>20</v>
      </c>
      <c r="O301" s="288">
        <f>'PRINT TARIFF'!R281</f>
        <v>0</v>
      </c>
      <c r="P301" s="288">
        <f>'PRINT TARIFF'!S281</f>
        <v>0</v>
      </c>
      <c r="Q301" s="288">
        <f>'PRINT TARIFF'!T281</f>
        <v>7</v>
      </c>
      <c r="R301" s="288">
        <f>'PRINT TARIFF'!U281</f>
        <v>10</v>
      </c>
      <c r="S301" s="288">
        <f>'PRINT TARIFF'!V281</f>
        <v>0</v>
      </c>
      <c r="T301" s="288">
        <f>'PRINT TARIFF'!W281</f>
        <v>0</v>
      </c>
      <c r="U301" s="288">
        <f>'PRINT TARIFF'!X281</f>
        <v>0</v>
      </c>
      <c r="V301" s="288">
        <f>'PRINT TARIFF'!Y281</f>
        <v>0</v>
      </c>
      <c r="W301" s="288">
        <f>'PRINT TARIFF'!Z281</f>
        <v>0</v>
      </c>
      <c r="X301" s="289">
        <f>'PRINT TARIFF'!AA281</f>
        <v>56</v>
      </c>
      <c r="Y301" s="290">
        <f>'PRINT TARIFF'!AI281</f>
        <v>0</v>
      </c>
      <c r="Z301" s="290" t="str">
        <f>IF('PRINT TARIFF'!AJ281&lt;&gt;"",'PRINT TARIFF'!AJ281,"")</f>
        <v/>
      </c>
      <c r="AA301" s="291">
        <f>'PRINT TARIFF'!AK281</f>
        <v>0</v>
      </c>
    </row>
    <row r="302" spans="1:32" s="292" customFormat="1" ht="13.9" customHeight="1" x14ac:dyDescent="0.2">
      <c r="A302" s="283" t="str">
        <f>'PRINT TARIFF'!A282</f>
        <v>Brisbane</v>
      </c>
      <c r="B302" s="284" t="str">
        <f>'PRINT TARIFF'!C282</f>
        <v>Team Global</v>
      </c>
      <c r="C302" s="285" t="str">
        <f>'PRINT TARIFF'!D282</f>
        <v>India</v>
      </c>
      <c r="D302" s="285" t="str">
        <f>'PRINT TARIFF'!E282</f>
        <v>Chennai</v>
      </c>
      <c r="E302" s="286"/>
      <c r="F302" s="287" t="str">
        <f>'PRINT TARIFF'!H282</f>
        <v>USD</v>
      </c>
      <c r="G302" s="288">
        <f>'PRINT TARIFF'!I282</f>
        <v>71</v>
      </c>
      <c r="H302" s="288">
        <f>'PRINT TARIFF'!J282</f>
        <v>71</v>
      </c>
      <c r="I302" s="288">
        <f>'PRINT TARIFF'!K282</f>
        <v>71</v>
      </c>
      <c r="J302" s="644" t="str">
        <f>'PRINT TARIFF'!L282</f>
        <v>via SGSIN</v>
      </c>
      <c r="K302" s="289">
        <f>'PRINT TARIFF'!N282</f>
        <v>24</v>
      </c>
      <c r="L302" s="288">
        <f>'PRINT TARIFF'!O282</f>
        <v>0</v>
      </c>
      <c r="M302" s="288">
        <f>'PRINT TARIFF'!P282</f>
        <v>0</v>
      </c>
      <c r="N302" s="288">
        <f>'PRINT TARIFF'!Q282</f>
        <v>20</v>
      </c>
      <c r="O302" s="288">
        <f>'PRINT TARIFF'!R282</f>
        <v>0</v>
      </c>
      <c r="P302" s="288">
        <f>'PRINT TARIFF'!S282</f>
        <v>0</v>
      </c>
      <c r="Q302" s="288">
        <f>'PRINT TARIFF'!T282</f>
        <v>7</v>
      </c>
      <c r="R302" s="288">
        <f>'PRINT TARIFF'!U282</f>
        <v>10</v>
      </c>
      <c r="S302" s="288">
        <f>'PRINT TARIFF'!V282</f>
        <v>0</v>
      </c>
      <c r="T302" s="288">
        <f>'PRINT TARIFF'!W282</f>
        <v>0</v>
      </c>
      <c r="U302" s="288">
        <f>'PRINT TARIFF'!X282</f>
        <v>0</v>
      </c>
      <c r="V302" s="288">
        <f>'PRINT TARIFF'!Y282</f>
        <v>0</v>
      </c>
      <c r="W302" s="288">
        <f>'PRINT TARIFF'!Z282</f>
        <v>0</v>
      </c>
      <c r="X302" s="289">
        <f>'PRINT TARIFF'!AA282</f>
        <v>56</v>
      </c>
      <c r="Y302" s="290">
        <f>'PRINT TARIFF'!AI282</f>
        <v>0</v>
      </c>
      <c r="Z302" s="290" t="str">
        <f>IF('PRINT TARIFF'!AJ282&lt;&gt;"",'PRINT TARIFF'!AJ282,"")</f>
        <v/>
      </c>
      <c r="AA302" s="291">
        <f>'PRINT TARIFF'!AK282</f>
        <v>0</v>
      </c>
    </row>
    <row r="303" spans="1:32" s="292" customFormat="1" ht="13.9" customHeight="1" x14ac:dyDescent="0.2">
      <c r="A303" s="283" t="str">
        <f>'PRINT TARIFF'!A283</f>
        <v>Fremantle</v>
      </c>
      <c r="B303" s="284" t="str">
        <f>'PRINT TARIFF'!C283</f>
        <v>Team Global</v>
      </c>
      <c r="C303" s="285" t="str">
        <f>'PRINT TARIFF'!D283</f>
        <v>India</v>
      </c>
      <c r="D303" s="285" t="str">
        <f>'PRINT TARIFF'!E283</f>
        <v>Chennai</v>
      </c>
      <c r="E303" s="286"/>
      <c r="F303" s="287" t="str">
        <f>'PRINT TARIFF'!H283</f>
        <v>USD</v>
      </c>
      <c r="G303" s="288">
        <f>'PRINT TARIFF'!I283</f>
        <v>72</v>
      </c>
      <c r="H303" s="288">
        <f>'PRINT TARIFF'!J283</f>
        <v>72</v>
      </c>
      <c r="I303" s="288">
        <f>'PRINT TARIFF'!K283</f>
        <v>72</v>
      </c>
      <c r="J303" s="644" t="str">
        <f>'PRINT TARIFF'!L283</f>
        <v>via SGSIN</v>
      </c>
      <c r="K303" s="289">
        <f>'PRINT TARIFF'!N283</f>
        <v>21</v>
      </c>
      <c r="L303" s="288">
        <f>'PRINT TARIFF'!O283</f>
        <v>0</v>
      </c>
      <c r="M303" s="288">
        <f>'PRINT TARIFF'!P283</f>
        <v>0</v>
      </c>
      <c r="N303" s="288">
        <f>'PRINT TARIFF'!Q283</f>
        <v>20</v>
      </c>
      <c r="O303" s="288">
        <f>'PRINT TARIFF'!R283</f>
        <v>0</v>
      </c>
      <c r="P303" s="288">
        <f>'PRINT TARIFF'!S283</f>
        <v>0</v>
      </c>
      <c r="Q303" s="288">
        <f>'PRINT TARIFF'!T283</f>
        <v>7</v>
      </c>
      <c r="R303" s="288">
        <f>'PRINT TARIFF'!U283</f>
        <v>10</v>
      </c>
      <c r="S303" s="288">
        <f>'PRINT TARIFF'!V283</f>
        <v>0</v>
      </c>
      <c r="T303" s="288">
        <f>'PRINT TARIFF'!W283</f>
        <v>0</v>
      </c>
      <c r="U303" s="288">
        <f>'PRINT TARIFF'!X283</f>
        <v>0</v>
      </c>
      <c r="V303" s="288">
        <f>'PRINT TARIFF'!Y283</f>
        <v>0</v>
      </c>
      <c r="W303" s="288">
        <f>'PRINT TARIFF'!Z283</f>
        <v>0</v>
      </c>
      <c r="X303" s="289">
        <f>'PRINT TARIFF'!AA283</f>
        <v>56</v>
      </c>
      <c r="Y303" s="290">
        <f>'PRINT TARIFF'!AI283</f>
        <v>0</v>
      </c>
      <c r="Z303" s="290" t="str">
        <f>IF('PRINT TARIFF'!AJ283&lt;&gt;"",'PRINT TARIFF'!AJ283,"")</f>
        <v/>
      </c>
      <c r="AA303" s="291">
        <f>'PRINT TARIFF'!AK283</f>
        <v>0</v>
      </c>
    </row>
    <row r="304" spans="1:32" s="292" customFormat="1" ht="13.9" customHeight="1" x14ac:dyDescent="0.2">
      <c r="A304" s="283" t="str">
        <f>'PRINT TARIFF'!A284</f>
        <v>Melbourne</v>
      </c>
      <c r="B304" s="284" t="str">
        <f>'PRINT TARIFF'!C284</f>
        <v>Team Global</v>
      </c>
      <c r="C304" s="285" t="str">
        <f>'PRINT TARIFF'!D284</f>
        <v>India</v>
      </c>
      <c r="D304" s="285" t="str">
        <f>'PRINT TARIFF'!E284</f>
        <v>Chennai</v>
      </c>
      <c r="E304" s="286"/>
      <c r="F304" s="287" t="str">
        <f>'PRINT TARIFF'!H284</f>
        <v>USD</v>
      </c>
      <c r="G304" s="288">
        <f>'PRINT TARIFF'!I284</f>
        <v>60</v>
      </c>
      <c r="H304" s="288">
        <f>'PRINT TARIFF'!J284</f>
        <v>60</v>
      </c>
      <c r="I304" s="288">
        <f>'PRINT TARIFF'!K284</f>
        <v>60</v>
      </c>
      <c r="J304" s="644" t="str">
        <f>'PRINT TARIFF'!L284</f>
        <v>via MYPKG</v>
      </c>
      <c r="K304" s="289">
        <f>'PRINT TARIFF'!N284</f>
        <v>30</v>
      </c>
      <c r="L304" s="288">
        <f>'PRINT TARIFF'!O284</f>
        <v>0</v>
      </c>
      <c r="M304" s="288">
        <f>'PRINT TARIFF'!P284</f>
        <v>0</v>
      </c>
      <c r="N304" s="288">
        <f>'PRINT TARIFF'!Q284</f>
        <v>20</v>
      </c>
      <c r="O304" s="288">
        <f>'PRINT TARIFF'!R284</f>
        <v>0</v>
      </c>
      <c r="P304" s="288">
        <f>'PRINT TARIFF'!S284</f>
        <v>0</v>
      </c>
      <c r="Q304" s="288">
        <f>'PRINT TARIFF'!T284</f>
        <v>12</v>
      </c>
      <c r="R304" s="288">
        <f>'PRINT TARIFF'!U284</f>
        <v>10</v>
      </c>
      <c r="S304" s="288">
        <f>'PRINT TARIFF'!V284</f>
        <v>0</v>
      </c>
      <c r="T304" s="288">
        <f>'PRINT TARIFF'!W284</f>
        <v>0</v>
      </c>
      <c r="U304" s="288">
        <f>'PRINT TARIFF'!X284</f>
        <v>0</v>
      </c>
      <c r="V304" s="288">
        <f>'PRINT TARIFF'!Y284</f>
        <v>0</v>
      </c>
      <c r="W304" s="288">
        <f>'PRINT TARIFF'!Z284</f>
        <v>0</v>
      </c>
      <c r="X304" s="289">
        <f>'PRINT TARIFF'!AA284</f>
        <v>56</v>
      </c>
      <c r="Y304" s="290">
        <f>'PRINT TARIFF'!AI284</f>
        <v>0</v>
      </c>
      <c r="Z304" s="290" t="str">
        <f>IF('PRINT TARIFF'!AJ284&lt;&gt;"",'PRINT TARIFF'!AJ284,"")</f>
        <v/>
      </c>
      <c r="AA304" s="291">
        <f>'PRINT TARIFF'!AK284</f>
        <v>0</v>
      </c>
    </row>
    <row r="305" spans="1:27" s="292" customFormat="1" ht="13.9" customHeight="1" x14ac:dyDescent="0.2">
      <c r="A305" s="283" t="str">
        <f>'PRINT TARIFF'!A285</f>
        <v>Sydney</v>
      </c>
      <c r="B305" s="284" t="str">
        <f>'PRINT TARIFF'!C285</f>
        <v>Team Global</v>
      </c>
      <c r="C305" s="285" t="str">
        <f>'PRINT TARIFF'!D285</f>
        <v>India</v>
      </c>
      <c r="D305" s="285" t="str">
        <f>'PRINT TARIFF'!E285</f>
        <v>Chennai</v>
      </c>
      <c r="E305" s="286"/>
      <c r="F305" s="287" t="str">
        <f>'PRINT TARIFF'!H285</f>
        <v>USD</v>
      </c>
      <c r="G305" s="288">
        <f>'PRINT TARIFF'!I285</f>
        <v>60</v>
      </c>
      <c r="H305" s="288">
        <f>'PRINT TARIFF'!J285</f>
        <v>60</v>
      </c>
      <c r="I305" s="288">
        <f>'PRINT TARIFF'!K285</f>
        <v>60</v>
      </c>
      <c r="J305" s="644" t="str">
        <f>'PRINT TARIFF'!L285</f>
        <v>via MYPKG</v>
      </c>
      <c r="K305" s="289">
        <f>'PRINT TARIFF'!N285</f>
        <v>26</v>
      </c>
      <c r="L305" s="288">
        <f>'PRINT TARIFF'!O285</f>
        <v>0</v>
      </c>
      <c r="M305" s="288">
        <f>'PRINT TARIFF'!P285</f>
        <v>0</v>
      </c>
      <c r="N305" s="288">
        <f>'PRINT TARIFF'!Q285</f>
        <v>20</v>
      </c>
      <c r="O305" s="288">
        <f>'PRINT TARIFF'!R285</f>
        <v>0</v>
      </c>
      <c r="P305" s="288">
        <f>'PRINT TARIFF'!S285</f>
        <v>0</v>
      </c>
      <c r="Q305" s="288">
        <f>'PRINT TARIFF'!T285</f>
        <v>12</v>
      </c>
      <c r="R305" s="288">
        <f>'PRINT TARIFF'!U285</f>
        <v>10</v>
      </c>
      <c r="S305" s="288">
        <f>'PRINT TARIFF'!V285</f>
        <v>0</v>
      </c>
      <c r="T305" s="288">
        <f>'PRINT TARIFF'!W285</f>
        <v>0</v>
      </c>
      <c r="U305" s="288">
        <f>'PRINT TARIFF'!X285</f>
        <v>0</v>
      </c>
      <c r="V305" s="288">
        <f>'PRINT TARIFF'!Y285</f>
        <v>0</v>
      </c>
      <c r="W305" s="288">
        <f>'PRINT TARIFF'!Z285</f>
        <v>0</v>
      </c>
      <c r="X305" s="289">
        <f>'PRINT TARIFF'!AA285</f>
        <v>56</v>
      </c>
      <c r="Y305" s="290">
        <f>'PRINT TARIFF'!AI285</f>
        <v>0</v>
      </c>
      <c r="Z305" s="290" t="str">
        <f>IF('PRINT TARIFF'!AJ285&lt;&gt;"",'PRINT TARIFF'!AJ285,"")</f>
        <v/>
      </c>
      <c r="AA305" s="291">
        <f>'PRINT TARIFF'!AK285</f>
        <v>0</v>
      </c>
    </row>
    <row r="306" spans="1:27" s="292" customFormat="1" ht="13.9" customHeight="1" x14ac:dyDescent="0.2">
      <c r="A306" s="283" t="str">
        <f>'PRINT TARIFF'!A286</f>
        <v>Adelaide</v>
      </c>
      <c r="B306" s="284" t="str">
        <f>'PRINT TARIFF'!C286</f>
        <v>Team Global</v>
      </c>
      <c r="C306" s="285" t="str">
        <f>'PRINT TARIFF'!D286</f>
        <v>India</v>
      </c>
      <c r="D306" s="285" t="str">
        <f>'PRINT TARIFF'!E286</f>
        <v>Cochin</v>
      </c>
      <c r="E306" s="286"/>
      <c r="F306" s="287" t="str">
        <f>'PRINT TARIFF'!H286</f>
        <v>USD</v>
      </c>
      <c r="G306" s="288">
        <f>'PRINT TARIFF'!I286</f>
        <v>77</v>
      </c>
      <c r="H306" s="288">
        <f>'PRINT TARIFF'!J286</f>
        <v>77</v>
      </c>
      <c r="I306" s="288">
        <f>'PRINT TARIFF'!K286</f>
        <v>77</v>
      </c>
      <c r="J306" s="644" t="str">
        <f>'PRINT TARIFF'!L286</f>
        <v>via SGSIN</v>
      </c>
      <c r="K306" s="289">
        <f>'PRINT TARIFF'!N286</f>
        <v>37</v>
      </c>
      <c r="L306" s="288">
        <f>'PRINT TARIFF'!O286</f>
        <v>0</v>
      </c>
      <c r="M306" s="288">
        <f>'PRINT TARIFF'!P286</f>
        <v>0</v>
      </c>
      <c r="N306" s="288">
        <f>'PRINT TARIFF'!Q286</f>
        <v>20</v>
      </c>
      <c r="O306" s="288">
        <f>'PRINT TARIFF'!R286</f>
        <v>0</v>
      </c>
      <c r="P306" s="288">
        <f>'PRINT TARIFF'!S286</f>
        <v>0</v>
      </c>
      <c r="Q306" s="288">
        <f>'PRINT TARIFF'!T286</f>
        <v>7</v>
      </c>
      <c r="R306" s="288">
        <f>'PRINT TARIFF'!U286</f>
        <v>10</v>
      </c>
      <c r="S306" s="288">
        <f>'PRINT TARIFF'!V286</f>
        <v>0</v>
      </c>
      <c r="T306" s="288">
        <f>'PRINT TARIFF'!W286</f>
        <v>0</v>
      </c>
      <c r="U306" s="288">
        <f>'PRINT TARIFF'!X286</f>
        <v>0</v>
      </c>
      <c r="V306" s="288">
        <f>'PRINT TARIFF'!Y286</f>
        <v>0</v>
      </c>
      <c r="W306" s="288">
        <f>'PRINT TARIFF'!Z286</f>
        <v>0</v>
      </c>
      <c r="X306" s="289">
        <f>'PRINT TARIFF'!AA286</f>
        <v>57</v>
      </c>
      <c r="Y306" s="290">
        <f>'PRINT TARIFF'!AI286</f>
        <v>0</v>
      </c>
      <c r="Z306" s="290" t="str">
        <f>IF('PRINT TARIFF'!AJ286&lt;&gt;"",'PRINT TARIFF'!AJ286,"")</f>
        <v/>
      </c>
      <c r="AA306" s="291">
        <f>'PRINT TARIFF'!AK286</f>
        <v>0</v>
      </c>
    </row>
    <row r="307" spans="1:27" s="292" customFormat="1" ht="13.9" customHeight="1" x14ac:dyDescent="0.2">
      <c r="A307" s="283" t="str">
        <f>'PRINT TARIFF'!A287</f>
        <v>Brisbane</v>
      </c>
      <c r="B307" s="284" t="str">
        <f>'PRINT TARIFF'!C287</f>
        <v>Team Global</v>
      </c>
      <c r="C307" s="285" t="str">
        <f>'PRINT TARIFF'!D287</f>
        <v>India</v>
      </c>
      <c r="D307" s="285" t="str">
        <f>'PRINT TARIFF'!E287</f>
        <v>Cochin</v>
      </c>
      <c r="E307" s="286"/>
      <c r="F307" s="287" t="str">
        <f>'PRINT TARIFF'!H287</f>
        <v>USD</v>
      </c>
      <c r="G307" s="288">
        <f>'PRINT TARIFF'!I287</f>
        <v>77</v>
      </c>
      <c r="H307" s="288">
        <f>'PRINT TARIFF'!J287</f>
        <v>77</v>
      </c>
      <c r="I307" s="288">
        <f>'PRINT TARIFF'!K287</f>
        <v>77</v>
      </c>
      <c r="J307" s="644" t="str">
        <f>'PRINT TARIFF'!L287</f>
        <v>via SGSIN</v>
      </c>
      <c r="K307" s="289">
        <f>'PRINT TARIFF'!N287</f>
        <v>27</v>
      </c>
      <c r="L307" s="288">
        <f>'PRINT TARIFF'!O287</f>
        <v>0</v>
      </c>
      <c r="M307" s="288">
        <f>'PRINT TARIFF'!P287</f>
        <v>0</v>
      </c>
      <c r="N307" s="288">
        <f>'PRINT TARIFF'!Q287</f>
        <v>20</v>
      </c>
      <c r="O307" s="288">
        <f>'PRINT TARIFF'!R287</f>
        <v>0</v>
      </c>
      <c r="P307" s="288">
        <f>'PRINT TARIFF'!S287</f>
        <v>0</v>
      </c>
      <c r="Q307" s="288">
        <f>'PRINT TARIFF'!T287</f>
        <v>7</v>
      </c>
      <c r="R307" s="288">
        <f>'PRINT TARIFF'!U287</f>
        <v>10</v>
      </c>
      <c r="S307" s="288">
        <f>'PRINT TARIFF'!V287</f>
        <v>0</v>
      </c>
      <c r="T307" s="288">
        <f>'PRINT TARIFF'!W287</f>
        <v>0</v>
      </c>
      <c r="U307" s="288">
        <f>'PRINT TARIFF'!X287</f>
        <v>0</v>
      </c>
      <c r="V307" s="288">
        <f>'PRINT TARIFF'!Y287</f>
        <v>0</v>
      </c>
      <c r="W307" s="288">
        <f>'PRINT TARIFF'!Z287</f>
        <v>0</v>
      </c>
      <c r="X307" s="289">
        <f>'PRINT TARIFF'!AA287</f>
        <v>57</v>
      </c>
      <c r="Y307" s="290">
        <f>'PRINT TARIFF'!AI287</f>
        <v>0</v>
      </c>
      <c r="Z307" s="290" t="str">
        <f>IF('PRINT TARIFF'!AJ287&lt;&gt;"",'PRINT TARIFF'!AJ287,"")</f>
        <v/>
      </c>
      <c r="AA307" s="291">
        <f>'PRINT TARIFF'!AK287</f>
        <v>0</v>
      </c>
    </row>
    <row r="308" spans="1:27" s="292" customFormat="1" ht="13.9" customHeight="1" x14ac:dyDescent="0.2">
      <c r="A308" s="283" t="str">
        <f>'PRINT TARIFF'!A288</f>
        <v>Fremantle</v>
      </c>
      <c r="B308" s="284" t="str">
        <f>'PRINT TARIFF'!C288</f>
        <v>Team Global</v>
      </c>
      <c r="C308" s="285" t="str">
        <f>'PRINT TARIFF'!D288</f>
        <v>India</v>
      </c>
      <c r="D308" s="285" t="str">
        <f>'PRINT TARIFF'!E288</f>
        <v>Cochin</v>
      </c>
      <c r="E308" s="286"/>
      <c r="F308" s="287" t="str">
        <f>'PRINT TARIFF'!H288</f>
        <v>USD</v>
      </c>
      <c r="G308" s="288">
        <f>'PRINT TARIFF'!I288</f>
        <v>77</v>
      </c>
      <c r="H308" s="288">
        <f>'PRINT TARIFF'!J288</f>
        <v>77</v>
      </c>
      <c r="I308" s="288">
        <f>'PRINT TARIFF'!K288</f>
        <v>77</v>
      </c>
      <c r="J308" s="644" t="str">
        <f>'PRINT TARIFF'!L288</f>
        <v>via SGSIN</v>
      </c>
      <c r="K308" s="289">
        <f>'PRINT TARIFF'!N288</f>
        <v>25</v>
      </c>
      <c r="L308" s="288">
        <f>'PRINT TARIFF'!O288</f>
        <v>0</v>
      </c>
      <c r="M308" s="288">
        <f>'PRINT TARIFF'!P288</f>
        <v>0</v>
      </c>
      <c r="N308" s="288">
        <f>'PRINT TARIFF'!Q288</f>
        <v>20</v>
      </c>
      <c r="O308" s="288">
        <f>'PRINT TARIFF'!R288</f>
        <v>0</v>
      </c>
      <c r="P308" s="288">
        <f>'PRINT TARIFF'!S288</f>
        <v>0</v>
      </c>
      <c r="Q308" s="288">
        <f>'PRINT TARIFF'!T288</f>
        <v>7</v>
      </c>
      <c r="R308" s="288">
        <f>'PRINT TARIFF'!U288</f>
        <v>10</v>
      </c>
      <c r="S308" s="288">
        <f>'PRINT TARIFF'!V288</f>
        <v>0</v>
      </c>
      <c r="T308" s="288">
        <f>'PRINT TARIFF'!W288</f>
        <v>0</v>
      </c>
      <c r="U308" s="288">
        <f>'PRINT TARIFF'!X288</f>
        <v>0</v>
      </c>
      <c r="V308" s="288">
        <f>'PRINT TARIFF'!Y288</f>
        <v>0</v>
      </c>
      <c r="W308" s="288">
        <f>'PRINT TARIFF'!Z288</f>
        <v>0</v>
      </c>
      <c r="X308" s="289">
        <f>'PRINT TARIFF'!AA288</f>
        <v>57</v>
      </c>
      <c r="Y308" s="290">
        <f>'PRINT TARIFF'!AI288</f>
        <v>0</v>
      </c>
      <c r="Z308" s="290" t="str">
        <f>IF('PRINT TARIFF'!AJ288&lt;&gt;"",'PRINT TARIFF'!AJ288,"")</f>
        <v/>
      </c>
      <c r="AA308" s="291">
        <f>'PRINT TARIFF'!AK288</f>
        <v>0</v>
      </c>
    </row>
    <row r="309" spans="1:27" s="292" customFormat="1" ht="13.9" customHeight="1" x14ac:dyDescent="0.2">
      <c r="A309" s="283" t="str">
        <f>'PRINT TARIFF'!A289</f>
        <v>Melbourne</v>
      </c>
      <c r="B309" s="284" t="str">
        <f>'PRINT TARIFF'!C289</f>
        <v>Team Global</v>
      </c>
      <c r="C309" s="285" t="str">
        <f>'PRINT TARIFF'!D289</f>
        <v>India</v>
      </c>
      <c r="D309" s="285" t="str">
        <f>'PRINT TARIFF'!E289</f>
        <v>Cochin</v>
      </c>
      <c r="E309" s="286"/>
      <c r="F309" s="287" t="str">
        <f>'PRINT TARIFF'!H289</f>
        <v>USD</v>
      </c>
      <c r="G309" s="288">
        <f>'PRINT TARIFF'!I289</f>
        <v>77</v>
      </c>
      <c r="H309" s="288">
        <f>'PRINT TARIFF'!J289</f>
        <v>77</v>
      </c>
      <c r="I309" s="288">
        <f>'PRINT TARIFF'!K289</f>
        <v>77</v>
      </c>
      <c r="J309" s="644" t="str">
        <f>'PRINT TARIFF'!L289</f>
        <v>via SGSIN</v>
      </c>
      <c r="K309" s="289">
        <f>'PRINT TARIFF'!N289</f>
        <v>28</v>
      </c>
      <c r="L309" s="288">
        <f>'PRINT TARIFF'!O289</f>
        <v>0</v>
      </c>
      <c r="M309" s="288">
        <f>'PRINT TARIFF'!P289</f>
        <v>0</v>
      </c>
      <c r="N309" s="288">
        <f>'PRINT TARIFF'!Q289</f>
        <v>20</v>
      </c>
      <c r="O309" s="288">
        <f>'PRINT TARIFF'!R289</f>
        <v>0</v>
      </c>
      <c r="P309" s="288">
        <f>'PRINT TARIFF'!S289</f>
        <v>0</v>
      </c>
      <c r="Q309" s="288">
        <f>'PRINT TARIFF'!T289</f>
        <v>7</v>
      </c>
      <c r="R309" s="288">
        <f>'PRINT TARIFF'!U289</f>
        <v>10</v>
      </c>
      <c r="S309" s="288">
        <f>'PRINT TARIFF'!V289</f>
        <v>0</v>
      </c>
      <c r="T309" s="288">
        <f>'PRINT TARIFF'!W289</f>
        <v>0</v>
      </c>
      <c r="U309" s="288">
        <f>'PRINT TARIFF'!X289</f>
        <v>0</v>
      </c>
      <c r="V309" s="288">
        <f>'PRINT TARIFF'!Y289</f>
        <v>0</v>
      </c>
      <c r="W309" s="288">
        <f>'PRINT TARIFF'!Z289</f>
        <v>0</v>
      </c>
      <c r="X309" s="289">
        <f>'PRINT TARIFF'!AA289</f>
        <v>57</v>
      </c>
      <c r="Y309" s="290">
        <f>'PRINT TARIFF'!AI289</f>
        <v>0</v>
      </c>
      <c r="Z309" s="290" t="str">
        <f>IF('PRINT TARIFF'!AJ289&lt;&gt;"",'PRINT TARIFF'!AJ289,"")</f>
        <v/>
      </c>
      <c r="AA309" s="291">
        <f>'PRINT TARIFF'!AK289</f>
        <v>0</v>
      </c>
    </row>
    <row r="310" spans="1:27" s="292" customFormat="1" ht="13.9" customHeight="1" x14ac:dyDescent="0.2">
      <c r="A310" s="283" t="str">
        <f>'PRINT TARIFF'!A290</f>
        <v>Sydney</v>
      </c>
      <c r="B310" s="284" t="str">
        <f>'PRINT TARIFF'!C290</f>
        <v>Team Global</v>
      </c>
      <c r="C310" s="285" t="str">
        <f>'PRINT TARIFF'!D290</f>
        <v>India</v>
      </c>
      <c r="D310" s="285" t="str">
        <f>'PRINT TARIFF'!E290</f>
        <v>Cochin</v>
      </c>
      <c r="E310" s="286"/>
      <c r="F310" s="287" t="str">
        <f>'PRINT TARIFF'!H290</f>
        <v>USD</v>
      </c>
      <c r="G310" s="288">
        <f>'PRINT TARIFF'!I290</f>
        <v>77</v>
      </c>
      <c r="H310" s="288">
        <f>'PRINT TARIFF'!J290</f>
        <v>77</v>
      </c>
      <c r="I310" s="288">
        <f>'PRINT TARIFF'!K290</f>
        <v>77</v>
      </c>
      <c r="J310" s="644" t="str">
        <f>'PRINT TARIFF'!L290</f>
        <v>via SGSIN</v>
      </c>
      <c r="K310" s="289">
        <f>'PRINT TARIFF'!N290</f>
        <v>30</v>
      </c>
      <c r="L310" s="288">
        <f>'PRINT TARIFF'!O290</f>
        <v>0</v>
      </c>
      <c r="M310" s="288">
        <f>'PRINT TARIFF'!P290</f>
        <v>0</v>
      </c>
      <c r="N310" s="288">
        <f>'PRINT TARIFF'!Q290</f>
        <v>20</v>
      </c>
      <c r="O310" s="288">
        <f>'PRINT TARIFF'!R290</f>
        <v>0</v>
      </c>
      <c r="P310" s="288">
        <f>'PRINT TARIFF'!S290</f>
        <v>0</v>
      </c>
      <c r="Q310" s="288">
        <f>'PRINT TARIFF'!T290</f>
        <v>7</v>
      </c>
      <c r="R310" s="288">
        <f>'PRINT TARIFF'!U290</f>
        <v>10</v>
      </c>
      <c r="S310" s="288">
        <f>'PRINT TARIFF'!V290</f>
        <v>0</v>
      </c>
      <c r="T310" s="288">
        <f>'PRINT TARIFF'!W290</f>
        <v>0</v>
      </c>
      <c r="U310" s="288">
        <f>'PRINT TARIFF'!X290</f>
        <v>0</v>
      </c>
      <c r="V310" s="288">
        <f>'PRINT TARIFF'!Y290</f>
        <v>0</v>
      </c>
      <c r="W310" s="288">
        <f>'PRINT TARIFF'!Z290</f>
        <v>0</v>
      </c>
      <c r="X310" s="289">
        <f>'PRINT TARIFF'!AA290</f>
        <v>57</v>
      </c>
      <c r="Y310" s="290">
        <f>'PRINT TARIFF'!AI290</f>
        <v>0</v>
      </c>
      <c r="Z310" s="290" t="str">
        <f>IF('PRINT TARIFF'!AJ290&lt;&gt;"",'PRINT TARIFF'!AJ290,"")</f>
        <v/>
      </c>
      <c r="AA310" s="291">
        <f>'PRINT TARIFF'!AK290</f>
        <v>0</v>
      </c>
    </row>
    <row r="311" spans="1:27" s="292" customFormat="1" ht="13.9" customHeight="1" x14ac:dyDescent="0.2">
      <c r="A311" s="283" t="str">
        <f>'PRINT TARIFF'!A772</f>
        <v>Adelaide</v>
      </c>
      <c r="B311" s="284" t="str">
        <f>'PRINT TARIFF'!C772</f>
        <v>Team Global</v>
      </c>
      <c r="C311" s="285" t="str">
        <f>'PRINT TARIFF'!D772</f>
        <v>India</v>
      </c>
      <c r="D311" s="285" t="str">
        <f>'PRINT TARIFF'!E772</f>
        <v>Hyderabad</v>
      </c>
      <c r="E311" s="286"/>
      <c r="F311" s="287" t="str">
        <f>'PRINT TARIFF'!H772</f>
        <v>USD</v>
      </c>
      <c r="G311" s="288">
        <f>'PRINT TARIFF'!I772</f>
        <v>109</v>
      </c>
      <c r="H311" s="288">
        <f>'PRINT TARIFF'!J772</f>
        <v>109</v>
      </c>
      <c r="I311" s="288">
        <f>'PRINT TARIFF'!K772</f>
        <v>109</v>
      </c>
      <c r="J311" s="644" t="str">
        <f>'PRINT TARIFF'!L772</f>
        <v>via SGSIN</v>
      </c>
      <c r="K311" s="289">
        <f>'PRINT TARIFF'!N772</f>
        <v>41</v>
      </c>
      <c r="L311" s="288">
        <f>'PRINT TARIFF'!O772</f>
        <v>0</v>
      </c>
      <c r="M311" s="288">
        <f>'PRINT TARIFF'!P772</f>
        <v>0</v>
      </c>
      <c r="N311" s="288">
        <f>'PRINT TARIFF'!Q772</f>
        <v>20</v>
      </c>
      <c r="O311" s="288">
        <f>'PRINT TARIFF'!R772</f>
        <v>0</v>
      </c>
      <c r="P311" s="288">
        <f>'PRINT TARIFF'!S772</f>
        <v>0</v>
      </c>
      <c r="Q311" s="288">
        <f>'PRINT TARIFF'!T772</f>
        <v>12</v>
      </c>
      <c r="R311" s="288">
        <f>'PRINT TARIFF'!U772</f>
        <v>10</v>
      </c>
      <c r="S311" s="288">
        <f>'PRINT TARIFF'!V772</f>
        <v>0</v>
      </c>
      <c r="T311" s="288">
        <f>'PRINT TARIFF'!W772</f>
        <v>0</v>
      </c>
      <c r="U311" s="288">
        <f>'PRINT TARIFF'!X772</f>
        <v>0</v>
      </c>
      <c r="V311" s="288">
        <f>'PRINT TARIFF'!Y772</f>
        <v>0</v>
      </c>
      <c r="W311" s="288">
        <f>'PRINT TARIFF'!Z772</f>
        <v>0</v>
      </c>
      <c r="X311" s="289">
        <f>'PRINT TARIFF'!AA772</f>
        <v>58</v>
      </c>
      <c r="Y311" s="290">
        <f>'PRINT TARIFF'!AI772</f>
        <v>0</v>
      </c>
      <c r="Z311" s="290" t="str">
        <f>IF('PRINT TARIFF'!AJ772&lt;&gt;"",'PRINT TARIFF'!AJ772,"")</f>
        <v/>
      </c>
      <c r="AA311" s="291">
        <f>'PRINT TARIFF'!AK772</f>
        <v>0</v>
      </c>
    </row>
    <row r="312" spans="1:27" s="292" customFormat="1" ht="13.9" customHeight="1" x14ac:dyDescent="0.2">
      <c r="A312" s="283" t="str">
        <f>'PRINT TARIFF'!A773</f>
        <v>Brisbane</v>
      </c>
      <c r="B312" s="284" t="str">
        <f>'PRINT TARIFF'!C773</f>
        <v>Team Global</v>
      </c>
      <c r="C312" s="285" t="str">
        <f>'PRINT TARIFF'!D773</f>
        <v>India</v>
      </c>
      <c r="D312" s="285" t="str">
        <f>'PRINT TARIFF'!E773</f>
        <v>Hyderabad</v>
      </c>
      <c r="E312" s="286"/>
      <c r="F312" s="287" t="str">
        <f>'PRINT TARIFF'!H773</f>
        <v>USD</v>
      </c>
      <c r="G312" s="288">
        <f>'PRINT TARIFF'!I773</f>
        <v>109</v>
      </c>
      <c r="H312" s="288">
        <f>'PRINT TARIFF'!J773</f>
        <v>109</v>
      </c>
      <c r="I312" s="288">
        <f>'PRINT TARIFF'!K773</f>
        <v>109</v>
      </c>
      <c r="J312" s="644" t="str">
        <f>'PRINT TARIFF'!L773</f>
        <v>via SGSIN</v>
      </c>
      <c r="K312" s="289">
        <f>'PRINT TARIFF'!N773</f>
        <v>31</v>
      </c>
      <c r="L312" s="288">
        <f>'PRINT TARIFF'!O773</f>
        <v>0</v>
      </c>
      <c r="M312" s="288">
        <f>'PRINT TARIFF'!P773</f>
        <v>0</v>
      </c>
      <c r="N312" s="288">
        <f>'PRINT TARIFF'!Q773</f>
        <v>20</v>
      </c>
      <c r="O312" s="288">
        <f>'PRINT TARIFF'!R773</f>
        <v>0</v>
      </c>
      <c r="P312" s="288">
        <f>'PRINT TARIFF'!S773</f>
        <v>0</v>
      </c>
      <c r="Q312" s="288">
        <f>'PRINT TARIFF'!T773</f>
        <v>12</v>
      </c>
      <c r="R312" s="288">
        <f>'PRINT TARIFF'!U773</f>
        <v>10</v>
      </c>
      <c r="S312" s="288">
        <f>'PRINT TARIFF'!V773</f>
        <v>0</v>
      </c>
      <c r="T312" s="288">
        <f>'PRINT TARIFF'!W773</f>
        <v>0</v>
      </c>
      <c r="U312" s="288">
        <f>'PRINT TARIFF'!X773</f>
        <v>0</v>
      </c>
      <c r="V312" s="288">
        <f>'PRINT TARIFF'!Y773</f>
        <v>0</v>
      </c>
      <c r="W312" s="288">
        <f>'PRINT TARIFF'!Z773</f>
        <v>0</v>
      </c>
      <c r="X312" s="289">
        <f>'PRINT TARIFF'!AA773</f>
        <v>58</v>
      </c>
      <c r="Y312" s="290">
        <f>'PRINT TARIFF'!AI773</f>
        <v>0</v>
      </c>
      <c r="Z312" s="290" t="str">
        <f>IF('PRINT TARIFF'!AJ773&lt;&gt;"",'PRINT TARIFF'!AJ773,"")</f>
        <v/>
      </c>
      <c r="AA312" s="291">
        <f>'PRINT TARIFF'!AK773</f>
        <v>0</v>
      </c>
    </row>
    <row r="313" spans="1:27" s="292" customFormat="1" ht="13.9" customHeight="1" x14ac:dyDescent="0.2">
      <c r="A313" s="283" t="str">
        <f>'PRINT TARIFF'!A774</f>
        <v>Fremantle</v>
      </c>
      <c r="B313" s="284" t="str">
        <f>'PRINT TARIFF'!C774</f>
        <v>Team Global</v>
      </c>
      <c r="C313" s="285" t="str">
        <f>'PRINT TARIFF'!D774</f>
        <v>India</v>
      </c>
      <c r="D313" s="285" t="str">
        <f>'PRINT TARIFF'!E774</f>
        <v>Hyderabad</v>
      </c>
      <c r="E313" s="286"/>
      <c r="F313" s="287" t="str">
        <f>'PRINT TARIFF'!H774</f>
        <v>USD</v>
      </c>
      <c r="G313" s="288">
        <f>'PRINT TARIFF'!I774</f>
        <v>84</v>
      </c>
      <c r="H313" s="288">
        <f>'PRINT TARIFF'!J774</f>
        <v>84</v>
      </c>
      <c r="I313" s="288">
        <f>'PRINT TARIFF'!K774</f>
        <v>84</v>
      </c>
      <c r="J313" s="644" t="str">
        <f>'PRINT TARIFF'!L774</f>
        <v>via INNSA</v>
      </c>
      <c r="K313" s="289">
        <f>'PRINT TARIFF'!N774</f>
        <v>28</v>
      </c>
      <c r="L313" s="288">
        <f>'PRINT TARIFF'!O774</f>
        <v>0</v>
      </c>
      <c r="M313" s="288">
        <f>'PRINT TARIFF'!P774</f>
        <v>0</v>
      </c>
      <c r="N313" s="288">
        <f>'PRINT TARIFF'!Q774</f>
        <v>20</v>
      </c>
      <c r="O313" s="288">
        <f>'PRINT TARIFF'!R774</f>
        <v>0</v>
      </c>
      <c r="P313" s="288">
        <f>'PRINT TARIFF'!S774</f>
        <v>0</v>
      </c>
      <c r="Q313" s="288">
        <f>'PRINT TARIFF'!T774</f>
        <v>12</v>
      </c>
      <c r="R313" s="288">
        <f>'PRINT TARIFF'!U774</f>
        <v>0</v>
      </c>
      <c r="S313" s="288">
        <f>'PRINT TARIFF'!V774</f>
        <v>0</v>
      </c>
      <c r="T313" s="288">
        <f>'PRINT TARIFF'!W774</f>
        <v>0</v>
      </c>
      <c r="U313" s="288">
        <f>'PRINT TARIFF'!X774</f>
        <v>0</v>
      </c>
      <c r="V313" s="288">
        <f>'PRINT TARIFF'!Y774</f>
        <v>0</v>
      </c>
      <c r="W313" s="288">
        <f>'PRINT TARIFF'!Z774</f>
        <v>0</v>
      </c>
      <c r="X313" s="289">
        <f>'PRINT TARIFF'!AA774</f>
        <v>58</v>
      </c>
      <c r="Y313" s="290">
        <f>'PRINT TARIFF'!AI774</f>
        <v>0</v>
      </c>
      <c r="Z313" s="290" t="str">
        <f>IF('PRINT TARIFF'!AJ774&lt;&gt;"",'PRINT TARIFF'!AJ774,"")</f>
        <v/>
      </c>
      <c r="AA313" s="291">
        <f>'PRINT TARIFF'!AK774</f>
        <v>0</v>
      </c>
    </row>
    <row r="314" spans="1:27" s="292" customFormat="1" ht="13.9" customHeight="1" x14ac:dyDescent="0.2">
      <c r="A314" s="283" t="str">
        <f>'PRINT TARIFF'!A775</f>
        <v>Melbourne</v>
      </c>
      <c r="B314" s="284" t="str">
        <f>'PRINT TARIFF'!C775</f>
        <v>Team Global</v>
      </c>
      <c r="C314" s="285" t="str">
        <f>'PRINT TARIFF'!D775</f>
        <v>India</v>
      </c>
      <c r="D314" s="285" t="str">
        <f>'PRINT TARIFF'!E775</f>
        <v>Hyderabad</v>
      </c>
      <c r="E314" s="286"/>
      <c r="F314" s="287" t="str">
        <f>'PRINT TARIFF'!H775</f>
        <v>USD</v>
      </c>
      <c r="G314" s="288">
        <f>'PRINT TARIFF'!I775</f>
        <v>84</v>
      </c>
      <c r="H314" s="288">
        <f>'PRINT TARIFF'!J775</f>
        <v>84</v>
      </c>
      <c r="I314" s="288">
        <f>'PRINT TARIFF'!K775</f>
        <v>84</v>
      </c>
      <c r="J314" s="644" t="str">
        <f>'PRINT TARIFF'!L775</f>
        <v>via INNSA</v>
      </c>
      <c r="K314" s="289">
        <f>'PRINT TARIFF'!N775</f>
        <v>27</v>
      </c>
      <c r="L314" s="288">
        <f>'PRINT TARIFF'!O775</f>
        <v>0</v>
      </c>
      <c r="M314" s="288">
        <f>'PRINT TARIFF'!P775</f>
        <v>0</v>
      </c>
      <c r="N314" s="288">
        <f>'PRINT TARIFF'!Q775</f>
        <v>20</v>
      </c>
      <c r="O314" s="288">
        <f>'PRINT TARIFF'!R775</f>
        <v>0</v>
      </c>
      <c r="P314" s="288">
        <f>'PRINT TARIFF'!S775</f>
        <v>0</v>
      </c>
      <c r="Q314" s="288">
        <f>'PRINT TARIFF'!T775</f>
        <v>12</v>
      </c>
      <c r="R314" s="288">
        <f>'PRINT TARIFF'!U775</f>
        <v>0</v>
      </c>
      <c r="S314" s="288">
        <f>'PRINT TARIFF'!V775</f>
        <v>0</v>
      </c>
      <c r="T314" s="288">
        <f>'PRINT TARIFF'!W775</f>
        <v>0</v>
      </c>
      <c r="U314" s="288">
        <f>'PRINT TARIFF'!X775</f>
        <v>0</v>
      </c>
      <c r="V314" s="288">
        <f>'PRINT TARIFF'!Y775</f>
        <v>0</v>
      </c>
      <c r="W314" s="288">
        <f>'PRINT TARIFF'!Z775</f>
        <v>0</v>
      </c>
      <c r="X314" s="289">
        <f>'PRINT TARIFF'!AA775</f>
        <v>58</v>
      </c>
      <c r="Y314" s="290">
        <f>'PRINT TARIFF'!AI775</f>
        <v>0</v>
      </c>
      <c r="Z314" s="290" t="str">
        <f>IF('PRINT TARIFF'!AJ775&lt;&gt;"",'PRINT TARIFF'!AJ775,"")</f>
        <v/>
      </c>
      <c r="AA314" s="291">
        <f>'PRINT TARIFF'!AK775</f>
        <v>0</v>
      </c>
    </row>
    <row r="315" spans="1:27" s="292" customFormat="1" ht="13.9" customHeight="1" x14ac:dyDescent="0.2">
      <c r="A315" s="283" t="str">
        <f>'PRINT TARIFF'!A776</f>
        <v>Sydney</v>
      </c>
      <c r="B315" s="284" t="str">
        <f>'PRINT TARIFF'!C776</f>
        <v>Team Global</v>
      </c>
      <c r="C315" s="285" t="str">
        <f>'PRINT TARIFF'!D776</f>
        <v>India</v>
      </c>
      <c r="D315" s="285" t="str">
        <f>'PRINT TARIFF'!E776</f>
        <v>Hyderabad</v>
      </c>
      <c r="E315" s="286"/>
      <c r="F315" s="287" t="str">
        <f>'PRINT TARIFF'!H776</f>
        <v>USD</v>
      </c>
      <c r="G315" s="288">
        <f>'PRINT TARIFF'!I776</f>
        <v>84</v>
      </c>
      <c r="H315" s="288">
        <f>'PRINT TARIFF'!J776</f>
        <v>84</v>
      </c>
      <c r="I315" s="288">
        <f>'PRINT TARIFF'!K776</f>
        <v>84</v>
      </c>
      <c r="J315" s="644" t="str">
        <f>'PRINT TARIFF'!L776</f>
        <v>via INNSA</v>
      </c>
      <c r="K315" s="289">
        <f>'PRINT TARIFF'!N776</f>
        <v>32</v>
      </c>
      <c r="L315" s="288">
        <f>'PRINT TARIFF'!O776</f>
        <v>0</v>
      </c>
      <c r="M315" s="288">
        <f>'PRINT TARIFF'!P776</f>
        <v>0</v>
      </c>
      <c r="N315" s="288">
        <f>'PRINT TARIFF'!Q776</f>
        <v>20</v>
      </c>
      <c r="O315" s="288">
        <f>'PRINT TARIFF'!R776</f>
        <v>0</v>
      </c>
      <c r="P315" s="288">
        <f>'PRINT TARIFF'!S776</f>
        <v>0</v>
      </c>
      <c r="Q315" s="288">
        <f>'PRINT TARIFF'!T776</f>
        <v>12</v>
      </c>
      <c r="R315" s="288">
        <f>'PRINT TARIFF'!U776</f>
        <v>0</v>
      </c>
      <c r="S315" s="288">
        <f>'PRINT TARIFF'!V776</f>
        <v>0</v>
      </c>
      <c r="T315" s="288">
        <f>'PRINT TARIFF'!W776</f>
        <v>0</v>
      </c>
      <c r="U315" s="288">
        <f>'PRINT TARIFF'!X776</f>
        <v>0</v>
      </c>
      <c r="V315" s="288">
        <f>'PRINT TARIFF'!Y776</f>
        <v>0</v>
      </c>
      <c r="W315" s="288">
        <f>'PRINT TARIFF'!Z776</f>
        <v>0</v>
      </c>
      <c r="X315" s="289">
        <f>'PRINT TARIFF'!AA776</f>
        <v>58</v>
      </c>
      <c r="Y315" s="290">
        <f>'PRINT TARIFF'!AI776</f>
        <v>0</v>
      </c>
      <c r="Z315" s="290" t="str">
        <f>IF('PRINT TARIFF'!AJ776&lt;&gt;"",'PRINT TARIFF'!AJ776,"")</f>
        <v/>
      </c>
      <c r="AA315" s="291">
        <f>'PRINT TARIFF'!AK776</f>
        <v>0</v>
      </c>
    </row>
    <row r="316" spans="1:27" s="292" customFormat="1" ht="13.9" customHeight="1" x14ac:dyDescent="0.2">
      <c r="A316" s="283" t="str">
        <f>'PRINT TARIFF'!A291</f>
        <v>Adelaide</v>
      </c>
      <c r="B316" s="284" t="str">
        <f>'PRINT TARIFF'!C291</f>
        <v>Team Global</v>
      </c>
      <c r="C316" s="285" t="str">
        <f>'PRINT TARIFF'!D291</f>
        <v>India</v>
      </c>
      <c r="D316" s="285" t="str">
        <f>'PRINT TARIFF'!E291</f>
        <v>New Delhi</v>
      </c>
      <c r="E316" s="286"/>
      <c r="F316" s="287" t="str">
        <f>'PRINT TARIFF'!H291</f>
        <v>USD</v>
      </c>
      <c r="G316" s="288">
        <f>'PRINT TARIFF'!I291</f>
        <v>93</v>
      </c>
      <c r="H316" s="288">
        <f>'PRINT TARIFF'!J291</f>
        <v>93</v>
      </c>
      <c r="I316" s="288">
        <f>'PRINT TARIFF'!K291</f>
        <v>93</v>
      </c>
      <c r="J316" s="644" t="str">
        <f>'PRINT TARIFF'!L291</f>
        <v>via SGSIN</v>
      </c>
      <c r="K316" s="289">
        <f>'PRINT TARIFF'!N291</f>
        <v>41</v>
      </c>
      <c r="L316" s="288">
        <f>'PRINT TARIFF'!O291</f>
        <v>0</v>
      </c>
      <c r="M316" s="288">
        <f>'PRINT TARIFF'!P291</f>
        <v>0</v>
      </c>
      <c r="N316" s="288">
        <f>'PRINT TARIFF'!Q291</f>
        <v>20</v>
      </c>
      <c r="O316" s="288">
        <f>'PRINT TARIFF'!R291</f>
        <v>0</v>
      </c>
      <c r="P316" s="288">
        <f>'PRINT TARIFF'!S291</f>
        <v>0</v>
      </c>
      <c r="Q316" s="288">
        <f>'PRINT TARIFF'!T291</f>
        <v>12</v>
      </c>
      <c r="R316" s="288">
        <f>'PRINT TARIFF'!U291</f>
        <v>10</v>
      </c>
      <c r="S316" s="288">
        <f>'PRINT TARIFF'!V291</f>
        <v>0</v>
      </c>
      <c r="T316" s="288">
        <f>'PRINT TARIFF'!W291</f>
        <v>0</v>
      </c>
      <c r="U316" s="288">
        <f>'PRINT TARIFF'!X291</f>
        <v>0</v>
      </c>
      <c r="V316" s="288">
        <f>'PRINT TARIFF'!Y291</f>
        <v>0</v>
      </c>
      <c r="W316" s="288">
        <f>'PRINT TARIFF'!Z291</f>
        <v>0</v>
      </c>
      <c r="X316" s="289">
        <f>'PRINT TARIFF'!AA291</f>
        <v>59</v>
      </c>
      <c r="Y316" s="290">
        <f>'PRINT TARIFF'!AI291</f>
        <v>0</v>
      </c>
      <c r="Z316" s="290" t="str">
        <f>IF('PRINT TARIFF'!AJ291&lt;&gt;"",'PRINT TARIFF'!AJ291,"")</f>
        <v/>
      </c>
      <c r="AA316" s="291">
        <f>'PRINT TARIFF'!AK291</f>
        <v>0</v>
      </c>
    </row>
    <row r="317" spans="1:27" s="292" customFormat="1" ht="13.9" customHeight="1" x14ac:dyDescent="0.2">
      <c r="A317" s="283" t="str">
        <f>'PRINT TARIFF'!A292</f>
        <v>Brisbane</v>
      </c>
      <c r="B317" s="284" t="str">
        <f>'PRINT TARIFF'!C292</f>
        <v>Team Global</v>
      </c>
      <c r="C317" s="285" t="str">
        <f>'PRINT TARIFF'!D292</f>
        <v>India</v>
      </c>
      <c r="D317" s="285" t="str">
        <f>'PRINT TARIFF'!E292</f>
        <v>New Delhi</v>
      </c>
      <c r="E317" s="286"/>
      <c r="F317" s="287" t="str">
        <f>'PRINT TARIFF'!H292</f>
        <v>USD</v>
      </c>
      <c r="G317" s="288">
        <f>'PRINT TARIFF'!I292</f>
        <v>87</v>
      </c>
      <c r="H317" s="288">
        <f>'PRINT TARIFF'!J292</f>
        <v>87</v>
      </c>
      <c r="I317" s="288">
        <f>'PRINT TARIFF'!K292</f>
        <v>87</v>
      </c>
      <c r="J317" s="644" t="str">
        <f>'PRINT TARIFF'!L292</f>
        <v>via INNSA</v>
      </c>
      <c r="K317" s="289">
        <f>'PRINT TARIFF'!N292</f>
        <v>30</v>
      </c>
      <c r="L317" s="288">
        <f>'PRINT TARIFF'!O292</f>
        <v>0</v>
      </c>
      <c r="M317" s="288">
        <f>'PRINT TARIFF'!P292</f>
        <v>0</v>
      </c>
      <c r="N317" s="288">
        <f>'PRINT TARIFF'!Q292</f>
        <v>20</v>
      </c>
      <c r="O317" s="288">
        <f>'PRINT TARIFF'!R292</f>
        <v>0</v>
      </c>
      <c r="P317" s="288">
        <f>'PRINT TARIFF'!S292</f>
        <v>0</v>
      </c>
      <c r="Q317" s="288">
        <f>'PRINT TARIFF'!T292</f>
        <v>12</v>
      </c>
      <c r="R317" s="288">
        <f>'PRINT TARIFF'!U292</f>
        <v>0</v>
      </c>
      <c r="S317" s="288">
        <f>'PRINT TARIFF'!V292</f>
        <v>0</v>
      </c>
      <c r="T317" s="288">
        <f>'PRINT TARIFF'!W292</f>
        <v>0</v>
      </c>
      <c r="U317" s="288">
        <f>'PRINT TARIFF'!X292</f>
        <v>0</v>
      </c>
      <c r="V317" s="288">
        <f>'PRINT TARIFF'!Y292</f>
        <v>0</v>
      </c>
      <c r="W317" s="288">
        <f>'PRINT TARIFF'!Z292</f>
        <v>0</v>
      </c>
      <c r="X317" s="289">
        <f>'PRINT TARIFF'!AA292</f>
        <v>59</v>
      </c>
      <c r="Y317" s="290">
        <f>'PRINT TARIFF'!AI292</f>
        <v>0</v>
      </c>
      <c r="Z317" s="290" t="str">
        <f>IF('PRINT TARIFF'!AJ292&lt;&gt;"",'PRINT TARIFF'!AJ292,"")</f>
        <v/>
      </c>
      <c r="AA317" s="291">
        <f>'PRINT TARIFF'!AK292</f>
        <v>0</v>
      </c>
    </row>
    <row r="318" spans="1:27" s="292" customFormat="1" ht="13.9" customHeight="1" x14ac:dyDescent="0.2">
      <c r="A318" s="283" t="str">
        <f>'PRINT TARIFF'!A293</f>
        <v>Fremantle</v>
      </c>
      <c r="B318" s="284" t="str">
        <f>'PRINT TARIFF'!C293</f>
        <v>Team Global</v>
      </c>
      <c r="C318" s="285" t="str">
        <f>'PRINT TARIFF'!D293</f>
        <v>India</v>
      </c>
      <c r="D318" s="285" t="str">
        <f>'PRINT TARIFF'!E293</f>
        <v>New Delhi</v>
      </c>
      <c r="E318" s="286"/>
      <c r="F318" s="287" t="str">
        <f>'PRINT TARIFF'!H293</f>
        <v>USD</v>
      </c>
      <c r="G318" s="288">
        <f>'PRINT TARIFF'!I293</f>
        <v>87</v>
      </c>
      <c r="H318" s="288">
        <f>'PRINT TARIFF'!J293</f>
        <v>87</v>
      </c>
      <c r="I318" s="288">
        <f>'PRINT TARIFF'!K293</f>
        <v>87</v>
      </c>
      <c r="J318" s="644" t="str">
        <f>'PRINT TARIFF'!L293</f>
        <v>via INNSA</v>
      </c>
      <c r="K318" s="289">
        <f>'PRINT TARIFF'!N293</f>
        <v>27</v>
      </c>
      <c r="L318" s="288">
        <f>'PRINT TARIFF'!O293</f>
        <v>0</v>
      </c>
      <c r="M318" s="288">
        <f>'PRINT TARIFF'!P293</f>
        <v>0</v>
      </c>
      <c r="N318" s="288">
        <f>'PRINT TARIFF'!Q293</f>
        <v>20</v>
      </c>
      <c r="O318" s="288">
        <f>'PRINT TARIFF'!R293</f>
        <v>0</v>
      </c>
      <c r="P318" s="288">
        <f>'PRINT TARIFF'!S293</f>
        <v>0</v>
      </c>
      <c r="Q318" s="288">
        <f>'PRINT TARIFF'!T293</f>
        <v>12</v>
      </c>
      <c r="R318" s="288">
        <f>'PRINT TARIFF'!U293</f>
        <v>0</v>
      </c>
      <c r="S318" s="288">
        <f>'PRINT TARIFF'!V293</f>
        <v>0</v>
      </c>
      <c r="T318" s="288">
        <f>'PRINT TARIFF'!W293</f>
        <v>0</v>
      </c>
      <c r="U318" s="288">
        <f>'PRINT TARIFF'!X293</f>
        <v>0</v>
      </c>
      <c r="V318" s="288">
        <f>'PRINT TARIFF'!Y293</f>
        <v>0</v>
      </c>
      <c r="W318" s="288">
        <f>'PRINT TARIFF'!Z293</f>
        <v>0</v>
      </c>
      <c r="X318" s="289">
        <f>'PRINT TARIFF'!AA293</f>
        <v>59</v>
      </c>
      <c r="Y318" s="290">
        <f>'PRINT TARIFF'!AI293</f>
        <v>0</v>
      </c>
      <c r="Z318" s="290" t="str">
        <f>IF('PRINT TARIFF'!AJ293&lt;&gt;"",'PRINT TARIFF'!AJ293,"")</f>
        <v/>
      </c>
      <c r="AA318" s="291">
        <f>'PRINT TARIFF'!AK293</f>
        <v>0</v>
      </c>
    </row>
    <row r="319" spans="1:27" s="292" customFormat="1" ht="13.9" customHeight="1" x14ac:dyDescent="0.2">
      <c r="A319" s="283" t="str">
        <f>'PRINT TARIFF'!A294</f>
        <v>Melbourne</v>
      </c>
      <c r="B319" s="284" t="str">
        <f>'PRINT TARIFF'!C294</f>
        <v>Team Global</v>
      </c>
      <c r="C319" s="285" t="str">
        <f>'PRINT TARIFF'!D294</f>
        <v>India</v>
      </c>
      <c r="D319" s="285" t="str">
        <f>'PRINT TARIFF'!E294</f>
        <v>New Delhi</v>
      </c>
      <c r="E319" s="286"/>
      <c r="F319" s="287" t="str">
        <f>'PRINT TARIFF'!H294</f>
        <v>USD</v>
      </c>
      <c r="G319" s="288">
        <f>'PRINT TARIFF'!I294</f>
        <v>87</v>
      </c>
      <c r="H319" s="288">
        <f>'PRINT TARIFF'!J294</f>
        <v>87</v>
      </c>
      <c r="I319" s="288">
        <f>'PRINT TARIFF'!K294</f>
        <v>87</v>
      </c>
      <c r="J319" s="644" t="str">
        <f>'PRINT TARIFF'!L294</f>
        <v>via INNSA</v>
      </c>
      <c r="K319" s="289">
        <f>'PRINT TARIFF'!N294</f>
        <v>27</v>
      </c>
      <c r="L319" s="288">
        <f>'PRINT TARIFF'!O294</f>
        <v>0</v>
      </c>
      <c r="M319" s="288">
        <f>'PRINT TARIFF'!P294</f>
        <v>0</v>
      </c>
      <c r="N319" s="288">
        <f>'PRINT TARIFF'!Q294</f>
        <v>20</v>
      </c>
      <c r="O319" s="288">
        <f>'PRINT TARIFF'!R294</f>
        <v>0</v>
      </c>
      <c r="P319" s="288">
        <f>'PRINT TARIFF'!S294</f>
        <v>0</v>
      </c>
      <c r="Q319" s="288">
        <f>'PRINT TARIFF'!T294</f>
        <v>12</v>
      </c>
      <c r="R319" s="288">
        <f>'PRINT TARIFF'!U294</f>
        <v>0</v>
      </c>
      <c r="S319" s="288">
        <f>'PRINT TARIFF'!V294</f>
        <v>0</v>
      </c>
      <c r="T319" s="288">
        <f>'PRINT TARIFF'!W294</f>
        <v>0</v>
      </c>
      <c r="U319" s="288">
        <f>'PRINT TARIFF'!X294</f>
        <v>0</v>
      </c>
      <c r="V319" s="288">
        <f>'PRINT TARIFF'!Y294</f>
        <v>0</v>
      </c>
      <c r="W319" s="288">
        <f>'PRINT TARIFF'!Z294</f>
        <v>0</v>
      </c>
      <c r="X319" s="289">
        <f>'PRINT TARIFF'!AA294</f>
        <v>59</v>
      </c>
      <c r="Y319" s="290">
        <f>'PRINT TARIFF'!AI294</f>
        <v>0</v>
      </c>
      <c r="Z319" s="290" t="str">
        <f>IF('PRINT TARIFF'!AJ294&lt;&gt;"",'PRINT TARIFF'!AJ294,"")</f>
        <v/>
      </c>
      <c r="AA319" s="291">
        <f>'PRINT TARIFF'!AK294</f>
        <v>0</v>
      </c>
    </row>
    <row r="320" spans="1:27" s="292" customFormat="1" ht="13.9" customHeight="1" x14ac:dyDescent="0.2">
      <c r="A320" s="283" t="str">
        <f>'PRINT TARIFF'!A295</f>
        <v>Sydney</v>
      </c>
      <c r="B320" s="284" t="str">
        <f>'PRINT TARIFF'!C295</f>
        <v>Team Global</v>
      </c>
      <c r="C320" s="285" t="str">
        <f>'PRINT TARIFF'!D295</f>
        <v>India</v>
      </c>
      <c r="D320" s="285" t="str">
        <f>'PRINT TARIFF'!E295</f>
        <v>New Delhi</v>
      </c>
      <c r="E320" s="286"/>
      <c r="F320" s="287" t="str">
        <f>'PRINT TARIFF'!H295</f>
        <v>USD</v>
      </c>
      <c r="G320" s="288">
        <f>'PRINT TARIFF'!I295</f>
        <v>87</v>
      </c>
      <c r="H320" s="288">
        <f>'PRINT TARIFF'!J295</f>
        <v>87</v>
      </c>
      <c r="I320" s="288">
        <f>'PRINT TARIFF'!K295</f>
        <v>87</v>
      </c>
      <c r="J320" s="644" t="str">
        <f>'PRINT TARIFF'!L295</f>
        <v>via INNSA</v>
      </c>
      <c r="K320" s="289">
        <f>'PRINT TARIFF'!N295</f>
        <v>32</v>
      </c>
      <c r="L320" s="288">
        <f>'PRINT TARIFF'!O295</f>
        <v>0</v>
      </c>
      <c r="M320" s="288">
        <f>'PRINT TARIFF'!P295</f>
        <v>0</v>
      </c>
      <c r="N320" s="288">
        <f>'PRINT TARIFF'!Q295</f>
        <v>20</v>
      </c>
      <c r="O320" s="288">
        <f>'PRINT TARIFF'!R295</f>
        <v>0</v>
      </c>
      <c r="P320" s="288">
        <f>'PRINT TARIFF'!S295</f>
        <v>0</v>
      </c>
      <c r="Q320" s="288">
        <f>'PRINT TARIFF'!T295</f>
        <v>12</v>
      </c>
      <c r="R320" s="288">
        <f>'PRINT TARIFF'!U295</f>
        <v>0</v>
      </c>
      <c r="S320" s="288">
        <f>'PRINT TARIFF'!V295</f>
        <v>0</v>
      </c>
      <c r="T320" s="288">
        <f>'PRINT TARIFF'!W295</f>
        <v>0</v>
      </c>
      <c r="U320" s="288">
        <f>'PRINT TARIFF'!X295</f>
        <v>0</v>
      </c>
      <c r="V320" s="288">
        <f>'PRINT TARIFF'!Y295</f>
        <v>0</v>
      </c>
      <c r="W320" s="288">
        <f>'PRINT TARIFF'!Z295</f>
        <v>0</v>
      </c>
      <c r="X320" s="289">
        <f>'PRINT TARIFF'!AA295</f>
        <v>59</v>
      </c>
      <c r="Y320" s="290">
        <f>'PRINT TARIFF'!AI295</f>
        <v>0</v>
      </c>
      <c r="Z320" s="290" t="str">
        <f>IF('PRINT TARIFF'!AJ295&lt;&gt;"",'PRINT TARIFF'!AJ295,"")</f>
        <v/>
      </c>
      <c r="AA320" s="291">
        <f>'PRINT TARIFF'!AK295</f>
        <v>0</v>
      </c>
    </row>
    <row r="321" spans="1:32" s="292" customFormat="1" ht="13.9" customHeight="1" x14ac:dyDescent="0.2">
      <c r="A321" s="283" t="str">
        <f>'PRINT TARIFF'!A296</f>
        <v>Adelaide</v>
      </c>
      <c r="B321" s="284" t="str">
        <f>'PRINT TARIFF'!C296</f>
        <v>Team Global</v>
      </c>
      <c r="C321" s="285" t="str">
        <f>'PRINT TARIFF'!D296</f>
        <v>India</v>
      </c>
      <c r="D321" s="285" t="str">
        <f>'PRINT TARIFF'!E296</f>
        <v>Nhava Sheva</v>
      </c>
      <c r="E321" s="286"/>
      <c r="F321" s="287" t="str">
        <f>'PRINT TARIFF'!H296</f>
        <v>USD</v>
      </c>
      <c r="G321" s="288">
        <f>'PRINT TARIFF'!I296</f>
        <v>67</v>
      </c>
      <c r="H321" s="288">
        <f>'PRINT TARIFF'!J296</f>
        <v>67</v>
      </c>
      <c r="I321" s="288">
        <f>'PRINT TARIFF'!K296</f>
        <v>67</v>
      </c>
      <c r="J321" s="644" t="str">
        <f>'PRINT TARIFF'!L296</f>
        <v>via SGSIN</v>
      </c>
      <c r="K321" s="289">
        <f>'PRINT TARIFF'!N296</f>
        <v>41</v>
      </c>
      <c r="L321" s="288">
        <f>'PRINT TARIFF'!O296</f>
        <v>0</v>
      </c>
      <c r="M321" s="288">
        <f>'PRINT TARIFF'!P296</f>
        <v>0</v>
      </c>
      <c r="N321" s="288">
        <f>'PRINT TARIFF'!Q296</f>
        <v>20</v>
      </c>
      <c r="O321" s="288">
        <f>'PRINT TARIFF'!R296</f>
        <v>0</v>
      </c>
      <c r="P321" s="288">
        <f>'PRINT TARIFF'!S296</f>
        <v>0</v>
      </c>
      <c r="Q321" s="288">
        <f>'PRINT TARIFF'!T296</f>
        <v>7</v>
      </c>
      <c r="R321" s="288">
        <f>'PRINT TARIFF'!U296</f>
        <v>10</v>
      </c>
      <c r="S321" s="288">
        <f>'PRINT TARIFF'!V296</f>
        <v>0</v>
      </c>
      <c r="T321" s="288">
        <f>'PRINT TARIFF'!W296</f>
        <v>0</v>
      </c>
      <c r="U321" s="288">
        <f>'PRINT TARIFF'!X296</f>
        <v>0</v>
      </c>
      <c r="V321" s="288">
        <f>'PRINT TARIFF'!Y296</f>
        <v>0</v>
      </c>
      <c r="W321" s="288">
        <f>'PRINT TARIFF'!Z296</f>
        <v>0</v>
      </c>
      <c r="X321" s="289">
        <f>'PRINT TARIFF'!AA296</f>
        <v>60</v>
      </c>
      <c r="Y321" s="290">
        <f>'PRINT TARIFF'!AI296</f>
        <v>0</v>
      </c>
      <c r="Z321" s="290" t="str">
        <f>IF('PRINT TARIFF'!AJ296&lt;&gt;"",'PRINT TARIFF'!AJ296,"")</f>
        <v/>
      </c>
      <c r="AA321" s="291">
        <f>'PRINT TARIFF'!AK296</f>
        <v>0</v>
      </c>
    </row>
    <row r="322" spans="1:32" s="292" customFormat="1" ht="13.9" customHeight="1" x14ac:dyDescent="0.2">
      <c r="A322" s="283" t="str">
        <f>'PRINT TARIFF'!A297</f>
        <v>Brisbane</v>
      </c>
      <c r="B322" s="284" t="str">
        <f>'PRINT TARIFF'!C297</f>
        <v>Team Global</v>
      </c>
      <c r="C322" s="285" t="str">
        <f>'PRINT TARIFF'!D297</f>
        <v>India</v>
      </c>
      <c r="D322" s="285" t="str">
        <f>'PRINT TARIFF'!E297</f>
        <v>Nhava Sheva</v>
      </c>
      <c r="E322" s="286"/>
      <c r="F322" s="287" t="str">
        <f>'PRINT TARIFF'!H297</f>
        <v>USD</v>
      </c>
      <c r="G322" s="288">
        <f>'PRINT TARIFF'!I297</f>
        <v>49</v>
      </c>
      <c r="H322" s="288">
        <f>'PRINT TARIFF'!J297</f>
        <v>49</v>
      </c>
      <c r="I322" s="288">
        <f>'PRINT TARIFF'!K297</f>
        <v>49</v>
      </c>
      <c r="J322" s="644" t="str">
        <f>'PRINT TARIFF'!L297</f>
        <v>Direct via SGSIN</v>
      </c>
      <c r="K322" s="289">
        <f>'PRINT TARIFF'!N297</f>
        <v>30</v>
      </c>
      <c r="L322" s="288">
        <f>'PRINT TARIFF'!O297</f>
        <v>0</v>
      </c>
      <c r="M322" s="288">
        <f>'PRINT TARIFF'!P297</f>
        <v>0</v>
      </c>
      <c r="N322" s="288">
        <f>'PRINT TARIFF'!Q297</f>
        <v>20</v>
      </c>
      <c r="O322" s="288">
        <f>'PRINT TARIFF'!R297</f>
        <v>0</v>
      </c>
      <c r="P322" s="288">
        <f>'PRINT TARIFF'!S297</f>
        <v>0</v>
      </c>
      <c r="Q322" s="288">
        <f>'PRINT TARIFF'!T297</f>
        <v>7</v>
      </c>
      <c r="R322" s="288">
        <f>'PRINT TARIFF'!U297</f>
        <v>0</v>
      </c>
      <c r="S322" s="288">
        <f>'PRINT TARIFF'!V297</f>
        <v>0</v>
      </c>
      <c r="T322" s="288">
        <f>'PRINT TARIFF'!W297</f>
        <v>0</v>
      </c>
      <c r="U322" s="288">
        <f>'PRINT TARIFF'!X297</f>
        <v>0</v>
      </c>
      <c r="V322" s="288">
        <f>'PRINT TARIFF'!Y297</f>
        <v>0</v>
      </c>
      <c r="W322" s="288">
        <f>'PRINT TARIFF'!Z297</f>
        <v>0</v>
      </c>
      <c r="X322" s="289">
        <f>'PRINT TARIFF'!AA297</f>
        <v>60</v>
      </c>
      <c r="Y322" s="290">
        <f>'PRINT TARIFF'!AI297</f>
        <v>0</v>
      </c>
      <c r="Z322" s="290" t="str">
        <f>IF('PRINT TARIFF'!AJ297&lt;&gt;"",'PRINT TARIFF'!AJ297,"")</f>
        <v/>
      </c>
      <c r="AA322" s="291">
        <f>'PRINT TARIFF'!AK297</f>
        <v>0</v>
      </c>
    </row>
    <row r="323" spans="1:32" s="292" customFormat="1" ht="13.9" customHeight="1" x14ac:dyDescent="0.2">
      <c r="A323" s="283" t="str">
        <f>'PRINT TARIFF'!A298</f>
        <v>Fremantle</v>
      </c>
      <c r="B323" s="284" t="str">
        <f>'PRINT TARIFF'!C298</f>
        <v>Team Global</v>
      </c>
      <c r="C323" s="285" t="str">
        <f>'PRINT TARIFF'!D298</f>
        <v>India</v>
      </c>
      <c r="D323" s="285" t="str">
        <f>'PRINT TARIFF'!E298</f>
        <v>Nhava Sheva</v>
      </c>
      <c r="E323" s="286"/>
      <c r="F323" s="287" t="str">
        <f>'PRINT TARIFF'!H298</f>
        <v>USD</v>
      </c>
      <c r="G323" s="288">
        <f>'PRINT TARIFF'!I298</f>
        <v>49</v>
      </c>
      <c r="H323" s="288">
        <f>'PRINT TARIFF'!J298</f>
        <v>49</v>
      </c>
      <c r="I323" s="288">
        <f>'PRINT TARIFF'!K298</f>
        <v>49</v>
      </c>
      <c r="J323" s="644" t="str">
        <f>'PRINT TARIFF'!L298</f>
        <v>Direct via SGSIN</v>
      </c>
      <c r="K323" s="289">
        <f>'PRINT TARIFF'!N298</f>
        <v>24</v>
      </c>
      <c r="L323" s="288">
        <f>'PRINT TARIFF'!O298</f>
        <v>0</v>
      </c>
      <c r="M323" s="288">
        <f>'PRINT TARIFF'!P298</f>
        <v>0</v>
      </c>
      <c r="N323" s="288">
        <f>'PRINT TARIFF'!Q298</f>
        <v>20</v>
      </c>
      <c r="O323" s="288">
        <f>'PRINT TARIFF'!R298</f>
        <v>0</v>
      </c>
      <c r="P323" s="288">
        <f>'PRINT TARIFF'!S298</f>
        <v>0</v>
      </c>
      <c r="Q323" s="288">
        <f>'PRINT TARIFF'!T298</f>
        <v>7</v>
      </c>
      <c r="R323" s="288">
        <f>'PRINT TARIFF'!U298</f>
        <v>0</v>
      </c>
      <c r="S323" s="288">
        <f>'PRINT TARIFF'!V298</f>
        <v>0</v>
      </c>
      <c r="T323" s="288">
        <f>'PRINT TARIFF'!W298</f>
        <v>0</v>
      </c>
      <c r="U323" s="288">
        <f>'PRINT TARIFF'!X298</f>
        <v>0</v>
      </c>
      <c r="V323" s="288">
        <f>'PRINT TARIFF'!Y298</f>
        <v>0</v>
      </c>
      <c r="W323" s="288">
        <f>'PRINT TARIFF'!Z298</f>
        <v>0</v>
      </c>
      <c r="X323" s="289">
        <f>'PRINT TARIFF'!AA298</f>
        <v>60</v>
      </c>
      <c r="Y323" s="290">
        <f>'PRINT TARIFF'!AI298</f>
        <v>0</v>
      </c>
      <c r="Z323" s="290" t="str">
        <f>IF('PRINT TARIFF'!AJ298&lt;&gt;"",'PRINT TARIFF'!AJ298,"")</f>
        <v/>
      </c>
      <c r="AA323" s="291">
        <f>'PRINT TARIFF'!AK298</f>
        <v>0</v>
      </c>
    </row>
    <row r="324" spans="1:32" s="292" customFormat="1" ht="13.9" customHeight="1" x14ac:dyDescent="0.2">
      <c r="A324" s="283" t="str">
        <f>'PRINT TARIFF'!A299</f>
        <v>Melbourne</v>
      </c>
      <c r="B324" s="284" t="str">
        <f>'PRINT TARIFF'!C299</f>
        <v>Team Global</v>
      </c>
      <c r="C324" s="285" t="str">
        <f>'PRINT TARIFF'!D299</f>
        <v>India</v>
      </c>
      <c r="D324" s="285" t="str">
        <f>'PRINT TARIFF'!E299</f>
        <v>Nhava Sheva</v>
      </c>
      <c r="E324" s="286"/>
      <c r="F324" s="287" t="str">
        <f>'PRINT TARIFF'!H299</f>
        <v>USD</v>
      </c>
      <c r="G324" s="288">
        <f>'PRINT TARIFF'!I299</f>
        <v>44</v>
      </c>
      <c r="H324" s="288">
        <f>'PRINT TARIFF'!J299</f>
        <v>44</v>
      </c>
      <c r="I324" s="288">
        <f>'PRINT TARIFF'!K299</f>
        <v>44</v>
      </c>
      <c r="J324" s="644" t="str">
        <f>'PRINT TARIFF'!L299</f>
        <v>Direct via SGSIN</v>
      </c>
      <c r="K324" s="289">
        <f>'PRINT TARIFF'!N299</f>
        <v>27</v>
      </c>
      <c r="L324" s="288">
        <f>'PRINT TARIFF'!O299</f>
        <v>0</v>
      </c>
      <c r="M324" s="288">
        <f>'PRINT TARIFF'!P299</f>
        <v>0</v>
      </c>
      <c r="N324" s="288">
        <f>'PRINT TARIFF'!Q299</f>
        <v>20</v>
      </c>
      <c r="O324" s="288">
        <f>'PRINT TARIFF'!R299</f>
        <v>0</v>
      </c>
      <c r="P324" s="288">
        <f>'PRINT TARIFF'!S299</f>
        <v>0</v>
      </c>
      <c r="Q324" s="288">
        <f>'PRINT TARIFF'!T299</f>
        <v>7</v>
      </c>
      <c r="R324" s="288">
        <f>'PRINT TARIFF'!U299</f>
        <v>0</v>
      </c>
      <c r="S324" s="288">
        <f>'PRINT TARIFF'!V299</f>
        <v>0</v>
      </c>
      <c r="T324" s="288">
        <f>'PRINT TARIFF'!W299</f>
        <v>0</v>
      </c>
      <c r="U324" s="288">
        <f>'PRINT TARIFF'!X299</f>
        <v>0</v>
      </c>
      <c r="V324" s="288">
        <f>'PRINT TARIFF'!Y299</f>
        <v>0</v>
      </c>
      <c r="W324" s="288">
        <f>'PRINT TARIFF'!Z299</f>
        <v>0</v>
      </c>
      <c r="X324" s="289">
        <f>'PRINT TARIFF'!AA299</f>
        <v>60</v>
      </c>
      <c r="Y324" s="290">
        <f>'PRINT TARIFF'!AI299</f>
        <v>0</v>
      </c>
      <c r="Z324" s="290" t="str">
        <f>IF('PRINT TARIFF'!AJ299&lt;&gt;"",'PRINT TARIFF'!AJ299,"")</f>
        <v/>
      </c>
      <c r="AA324" s="291">
        <f>'PRINT TARIFF'!AK299</f>
        <v>0</v>
      </c>
    </row>
    <row r="325" spans="1:32" s="292" customFormat="1" ht="13.9" customHeight="1" x14ac:dyDescent="0.2">
      <c r="A325" s="283" t="str">
        <f>'PRINT TARIFF'!A300</f>
        <v>Sydney</v>
      </c>
      <c r="B325" s="284" t="str">
        <f>'PRINT TARIFF'!C300</f>
        <v>Team Global</v>
      </c>
      <c r="C325" s="285" t="str">
        <f>'PRINT TARIFF'!D300</f>
        <v>India</v>
      </c>
      <c r="D325" s="285" t="str">
        <f>'PRINT TARIFF'!E300</f>
        <v>Nhava Sheva</v>
      </c>
      <c r="E325" s="286"/>
      <c r="F325" s="287" t="str">
        <f>'PRINT TARIFF'!H300</f>
        <v>USD</v>
      </c>
      <c r="G325" s="288">
        <f>'PRINT TARIFF'!I300</f>
        <v>44</v>
      </c>
      <c r="H325" s="288">
        <f>'PRINT TARIFF'!J300</f>
        <v>44</v>
      </c>
      <c r="I325" s="288">
        <f>'PRINT TARIFF'!K300</f>
        <v>44</v>
      </c>
      <c r="J325" s="644" t="str">
        <f>'PRINT TARIFF'!L300</f>
        <v>Direct via SGSIN</v>
      </c>
      <c r="K325" s="289">
        <f>'PRINT TARIFF'!N300</f>
        <v>32</v>
      </c>
      <c r="L325" s="288">
        <f>'PRINT TARIFF'!O300</f>
        <v>0</v>
      </c>
      <c r="M325" s="288">
        <f>'PRINT TARIFF'!P300</f>
        <v>0</v>
      </c>
      <c r="N325" s="288">
        <f>'PRINT TARIFF'!Q300</f>
        <v>20</v>
      </c>
      <c r="O325" s="288">
        <f>'PRINT TARIFF'!R300</f>
        <v>0</v>
      </c>
      <c r="P325" s="288">
        <f>'PRINT TARIFF'!S300</f>
        <v>0</v>
      </c>
      <c r="Q325" s="288">
        <f>'PRINT TARIFF'!T300</f>
        <v>7</v>
      </c>
      <c r="R325" s="288">
        <f>'PRINT TARIFF'!U300</f>
        <v>0</v>
      </c>
      <c r="S325" s="288">
        <f>'PRINT TARIFF'!V300</f>
        <v>0</v>
      </c>
      <c r="T325" s="288">
        <f>'PRINT TARIFF'!W300</f>
        <v>0</v>
      </c>
      <c r="U325" s="288">
        <f>'PRINT TARIFF'!X300</f>
        <v>0</v>
      </c>
      <c r="V325" s="288">
        <f>'PRINT TARIFF'!Y300</f>
        <v>0</v>
      </c>
      <c r="W325" s="288">
        <f>'PRINT TARIFF'!Z300</f>
        <v>0</v>
      </c>
      <c r="X325" s="289">
        <f>'PRINT TARIFF'!AA300</f>
        <v>60</v>
      </c>
      <c r="Y325" s="290">
        <f>'PRINT TARIFF'!AI300</f>
        <v>0</v>
      </c>
      <c r="Z325" s="290" t="str">
        <f>IF('PRINT TARIFF'!AJ300&lt;&gt;"",'PRINT TARIFF'!AJ300,"")</f>
        <v/>
      </c>
      <c r="AA325" s="291">
        <f>'PRINT TARIFF'!AK300</f>
        <v>0</v>
      </c>
    </row>
    <row r="326" spans="1:32" s="292" customFormat="1" ht="13.9" customHeight="1" x14ac:dyDescent="0.2">
      <c r="A326" s="283" t="str">
        <f>'PRINT TARIFF'!A301</f>
        <v>Adelaide</v>
      </c>
      <c r="B326" s="284" t="str">
        <f>'PRINT TARIFF'!C301</f>
        <v>Team Global</v>
      </c>
      <c r="C326" s="285" t="str">
        <f>'PRINT TARIFF'!D301</f>
        <v>India</v>
      </c>
      <c r="D326" s="285" t="str">
        <f>'PRINT TARIFF'!E301</f>
        <v>Tuticorin</v>
      </c>
      <c r="E326" s="286"/>
      <c r="F326" s="287" t="str">
        <f>'PRINT TARIFF'!H301</f>
        <v>USD</v>
      </c>
      <c r="G326" s="288">
        <f>'PRINT TARIFF'!I301</f>
        <v>77</v>
      </c>
      <c r="H326" s="288">
        <f>'PRINT TARIFF'!J301</f>
        <v>77</v>
      </c>
      <c r="I326" s="288">
        <f>'PRINT TARIFF'!K301</f>
        <v>77</v>
      </c>
      <c r="J326" s="644" t="str">
        <f>'PRINT TARIFF'!L301</f>
        <v>via SGSIN</v>
      </c>
      <c r="K326" s="289">
        <f>'PRINT TARIFF'!N301</f>
        <v>39</v>
      </c>
      <c r="L326" s="288">
        <f>'PRINT TARIFF'!O301</f>
        <v>0</v>
      </c>
      <c r="M326" s="288">
        <f>'PRINT TARIFF'!P301</f>
        <v>0</v>
      </c>
      <c r="N326" s="288">
        <f>'PRINT TARIFF'!Q301</f>
        <v>20</v>
      </c>
      <c r="O326" s="288">
        <f>'PRINT TARIFF'!R301</f>
        <v>0</v>
      </c>
      <c r="P326" s="288">
        <f>'PRINT TARIFF'!S301</f>
        <v>0</v>
      </c>
      <c r="Q326" s="288">
        <f>'PRINT TARIFF'!T301</f>
        <v>7</v>
      </c>
      <c r="R326" s="288">
        <f>'PRINT TARIFF'!U301</f>
        <v>10</v>
      </c>
      <c r="S326" s="288">
        <f>'PRINT TARIFF'!V301</f>
        <v>0</v>
      </c>
      <c r="T326" s="288">
        <f>'PRINT TARIFF'!W301</f>
        <v>0</v>
      </c>
      <c r="U326" s="288">
        <f>'PRINT TARIFF'!X301</f>
        <v>0</v>
      </c>
      <c r="V326" s="288">
        <f>'PRINT TARIFF'!Y301</f>
        <v>0</v>
      </c>
      <c r="W326" s="288">
        <f>'PRINT TARIFF'!Z301</f>
        <v>0</v>
      </c>
      <c r="X326" s="289">
        <f>'PRINT TARIFF'!AA301</f>
        <v>61</v>
      </c>
      <c r="Y326" s="290">
        <f>'PRINT TARIFF'!AI301</f>
        <v>0</v>
      </c>
      <c r="Z326" s="290" t="str">
        <f>IF('PRINT TARIFF'!AJ301&lt;&gt;"",'PRINT TARIFF'!AJ301,"")</f>
        <v/>
      </c>
      <c r="AA326" s="291">
        <f>'PRINT TARIFF'!AK301</f>
        <v>0</v>
      </c>
    </row>
    <row r="327" spans="1:32" s="292" customFormat="1" ht="13.9" customHeight="1" x14ac:dyDescent="0.2">
      <c r="A327" s="283" t="str">
        <f>'PRINT TARIFF'!A302</f>
        <v>Brisbane</v>
      </c>
      <c r="B327" s="284" t="str">
        <f>'PRINT TARIFF'!C302</f>
        <v>Team Global</v>
      </c>
      <c r="C327" s="285" t="str">
        <f>'PRINT TARIFF'!D302</f>
        <v>India</v>
      </c>
      <c r="D327" s="285" t="str">
        <f>'PRINT TARIFF'!E302</f>
        <v>Tuticorin</v>
      </c>
      <c r="E327" s="286"/>
      <c r="F327" s="287" t="str">
        <f>'PRINT TARIFF'!H302</f>
        <v>USD</v>
      </c>
      <c r="G327" s="288">
        <f>'PRINT TARIFF'!I302</f>
        <v>77</v>
      </c>
      <c r="H327" s="288">
        <f>'PRINT TARIFF'!J302</f>
        <v>77</v>
      </c>
      <c r="I327" s="288">
        <f>'PRINT TARIFF'!K302</f>
        <v>77</v>
      </c>
      <c r="J327" s="644" t="str">
        <f>'PRINT TARIFF'!L302</f>
        <v>via SGSIN</v>
      </c>
      <c r="K327" s="289">
        <f>'PRINT TARIFF'!N302</f>
        <v>30</v>
      </c>
      <c r="L327" s="288">
        <f>'PRINT TARIFF'!O302</f>
        <v>0</v>
      </c>
      <c r="M327" s="288">
        <f>'PRINT TARIFF'!P302</f>
        <v>0</v>
      </c>
      <c r="N327" s="288">
        <f>'PRINT TARIFF'!Q302</f>
        <v>20</v>
      </c>
      <c r="O327" s="288">
        <f>'PRINT TARIFF'!R302</f>
        <v>0</v>
      </c>
      <c r="P327" s="288">
        <f>'PRINT TARIFF'!S302</f>
        <v>0</v>
      </c>
      <c r="Q327" s="288">
        <f>'PRINT TARIFF'!T302</f>
        <v>7</v>
      </c>
      <c r="R327" s="288">
        <f>'PRINT TARIFF'!U302</f>
        <v>10</v>
      </c>
      <c r="S327" s="288">
        <f>'PRINT TARIFF'!V302</f>
        <v>0</v>
      </c>
      <c r="T327" s="288">
        <f>'PRINT TARIFF'!W302</f>
        <v>0</v>
      </c>
      <c r="U327" s="288">
        <f>'PRINT TARIFF'!X302</f>
        <v>0</v>
      </c>
      <c r="V327" s="288">
        <f>'PRINT TARIFF'!Y302</f>
        <v>0</v>
      </c>
      <c r="W327" s="288">
        <f>'PRINT TARIFF'!Z302</f>
        <v>0</v>
      </c>
      <c r="X327" s="289">
        <f>'PRINT TARIFF'!AA302</f>
        <v>61</v>
      </c>
      <c r="Y327" s="290">
        <f>'PRINT TARIFF'!AI302</f>
        <v>0</v>
      </c>
      <c r="Z327" s="290" t="str">
        <f>IF('PRINT TARIFF'!AJ302&lt;&gt;"",'PRINT TARIFF'!AJ302,"")</f>
        <v/>
      </c>
      <c r="AA327" s="291">
        <f>'PRINT TARIFF'!AK302</f>
        <v>0</v>
      </c>
    </row>
    <row r="328" spans="1:32" s="292" customFormat="1" ht="13.9" customHeight="1" x14ac:dyDescent="0.2">
      <c r="A328" s="283" t="str">
        <f>'PRINT TARIFF'!A303</f>
        <v>Fremantle</v>
      </c>
      <c r="B328" s="284" t="str">
        <f>'PRINT TARIFF'!C303</f>
        <v>Team Global</v>
      </c>
      <c r="C328" s="285" t="str">
        <f>'PRINT TARIFF'!D303</f>
        <v>India</v>
      </c>
      <c r="D328" s="285" t="str">
        <f>'PRINT TARIFF'!E303</f>
        <v>Tuticorin</v>
      </c>
      <c r="E328" s="286"/>
      <c r="F328" s="287" t="str">
        <f>'PRINT TARIFF'!H303</f>
        <v>USD</v>
      </c>
      <c r="G328" s="288">
        <f>'PRINT TARIFF'!I303</f>
        <v>77</v>
      </c>
      <c r="H328" s="288">
        <f>'PRINT TARIFF'!J303</f>
        <v>77</v>
      </c>
      <c r="I328" s="288">
        <f>'PRINT TARIFF'!K303</f>
        <v>77</v>
      </c>
      <c r="J328" s="644" t="str">
        <f>'PRINT TARIFF'!L303</f>
        <v>via SGSIN</v>
      </c>
      <c r="K328" s="289">
        <f>'PRINT TARIFF'!N303</f>
        <v>27</v>
      </c>
      <c r="L328" s="288">
        <f>'PRINT TARIFF'!O303</f>
        <v>0</v>
      </c>
      <c r="M328" s="288">
        <f>'PRINT TARIFF'!P303</f>
        <v>0</v>
      </c>
      <c r="N328" s="288">
        <f>'PRINT TARIFF'!Q303</f>
        <v>20</v>
      </c>
      <c r="O328" s="288">
        <f>'PRINT TARIFF'!R303</f>
        <v>0</v>
      </c>
      <c r="P328" s="288">
        <f>'PRINT TARIFF'!S303</f>
        <v>0</v>
      </c>
      <c r="Q328" s="288">
        <f>'PRINT TARIFF'!T303</f>
        <v>7</v>
      </c>
      <c r="R328" s="288">
        <f>'PRINT TARIFF'!U303</f>
        <v>10</v>
      </c>
      <c r="S328" s="288">
        <f>'PRINT TARIFF'!V303</f>
        <v>0</v>
      </c>
      <c r="T328" s="288">
        <f>'PRINT TARIFF'!W303</f>
        <v>0</v>
      </c>
      <c r="U328" s="288">
        <f>'PRINT TARIFF'!X303</f>
        <v>0</v>
      </c>
      <c r="V328" s="288">
        <f>'PRINT TARIFF'!Y303</f>
        <v>0</v>
      </c>
      <c r="W328" s="288">
        <f>'PRINT TARIFF'!Z303</f>
        <v>0</v>
      </c>
      <c r="X328" s="289">
        <f>'PRINT TARIFF'!AA303</f>
        <v>61</v>
      </c>
      <c r="Y328" s="290">
        <f>'PRINT TARIFF'!AI303</f>
        <v>0</v>
      </c>
      <c r="Z328" s="290" t="str">
        <f>IF('PRINT TARIFF'!AJ303&lt;&gt;"",'PRINT TARIFF'!AJ303,"")</f>
        <v/>
      </c>
      <c r="AA328" s="291">
        <f>'PRINT TARIFF'!AK303</f>
        <v>0</v>
      </c>
    </row>
    <row r="329" spans="1:32" s="292" customFormat="1" ht="13.9" customHeight="1" x14ac:dyDescent="0.2">
      <c r="A329" s="283" t="str">
        <f>'PRINT TARIFF'!A304</f>
        <v>Melbourne</v>
      </c>
      <c r="B329" s="284" t="str">
        <f>'PRINT TARIFF'!C304</f>
        <v>Team Global</v>
      </c>
      <c r="C329" s="285" t="str">
        <f>'PRINT TARIFF'!D304</f>
        <v>India</v>
      </c>
      <c r="D329" s="285" t="str">
        <f>'PRINT TARIFF'!E304</f>
        <v>Tuticorin</v>
      </c>
      <c r="E329" s="286"/>
      <c r="F329" s="287" t="str">
        <f>'PRINT TARIFF'!H304</f>
        <v>USD</v>
      </c>
      <c r="G329" s="288">
        <f>'PRINT TARIFF'!I304</f>
        <v>77</v>
      </c>
      <c r="H329" s="288">
        <f>'PRINT TARIFF'!J304</f>
        <v>77</v>
      </c>
      <c r="I329" s="288">
        <f>'PRINT TARIFF'!K304</f>
        <v>77</v>
      </c>
      <c r="J329" s="644" t="str">
        <f>'PRINT TARIFF'!L304</f>
        <v>via SGSIN</v>
      </c>
      <c r="K329" s="289">
        <f>'PRINT TARIFF'!N304</f>
        <v>32</v>
      </c>
      <c r="L329" s="288">
        <f>'PRINT TARIFF'!O304</f>
        <v>0</v>
      </c>
      <c r="M329" s="288">
        <f>'PRINT TARIFF'!P304</f>
        <v>0</v>
      </c>
      <c r="N329" s="288">
        <f>'PRINT TARIFF'!Q304</f>
        <v>20</v>
      </c>
      <c r="O329" s="288">
        <f>'PRINT TARIFF'!R304</f>
        <v>0</v>
      </c>
      <c r="P329" s="288">
        <f>'PRINT TARIFF'!S304</f>
        <v>0</v>
      </c>
      <c r="Q329" s="288">
        <f>'PRINT TARIFF'!T304</f>
        <v>7</v>
      </c>
      <c r="R329" s="288">
        <f>'PRINT TARIFF'!U304</f>
        <v>10</v>
      </c>
      <c r="S329" s="288">
        <f>'PRINT TARIFF'!V304</f>
        <v>0</v>
      </c>
      <c r="T329" s="288">
        <f>'PRINT TARIFF'!W304</f>
        <v>0</v>
      </c>
      <c r="U329" s="288">
        <f>'PRINT TARIFF'!X304</f>
        <v>0</v>
      </c>
      <c r="V329" s="288">
        <f>'PRINT TARIFF'!Y304</f>
        <v>0</v>
      </c>
      <c r="W329" s="288">
        <f>'PRINT TARIFF'!Z304</f>
        <v>0</v>
      </c>
      <c r="X329" s="289">
        <f>'PRINT TARIFF'!AA304</f>
        <v>61</v>
      </c>
      <c r="Y329" s="290">
        <f>'PRINT TARIFF'!AI304</f>
        <v>0</v>
      </c>
      <c r="Z329" s="290" t="str">
        <f>IF('PRINT TARIFF'!AJ304&lt;&gt;"",'PRINT TARIFF'!AJ304,"")</f>
        <v/>
      </c>
      <c r="AA329" s="291">
        <f>'PRINT TARIFF'!AK304</f>
        <v>0</v>
      </c>
    </row>
    <row r="330" spans="1:32" s="292" customFormat="1" ht="13.9" customHeight="1" x14ac:dyDescent="0.2">
      <c r="A330" s="283" t="str">
        <f>'PRINT TARIFF'!A305</f>
        <v>Sydney</v>
      </c>
      <c r="B330" s="284" t="str">
        <f>'PRINT TARIFF'!C305</f>
        <v>Team Global</v>
      </c>
      <c r="C330" s="285" t="str">
        <f>'PRINT TARIFF'!D305</f>
        <v>India</v>
      </c>
      <c r="D330" s="285" t="str">
        <f>'PRINT TARIFF'!E305</f>
        <v>Tuticorin</v>
      </c>
      <c r="E330" s="286"/>
      <c r="F330" s="287" t="str">
        <f>'PRINT TARIFF'!H305</f>
        <v>USD</v>
      </c>
      <c r="G330" s="288">
        <f>'PRINT TARIFF'!I305</f>
        <v>77</v>
      </c>
      <c r="H330" s="288">
        <f>'PRINT TARIFF'!J305</f>
        <v>77</v>
      </c>
      <c r="I330" s="288">
        <f>'PRINT TARIFF'!K305</f>
        <v>77</v>
      </c>
      <c r="J330" s="644" t="str">
        <f>'PRINT TARIFF'!L305</f>
        <v>via SGSIN</v>
      </c>
      <c r="K330" s="289">
        <f>'PRINT TARIFF'!N305</f>
        <v>34</v>
      </c>
      <c r="L330" s="288">
        <f>'PRINT TARIFF'!O305</f>
        <v>0</v>
      </c>
      <c r="M330" s="288">
        <f>'PRINT TARIFF'!P305</f>
        <v>0</v>
      </c>
      <c r="N330" s="288">
        <f>'PRINT TARIFF'!Q305</f>
        <v>20</v>
      </c>
      <c r="O330" s="288">
        <f>'PRINT TARIFF'!R305</f>
        <v>0</v>
      </c>
      <c r="P330" s="288">
        <f>'PRINT TARIFF'!S305</f>
        <v>0</v>
      </c>
      <c r="Q330" s="288">
        <f>'PRINT TARIFF'!T305</f>
        <v>7</v>
      </c>
      <c r="R330" s="288">
        <f>'PRINT TARIFF'!U305</f>
        <v>10</v>
      </c>
      <c r="S330" s="288">
        <f>'PRINT TARIFF'!V305</f>
        <v>0</v>
      </c>
      <c r="T330" s="288">
        <f>'PRINT TARIFF'!W305</f>
        <v>0</v>
      </c>
      <c r="U330" s="288">
        <f>'PRINT TARIFF'!X305</f>
        <v>0</v>
      </c>
      <c r="V330" s="288">
        <f>'PRINT TARIFF'!Y305</f>
        <v>0</v>
      </c>
      <c r="W330" s="288">
        <f>'PRINT TARIFF'!Z305</f>
        <v>0</v>
      </c>
      <c r="X330" s="289">
        <f>'PRINT TARIFF'!AA305</f>
        <v>61</v>
      </c>
      <c r="Y330" s="290">
        <f>'PRINT TARIFF'!AI305</f>
        <v>0</v>
      </c>
      <c r="Z330" s="290" t="str">
        <f>IF('PRINT TARIFF'!AJ305&lt;&gt;"",'PRINT TARIFF'!AJ305,"")</f>
        <v/>
      </c>
      <c r="AA330" s="291">
        <f>'PRINT TARIFF'!AK305</f>
        <v>0</v>
      </c>
    </row>
    <row r="331" spans="1:32" s="292" customFormat="1" ht="13.9" customHeight="1" x14ac:dyDescent="0.2">
      <c r="A331" s="283" t="str">
        <f>'PRINT TARIFF'!A306</f>
        <v>Adelaide</v>
      </c>
      <c r="B331" s="284" t="str">
        <f>'PRINT TARIFF'!C306</f>
        <v>Shipco Transport</v>
      </c>
      <c r="C331" s="285" t="str">
        <f>'PRINT TARIFF'!D306</f>
        <v>Indonesia</v>
      </c>
      <c r="D331" s="285" t="str">
        <f>'PRINT TARIFF'!E306</f>
        <v>Jakarta</v>
      </c>
      <c r="E331" s="286"/>
      <c r="F331" s="287" t="str">
        <f>'PRINT TARIFF'!H306</f>
        <v>USD</v>
      </c>
      <c r="G331" s="288">
        <f>'PRINT TARIFF'!I306</f>
        <v>43</v>
      </c>
      <c r="H331" s="288">
        <f>'PRINT TARIFF'!J306</f>
        <v>43</v>
      </c>
      <c r="I331" s="288">
        <f>'PRINT TARIFF'!K306</f>
        <v>43</v>
      </c>
      <c r="J331" s="644" t="str">
        <f>'PRINT TARIFF'!L306</f>
        <v>via SGSIN</v>
      </c>
      <c r="K331" s="289">
        <f>'PRINT TARIFF'!N306</f>
        <v>30</v>
      </c>
      <c r="L331" s="288">
        <f>'PRINT TARIFF'!O306</f>
        <v>0</v>
      </c>
      <c r="M331" s="288">
        <f>'PRINT TARIFF'!P306</f>
        <v>0</v>
      </c>
      <c r="N331" s="288">
        <f>'PRINT TARIFF'!Q306</f>
        <v>20</v>
      </c>
      <c r="O331" s="288">
        <f>'PRINT TARIFF'!R306</f>
        <v>0</v>
      </c>
      <c r="P331" s="288">
        <f>'PRINT TARIFF'!S306</f>
        <v>0</v>
      </c>
      <c r="Q331" s="288">
        <f>'PRINT TARIFF'!T306</f>
        <v>8</v>
      </c>
      <c r="R331" s="288">
        <f>'PRINT TARIFF'!U306</f>
        <v>10</v>
      </c>
      <c r="S331" s="288">
        <f>'PRINT TARIFF'!V306</f>
        <v>0</v>
      </c>
      <c r="T331" s="288">
        <f>'PRINT TARIFF'!W306</f>
        <v>0</v>
      </c>
      <c r="U331" s="288">
        <f>'PRINT TARIFF'!X306</f>
        <v>0</v>
      </c>
      <c r="V331" s="288">
        <f>'PRINT TARIFF'!Y306</f>
        <v>0</v>
      </c>
      <c r="W331" s="288">
        <f>'PRINT TARIFF'!Z306</f>
        <v>0</v>
      </c>
      <c r="X331" s="289">
        <f>'PRINT TARIFF'!AA306</f>
        <v>62</v>
      </c>
      <c r="Y331" s="290">
        <f>'PRINT TARIFF'!AI306</f>
        <v>0</v>
      </c>
      <c r="Z331" s="290" t="str">
        <f>IF('PRINT TARIFF'!AJ306&lt;&gt;"",'PRINT TARIFF'!AJ306,"")</f>
        <v/>
      </c>
      <c r="AA331" s="291">
        <f>'PRINT TARIFF'!AK306</f>
        <v>0</v>
      </c>
    </row>
    <row r="332" spans="1:32" s="292" customFormat="1" ht="13.9" customHeight="1" x14ac:dyDescent="0.2">
      <c r="A332" s="283" t="str">
        <f>'PRINT TARIFF'!A307</f>
        <v>Brisbane</v>
      </c>
      <c r="B332" s="284" t="str">
        <f>'PRINT TARIFF'!C307</f>
        <v>Shipco Transport</v>
      </c>
      <c r="C332" s="285" t="str">
        <f>'PRINT TARIFF'!D307</f>
        <v>Indonesia</v>
      </c>
      <c r="D332" s="285" t="str">
        <f>'PRINT TARIFF'!E307</f>
        <v>Jakarta</v>
      </c>
      <c r="E332" s="286"/>
      <c r="F332" s="287" t="str">
        <f>'PRINT TARIFF'!H307</f>
        <v>USD</v>
      </c>
      <c r="G332" s="288">
        <f>'PRINT TARIFF'!I307</f>
        <v>43</v>
      </c>
      <c r="H332" s="288">
        <f>'PRINT TARIFF'!J307</f>
        <v>43</v>
      </c>
      <c r="I332" s="288">
        <f>'PRINT TARIFF'!K307</f>
        <v>43</v>
      </c>
      <c r="J332" s="644" t="str">
        <f>'PRINT TARIFF'!L307</f>
        <v>via SGSIN</v>
      </c>
      <c r="K332" s="289">
        <f>'PRINT TARIFF'!N307</f>
        <v>22</v>
      </c>
      <c r="L332" s="288">
        <f>'PRINT TARIFF'!O307</f>
        <v>0</v>
      </c>
      <c r="M332" s="288">
        <f>'PRINT TARIFF'!P307</f>
        <v>0</v>
      </c>
      <c r="N332" s="288">
        <f>'PRINT TARIFF'!Q307</f>
        <v>20</v>
      </c>
      <c r="O332" s="288">
        <f>'PRINT TARIFF'!R307</f>
        <v>0</v>
      </c>
      <c r="P332" s="288">
        <f>'PRINT TARIFF'!S307</f>
        <v>0</v>
      </c>
      <c r="Q332" s="288">
        <f>'PRINT TARIFF'!T307</f>
        <v>8</v>
      </c>
      <c r="R332" s="288">
        <f>'PRINT TARIFF'!U307</f>
        <v>10</v>
      </c>
      <c r="S332" s="288">
        <f>'PRINT TARIFF'!V307</f>
        <v>0</v>
      </c>
      <c r="T332" s="288">
        <f>'PRINT TARIFF'!W307</f>
        <v>0</v>
      </c>
      <c r="U332" s="288">
        <f>'PRINT TARIFF'!X307</f>
        <v>0</v>
      </c>
      <c r="V332" s="288">
        <f>'PRINT TARIFF'!Y307</f>
        <v>0</v>
      </c>
      <c r="W332" s="288">
        <f>'PRINT TARIFF'!Z307</f>
        <v>0</v>
      </c>
      <c r="X332" s="289">
        <f>'PRINT TARIFF'!AA307</f>
        <v>62</v>
      </c>
      <c r="Y332" s="290">
        <f>'PRINT TARIFF'!AI307</f>
        <v>0</v>
      </c>
      <c r="Z332" s="290" t="str">
        <f>IF('PRINT TARIFF'!AJ307&lt;&gt;"",'PRINT TARIFF'!AJ307,"")</f>
        <v/>
      </c>
      <c r="AA332" s="291">
        <f>'PRINT TARIFF'!AK307</f>
        <v>0</v>
      </c>
    </row>
    <row r="333" spans="1:32" s="292" customFormat="1" ht="13.9" customHeight="1" x14ac:dyDescent="0.2">
      <c r="A333" s="283" t="str">
        <f>'PRINT TARIFF'!A308</f>
        <v>Fremantle</v>
      </c>
      <c r="B333" s="284" t="str">
        <f>'PRINT TARIFF'!C308</f>
        <v>Shipco Transport</v>
      </c>
      <c r="C333" s="285" t="str">
        <f>'PRINT TARIFF'!D308</f>
        <v>Indonesia</v>
      </c>
      <c r="D333" s="285" t="str">
        <f>'PRINT TARIFF'!E308</f>
        <v>Jakarta</v>
      </c>
      <c r="E333" s="286"/>
      <c r="F333" s="287" t="str">
        <f>'PRINT TARIFF'!H308</f>
        <v>USD</v>
      </c>
      <c r="G333" s="288">
        <f>'PRINT TARIFF'!I308</f>
        <v>43</v>
      </c>
      <c r="H333" s="288">
        <f>'PRINT TARIFF'!J308</f>
        <v>43</v>
      </c>
      <c r="I333" s="288">
        <f>'PRINT TARIFF'!K308</f>
        <v>43</v>
      </c>
      <c r="J333" s="644" t="str">
        <f>'PRINT TARIFF'!L308</f>
        <v>via SGSIN</v>
      </c>
      <c r="K333" s="289">
        <f>'PRINT TARIFF'!N308</f>
        <v>19</v>
      </c>
      <c r="L333" s="288">
        <f>'PRINT TARIFF'!O308</f>
        <v>0</v>
      </c>
      <c r="M333" s="288">
        <f>'PRINT TARIFF'!P308</f>
        <v>0</v>
      </c>
      <c r="N333" s="288">
        <f>'PRINT TARIFF'!Q308</f>
        <v>20</v>
      </c>
      <c r="O333" s="288">
        <f>'PRINT TARIFF'!R308</f>
        <v>0</v>
      </c>
      <c r="P333" s="288">
        <f>'PRINT TARIFF'!S308</f>
        <v>0</v>
      </c>
      <c r="Q333" s="288">
        <f>'PRINT TARIFF'!T308</f>
        <v>8</v>
      </c>
      <c r="R333" s="288">
        <f>'PRINT TARIFF'!U308</f>
        <v>10</v>
      </c>
      <c r="S333" s="288">
        <f>'PRINT TARIFF'!V308</f>
        <v>0</v>
      </c>
      <c r="T333" s="288">
        <f>'PRINT TARIFF'!W308</f>
        <v>0</v>
      </c>
      <c r="U333" s="288">
        <f>'PRINT TARIFF'!X308</f>
        <v>0</v>
      </c>
      <c r="V333" s="288">
        <f>'PRINT TARIFF'!Y308</f>
        <v>0</v>
      </c>
      <c r="W333" s="288">
        <f>'PRINT TARIFF'!Z308</f>
        <v>0</v>
      </c>
      <c r="X333" s="289">
        <f>'PRINT TARIFF'!AA308</f>
        <v>62</v>
      </c>
      <c r="Y333" s="290">
        <f>'PRINT TARIFF'!AI308</f>
        <v>0</v>
      </c>
      <c r="Z333" s="290" t="str">
        <f>IF('PRINT TARIFF'!AJ308&lt;&gt;"",'PRINT TARIFF'!AJ308,"")</f>
        <v/>
      </c>
      <c r="AA333" s="291">
        <f>'PRINT TARIFF'!AK308</f>
        <v>0</v>
      </c>
    </row>
    <row r="334" spans="1:32" s="292" customFormat="1" ht="13.9" customHeight="1" x14ac:dyDescent="0.2">
      <c r="A334" s="283" t="str">
        <f>'PRINT TARIFF'!A309</f>
        <v>Melbourne</v>
      </c>
      <c r="B334" s="284" t="str">
        <f>'PRINT TARIFF'!C309</f>
        <v>Shipco Transport</v>
      </c>
      <c r="C334" s="285" t="str">
        <f>'PRINT TARIFF'!D309</f>
        <v>Indonesia</v>
      </c>
      <c r="D334" s="285" t="str">
        <f>'PRINT TARIFF'!E309</f>
        <v>Jakarta</v>
      </c>
      <c r="E334" s="286"/>
      <c r="F334" s="287" t="str">
        <f>'PRINT TARIFF'!H309</f>
        <v>USD</v>
      </c>
      <c r="G334" s="288">
        <f>'PRINT TARIFF'!I309</f>
        <v>26</v>
      </c>
      <c r="H334" s="288">
        <f>'PRINT TARIFF'!J309</f>
        <v>26</v>
      </c>
      <c r="I334" s="288">
        <f>'PRINT TARIFF'!K309</f>
        <v>26</v>
      </c>
      <c r="J334" s="644" t="str">
        <f>'PRINT TARIFF'!L309</f>
        <v>Direct</v>
      </c>
      <c r="K334" s="289">
        <f>'PRINT TARIFF'!N309</f>
        <v>38</v>
      </c>
      <c r="L334" s="288">
        <f>'PRINT TARIFF'!O309</f>
        <v>0</v>
      </c>
      <c r="M334" s="288">
        <f>'PRINT TARIFF'!P309</f>
        <v>0</v>
      </c>
      <c r="N334" s="288">
        <f>'PRINT TARIFF'!Q309</f>
        <v>20</v>
      </c>
      <c r="O334" s="288">
        <f>'PRINT TARIFF'!R309</f>
        <v>0</v>
      </c>
      <c r="P334" s="288">
        <f>'PRINT TARIFF'!S309</f>
        <v>0</v>
      </c>
      <c r="Q334" s="288">
        <f>'PRINT TARIFF'!T309</f>
        <v>7</v>
      </c>
      <c r="R334" s="288">
        <f>'PRINT TARIFF'!U309</f>
        <v>0</v>
      </c>
      <c r="S334" s="288">
        <f>'PRINT TARIFF'!V309</f>
        <v>0</v>
      </c>
      <c r="T334" s="288">
        <f>'PRINT TARIFF'!W309</f>
        <v>0</v>
      </c>
      <c r="U334" s="288">
        <f>'PRINT TARIFF'!X309</f>
        <v>0</v>
      </c>
      <c r="V334" s="288">
        <f>'PRINT TARIFF'!Y309</f>
        <v>0</v>
      </c>
      <c r="W334" s="288">
        <f>'PRINT TARIFF'!Z309</f>
        <v>0</v>
      </c>
      <c r="X334" s="289">
        <f>'PRINT TARIFF'!AA309</f>
        <v>62</v>
      </c>
      <c r="Y334" s="290">
        <f>'PRINT TARIFF'!AI309</f>
        <v>0</v>
      </c>
      <c r="Z334" s="290" t="str">
        <f>IF('PRINT TARIFF'!AJ309&lt;&gt;"",'PRINT TARIFF'!AJ309,"")</f>
        <v/>
      </c>
      <c r="AA334" s="291">
        <f>'PRINT TARIFF'!AK309</f>
        <v>0</v>
      </c>
    </row>
    <row r="335" spans="1:32" s="292" customFormat="1" ht="13.9" customHeight="1" x14ac:dyDescent="0.2">
      <c r="A335" s="283" t="str">
        <f>'PRINT TARIFF'!A310</f>
        <v>Sydney</v>
      </c>
      <c r="B335" s="284" t="str">
        <f>'PRINT TARIFF'!C310</f>
        <v>Shipco Transport</v>
      </c>
      <c r="C335" s="285" t="str">
        <f>'PRINT TARIFF'!D310</f>
        <v>Indonesia</v>
      </c>
      <c r="D335" s="285" t="str">
        <f>'PRINT TARIFF'!E310</f>
        <v>Jakarta</v>
      </c>
      <c r="E335" s="286"/>
      <c r="F335" s="287" t="str">
        <f>'PRINT TARIFF'!H310</f>
        <v>USD</v>
      </c>
      <c r="G335" s="288">
        <f>'PRINT TARIFF'!I310</f>
        <v>26</v>
      </c>
      <c r="H335" s="288">
        <f>'PRINT TARIFF'!J310</f>
        <v>26</v>
      </c>
      <c r="I335" s="288">
        <f>'PRINT TARIFF'!K310</f>
        <v>26</v>
      </c>
      <c r="J335" s="644" t="str">
        <f>'PRINT TARIFF'!L310</f>
        <v>Direct</v>
      </c>
      <c r="K335" s="289">
        <f>'PRINT TARIFF'!N310</f>
        <v>18</v>
      </c>
      <c r="L335" s="288">
        <f>'PRINT TARIFF'!O310</f>
        <v>0</v>
      </c>
      <c r="M335" s="288">
        <f>'PRINT TARIFF'!P310</f>
        <v>0</v>
      </c>
      <c r="N335" s="288">
        <f>'PRINT TARIFF'!Q310</f>
        <v>20</v>
      </c>
      <c r="O335" s="288">
        <f>'PRINT TARIFF'!R310</f>
        <v>0</v>
      </c>
      <c r="P335" s="288">
        <f>'PRINT TARIFF'!S310</f>
        <v>0</v>
      </c>
      <c r="Q335" s="288">
        <f>'PRINT TARIFF'!T310</f>
        <v>7</v>
      </c>
      <c r="R335" s="288">
        <f>'PRINT TARIFF'!U310</f>
        <v>0</v>
      </c>
      <c r="S335" s="288">
        <f>'PRINT TARIFF'!V310</f>
        <v>0</v>
      </c>
      <c r="T335" s="288">
        <f>'PRINT TARIFF'!W310</f>
        <v>0</v>
      </c>
      <c r="U335" s="288">
        <f>'PRINT TARIFF'!X310</f>
        <v>0</v>
      </c>
      <c r="V335" s="288">
        <f>'PRINT TARIFF'!Y310</f>
        <v>0</v>
      </c>
      <c r="W335" s="288">
        <f>'PRINT TARIFF'!Z310</f>
        <v>0</v>
      </c>
      <c r="X335" s="289">
        <f>'PRINT TARIFF'!AA310</f>
        <v>62</v>
      </c>
      <c r="Y335" s="290">
        <f>'PRINT TARIFF'!AI310</f>
        <v>0</v>
      </c>
      <c r="Z335" s="290" t="str">
        <f>IF('PRINT TARIFF'!AJ310&lt;&gt;"",'PRINT TARIFF'!AJ310,"")</f>
        <v/>
      </c>
      <c r="AA335" s="291">
        <f>'PRINT TARIFF'!AK310</f>
        <v>0</v>
      </c>
    </row>
    <row r="336" spans="1:32" s="292" customFormat="1" ht="13.9" customHeight="1" x14ac:dyDescent="0.2">
      <c r="A336" s="283" t="str">
        <f>'PRINT TARIFF'!A311</f>
        <v>Adelaide</v>
      </c>
      <c r="B336" s="284" t="str">
        <f>'PRINT TARIFF'!C311</f>
        <v>Shipco Transport</v>
      </c>
      <c r="C336" s="285" t="str">
        <f>'PRINT TARIFF'!D311</f>
        <v>Indonesia</v>
      </c>
      <c r="D336" s="285" t="str">
        <f>'PRINT TARIFF'!E311</f>
        <v>Semarang</v>
      </c>
      <c r="E336" s="286"/>
      <c r="F336" s="287" t="str">
        <f>'PRINT TARIFF'!H311</f>
        <v>USD</v>
      </c>
      <c r="G336" s="288">
        <f>'PRINT TARIFF'!I311</f>
        <v>50</v>
      </c>
      <c r="H336" s="288">
        <f>'PRINT TARIFF'!J311</f>
        <v>50</v>
      </c>
      <c r="I336" s="288">
        <f>'PRINT TARIFF'!K311</f>
        <v>50</v>
      </c>
      <c r="J336" s="644" t="str">
        <f>'PRINT TARIFF'!L311</f>
        <v>via SGSIN</v>
      </c>
      <c r="K336" s="289">
        <f>'PRINT TARIFF'!N311</f>
        <v>38</v>
      </c>
      <c r="L336" s="288">
        <f>'PRINT TARIFF'!O311</f>
        <v>0</v>
      </c>
      <c r="M336" s="288">
        <f>'PRINT TARIFF'!P311</f>
        <v>0</v>
      </c>
      <c r="N336" s="288">
        <f>'PRINT TARIFF'!Q311</f>
        <v>20</v>
      </c>
      <c r="O336" s="288">
        <f>'PRINT TARIFF'!R311</f>
        <v>0</v>
      </c>
      <c r="P336" s="288">
        <f>'PRINT TARIFF'!S311</f>
        <v>0</v>
      </c>
      <c r="Q336" s="288">
        <f>'PRINT TARIFF'!T311</f>
        <v>7</v>
      </c>
      <c r="R336" s="288">
        <f>'PRINT TARIFF'!U311</f>
        <v>10</v>
      </c>
      <c r="S336" s="288">
        <f>'PRINT TARIFF'!V311</f>
        <v>0</v>
      </c>
      <c r="T336" s="288">
        <f>'PRINT TARIFF'!W311</f>
        <v>0</v>
      </c>
      <c r="U336" s="288">
        <f>'PRINT TARIFF'!X311</f>
        <v>0</v>
      </c>
      <c r="V336" s="288">
        <f>'PRINT TARIFF'!Y311</f>
        <v>0</v>
      </c>
      <c r="W336" s="288">
        <f>'PRINT TARIFF'!Z311</f>
        <v>0</v>
      </c>
      <c r="X336" s="289">
        <f>'PRINT TARIFF'!AA311</f>
        <v>63</v>
      </c>
      <c r="Y336" s="290">
        <f>'PRINT TARIFF'!AI311</f>
        <v>0</v>
      </c>
      <c r="Z336" s="290" t="str">
        <f>IF('PRINT TARIFF'!AJ311&lt;&gt;"",'PRINT TARIFF'!AJ311,"")</f>
        <v/>
      </c>
      <c r="AA336" s="291">
        <f>'PRINT TARIFF'!AK311</f>
        <v>0</v>
      </c>
      <c r="AB336" s="248"/>
      <c r="AC336" s="248"/>
      <c r="AD336" s="248"/>
      <c r="AE336" s="248"/>
      <c r="AF336" s="248"/>
    </row>
    <row r="337" spans="1:32" s="292" customFormat="1" ht="13.9" customHeight="1" x14ac:dyDescent="0.2">
      <c r="A337" s="283" t="str">
        <f>'PRINT TARIFF'!A312</f>
        <v>Brisbane</v>
      </c>
      <c r="B337" s="284" t="str">
        <f>'PRINT TARIFF'!C312</f>
        <v>Shipco Transport</v>
      </c>
      <c r="C337" s="285" t="str">
        <f>'PRINT TARIFF'!D312</f>
        <v>Indonesia</v>
      </c>
      <c r="D337" s="285" t="str">
        <f>'PRINT TARIFF'!E312</f>
        <v>Semarang</v>
      </c>
      <c r="E337" s="286"/>
      <c r="F337" s="287" t="str">
        <f>'PRINT TARIFF'!H312</f>
        <v>USD</v>
      </c>
      <c r="G337" s="288">
        <f>'PRINT TARIFF'!I312</f>
        <v>50</v>
      </c>
      <c r="H337" s="288">
        <f>'PRINT TARIFF'!J312</f>
        <v>50</v>
      </c>
      <c r="I337" s="288">
        <f>'PRINT TARIFF'!K312</f>
        <v>50</v>
      </c>
      <c r="J337" s="644" t="str">
        <f>'PRINT TARIFF'!L312</f>
        <v>via SGSIN</v>
      </c>
      <c r="K337" s="289">
        <f>'PRINT TARIFF'!N312</f>
        <v>23</v>
      </c>
      <c r="L337" s="288">
        <f>'PRINT TARIFF'!O312</f>
        <v>0</v>
      </c>
      <c r="M337" s="288">
        <f>'PRINT TARIFF'!P312</f>
        <v>0</v>
      </c>
      <c r="N337" s="288">
        <f>'PRINT TARIFF'!Q312</f>
        <v>20</v>
      </c>
      <c r="O337" s="288">
        <f>'PRINT TARIFF'!R312</f>
        <v>0</v>
      </c>
      <c r="P337" s="288">
        <f>'PRINT TARIFF'!S312</f>
        <v>0</v>
      </c>
      <c r="Q337" s="288">
        <f>'PRINT TARIFF'!T312</f>
        <v>7</v>
      </c>
      <c r="R337" s="288">
        <f>'PRINT TARIFF'!U312</f>
        <v>10</v>
      </c>
      <c r="S337" s="288">
        <f>'PRINT TARIFF'!V312</f>
        <v>0</v>
      </c>
      <c r="T337" s="288">
        <f>'PRINT TARIFF'!W312</f>
        <v>0</v>
      </c>
      <c r="U337" s="288">
        <f>'PRINT TARIFF'!X312</f>
        <v>0</v>
      </c>
      <c r="V337" s="288">
        <f>'PRINT TARIFF'!Y312</f>
        <v>0</v>
      </c>
      <c r="W337" s="288">
        <f>'PRINT TARIFF'!Z312</f>
        <v>0</v>
      </c>
      <c r="X337" s="289">
        <f>'PRINT TARIFF'!AA312</f>
        <v>63</v>
      </c>
      <c r="Y337" s="290">
        <f>'PRINT TARIFF'!AI312</f>
        <v>0</v>
      </c>
      <c r="Z337" s="290" t="str">
        <f>IF('PRINT TARIFF'!AJ312&lt;&gt;"",'PRINT TARIFF'!AJ312,"")</f>
        <v/>
      </c>
      <c r="AA337" s="291">
        <f>'PRINT TARIFF'!AK312</f>
        <v>0</v>
      </c>
      <c r="AB337" s="248"/>
      <c r="AC337" s="248"/>
      <c r="AD337" s="248"/>
      <c r="AE337" s="248"/>
      <c r="AF337" s="248"/>
    </row>
    <row r="338" spans="1:32" s="292" customFormat="1" ht="13.9" customHeight="1" x14ac:dyDescent="0.2">
      <c r="A338" s="283" t="str">
        <f>'PRINT TARIFF'!A313</f>
        <v>Fremantle</v>
      </c>
      <c r="B338" s="284" t="str">
        <f>'PRINT TARIFF'!C313</f>
        <v>Shipco Transport</v>
      </c>
      <c r="C338" s="285" t="str">
        <f>'PRINT TARIFF'!D313</f>
        <v>Indonesia</v>
      </c>
      <c r="D338" s="285" t="str">
        <f>'PRINT TARIFF'!E313</f>
        <v>Semarang</v>
      </c>
      <c r="E338" s="286"/>
      <c r="F338" s="287" t="str">
        <f>'PRINT TARIFF'!H313</f>
        <v>USD</v>
      </c>
      <c r="G338" s="288">
        <f>'PRINT TARIFF'!I313</f>
        <v>50</v>
      </c>
      <c r="H338" s="288">
        <f>'PRINT TARIFF'!J313</f>
        <v>50</v>
      </c>
      <c r="I338" s="288">
        <f>'PRINT TARIFF'!K313</f>
        <v>50</v>
      </c>
      <c r="J338" s="644" t="str">
        <f>'PRINT TARIFF'!L313</f>
        <v>via SGSIN</v>
      </c>
      <c r="K338" s="289">
        <f>'PRINT TARIFF'!N313</f>
        <v>20</v>
      </c>
      <c r="L338" s="288">
        <f>'PRINT TARIFF'!O313</f>
        <v>0</v>
      </c>
      <c r="M338" s="288">
        <f>'PRINT TARIFF'!P313</f>
        <v>0</v>
      </c>
      <c r="N338" s="288">
        <f>'PRINT TARIFF'!Q313</f>
        <v>20</v>
      </c>
      <c r="O338" s="288">
        <f>'PRINT TARIFF'!R313</f>
        <v>0</v>
      </c>
      <c r="P338" s="288">
        <f>'PRINT TARIFF'!S313</f>
        <v>0</v>
      </c>
      <c r="Q338" s="288">
        <f>'PRINT TARIFF'!T313</f>
        <v>7</v>
      </c>
      <c r="R338" s="288">
        <f>'PRINT TARIFF'!U313</f>
        <v>10</v>
      </c>
      <c r="S338" s="288">
        <f>'PRINT TARIFF'!V313</f>
        <v>0</v>
      </c>
      <c r="T338" s="288">
        <f>'PRINT TARIFF'!W313</f>
        <v>0</v>
      </c>
      <c r="U338" s="288">
        <f>'PRINT TARIFF'!X313</f>
        <v>0</v>
      </c>
      <c r="V338" s="288">
        <f>'PRINT TARIFF'!Y313</f>
        <v>0</v>
      </c>
      <c r="W338" s="288">
        <f>'PRINT TARIFF'!Z313</f>
        <v>0</v>
      </c>
      <c r="X338" s="289">
        <f>'PRINT TARIFF'!AA313</f>
        <v>63</v>
      </c>
      <c r="Y338" s="290">
        <f>'PRINT TARIFF'!AI313</f>
        <v>0</v>
      </c>
      <c r="Z338" s="290" t="str">
        <f>IF('PRINT TARIFF'!AJ313&lt;&gt;"",'PRINT TARIFF'!AJ313,"")</f>
        <v/>
      </c>
      <c r="AA338" s="291">
        <f>'PRINT TARIFF'!AK313</f>
        <v>0</v>
      </c>
      <c r="AB338" s="248"/>
      <c r="AC338" s="248"/>
      <c r="AD338" s="248"/>
      <c r="AE338" s="248"/>
      <c r="AF338" s="248"/>
    </row>
    <row r="339" spans="1:32" s="292" customFormat="1" ht="13.9" customHeight="1" x14ac:dyDescent="0.2">
      <c r="A339" s="283" t="str">
        <f>'PRINT TARIFF'!A314</f>
        <v>Melbourne</v>
      </c>
      <c r="B339" s="284" t="str">
        <f>'PRINT TARIFF'!C314</f>
        <v>Shipco Transport</v>
      </c>
      <c r="C339" s="285" t="str">
        <f>'PRINT TARIFF'!D314</f>
        <v>Indonesia</v>
      </c>
      <c r="D339" s="285" t="str">
        <f>'PRINT TARIFF'!E314</f>
        <v>Semarang</v>
      </c>
      <c r="E339" s="286"/>
      <c r="F339" s="287" t="str">
        <f>'PRINT TARIFF'!H314</f>
        <v>USD</v>
      </c>
      <c r="G339" s="288">
        <f>'PRINT TARIFF'!I314</f>
        <v>50</v>
      </c>
      <c r="H339" s="288">
        <f>'PRINT TARIFF'!J314</f>
        <v>50</v>
      </c>
      <c r="I339" s="288">
        <f>'PRINT TARIFF'!K314</f>
        <v>50</v>
      </c>
      <c r="J339" s="644" t="str">
        <f>'PRINT TARIFF'!L314</f>
        <v>via SGSIN</v>
      </c>
      <c r="K339" s="289">
        <f>'PRINT TARIFF'!N314</f>
        <v>23</v>
      </c>
      <c r="L339" s="288">
        <f>'PRINT TARIFF'!O314</f>
        <v>0</v>
      </c>
      <c r="M339" s="288">
        <f>'PRINT TARIFF'!P314</f>
        <v>0</v>
      </c>
      <c r="N339" s="288">
        <f>'PRINT TARIFF'!Q314</f>
        <v>20</v>
      </c>
      <c r="O339" s="288">
        <f>'PRINT TARIFF'!R314</f>
        <v>0</v>
      </c>
      <c r="P339" s="288">
        <f>'PRINT TARIFF'!S314</f>
        <v>0</v>
      </c>
      <c r="Q339" s="288">
        <f>'PRINT TARIFF'!T314</f>
        <v>7</v>
      </c>
      <c r="R339" s="288">
        <f>'PRINT TARIFF'!U314</f>
        <v>10</v>
      </c>
      <c r="S339" s="288">
        <f>'PRINT TARIFF'!V314</f>
        <v>0</v>
      </c>
      <c r="T339" s="288">
        <f>'PRINT TARIFF'!W314</f>
        <v>0</v>
      </c>
      <c r="U339" s="288">
        <f>'PRINT TARIFF'!X314</f>
        <v>0</v>
      </c>
      <c r="V339" s="288">
        <f>'PRINT TARIFF'!Y314</f>
        <v>0</v>
      </c>
      <c r="W339" s="288">
        <f>'PRINT TARIFF'!Z314</f>
        <v>0</v>
      </c>
      <c r="X339" s="289">
        <f>'PRINT TARIFF'!AA314</f>
        <v>63</v>
      </c>
      <c r="Y339" s="290">
        <f>'PRINT TARIFF'!AI314</f>
        <v>0</v>
      </c>
      <c r="Z339" s="290" t="str">
        <f>IF('PRINT TARIFF'!AJ314&lt;&gt;"",'PRINT TARIFF'!AJ314,"")</f>
        <v/>
      </c>
      <c r="AA339" s="291">
        <f>'PRINT TARIFF'!AK314</f>
        <v>0</v>
      </c>
      <c r="AB339" s="248"/>
      <c r="AC339" s="248"/>
      <c r="AD339" s="248"/>
      <c r="AE339" s="248"/>
      <c r="AF339" s="248"/>
    </row>
    <row r="340" spans="1:32" s="292" customFormat="1" ht="13.9" customHeight="1" x14ac:dyDescent="0.2">
      <c r="A340" s="283" t="str">
        <f>'PRINT TARIFF'!A315</f>
        <v>Sydney</v>
      </c>
      <c r="B340" s="284" t="str">
        <f>'PRINT TARIFF'!C315</f>
        <v>Shipco Transport</v>
      </c>
      <c r="C340" s="285" t="str">
        <f>'PRINT TARIFF'!D315</f>
        <v>Indonesia</v>
      </c>
      <c r="D340" s="285" t="str">
        <f>'PRINT TARIFF'!E315</f>
        <v>Semarang</v>
      </c>
      <c r="E340" s="286"/>
      <c r="F340" s="287" t="str">
        <f>'PRINT TARIFF'!H315</f>
        <v>USD</v>
      </c>
      <c r="G340" s="288">
        <f>'PRINT TARIFF'!I315</f>
        <v>50</v>
      </c>
      <c r="H340" s="288">
        <f>'PRINT TARIFF'!J315</f>
        <v>50</v>
      </c>
      <c r="I340" s="288">
        <f>'PRINT TARIFF'!K315</f>
        <v>50</v>
      </c>
      <c r="J340" s="644" t="str">
        <f>'PRINT TARIFF'!L315</f>
        <v>via SGSIN</v>
      </c>
      <c r="K340" s="289">
        <f>'PRINT TARIFF'!N315</f>
        <v>24</v>
      </c>
      <c r="L340" s="288">
        <f>'PRINT TARIFF'!O315</f>
        <v>0</v>
      </c>
      <c r="M340" s="288">
        <f>'PRINT TARIFF'!P315</f>
        <v>0</v>
      </c>
      <c r="N340" s="288">
        <f>'PRINT TARIFF'!Q315</f>
        <v>20</v>
      </c>
      <c r="O340" s="288">
        <f>'PRINT TARIFF'!R315</f>
        <v>0</v>
      </c>
      <c r="P340" s="288">
        <f>'PRINT TARIFF'!S315</f>
        <v>0</v>
      </c>
      <c r="Q340" s="288">
        <f>'PRINT TARIFF'!T315</f>
        <v>7</v>
      </c>
      <c r="R340" s="288">
        <f>'PRINT TARIFF'!U315</f>
        <v>10</v>
      </c>
      <c r="S340" s="288">
        <f>'PRINT TARIFF'!V315</f>
        <v>0</v>
      </c>
      <c r="T340" s="288">
        <f>'PRINT TARIFF'!W315</f>
        <v>0</v>
      </c>
      <c r="U340" s="288">
        <f>'PRINT TARIFF'!X315</f>
        <v>0</v>
      </c>
      <c r="V340" s="288">
        <f>'PRINT TARIFF'!Y315</f>
        <v>0</v>
      </c>
      <c r="W340" s="288">
        <f>'PRINT TARIFF'!Z315</f>
        <v>0</v>
      </c>
      <c r="X340" s="289">
        <f>'PRINT TARIFF'!AA315</f>
        <v>63</v>
      </c>
      <c r="Y340" s="290">
        <f>'PRINT TARIFF'!AI315</f>
        <v>0</v>
      </c>
      <c r="Z340" s="290" t="str">
        <f>IF('PRINT TARIFF'!AJ315&lt;&gt;"",'PRINT TARIFF'!AJ315,"")</f>
        <v/>
      </c>
      <c r="AA340" s="291">
        <f>'PRINT TARIFF'!AK315</f>
        <v>0</v>
      </c>
      <c r="AB340" s="248"/>
      <c r="AC340" s="248"/>
      <c r="AD340" s="248"/>
      <c r="AE340" s="248"/>
      <c r="AF340" s="248"/>
    </row>
    <row r="341" spans="1:32" s="292" customFormat="1" ht="13.9" customHeight="1" x14ac:dyDescent="0.2">
      <c r="A341" s="283" t="str">
        <f>'PRINT TARIFF'!A316</f>
        <v>Adelaide</v>
      </c>
      <c r="B341" s="284" t="str">
        <f>'PRINT TARIFF'!C316</f>
        <v>Shipco Transport</v>
      </c>
      <c r="C341" s="285" t="str">
        <f>'PRINT TARIFF'!D316</f>
        <v>Indonesia</v>
      </c>
      <c r="D341" s="285" t="str">
        <f>'PRINT TARIFF'!E316</f>
        <v>Surabaya</v>
      </c>
      <c r="E341" s="286"/>
      <c r="F341" s="287" t="str">
        <f>'PRINT TARIFF'!H316</f>
        <v>USD</v>
      </c>
      <c r="G341" s="288">
        <f>'PRINT TARIFF'!I316</f>
        <v>43</v>
      </c>
      <c r="H341" s="288">
        <f>'PRINT TARIFF'!J316</f>
        <v>43</v>
      </c>
      <c r="I341" s="288">
        <f>'PRINT TARIFF'!K316</f>
        <v>43</v>
      </c>
      <c r="J341" s="644" t="str">
        <f>'PRINT TARIFF'!L316</f>
        <v>via SGSIN</v>
      </c>
      <c r="K341" s="289">
        <f>'PRINT TARIFF'!N316</f>
        <v>33</v>
      </c>
      <c r="L341" s="288">
        <f>'PRINT TARIFF'!O316</f>
        <v>0</v>
      </c>
      <c r="M341" s="288">
        <f>'PRINT TARIFF'!P316</f>
        <v>0</v>
      </c>
      <c r="N341" s="288">
        <f>'PRINT TARIFF'!Q316</f>
        <v>20</v>
      </c>
      <c r="O341" s="288">
        <f>'PRINT TARIFF'!R316</f>
        <v>0</v>
      </c>
      <c r="P341" s="288">
        <f>'PRINT TARIFF'!S316</f>
        <v>0</v>
      </c>
      <c r="Q341" s="288">
        <f>'PRINT TARIFF'!T316</f>
        <v>8</v>
      </c>
      <c r="R341" s="288">
        <f>'PRINT TARIFF'!U316</f>
        <v>10</v>
      </c>
      <c r="S341" s="288">
        <f>'PRINT TARIFF'!V316</f>
        <v>0</v>
      </c>
      <c r="T341" s="288">
        <f>'PRINT TARIFF'!W316</f>
        <v>0</v>
      </c>
      <c r="U341" s="288">
        <f>'PRINT TARIFF'!X316</f>
        <v>0</v>
      </c>
      <c r="V341" s="288">
        <f>'PRINT TARIFF'!Y316</f>
        <v>0</v>
      </c>
      <c r="W341" s="288">
        <f>'PRINT TARIFF'!Z316</f>
        <v>0</v>
      </c>
      <c r="X341" s="289">
        <f>'PRINT TARIFF'!AA316</f>
        <v>64</v>
      </c>
      <c r="Y341" s="290">
        <f>'PRINT TARIFF'!AI316</f>
        <v>0</v>
      </c>
      <c r="Z341" s="290" t="str">
        <f>IF('PRINT TARIFF'!AJ316&lt;&gt;"",'PRINT TARIFF'!AJ316,"")</f>
        <v/>
      </c>
      <c r="AA341" s="291">
        <f>'PRINT TARIFF'!AK316</f>
        <v>0</v>
      </c>
    </row>
    <row r="342" spans="1:32" s="292" customFormat="1" ht="13.9" customHeight="1" x14ac:dyDescent="0.2">
      <c r="A342" s="283" t="str">
        <f>'PRINT TARIFF'!A317</f>
        <v>Brisbane</v>
      </c>
      <c r="B342" s="284" t="str">
        <f>'PRINT TARIFF'!C317</f>
        <v>Shipco Transport</v>
      </c>
      <c r="C342" s="285" t="str">
        <f>'PRINT TARIFF'!D317</f>
        <v>Indonesia</v>
      </c>
      <c r="D342" s="285" t="str">
        <f>'PRINT TARIFF'!E317</f>
        <v>Surabaya</v>
      </c>
      <c r="E342" s="286"/>
      <c r="F342" s="287" t="str">
        <f>'PRINT TARIFF'!H317</f>
        <v>USD</v>
      </c>
      <c r="G342" s="288">
        <f>'PRINT TARIFF'!I317</f>
        <v>42</v>
      </c>
      <c r="H342" s="288">
        <f>'PRINT TARIFF'!J317</f>
        <v>42</v>
      </c>
      <c r="I342" s="288">
        <f>'PRINT TARIFF'!K317</f>
        <v>42</v>
      </c>
      <c r="J342" s="644" t="str">
        <f>'PRINT TARIFF'!L317</f>
        <v>via MYPKG</v>
      </c>
      <c r="K342" s="289">
        <f>'PRINT TARIFF'!N317</f>
        <v>34</v>
      </c>
      <c r="L342" s="288">
        <f>'PRINT TARIFF'!O317</f>
        <v>0</v>
      </c>
      <c r="M342" s="288">
        <f>'PRINT TARIFF'!P317</f>
        <v>0</v>
      </c>
      <c r="N342" s="288">
        <f>'PRINT TARIFF'!Q317</f>
        <v>20</v>
      </c>
      <c r="O342" s="288">
        <f>'PRINT TARIFF'!R317</f>
        <v>0</v>
      </c>
      <c r="P342" s="288">
        <f>'PRINT TARIFF'!S317</f>
        <v>0</v>
      </c>
      <c r="Q342" s="288">
        <f>'PRINT TARIFF'!T317</f>
        <v>7</v>
      </c>
      <c r="R342" s="288">
        <f>'PRINT TARIFF'!U317</f>
        <v>10</v>
      </c>
      <c r="S342" s="288">
        <f>'PRINT TARIFF'!V317</f>
        <v>0</v>
      </c>
      <c r="T342" s="288">
        <f>'PRINT TARIFF'!W317</f>
        <v>0</v>
      </c>
      <c r="U342" s="288">
        <f>'PRINT TARIFF'!X317</f>
        <v>0</v>
      </c>
      <c r="V342" s="288">
        <f>'PRINT TARIFF'!Y317</f>
        <v>0</v>
      </c>
      <c r="W342" s="288">
        <f>'PRINT TARIFF'!Z317</f>
        <v>0</v>
      </c>
      <c r="X342" s="289">
        <f>'PRINT TARIFF'!AA317</f>
        <v>64</v>
      </c>
      <c r="Y342" s="290">
        <f>'PRINT TARIFF'!AI317</f>
        <v>0</v>
      </c>
      <c r="Z342" s="290" t="str">
        <f>IF('PRINT TARIFF'!AJ317&lt;&gt;"",'PRINT TARIFF'!AJ317,"")</f>
        <v/>
      </c>
      <c r="AA342" s="291">
        <f>'PRINT TARIFF'!AK317</f>
        <v>0</v>
      </c>
    </row>
    <row r="343" spans="1:32" s="292" customFormat="1" ht="13.9" customHeight="1" x14ac:dyDescent="0.2">
      <c r="A343" s="283" t="str">
        <f>'PRINT TARIFF'!A318</f>
        <v>Fremantle</v>
      </c>
      <c r="B343" s="284" t="str">
        <f>'PRINT TARIFF'!C318</f>
        <v>Shipco Transport</v>
      </c>
      <c r="C343" s="285" t="str">
        <f>'PRINT TARIFF'!D318</f>
        <v>Indonesia</v>
      </c>
      <c r="D343" s="285" t="str">
        <f>'PRINT TARIFF'!E318</f>
        <v>Surabaya</v>
      </c>
      <c r="E343" s="286"/>
      <c r="F343" s="287" t="str">
        <f>'PRINT TARIFF'!H318</f>
        <v>USD</v>
      </c>
      <c r="G343" s="288">
        <f>'PRINT TARIFF'!I318</f>
        <v>43</v>
      </c>
      <c r="H343" s="288">
        <f>'PRINT TARIFF'!J318</f>
        <v>43</v>
      </c>
      <c r="I343" s="288">
        <f>'PRINT TARIFF'!K318</f>
        <v>43</v>
      </c>
      <c r="J343" s="644" t="str">
        <f>'PRINT TARIFF'!L318</f>
        <v>via SGSIN</v>
      </c>
      <c r="K343" s="289">
        <f>'PRINT TARIFF'!N318</f>
        <v>15</v>
      </c>
      <c r="L343" s="288">
        <f>'PRINT TARIFF'!O318</f>
        <v>0</v>
      </c>
      <c r="M343" s="288">
        <f>'PRINT TARIFF'!P318</f>
        <v>0</v>
      </c>
      <c r="N343" s="288">
        <f>'PRINT TARIFF'!Q318</f>
        <v>20</v>
      </c>
      <c r="O343" s="288">
        <f>'PRINT TARIFF'!R318</f>
        <v>0</v>
      </c>
      <c r="P343" s="288">
        <f>'PRINT TARIFF'!S318</f>
        <v>0</v>
      </c>
      <c r="Q343" s="288">
        <f>'PRINT TARIFF'!T318</f>
        <v>8</v>
      </c>
      <c r="R343" s="288">
        <f>'PRINT TARIFF'!U318</f>
        <v>10</v>
      </c>
      <c r="S343" s="288">
        <f>'PRINT TARIFF'!V318</f>
        <v>0</v>
      </c>
      <c r="T343" s="288">
        <f>'PRINT TARIFF'!W318</f>
        <v>0</v>
      </c>
      <c r="U343" s="288">
        <f>'PRINT TARIFF'!X318</f>
        <v>0</v>
      </c>
      <c r="V343" s="288">
        <f>'PRINT TARIFF'!Y318</f>
        <v>0</v>
      </c>
      <c r="W343" s="288">
        <f>'PRINT TARIFF'!Z318</f>
        <v>0</v>
      </c>
      <c r="X343" s="289">
        <f>'PRINT TARIFF'!AA318</f>
        <v>64</v>
      </c>
      <c r="Y343" s="290">
        <f>'PRINT TARIFF'!AI318</f>
        <v>0</v>
      </c>
      <c r="Z343" s="290" t="str">
        <f>IF('PRINT TARIFF'!AJ318&lt;&gt;"",'PRINT TARIFF'!AJ318,"")</f>
        <v/>
      </c>
      <c r="AA343" s="291">
        <f>'PRINT TARIFF'!AK318</f>
        <v>0</v>
      </c>
    </row>
    <row r="344" spans="1:32" s="292" customFormat="1" ht="13.9" customHeight="1" x14ac:dyDescent="0.2">
      <c r="A344" s="283" t="str">
        <f>'PRINT TARIFF'!A319</f>
        <v>Melbourne</v>
      </c>
      <c r="B344" s="284" t="str">
        <f>'PRINT TARIFF'!C319</f>
        <v>Shipco Transport</v>
      </c>
      <c r="C344" s="285" t="str">
        <f>'PRINT TARIFF'!D319</f>
        <v>Indonesia</v>
      </c>
      <c r="D344" s="285" t="str">
        <f>'PRINT TARIFF'!E319</f>
        <v>Surabaya</v>
      </c>
      <c r="E344" s="286"/>
      <c r="F344" s="287" t="str">
        <f>'PRINT TARIFF'!H319</f>
        <v>USD</v>
      </c>
      <c r="G344" s="288">
        <f>'PRINT TARIFF'!I319</f>
        <v>42</v>
      </c>
      <c r="H344" s="288">
        <f>'PRINT TARIFF'!J319</f>
        <v>42</v>
      </c>
      <c r="I344" s="288">
        <f>'PRINT TARIFF'!K319</f>
        <v>42</v>
      </c>
      <c r="J344" s="644" t="str">
        <f>'PRINT TARIFF'!L319</f>
        <v>via MYPKG</v>
      </c>
      <c r="K344" s="289">
        <f>'PRINT TARIFF'!N319</f>
        <v>40</v>
      </c>
      <c r="L344" s="288">
        <f>'PRINT TARIFF'!O319</f>
        <v>0</v>
      </c>
      <c r="M344" s="288">
        <f>'PRINT TARIFF'!P319</f>
        <v>0</v>
      </c>
      <c r="N344" s="288">
        <f>'PRINT TARIFF'!Q319</f>
        <v>20</v>
      </c>
      <c r="O344" s="288">
        <f>'PRINT TARIFF'!R319</f>
        <v>0</v>
      </c>
      <c r="P344" s="288">
        <f>'PRINT TARIFF'!S319</f>
        <v>0</v>
      </c>
      <c r="Q344" s="288">
        <f>'PRINT TARIFF'!T319</f>
        <v>7</v>
      </c>
      <c r="R344" s="288">
        <f>'PRINT TARIFF'!U319</f>
        <v>10</v>
      </c>
      <c r="S344" s="288">
        <f>'PRINT TARIFF'!V319</f>
        <v>0</v>
      </c>
      <c r="T344" s="288">
        <f>'PRINT TARIFF'!W319</f>
        <v>0</v>
      </c>
      <c r="U344" s="288">
        <f>'PRINT TARIFF'!X319</f>
        <v>0</v>
      </c>
      <c r="V344" s="288">
        <f>'PRINT TARIFF'!Y319</f>
        <v>0</v>
      </c>
      <c r="W344" s="288">
        <f>'PRINT TARIFF'!Z319</f>
        <v>0</v>
      </c>
      <c r="X344" s="289">
        <f>'PRINT TARIFF'!AA319</f>
        <v>64</v>
      </c>
      <c r="Y344" s="290">
        <f>'PRINT TARIFF'!AI319</f>
        <v>0</v>
      </c>
      <c r="Z344" s="290" t="str">
        <f>IF('PRINT TARIFF'!AJ319&lt;&gt;"",'PRINT TARIFF'!AJ319,"")</f>
        <v/>
      </c>
      <c r="AA344" s="291">
        <f>'PRINT TARIFF'!AK319</f>
        <v>0</v>
      </c>
    </row>
    <row r="345" spans="1:32" s="292" customFormat="1" ht="13.9" customHeight="1" x14ac:dyDescent="0.2">
      <c r="A345" s="283" t="str">
        <f>'PRINT TARIFF'!A320</f>
        <v>Sydney</v>
      </c>
      <c r="B345" s="284" t="str">
        <f>'PRINT TARIFF'!C320</f>
        <v>Shipco Transport</v>
      </c>
      <c r="C345" s="285" t="str">
        <f>'PRINT TARIFF'!D320</f>
        <v>Indonesia</v>
      </c>
      <c r="D345" s="285" t="str">
        <f>'PRINT TARIFF'!E320</f>
        <v>Surabaya</v>
      </c>
      <c r="E345" s="286"/>
      <c r="F345" s="287" t="str">
        <f>'PRINT TARIFF'!H320</f>
        <v>USD</v>
      </c>
      <c r="G345" s="288">
        <f>'PRINT TARIFF'!I320</f>
        <v>42</v>
      </c>
      <c r="H345" s="288">
        <f>'PRINT TARIFF'!J320</f>
        <v>42</v>
      </c>
      <c r="I345" s="288">
        <f>'PRINT TARIFF'!K320</f>
        <v>42</v>
      </c>
      <c r="J345" s="644" t="str">
        <f>'PRINT TARIFF'!L320</f>
        <v>via MYPKG</v>
      </c>
      <c r="K345" s="289">
        <f>'PRINT TARIFF'!N320</f>
        <v>37</v>
      </c>
      <c r="L345" s="288">
        <f>'PRINT TARIFF'!O320</f>
        <v>0</v>
      </c>
      <c r="M345" s="288">
        <f>'PRINT TARIFF'!P320</f>
        <v>0</v>
      </c>
      <c r="N345" s="288">
        <f>'PRINT TARIFF'!Q320</f>
        <v>20</v>
      </c>
      <c r="O345" s="288">
        <f>'PRINT TARIFF'!R320</f>
        <v>0</v>
      </c>
      <c r="P345" s="288">
        <f>'PRINT TARIFF'!S320</f>
        <v>0</v>
      </c>
      <c r="Q345" s="288">
        <f>'PRINT TARIFF'!T320</f>
        <v>7</v>
      </c>
      <c r="R345" s="288">
        <f>'PRINT TARIFF'!U320</f>
        <v>10</v>
      </c>
      <c r="S345" s="288">
        <f>'PRINT TARIFF'!V320</f>
        <v>0</v>
      </c>
      <c r="T345" s="288">
        <f>'PRINT TARIFF'!W320</f>
        <v>0</v>
      </c>
      <c r="U345" s="288">
        <f>'PRINT TARIFF'!X320</f>
        <v>0</v>
      </c>
      <c r="V345" s="288">
        <f>'PRINT TARIFF'!Y320</f>
        <v>0</v>
      </c>
      <c r="W345" s="288">
        <f>'PRINT TARIFF'!Z320</f>
        <v>0</v>
      </c>
      <c r="X345" s="289">
        <f>'PRINT TARIFF'!AA320</f>
        <v>64</v>
      </c>
      <c r="Y345" s="290">
        <f>'PRINT TARIFF'!AI320</f>
        <v>0</v>
      </c>
      <c r="Z345" s="290" t="str">
        <f>IF('PRINT TARIFF'!AJ320&lt;&gt;"",'PRINT TARIFF'!AJ320,"")</f>
        <v/>
      </c>
      <c r="AA345" s="291">
        <f>'PRINT TARIFF'!AK320</f>
        <v>0</v>
      </c>
    </row>
    <row r="346" spans="1:32" s="292" customFormat="1" ht="13.9" customHeight="1" x14ac:dyDescent="0.2">
      <c r="A346" s="283" t="str">
        <f>'PRINT TARIFF'!A321</f>
        <v>Adelaide</v>
      </c>
      <c r="B346" s="284" t="str">
        <f>'PRINT TARIFF'!C321</f>
        <v>Shipco Transport</v>
      </c>
      <c r="C346" s="285" t="str">
        <f>'PRINT TARIFF'!D321</f>
        <v>Ireland</v>
      </c>
      <c r="D346" s="285" t="str">
        <f>'PRINT TARIFF'!E321</f>
        <v>Dublin</v>
      </c>
      <c r="E346" s="286"/>
      <c r="F346" s="287" t="str">
        <f>'PRINT TARIFF'!H321</f>
        <v>USD</v>
      </c>
      <c r="G346" s="288">
        <f>'PRINT TARIFF'!I321</f>
        <v>144</v>
      </c>
      <c r="H346" s="288">
        <f>'PRINT TARIFF'!J321</f>
        <v>214</v>
      </c>
      <c r="I346" s="288">
        <f>'PRINT TARIFF'!K321</f>
        <v>144</v>
      </c>
      <c r="J346" s="644" t="str">
        <f>'PRINT TARIFF'!L321</f>
        <v>via BEANR</v>
      </c>
      <c r="K346" s="289">
        <f>'PRINT TARIFF'!N321</f>
        <v>62</v>
      </c>
      <c r="L346" s="288">
        <f>'PRINT TARIFF'!O321</f>
        <v>0</v>
      </c>
      <c r="M346" s="288">
        <f>'PRINT TARIFF'!P321</f>
        <v>0</v>
      </c>
      <c r="N346" s="288">
        <f>'PRINT TARIFF'!Q321</f>
        <v>0</v>
      </c>
      <c r="O346" s="288">
        <f>'PRINT TARIFF'!R321</f>
        <v>0</v>
      </c>
      <c r="P346" s="288">
        <f>'PRINT TARIFF'!S321</f>
        <v>0</v>
      </c>
      <c r="Q346" s="288">
        <f>'PRINT TARIFF'!T321</f>
        <v>14</v>
      </c>
      <c r="R346" s="288">
        <f>'PRINT TARIFF'!U321</f>
        <v>0</v>
      </c>
      <c r="S346" s="288">
        <f>'PRINT TARIFF'!V321</f>
        <v>0</v>
      </c>
      <c r="T346" s="288">
        <f>'PRINT TARIFF'!W321</f>
        <v>0</v>
      </c>
      <c r="U346" s="288">
        <f>'PRINT TARIFF'!X321</f>
        <v>0</v>
      </c>
      <c r="V346" s="288">
        <f>'PRINT TARIFF'!Y321</f>
        <v>0</v>
      </c>
      <c r="W346" s="288">
        <f>'PRINT TARIFF'!Z321</f>
        <v>0</v>
      </c>
      <c r="X346" s="289">
        <f>'PRINT TARIFF'!AA321</f>
        <v>65</v>
      </c>
      <c r="Y346" s="290">
        <f>'PRINT TARIFF'!AI321</f>
        <v>0</v>
      </c>
      <c r="Z346" s="290" t="str">
        <f>IF('PRINT TARIFF'!AJ321&lt;&gt;"",'PRINT TARIFF'!AJ321,"")</f>
        <v/>
      </c>
      <c r="AA346" s="291">
        <f>'PRINT TARIFF'!AK321</f>
        <v>0</v>
      </c>
    </row>
    <row r="347" spans="1:32" s="292" customFormat="1" ht="13.9" customHeight="1" x14ac:dyDescent="0.2">
      <c r="A347" s="283" t="str">
        <f>'PRINT TARIFF'!A322</f>
        <v>Brisbane</v>
      </c>
      <c r="B347" s="284" t="str">
        <f>'PRINT TARIFF'!C322</f>
        <v>Shipco Transport</v>
      </c>
      <c r="C347" s="285" t="str">
        <f>'PRINT TARIFF'!D322</f>
        <v>Ireland</v>
      </c>
      <c r="D347" s="285" t="str">
        <f>'PRINT TARIFF'!E322</f>
        <v>Dublin</v>
      </c>
      <c r="E347" s="286"/>
      <c r="F347" s="287" t="str">
        <f>'PRINT TARIFF'!H322</f>
        <v>USD</v>
      </c>
      <c r="G347" s="288">
        <f>'PRINT TARIFF'!I322</f>
        <v>155</v>
      </c>
      <c r="H347" s="288">
        <f>'PRINT TARIFF'!J322</f>
        <v>225</v>
      </c>
      <c r="I347" s="288">
        <f>'PRINT TARIFF'!K322</f>
        <v>155</v>
      </c>
      <c r="J347" s="644" t="str">
        <f>'PRINT TARIFF'!L322</f>
        <v>via BEANR</v>
      </c>
      <c r="K347" s="289">
        <f>'PRINT TARIFF'!N322</f>
        <v>76</v>
      </c>
      <c r="L347" s="288">
        <f>'PRINT TARIFF'!O322</f>
        <v>0</v>
      </c>
      <c r="M347" s="288">
        <f>'PRINT TARIFF'!P322</f>
        <v>0</v>
      </c>
      <c r="N347" s="288">
        <f>'PRINT TARIFF'!Q322</f>
        <v>0</v>
      </c>
      <c r="O347" s="288">
        <f>'PRINT TARIFF'!R322</f>
        <v>0</v>
      </c>
      <c r="P347" s="288">
        <f>'PRINT TARIFF'!S322</f>
        <v>0</v>
      </c>
      <c r="Q347" s="288">
        <f>'PRINT TARIFF'!T322</f>
        <v>14</v>
      </c>
      <c r="R347" s="288">
        <f>'PRINT TARIFF'!U322</f>
        <v>0</v>
      </c>
      <c r="S347" s="288">
        <f>'PRINT TARIFF'!V322</f>
        <v>0</v>
      </c>
      <c r="T347" s="288">
        <f>'PRINT TARIFF'!W322</f>
        <v>0</v>
      </c>
      <c r="U347" s="288">
        <f>'PRINT TARIFF'!X322</f>
        <v>0</v>
      </c>
      <c r="V347" s="288">
        <f>'PRINT TARIFF'!Y322</f>
        <v>0</v>
      </c>
      <c r="W347" s="288">
        <f>'PRINT TARIFF'!Z322</f>
        <v>0</v>
      </c>
      <c r="X347" s="289">
        <f>'PRINT TARIFF'!AA322</f>
        <v>65</v>
      </c>
      <c r="Y347" s="290">
        <f>'PRINT TARIFF'!AI322</f>
        <v>0</v>
      </c>
      <c r="Z347" s="290" t="str">
        <f>IF('PRINT TARIFF'!AJ322&lt;&gt;"",'PRINT TARIFF'!AJ322,"")</f>
        <v/>
      </c>
      <c r="AA347" s="291">
        <f>'PRINT TARIFF'!AK322</f>
        <v>0</v>
      </c>
    </row>
    <row r="348" spans="1:32" s="292" customFormat="1" ht="13.9" customHeight="1" x14ac:dyDescent="0.2">
      <c r="A348" s="283" t="str">
        <f>'PRINT TARIFF'!A323</f>
        <v>Fremantle</v>
      </c>
      <c r="B348" s="284" t="str">
        <f>'PRINT TARIFF'!C323</f>
        <v>Shipco Transport</v>
      </c>
      <c r="C348" s="285" t="str">
        <f>'PRINT TARIFF'!D323</f>
        <v>Ireland</v>
      </c>
      <c r="D348" s="285" t="str">
        <f>'PRINT TARIFF'!E323</f>
        <v>Dublin</v>
      </c>
      <c r="E348" s="286"/>
      <c r="F348" s="287" t="str">
        <f>'PRINT TARIFF'!H323</f>
        <v>USD</v>
      </c>
      <c r="G348" s="288">
        <f>'PRINT TARIFF'!I323</f>
        <v>160</v>
      </c>
      <c r="H348" s="288">
        <f>'PRINT TARIFF'!J323</f>
        <v>230</v>
      </c>
      <c r="I348" s="288">
        <f>'PRINT TARIFF'!K323</f>
        <v>160</v>
      </c>
      <c r="J348" s="644" t="str">
        <f>'PRINT TARIFF'!L323</f>
        <v>via BEANR</v>
      </c>
      <c r="K348" s="289">
        <f>'PRINT TARIFF'!N323</f>
        <v>67</v>
      </c>
      <c r="L348" s="288">
        <f>'PRINT TARIFF'!O323</f>
        <v>0</v>
      </c>
      <c r="M348" s="288">
        <f>'PRINT TARIFF'!P323</f>
        <v>0</v>
      </c>
      <c r="N348" s="288">
        <f>'PRINT TARIFF'!Q323</f>
        <v>0</v>
      </c>
      <c r="O348" s="288">
        <f>'PRINT TARIFF'!R323</f>
        <v>0</v>
      </c>
      <c r="P348" s="288">
        <f>'PRINT TARIFF'!S323</f>
        <v>0</v>
      </c>
      <c r="Q348" s="288">
        <f>'PRINT TARIFF'!T323</f>
        <v>14</v>
      </c>
      <c r="R348" s="288">
        <f>'PRINT TARIFF'!U323</f>
        <v>0</v>
      </c>
      <c r="S348" s="288">
        <f>'PRINT TARIFF'!V323</f>
        <v>0</v>
      </c>
      <c r="T348" s="288">
        <f>'PRINT TARIFF'!W323</f>
        <v>0</v>
      </c>
      <c r="U348" s="288">
        <f>'PRINT TARIFF'!X323</f>
        <v>0</v>
      </c>
      <c r="V348" s="288">
        <f>'PRINT TARIFF'!Y323</f>
        <v>0</v>
      </c>
      <c r="W348" s="288">
        <f>'PRINT TARIFF'!Z323</f>
        <v>0</v>
      </c>
      <c r="X348" s="289">
        <f>'PRINT TARIFF'!AA323</f>
        <v>65</v>
      </c>
      <c r="Y348" s="290">
        <f>'PRINT TARIFF'!AI323</f>
        <v>0</v>
      </c>
      <c r="Z348" s="290" t="str">
        <f>IF('PRINT TARIFF'!AJ323&lt;&gt;"",'PRINT TARIFF'!AJ323,"")</f>
        <v/>
      </c>
      <c r="AA348" s="291">
        <f>'PRINT TARIFF'!AK323</f>
        <v>0</v>
      </c>
    </row>
    <row r="349" spans="1:32" s="292" customFormat="1" ht="13.9" customHeight="1" x14ac:dyDescent="0.2">
      <c r="A349" s="283" t="str">
        <f>'PRINT TARIFF'!A324</f>
        <v>Melbourne</v>
      </c>
      <c r="B349" s="284" t="str">
        <f>'PRINT TARIFF'!C324</f>
        <v>Shipco Transport</v>
      </c>
      <c r="C349" s="285" t="str">
        <f>'PRINT TARIFF'!D324</f>
        <v>Ireland</v>
      </c>
      <c r="D349" s="285" t="str">
        <f>'PRINT TARIFF'!E324</f>
        <v>Dublin</v>
      </c>
      <c r="E349" s="286"/>
      <c r="F349" s="287" t="str">
        <f>'PRINT TARIFF'!H324</f>
        <v>USD</v>
      </c>
      <c r="G349" s="288">
        <f>'PRINT TARIFF'!I324</f>
        <v>121</v>
      </c>
      <c r="H349" s="288">
        <f>'PRINT TARIFF'!J324</f>
        <v>191</v>
      </c>
      <c r="I349" s="288">
        <f>'PRINT TARIFF'!K324</f>
        <v>121</v>
      </c>
      <c r="J349" s="644" t="str">
        <f>'PRINT TARIFF'!L324</f>
        <v>via BEANR</v>
      </c>
      <c r="K349" s="289">
        <f>'PRINT TARIFF'!N324</f>
        <v>68</v>
      </c>
      <c r="L349" s="288">
        <f>'PRINT TARIFF'!O324</f>
        <v>0</v>
      </c>
      <c r="M349" s="288">
        <f>'PRINT TARIFF'!P324</f>
        <v>0</v>
      </c>
      <c r="N349" s="288">
        <f>'PRINT TARIFF'!Q324</f>
        <v>0</v>
      </c>
      <c r="O349" s="288">
        <f>'PRINT TARIFF'!R324</f>
        <v>0</v>
      </c>
      <c r="P349" s="288">
        <f>'PRINT TARIFF'!S324</f>
        <v>0</v>
      </c>
      <c r="Q349" s="288">
        <f>'PRINT TARIFF'!T324</f>
        <v>14</v>
      </c>
      <c r="R349" s="288">
        <f>'PRINT TARIFF'!U324</f>
        <v>0</v>
      </c>
      <c r="S349" s="288">
        <f>'PRINT TARIFF'!V324</f>
        <v>0</v>
      </c>
      <c r="T349" s="288">
        <f>'PRINT TARIFF'!W324</f>
        <v>0</v>
      </c>
      <c r="U349" s="288">
        <f>'PRINT TARIFF'!X324</f>
        <v>0</v>
      </c>
      <c r="V349" s="288">
        <f>'PRINT TARIFF'!Y324</f>
        <v>0</v>
      </c>
      <c r="W349" s="288">
        <f>'PRINT TARIFF'!Z324</f>
        <v>0</v>
      </c>
      <c r="X349" s="289">
        <f>'PRINT TARIFF'!AA324</f>
        <v>65</v>
      </c>
      <c r="Y349" s="290">
        <f>'PRINT TARIFF'!AI324</f>
        <v>0</v>
      </c>
      <c r="Z349" s="290" t="str">
        <f>IF('PRINT TARIFF'!AJ324&lt;&gt;"",'PRINT TARIFF'!AJ324,"")</f>
        <v/>
      </c>
      <c r="AA349" s="291">
        <f>'PRINT TARIFF'!AK324</f>
        <v>0</v>
      </c>
    </row>
    <row r="350" spans="1:32" s="292" customFormat="1" ht="13.9" customHeight="1" x14ac:dyDescent="0.2">
      <c r="A350" s="283" t="str">
        <f>'PRINT TARIFF'!A325</f>
        <v>Sydney</v>
      </c>
      <c r="B350" s="284" t="str">
        <f>'PRINT TARIFF'!C325</f>
        <v>Shipco Transport</v>
      </c>
      <c r="C350" s="285" t="str">
        <f>'PRINT TARIFF'!D325</f>
        <v>Ireland</v>
      </c>
      <c r="D350" s="285" t="str">
        <f>'PRINT TARIFF'!E325</f>
        <v>Dublin</v>
      </c>
      <c r="E350" s="286"/>
      <c r="F350" s="287" t="str">
        <f>'PRINT TARIFF'!H325</f>
        <v>USD</v>
      </c>
      <c r="G350" s="288">
        <f>'PRINT TARIFF'!I325</f>
        <v>121</v>
      </c>
      <c r="H350" s="288">
        <f>'PRINT TARIFF'!J325</f>
        <v>191</v>
      </c>
      <c r="I350" s="288">
        <f>'PRINT TARIFF'!K325</f>
        <v>121</v>
      </c>
      <c r="J350" s="644" t="str">
        <f>'PRINT TARIFF'!L325</f>
        <v>via BEANR</v>
      </c>
      <c r="K350" s="289">
        <f>'PRINT TARIFF'!N325</f>
        <v>63</v>
      </c>
      <c r="L350" s="288">
        <f>'PRINT TARIFF'!O325</f>
        <v>0</v>
      </c>
      <c r="M350" s="288">
        <f>'PRINT TARIFF'!P325</f>
        <v>0</v>
      </c>
      <c r="N350" s="288">
        <f>'PRINT TARIFF'!Q325</f>
        <v>0</v>
      </c>
      <c r="O350" s="288">
        <f>'PRINT TARIFF'!R325</f>
        <v>0</v>
      </c>
      <c r="P350" s="288">
        <f>'PRINT TARIFF'!S325</f>
        <v>0</v>
      </c>
      <c r="Q350" s="288">
        <f>'PRINT TARIFF'!T325</f>
        <v>14</v>
      </c>
      <c r="R350" s="288">
        <f>'PRINT TARIFF'!U325</f>
        <v>0</v>
      </c>
      <c r="S350" s="288">
        <f>'PRINT TARIFF'!V325</f>
        <v>0</v>
      </c>
      <c r="T350" s="288">
        <f>'PRINT TARIFF'!W325</f>
        <v>0</v>
      </c>
      <c r="U350" s="288">
        <f>'PRINT TARIFF'!X325</f>
        <v>0</v>
      </c>
      <c r="V350" s="288">
        <f>'PRINT TARIFF'!Y325</f>
        <v>0</v>
      </c>
      <c r="W350" s="288">
        <f>'PRINT TARIFF'!Z325</f>
        <v>0</v>
      </c>
      <c r="X350" s="289">
        <f>'PRINT TARIFF'!AA325</f>
        <v>65</v>
      </c>
      <c r="Y350" s="290">
        <f>'PRINT TARIFF'!AI325</f>
        <v>0</v>
      </c>
      <c r="Z350" s="290" t="str">
        <f>IF('PRINT TARIFF'!AJ325&lt;&gt;"",'PRINT TARIFF'!AJ325,"")</f>
        <v/>
      </c>
      <c r="AA350" s="291">
        <f>'PRINT TARIFF'!AK325</f>
        <v>0</v>
      </c>
    </row>
    <row r="351" spans="1:32" s="292" customFormat="1" ht="13.9" customHeight="1" x14ac:dyDescent="0.2">
      <c r="A351" s="283" t="str">
        <f>'PRINT TARIFF'!A326</f>
        <v>Adelaide</v>
      </c>
      <c r="B351" s="284" t="str">
        <f>'PRINT TARIFF'!C326</f>
        <v>Eldan Cargo</v>
      </c>
      <c r="C351" s="285" t="str">
        <f>'PRINT TARIFF'!D326</f>
        <v>Israel</v>
      </c>
      <c r="D351" s="285" t="str">
        <f>'PRINT TARIFF'!E326</f>
        <v>Haifa</v>
      </c>
      <c r="E351" s="286"/>
      <c r="F351" s="287" t="str">
        <f>'PRINT TARIFF'!H326</f>
        <v>USD</v>
      </c>
      <c r="G351" s="288">
        <f>'PRINT TARIFF'!I326</f>
        <v>71</v>
      </c>
      <c r="H351" s="288">
        <f>'PRINT TARIFF'!J326</f>
        <v>71</v>
      </c>
      <c r="I351" s="288">
        <f>'PRINT TARIFF'!K326</f>
        <v>71</v>
      </c>
      <c r="J351" s="644" t="str">
        <f>'PRINT TARIFF'!L326</f>
        <v>via SGSIN</v>
      </c>
      <c r="K351" s="289">
        <f>'PRINT TARIFF'!N326</f>
        <v>52</v>
      </c>
      <c r="L351" s="288">
        <f>'PRINT TARIFF'!O326</f>
        <v>0</v>
      </c>
      <c r="M351" s="288">
        <f>'PRINT TARIFF'!P326</f>
        <v>0</v>
      </c>
      <c r="N351" s="288">
        <f>'PRINT TARIFF'!Q326</f>
        <v>20</v>
      </c>
      <c r="O351" s="288">
        <f>'PRINT TARIFF'!R326</f>
        <v>0</v>
      </c>
      <c r="P351" s="288">
        <f>'PRINT TARIFF'!S326</f>
        <v>0</v>
      </c>
      <c r="Q351" s="288">
        <f>'PRINT TARIFF'!T326</f>
        <v>12</v>
      </c>
      <c r="R351" s="288">
        <f>'PRINT TARIFF'!U326</f>
        <v>10</v>
      </c>
      <c r="S351" s="288">
        <f>'PRINT TARIFF'!V326</f>
        <v>0</v>
      </c>
      <c r="T351" s="288">
        <f>'PRINT TARIFF'!W326</f>
        <v>0</v>
      </c>
      <c r="U351" s="288">
        <f>'PRINT TARIFF'!X326</f>
        <v>0</v>
      </c>
      <c r="V351" s="288">
        <f>'PRINT TARIFF'!Y326</f>
        <v>0</v>
      </c>
      <c r="W351" s="288">
        <f>'PRINT TARIFF'!Z326</f>
        <v>0</v>
      </c>
      <c r="X351" s="289">
        <f>'PRINT TARIFF'!AA326</f>
        <v>66</v>
      </c>
      <c r="Y351" s="290">
        <f>'PRINT TARIFF'!AI326</f>
        <v>0</v>
      </c>
      <c r="Z351" s="290" t="str">
        <f>IF('PRINT TARIFF'!AJ326&lt;&gt;"",'PRINT TARIFF'!AJ326,"")</f>
        <v/>
      </c>
      <c r="AA351" s="291">
        <f>'PRINT TARIFF'!AK326</f>
        <v>0</v>
      </c>
    </row>
    <row r="352" spans="1:32" s="292" customFormat="1" ht="13.9" customHeight="1" x14ac:dyDescent="0.2">
      <c r="A352" s="283" t="str">
        <f>'PRINT TARIFF'!A327</f>
        <v>Brisbane</v>
      </c>
      <c r="B352" s="284" t="str">
        <f>'PRINT TARIFF'!C327</f>
        <v>Eldan Cargo</v>
      </c>
      <c r="C352" s="285" t="str">
        <f>'PRINT TARIFF'!D327</f>
        <v>Israel</v>
      </c>
      <c r="D352" s="285" t="str">
        <f>'PRINT TARIFF'!E327</f>
        <v>Haifa</v>
      </c>
      <c r="E352" s="286"/>
      <c r="F352" s="287" t="str">
        <f>'PRINT TARIFF'!H327</f>
        <v>USD</v>
      </c>
      <c r="G352" s="288">
        <f>'PRINT TARIFF'!I327</f>
        <v>71</v>
      </c>
      <c r="H352" s="288">
        <f>'PRINT TARIFF'!J327</f>
        <v>71</v>
      </c>
      <c r="I352" s="288">
        <f>'PRINT TARIFF'!K327</f>
        <v>71</v>
      </c>
      <c r="J352" s="644" t="str">
        <f>'PRINT TARIFF'!L327</f>
        <v>via SGSIN</v>
      </c>
      <c r="K352" s="289">
        <f>'PRINT TARIFF'!N327</f>
        <v>42</v>
      </c>
      <c r="L352" s="288">
        <f>'PRINT TARIFF'!O327</f>
        <v>0</v>
      </c>
      <c r="M352" s="288">
        <f>'PRINT TARIFF'!P327</f>
        <v>0</v>
      </c>
      <c r="N352" s="288">
        <f>'PRINT TARIFF'!Q327</f>
        <v>20</v>
      </c>
      <c r="O352" s="288">
        <f>'PRINT TARIFF'!R327</f>
        <v>0</v>
      </c>
      <c r="P352" s="288">
        <f>'PRINT TARIFF'!S327</f>
        <v>0</v>
      </c>
      <c r="Q352" s="288">
        <f>'PRINT TARIFF'!T327</f>
        <v>12</v>
      </c>
      <c r="R352" s="288">
        <f>'PRINT TARIFF'!U327</f>
        <v>10</v>
      </c>
      <c r="S352" s="288">
        <f>'PRINT TARIFF'!V327</f>
        <v>0</v>
      </c>
      <c r="T352" s="288">
        <f>'PRINT TARIFF'!W327</f>
        <v>0</v>
      </c>
      <c r="U352" s="288">
        <f>'PRINT TARIFF'!X327</f>
        <v>0</v>
      </c>
      <c r="V352" s="288">
        <f>'PRINT TARIFF'!Y327</f>
        <v>0</v>
      </c>
      <c r="W352" s="288">
        <f>'PRINT TARIFF'!Z327</f>
        <v>0</v>
      </c>
      <c r="X352" s="289">
        <f>'PRINT TARIFF'!AA327</f>
        <v>66</v>
      </c>
      <c r="Y352" s="290">
        <f>'PRINT TARIFF'!AI327</f>
        <v>0</v>
      </c>
      <c r="Z352" s="290" t="str">
        <f>IF('PRINT TARIFF'!AJ327&lt;&gt;"",'PRINT TARIFF'!AJ327,"")</f>
        <v/>
      </c>
      <c r="AA352" s="291">
        <f>'PRINT TARIFF'!AK327</f>
        <v>0</v>
      </c>
    </row>
    <row r="353" spans="1:27" s="292" customFormat="1" ht="13.9" customHeight="1" x14ac:dyDescent="0.2">
      <c r="A353" s="283" t="str">
        <f>'PRINT TARIFF'!A328</f>
        <v>Fremantle</v>
      </c>
      <c r="B353" s="284" t="str">
        <f>'PRINT TARIFF'!C328</f>
        <v>Eldan Cargo</v>
      </c>
      <c r="C353" s="285" t="str">
        <f>'PRINT TARIFF'!D328</f>
        <v>Israel</v>
      </c>
      <c r="D353" s="285" t="str">
        <f>'PRINT TARIFF'!E328</f>
        <v>Haifa</v>
      </c>
      <c r="E353" s="286"/>
      <c r="F353" s="287" t="str">
        <f>'PRINT TARIFF'!H328</f>
        <v>USD</v>
      </c>
      <c r="G353" s="288">
        <f>'PRINT TARIFF'!I328</f>
        <v>71</v>
      </c>
      <c r="H353" s="288">
        <f>'PRINT TARIFF'!J328</f>
        <v>71</v>
      </c>
      <c r="I353" s="288">
        <f>'PRINT TARIFF'!K328</f>
        <v>71</v>
      </c>
      <c r="J353" s="644" t="str">
        <f>'PRINT TARIFF'!L328</f>
        <v>via SGSIN</v>
      </c>
      <c r="K353" s="289">
        <f>'PRINT TARIFF'!N328</f>
        <v>40</v>
      </c>
      <c r="L353" s="288">
        <f>'PRINT TARIFF'!O328</f>
        <v>0</v>
      </c>
      <c r="M353" s="288">
        <f>'PRINT TARIFF'!P328</f>
        <v>0</v>
      </c>
      <c r="N353" s="288">
        <f>'PRINT TARIFF'!Q328</f>
        <v>20</v>
      </c>
      <c r="O353" s="288">
        <f>'PRINT TARIFF'!R328</f>
        <v>0</v>
      </c>
      <c r="P353" s="288">
        <f>'PRINT TARIFF'!S328</f>
        <v>0</v>
      </c>
      <c r="Q353" s="288">
        <f>'PRINT TARIFF'!T328</f>
        <v>12</v>
      </c>
      <c r="R353" s="288">
        <f>'PRINT TARIFF'!U328</f>
        <v>10</v>
      </c>
      <c r="S353" s="288">
        <f>'PRINT TARIFF'!V328</f>
        <v>0</v>
      </c>
      <c r="T353" s="288">
        <f>'PRINT TARIFF'!W328</f>
        <v>0</v>
      </c>
      <c r="U353" s="288">
        <f>'PRINT TARIFF'!X328</f>
        <v>0</v>
      </c>
      <c r="V353" s="288">
        <f>'PRINT TARIFF'!Y328</f>
        <v>0</v>
      </c>
      <c r="W353" s="288">
        <f>'PRINT TARIFF'!Z328</f>
        <v>0</v>
      </c>
      <c r="X353" s="289">
        <f>'PRINT TARIFF'!AA328</f>
        <v>66</v>
      </c>
      <c r="Y353" s="290">
        <f>'PRINT TARIFF'!AI328</f>
        <v>0</v>
      </c>
      <c r="Z353" s="290" t="str">
        <f>IF('PRINT TARIFF'!AJ328&lt;&gt;"",'PRINT TARIFF'!AJ328,"")</f>
        <v/>
      </c>
      <c r="AA353" s="291">
        <f>'PRINT TARIFF'!AK328</f>
        <v>0</v>
      </c>
    </row>
    <row r="354" spans="1:27" s="292" customFormat="1" ht="13.9" customHeight="1" x14ac:dyDescent="0.2">
      <c r="A354" s="283" t="str">
        <f>'PRINT TARIFF'!A329</f>
        <v>Melbourne</v>
      </c>
      <c r="B354" s="284" t="str">
        <f>'PRINT TARIFF'!C329</f>
        <v>Eldan Cargo</v>
      </c>
      <c r="C354" s="285" t="str">
        <f>'PRINT TARIFF'!D329</f>
        <v>Israel</v>
      </c>
      <c r="D354" s="285" t="str">
        <f>'PRINT TARIFF'!E329</f>
        <v>Haifa</v>
      </c>
      <c r="E354" s="286"/>
      <c r="F354" s="287" t="str">
        <f>'PRINT TARIFF'!H329</f>
        <v>USD</v>
      </c>
      <c r="G354" s="288">
        <f>'PRINT TARIFF'!I329</f>
        <v>71</v>
      </c>
      <c r="H354" s="288">
        <f>'PRINT TARIFF'!J329</f>
        <v>71</v>
      </c>
      <c r="I354" s="288">
        <f>'PRINT TARIFF'!K329</f>
        <v>71</v>
      </c>
      <c r="J354" s="644" t="str">
        <f>'PRINT TARIFF'!L329</f>
        <v>via SGSIN</v>
      </c>
      <c r="K354" s="289">
        <f>'PRINT TARIFF'!N329</f>
        <v>43</v>
      </c>
      <c r="L354" s="288">
        <f>'PRINT TARIFF'!O329</f>
        <v>0</v>
      </c>
      <c r="M354" s="288">
        <f>'PRINT TARIFF'!P329</f>
        <v>0</v>
      </c>
      <c r="N354" s="288">
        <f>'PRINT TARIFF'!Q329</f>
        <v>20</v>
      </c>
      <c r="O354" s="288">
        <f>'PRINT TARIFF'!R329</f>
        <v>0</v>
      </c>
      <c r="P354" s="288">
        <f>'PRINT TARIFF'!S329</f>
        <v>0</v>
      </c>
      <c r="Q354" s="288">
        <f>'PRINT TARIFF'!T329</f>
        <v>12</v>
      </c>
      <c r="R354" s="288">
        <f>'PRINT TARIFF'!U329</f>
        <v>10</v>
      </c>
      <c r="S354" s="288">
        <f>'PRINT TARIFF'!V329</f>
        <v>0</v>
      </c>
      <c r="T354" s="288">
        <f>'PRINT TARIFF'!W329</f>
        <v>0</v>
      </c>
      <c r="U354" s="288">
        <f>'PRINT TARIFF'!X329</f>
        <v>0</v>
      </c>
      <c r="V354" s="288">
        <f>'PRINT TARIFF'!Y329</f>
        <v>0</v>
      </c>
      <c r="W354" s="288">
        <f>'PRINT TARIFF'!Z329</f>
        <v>0</v>
      </c>
      <c r="X354" s="289">
        <f>'PRINT TARIFF'!AA329</f>
        <v>66</v>
      </c>
      <c r="Y354" s="290">
        <f>'PRINT TARIFF'!AI329</f>
        <v>0</v>
      </c>
      <c r="Z354" s="290" t="str">
        <f>IF('PRINT TARIFF'!AJ329&lt;&gt;"",'PRINT TARIFF'!AJ329,"")</f>
        <v/>
      </c>
      <c r="AA354" s="291">
        <f>'PRINT TARIFF'!AK329</f>
        <v>0</v>
      </c>
    </row>
    <row r="355" spans="1:27" s="292" customFormat="1" ht="13.9" customHeight="1" x14ac:dyDescent="0.2">
      <c r="A355" s="283" t="str">
        <f>'PRINT TARIFF'!A330</f>
        <v>Sydney</v>
      </c>
      <c r="B355" s="284" t="str">
        <f>'PRINT TARIFF'!C330</f>
        <v>Eldan Cargo</v>
      </c>
      <c r="C355" s="285" t="str">
        <f>'PRINT TARIFF'!D330</f>
        <v>Israel</v>
      </c>
      <c r="D355" s="285" t="str">
        <f>'PRINT TARIFF'!E330</f>
        <v>Haifa</v>
      </c>
      <c r="E355" s="286"/>
      <c r="F355" s="287" t="str">
        <f>'PRINT TARIFF'!H330</f>
        <v>USD</v>
      </c>
      <c r="G355" s="288">
        <f>'PRINT TARIFF'!I330</f>
        <v>71</v>
      </c>
      <c r="H355" s="288">
        <f>'PRINT TARIFF'!J330</f>
        <v>71</v>
      </c>
      <c r="I355" s="288">
        <f>'PRINT TARIFF'!K330</f>
        <v>71</v>
      </c>
      <c r="J355" s="644" t="str">
        <f>'PRINT TARIFF'!L330</f>
        <v>via SGSIN</v>
      </c>
      <c r="K355" s="289">
        <f>'PRINT TARIFF'!N330</f>
        <v>45</v>
      </c>
      <c r="L355" s="288">
        <f>'PRINT TARIFF'!O330</f>
        <v>0</v>
      </c>
      <c r="M355" s="288">
        <f>'PRINT TARIFF'!P330</f>
        <v>0</v>
      </c>
      <c r="N355" s="288">
        <f>'PRINT TARIFF'!Q330</f>
        <v>20</v>
      </c>
      <c r="O355" s="288">
        <f>'PRINT TARIFF'!R330</f>
        <v>0</v>
      </c>
      <c r="P355" s="288">
        <f>'PRINT TARIFF'!S330</f>
        <v>0</v>
      </c>
      <c r="Q355" s="288">
        <f>'PRINT TARIFF'!T330</f>
        <v>12</v>
      </c>
      <c r="R355" s="288">
        <f>'PRINT TARIFF'!U330</f>
        <v>10</v>
      </c>
      <c r="S355" s="288">
        <f>'PRINT TARIFF'!V330</f>
        <v>0</v>
      </c>
      <c r="T355" s="288">
        <f>'PRINT TARIFF'!W330</f>
        <v>0</v>
      </c>
      <c r="U355" s="288">
        <f>'PRINT TARIFF'!X330</f>
        <v>0</v>
      </c>
      <c r="V355" s="288">
        <f>'PRINT TARIFF'!Y330</f>
        <v>0</v>
      </c>
      <c r="W355" s="288">
        <f>'PRINT TARIFF'!Z330</f>
        <v>0</v>
      </c>
      <c r="X355" s="289">
        <f>'PRINT TARIFF'!AA330</f>
        <v>66</v>
      </c>
      <c r="Y355" s="290">
        <f>'PRINT TARIFF'!AI330</f>
        <v>0</v>
      </c>
      <c r="Z355" s="290" t="str">
        <f>IF('PRINT TARIFF'!AJ330&lt;&gt;"",'PRINT TARIFF'!AJ330,"")</f>
        <v/>
      </c>
      <c r="AA355" s="291">
        <f>'PRINT TARIFF'!AK330</f>
        <v>0</v>
      </c>
    </row>
    <row r="356" spans="1:27" s="292" customFormat="1" ht="13.9" customHeight="1" x14ac:dyDescent="0.2">
      <c r="A356" s="283" t="str">
        <f>'PRINT TARIFF'!A331</f>
        <v>Adelaide</v>
      </c>
      <c r="B356" s="284" t="str">
        <f>'PRINT TARIFF'!C331</f>
        <v>Saco Combimar SpA</v>
      </c>
      <c r="C356" s="285" t="str">
        <f>'PRINT TARIFF'!D331</f>
        <v>Italy</v>
      </c>
      <c r="D356" s="285" t="str">
        <f>'PRINT TARIFF'!E331</f>
        <v>Genoa</v>
      </c>
      <c r="E356" s="286"/>
      <c r="F356" s="287" t="str">
        <f>'PRINT TARIFF'!H331</f>
        <v>USD</v>
      </c>
      <c r="G356" s="288">
        <f>'PRINT TARIFF'!I331</f>
        <v>111</v>
      </c>
      <c r="H356" s="288">
        <f>'PRINT TARIFF'!J331</f>
        <v>111</v>
      </c>
      <c r="I356" s="288">
        <f>'PRINT TARIFF'!K331</f>
        <v>111</v>
      </c>
      <c r="J356" s="644" t="str">
        <f>'PRINT TARIFF'!L331</f>
        <v>Direct</v>
      </c>
      <c r="K356" s="289">
        <f>'PRINT TARIFF'!N331</f>
        <v>46</v>
      </c>
      <c r="L356" s="288">
        <f>'PRINT TARIFF'!O331</f>
        <v>0</v>
      </c>
      <c r="M356" s="288">
        <f>'PRINT TARIFF'!P331</f>
        <v>0</v>
      </c>
      <c r="N356" s="288">
        <f>'PRINT TARIFF'!Q331</f>
        <v>7</v>
      </c>
      <c r="O356" s="288">
        <f>'PRINT TARIFF'!R331</f>
        <v>0</v>
      </c>
      <c r="P356" s="288">
        <f>'PRINT TARIFF'!S331</f>
        <v>0</v>
      </c>
      <c r="Q356" s="288">
        <f>'PRINT TARIFF'!T331</f>
        <v>18</v>
      </c>
      <c r="R356" s="288">
        <f>'PRINT TARIFF'!U331</f>
        <v>0</v>
      </c>
      <c r="S356" s="288">
        <f>'PRINT TARIFF'!V331</f>
        <v>0</v>
      </c>
      <c r="T356" s="288">
        <f>'PRINT TARIFF'!W331</f>
        <v>0</v>
      </c>
      <c r="U356" s="288">
        <f>'PRINT TARIFF'!X331</f>
        <v>0</v>
      </c>
      <c r="V356" s="288">
        <f>'PRINT TARIFF'!Y331</f>
        <v>0</v>
      </c>
      <c r="W356" s="288">
        <f>'PRINT TARIFF'!Z331</f>
        <v>0</v>
      </c>
      <c r="X356" s="289">
        <f>'PRINT TARIFF'!AA331</f>
        <v>67</v>
      </c>
      <c r="Y356" s="290">
        <f>'PRINT TARIFF'!AI331</f>
        <v>0</v>
      </c>
      <c r="Z356" s="290" t="str">
        <f>IF('PRINT TARIFF'!AJ331&lt;&gt;"",'PRINT TARIFF'!AJ331,"")</f>
        <v/>
      </c>
      <c r="AA356" s="291">
        <f>'PRINT TARIFF'!AK331</f>
        <v>0</v>
      </c>
    </row>
    <row r="357" spans="1:27" s="292" customFormat="1" ht="13.9" customHeight="1" x14ac:dyDescent="0.2">
      <c r="A357" s="283" t="str">
        <f>'PRINT TARIFF'!A332</f>
        <v>Brisbane</v>
      </c>
      <c r="B357" s="284" t="str">
        <f>'PRINT TARIFF'!C332</f>
        <v>Saco Combimar SpA</v>
      </c>
      <c r="C357" s="285" t="str">
        <f>'PRINT TARIFF'!D332</f>
        <v>Italy</v>
      </c>
      <c r="D357" s="285" t="str">
        <f>'PRINT TARIFF'!E332</f>
        <v>Genoa</v>
      </c>
      <c r="E357" s="286"/>
      <c r="F357" s="287" t="str">
        <f>'PRINT TARIFF'!H332</f>
        <v>USD</v>
      </c>
      <c r="G357" s="288">
        <f>'PRINT TARIFF'!I332</f>
        <v>64</v>
      </c>
      <c r="H357" s="288">
        <f>'PRINT TARIFF'!J332</f>
        <v>64</v>
      </c>
      <c r="I357" s="288">
        <f>'PRINT TARIFF'!K332</f>
        <v>64</v>
      </c>
      <c r="J357" s="644" t="str">
        <f>'PRINT TARIFF'!L332</f>
        <v>Direct</v>
      </c>
      <c r="K357" s="289">
        <f>'PRINT TARIFF'!N332</f>
        <v>54</v>
      </c>
      <c r="L357" s="288">
        <f>'PRINT TARIFF'!O332</f>
        <v>0</v>
      </c>
      <c r="M357" s="288">
        <f>'PRINT TARIFF'!P332</f>
        <v>0</v>
      </c>
      <c r="N357" s="288">
        <f>'PRINT TARIFF'!Q332</f>
        <v>2</v>
      </c>
      <c r="O357" s="288">
        <f>'PRINT TARIFF'!R332</f>
        <v>0</v>
      </c>
      <c r="P357" s="288">
        <f>'PRINT TARIFF'!S332</f>
        <v>0</v>
      </c>
      <c r="Q357" s="288">
        <f>'PRINT TARIFF'!T332</f>
        <v>15</v>
      </c>
      <c r="R357" s="288">
        <f>'PRINT TARIFF'!U332</f>
        <v>0</v>
      </c>
      <c r="S357" s="288">
        <f>'PRINT TARIFF'!V332</f>
        <v>0</v>
      </c>
      <c r="T357" s="288">
        <f>'PRINT TARIFF'!W332</f>
        <v>0</v>
      </c>
      <c r="U357" s="288">
        <f>'PRINT TARIFF'!X332</f>
        <v>0</v>
      </c>
      <c r="V357" s="288">
        <f>'PRINT TARIFF'!Y332</f>
        <v>0</v>
      </c>
      <c r="W357" s="288">
        <f>'PRINT TARIFF'!Z332</f>
        <v>0</v>
      </c>
      <c r="X357" s="289">
        <f>'PRINT TARIFF'!AA332</f>
        <v>67</v>
      </c>
      <c r="Y357" s="290">
        <f>'PRINT TARIFF'!AI332</f>
        <v>0</v>
      </c>
      <c r="Z357" s="290" t="str">
        <f>IF('PRINT TARIFF'!AJ332&lt;&gt;"",'PRINT TARIFF'!AJ332,"")</f>
        <v/>
      </c>
      <c r="AA357" s="291">
        <f>'PRINT TARIFF'!AK332</f>
        <v>0</v>
      </c>
    </row>
    <row r="358" spans="1:27" s="292" customFormat="1" ht="13.9" customHeight="1" x14ac:dyDescent="0.2">
      <c r="A358" s="283" t="str">
        <f>'PRINT TARIFF'!A333</f>
        <v>Fremantle</v>
      </c>
      <c r="B358" s="284" t="str">
        <f>'PRINT TARIFF'!C333</f>
        <v>Saco Combimar SpA</v>
      </c>
      <c r="C358" s="285" t="str">
        <f>'PRINT TARIFF'!D333</f>
        <v>Italy</v>
      </c>
      <c r="D358" s="285" t="str">
        <f>'PRINT TARIFF'!E333</f>
        <v>Genoa</v>
      </c>
      <c r="E358" s="286"/>
      <c r="F358" s="287" t="str">
        <f>'PRINT TARIFF'!H333</f>
        <v>USD</v>
      </c>
      <c r="G358" s="288">
        <f>'PRINT TARIFF'!I333</f>
        <v>64</v>
      </c>
      <c r="H358" s="288">
        <f>'PRINT TARIFF'!J333</f>
        <v>64</v>
      </c>
      <c r="I358" s="288">
        <f>'PRINT TARIFF'!K333</f>
        <v>64</v>
      </c>
      <c r="J358" s="644" t="str">
        <f>'PRINT TARIFF'!L333</f>
        <v>Direct</v>
      </c>
      <c r="K358" s="289">
        <f>'PRINT TARIFF'!N333</f>
        <v>50</v>
      </c>
      <c r="L358" s="288">
        <f>'PRINT TARIFF'!O333</f>
        <v>0</v>
      </c>
      <c r="M358" s="288">
        <f>'PRINT TARIFF'!P333</f>
        <v>0</v>
      </c>
      <c r="N358" s="288">
        <f>'PRINT TARIFF'!Q333</f>
        <v>2</v>
      </c>
      <c r="O358" s="288">
        <f>'PRINT TARIFF'!R333</f>
        <v>0</v>
      </c>
      <c r="P358" s="288">
        <f>'PRINT TARIFF'!S333</f>
        <v>0</v>
      </c>
      <c r="Q358" s="288">
        <f>'PRINT TARIFF'!T333</f>
        <v>15</v>
      </c>
      <c r="R358" s="288">
        <f>'PRINT TARIFF'!U333</f>
        <v>0</v>
      </c>
      <c r="S358" s="288">
        <f>'PRINT TARIFF'!V333</f>
        <v>0</v>
      </c>
      <c r="T358" s="288">
        <f>'PRINT TARIFF'!W333</f>
        <v>0</v>
      </c>
      <c r="U358" s="288">
        <f>'PRINT TARIFF'!X333</f>
        <v>0</v>
      </c>
      <c r="V358" s="288">
        <f>'PRINT TARIFF'!Y333</f>
        <v>0</v>
      </c>
      <c r="W358" s="288">
        <f>'PRINT TARIFF'!Z333</f>
        <v>0</v>
      </c>
      <c r="X358" s="289">
        <f>'PRINT TARIFF'!AA333</f>
        <v>67</v>
      </c>
      <c r="Y358" s="290">
        <f>'PRINT TARIFF'!AI333</f>
        <v>0</v>
      </c>
      <c r="Z358" s="290" t="str">
        <f>IF('PRINT TARIFF'!AJ333&lt;&gt;"",'PRINT TARIFF'!AJ333,"")</f>
        <v/>
      </c>
      <c r="AA358" s="291">
        <f>'PRINT TARIFF'!AK333</f>
        <v>0</v>
      </c>
    </row>
    <row r="359" spans="1:27" s="292" customFormat="1" ht="13.9" customHeight="1" x14ac:dyDescent="0.2">
      <c r="A359" s="283" t="str">
        <f>'PRINT TARIFF'!A334</f>
        <v>Melbourne</v>
      </c>
      <c r="B359" s="284" t="str">
        <f>'PRINT TARIFF'!C334</f>
        <v>Saco Combimar SpA</v>
      </c>
      <c r="C359" s="285" t="str">
        <f>'PRINT TARIFF'!D334</f>
        <v>Italy</v>
      </c>
      <c r="D359" s="285" t="str">
        <f>'PRINT TARIFF'!E334</f>
        <v>Genoa</v>
      </c>
      <c r="E359" s="286"/>
      <c r="F359" s="287" t="str">
        <f>'PRINT TARIFF'!H334</f>
        <v>USD</v>
      </c>
      <c r="G359" s="288">
        <f>'PRINT TARIFF'!I334</f>
        <v>86</v>
      </c>
      <c r="H359" s="288">
        <f>'PRINT TARIFF'!J334</f>
        <v>86</v>
      </c>
      <c r="I359" s="288">
        <f>'PRINT TARIFF'!K334</f>
        <v>86</v>
      </c>
      <c r="J359" s="644" t="str">
        <f>'PRINT TARIFF'!L334</f>
        <v>Direct</v>
      </c>
      <c r="K359" s="289">
        <f>'PRINT TARIFF'!N334</f>
        <v>42</v>
      </c>
      <c r="L359" s="288">
        <f>'PRINT TARIFF'!O334</f>
        <v>0</v>
      </c>
      <c r="M359" s="288">
        <f>'PRINT TARIFF'!P334</f>
        <v>0</v>
      </c>
      <c r="N359" s="288">
        <f>'PRINT TARIFF'!Q334</f>
        <v>7</v>
      </c>
      <c r="O359" s="288">
        <f>'PRINT TARIFF'!R334</f>
        <v>0</v>
      </c>
      <c r="P359" s="288">
        <f>'PRINT TARIFF'!S334</f>
        <v>0</v>
      </c>
      <c r="Q359" s="288">
        <f>'PRINT TARIFF'!T334</f>
        <v>18</v>
      </c>
      <c r="R359" s="288">
        <f>'PRINT TARIFF'!U334</f>
        <v>0</v>
      </c>
      <c r="S359" s="288">
        <f>'PRINT TARIFF'!V334</f>
        <v>0</v>
      </c>
      <c r="T359" s="288">
        <f>'PRINT TARIFF'!W334</f>
        <v>0</v>
      </c>
      <c r="U359" s="288">
        <f>'PRINT TARIFF'!X334</f>
        <v>0</v>
      </c>
      <c r="V359" s="288">
        <f>'PRINT TARIFF'!Y334</f>
        <v>0</v>
      </c>
      <c r="W359" s="288">
        <f>'PRINT TARIFF'!Z334</f>
        <v>0</v>
      </c>
      <c r="X359" s="289">
        <f>'PRINT TARIFF'!AA334</f>
        <v>67</v>
      </c>
      <c r="Y359" s="290">
        <f>'PRINT TARIFF'!AI334</f>
        <v>0</v>
      </c>
      <c r="Z359" s="290" t="str">
        <f>IF('PRINT TARIFF'!AJ334&lt;&gt;"",'PRINT TARIFF'!AJ334,"")</f>
        <v/>
      </c>
      <c r="AA359" s="291">
        <f>'PRINT TARIFF'!AK334</f>
        <v>0</v>
      </c>
    </row>
    <row r="360" spans="1:27" s="292" customFormat="1" ht="13.9" customHeight="1" x14ac:dyDescent="0.2">
      <c r="A360" s="283" t="str">
        <f>'PRINT TARIFF'!A335</f>
        <v>Sydney</v>
      </c>
      <c r="B360" s="284" t="str">
        <f>'PRINT TARIFF'!C335</f>
        <v>Saco Combimar SpA</v>
      </c>
      <c r="C360" s="285" t="str">
        <f>'PRINT TARIFF'!D335</f>
        <v>Italy</v>
      </c>
      <c r="D360" s="285" t="str">
        <f>'PRINT TARIFF'!E335</f>
        <v>Genoa</v>
      </c>
      <c r="E360" s="286"/>
      <c r="F360" s="287" t="str">
        <f>'PRINT TARIFF'!H335</f>
        <v>USD</v>
      </c>
      <c r="G360" s="288">
        <f>'PRINT TARIFF'!I335</f>
        <v>86</v>
      </c>
      <c r="H360" s="288">
        <f>'PRINT TARIFF'!J335</f>
        <v>86</v>
      </c>
      <c r="I360" s="288">
        <f>'PRINT TARIFF'!K335</f>
        <v>86</v>
      </c>
      <c r="J360" s="644" t="str">
        <f>'PRINT TARIFF'!L335</f>
        <v>Direct</v>
      </c>
      <c r="K360" s="289">
        <f>'PRINT TARIFF'!N335</f>
        <v>37</v>
      </c>
      <c r="L360" s="288">
        <f>'PRINT TARIFF'!O335</f>
        <v>0</v>
      </c>
      <c r="M360" s="288">
        <f>'PRINT TARIFF'!P335</f>
        <v>0</v>
      </c>
      <c r="N360" s="288">
        <f>'PRINT TARIFF'!Q335</f>
        <v>7</v>
      </c>
      <c r="O360" s="288">
        <f>'PRINT TARIFF'!R335</f>
        <v>0</v>
      </c>
      <c r="P360" s="288">
        <f>'PRINT TARIFF'!S335</f>
        <v>0</v>
      </c>
      <c r="Q360" s="288">
        <f>'PRINT TARIFF'!T335</f>
        <v>18</v>
      </c>
      <c r="R360" s="288">
        <f>'PRINT TARIFF'!U335</f>
        <v>0</v>
      </c>
      <c r="S360" s="288">
        <f>'PRINT TARIFF'!V335</f>
        <v>0</v>
      </c>
      <c r="T360" s="288">
        <f>'PRINT TARIFF'!W335</f>
        <v>0</v>
      </c>
      <c r="U360" s="288">
        <f>'PRINT TARIFF'!X335</f>
        <v>0</v>
      </c>
      <c r="V360" s="288">
        <f>'PRINT TARIFF'!Y335</f>
        <v>0</v>
      </c>
      <c r="W360" s="288">
        <f>'PRINT TARIFF'!Z335</f>
        <v>0</v>
      </c>
      <c r="X360" s="289">
        <f>'PRINT TARIFF'!AA335</f>
        <v>67</v>
      </c>
      <c r="Y360" s="290">
        <f>'PRINT TARIFF'!AI335</f>
        <v>0</v>
      </c>
      <c r="Z360" s="290" t="str">
        <f>IF('PRINT TARIFF'!AJ335&lt;&gt;"",'PRINT TARIFF'!AJ335,"")</f>
        <v/>
      </c>
      <c r="AA360" s="291">
        <f>'PRINT TARIFF'!AK335</f>
        <v>0</v>
      </c>
    </row>
    <row r="361" spans="1:27" s="292" customFormat="1" ht="13.9" customHeight="1" x14ac:dyDescent="0.2">
      <c r="A361" s="283" t="str">
        <f>'PRINT TARIFF'!A336</f>
        <v>Adelaide</v>
      </c>
      <c r="B361" s="284" t="str">
        <f>'PRINT TARIFF'!C336</f>
        <v>Saco Combimar SpA</v>
      </c>
      <c r="C361" s="285" t="str">
        <f>'PRINT TARIFF'!D336</f>
        <v>Italy</v>
      </c>
      <c r="D361" s="285" t="str">
        <f>'PRINT TARIFF'!E336</f>
        <v>La Spezia</v>
      </c>
      <c r="E361" s="286"/>
      <c r="F361" s="287" t="str">
        <f>'PRINT TARIFF'!H336</f>
        <v>USD</v>
      </c>
      <c r="G361" s="288">
        <f>'PRINT TARIFF'!I336</f>
        <v>111</v>
      </c>
      <c r="H361" s="288">
        <f>'PRINT TARIFF'!J336</f>
        <v>111</v>
      </c>
      <c r="I361" s="288">
        <f>'PRINT TARIFF'!K336</f>
        <v>111</v>
      </c>
      <c r="J361" s="644" t="str">
        <f>'PRINT TARIFF'!L336</f>
        <v>Direct</v>
      </c>
      <c r="K361" s="289">
        <f>'PRINT TARIFF'!N336</f>
        <v>46</v>
      </c>
      <c r="L361" s="288">
        <f>'PRINT TARIFF'!O336</f>
        <v>0</v>
      </c>
      <c r="M361" s="288">
        <f>'PRINT TARIFF'!P336</f>
        <v>0</v>
      </c>
      <c r="N361" s="288">
        <f>'PRINT TARIFF'!Q336</f>
        <v>7</v>
      </c>
      <c r="O361" s="288">
        <f>'PRINT TARIFF'!R336</f>
        <v>0</v>
      </c>
      <c r="P361" s="288">
        <f>'PRINT TARIFF'!S336</f>
        <v>0</v>
      </c>
      <c r="Q361" s="288">
        <f>'PRINT TARIFF'!T336</f>
        <v>18</v>
      </c>
      <c r="R361" s="288">
        <f>'PRINT TARIFF'!U336</f>
        <v>0</v>
      </c>
      <c r="S361" s="288">
        <f>'PRINT TARIFF'!V336</f>
        <v>0</v>
      </c>
      <c r="T361" s="288">
        <f>'PRINT TARIFF'!W336</f>
        <v>0</v>
      </c>
      <c r="U361" s="288">
        <f>'PRINT TARIFF'!X336</f>
        <v>0</v>
      </c>
      <c r="V361" s="288">
        <f>'PRINT TARIFF'!Y336</f>
        <v>0</v>
      </c>
      <c r="W361" s="288">
        <f>'PRINT TARIFF'!Z336</f>
        <v>0</v>
      </c>
      <c r="X361" s="289">
        <f>'PRINT TARIFF'!AA336</f>
        <v>68</v>
      </c>
      <c r="Y361" s="290">
        <f>'PRINT TARIFF'!AI336</f>
        <v>0</v>
      </c>
      <c r="Z361" s="290" t="str">
        <f>IF('PRINT TARIFF'!AJ336&lt;&gt;"",'PRINT TARIFF'!AJ336,"")</f>
        <v/>
      </c>
      <c r="AA361" s="291">
        <f>'PRINT TARIFF'!AK336</f>
        <v>0</v>
      </c>
    </row>
    <row r="362" spans="1:27" s="292" customFormat="1" ht="13.9" customHeight="1" x14ac:dyDescent="0.2">
      <c r="A362" s="283" t="str">
        <f>'PRINT TARIFF'!A337</f>
        <v>Brisbane</v>
      </c>
      <c r="B362" s="284" t="str">
        <f>'PRINT TARIFF'!C337</f>
        <v>Saco Combimar SpA</v>
      </c>
      <c r="C362" s="285" t="str">
        <f>'PRINT TARIFF'!D337</f>
        <v>Italy</v>
      </c>
      <c r="D362" s="285" t="str">
        <f>'PRINT TARIFF'!E337</f>
        <v>La Spezia</v>
      </c>
      <c r="E362" s="286"/>
      <c r="F362" s="287" t="str">
        <f>'PRINT TARIFF'!H337</f>
        <v>USD</v>
      </c>
      <c r="G362" s="288">
        <f>'PRINT TARIFF'!I337</f>
        <v>64</v>
      </c>
      <c r="H362" s="288">
        <f>'PRINT TARIFF'!J337</f>
        <v>64</v>
      </c>
      <c r="I362" s="288">
        <f>'PRINT TARIFF'!K337</f>
        <v>64</v>
      </c>
      <c r="J362" s="644" t="str">
        <f>'PRINT TARIFF'!L337</f>
        <v>Direct</v>
      </c>
      <c r="K362" s="289">
        <f>'PRINT TARIFF'!N337</f>
        <v>54</v>
      </c>
      <c r="L362" s="288">
        <f>'PRINT TARIFF'!O337</f>
        <v>0</v>
      </c>
      <c r="M362" s="288">
        <f>'PRINT TARIFF'!P337</f>
        <v>0</v>
      </c>
      <c r="N362" s="288">
        <f>'PRINT TARIFF'!Q337</f>
        <v>2</v>
      </c>
      <c r="O362" s="288">
        <f>'PRINT TARIFF'!R337</f>
        <v>0</v>
      </c>
      <c r="P362" s="288">
        <f>'PRINT TARIFF'!S337</f>
        <v>0</v>
      </c>
      <c r="Q362" s="288">
        <f>'PRINT TARIFF'!T337</f>
        <v>15</v>
      </c>
      <c r="R362" s="288">
        <f>'PRINT TARIFF'!U337</f>
        <v>0</v>
      </c>
      <c r="S362" s="288">
        <f>'PRINT TARIFF'!V337</f>
        <v>0</v>
      </c>
      <c r="T362" s="288">
        <f>'PRINT TARIFF'!W337</f>
        <v>0</v>
      </c>
      <c r="U362" s="288">
        <f>'PRINT TARIFF'!X337</f>
        <v>0</v>
      </c>
      <c r="V362" s="288">
        <f>'PRINT TARIFF'!Y337</f>
        <v>0</v>
      </c>
      <c r="W362" s="288">
        <f>'PRINT TARIFF'!Z337</f>
        <v>0</v>
      </c>
      <c r="X362" s="289">
        <f>'PRINT TARIFF'!AA337</f>
        <v>68</v>
      </c>
      <c r="Y362" s="290">
        <f>'PRINT TARIFF'!AI337</f>
        <v>0</v>
      </c>
      <c r="Z362" s="290" t="str">
        <f>IF('PRINT TARIFF'!AJ337&lt;&gt;"",'PRINT TARIFF'!AJ337,"")</f>
        <v/>
      </c>
      <c r="AA362" s="291">
        <f>'PRINT TARIFF'!AK337</f>
        <v>0</v>
      </c>
    </row>
    <row r="363" spans="1:27" s="292" customFormat="1" ht="13.9" customHeight="1" x14ac:dyDescent="0.2">
      <c r="A363" s="283" t="str">
        <f>'PRINT TARIFF'!A338</f>
        <v>Fremantle</v>
      </c>
      <c r="B363" s="284" t="str">
        <f>'PRINT TARIFF'!C338</f>
        <v>Saco Combimar SpA</v>
      </c>
      <c r="C363" s="285" t="str">
        <f>'PRINT TARIFF'!D338</f>
        <v>Italy</v>
      </c>
      <c r="D363" s="285" t="str">
        <f>'PRINT TARIFF'!E338</f>
        <v>La Spezia</v>
      </c>
      <c r="E363" s="286"/>
      <c r="F363" s="287" t="str">
        <f>'PRINT TARIFF'!H338</f>
        <v>USD</v>
      </c>
      <c r="G363" s="288">
        <f>'PRINT TARIFF'!I338</f>
        <v>64</v>
      </c>
      <c r="H363" s="288">
        <f>'PRINT TARIFF'!J338</f>
        <v>64</v>
      </c>
      <c r="I363" s="288">
        <f>'PRINT TARIFF'!K338</f>
        <v>64</v>
      </c>
      <c r="J363" s="644" t="str">
        <f>'PRINT TARIFF'!L338</f>
        <v>Direct</v>
      </c>
      <c r="K363" s="289">
        <f>'PRINT TARIFF'!N338</f>
        <v>50</v>
      </c>
      <c r="L363" s="288">
        <f>'PRINT TARIFF'!O338</f>
        <v>0</v>
      </c>
      <c r="M363" s="288">
        <f>'PRINT TARIFF'!P338</f>
        <v>0</v>
      </c>
      <c r="N363" s="288">
        <f>'PRINT TARIFF'!Q338</f>
        <v>2</v>
      </c>
      <c r="O363" s="288">
        <f>'PRINT TARIFF'!R338</f>
        <v>0</v>
      </c>
      <c r="P363" s="288">
        <f>'PRINT TARIFF'!S338</f>
        <v>0</v>
      </c>
      <c r="Q363" s="288">
        <f>'PRINT TARIFF'!T338</f>
        <v>15</v>
      </c>
      <c r="R363" s="288">
        <f>'PRINT TARIFF'!U338</f>
        <v>0</v>
      </c>
      <c r="S363" s="288">
        <f>'PRINT TARIFF'!V338</f>
        <v>0</v>
      </c>
      <c r="T363" s="288">
        <f>'PRINT TARIFF'!W338</f>
        <v>0</v>
      </c>
      <c r="U363" s="288">
        <f>'PRINT TARIFF'!X338</f>
        <v>0</v>
      </c>
      <c r="V363" s="288">
        <f>'PRINT TARIFF'!Y338</f>
        <v>0</v>
      </c>
      <c r="W363" s="288">
        <f>'PRINT TARIFF'!Z338</f>
        <v>0</v>
      </c>
      <c r="X363" s="289">
        <f>'PRINT TARIFF'!AA338</f>
        <v>68</v>
      </c>
      <c r="Y363" s="290">
        <f>'PRINT TARIFF'!AI338</f>
        <v>0</v>
      </c>
      <c r="Z363" s="290" t="str">
        <f>IF('PRINT TARIFF'!AJ338&lt;&gt;"",'PRINT TARIFF'!AJ338,"")</f>
        <v/>
      </c>
      <c r="AA363" s="291">
        <f>'PRINT TARIFF'!AK338</f>
        <v>0</v>
      </c>
    </row>
    <row r="364" spans="1:27" s="292" customFormat="1" ht="13.9" customHeight="1" x14ac:dyDescent="0.2">
      <c r="A364" s="283" t="str">
        <f>'PRINT TARIFF'!A339</f>
        <v>Melbourne</v>
      </c>
      <c r="B364" s="284" t="str">
        <f>'PRINT TARIFF'!C339</f>
        <v>Saco Combimar SpA</v>
      </c>
      <c r="C364" s="285" t="str">
        <f>'PRINT TARIFF'!D339</f>
        <v>Italy</v>
      </c>
      <c r="D364" s="285" t="str">
        <f>'PRINT TARIFF'!E339</f>
        <v>La Spezia</v>
      </c>
      <c r="E364" s="286"/>
      <c r="F364" s="287" t="str">
        <f>'PRINT TARIFF'!H339</f>
        <v>USD</v>
      </c>
      <c r="G364" s="288">
        <f>'PRINT TARIFF'!I339</f>
        <v>86</v>
      </c>
      <c r="H364" s="288">
        <f>'PRINT TARIFF'!J339</f>
        <v>86</v>
      </c>
      <c r="I364" s="288">
        <f>'PRINT TARIFF'!K339</f>
        <v>86</v>
      </c>
      <c r="J364" s="644" t="str">
        <f>'PRINT TARIFF'!L339</f>
        <v>Direct</v>
      </c>
      <c r="K364" s="289">
        <f>'PRINT TARIFF'!N339</f>
        <v>42</v>
      </c>
      <c r="L364" s="288">
        <f>'PRINT TARIFF'!O339</f>
        <v>0</v>
      </c>
      <c r="M364" s="288">
        <f>'PRINT TARIFF'!P339</f>
        <v>0</v>
      </c>
      <c r="N364" s="288">
        <f>'PRINT TARIFF'!Q339</f>
        <v>7</v>
      </c>
      <c r="O364" s="288">
        <f>'PRINT TARIFF'!R339</f>
        <v>0</v>
      </c>
      <c r="P364" s="288">
        <f>'PRINT TARIFF'!S339</f>
        <v>0</v>
      </c>
      <c r="Q364" s="288">
        <f>'PRINT TARIFF'!T339</f>
        <v>18</v>
      </c>
      <c r="R364" s="288">
        <f>'PRINT TARIFF'!U339</f>
        <v>0</v>
      </c>
      <c r="S364" s="288">
        <f>'PRINT TARIFF'!V339</f>
        <v>0</v>
      </c>
      <c r="T364" s="288">
        <f>'PRINT TARIFF'!W339</f>
        <v>0</v>
      </c>
      <c r="U364" s="288">
        <f>'PRINT TARIFF'!X339</f>
        <v>0</v>
      </c>
      <c r="V364" s="288">
        <f>'PRINT TARIFF'!Y339</f>
        <v>0</v>
      </c>
      <c r="W364" s="288">
        <f>'PRINT TARIFF'!Z339</f>
        <v>0</v>
      </c>
      <c r="X364" s="289">
        <f>'PRINT TARIFF'!AA339</f>
        <v>68</v>
      </c>
      <c r="Y364" s="290">
        <f>'PRINT TARIFF'!AI339</f>
        <v>0</v>
      </c>
      <c r="Z364" s="290" t="str">
        <f>IF('PRINT TARIFF'!AJ339&lt;&gt;"",'PRINT TARIFF'!AJ339,"")</f>
        <v/>
      </c>
      <c r="AA364" s="291">
        <f>'PRINT TARIFF'!AK339</f>
        <v>0</v>
      </c>
    </row>
    <row r="365" spans="1:27" s="292" customFormat="1" ht="13.9" customHeight="1" x14ac:dyDescent="0.2">
      <c r="A365" s="283" t="str">
        <f>'PRINT TARIFF'!A340</f>
        <v>Sydney</v>
      </c>
      <c r="B365" s="284" t="str">
        <f>'PRINT TARIFF'!C340</f>
        <v>Saco Combimar SpA</v>
      </c>
      <c r="C365" s="285" t="str">
        <f>'PRINT TARIFF'!D340</f>
        <v>Italy</v>
      </c>
      <c r="D365" s="285" t="str">
        <f>'PRINT TARIFF'!E340</f>
        <v>La Spezia</v>
      </c>
      <c r="E365" s="286"/>
      <c r="F365" s="287" t="str">
        <f>'PRINT TARIFF'!H340</f>
        <v>USD</v>
      </c>
      <c r="G365" s="288">
        <f>'PRINT TARIFF'!I340</f>
        <v>86</v>
      </c>
      <c r="H365" s="288">
        <f>'PRINT TARIFF'!J340</f>
        <v>86</v>
      </c>
      <c r="I365" s="288">
        <f>'PRINT TARIFF'!K340</f>
        <v>86</v>
      </c>
      <c r="J365" s="644" t="str">
        <f>'PRINT TARIFF'!L340</f>
        <v>Direct</v>
      </c>
      <c r="K365" s="289">
        <f>'PRINT TARIFF'!N340</f>
        <v>37</v>
      </c>
      <c r="L365" s="288">
        <f>'PRINT TARIFF'!O340</f>
        <v>0</v>
      </c>
      <c r="M365" s="288">
        <f>'PRINT TARIFF'!P340</f>
        <v>0</v>
      </c>
      <c r="N365" s="288">
        <f>'PRINT TARIFF'!Q340</f>
        <v>7</v>
      </c>
      <c r="O365" s="288">
        <f>'PRINT TARIFF'!R340</f>
        <v>0</v>
      </c>
      <c r="P365" s="288">
        <f>'PRINT TARIFF'!S340</f>
        <v>0</v>
      </c>
      <c r="Q365" s="288">
        <f>'PRINT TARIFF'!T340</f>
        <v>18</v>
      </c>
      <c r="R365" s="288">
        <f>'PRINT TARIFF'!U340</f>
        <v>0</v>
      </c>
      <c r="S365" s="288">
        <f>'PRINT TARIFF'!V340</f>
        <v>0</v>
      </c>
      <c r="T365" s="288">
        <f>'PRINT TARIFF'!W340</f>
        <v>0</v>
      </c>
      <c r="U365" s="288">
        <f>'PRINT TARIFF'!X340</f>
        <v>0</v>
      </c>
      <c r="V365" s="288">
        <f>'PRINT TARIFF'!Y340</f>
        <v>0</v>
      </c>
      <c r="W365" s="288">
        <f>'PRINT TARIFF'!Z340</f>
        <v>0</v>
      </c>
      <c r="X365" s="289">
        <f>'PRINT TARIFF'!AA340</f>
        <v>68</v>
      </c>
      <c r="Y365" s="290">
        <f>'PRINT TARIFF'!AI340</f>
        <v>0</v>
      </c>
      <c r="Z365" s="290" t="str">
        <f>IF('PRINT TARIFF'!AJ340&lt;&gt;"",'PRINT TARIFF'!AJ340,"")</f>
        <v/>
      </c>
      <c r="AA365" s="291">
        <f>'PRINT TARIFF'!AK340</f>
        <v>0</v>
      </c>
    </row>
    <row r="366" spans="1:27" s="292" customFormat="1" ht="13.9" customHeight="1" x14ac:dyDescent="0.2">
      <c r="A366" s="283" t="str">
        <f>'PRINT TARIFF'!A341</f>
        <v>Adelaide</v>
      </c>
      <c r="B366" s="284" t="str">
        <f>'PRINT TARIFF'!C341</f>
        <v>Saco Combimar SpA</v>
      </c>
      <c r="C366" s="285" t="str">
        <f>'PRINT TARIFF'!D341</f>
        <v>Italy</v>
      </c>
      <c r="D366" s="285" t="str">
        <f>'PRINT TARIFF'!E341</f>
        <v>Milan</v>
      </c>
      <c r="E366" s="286"/>
      <c r="F366" s="287" t="str">
        <f>'PRINT TARIFF'!H341</f>
        <v>USD</v>
      </c>
      <c r="G366" s="288">
        <f>'PRINT TARIFF'!I341</f>
        <v>111</v>
      </c>
      <c r="H366" s="288">
        <f>'PRINT TARIFF'!J341</f>
        <v>111</v>
      </c>
      <c r="I366" s="288">
        <f>'PRINT TARIFF'!K341</f>
        <v>111</v>
      </c>
      <c r="J366" s="644" t="str">
        <f>'PRINT TARIFF'!L341</f>
        <v>Direct</v>
      </c>
      <c r="K366" s="289">
        <f>'PRINT TARIFF'!N341</f>
        <v>46</v>
      </c>
      <c r="L366" s="288">
        <f>'PRINT TARIFF'!O341</f>
        <v>0</v>
      </c>
      <c r="M366" s="288">
        <f>'PRINT TARIFF'!P341</f>
        <v>0</v>
      </c>
      <c r="N366" s="288">
        <f>'PRINT TARIFF'!Q341</f>
        <v>7</v>
      </c>
      <c r="O366" s="288">
        <f>'PRINT TARIFF'!R341</f>
        <v>0</v>
      </c>
      <c r="P366" s="288">
        <f>'PRINT TARIFF'!S341</f>
        <v>0</v>
      </c>
      <c r="Q366" s="288">
        <f>'PRINT TARIFF'!T341</f>
        <v>18</v>
      </c>
      <c r="R366" s="288">
        <f>'PRINT TARIFF'!U341</f>
        <v>0</v>
      </c>
      <c r="S366" s="288">
        <f>'PRINT TARIFF'!V341</f>
        <v>0</v>
      </c>
      <c r="T366" s="288">
        <f>'PRINT TARIFF'!W341</f>
        <v>0</v>
      </c>
      <c r="U366" s="288">
        <f>'PRINT TARIFF'!X341</f>
        <v>0</v>
      </c>
      <c r="V366" s="288">
        <f>'PRINT TARIFF'!Y341</f>
        <v>0</v>
      </c>
      <c r="W366" s="288">
        <f>'PRINT TARIFF'!Z341</f>
        <v>0</v>
      </c>
      <c r="X366" s="289">
        <f>'PRINT TARIFF'!AA341</f>
        <v>69</v>
      </c>
      <c r="Y366" s="290">
        <f>'PRINT TARIFF'!AI341</f>
        <v>0</v>
      </c>
      <c r="Z366" s="290" t="str">
        <f>IF('PRINT TARIFF'!AJ341&lt;&gt;"",'PRINT TARIFF'!AJ341,"")</f>
        <v/>
      </c>
      <c r="AA366" s="291">
        <f>'PRINT TARIFF'!AK341</f>
        <v>0</v>
      </c>
    </row>
    <row r="367" spans="1:27" s="292" customFormat="1" ht="13.9" customHeight="1" x14ac:dyDescent="0.2">
      <c r="A367" s="283" t="str">
        <f>'PRINT TARIFF'!A342</f>
        <v>Brisbane</v>
      </c>
      <c r="B367" s="284" t="str">
        <f>'PRINT TARIFF'!C342</f>
        <v>Saco Combimar SpA</v>
      </c>
      <c r="C367" s="285" t="str">
        <f>'PRINT TARIFF'!D342</f>
        <v>Italy</v>
      </c>
      <c r="D367" s="285" t="str">
        <f>'PRINT TARIFF'!E342</f>
        <v>Milan</v>
      </c>
      <c r="E367" s="286"/>
      <c r="F367" s="287" t="str">
        <f>'PRINT TARIFF'!H342</f>
        <v>USD</v>
      </c>
      <c r="G367" s="288">
        <f>'PRINT TARIFF'!I342</f>
        <v>64</v>
      </c>
      <c r="H367" s="288">
        <f>'PRINT TARIFF'!J342</f>
        <v>64</v>
      </c>
      <c r="I367" s="288">
        <f>'PRINT TARIFF'!K342</f>
        <v>64</v>
      </c>
      <c r="J367" s="644" t="str">
        <f>'PRINT TARIFF'!L342</f>
        <v>Direct</v>
      </c>
      <c r="K367" s="289">
        <f>'PRINT TARIFF'!N342</f>
        <v>54</v>
      </c>
      <c r="L367" s="288">
        <f>'PRINT TARIFF'!O342</f>
        <v>0</v>
      </c>
      <c r="M367" s="288">
        <f>'PRINT TARIFF'!P342</f>
        <v>0</v>
      </c>
      <c r="N367" s="288">
        <f>'PRINT TARIFF'!Q342</f>
        <v>2</v>
      </c>
      <c r="O367" s="288">
        <f>'PRINT TARIFF'!R342</f>
        <v>0</v>
      </c>
      <c r="P367" s="288">
        <f>'PRINT TARIFF'!S342</f>
        <v>0</v>
      </c>
      <c r="Q367" s="288">
        <f>'PRINT TARIFF'!T342</f>
        <v>15</v>
      </c>
      <c r="R367" s="288">
        <f>'PRINT TARIFF'!U342</f>
        <v>0</v>
      </c>
      <c r="S367" s="288">
        <f>'PRINT TARIFF'!V342</f>
        <v>0</v>
      </c>
      <c r="T367" s="288">
        <f>'PRINT TARIFF'!W342</f>
        <v>0</v>
      </c>
      <c r="U367" s="288">
        <f>'PRINT TARIFF'!X342</f>
        <v>0</v>
      </c>
      <c r="V367" s="288">
        <f>'PRINT TARIFF'!Y342</f>
        <v>0</v>
      </c>
      <c r="W367" s="288">
        <f>'PRINT TARIFF'!Z342</f>
        <v>0</v>
      </c>
      <c r="X367" s="289">
        <f>'PRINT TARIFF'!AA342</f>
        <v>69</v>
      </c>
      <c r="Y367" s="290">
        <f>'PRINT TARIFF'!AI342</f>
        <v>0</v>
      </c>
      <c r="Z367" s="290" t="str">
        <f>IF('PRINT TARIFF'!AJ342&lt;&gt;"",'PRINT TARIFF'!AJ342,"")</f>
        <v/>
      </c>
      <c r="AA367" s="291">
        <f>'PRINT TARIFF'!AK342</f>
        <v>0</v>
      </c>
    </row>
    <row r="368" spans="1:27" s="292" customFormat="1" ht="13.9" customHeight="1" x14ac:dyDescent="0.2">
      <c r="A368" s="283" t="str">
        <f>'PRINT TARIFF'!A343</f>
        <v>Fremantle</v>
      </c>
      <c r="B368" s="284" t="str">
        <f>'PRINT TARIFF'!C343</f>
        <v>Saco Combimar SpA</v>
      </c>
      <c r="C368" s="285" t="str">
        <f>'PRINT TARIFF'!D343</f>
        <v>Italy</v>
      </c>
      <c r="D368" s="285" t="str">
        <f>'PRINT TARIFF'!E343</f>
        <v>Milan</v>
      </c>
      <c r="E368" s="286"/>
      <c r="F368" s="287" t="str">
        <f>'PRINT TARIFF'!H343</f>
        <v>USD</v>
      </c>
      <c r="G368" s="288">
        <f>'PRINT TARIFF'!I343</f>
        <v>64</v>
      </c>
      <c r="H368" s="288">
        <f>'PRINT TARIFF'!J343</f>
        <v>64</v>
      </c>
      <c r="I368" s="288">
        <f>'PRINT TARIFF'!K343</f>
        <v>64</v>
      </c>
      <c r="J368" s="644" t="str">
        <f>'PRINT TARIFF'!L343</f>
        <v>Direct</v>
      </c>
      <c r="K368" s="289">
        <f>'PRINT TARIFF'!N343</f>
        <v>50</v>
      </c>
      <c r="L368" s="288">
        <f>'PRINT TARIFF'!O343</f>
        <v>0</v>
      </c>
      <c r="M368" s="288">
        <f>'PRINT TARIFF'!P343</f>
        <v>0</v>
      </c>
      <c r="N368" s="288">
        <f>'PRINT TARIFF'!Q343</f>
        <v>2</v>
      </c>
      <c r="O368" s="288">
        <f>'PRINT TARIFF'!R343</f>
        <v>0</v>
      </c>
      <c r="P368" s="288">
        <f>'PRINT TARIFF'!S343</f>
        <v>0</v>
      </c>
      <c r="Q368" s="288">
        <f>'PRINT TARIFF'!T343</f>
        <v>15</v>
      </c>
      <c r="R368" s="288">
        <f>'PRINT TARIFF'!U343</f>
        <v>0</v>
      </c>
      <c r="S368" s="288">
        <f>'PRINT TARIFF'!V343</f>
        <v>0</v>
      </c>
      <c r="T368" s="288">
        <f>'PRINT TARIFF'!W343</f>
        <v>0</v>
      </c>
      <c r="U368" s="288">
        <f>'PRINT TARIFF'!X343</f>
        <v>0</v>
      </c>
      <c r="V368" s="288">
        <f>'PRINT TARIFF'!Y343</f>
        <v>0</v>
      </c>
      <c r="W368" s="288">
        <f>'PRINT TARIFF'!Z343</f>
        <v>0</v>
      </c>
      <c r="X368" s="289">
        <f>'PRINT TARIFF'!AA343</f>
        <v>69</v>
      </c>
      <c r="Y368" s="290">
        <f>'PRINT TARIFF'!AI343</f>
        <v>0</v>
      </c>
      <c r="Z368" s="290" t="str">
        <f>IF('PRINT TARIFF'!AJ343&lt;&gt;"",'PRINT TARIFF'!AJ343,"")</f>
        <v/>
      </c>
      <c r="AA368" s="291">
        <f>'PRINT TARIFF'!AK343</f>
        <v>0</v>
      </c>
    </row>
    <row r="369" spans="1:27" s="292" customFormat="1" ht="13.9" customHeight="1" x14ac:dyDescent="0.2">
      <c r="A369" s="283" t="str">
        <f>'PRINT TARIFF'!A344</f>
        <v>Melbourne</v>
      </c>
      <c r="B369" s="284" t="str">
        <f>'PRINT TARIFF'!C344</f>
        <v>Saco Combimar SpA</v>
      </c>
      <c r="C369" s="285" t="str">
        <f>'PRINT TARIFF'!D344</f>
        <v>Italy</v>
      </c>
      <c r="D369" s="285" t="str">
        <f>'PRINT TARIFF'!E344</f>
        <v>Milan</v>
      </c>
      <c r="E369" s="286"/>
      <c r="F369" s="287" t="str">
        <f>'PRINT TARIFF'!H344</f>
        <v>USD</v>
      </c>
      <c r="G369" s="288">
        <f>'PRINT TARIFF'!I344</f>
        <v>86</v>
      </c>
      <c r="H369" s="288">
        <f>'PRINT TARIFF'!J344</f>
        <v>86</v>
      </c>
      <c r="I369" s="288">
        <f>'PRINT TARIFF'!K344</f>
        <v>86</v>
      </c>
      <c r="J369" s="644" t="str">
        <f>'PRINT TARIFF'!L344</f>
        <v>Direct</v>
      </c>
      <c r="K369" s="289">
        <f>'PRINT TARIFF'!N344</f>
        <v>42</v>
      </c>
      <c r="L369" s="288">
        <f>'PRINT TARIFF'!O344</f>
        <v>0</v>
      </c>
      <c r="M369" s="288">
        <f>'PRINT TARIFF'!P344</f>
        <v>0</v>
      </c>
      <c r="N369" s="288">
        <f>'PRINT TARIFF'!Q344</f>
        <v>7</v>
      </c>
      <c r="O369" s="288">
        <f>'PRINT TARIFF'!R344</f>
        <v>0</v>
      </c>
      <c r="P369" s="288">
        <f>'PRINT TARIFF'!S344</f>
        <v>0</v>
      </c>
      <c r="Q369" s="288">
        <f>'PRINT TARIFF'!T344</f>
        <v>18</v>
      </c>
      <c r="R369" s="288">
        <f>'PRINT TARIFF'!U344</f>
        <v>0</v>
      </c>
      <c r="S369" s="288">
        <f>'PRINT TARIFF'!V344</f>
        <v>0</v>
      </c>
      <c r="T369" s="288">
        <f>'PRINT TARIFF'!W344</f>
        <v>0</v>
      </c>
      <c r="U369" s="288">
        <f>'PRINT TARIFF'!X344</f>
        <v>0</v>
      </c>
      <c r="V369" s="288">
        <f>'PRINT TARIFF'!Y344</f>
        <v>0</v>
      </c>
      <c r="W369" s="288">
        <f>'PRINT TARIFF'!Z344</f>
        <v>0</v>
      </c>
      <c r="X369" s="289">
        <f>'PRINT TARIFF'!AA344</f>
        <v>69</v>
      </c>
      <c r="Y369" s="290">
        <f>'PRINT TARIFF'!AI344</f>
        <v>0</v>
      </c>
      <c r="Z369" s="290" t="str">
        <f>IF('PRINT TARIFF'!AJ344&lt;&gt;"",'PRINT TARIFF'!AJ344,"")</f>
        <v/>
      </c>
      <c r="AA369" s="291">
        <f>'PRINT TARIFF'!AK344</f>
        <v>0</v>
      </c>
    </row>
    <row r="370" spans="1:27" s="292" customFormat="1" ht="13.9" customHeight="1" x14ac:dyDescent="0.2">
      <c r="A370" s="283" t="str">
        <f>'PRINT TARIFF'!A345</f>
        <v>Sydney</v>
      </c>
      <c r="B370" s="284" t="str">
        <f>'PRINT TARIFF'!C345</f>
        <v>Saco Combimar SpA</v>
      </c>
      <c r="C370" s="285" t="str">
        <f>'PRINT TARIFF'!D345</f>
        <v>Italy</v>
      </c>
      <c r="D370" s="285" t="str">
        <f>'PRINT TARIFF'!E345</f>
        <v>Milan</v>
      </c>
      <c r="E370" s="286"/>
      <c r="F370" s="287" t="str">
        <f>'PRINT TARIFF'!H345</f>
        <v>USD</v>
      </c>
      <c r="G370" s="288">
        <f>'PRINT TARIFF'!I345</f>
        <v>86</v>
      </c>
      <c r="H370" s="288">
        <f>'PRINT TARIFF'!J345</f>
        <v>86</v>
      </c>
      <c r="I370" s="288">
        <f>'PRINT TARIFF'!K345</f>
        <v>86</v>
      </c>
      <c r="J370" s="644" t="str">
        <f>'PRINT TARIFF'!L345</f>
        <v>Direct</v>
      </c>
      <c r="K370" s="289">
        <f>'PRINT TARIFF'!N345</f>
        <v>37</v>
      </c>
      <c r="L370" s="288">
        <f>'PRINT TARIFF'!O345</f>
        <v>0</v>
      </c>
      <c r="M370" s="288">
        <f>'PRINT TARIFF'!P345</f>
        <v>0</v>
      </c>
      <c r="N370" s="288">
        <f>'PRINT TARIFF'!Q345</f>
        <v>7</v>
      </c>
      <c r="O370" s="288">
        <f>'PRINT TARIFF'!R345</f>
        <v>0</v>
      </c>
      <c r="P370" s="288">
        <f>'PRINT TARIFF'!S345</f>
        <v>0</v>
      </c>
      <c r="Q370" s="288">
        <f>'PRINT TARIFF'!T345</f>
        <v>18</v>
      </c>
      <c r="R370" s="288">
        <f>'PRINT TARIFF'!U345</f>
        <v>0</v>
      </c>
      <c r="S370" s="288">
        <f>'PRINT TARIFF'!V345</f>
        <v>0</v>
      </c>
      <c r="T370" s="288">
        <f>'PRINT TARIFF'!W345</f>
        <v>0</v>
      </c>
      <c r="U370" s="288">
        <f>'PRINT TARIFF'!X345</f>
        <v>0</v>
      </c>
      <c r="V370" s="288">
        <f>'PRINT TARIFF'!Y345</f>
        <v>0</v>
      </c>
      <c r="W370" s="288">
        <f>'PRINT TARIFF'!Z345</f>
        <v>0</v>
      </c>
      <c r="X370" s="289">
        <f>'PRINT TARIFF'!AA345</f>
        <v>69</v>
      </c>
      <c r="Y370" s="290">
        <f>'PRINT TARIFF'!AI345</f>
        <v>0</v>
      </c>
      <c r="Z370" s="290" t="str">
        <f>IF('PRINT TARIFF'!AJ345&lt;&gt;"",'PRINT TARIFF'!AJ345,"")</f>
        <v/>
      </c>
      <c r="AA370" s="291">
        <f>'PRINT TARIFF'!AK345</f>
        <v>0</v>
      </c>
    </row>
    <row r="371" spans="1:27" s="292" customFormat="1" ht="13.9" customHeight="1" x14ac:dyDescent="0.2">
      <c r="A371" s="283" t="str">
        <f>'PRINT TARIFF'!A346</f>
        <v>Brisbane</v>
      </c>
      <c r="B371" s="284" t="str">
        <f>'PRINT TARIFF'!C346</f>
        <v>Shipco Transport</v>
      </c>
      <c r="C371" s="285" t="str">
        <f>'PRINT TARIFF'!D346</f>
        <v>Japan</v>
      </c>
      <c r="D371" s="285" t="str">
        <f>'PRINT TARIFF'!E346</f>
        <v>Hakata</v>
      </c>
      <c r="E371" s="286"/>
      <c r="F371" s="287" t="str">
        <f>'PRINT TARIFF'!H346</f>
        <v>USD</v>
      </c>
      <c r="G371" s="288">
        <f>'PRINT TARIFF'!I346</f>
        <v>73</v>
      </c>
      <c r="H371" s="288">
        <f>'PRINT TARIFF'!J346</f>
        <v>73</v>
      </c>
      <c r="I371" s="288">
        <f>'PRINT TARIFF'!K346</f>
        <v>73</v>
      </c>
      <c r="J371" s="644" t="str">
        <f>'PRINT TARIFF'!L346</f>
        <v>via KRPUS</v>
      </c>
      <c r="K371" s="289">
        <f>'PRINT TARIFF'!N346</f>
        <v>53</v>
      </c>
      <c r="L371" s="288">
        <f>'PRINT TARIFF'!O346</f>
        <v>0</v>
      </c>
      <c r="M371" s="288">
        <f>'PRINT TARIFF'!P346</f>
        <v>0</v>
      </c>
      <c r="N371" s="288">
        <f>'PRINT TARIFF'!Q346</f>
        <v>20</v>
      </c>
      <c r="O371" s="288">
        <f>'PRINT TARIFF'!R346</f>
        <v>0</v>
      </c>
      <c r="P371" s="288">
        <f>'PRINT TARIFF'!S346</f>
        <v>0</v>
      </c>
      <c r="Q371" s="288">
        <f>'PRINT TARIFF'!T346</f>
        <v>15</v>
      </c>
      <c r="R371" s="288">
        <f>'PRINT TARIFF'!U346</f>
        <v>0</v>
      </c>
      <c r="S371" s="288">
        <f>'PRINT TARIFF'!V346</f>
        <v>0</v>
      </c>
      <c r="T371" s="288">
        <f>'PRINT TARIFF'!W346</f>
        <v>0</v>
      </c>
      <c r="U371" s="288">
        <f>'PRINT TARIFF'!X346</f>
        <v>0</v>
      </c>
      <c r="V371" s="288">
        <f>'PRINT TARIFF'!Y346</f>
        <v>0</v>
      </c>
      <c r="W371" s="288">
        <f>'PRINT TARIFF'!Z346</f>
        <v>0</v>
      </c>
      <c r="X371" s="289">
        <f>'PRINT TARIFF'!AA346</f>
        <v>71</v>
      </c>
      <c r="Y371" s="290">
        <f>'PRINT TARIFF'!AI346</f>
        <v>0</v>
      </c>
      <c r="Z371" s="290" t="str">
        <f>IF('PRINT TARIFF'!AJ346&lt;&gt;"",'PRINT TARIFF'!AJ346,"")</f>
        <v/>
      </c>
      <c r="AA371" s="291">
        <f>'PRINT TARIFF'!AK346</f>
        <v>0</v>
      </c>
    </row>
    <row r="372" spans="1:27" s="292" customFormat="1" ht="13.9" customHeight="1" x14ac:dyDescent="0.2">
      <c r="A372" s="283" t="str">
        <f>'PRINT TARIFF'!A347</f>
        <v>Melbourne</v>
      </c>
      <c r="B372" s="284" t="str">
        <f>'PRINT TARIFF'!C347</f>
        <v>Shipco Transport</v>
      </c>
      <c r="C372" s="285" t="str">
        <f>'PRINT TARIFF'!D347</f>
        <v>Japan</v>
      </c>
      <c r="D372" s="285" t="str">
        <f>'PRINT TARIFF'!E347</f>
        <v>Hakata</v>
      </c>
      <c r="E372" s="286"/>
      <c r="F372" s="287" t="str">
        <f>'PRINT TARIFF'!H347</f>
        <v>USD</v>
      </c>
      <c r="G372" s="288">
        <f>'PRINT TARIFF'!I347</f>
        <v>73</v>
      </c>
      <c r="H372" s="288">
        <f>'PRINT TARIFF'!J347</f>
        <v>73</v>
      </c>
      <c r="I372" s="288">
        <f>'PRINT TARIFF'!K347</f>
        <v>73</v>
      </c>
      <c r="J372" s="644" t="str">
        <f>'PRINT TARIFF'!L347</f>
        <v>via KRPUS</v>
      </c>
      <c r="K372" s="289">
        <f>'PRINT TARIFF'!N347</f>
        <v>42</v>
      </c>
      <c r="L372" s="288">
        <f>'PRINT TARIFF'!O347</f>
        <v>0</v>
      </c>
      <c r="M372" s="288">
        <f>'PRINT TARIFF'!P347</f>
        <v>0</v>
      </c>
      <c r="N372" s="288">
        <f>'PRINT TARIFF'!Q347</f>
        <v>20</v>
      </c>
      <c r="O372" s="288">
        <f>'PRINT TARIFF'!R347</f>
        <v>0</v>
      </c>
      <c r="P372" s="288">
        <f>'PRINT TARIFF'!S347</f>
        <v>0</v>
      </c>
      <c r="Q372" s="288">
        <f>'PRINT TARIFF'!T347</f>
        <v>15</v>
      </c>
      <c r="R372" s="288">
        <f>'PRINT TARIFF'!U347</f>
        <v>0</v>
      </c>
      <c r="S372" s="288">
        <f>'PRINT TARIFF'!V347</f>
        <v>0</v>
      </c>
      <c r="T372" s="288">
        <f>'PRINT TARIFF'!W347</f>
        <v>0</v>
      </c>
      <c r="U372" s="288">
        <f>'PRINT TARIFF'!X347</f>
        <v>0</v>
      </c>
      <c r="V372" s="288">
        <f>'PRINT TARIFF'!Y347</f>
        <v>0</v>
      </c>
      <c r="W372" s="288">
        <f>'PRINT TARIFF'!Z347</f>
        <v>0</v>
      </c>
      <c r="X372" s="289">
        <f>'PRINT TARIFF'!AA347</f>
        <v>71</v>
      </c>
      <c r="Y372" s="290">
        <f>'PRINT TARIFF'!AI347</f>
        <v>0</v>
      </c>
      <c r="Z372" s="290" t="str">
        <f>IF('PRINT TARIFF'!AJ347&lt;&gt;"",'PRINT TARIFF'!AJ347,"")</f>
        <v/>
      </c>
      <c r="AA372" s="291">
        <f>'PRINT TARIFF'!AK347</f>
        <v>0</v>
      </c>
    </row>
    <row r="373" spans="1:27" s="292" customFormat="1" ht="13.9" customHeight="1" x14ac:dyDescent="0.2">
      <c r="A373" s="283" t="str">
        <f>'PRINT TARIFF'!A348</f>
        <v>Sydney</v>
      </c>
      <c r="B373" s="284" t="str">
        <f>'PRINT TARIFF'!C348</f>
        <v>Shipco Transport</v>
      </c>
      <c r="C373" s="285" t="str">
        <f>'PRINT TARIFF'!D348</f>
        <v>Japan</v>
      </c>
      <c r="D373" s="285" t="str">
        <f>'PRINT TARIFF'!E348</f>
        <v>Hakata</v>
      </c>
      <c r="E373" s="286"/>
      <c r="F373" s="287" t="str">
        <f>'PRINT TARIFF'!H348</f>
        <v>USD</v>
      </c>
      <c r="G373" s="288">
        <f>'PRINT TARIFF'!I348</f>
        <v>73</v>
      </c>
      <c r="H373" s="288">
        <f>'PRINT TARIFF'!J348</f>
        <v>73</v>
      </c>
      <c r="I373" s="288">
        <f>'PRINT TARIFF'!K348</f>
        <v>73</v>
      </c>
      <c r="J373" s="644" t="str">
        <f>'PRINT TARIFF'!L348</f>
        <v>via KRPUS</v>
      </c>
      <c r="K373" s="289">
        <f>'PRINT TARIFF'!N348</f>
        <v>43</v>
      </c>
      <c r="L373" s="288">
        <f>'PRINT TARIFF'!O348</f>
        <v>0</v>
      </c>
      <c r="M373" s="288">
        <f>'PRINT TARIFF'!P348</f>
        <v>0</v>
      </c>
      <c r="N373" s="288">
        <f>'PRINT TARIFF'!Q348</f>
        <v>20</v>
      </c>
      <c r="O373" s="288">
        <f>'PRINT TARIFF'!R348</f>
        <v>0</v>
      </c>
      <c r="P373" s="288">
        <f>'PRINT TARIFF'!S348</f>
        <v>0</v>
      </c>
      <c r="Q373" s="288">
        <f>'PRINT TARIFF'!T348</f>
        <v>15</v>
      </c>
      <c r="R373" s="288">
        <f>'PRINT TARIFF'!U348</f>
        <v>0</v>
      </c>
      <c r="S373" s="288">
        <f>'PRINT TARIFF'!V348</f>
        <v>0</v>
      </c>
      <c r="T373" s="288">
        <f>'PRINT TARIFF'!W348</f>
        <v>0</v>
      </c>
      <c r="U373" s="288">
        <f>'PRINT TARIFF'!X348</f>
        <v>0</v>
      </c>
      <c r="V373" s="288">
        <f>'PRINT TARIFF'!Y348</f>
        <v>0</v>
      </c>
      <c r="W373" s="288">
        <f>'PRINT TARIFF'!Z348</f>
        <v>0</v>
      </c>
      <c r="X373" s="289">
        <f>'PRINT TARIFF'!AA348</f>
        <v>71</v>
      </c>
      <c r="Y373" s="290">
        <f>'PRINT TARIFF'!AI348</f>
        <v>0</v>
      </c>
      <c r="Z373" s="290" t="str">
        <f>IF('PRINT TARIFF'!AJ348&lt;&gt;"",'PRINT TARIFF'!AJ348,"")</f>
        <v/>
      </c>
      <c r="AA373" s="291">
        <f>'PRINT TARIFF'!AK348</f>
        <v>0</v>
      </c>
    </row>
    <row r="374" spans="1:27" s="292" customFormat="1" ht="13.9" customHeight="1" x14ac:dyDescent="0.2">
      <c r="A374" s="283" t="str">
        <f>'PRINT TARIFF'!A349</f>
        <v>Adelaide</v>
      </c>
      <c r="B374" s="284" t="str">
        <f>'PRINT TARIFF'!C349</f>
        <v>Shipco Transport</v>
      </c>
      <c r="C374" s="285" t="str">
        <f>'PRINT TARIFF'!D349</f>
        <v>Japan</v>
      </c>
      <c r="D374" s="285" t="str">
        <f>'PRINT TARIFF'!E349</f>
        <v>Kobe</v>
      </c>
      <c r="E374" s="286"/>
      <c r="F374" s="287" t="str">
        <f>'PRINT TARIFF'!H349</f>
        <v>USD</v>
      </c>
      <c r="G374" s="288">
        <f>'PRINT TARIFF'!I349</f>
        <v>56</v>
      </c>
      <c r="H374" s="288">
        <f>'PRINT TARIFF'!J349</f>
        <v>56</v>
      </c>
      <c r="I374" s="288">
        <f>'PRINT TARIFF'!K349</f>
        <v>56</v>
      </c>
      <c r="J374" s="644" t="str">
        <f>'PRINT TARIFF'!L349</f>
        <v>via SGSIN</v>
      </c>
      <c r="K374" s="289">
        <f>'PRINT TARIFF'!N349</f>
        <v>32</v>
      </c>
      <c r="L374" s="288">
        <f>'PRINT TARIFF'!O349</f>
        <v>0</v>
      </c>
      <c r="M374" s="288">
        <f>'PRINT TARIFF'!P349</f>
        <v>0</v>
      </c>
      <c r="N374" s="288">
        <f>'PRINT TARIFF'!Q349</f>
        <v>20</v>
      </c>
      <c r="O374" s="288">
        <f>'PRINT TARIFF'!R349</f>
        <v>0</v>
      </c>
      <c r="P374" s="288">
        <f>'PRINT TARIFF'!S349</f>
        <v>0</v>
      </c>
      <c r="Q374" s="288">
        <f>'PRINT TARIFF'!T349</f>
        <v>15</v>
      </c>
      <c r="R374" s="288">
        <f>'PRINT TARIFF'!U349</f>
        <v>10</v>
      </c>
      <c r="S374" s="288">
        <f>'PRINT TARIFF'!V349</f>
        <v>0</v>
      </c>
      <c r="T374" s="288">
        <f>'PRINT TARIFF'!W349</f>
        <v>0</v>
      </c>
      <c r="U374" s="288">
        <f>'PRINT TARIFF'!X349</f>
        <v>0</v>
      </c>
      <c r="V374" s="288">
        <f>'PRINT TARIFF'!Y349</f>
        <v>0</v>
      </c>
      <c r="W374" s="288">
        <f>'PRINT TARIFF'!Z349</f>
        <v>0</v>
      </c>
      <c r="X374" s="289">
        <f>'PRINT TARIFF'!AA349</f>
        <v>72</v>
      </c>
      <c r="Y374" s="290">
        <f>'PRINT TARIFF'!AI349</f>
        <v>0</v>
      </c>
      <c r="Z374" s="290" t="str">
        <f>IF('PRINT TARIFF'!AJ349&lt;&gt;"",'PRINT TARIFF'!AJ349,"")</f>
        <v/>
      </c>
      <c r="AA374" s="291">
        <f>'PRINT TARIFF'!AK349</f>
        <v>0</v>
      </c>
    </row>
    <row r="375" spans="1:27" s="292" customFormat="1" ht="13.9" customHeight="1" x14ac:dyDescent="0.2">
      <c r="A375" s="283" t="str">
        <f>'PRINT TARIFF'!A350</f>
        <v>Brisbane</v>
      </c>
      <c r="B375" s="284" t="str">
        <f>'PRINT TARIFF'!C350</f>
        <v>Shipco Transport</v>
      </c>
      <c r="C375" s="285" t="str">
        <f>'PRINT TARIFF'!D350</f>
        <v>Japan</v>
      </c>
      <c r="D375" s="285" t="str">
        <f>'PRINT TARIFF'!E350</f>
        <v>Kobe</v>
      </c>
      <c r="E375" s="286"/>
      <c r="F375" s="287" t="str">
        <f>'PRINT TARIFF'!H350</f>
        <v>USD</v>
      </c>
      <c r="G375" s="288">
        <f>'PRINT TARIFF'!I350</f>
        <v>56</v>
      </c>
      <c r="H375" s="288">
        <f>'PRINT TARIFF'!J350</f>
        <v>56</v>
      </c>
      <c r="I375" s="288">
        <f>'PRINT TARIFF'!K350</f>
        <v>56</v>
      </c>
      <c r="J375" s="644" t="str">
        <f>'PRINT TARIFF'!L350</f>
        <v>via SGSIN</v>
      </c>
      <c r="K375" s="289">
        <f>'PRINT TARIFF'!N350</f>
        <v>26</v>
      </c>
      <c r="L375" s="288">
        <f>'PRINT TARIFF'!O350</f>
        <v>0</v>
      </c>
      <c r="M375" s="288">
        <f>'PRINT TARIFF'!P350</f>
        <v>0</v>
      </c>
      <c r="N375" s="288">
        <f>'PRINT TARIFF'!Q350</f>
        <v>20</v>
      </c>
      <c r="O375" s="288">
        <f>'PRINT TARIFF'!R350</f>
        <v>0</v>
      </c>
      <c r="P375" s="288">
        <f>'PRINT TARIFF'!S350</f>
        <v>0</v>
      </c>
      <c r="Q375" s="288">
        <f>'PRINT TARIFF'!T350</f>
        <v>15</v>
      </c>
      <c r="R375" s="288">
        <f>'PRINT TARIFF'!U350</f>
        <v>10</v>
      </c>
      <c r="S375" s="288">
        <f>'PRINT TARIFF'!V350</f>
        <v>0</v>
      </c>
      <c r="T375" s="288">
        <f>'PRINT TARIFF'!W350</f>
        <v>0</v>
      </c>
      <c r="U375" s="288">
        <f>'PRINT TARIFF'!X350</f>
        <v>0</v>
      </c>
      <c r="V375" s="288">
        <f>'PRINT TARIFF'!Y350</f>
        <v>0</v>
      </c>
      <c r="W375" s="288">
        <f>'PRINT TARIFF'!Z350</f>
        <v>0</v>
      </c>
      <c r="X375" s="289">
        <f>'PRINT TARIFF'!AA350</f>
        <v>72</v>
      </c>
      <c r="Y375" s="290">
        <f>'PRINT TARIFF'!AI350</f>
        <v>0</v>
      </c>
      <c r="Z375" s="290" t="str">
        <f>IF('PRINT TARIFF'!AJ350&lt;&gt;"",'PRINT TARIFF'!AJ350,"")</f>
        <v/>
      </c>
      <c r="AA375" s="291">
        <f>'PRINT TARIFF'!AK350</f>
        <v>0</v>
      </c>
    </row>
    <row r="376" spans="1:27" s="292" customFormat="1" ht="13.9" customHeight="1" x14ac:dyDescent="0.2">
      <c r="A376" s="283" t="str">
        <f>'PRINT TARIFF'!A351</f>
        <v>Fremantle</v>
      </c>
      <c r="B376" s="284" t="str">
        <f>'PRINT TARIFF'!C351</f>
        <v>Shipco Transport</v>
      </c>
      <c r="C376" s="285" t="str">
        <f>'PRINT TARIFF'!D351</f>
        <v>Japan</v>
      </c>
      <c r="D376" s="285" t="str">
        <f>'PRINT TARIFF'!E351</f>
        <v>Kobe</v>
      </c>
      <c r="E376" s="286"/>
      <c r="F376" s="287" t="str">
        <f>'PRINT TARIFF'!H351</f>
        <v>USD</v>
      </c>
      <c r="G376" s="288">
        <f>'PRINT TARIFF'!I351</f>
        <v>56</v>
      </c>
      <c r="H376" s="288">
        <f>'PRINT TARIFF'!J351</f>
        <v>56</v>
      </c>
      <c r="I376" s="288">
        <f>'PRINT TARIFF'!K351</f>
        <v>56</v>
      </c>
      <c r="J376" s="644" t="str">
        <f>'PRINT TARIFF'!L351</f>
        <v>via SGSIN</v>
      </c>
      <c r="K376" s="289">
        <f>'PRINT TARIFF'!N351</f>
        <v>20</v>
      </c>
      <c r="L376" s="288">
        <f>'PRINT TARIFF'!O351</f>
        <v>0</v>
      </c>
      <c r="M376" s="288">
        <f>'PRINT TARIFF'!P351</f>
        <v>0</v>
      </c>
      <c r="N376" s="288">
        <f>'PRINT TARIFF'!Q351</f>
        <v>20</v>
      </c>
      <c r="O376" s="288">
        <f>'PRINT TARIFF'!R351</f>
        <v>0</v>
      </c>
      <c r="P376" s="288">
        <f>'PRINT TARIFF'!S351</f>
        <v>0</v>
      </c>
      <c r="Q376" s="288">
        <f>'PRINT TARIFF'!T351</f>
        <v>15</v>
      </c>
      <c r="R376" s="288">
        <f>'PRINT TARIFF'!U351</f>
        <v>10</v>
      </c>
      <c r="S376" s="288">
        <f>'PRINT TARIFF'!V351</f>
        <v>0</v>
      </c>
      <c r="T376" s="288">
        <f>'PRINT TARIFF'!W351</f>
        <v>0</v>
      </c>
      <c r="U376" s="288">
        <f>'PRINT TARIFF'!X351</f>
        <v>0</v>
      </c>
      <c r="V376" s="288">
        <f>'PRINT TARIFF'!Y351</f>
        <v>0</v>
      </c>
      <c r="W376" s="288">
        <f>'PRINT TARIFF'!Z351</f>
        <v>0</v>
      </c>
      <c r="X376" s="289">
        <f>'PRINT TARIFF'!AA351</f>
        <v>72</v>
      </c>
      <c r="Y376" s="290">
        <f>'PRINT TARIFF'!AI351</f>
        <v>0</v>
      </c>
      <c r="Z376" s="290" t="str">
        <f>IF('PRINT TARIFF'!AJ351&lt;&gt;"",'PRINT TARIFF'!AJ351,"")</f>
        <v/>
      </c>
      <c r="AA376" s="291">
        <f>'PRINT TARIFF'!AK351</f>
        <v>0</v>
      </c>
    </row>
    <row r="377" spans="1:27" s="292" customFormat="1" ht="13.9" customHeight="1" x14ac:dyDescent="0.2">
      <c r="A377" s="283" t="str">
        <f>'PRINT TARIFF'!A352</f>
        <v>Melbourne</v>
      </c>
      <c r="B377" s="284" t="str">
        <f>'PRINT TARIFF'!C352</f>
        <v>Shipco Transport</v>
      </c>
      <c r="C377" s="285" t="str">
        <f>'PRINT TARIFF'!D352</f>
        <v>Japan</v>
      </c>
      <c r="D377" s="285" t="str">
        <f>'PRINT TARIFF'!E352</f>
        <v>Kobe</v>
      </c>
      <c r="E377" s="286"/>
      <c r="F377" s="287" t="str">
        <f>'PRINT TARIFF'!H352</f>
        <v>USD</v>
      </c>
      <c r="G377" s="288">
        <f>'PRINT TARIFF'!I352</f>
        <v>35</v>
      </c>
      <c r="H377" s="288">
        <f>'PRINT TARIFF'!J352</f>
        <v>35</v>
      </c>
      <c r="I377" s="288">
        <f>'PRINT TARIFF'!K352</f>
        <v>35</v>
      </c>
      <c r="J377" s="644" t="str">
        <f>'PRINT TARIFF'!L352</f>
        <v>Direct</v>
      </c>
      <c r="K377" s="289">
        <f>'PRINT TARIFF'!N352</f>
        <v>25</v>
      </c>
      <c r="L377" s="288">
        <f>'PRINT TARIFF'!O352</f>
        <v>0</v>
      </c>
      <c r="M377" s="288">
        <f>'PRINT TARIFF'!P352</f>
        <v>0</v>
      </c>
      <c r="N377" s="288">
        <f>'PRINT TARIFF'!Q352</f>
        <v>20</v>
      </c>
      <c r="O377" s="288">
        <f>'PRINT TARIFF'!R352</f>
        <v>0</v>
      </c>
      <c r="P377" s="288">
        <f>'PRINT TARIFF'!S352</f>
        <v>0</v>
      </c>
      <c r="Q377" s="288">
        <f>'PRINT TARIFF'!T352</f>
        <v>7</v>
      </c>
      <c r="R377" s="288">
        <f>'PRINT TARIFF'!U352</f>
        <v>0</v>
      </c>
      <c r="S377" s="288">
        <f>'PRINT TARIFF'!V352</f>
        <v>0</v>
      </c>
      <c r="T377" s="288">
        <f>'PRINT TARIFF'!W352</f>
        <v>0</v>
      </c>
      <c r="U377" s="288">
        <f>'PRINT TARIFF'!X352</f>
        <v>0</v>
      </c>
      <c r="V377" s="288">
        <f>'PRINT TARIFF'!Y352</f>
        <v>0</v>
      </c>
      <c r="W377" s="288">
        <f>'PRINT TARIFF'!Z352</f>
        <v>0</v>
      </c>
      <c r="X377" s="289">
        <f>'PRINT TARIFF'!AA352</f>
        <v>72</v>
      </c>
      <c r="Y377" s="290">
        <f>'PRINT TARIFF'!AI352</f>
        <v>0</v>
      </c>
      <c r="Z377" s="290" t="str">
        <f>IF('PRINT TARIFF'!AJ352&lt;&gt;"",'PRINT TARIFF'!AJ352,"")</f>
        <v/>
      </c>
      <c r="AA377" s="291">
        <f>'PRINT TARIFF'!AK352</f>
        <v>0</v>
      </c>
    </row>
    <row r="378" spans="1:27" s="292" customFormat="1" ht="13.9" customHeight="1" x14ac:dyDescent="0.2">
      <c r="A378" s="283" t="str">
        <f>'PRINT TARIFF'!A353</f>
        <v>Sydney</v>
      </c>
      <c r="B378" s="284" t="str">
        <f>'PRINT TARIFF'!C353</f>
        <v>Shipco Transport</v>
      </c>
      <c r="C378" s="285" t="str">
        <f>'PRINT TARIFF'!D353</f>
        <v>Japan</v>
      </c>
      <c r="D378" s="285" t="str">
        <f>'PRINT TARIFF'!E353</f>
        <v>Kobe</v>
      </c>
      <c r="E378" s="286"/>
      <c r="F378" s="287" t="str">
        <f>'PRINT TARIFF'!H353</f>
        <v>USD</v>
      </c>
      <c r="G378" s="288">
        <f>'PRINT TARIFF'!I353</f>
        <v>35</v>
      </c>
      <c r="H378" s="288">
        <f>'PRINT TARIFF'!J353</f>
        <v>35</v>
      </c>
      <c r="I378" s="288">
        <f>'PRINT TARIFF'!K353</f>
        <v>35</v>
      </c>
      <c r="J378" s="644" t="str">
        <f>'PRINT TARIFF'!L353</f>
        <v>Direct</v>
      </c>
      <c r="K378" s="289">
        <f>'PRINT TARIFF'!N353</f>
        <v>29</v>
      </c>
      <c r="L378" s="288">
        <f>'PRINT TARIFF'!O353</f>
        <v>0</v>
      </c>
      <c r="M378" s="288">
        <f>'PRINT TARIFF'!P353</f>
        <v>0</v>
      </c>
      <c r="N378" s="288">
        <f>'PRINT TARIFF'!Q353</f>
        <v>20</v>
      </c>
      <c r="O378" s="288">
        <f>'PRINT TARIFF'!R353</f>
        <v>0</v>
      </c>
      <c r="P378" s="288">
        <f>'PRINT TARIFF'!S353</f>
        <v>0</v>
      </c>
      <c r="Q378" s="288">
        <f>'PRINT TARIFF'!T353</f>
        <v>7</v>
      </c>
      <c r="R378" s="288">
        <f>'PRINT TARIFF'!U353</f>
        <v>0</v>
      </c>
      <c r="S378" s="288">
        <f>'PRINT TARIFF'!V353</f>
        <v>0</v>
      </c>
      <c r="T378" s="288">
        <f>'PRINT TARIFF'!W353</f>
        <v>0</v>
      </c>
      <c r="U378" s="288">
        <f>'PRINT TARIFF'!X353</f>
        <v>0</v>
      </c>
      <c r="V378" s="288">
        <f>'PRINT TARIFF'!Y353</f>
        <v>0</v>
      </c>
      <c r="W378" s="288">
        <f>'PRINT TARIFF'!Z353</f>
        <v>0</v>
      </c>
      <c r="X378" s="289">
        <f>'PRINT TARIFF'!AA353</f>
        <v>72</v>
      </c>
      <c r="Y378" s="290">
        <f>'PRINT TARIFF'!AI353</f>
        <v>0</v>
      </c>
      <c r="Z378" s="290" t="str">
        <f>IF('PRINT TARIFF'!AJ353&lt;&gt;"",'PRINT TARIFF'!AJ353,"")</f>
        <v/>
      </c>
      <c r="AA378" s="291">
        <f>'PRINT TARIFF'!AK353</f>
        <v>0</v>
      </c>
    </row>
    <row r="379" spans="1:27" s="292" customFormat="1" ht="13.9" customHeight="1" x14ac:dyDescent="0.2">
      <c r="A379" s="283" t="str">
        <f>'PRINT TARIFF'!A354</f>
        <v>Brisbane</v>
      </c>
      <c r="B379" s="284" t="str">
        <f>'PRINT TARIFF'!C354</f>
        <v>Shipco Transport</v>
      </c>
      <c r="C379" s="285" t="str">
        <f>'PRINT TARIFF'!D354</f>
        <v>Japan</v>
      </c>
      <c r="D379" s="285" t="str">
        <f>'PRINT TARIFF'!E354</f>
        <v>Moji</v>
      </c>
      <c r="E379" s="286"/>
      <c r="F379" s="287" t="str">
        <f>'PRINT TARIFF'!H354</f>
        <v>USD</v>
      </c>
      <c r="G379" s="288">
        <f>'PRINT TARIFF'!I354</f>
        <v>83</v>
      </c>
      <c r="H379" s="288">
        <f>'PRINT TARIFF'!J354</f>
        <v>83</v>
      </c>
      <c r="I379" s="288">
        <f>'PRINT TARIFF'!K354</f>
        <v>83</v>
      </c>
      <c r="J379" s="644" t="str">
        <f>'PRINT TARIFF'!L354</f>
        <v>via KRPUS</v>
      </c>
      <c r="K379" s="289">
        <f>'PRINT TARIFF'!N354</f>
        <v>54</v>
      </c>
      <c r="L379" s="288">
        <f>'PRINT TARIFF'!O354</f>
        <v>0</v>
      </c>
      <c r="M379" s="288">
        <f>'PRINT TARIFF'!P354</f>
        <v>0</v>
      </c>
      <c r="N379" s="288">
        <f>'PRINT TARIFF'!Q354</f>
        <v>20</v>
      </c>
      <c r="O379" s="288">
        <f>'PRINT TARIFF'!R354</f>
        <v>0</v>
      </c>
      <c r="P379" s="288">
        <f>'PRINT TARIFF'!S354</f>
        <v>0</v>
      </c>
      <c r="Q379" s="288">
        <f>'PRINT TARIFF'!T354</f>
        <v>15</v>
      </c>
      <c r="R379" s="288">
        <f>'PRINT TARIFF'!U354</f>
        <v>0</v>
      </c>
      <c r="S379" s="288">
        <f>'PRINT TARIFF'!V354</f>
        <v>0</v>
      </c>
      <c r="T379" s="288">
        <f>'PRINT TARIFF'!W354</f>
        <v>0</v>
      </c>
      <c r="U379" s="288">
        <f>'PRINT TARIFF'!X354</f>
        <v>0</v>
      </c>
      <c r="V379" s="288">
        <f>'PRINT TARIFF'!Y354</f>
        <v>0</v>
      </c>
      <c r="W379" s="288">
        <f>'PRINT TARIFF'!Z354</f>
        <v>0</v>
      </c>
      <c r="X379" s="289">
        <f>'PRINT TARIFF'!AA354</f>
        <v>73</v>
      </c>
      <c r="Y379" s="290">
        <f>'PRINT TARIFF'!AI354</f>
        <v>0</v>
      </c>
      <c r="Z379" s="290" t="str">
        <f>IF('PRINT TARIFF'!AJ354&lt;&gt;"",'PRINT TARIFF'!AJ354,"")</f>
        <v/>
      </c>
      <c r="AA379" s="291">
        <f>'PRINT TARIFF'!AK354</f>
        <v>0</v>
      </c>
    </row>
    <row r="380" spans="1:27" s="292" customFormat="1" ht="13.9" customHeight="1" x14ac:dyDescent="0.2">
      <c r="A380" s="283" t="str">
        <f>'PRINT TARIFF'!A355</f>
        <v>Melbourne</v>
      </c>
      <c r="B380" s="284" t="str">
        <f>'PRINT TARIFF'!C355</f>
        <v>Shipco Transport</v>
      </c>
      <c r="C380" s="285" t="str">
        <f>'PRINT TARIFF'!D355</f>
        <v>Japan</v>
      </c>
      <c r="D380" s="285" t="str">
        <f>'PRINT TARIFF'!E355</f>
        <v>Moji</v>
      </c>
      <c r="E380" s="286"/>
      <c r="F380" s="287" t="str">
        <f>'PRINT TARIFF'!H355</f>
        <v>USD</v>
      </c>
      <c r="G380" s="288">
        <f>'PRINT TARIFF'!I355</f>
        <v>83</v>
      </c>
      <c r="H380" s="288">
        <f>'PRINT TARIFF'!J355</f>
        <v>83</v>
      </c>
      <c r="I380" s="288">
        <f>'PRINT TARIFF'!K355</f>
        <v>83</v>
      </c>
      <c r="J380" s="644" t="str">
        <f>'PRINT TARIFF'!L355</f>
        <v>via KRPUS</v>
      </c>
      <c r="K380" s="289">
        <f>'PRINT TARIFF'!N355</f>
        <v>43</v>
      </c>
      <c r="L380" s="288">
        <f>'PRINT TARIFF'!O355</f>
        <v>0</v>
      </c>
      <c r="M380" s="288">
        <f>'PRINT TARIFF'!P355</f>
        <v>0</v>
      </c>
      <c r="N380" s="288">
        <f>'PRINT TARIFF'!Q355</f>
        <v>20</v>
      </c>
      <c r="O380" s="288">
        <f>'PRINT TARIFF'!R355</f>
        <v>0</v>
      </c>
      <c r="P380" s="288">
        <f>'PRINT TARIFF'!S355</f>
        <v>0</v>
      </c>
      <c r="Q380" s="288">
        <f>'PRINT TARIFF'!T355</f>
        <v>15</v>
      </c>
      <c r="R380" s="288">
        <f>'PRINT TARIFF'!U355</f>
        <v>0</v>
      </c>
      <c r="S380" s="288">
        <f>'PRINT TARIFF'!V355</f>
        <v>0</v>
      </c>
      <c r="T380" s="288">
        <f>'PRINT TARIFF'!W355</f>
        <v>0</v>
      </c>
      <c r="U380" s="288">
        <f>'PRINT TARIFF'!X355</f>
        <v>0</v>
      </c>
      <c r="V380" s="288">
        <f>'PRINT TARIFF'!Y355</f>
        <v>0</v>
      </c>
      <c r="W380" s="288">
        <f>'PRINT TARIFF'!Z355</f>
        <v>0</v>
      </c>
      <c r="X380" s="289">
        <f>'PRINT TARIFF'!AA355</f>
        <v>73</v>
      </c>
      <c r="Y380" s="290">
        <f>'PRINT TARIFF'!AI355</f>
        <v>0</v>
      </c>
      <c r="Z380" s="290" t="str">
        <f>IF('PRINT TARIFF'!AJ355&lt;&gt;"",'PRINT TARIFF'!AJ355,"")</f>
        <v/>
      </c>
      <c r="AA380" s="291">
        <f>'PRINT TARIFF'!AK355</f>
        <v>0</v>
      </c>
    </row>
    <row r="381" spans="1:27" s="292" customFormat="1" ht="13.9" customHeight="1" x14ac:dyDescent="0.2">
      <c r="A381" s="283" t="str">
        <f>'PRINT TARIFF'!A356</f>
        <v>Sydney</v>
      </c>
      <c r="B381" s="284" t="str">
        <f>'PRINT TARIFF'!C356</f>
        <v>Shipco Transport</v>
      </c>
      <c r="C381" s="285" t="str">
        <f>'PRINT TARIFF'!D356</f>
        <v>Japan</v>
      </c>
      <c r="D381" s="285" t="str">
        <f>'PRINT TARIFF'!E356</f>
        <v>Moji</v>
      </c>
      <c r="E381" s="286"/>
      <c r="F381" s="287" t="str">
        <f>'PRINT TARIFF'!H356</f>
        <v>USD</v>
      </c>
      <c r="G381" s="288">
        <f>'PRINT TARIFF'!I356</f>
        <v>83</v>
      </c>
      <c r="H381" s="288">
        <f>'PRINT TARIFF'!J356</f>
        <v>83</v>
      </c>
      <c r="I381" s="288">
        <f>'PRINT TARIFF'!K356</f>
        <v>83</v>
      </c>
      <c r="J381" s="644" t="str">
        <f>'PRINT TARIFF'!L356</f>
        <v>via KRPUS</v>
      </c>
      <c r="K381" s="289">
        <f>'PRINT TARIFF'!N356</f>
        <v>44</v>
      </c>
      <c r="L381" s="288">
        <f>'PRINT TARIFF'!O356</f>
        <v>0</v>
      </c>
      <c r="M381" s="288">
        <f>'PRINT TARIFF'!P356</f>
        <v>0</v>
      </c>
      <c r="N381" s="288">
        <f>'PRINT TARIFF'!Q356</f>
        <v>20</v>
      </c>
      <c r="O381" s="288">
        <f>'PRINT TARIFF'!R356</f>
        <v>0</v>
      </c>
      <c r="P381" s="288">
        <f>'PRINT TARIFF'!S356</f>
        <v>0</v>
      </c>
      <c r="Q381" s="288">
        <f>'PRINT TARIFF'!T356</f>
        <v>15</v>
      </c>
      <c r="R381" s="288">
        <f>'PRINT TARIFF'!U356</f>
        <v>0</v>
      </c>
      <c r="S381" s="288">
        <f>'PRINT TARIFF'!V356</f>
        <v>0</v>
      </c>
      <c r="T381" s="288">
        <f>'PRINT TARIFF'!W356</f>
        <v>0</v>
      </c>
      <c r="U381" s="288">
        <f>'PRINT TARIFF'!X356</f>
        <v>0</v>
      </c>
      <c r="V381" s="288">
        <f>'PRINT TARIFF'!Y356</f>
        <v>0</v>
      </c>
      <c r="W381" s="288">
        <f>'PRINT TARIFF'!Z356</f>
        <v>0</v>
      </c>
      <c r="X381" s="289">
        <f>'PRINT TARIFF'!AA356</f>
        <v>73</v>
      </c>
      <c r="Y381" s="290">
        <f>'PRINT TARIFF'!AI356</f>
        <v>0</v>
      </c>
      <c r="Z381" s="290" t="str">
        <f>IF('PRINT TARIFF'!AJ356&lt;&gt;"",'PRINT TARIFF'!AJ356,"")</f>
        <v/>
      </c>
      <c r="AA381" s="291">
        <f>'PRINT TARIFF'!AK356</f>
        <v>0</v>
      </c>
    </row>
    <row r="382" spans="1:27" s="292" customFormat="1" ht="13.9" customHeight="1" x14ac:dyDescent="0.2">
      <c r="A382" s="283" t="str">
        <f>'PRINT TARIFF'!A357</f>
        <v>Adelaide</v>
      </c>
      <c r="B382" s="284" t="str">
        <f>'PRINT TARIFF'!C357</f>
        <v>Shipco Transport</v>
      </c>
      <c r="C382" s="285" t="str">
        <f>'PRINT TARIFF'!D357</f>
        <v>Japan</v>
      </c>
      <c r="D382" s="285" t="str">
        <f>'PRINT TARIFF'!E357</f>
        <v>Nagoya</v>
      </c>
      <c r="E382" s="286"/>
      <c r="F382" s="287" t="str">
        <f>'PRINT TARIFF'!H357</f>
        <v>USD</v>
      </c>
      <c r="G382" s="288">
        <f>'PRINT TARIFF'!I357</f>
        <v>56</v>
      </c>
      <c r="H382" s="288">
        <f>'PRINT TARIFF'!J357</f>
        <v>56</v>
      </c>
      <c r="I382" s="288">
        <f>'PRINT TARIFF'!K357</f>
        <v>56</v>
      </c>
      <c r="J382" s="644" t="str">
        <f>'PRINT TARIFF'!L357</f>
        <v>via SGSIN</v>
      </c>
      <c r="K382" s="289">
        <f>'PRINT TARIFF'!N357</f>
        <v>34</v>
      </c>
      <c r="L382" s="288">
        <f>'PRINT TARIFF'!O357</f>
        <v>0</v>
      </c>
      <c r="M382" s="288">
        <f>'PRINT TARIFF'!P357</f>
        <v>0</v>
      </c>
      <c r="N382" s="288">
        <f>'PRINT TARIFF'!Q357</f>
        <v>20</v>
      </c>
      <c r="O382" s="288">
        <f>'PRINT TARIFF'!R357</f>
        <v>0</v>
      </c>
      <c r="P382" s="288">
        <f>'PRINT TARIFF'!S357</f>
        <v>0</v>
      </c>
      <c r="Q382" s="288">
        <f>'PRINT TARIFF'!T357</f>
        <v>13</v>
      </c>
      <c r="R382" s="288">
        <f>'PRINT TARIFF'!U357</f>
        <v>10</v>
      </c>
      <c r="S382" s="288">
        <f>'PRINT TARIFF'!V357</f>
        <v>0</v>
      </c>
      <c r="T382" s="288">
        <f>'PRINT TARIFF'!W357</f>
        <v>0</v>
      </c>
      <c r="U382" s="288">
        <f>'PRINT TARIFF'!X357</f>
        <v>0</v>
      </c>
      <c r="V382" s="288">
        <f>'PRINT TARIFF'!Y357</f>
        <v>0</v>
      </c>
      <c r="W382" s="288">
        <f>'PRINT TARIFF'!Z357</f>
        <v>0</v>
      </c>
      <c r="X382" s="289">
        <f>'PRINT TARIFF'!AA357</f>
        <v>74</v>
      </c>
      <c r="Y382" s="290">
        <f>'PRINT TARIFF'!AI357</f>
        <v>0</v>
      </c>
      <c r="Z382" s="290" t="str">
        <f>IF('PRINT TARIFF'!AJ357&lt;&gt;"",'PRINT TARIFF'!AJ357,"")</f>
        <v/>
      </c>
      <c r="AA382" s="291">
        <f>'PRINT TARIFF'!AK357</f>
        <v>0</v>
      </c>
    </row>
    <row r="383" spans="1:27" s="292" customFormat="1" ht="13.9" customHeight="1" x14ac:dyDescent="0.2">
      <c r="A383" s="283" t="str">
        <f>'PRINT TARIFF'!A358</f>
        <v>Brisbane</v>
      </c>
      <c r="B383" s="284" t="str">
        <f>'PRINT TARIFF'!C358</f>
        <v>Shipco Transport</v>
      </c>
      <c r="C383" s="285" t="str">
        <f>'PRINT TARIFF'!D358</f>
        <v>Japan</v>
      </c>
      <c r="D383" s="285" t="str">
        <f>'PRINT TARIFF'!E358</f>
        <v>Nagoya</v>
      </c>
      <c r="E383" s="286"/>
      <c r="F383" s="287" t="str">
        <f>'PRINT TARIFF'!H358</f>
        <v>USD</v>
      </c>
      <c r="G383" s="288">
        <f>'PRINT TARIFF'!I358</f>
        <v>56</v>
      </c>
      <c r="H383" s="288">
        <f>'PRINT TARIFF'!J358</f>
        <v>56</v>
      </c>
      <c r="I383" s="288">
        <f>'PRINT TARIFF'!K358</f>
        <v>56</v>
      </c>
      <c r="J383" s="644" t="str">
        <f>'PRINT TARIFF'!L358</f>
        <v>via SGSIN</v>
      </c>
      <c r="K383" s="289">
        <f>'PRINT TARIFF'!N358</f>
        <v>24</v>
      </c>
      <c r="L383" s="288">
        <f>'PRINT TARIFF'!O358</f>
        <v>0</v>
      </c>
      <c r="M383" s="288">
        <f>'PRINT TARIFF'!P358</f>
        <v>0</v>
      </c>
      <c r="N383" s="288">
        <f>'PRINT TARIFF'!Q358</f>
        <v>20</v>
      </c>
      <c r="O383" s="288">
        <f>'PRINT TARIFF'!R358</f>
        <v>0</v>
      </c>
      <c r="P383" s="288">
        <f>'PRINT TARIFF'!S358</f>
        <v>0</v>
      </c>
      <c r="Q383" s="288">
        <f>'PRINT TARIFF'!T358</f>
        <v>13</v>
      </c>
      <c r="R383" s="288">
        <f>'PRINT TARIFF'!U358</f>
        <v>10</v>
      </c>
      <c r="S383" s="288">
        <f>'PRINT TARIFF'!V358</f>
        <v>0</v>
      </c>
      <c r="T383" s="288">
        <f>'PRINT TARIFF'!W358</f>
        <v>0</v>
      </c>
      <c r="U383" s="288">
        <f>'PRINT TARIFF'!X358</f>
        <v>0</v>
      </c>
      <c r="V383" s="288">
        <f>'PRINT TARIFF'!Y358</f>
        <v>0</v>
      </c>
      <c r="W383" s="288">
        <f>'PRINT TARIFF'!Z358</f>
        <v>0</v>
      </c>
      <c r="X383" s="289">
        <f>'PRINT TARIFF'!AA358</f>
        <v>74</v>
      </c>
      <c r="Y383" s="290">
        <f>'PRINT TARIFF'!AI358</f>
        <v>0</v>
      </c>
      <c r="Z383" s="290" t="str">
        <f>IF('PRINT TARIFF'!AJ358&lt;&gt;"",'PRINT TARIFF'!AJ358,"")</f>
        <v/>
      </c>
      <c r="AA383" s="291">
        <f>'PRINT TARIFF'!AK358</f>
        <v>0</v>
      </c>
    </row>
    <row r="384" spans="1:27" s="292" customFormat="1" ht="13.9" customHeight="1" x14ac:dyDescent="0.2">
      <c r="A384" s="283" t="str">
        <f>'PRINT TARIFF'!A359</f>
        <v>Fremantle</v>
      </c>
      <c r="B384" s="284" t="str">
        <f>'PRINT TARIFF'!C359</f>
        <v>Shipco Transport</v>
      </c>
      <c r="C384" s="285" t="str">
        <f>'PRINT TARIFF'!D359</f>
        <v>Japan</v>
      </c>
      <c r="D384" s="285" t="str">
        <f>'PRINT TARIFF'!E359</f>
        <v>Nagoya</v>
      </c>
      <c r="E384" s="286"/>
      <c r="F384" s="287" t="str">
        <f>'PRINT TARIFF'!H359</f>
        <v>USD</v>
      </c>
      <c r="G384" s="288">
        <f>'PRINT TARIFF'!I359</f>
        <v>56</v>
      </c>
      <c r="H384" s="288">
        <f>'PRINT TARIFF'!J359</f>
        <v>56</v>
      </c>
      <c r="I384" s="288">
        <f>'PRINT TARIFF'!K359</f>
        <v>56</v>
      </c>
      <c r="J384" s="644" t="str">
        <f>'PRINT TARIFF'!L359</f>
        <v>via SGSIN</v>
      </c>
      <c r="K384" s="289">
        <f>'PRINT TARIFF'!N359</f>
        <v>22</v>
      </c>
      <c r="L384" s="288">
        <f>'PRINT TARIFF'!O359</f>
        <v>0</v>
      </c>
      <c r="M384" s="288">
        <f>'PRINT TARIFF'!P359</f>
        <v>0</v>
      </c>
      <c r="N384" s="288">
        <f>'PRINT TARIFF'!Q359</f>
        <v>20</v>
      </c>
      <c r="O384" s="288">
        <f>'PRINT TARIFF'!R359</f>
        <v>0</v>
      </c>
      <c r="P384" s="288">
        <f>'PRINT TARIFF'!S359</f>
        <v>0</v>
      </c>
      <c r="Q384" s="288">
        <f>'PRINT TARIFF'!T359</f>
        <v>13</v>
      </c>
      <c r="R384" s="288">
        <f>'PRINT TARIFF'!U359</f>
        <v>10</v>
      </c>
      <c r="S384" s="288">
        <f>'PRINT TARIFF'!V359</f>
        <v>0</v>
      </c>
      <c r="T384" s="288">
        <f>'PRINT TARIFF'!W359</f>
        <v>0</v>
      </c>
      <c r="U384" s="288">
        <f>'PRINT TARIFF'!X359</f>
        <v>0</v>
      </c>
      <c r="V384" s="288">
        <f>'PRINT TARIFF'!Y359</f>
        <v>0</v>
      </c>
      <c r="W384" s="288">
        <f>'PRINT TARIFF'!Z359</f>
        <v>0</v>
      </c>
      <c r="X384" s="289">
        <f>'PRINT TARIFF'!AA359</f>
        <v>74</v>
      </c>
      <c r="Y384" s="290">
        <f>'PRINT TARIFF'!AI359</f>
        <v>0</v>
      </c>
      <c r="Z384" s="290" t="str">
        <f>IF('PRINT TARIFF'!AJ359&lt;&gt;"",'PRINT TARIFF'!AJ359,"")</f>
        <v/>
      </c>
      <c r="AA384" s="291">
        <f>'PRINT TARIFF'!AK359</f>
        <v>0</v>
      </c>
    </row>
    <row r="385" spans="1:27" s="292" customFormat="1" ht="13.9" customHeight="1" x14ac:dyDescent="0.2">
      <c r="A385" s="283" t="str">
        <f>'PRINT TARIFF'!A360</f>
        <v>Melbourne</v>
      </c>
      <c r="B385" s="284" t="str">
        <f>'PRINT TARIFF'!C360</f>
        <v>Shipco Transport</v>
      </c>
      <c r="C385" s="285" t="str">
        <f>'PRINT TARIFF'!D360</f>
        <v>Japan</v>
      </c>
      <c r="D385" s="285" t="str">
        <f>'PRINT TARIFF'!E360</f>
        <v>Nagoya</v>
      </c>
      <c r="E385" s="286"/>
      <c r="F385" s="287" t="str">
        <f>'PRINT TARIFF'!H360</f>
        <v>USD</v>
      </c>
      <c r="G385" s="288">
        <f>'PRINT TARIFF'!I360</f>
        <v>56</v>
      </c>
      <c r="H385" s="288">
        <f>'PRINT TARIFF'!J360</f>
        <v>56</v>
      </c>
      <c r="I385" s="288">
        <f>'PRINT TARIFF'!K360</f>
        <v>56</v>
      </c>
      <c r="J385" s="644" t="str">
        <f>'PRINT TARIFF'!L360</f>
        <v>via SGSIN</v>
      </c>
      <c r="K385" s="289">
        <f>'PRINT TARIFF'!N360</f>
        <v>25</v>
      </c>
      <c r="L385" s="288">
        <f>'PRINT TARIFF'!O360</f>
        <v>0</v>
      </c>
      <c r="M385" s="288">
        <f>'PRINT TARIFF'!P360</f>
        <v>0</v>
      </c>
      <c r="N385" s="288">
        <f>'PRINT TARIFF'!Q360</f>
        <v>20</v>
      </c>
      <c r="O385" s="288">
        <f>'PRINT TARIFF'!R360</f>
        <v>0</v>
      </c>
      <c r="P385" s="288">
        <f>'PRINT TARIFF'!S360</f>
        <v>0</v>
      </c>
      <c r="Q385" s="288">
        <f>'PRINT TARIFF'!T360</f>
        <v>13</v>
      </c>
      <c r="R385" s="288">
        <f>'PRINT TARIFF'!U360</f>
        <v>10</v>
      </c>
      <c r="S385" s="288">
        <f>'PRINT TARIFF'!V360</f>
        <v>0</v>
      </c>
      <c r="T385" s="288">
        <f>'PRINT TARIFF'!W360</f>
        <v>0</v>
      </c>
      <c r="U385" s="288">
        <f>'PRINT TARIFF'!X360</f>
        <v>0</v>
      </c>
      <c r="V385" s="288">
        <f>'PRINT TARIFF'!Y360</f>
        <v>0</v>
      </c>
      <c r="W385" s="288">
        <f>'PRINT TARIFF'!Z360</f>
        <v>0</v>
      </c>
      <c r="X385" s="289">
        <f>'PRINT TARIFF'!AA360</f>
        <v>74</v>
      </c>
      <c r="Y385" s="290">
        <f>'PRINT TARIFF'!AI360</f>
        <v>0</v>
      </c>
      <c r="Z385" s="290" t="str">
        <f>IF('PRINT TARIFF'!AJ360&lt;&gt;"",'PRINT TARIFF'!AJ360,"")</f>
        <v/>
      </c>
      <c r="AA385" s="291">
        <f>'PRINT TARIFF'!AK360</f>
        <v>0</v>
      </c>
    </row>
    <row r="386" spans="1:27" s="292" customFormat="1" ht="13.9" customHeight="1" x14ac:dyDescent="0.2">
      <c r="A386" s="283" t="str">
        <f>'PRINT TARIFF'!A361</f>
        <v>Sydney</v>
      </c>
      <c r="B386" s="284" t="str">
        <f>'PRINT TARIFF'!C361</f>
        <v>Shipco Transport</v>
      </c>
      <c r="C386" s="285" t="str">
        <f>'PRINT TARIFF'!D361</f>
        <v>Japan</v>
      </c>
      <c r="D386" s="285" t="str">
        <f>'PRINT TARIFF'!E361</f>
        <v>Nagoya</v>
      </c>
      <c r="E386" s="286"/>
      <c r="F386" s="287" t="str">
        <f>'PRINT TARIFF'!H361</f>
        <v>USD</v>
      </c>
      <c r="G386" s="288">
        <f>'PRINT TARIFF'!I361</f>
        <v>56</v>
      </c>
      <c r="H386" s="288">
        <f>'PRINT TARIFF'!J361</f>
        <v>56</v>
      </c>
      <c r="I386" s="288">
        <f>'PRINT TARIFF'!K361</f>
        <v>56</v>
      </c>
      <c r="J386" s="644" t="str">
        <f>'PRINT TARIFF'!L361</f>
        <v>via SGSIN</v>
      </c>
      <c r="K386" s="289">
        <f>'PRINT TARIFF'!N361</f>
        <v>27</v>
      </c>
      <c r="L386" s="288">
        <f>'PRINT TARIFF'!O361</f>
        <v>0</v>
      </c>
      <c r="M386" s="288">
        <f>'PRINT TARIFF'!P361</f>
        <v>0</v>
      </c>
      <c r="N386" s="288">
        <f>'PRINT TARIFF'!Q361</f>
        <v>20</v>
      </c>
      <c r="O386" s="288">
        <f>'PRINT TARIFF'!R361</f>
        <v>0</v>
      </c>
      <c r="P386" s="288">
        <f>'PRINT TARIFF'!S361</f>
        <v>0</v>
      </c>
      <c r="Q386" s="288">
        <f>'PRINT TARIFF'!T361</f>
        <v>13</v>
      </c>
      <c r="R386" s="288">
        <f>'PRINT TARIFF'!U361</f>
        <v>10</v>
      </c>
      <c r="S386" s="288">
        <f>'PRINT TARIFF'!V361</f>
        <v>0</v>
      </c>
      <c r="T386" s="288">
        <f>'PRINT TARIFF'!W361</f>
        <v>0</v>
      </c>
      <c r="U386" s="288">
        <f>'PRINT TARIFF'!X361</f>
        <v>0</v>
      </c>
      <c r="V386" s="288">
        <f>'PRINT TARIFF'!Y361</f>
        <v>0</v>
      </c>
      <c r="W386" s="288">
        <f>'PRINT TARIFF'!Z361</f>
        <v>0</v>
      </c>
      <c r="X386" s="289">
        <f>'PRINT TARIFF'!AA361</f>
        <v>74</v>
      </c>
      <c r="Y386" s="290">
        <f>'PRINT TARIFF'!AI361</f>
        <v>0</v>
      </c>
      <c r="Z386" s="290" t="str">
        <f>IF('PRINT TARIFF'!AJ361&lt;&gt;"",'PRINT TARIFF'!AJ361,"")</f>
        <v/>
      </c>
      <c r="AA386" s="291">
        <f>'PRINT TARIFF'!AK361</f>
        <v>0</v>
      </c>
    </row>
    <row r="387" spans="1:27" s="292" customFormat="1" ht="13.9" customHeight="1" x14ac:dyDescent="0.2">
      <c r="A387" s="283" t="str">
        <f>'PRINT TARIFF'!A362</f>
        <v>Adelaide</v>
      </c>
      <c r="B387" s="284" t="str">
        <f>'PRINT TARIFF'!C362</f>
        <v>Shipco Transport</v>
      </c>
      <c r="C387" s="285" t="str">
        <f>'PRINT TARIFF'!D362</f>
        <v>Japan</v>
      </c>
      <c r="D387" s="285" t="str">
        <f>'PRINT TARIFF'!E362</f>
        <v>Osaka</v>
      </c>
      <c r="E387" s="286"/>
      <c r="F387" s="287" t="str">
        <f>'PRINT TARIFF'!H362</f>
        <v>USD</v>
      </c>
      <c r="G387" s="288">
        <f>'PRINT TARIFF'!I362</f>
        <v>56</v>
      </c>
      <c r="H387" s="288">
        <f>'PRINT TARIFF'!J362</f>
        <v>56</v>
      </c>
      <c r="I387" s="288">
        <f>'PRINT TARIFF'!K362</f>
        <v>56</v>
      </c>
      <c r="J387" s="644" t="str">
        <f>'PRINT TARIFF'!L362</f>
        <v>via SGSIN</v>
      </c>
      <c r="K387" s="289">
        <f>'PRINT TARIFF'!N362</f>
        <v>32</v>
      </c>
      <c r="L387" s="288">
        <f>'PRINT TARIFF'!O362</f>
        <v>0</v>
      </c>
      <c r="M387" s="288">
        <f>'PRINT TARIFF'!P362</f>
        <v>0</v>
      </c>
      <c r="N387" s="288">
        <f>'PRINT TARIFF'!Q362</f>
        <v>20</v>
      </c>
      <c r="O387" s="288">
        <f>'PRINT TARIFF'!R362</f>
        <v>0</v>
      </c>
      <c r="P387" s="288">
        <f>'PRINT TARIFF'!S362</f>
        <v>0</v>
      </c>
      <c r="Q387" s="288">
        <f>'PRINT TARIFF'!T362</f>
        <v>15</v>
      </c>
      <c r="R387" s="288">
        <f>'PRINT TARIFF'!U362</f>
        <v>10</v>
      </c>
      <c r="S387" s="288">
        <f>'PRINT TARIFF'!V362</f>
        <v>0</v>
      </c>
      <c r="T387" s="288">
        <f>'PRINT TARIFF'!W362</f>
        <v>0</v>
      </c>
      <c r="U387" s="288">
        <f>'PRINT TARIFF'!X362</f>
        <v>0</v>
      </c>
      <c r="V387" s="288">
        <f>'PRINT TARIFF'!Y362</f>
        <v>0</v>
      </c>
      <c r="W387" s="288">
        <f>'PRINT TARIFF'!Z362</f>
        <v>0</v>
      </c>
      <c r="X387" s="289">
        <f>'PRINT TARIFF'!AA362</f>
        <v>75</v>
      </c>
      <c r="Y387" s="290">
        <f>'PRINT TARIFF'!AI362</f>
        <v>0</v>
      </c>
      <c r="Z387" s="290" t="str">
        <f>IF('PRINT TARIFF'!AJ362&lt;&gt;"",'PRINT TARIFF'!AJ362,"")</f>
        <v/>
      </c>
      <c r="AA387" s="291">
        <f>'PRINT TARIFF'!AK362</f>
        <v>0</v>
      </c>
    </row>
    <row r="388" spans="1:27" s="292" customFormat="1" ht="13.9" customHeight="1" x14ac:dyDescent="0.2">
      <c r="A388" s="283" t="str">
        <f>'PRINT TARIFF'!A363</f>
        <v>Brisbane</v>
      </c>
      <c r="B388" s="284" t="str">
        <f>'PRINT TARIFF'!C363</f>
        <v>Shipco Transport</v>
      </c>
      <c r="C388" s="285" t="str">
        <f>'PRINT TARIFF'!D363</f>
        <v>Japan</v>
      </c>
      <c r="D388" s="285" t="str">
        <f>'PRINT TARIFF'!E363</f>
        <v>Osaka</v>
      </c>
      <c r="E388" s="286"/>
      <c r="F388" s="287" t="str">
        <f>'PRINT TARIFF'!H363</f>
        <v>USD</v>
      </c>
      <c r="G388" s="288">
        <f>'PRINT TARIFF'!I363</f>
        <v>56</v>
      </c>
      <c r="H388" s="288">
        <f>'PRINT TARIFF'!J363</f>
        <v>56</v>
      </c>
      <c r="I388" s="288">
        <f>'PRINT TARIFF'!K363</f>
        <v>56</v>
      </c>
      <c r="J388" s="644" t="str">
        <f>'PRINT TARIFF'!L363</f>
        <v>via SGSIN</v>
      </c>
      <c r="K388" s="289">
        <f>'PRINT TARIFF'!N363</f>
        <v>22</v>
      </c>
      <c r="L388" s="288">
        <f>'PRINT TARIFF'!O363</f>
        <v>0</v>
      </c>
      <c r="M388" s="288">
        <f>'PRINT TARIFF'!P363</f>
        <v>0</v>
      </c>
      <c r="N388" s="288">
        <f>'PRINT TARIFF'!Q363</f>
        <v>20</v>
      </c>
      <c r="O388" s="288">
        <f>'PRINT TARIFF'!R363</f>
        <v>0</v>
      </c>
      <c r="P388" s="288">
        <f>'PRINT TARIFF'!S363</f>
        <v>0</v>
      </c>
      <c r="Q388" s="288">
        <f>'PRINT TARIFF'!T363</f>
        <v>15</v>
      </c>
      <c r="R388" s="288">
        <f>'PRINT TARIFF'!U363</f>
        <v>10</v>
      </c>
      <c r="S388" s="288">
        <f>'PRINT TARIFF'!V363</f>
        <v>0</v>
      </c>
      <c r="T388" s="288">
        <f>'PRINT TARIFF'!W363</f>
        <v>0</v>
      </c>
      <c r="U388" s="288">
        <f>'PRINT TARIFF'!X363</f>
        <v>0</v>
      </c>
      <c r="V388" s="288">
        <f>'PRINT TARIFF'!Y363</f>
        <v>0</v>
      </c>
      <c r="W388" s="288">
        <f>'PRINT TARIFF'!Z363</f>
        <v>0</v>
      </c>
      <c r="X388" s="289">
        <f>'PRINT TARIFF'!AA363</f>
        <v>75</v>
      </c>
      <c r="Y388" s="290">
        <f>'PRINT TARIFF'!AI363</f>
        <v>0</v>
      </c>
      <c r="Z388" s="290" t="str">
        <f>IF('PRINT TARIFF'!AJ363&lt;&gt;"",'PRINT TARIFF'!AJ363,"")</f>
        <v/>
      </c>
      <c r="AA388" s="291">
        <f>'PRINT TARIFF'!AK363</f>
        <v>0</v>
      </c>
    </row>
    <row r="389" spans="1:27" s="292" customFormat="1" ht="13.9" customHeight="1" x14ac:dyDescent="0.2">
      <c r="A389" s="283" t="str">
        <f>'PRINT TARIFF'!A364</f>
        <v>Fremantle</v>
      </c>
      <c r="B389" s="284" t="str">
        <f>'PRINT TARIFF'!C364</f>
        <v>Shipco Transport</v>
      </c>
      <c r="C389" s="285" t="str">
        <f>'PRINT TARIFF'!D364</f>
        <v>Japan</v>
      </c>
      <c r="D389" s="285" t="str">
        <f>'PRINT TARIFF'!E364</f>
        <v>Osaka</v>
      </c>
      <c r="E389" s="286"/>
      <c r="F389" s="287" t="str">
        <f>'PRINT TARIFF'!H364</f>
        <v>USD</v>
      </c>
      <c r="G389" s="288">
        <f>'PRINT TARIFF'!I364</f>
        <v>56</v>
      </c>
      <c r="H389" s="288">
        <f>'PRINT TARIFF'!J364</f>
        <v>56</v>
      </c>
      <c r="I389" s="288">
        <f>'PRINT TARIFF'!K364</f>
        <v>56</v>
      </c>
      <c r="J389" s="644" t="str">
        <f>'PRINT TARIFF'!L364</f>
        <v>via SGSIN</v>
      </c>
      <c r="K389" s="289">
        <f>'PRINT TARIFF'!N364</f>
        <v>20</v>
      </c>
      <c r="L389" s="288">
        <f>'PRINT TARIFF'!O364</f>
        <v>0</v>
      </c>
      <c r="M389" s="288">
        <f>'PRINT TARIFF'!P364</f>
        <v>0</v>
      </c>
      <c r="N389" s="288">
        <f>'PRINT TARIFF'!Q364</f>
        <v>20</v>
      </c>
      <c r="O389" s="288">
        <f>'PRINT TARIFF'!R364</f>
        <v>0</v>
      </c>
      <c r="P389" s="288">
        <f>'PRINT TARIFF'!S364</f>
        <v>0</v>
      </c>
      <c r="Q389" s="288">
        <f>'PRINT TARIFF'!T364</f>
        <v>15</v>
      </c>
      <c r="R389" s="288">
        <f>'PRINT TARIFF'!U364</f>
        <v>10</v>
      </c>
      <c r="S389" s="288">
        <f>'PRINT TARIFF'!V364</f>
        <v>0</v>
      </c>
      <c r="T389" s="288">
        <f>'PRINT TARIFF'!W364</f>
        <v>0</v>
      </c>
      <c r="U389" s="288">
        <f>'PRINT TARIFF'!X364</f>
        <v>0</v>
      </c>
      <c r="V389" s="288">
        <f>'PRINT TARIFF'!Y364</f>
        <v>0</v>
      </c>
      <c r="W389" s="288">
        <f>'PRINT TARIFF'!Z364</f>
        <v>0</v>
      </c>
      <c r="X389" s="289">
        <f>'PRINT TARIFF'!AA364</f>
        <v>75</v>
      </c>
      <c r="Y389" s="290">
        <f>'PRINT TARIFF'!AI364</f>
        <v>0</v>
      </c>
      <c r="Z389" s="290" t="str">
        <f>IF('PRINT TARIFF'!AJ364&lt;&gt;"",'PRINT TARIFF'!AJ364,"")</f>
        <v/>
      </c>
      <c r="AA389" s="291">
        <f>'PRINT TARIFF'!AK364</f>
        <v>0</v>
      </c>
    </row>
    <row r="390" spans="1:27" s="292" customFormat="1" ht="13.9" customHeight="1" x14ac:dyDescent="0.2">
      <c r="A390" s="283" t="str">
        <f>'PRINT TARIFF'!A365</f>
        <v>Melbourne</v>
      </c>
      <c r="B390" s="284" t="str">
        <f>'PRINT TARIFF'!C365</f>
        <v>Shipco Transport</v>
      </c>
      <c r="C390" s="285" t="str">
        <f>'PRINT TARIFF'!D365</f>
        <v>Japan</v>
      </c>
      <c r="D390" s="285" t="str">
        <f>'PRINT TARIFF'!E365</f>
        <v>Osaka</v>
      </c>
      <c r="E390" s="286"/>
      <c r="F390" s="287" t="str">
        <f>'PRINT TARIFF'!H365</f>
        <v>USD</v>
      </c>
      <c r="G390" s="288">
        <f>'PRINT TARIFF'!I365</f>
        <v>35</v>
      </c>
      <c r="H390" s="288">
        <f>'PRINT TARIFF'!J365</f>
        <v>35</v>
      </c>
      <c r="I390" s="288">
        <f>'PRINT TARIFF'!K365</f>
        <v>35</v>
      </c>
      <c r="J390" s="644" t="str">
        <f>'PRINT TARIFF'!L365</f>
        <v>Direct</v>
      </c>
      <c r="K390" s="289">
        <f>'PRINT TARIFF'!N365</f>
        <v>25</v>
      </c>
      <c r="L390" s="288">
        <f>'PRINT TARIFF'!O365</f>
        <v>0</v>
      </c>
      <c r="M390" s="288">
        <f>'PRINT TARIFF'!P365</f>
        <v>0</v>
      </c>
      <c r="N390" s="288">
        <f>'PRINT TARIFF'!Q365</f>
        <v>20</v>
      </c>
      <c r="O390" s="288">
        <f>'PRINT TARIFF'!R365</f>
        <v>0</v>
      </c>
      <c r="P390" s="288">
        <f>'PRINT TARIFF'!S365</f>
        <v>0</v>
      </c>
      <c r="Q390" s="288">
        <f>'PRINT TARIFF'!T365</f>
        <v>7</v>
      </c>
      <c r="R390" s="288">
        <f>'PRINT TARIFF'!U365</f>
        <v>0</v>
      </c>
      <c r="S390" s="288">
        <f>'PRINT TARIFF'!V365</f>
        <v>0</v>
      </c>
      <c r="T390" s="288">
        <f>'PRINT TARIFF'!W365</f>
        <v>0</v>
      </c>
      <c r="U390" s="288">
        <f>'PRINT TARIFF'!X365</f>
        <v>0</v>
      </c>
      <c r="V390" s="288">
        <f>'PRINT TARIFF'!Y365</f>
        <v>0</v>
      </c>
      <c r="W390" s="288">
        <f>'PRINT TARIFF'!Z365</f>
        <v>0</v>
      </c>
      <c r="X390" s="289">
        <f>'PRINT TARIFF'!AA365</f>
        <v>75</v>
      </c>
      <c r="Y390" s="290">
        <f>'PRINT TARIFF'!AI365</f>
        <v>0</v>
      </c>
      <c r="Z390" s="290" t="str">
        <f>IF('PRINT TARIFF'!AJ365&lt;&gt;"",'PRINT TARIFF'!AJ365,"")</f>
        <v/>
      </c>
      <c r="AA390" s="291">
        <f>'PRINT TARIFF'!AK365</f>
        <v>0</v>
      </c>
    </row>
    <row r="391" spans="1:27" s="292" customFormat="1" ht="13.9" customHeight="1" x14ac:dyDescent="0.2">
      <c r="A391" s="283" t="str">
        <f>'PRINT TARIFF'!A366</f>
        <v>Sydney</v>
      </c>
      <c r="B391" s="284" t="str">
        <f>'PRINT TARIFF'!C366</f>
        <v>Shipco Transport</v>
      </c>
      <c r="C391" s="285" t="str">
        <f>'PRINT TARIFF'!D366</f>
        <v>Japan</v>
      </c>
      <c r="D391" s="285" t="str">
        <f>'PRINT TARIFF'!E366</f>
        <v>Osaka</v>
      </c>
      <c r="E391" s="286"/>
      <c r="F391" s="287" t="str">
        <f>'PRINT TARIFF'!H366</f>
        <v>USD</v>
      </c>
      <c r="G391" s="288">
        <f>'PRINT TARIFF'!I366</f>
        <v>35</v>
      </c>
      <c r="H391" s="288">
        <f>'PRINT TARIFF'!J366</f>
        <v>35</v>
      </c>
      <c r="I391" s="288">
        <f>'PRINT TARIFF'!K366</f>
        <v>35</v>
      </c>
      <c r="J391" s="644" t="str">
        <f>'PRINT TARIFF'!L366</f>
        <v>Direct</v>
      </c>
      <c r="K391" s="289">
        <f>'PRINT TARIFF'!N366</f>
        <v>29</v>
      </c>
      <c r="L391" s="288">
        <f>'PRINT TARIFF'!O366</f>
        <v>0</v>
      </c>
      <c r="M391" s="288">
        <f>'PRINT TARIFF'!P366</f>
        <v>0</v>
      </c>
      <c r="N391" s="288">
        <f>'PRINT TARIFF'!Q366</f>
        <v>20</v>
      </c>
      <c r="O391" s="288">
        <f>'PRINT TARIFF'!R366</f>
        <v>0</v>
      </c>
      <c r="P391" s="288">
        <f>'PRINT TARIFF'!S366</f>
        <v>0</v>
      </c>
      <c r="Q391" s="288">
        <f>'PRINT TARIFF'!T366</f>
        <v>7</v>
      </c>
      <c r="R391" s="288">
        <f>'PRINT TARIFF'!U366</f>
        <v>0</v>
      </c>
      <c r="S391" s="288">
        <f>'PRINT TARIFF'!V366</f>
        <v>0</v>
      </c>
      <c r="T391" s="288">
        <f>'PRINT TARIFF'!W366</f>
        <v>0</v>
      </c>
      <c r="U391" s="288">
        <f>'PRINT TARIFF'!X366</f>
        <v>0</v>
      </c>
      <c r="V391" s="288">
        <f>'PRINT TARIFF'!Y366</f>
        <v>0</v>
      </c>
      <c r="W391" s="288">
        <f>'PRINT TARIFF'!Z366</f>
        <v>0</v>
      </c>
      <c r="X391" s="289">
        <f>'PRINT TARIFF'!AA366</f>
        <v>75</v>
      </c>
      <c r="Y391" s="290">
        <f>'PRINT TARIFF'!AI366</f>
        <v>0</v>
      </c>
      <c r="Z391" s="290" t="str">
        <f>IF('PRINT TARIFF'!AJ366&lt;&gt;"",'PRINT TARIFF'!AJ366,"")</f>
        <v/>
      </c>
      <c r="AA391" s="291">
        <f>'PRINT TARIFF'!AK366</f>
        <v>0</v>
      </c>
    </row>
    <row r="392" spans="1:27" s="292" customFormat="1" ht="13.9" customHeight="1" x14ac:dyDescent="0.2">
      <c r="A392" s="283" t="str">
        <f>'PRINT TARIFF'!A367</f>
        <v>Adelaide</v>
      </c>
      <c r="B392" s="284" t="str">
        <f>'PRINT TARIFF'!C367</f>
        <v>Shipco Transport</v>
      </c>
      <c r="C392" s="285" t="str">
        <f>'PRINT TARIFF'!D367</f>
        <v>Japan</v>
      </c>
      <c r="D392" s="285" t="str">
        <f>'PRINT TARIFF'!E367</f>
        <v>Tokyo</v>
      </c>
      <c r="E392" s="286"/>
      <c r="F392" s="287" t="str">
        <f>'PRINT TARIFF'!H367</f>
        <v>USD</v>
      </c>
      <c r="G392" s="288">
        <f>'PRINT TARIFF'!I367</f>
        <v>56</v>
      </c>
      <c r="H392" s="288">
        <f>'PRINT TARIFF'!J367</f>
        <v>56</v>
      </c>
      <c r="I392" s="288">
        <f>'PRINT TARIFF'!K367</f>
        <v>56</v>
      </c>
      <c r="J392" s="644" t="str">
        <f>'PRINT TARIFF'!L367</f>
        <v>via SGSIN</v>
      </c>
      <c r="K392" s="289">
        <f>'PRINT TARIFF'!N367</f>
        <v>35</v>
      </c>
      <c r="L392" s="288">
        <f>'PRINT TARIFF'!O367</f>
        <v>0</v>
      </c>
      <c r="M392" s="288">
        <f>'PRINT TARIFF'!P367</f>
        <v>0</v>
      </c>
      <c r="N392" s="288">
        <f>'PRINT TARIFF'!Q367</f>
        <v>20</v>
      </c>
      <c r="O392" s="288">
        <f>'PRINT TARIFF'!R367</f>
        <v>0</v>
      </c>
      <c r="P392" s="288">
        <f>'PRINT TARIFF'!S367</f>
        <v>0</v>
      </c>
      <c r="Q392" s="288">
        <f>'PRINT TARIFF'!T367</f>
        <v>13</v>
      </c>
      <c r="R392" s="288">
        <f>'PRINT TARIFF'!U367</f>
        <v>10</v>
      </c>
      <c r="S392" s="288">
        <f>'PRINT TARIFF'!V367</f>
        <v>0</v>
      </c>
      <c r="T392" s="288">
        <f>'PRINT TARIFF'!W367</f>
        <v>0</v>
      </c>
      <c r="U392" s="288">
        <f>'PRINT TARIFF'!X367</f>
        <v>0</v>
      </c>
      <c r="V392" s="288">
        <f>'PRINT TARIFF'!Y367</f>
        <v>0</v>
      </c>
      <c r="W392" s="288">
        <f>'PRINT TARIFF'!Z367</f>
        <v>0</v>
      </c>
      <c r="X392" s="289">
        <f>'PRINT TARIFF'!AA367</f>
        <v>76</v>
      </c>
      <c r="Y392" s="290">
        <f>'PRINT TARIFF'!AI367</f>
        <v>0</v>
      </c>
      <c r="Z392" s="290" t="str">
        <f>IF('PRINT TARIFF'!AJ367&lt;&gt;"",'PRINT TARIFF'!AJ367,"")</f>
        <v/>
      </c>
      <c r="AA392" s="291">
        <f>'PRINT TARIFF'!AK367</f>
        <v>0</v>
      </c>
    </row>
    <row r="393" spans="1:27" s="292" customFormat="1" ht="13.9" customHeight="1" x14ac:dyDescent="0.2">
      <c r="A393" s="283" t="str">
        <f>'PRINT TARIFF'!A368</f>
        <v>Brisbane</v>
      </c>
      <c r="B393" s="284" t="str">
        <f>'PRINT TARIFF'!C368</f>
        <v>Shipco Transport</v>
      </c>
      <c r="C393" s="285" t="str">
        <f>'PRINT TARIFF'!D368</f>
        <v>Japan</v>
      </c>
      <c r="D393" s="285" t="str">
        <f>'PRINT TARIFF'!E368</f>
        <v>Tokyo</v>
      </c>
      <c r="E393" s="286"/>
      <c r="F393" s="287" t="str">
        <f>'PRINT TARIFF'!H368</f>
        <v>USD</v>
      </c>
      <c r="G393" s="288">
        <f>'PRINT TARIFF'!I368</f>
        <v>56</v>
      </c>
      <c r="H393" s="288">
        <f>'PRINT TARIFF'!J368</f>
        <v>56</v>
      </c>
      <c r="I393" s="288">
        <f>'PRINT TARIFF'!K368</f>
        <v>56</v>
      </c>
      <c r="J393" s="644" t="str">
        <f>'PRINT TARIFF'!L368</f>
        <v>via SGSIN</v>
      </c>
      <c r="K393" s="289">
        <f>'PRINT TARIFF'!N368</f>
        <v>27</v>
      </c>
      <c r="L393" s="288">
        <f>'PRINT TARIFF'!O368</f>
        <v>0</v>
      </c>
      <c r="M393" s="288">
        <f>'PRINT TARIFF'!P368</f>
        <v>0</v>
      </c>
      <c r="N393" s="288">
        <f>'PRINT TARIFF'!Q368</f>
        <v>20</v>
      </c>
      <c r="O393" s="288">
        <f>'PRINT TARIFF'!R368</f>
        <v>0</v>
      </c>
      <c r="P393" s="288">
        <f>'PRINT TARIFF'!S368</f>
        <v>0</v>
      </c>
      <c r="Q393" s="288">
        <f>'PRINT TARIFF'!T368</f>
        <v>13</v>
      </c>
      <c r="R393" s="288">
        <f>'PRINT TARIFF'!U368</f>
        <v>10</v>
      </c>
      <c r="S393" s="288">
        <f>'PRINT TARIFF'!V368</f>
        <v>0</v>
      </c>
      <c r="T393" s="288">
        <f>'PRINT TARIFF'!W368</f>
        <v>0</v>
      </c>
      <c r="U393" s="288">
        <f>'PRINT TARIFF'!X368</f>
        <v>0</v>
      </c>
      <c r="V393" s="288">
        <f>'PRINT TARIFF'!Y368</f>
        <v>0</v>
      </c>
      <c r="W393" s="288">
        <f>'PRINT TARIFF'!Z368</f>
        <v>0</v>
      </c>
      <c r="X393" s="289">
        <f>'PRINT TARIFF'!AA368</f>
        <v>76</v>
      </c>
      <c r="Y393" s="290">
        <f>'PRINT TARIFF'!AI368</f>
        <v>0</v>
      </c>
      <c r="Z393" s="290" t="str">
        <f>IF('PRINT TARIFF'!AJ368&lt;&gt;"",'PRINT TARIFF'!AJ368,"")</f>
        <v/>
      </c>
      <c r="AA393" s="291">
        <f>'PRINT TARIFF'!AK368</f>
        <v>0</v>
      </c>
    </row>
    <row r="394" spans="1:27" s="292" customFormat="1" ht="13.9" customHeight="1" x14ac:dyDescent="0.2">
      <c r="A394" s="283" t="str">
        <f>'PRINT TARIFF'!A369</f>
        <v>Fremantle</v>
      </c>
      <c r="B394" s="284" t="str">
        <f>'PRINT TARIFF'!C369</f>
        <v>Shipco Transport</v>
      </c>
      <c r="C394" s="285" t="str">
        <f>'PRINT TARIFF'!D369</f>
        <v>Japan</v>
      </c>
      <c r="D394" s="285" t="str">
        <f>'PRINT TARIFF'!E369</f>
        <v>Tokyo</v>
      </c>
      <c r="E394" s="286"/>
      <c r="F394" s="287" t="str">
        <f>'PRINT TARIFF'!H369</f>
        <v>USD</v>
      </c>
      <c r="G394" s="288">
        <f>'PRINT TARIFF'!I369</f>
        <v>56</v>
      </c>
      <c r="H394" s="288">
        <f>'PRINT TARIFF'!J369</f>
        <v>56</v>
      </c>
      <c r="I394" s="288">
        <f>'PRINT TARIFF'!K369</f>
        <v>56</v>
      </c>
      <c r="J394" s="644" t="str">
        <f>'PRINT TARIFF'!L369</f>
        <v>via SGSIN</v>
      </c>
      <c r="K394" s="289">
        <f>'PRINT TARIFF'!N369</f>
        <v>24</v>
      </c>
      <c r="L394" s="288">
        <f>'PRINT TARIFF'!O369</f>
        <v>0</v>
      </c>
      <c r="M394" s="288">
        <f>'PRINT TARIFF'!P369</f>
        <v>0</v>
      </c>
      <c r="N394" s="288">
        <f>'PRINT TARIFF'!Q369</f>
        <v>20</v>
      </c>
      <c r="O394" s="288">
        <f>'PRINT TARIFF'!R369</f>
        <v>0</v>
      </c>
      <c r="P394" s="288">
        <f>'PRINT TARIFF'!S369</f>
        <v>0</v>
      </c>
      <c r="Q394" s="288">
        <f>'PRINT TARIFF'!T369</f>
        <v>13</v>
      </c>
      <c r="R394" s="288">
        <f>'PRINT TARIFF'!U369</f>
        <v>10</v>
      </c>
      <c r="S394" s="288">
        <f>'PRINT TARIFF'!V369</f>
        <v>0</v>
      </c>
      <c r="T394" s="288">
        <f>'PRINT TARIFF'!W369</f>
        <v>0</v>
      </c>
      <c r="U394" s="288">
        <f>'PRINT TARIFF'!X369</f>
        <v>0</v>
      </c>
      <c r="V394" s="288">
        <f>'PRINT TARIFF'!Y369</f>
        <v>0</v>
      </c>
      <c r="W394" s="288">
        <f>'PRINT TARIFF'!Z369</f>
        <v>0</v>
      </c>
      <c r="X394" s="289">
        <f>'PRINT TARIFF'!AA369</f>
        <v>76</v>
      </c>
      <c r="Y394" s="290">
        <f>'PRINT TARIFF'!AI369</f>
        <v>0</v>
      </c>
      <c r="Z394" s="290" t="str">
        <f>IF('PRINT TARIFF'!AJ369&lt;&gt;"",'PRINT TARIFF'!AJ369,"")</f>
        <v/>
      </c>
      <c r="AA394" s="291">
        <f>'PRINT TARIFF'!AK369</f>
        <v>0</v>
      </c>
    </row>
    <row r="395" spans="1:27" s="292" customFormat="1" ht="13.9" customHeight="1" x14ac:dyDescent="0.2">
      <c r="A395" s="283" t="str">
        <f>'PRINT TARIFF'!A370</f>
        <v>Melbourne</v>
      </c>
      <c r="B395" s="284" t="str">
        <f>'PRINT TARIFF'!C370</f>
        <v>Shipco Transport</v>
      </c>
      <c r="C395" s="285" t="str">
        <f>'PRINT TARIFF'!D370</f>
        <v>Japan</v>
      </c>
      <c r="D395" s="285" t="str">
        <f>'PRINT TARIFF'!E370</f>
        <v>Tokyo</v>
      </c>
      <c r="E395" s="286"/>
      <c r="F395" s="287" t="str">
        <f>'PRINT TARIFF'!H370</f>
        <v>USD</v>
      </c>
      <c r="G395" s="288">
        <f>'PRINT TARIFF'!I370</f>
        <v>35</v>
      </c>
      <c r="H395" s="288">
        <f>'PRINT TARIFF'!J370</f>
        <v>35</v>
      </c>
      <c r="I395" s="288">
        <f>'PRINT TARIFF'!K370</f>
        <v>35</v>
      </c>
      <c r="J395" s="644" t="str">
        <f>'PRINT TARIFF'!L370</f>
        <v>Direct</v>
      </c>
      <c r="K395" s="289">
        <f>'PRINT TARIFF'!N370</f>
        <v>27</v>
      </c>
      <c r="L395" s="288">
        <f>'PRINT TARIFF'!O370</f>
        <v>0</v>
      </c>
      <c r="M395" s="288">
        <f>'PRINT TARIFF'!P370</f>
        <v>0</v>
      </c>
      <c r="N395" s="288">
        <f>'PRINT TARIFF'!Q370</f>
        <v>20</v>
      </c>
      <c r="O395" s="288">
        <f>'PRINT TARIFF'!R370</f>
        <v>0</v>
      </c>
      <c r="P395" s="288">
        <f>'PRINT TARIFF'!S370</f>
        <v>0</v>
      </c>
      <c r="Q395" s="288">
        <f>'PRINT TARIFF'!T370</f>
        <v>7</v>
      </c>
      <c r="R395" s="288">
        <f>'PRINT TARIFF'!U370</f>
        <v>0</v>
      </c>
      <c r="S395" s="288">
        <f>'PRINT TARIFF'!V370</f>
        <v>0</v>
      </c>
      <c r="T395" s="288">
        <f>'PRINT TARIFF'!W370</f>
        <v>0</v>
      </c>
      <c r="U395" s="288">
        <f>'PRINT TARIFF'!X370</f>
        <v>0</v>
      </c>
      <c r="V395" s="288">
        <f>'PRINT TARIFF'!Y370</f>
        <v>0</v>
      </c>
      <c r="W395" s="288">
        <f>'PRINT TARIFF'!Z370</f>
        <v>0</v>
      </c>
      <c r="X395" s="289">
        <f>'PRINT TARIFF'!AA370</f>
        <v>76</v>
      </c>
      <c r="Y395" s="290">
        <f>'PRINT TARIFF'!AI370</f>
        <v>0</v>
      </c>
      <c r="Z395" s="290" t="str">
        <f>IF('PRINT TARIFF'!AJ370&lt;&gt;"",'PRINT TARIFF'!AJ370,"")</f>
        <v/>
      </c>
      <c r="AA395" s="291">
        <f>'PRINT TARIFF'!AK370</f>
        <v>0</v>
      </c>
    </row>
    <row r="396" spans="1:27" s="292" customFormat="1" ht="13.9" customHeight="1" x14ac:dyDescent="0.2">
      <c r="A396" s="283" t="str">
        <f>'PRINT TARIFF'!A371</f>
        <v>Sydney</v>
      </c>
      <c r="B396" s="284" t="str">
        <f>'PRINT TARIFF'!C371</f>
        <v>Shipco Transport</v>
      </c>
      <c r="C396" s="285" t="str">
        <f>'PRINT TARIFF'!D371</f>
        <v>Japan</v>
      </c>
      <c r="D396" s="285" t="str">
        <f>'PRINT TARIFF'!E371</f>
        <v>Tokyo</v>
      </c>
      <c r="E396" s="286"/>
      <c r="F396" s="287" t="str">
        <f>'PRINT TARIFF'!H371</f>
        <v>USD</v>
      </c>
      <c r="G396" s="288">
        <f>'PRINT TARIFF'!I371</f>
        <v>35</v>
      </c>
      <c r="H396" s="288">
        <f>'PRINT TARIFF'!J371</f>
        <v>35</v>
      </c>
      <c r="I396" s="288">
        <f>'PRINT TARIFF'!K371</f>
        <v>35</v>
      </c>
      <c r="J396" s="644" t="str">
        <f>'PRINT TARIFF'!L371</f>
        <v>Direct</v>
      </c>
      <c r="K396" s="289">
        <f>'PRINT TARIFF'!N371</f>
        <v>31</v>
      </c>
      <c r="L396" s="288">
        <f>'PRINT TARIFF'!O371</f>
        <v>0</v>
      </c>
      <c r="M396" s="288">
        <f>'PRINT TARIFF'!P371</f>
        <v>0</v>
      </c>
      <c r="N396" s="288">
        <f>'PRINT TARIFF'!Q371</f>
        <v>20</v>
      </c>
      <c r="O396" s="288">
        <f>'PRINT TARIFF'!R371</f>
        <v>0</v>
      </c>
      <c r="P396" s="288">
        <f>'PRINT TARIFF'!S371</f>
        <v>0</v>
      </c>
      <c r="Q396" s="288">
        <f>'PRINT TARIFF'!T371</f>
        <v>7</v>
      </c>
      <c r="R396" s="288">
        <f>'PRINT TARIFF'!U371</f>
        <v>0</v>
      </c>
      <c r="S396" s="288">
        <f>'PRINT TARIFF'!V371</f>
        <v>0</v>
      </c>
      <c r="T396" s="288">
        <f>'PRINT TARIFF'!W371</f>
        <v>0</v>
      </c>
      <c r="U396" s="288">
        <f>'PRINT TARIFF'!X371</f>
        <v>0</v>
      </c>
      <c r="V396" s="288">
        <f>'PRINT TARIFF'!Y371</f>
        <v>0</v>
      </c>
      <c r="W396" s="288">
        <f>'PRINT TARIFF'!Z371</f>
        <v>0</v>
      </c>
      <c r="X396" s="289">
        <f>'PRINT TARIFF'!AA371</f>
        <v>76</v>
      </c>
      <c r="Y396" s="290">
        <f>'PRINT TARIFF'!AI371</f>
        <v>0</v>
      </c>
      <c r="Z396" s="290" t="str">
        <f>IF('PRINT TARIFF'!AJ371&lt;&gt;"",'PRINT TARIFF'!AJ371,"")</f>
        <v/>
      </c>
      <c r="AA396" s="291">
        <f>'PRINT TARIFF'!AK371</f>
        <v>0</v>
      </c>
    </row>
    <row r="397" spans="1:27" s="292" customFormat="1" ht="13.9" customHeight="1" x14ac:dyDescent="0.2">
      <c r="A397" s="283" t="str">
        <f>'PRINT TARIFF'!A372</f>
        <v>Adelaide</v>
      </c>
      <c r="B397" s="284" t="str">
        <f>'PRINT TARIFF'!C372</f>
        <v>Shipco Transport</v>
      </c>
      <c r="C397" s="285" t="str">
        <f>'PRINT TARIFF'!D372</f>
        <v>Japan</v>
      </c>
      <c r="D397" s="285" t="str">
        <f>'PRINT TARIFF'!E372</f>
        <v>Yokohama</v>
      </c>
      <c r="E397" s="286"/>
      <c r="F397" s="287" t="str">
        <f>'PRINT TARIFF'!H372</f>
        <v>USD</v>
      </c>
      <c r="G397" s="288">
        <f>'PRINT TARIFF'!I372</f>
        <v>56</v>
      </c>
      <c r="H397" s="288">
        <f>'PRINT TARIFF'!J372</f>
        <v>56</v>
      </c>
      <c r="I397" s="288">
        <f>'PRINT TARIFF'!K372</f>
        <v>56</v>
      </c>
      <c r="J397" s="644" t="str">
        <f>'PRINT TARIFF'!L372</f>
        <v>via SGSIN</v>
      </c>
      <c r="K397" s="289">
        <f>'PRINT TARIFF'!N372</f>
        <v>35</v>
      </c>
      <c r="L397" s="288">
        <f>'PRINT TARIFF'!O372</f>
        <v>0</v>
      </c>
      <c r="M397" s="288">
        <f>'PRINT TARIFF'!P372</f>
        <v>0</v>
      </c>
      <c r="N397" s="288">
        <f>'PRINT TARIFF'!Q372</f>
        <v>20</v>
      </c>
      <c r="O397" s="288">
        <f>'PRINT TARIFF'!R372</f>
        <v>0</v>
      </c>
      <c r="P397" s="288">
        <f>'PRINT TARIFF'!S372</f>
        <v>0</v>
      </c>
      <c r="Q397" s="288">
        <f>'PRINT TARIFF'!T372</f>
        <v>13</v>
      </c>
      <c r="R397" s="288">
        <f>'PRINT TARIFF'!U372</f>
        <v>10</v>
      </c>
      <c r="S397" s="288">
        <f>'PRINT TARIFF'!V372</f>
        <v>0</v>
      </c>
      <c r="T397" s="288">
        <f>'PRINT TARIFF'!W372</f>
        <v>0</v>
      </c>
      <c r="U397" s="288">
        <f>'PRINT TARIFF'!X372</f>
        <v>0</v>
      </c>
      <c r="V397" s="288">
        <f>'PRINT TARIFF'!Y372</f>
        <v>0</v>
      </c>
      <c r="W397" s="288">
        <f>'PRINT TARIFF'!Z372</f>
        <v>0</v>
      </c>
      <c r="X397" s="289">
        <f>'PRINT TARIFF'!AA372</f>
        <v>77</v>
      </c>
      <c r="Y397" s="290">
        <f>'PRINT TARIFF'!AI372</f>
        <v>0</v>
      </c>
      <c r="Z397" s="290" t="str">
        <f>IF('PRINT TARIFF'!AJ372&lt;&gt;"",'PRINT TARIFF'!AJ372,"")</f>
        <v/>
      </c>
      <c r="AA397" s="291">
        <f>'PRINT TARIFF'!AK372</f>
        <v>0</v>
      </c>
    </row>
    <row r="398" spans="1:27" s="292" customFormat="1" ht="13.9" customHeight="1" x14ac:dyDescent="0.2">
      <c r="A398" s="283" t="str">
        <f>'PRINT TARIFF'!A373</f>
        <v>Brisbane</v>
      </c>
      <c r="B398" s="284" t="str">
        <f>'PRINT TARIFF'!C373</f>
        <v>Shipco Transport</v>
      </c>
      <c r="C398" s="285" t="str">
        <f>'PRINT TARIFF'!D373</f>
        <v>Japan</v>
      </c>
      <c r="D398" s="285" t="str">
        <f>'PRINT TARIFF'!E373</f>
        <v>Yokohama</v>
      </c>
      <c r="E398" s="286"/>
      <c r="F398" s="287" t="str">
        <f>'PRINT TARIFF'!H373</f>
        <v>USD</v>
      </c>
      <c r="G398" s="288">
        <f>'PRINT TARIFF'!I373</f>
        <v>56</v>
      </c>
      <c r="H398" s="288">
        <f>'PRINT TARIFF'!J373</f>
        <v>56</v>
      </c>
      <c r="I398" s="288">
        <f>'PRINT TARIFF'!K373</f>
        <v>56</v>
      </c>
      <c r="J398" s="644" t="str">
        <f>'PRINT TARIFF'!L373</f>
        <v>via SGSIN</v>
      </c>
      <c r="K398" s="289">
        <f>'PRINT TARIFF'!N373</f>
        <v>27</v>
      </c>
      <c r="L398" s="288">
        <f>'PRINT TARIFF'!O373</f>
        <v>0</v>
      </c>
      <c r="M398" s="288">
        <f>'PRINT TARIFF'!P373</f>
        <v>0</v>
      </c>
      <c r="N398" s="288">
        <f>'PRINT TARIFF'!Q373</f>
        <v>20</v>
      </c>
      <c r="O398" s="288">
        <f>'PRINT TARIFF'!R373</f>
        <v>0</v>
      </c>
      <c r="P398" s="288">
        <f>'PRINT TARIFF'!S373</f>
        <v>0</v>
      </c>
      <c r="Q398" s="288">
        <f>'PRINT TARIFF'!T373</f>
        <v>13</v>
      </c>
      <c r="R398" s="288">
        <f>'PRINT TARIFF'!U373</f>
        <v>10</v>
      </c>
      <c r="S398" s="288">
        <f>'PRINT TARIFF'!V373</f>
        <v>0</v>
      </c>
      <c r="T398" s="288">
        <f>'PRINT TARIFF'!W373</f>
        <v>0</v>
      </c>
      <c r="U398" s="288">
        <f>'PRINT TARIFF'!X373</f>
        <v>0</v>
      </c>
      <c r="V398" s="288">
        <f>'PRINT TARIFF'!Y373</f>
        <v>0</v>
      </c>
      <c r="W398" s="288">
        <f>'PRINT TARIFF'!Z373</f>
        <v>0</v>
      </c>
      <c r="X398" s="289">
        <f>'PRINT TARIFF'!AA373</f>
        <v>77</v>
      </c>
      <c r="Y398" s="290">
        <f>'PRINT TARIFF'!AI373</f>
        <v>0</v>
      </c>
      <c r="Z398" s="290" t="str">
        <f>IF('PRINT TARIFF'!AJ373&lt;&gt;"",'PRINT TARIFF'!AJ373,"")</f>
        <v/>
      </c>
      <c r="AA398" s="291">
        <f>'PRINT TARIFF'!AK373</f>
        <v>0</v>
      </c>
    </row>
    <row r="399" spans="1:27" s="292" customFormat="1" ht="13.9" customHeight="1" x14ac:dyDescent="0.2">
      <c r="A399" s="283" t="str">
        <f>'PRINT TARIFF'!A374</f>
        <v>Fremantle</v>
      </c>
      <c r="B399" s="284" t="str">
        <f>'PRINT TARIFF'!C374</f>
        <v>Shipco Transport</v>
      </c>
      <c r="C399" s="285" t="str">
        <f>'PRINT TARIFF'!D374</f>
        <v>Japan</v>
      </c>
      <c r="D399" s="285" t="str">
        <f>'PRINT TARIFF'!E374</f>
        <v>Yokohama</v>
      </c>
      <c r="E399" s="286"/>
      <c r="F399" s="287" t="str">
        <f>'PRINT TARIFF'!H374</f>
        <v>USD</v>
      </c>
      <c r="G399" s="288">
        <f>'PRINT TARIFF'!I374</f>
        <v>56</v>
      </c>
      <c r="H399" s="288">
        <f>'PRINT TARIFF'!J374</f>
        <v>56</v>
      </c>
      <c r="I399" s="288">
        <f>'PRINT TARIFF'!K374</f>
        <v>56</v>
      </c>
      <c r="J399" s="644" t="str">
        <f>'PRINT TARIFF'!L374</f>
        <v>via SGSIN</v>
      </c>
      <c r="K399" s="289">
        <f>'PRINT TARIFF'!N374</f>
        <v>24</v>
      </c>
      <c r="L399" s="288">
        <f>'PRINT TARIFF'!O374</f>
        <v>0</v>
      </c>
      <c r="M399" s="288">
        <f>'PRINT TARIFF'!P374</f>
        <v>0</v>
      </c>
      <c r="N399" s="288">
        <f>'PRINT TARIFF'!Q374</f>
        <v>20</v>
      </c>
      <c r="O399" s="288">
        <f>'PRINT TARIFF'!R374</f>
        <v>0</v>
      </c>
      <c r="P399" s="288">
        <f>'PRINT TARIFF'!S374</f>
        <v>0</v>
      </c>
      <c r="Q399" s="288">
        <f>'PRINT TARIFF'!T374</f>
        <v>13</v>
      </c>
      <c r="R399" s="288">
        <f>'PRINT TARIFF'!U374</f>
        <v>10</v>
      </c>
      <c r="S399" s="288">
        <f>'PRINT TARIFF'!V374</f>
        <v>0</v>
      </c>
      <c r="T399" s="288">
        <f>'PRINT TARIFF'!W374</f>
        <v>0</v>
      </c>
      <c r="U399" s="288">
        <f>'PRINT TARIFF'!X374</f>
        <v>0</v>
      </c>
      <c r="V399" s="288">
        <f>'PRINT TARIFF'!Y374</f>
        <v>0</v>
      </c>
      <c r="W399" s="288">
        <f>'PRINT TARIFF'!Z374</f>
        <v>0</v>
      </c>
      <c r="X399" s="289">
        <f>'PRINT TARIFF'!AA374</f>
        <v>77</v>
      </c>
      <c r="Y399" s="290">
        <f>'PRINT TARIFF'!AI374</f>
        <v>0</v>
      </c>
      <c r="Z399" s="290" t="str">
        <f>IF('PRINT TARIFF'!AJ374&lt;&gt;"",'PRINT TARIFF'!AJ374,"")</f>
        <v/>
      </c>
      <c r="AA399" s="291">
        <f>'PRINT TARIFF'!AK374</f>
        <v>0</v>
      </c>
    </row>
    <row r="400" spans="1:27" s="292" customFormat="1" ht="13.9" customHeight="1" x14ac:dyDescent="0.2">
      <c r="A400" s="283" t="str">
        <f>'PRINT TARIFF'!A375</f>
        <v>Melbourne</v>
      </c>
      <c r="B400" s="284" t="str">
        <f>'PRINT TARIFF'!C375</f>
        <v>Shipco Transport</v>
      </c>
      <c r="C400" s="285" t="str">
        <f>'PRINT TARIFF'!D375</f>
        <v>Japan</v>
      </c>
      <c r="D400" s="285" t="str">
        <f>'PRINT TARIFF'!E375</f>
        <v>Yokohama</v>
      </c>
      <c r="E400" s="286"/>
      <c r="F400" s="287" t="str">
        <f>'PRINT TARIFF'!H375</f>
        <v>USD</v>
      </c>
      <c r="G400" s="288">
        <f>'PRINT TARIFF'!I375</f>
        <v>35</v>
      </c>
      <c r="H400" s="288">
        <f>'PRINT TARIFF'!J375</f>
        <v>35</v>
      </c>
      <c r="I400" s="288">
        <f>'PRINT TARIFF'!K375</f>
        <v>35</v>
      </c>
      <c r="J400" s="644" t="str">
        <f>'PRINT TARIFF'!L375</f>
        <v>Direct</v>
      </c>
      <c r="K400" s="289">
        <f>'PRINT TARIFF'!N375</f>
        <v>27</v>
      </c>
      <c r="L400" s="288">
        <f>'PRINT TARIFF'!O375</f>
        <v>0</v>
      </c>
      <c r="M400" s="288">
        <f>'PRINT TARIFF'!P375</f>
        <v>0</v>
      </c>
      <c r="N400" s="288">
        <f>'PRINT TARIFF'!Q375</f>
        <v>20</v>
      </c>
      <c r="O400" s="288">
        <f>'PRINT TARIFF'!R375</f>
        <v>0</v>
      </c>
      <c r="P400" s="288">
        <f>'PRINT TARIFF'!S375</f>
        <v>0</v>
      </c>
      <c r="Q400" s="288">
        <f>'PRINT TARIFF'!T375</f>
        <v>7</v>
      </c>
      <c r="R400" s="288">
        <f>'PRINT TARIFF'!U375</f>
        <v>0</v>
      </c>
      <c r="S400" s="288">
        <f>'PRINT TARIFF'!V375</f>
        <v>0</v>
      </c>
      <c r="T400" s="288">
        <f>'PRINT TARIFF'!W375</f>
        <v>0</v>
      </c>
      <c r="U400" s="288">
        <f>'PRINT TARIFF'!X375</f>
        <v>0</v>
      </c>
      <c r="V400" s="288">
        <f>'PRINT TARIFF'!Y375</f>
        <v>0</v>
      </c>
      <c r="W400" s="288">
        <f>'PRINT TARIFF'!Z375</f>
        <v>0</v>
      </c>
      <c r="X400" s="289">
        <f>'PRINT TARIFF'!AA375</f>
        <v>77</v>
      </c>
      <c r="Y400" s="290">
        <f>'PRINT TARIFF'!AI375</f>
        <v>0</v>
      </c>
      <c r="Z400" s="290" t="str">
        <f>IF('PRINT TARIFF'!AJ375&lt;&gt;"",'PRINT TARIFF'!AJ375,"")</f>
        <v/>
      </c>
      <c r="AA400" s="291">
        <f>'PRINT TARIFF'!AK375</f>
        <v>0</v>
      </c>
    </row>
    <row r="401" spans="1:27" s="292" customFormat="1" ht="13.9" customHeight="1" x14ac:dyDescent="0.2">
      <c r="A401" s="283" t="str">
        <f>'PRINT TARIFF'!A376</f>
        <v>Sydney</v>
      </c>
      <c r="B401" s="284" t="str">
        <f>'PRINT TARIFF'!C376</f>
        <v>Shipco Transport</v>
      </c>
      <c r="C401" s="285" t="str">
        <f>'PRINT TARIFF'!D376</f>
        <v>Japan</v>
      </c>
      <c r="D401" s="285" t="str">
        <f>'PRINT TARIFF'!E376</f>
        <v>Yokohama</v>
      </c>
      <c r="E401" s="286"/>
      <c r="F401" s="287" t="str">
        <f>'PRINT TARIFF'!H376</f>
        <v>USD</v>
      </c>
      <c r="G401" s="288">
        <f>'PRINT TARIFF'!I376</f>
        <v>35</v>
      </c>
      <c r="H401" s="288">
        <f>'PRINT TARIFF'!J376</f>
        <v>35</v>
      </c>
      <c r="I401" s="288">
        <f>'PRINT TARIFF'!K376</f>
        <v>35</v>
      </c>
      <c r="J401" s="644" t="str">
        <f>'PRINT TARIFF'!L376</f>
        <v>Direct</v>
      </c>
      <c r="K401" s="289">
        <f>'PRINT TARIFF'!N376</f>
        <v>31</v>
      </c>
      <c r="L401" s="288">
        <f>'PRINT TARIFF'!O376</f>
        <v>0</v>
      </c>
      <c r="M401" s="288">
        <f>'PRINT TARIFF'!P376</f>
        <v>0</v>
      </c>
      <c r="N401" s="288">
        <f>'PRINT TARIFF'!Q376</f>
        <v>20</v>
      </c>
      <c r="O401" s="288">
        <f>'PRINT TARIFF'!R376</f>
        <v>0</v>
      </c>
      <c r="P401" s="288">
        <f>'PRINT TARIFF'!S376</f>
        <v>0</v>
      </c>
      <c r="Q401" s="288">
        <f>'PRINT TARIFF'!T376</f>
        <v>7</v>
      </c>
      <c r="R401" s="288">
        <f>'PRINT TARIFF'!U376</f>
        <v>0</v>
      </c>
      <c r="S401" s="288">
        <f>'PRINT TARIFF'!V376</f>
        <v>0</v>
      </c>
      <c r="T401" s="288">
        <f>'PRINT TARIFF'!W376</f>
        <v>0</v>
      </c>
      <c r="U401" s="288">
        <f>'PRINT TARIFF'!X376</f>
        <v>0</v>
      </c>
      <c r="V401" s="288">
        <f>'PRINT TARIFF'!Y376</f>
        <v>0</v>
      </c>
      <c r="W401" s="288">
        <f>'PRINT TARIFF'!Z376</f>
        <v>0</v>
      </c>
      <c r="X401" s="289">
        <f>'PRINT TARIFF'!AA376</f>
        <v>77</v>
      </c>
      <c r="Y401" s="290">
        <f>'PRINT TARIFF'!AI376</f>
        <v>0</v>
      </c>
      <c r="Z401" s="290" t="str">
        <f>IF('PRINT TARIFF'!AJ376&lt;&gt;"",'PRINT TARIFF'!AJ376,"")</f>
        <v/>
      </c>
      <c r="AA401" s="291">
        <f>'PRINT TARIFF'!AK376</f>
        <v>0</v>
      </c>
    </row>
    <row r="402" spans="1:27" s="292" customFormat="1" ht="13.9" customHeight="1" x14ac:dyDescent="0.2">
      <c r="A402" s="283" t="str">
        <f>'PRINT TARIFF'!A377</f>
        <v>Adelaide</v>
      </c>
      <c r="B402" s="284" t="str">
        <f>'PRINT TARIFF'!C377</f>
        <v>Shipco Transport</v>
      </c>
      <c r="C402" s="285" t="str">
        <f>'PRINT TARIFF'!D377</f>
        <v>Korea</v>
      </c>
      <c r="D402" s="285" t="str">
        <f>'PRINT TARIFF'!E377</f>
        <v>Busan</v>
      </c>
      <c r="E402" s="286"/>
      <c r="F402" s="287" t="str">
        <f>'PRINT TARIFF'!H377</f>
        <v>USD</v>
      </c>
      <c r="G402" s="288">
        <f>'PRINT TARIFF'!I377</f>
        <v>61</v>
      </c>
      <c r="H402" s="288">
        <f>'PRINT TARIFF'!J377</f>
        <v>61</v>
      </c>
      <c r="I402" s="288">
        <f>'PRINT TARIFF'!K377</f>
        <v>61</v>
      </c>
      <c r="J402" s="644" t="str">
        <f>'PRINT TARIFF'!L377</f>
        <v>via SGSIN</v>
      </c>
      <c r="K402" s="289">
        <f>'PRINT TARIFF'!N377</f>
        <v>34</v>
      </c>
      <c r="L402" s="288">
        <f>'PRINT TARIFF'!O377</f>
        <v>0</v>
      </c>
      <c r="M402" s="288">
        <f>'PRINT TARIFF'!P377</f>
        <v>0</v>
      </c>
      <c r="N402" s="288">
        <f>'PRINT TARIFF'!Q377</f>
        <v>20</v>
      </c>
      <c r="O402" s="288">
        <f>'PRINT TARIFF'!R377</f>
        <v>0</v>
      </c>
      <c r="P402" s="288">
        <f>'PRINT TARIFF'!S377</f>
        <v>0</v>
      </c>
      <c r="Q402" s="288">
        <f>'PRINT TARIFF'!T377</f>
        <v>14</v>
      </c>
      <c r="R402" s="288">
        <f>'PRINT TARIFF'!U377</f>
        <v>10</v>
      </c>
      <c r="S402" s="288">
        <f>'PRINT TARIFF'!V377</f>
        <v>0</v>
      </c>
      <c r="T402" s="288">
        <f>'PRINT TARIFF'!W377</f>
        <v>0</v>
      </c>
      <c r="U402" s="288">
        <f>'PRINT TARIFF'!X377</f>
        <v>0</v>
      </c>
      <c r="V402" s="288">
        <f>'PRINT TARIFF'!Y377</f>
        <v>0</v>
      </c>
      <c r="W402" s="288">
        <f>'PRINT TARIFF'!Z377</f>
        <v>0</v>
      </c>
      <c r="X402" s="289">
        <f>'PRINT TARIFF'!AA377</f>
        <v>78</v>
      </c>
      <c r="Y402" s="290">
        <f>'PRINT TARIFF'!AI377</f>
        <v>0</v>
      </c>
      <c r="Z402" s="290" t="str">
        <f>IF('PRINT TARIFF'!AJ377&lt;&gt;"",'PRINT TARIFF'!AJ377,"")</f>
        <v/>
      </c>
      <c r="AA402" s="291">
        <f>'PRINT TARIFF'!AK377</f>
        <v>0</v>
      </c>
    </row>
    <row r="403" spans="1:27" s="292" customFormat="1" ht="13.9" customHeight="1" x14ac:dyDescent="0.2">
      <c r="A403" s="283" t="str">
        <f>'PRINT TARIFF'!A378</f>
        <v>Brisbane</v>
      </c>
      <c r="B403" s="284" t="str">
        <f>'PRINT TARIFF'!C378</f>
        <v>Shipco Transport</v>
      </c>
      <c r="C403" s="285" t="str">
        <f>'PRINT TARIFF'!D378</f>
        <v>Korea</v>
      </c>
      <c r="D403" s="285" t="str">
        <f>'PRINT TARIFF'!E378</f>
        <v>Busan</v>
      </c>
      <c r="E403" s="286"/>
      <c r="F403" s="287" t="str">
        <f>'PRINT TARIFF'!H378</f>
        <v>USD</v>
      </c>
      <c r="G403" s="288">
        <f>'PRINT TARIFF'!I378</f>
        <v>29</v>
      </c>
      <c r="H403" s="288">
        <f>'PRINT TARIFF'!J378</f>
        <v>29</v>
      </c>
      <c r="I403" s="288">
        <f>'PRINT TARIFF'!K378</f>
        <v>29</v>
      </c>
      <c r="J403" s="644" t="str">
        <f>'PRINT TARIFF'!L378</f>
        <v>Direct</v>
      </c>
      <c r="K403" s="289">
        <f>'PRINT TARIFF'!N378</f>
        <v>26</v>
      </c>
      <c r="L403" s="288">
        <f>'PRINT TARIFF'!O378</f>
        <v>0</v>
      </c>
      <c r="M403" s="288">
        <f>'PRINT TARIFF'!P378</f>
        <v>0</v>
      </c>
      <c r="N403" s="288">
        <f>'PRINT TARIFF'!Q378</f>
        <v>20</v>
      </c>
      <c r="O403" s="288">
        <f>'PRINT TARIFF'!R378</f>
        <v>0</v>
      </c>
      <c r="P403" s="288">
        <f>'PRINT TARIFF'!S378</f>
        <v>0</v>
      </c>
      <c r="Q403" s="288">
        <f>'PRINT TARIFF'!T378</f>
        <v>7</v>
      </c>
      <c r="R403" s="288">
        <f>'PRINT TARIFF'!U378</f>
        <v>0</v>
      </c>
      <c r="S403" s="288">
        <f>'PRINT TARIFF'!V378</f>
        <v>0</v>
      </c>
      <c r="T403" s="288">
        <f>'PRINT TARIFF'!W378</f>
        <v>0</v>
      </c>
      <c r="U403" s="288">
        <f>'PRINT TARIFF'!X378</f>
        <v>0</v>
      </c>
      <c r="V403" s="288">
        <f>'PRINT TARIFF'!Y378</f>
        <v>0</v>
      </c>
      <c r="W403" s="288">
        <f>'PRINT TARIFF'!Z378</f>
        <v>0</v>
      </c>
      <c r="X403" s="289">
        <f>'PRINT TARIFF'!AA378</f>
        <v>78</v>
      </c>
      <c r="Y403" s="290">
        <f>'PRINT TARIFF'!AI378</f>
        <v>0</v>
      </c>
      <c r="Z403" s="290" t="str">
        <f>IF('PRINT TARIFF'!AJ378&lt;&gt;"",'PRINT TARIFF'!AJ378,"")</f>
        <v/>
      </c>
      <c r="AA403" s="291">
        <f>'PRINT TARIFF'!AK378</f>
        <v>0</v>
      </c>
    </row>
    <row r="404" spans="1:27" s="292" customFormat="1" ht="13.9" customHeight="1" x14ac:dyDescent="0.2">
      <c r="A404" s="283" t="str">
        <f>'PRINT TARIFF'!A379</f>
        <v>Fremantle</v>
      </c>
      <c r="B404" s="284" t="str">
        <f>'PRINT TARIFF'!C379</f>
        <v>Shipco Transport</v>
      </c>
      <c r="C404" s="285" t="str">
        <f>'PRINT TARIFF'!D379</f>
        <v>Korea</v>
      </c>
      <c r="D404" s="285" t="str">
        <f>'PRINT TARIFF'!E379</f>
        <v>Busan</v>
      </c>
      <c r="E404" s="286"/>
      <c r="F404" s="287" t="str">
        <f>'PRINT TARIFF'!H379</f>
        <v>USD</v>
      </c>
      <c r="G404" s="288">
        <f>'PRINT TARIFF'!I379</f>
        <v>61</v>
      </c>
      <c r="H404" s="288">
        <f>'PRINT TARIFF'!J379</f>
        <v>61</v>
      </c>
      <c r="I404" s="288">
        <f>'PRINT TARIFF'!K379</f>
        <v>61</v>
      </c>
      <c r="J404" s="644" t="str">
        <f>'PRINT TARIFF'!L379</f>
        <v>via SGSIN</v>
      </c>
      <c r="K404" s="289">
        <f>'PRINT TARIFF'!N379</f>
        <v>23</v>
      </c>
      <c r="L404" s="288">
        <f>'PRINT TARIFF'!O379</f>
        <v>0</v>
      </c>
      <c r="M404" s="288">
        <f>'PRINT TARIFF'!P379</f>
        <v>0</v>
      </c>
      <c r="N404" s="288">
        <f>'PRINT TARIFF'!Q379</f>
        <v>20</v>
      </c>
      <c r="O404" s="288">
        <f>'PRINT TARIFF'!R379</f>
        <v>0</v>
      </c>
      <c r="P404" s="288">
        <f>'PRINT TARIFF'!S379</f>
        <v>0</v>
      </c>
      <c r="Q404" s="288">
        <f>'PRINT TARIFF'!T379</f>
        <v>14</v>
      </c>
      <c r="R404" s="288">
        <f>'PRINT TARIFF'!U379</f>
        <v>10</v>
      </c>
      <c r="S404" s="288">
        <f>'PRINT TARIFF'!V379</f>
        <v>0</v>
      </c>
      <c r="T404" s="288">
        <f>'PRINT TARIFF'!W379</f>
        <v>0</v>
      </c>
      <c r="U404" s="288">
        <f>'PRINT TARIFF'!X379</f>
        <v>0</v>
      </c>
      <c r="V404" s="288">
        <f>'PRINT TARIFF'!Y379</f>
        <v>0</v>
      </c>
      <c r="W404" s="288">
        <f>'PRINT TARIFF'!Z379</f>
        <v>0</v>
      </c>
      <c r="X404" s="289">
        <f>'PRINT TARIFF'!AA379</f>
        <v>78</v>
      </c>
      <c r="Y404" s="290">
        <f>'PRINT TARIFF'!AI379</f>
        <v>0</v>
      </c>
      <c r="Z404" s="290" t="str">
        <f>IF('PRINT TARIFF'!AJ379&lt;&gt;"",'PRINT TARIFF'!AJ379,"")</f>
        <v/>
      </c>
      <c r="AA404" s="291">
        <f>'PRINT TARIFF'!AK379</f>
        <v>0</v>
      </c>
    </row>
    <row r="405" spans="1:27" s="292" customFormat="1" ht="13.9" customHeight="1" x14ac:dyDescent="0.2">
      <c r="A405" s="283" t="str">
        <f>'PRINT TARIFF'!A380</f>
        <v>Melbourne</v>
      </c>
      <c r="B405" s="284" t="str">
        <f>'PRINT TARIFF'!C380</f>
        <v>Shipco Transport</v>
      </c>
      <c r="C405" s="285" t="str">
        <f>'PRINT TARIFF'!D380</f>
        <v>Korea</v>
      </c>
      <c r="D405" s="285" t="str">
        <f>'PRINT TARIFF'!E380</f>
        <v>Busan</v>
      </c>
      <c r="E405" s="286"/>
      <c r="F405" s="287" t="str">
        <f>'PRINT TARIFF'!H380</f>
        <v>USD</v>
      </c>
      <c r="G405" s="288">
        <f>'PRINT TARIFF'!I380</f>
        <v>29</v>
      </c>
      <c r="H405" s="288">
        <f>'PRINT TARIFF'!J380</f>
        <v>29</v>
      </c>
      <c r="I405" s="288">
        <f>'PRINT TARIFF'!K380</f>
        <v>29</v>
      </c>
      <c r="J405" s="644" t="str">
        <f>'PRINT TARIFF'!L380</f>
        <v>Direct</v>
      </c>
      <c r="K405" s="289">
        <f>'PRINT TARIFF'!N380</f>
        <v>20</v>
      </c>
      <c r="L405" s="288">
        <f>'PRINT TARIFF'!O380</f>
        <v>0</v>
      </c>
      <c r="M405" s="288">
        <f>'PRINT TARIFF'!P380</f>
        <v>0</v>
      </c>
      <c r="N405" s="288">
        <f>'PRINT TARIFF'!Q380</f>
        <v>20</v>
      </c>
      <c r="O405" s="288">
        <f>'PRINT TARIFF'!R380</f>
        <v>0</v>
      </c>
      <c r="P405" s="288">
        <f>'PRINT TARIFF'!S380</f>
        <v>0</v>
      </c>
      <c r="Q405" s="288">
        <f>'PRINT TARIFF'!T380</f>
        <v>7</v>
      </c>
      <c r="R405" s="288">
        <f>'PRINT TARIFF'!U380</f>
        <v>0</v>
      </c>
      <c r="S405" s="288">
        <f>'PRINT TARIFF'!V380</f>
        <v>0</v>
      </c>
      <c r="T405" s="288">
        <f>'PRINT TARIFF'!W380</f>
        <v>0</v>
      </c>
      <c r="U405" s="288">
        <f>'PRINT TARIFF'!X380</f>
        <v>0</v>
      </c>
      <c r="V405" s="288">
        <f>'PRINT TARIFF'!Y380</f>
        <v>0</v>
      </c>
      <c r="W405" s="288">
        <f>'PRINT TARIFF'!Z380</f>
        <v>0</v>
      </c>
      <c r="X405" s="289">
        <f>'PRINT TARIFF'!AA380</f>
        <v>78</v>
      </c>
      <c r="Y405" s="290">
        <f>'PRINT TARIFF'!AI380</f>
        <v>0</v>
      </c>
      <c r="Z405" s="290" t="str">
        <f>IF('PRINT TARIFF'!AJ380&lt;&gt;"",'PRINT TARIFF'!AJ380,"")</f>
        <v/>
      </c>
      <c r="AA405" s="291">
        <f>'PRINT TARIFF'!AK380</f>
        <v>0</v>
      </c>
    </row>
    <row r="406" spans="1:27" s="292" customFormat="1" ht="13.9" customHeight="1" x14ac:dyDescent="0.2">
      <c r="A406" s="283" t="str">
        <f>'PRINT TARIFF'!A381</f>
        <v>Sydney</v>
      </c>
      <c r="B406" s="284" t="str">
        <f>'PRINT TARIFF'!C381</f>
        <v>Shipco Transport</v>
      </c>
      <c r="C406" s="285" t="str">
        <f>'PRINT TARIFF'!D381</f>
        <v>Korea</v>
      </c>
      <c r="D406" s="285" t="str">
        <f>'PRINT TARIFF'!E381</f>
        <v>Busan</v>
      </c>
      <c r="E406" s="286"/>
      <c r="F406" s="287" t="str">
        <f>'PRINT TARIFF'!H381</f>
        <v>USD</v>
      </c>
      <c r="G406" s="288">
        <f>'PRINT TARIFF'!I381</f>
        <v>29</v>
      </c>
      <c r="H406" s="288">
        <f>'PRINT TARIFF'!J381</f>
        <v>29</v>
      </c>
      <c r="I406" s="288">
        <f>'PRINT TARIFF'!K381</f>
        <v>29</v>
      </c>
      <c r="J406" s="644" t="str">
        <f>'PRINT TARIFF'!L381</f>
        <v>Direct</v>
      </c>
      <c r="K406" s="289">
        <f>'PRINT TARIFF'!N381</f>
        <v>23</v>
      </c>
      <c r="L406" s="288">
        <f>'PRINT TARIFF'!O381</f>
        <v>0</v>
      </c>
      <c r="M406" s="288">
        <f>'PRINT TARIFF'!P381</f>
        <v>0</v>
      </c>
      <c r="N406" s="288">
        <f>'PRINT TARIFF'!Q381</f>
        <v>20</v>
      </c>
      <c r="O406" s="288">
        <f>'PRINT TARIFF'!R381</f>
        <v>0</v>
      </c>
      <c r="P406" s="288">
        <f>'PRINT TARIFF'!S381</f>
        <v>0</v>
      </c>
      <c r="Q406" s="288">
        <f>'PRINT TARIFF'!T381</f>
        <v>7</v>
      </c>
      <c r="R406" s="288">
        <f>'PRINT TARIFF'!U381</f>
        <v>0</v>
      </c>
      <c r="S406" s="288">
        <f>'PRINT TARIFF'!V381</f>
        <v>0</v>
      </c>
      <c r="T406" s="288">
        <f>'PRINT TARIFF'!W381</f>
        <v>0</v>
      </c>
      <c r="U406" s="288">
        <f>'PRINT TARIFF'!X381</f>
        <v>0</v>
      </c>
      <c r="V406" s="288">
        <f>'PRINT TARIFF'!Y381</f>
        <v>0</v>
      </c>
      <c r="W406" s="288">
        <f>'PRINT TARIFF'!Z381</f>
        <v>0</v>
      </c>
      <c r="X406" s="289">
        <f>'PRINT TARIFF'!AA381</f>
        <v>78</v>
      </c>
      <c r="Y406" s="290">
        <f>'PRINT TARIFF'!AI381</f>
        <v>0</v>
      </c>
      <c r="Z406" s="290" t="str">
        <f>IF('PRINT TARIFF'!AJ381&lt;&gt;"",'PRINT TARIFF'!AJ381,"")</f>
        <v/>
      </c>
      <c r="AA406" s="291">
        <f>'PRINT TARIFF'!AK381</f>
        <v>0</v>
      </c>
    </row>
    <row r="407" spans="1:27" s="292" customFormat="1" ht="13.9" customHeight="1" x14ac:dyDescent="0.2">
      <c r="A407" s="283" t="str">
        <f>'PRINT TARIFF'!A382</f>
        <v>Adelaide</v>
      </c>
      <c r="B407" s="284" t="str">
        <f>'PRINT TARIFF'!C382</f>
        <v>Shipco Transport</v>
      </c>
      <c r="C407" s="285" t="str">
        <f>'PRINT TARIFF'!D382</f>
        <v>Latvia</v>
      </c>
      <c r="D407" s="285" t="str">
        <f>'PRINT TARIFF'!E382</f>
        <v>Riga</v>
      </c>
      <c r="E407" s="286"/>
      <c r="F407" s="287" t="str">
        <f>'PRINT TARIFF'!H382</f>
        <v>USD</v>
      </c>
      <c r="G407" s="288">
        <f>'PRINT TARIFF'!I382</f>
        <v>118</v>
      </c>
      <c r="H407" s="288">
        <f>'PRINT TARIFF'!J382</f>
        <v>118</v>
      </c>
      <c r="I407" s="288">
        <f>'PRINT TARIFF'!K382</f>
        <v>118</v>
      </c>
      <c r="J407" s="644" t="str">
        <f>'PRINT TARIFF'!L382</f>
        <v>via SGSIN</v>
      </c>
      <c r="K407" s="289">
        <f>'PRINT TARIFF'!N382</f>
        <v>91</v>
      </c>
      <c r="L407" s="288">
        <f>'PRINT TARIFF'!O382</f>
        <v>0</v>
      </c>
      <c r="M407" s="288">
        <f>'PRINT TARIFF'!P382</f>
        <v>0</v>
      </c>
      <c r="N407" s="288">
        <f>'PRINT TARIFF'!Q382</f>
        <v>20</v>
      </c>
      <c r="O407" s="288">
        <f>'PRINT TARIFF'!R382</f>
        <v>0</v>
      </c>
      <c r="P407" s="288">
        <f>'PRINT TARIFF'!S382</f>
        <v>0</v>
      </c>
      <c r="Q407" s="288">
        <f>'PRINT TARIFF'!T382</f>
        <v>8</v>
      </c>
      <c r="R407" s="288">
        <f>'PRINT TARIFF'!U382</f>
        <v>10</v>
      </c>
      <c r="S407" s="288">
        <f>'PRINT TARIFF'!V382</f>
        <v>0</v>
      </c>
      <c r="T407" s="288">
        <f>'PRINT TARIFF'!W382</f>
        <v>0</v>
      </c>
      <c r="U407" s="288">
        <f>'PRINT TARIFF'!X382</f>
        <v>0</v>
      </c>
      <c r="V407" s="288">
        <f>'PRINT TARIFF'!Y382</f>
        <v>0</v>
      </c>
      <c r="W407" s="288">
        <f>'PRINT TARIFF'!Z382</f>
        <v>0</v>
      </c>
      <c r="X407" s="289">
        <f>'PRINT TARIFF'!AA382</f>
        <v>79</v>
      </c>
      <c r="Y407" s="290">
        <f>'PRINT TARIFF'!AI382</f>
        <v>0</v>
      </c>
      <c r="Z407" s="290" t="str">
        <f>IF('PRINT TARIFF'!AJ382&lt;&gt;"",'PRINT TARIFF'!AJ382,"")</f>
        <v/>
      </c>
      <c r="AA407" s="291">
        <f>'PRINT TARIFF'!AK382</f>
        <v>0</v>
      </c>
    </row>
    <row r="408" spans="1:27" s="292" customFormat="1" ht="13.9" customHeight="1" x14ac:dyDescent="0.2">
      <c r="A408" s="283" t="str">
        <f>'PRINT TARIFF'!A383</f>
        <v>Brisbane</v>
      </c>
      <c r="B408" s="284" t="str">
        <f>'PRINT TARIFF'!C383</f>
        <v>Shipco Transport</v>
      </c>
      <c r="C408" s="285" t="str">
        <f>'PRINT TARIFF'!D383</f>
        <v>Latvia</v>
      </c>
      <c r="D408" s="285" t="str">
        <f>'PRINT TARIFF'!E383</f>
        <v>Riga</v>
      </c>
      <c r="E408" s="286"/>
      <c r="F408" s="287" t="str">
        <f>'PRINT TARIFF'!H383</f>
        <v>USD</v>
      </c>
      <c r="G408" s="288">
        <f>'PRINT TARIFF'!I383</f>
        <v>80</v>
      </c>
      <c r="H408" s="288">
        <f>'PRINT TARIFF'!J383</f>
        <v>80</v>
      </c>
      <c r="I408" s="288">
        <f>'PRINT TARIFF'!K383</f>
        <v>80</v>
      </c>
      <c r="J408" s="644" t="str">
        <f>'PRINT TARIFF'!L383</f>
        <v>via MYPKG</v>
      </c>
      <c r="K408" s="289">
        <f>'PRINT TARIFF'!N383</f>
        <v>67</v>
      </c>
      <c r="L408" s="288">
        <f>'PRINT TARIFF'!O383</f>
        <v>0</v>
      </c>
      <c r="M408" s="288">
        <f>'PRINT TARIFF'!P383</f>
        <v>0</v>
      </c>
      <c r="N408" s="288">
        <f>'PRINT TARIFF'!Q383</f>
        <v>20</v>
      </c>
      <c r="O408" s="288">
        <f>'PRINT TARIFF'!R383</f>
        <v>0</v>
      </c>
      <c r="P408" s="288">
        <f>'PRINT TARIFF'!S383</f>
        <v>0</v>
      </c>
      <c r="Q408" s="288">
        <f>'PRINT TARIFF'!T383</f>
        <v>11</v>
      </c>
      <c r="R408" s="288">
        <f>'PRINT TARIFF'!U383</f>
        <v>10</v>
      </c>
      <c r="S408" s="288">
        <f>'PRINT TARIFF'!V383</f>
        <v>0</v>
      </c>
      <c r="T408" s="288">
        <f>'PRINT TARIFF'!W383</f>
        <v>0</v>
      </c>
      <c r="U408" s="288">
        <f>'PRINT TARIFF'!X383</f>
        <v>0</v>
      </c>
      <c r="V408" s="288">
        <f>'PRINT TARIFF'!Y383</f>
        <v>0</v>
      </c>
      <c r="W408" s="288">
        <f>'PRINT TARIFF'!Z383</f>
        <v>0</v>
      </c>
      <c r="X408" s="289">
        <f>'PRINT TARIFF'!AA383</f>
        <v>79</v>
      </c>
      <c r="Y408" s="290">
        <f>'PRINT TARIFF'!AI383</f>
        <v>0</v>
      </c>
      <c r="Z408" s="290" t="str">
        <f>IF('PRINT TARIFF'!AJ383&lt;&gt;"",'PRINT TARIFF'!AJ383,"")</f>
        <v/>
      </c>
      <c r="AA408" s="291">
        <f>'PRINT TARIFF'!AK383</f>
        <v>0</v>
      </c>
    </row>
    <row r="409" spans="1:27" s="292" customFormat="1" ht="13.9" customHeight="1" x14ac:dyDescent="0.2">
      <c r="A409" s="283" t="str">
        <f>'PRINT TARIFF'!A384</f>
        <v>Fremantle</v>
      </c>
      <c r="B409" s="284" t="str">
        <f>'PRINT TARIFF'!C384</f>
        <v>Shipco Transport</v>
      </c>
      <c r="C409" s="285" t="str">
        <f>'PRINT TARIFF'!D384</f>
        <v>Latvia</v>
      </c>
      <c r="D409" s="285" t="str">
        <f>'PRINT TARIFF'!E384</f>
        <v>Riga</v>
      </c>
      <c r="E409" s="286"/>
      <c r="F409" s="287" t="str">
        <f>'PRINT TARIFF'!H384</f>
        <v>USD</v>
      </c>
      <c r="G409" s="288">
        <f>'PRINT TARIFF'!I384</f>
        <v>119</v>
      </c>
      <c r="H409" s="288">
        <f>'PRINT TARIFF'!J384</f>
        <v>119</v>
      </c>
      <c r="I409" s="288">
        <f>'PRINT TARIFF'!K384</f>
        <v>119</v>
      </c>
      <c r="J409" s="644" t="str">
        <f>'PRINT TARIFF'!L384</f>
        <v>via SGSIN</v>
      </c>
      <c r="K409" s="289">
        <f>'PRINT TARIFF'!N384</f>
        <v>85</v>
      </c>
      <c r="L409" s="288">
        <f>'PRINT TARIFF'!O384</f>
        <v>0</v>
      </c>
      <c r="M409" s="288">
        <f>'PRINT TARIFF'!P384</f>
        <v>0</v>
      </c>
      <c r="N409" s="288">
        <f>'PRINT TARIFF'!Q384</f>
        <v>20</v>
      </c>
      <c r="O409" s="288">
        <f>'PRINT TARIFF'!R384</f>
        <v>0</v>
      </c>
      <c r="P409" s="288">
        <f>'PRINT TARIFF'!S384</f>
        <v>0</v>
      </c>
      <c r="Q409" s="288">
        <f>'PRINT TARIFF'!T384</f>
        <v>8</v>
      </c>
      <c r="R409" s="288">
        <f>'PRINT TARIFF'!U384</f>
        <v>10</v>
      </c>
      <c r="S409" s="288">
        <f>'PRINT TARIFF'!V384</f>
        <v>0</v>
      </c>
      <c r="T409" s="288">
        <f>'PRINT TARIFF'!W384</f>
        <v>0</v>
      </c>
      <c r="U409" s="288">
        <f>'PRINT TARIFF'!X384</f>
        <v>0</v>
      </c>
      <c r="V409" s="288">
        <f>'PRINT TARIFF'!Y384</f>
        <v>0</v>
      </c>
      <c r="W409" s="288">
        <f>'PRINT TARIFF'!Z384</f>
        <v>0</v>
      </c>
      <c r="X409" s="289">
        <f>'PRINT TARIFF'!AA384</f>
        <v>79</v>
      </c>
      <c r="Y409" s="290">
        <f>'PRINT TARIFF'!AI384</f>
        <v>0</v>
      </c>
      <c r="Z409" s="290" t="str">
        <f>IF('PRINT TARIFF'!AJ384&lt;&gt;"",'PRINT TARIFF'!AJ384,"")</f>
        <v/>
      </c>
      <c r="AA409" s="291">
        <f>'PRINT TARIFF'!AK384</f>
        <v>0</v>
      </c>
    </row>
    <row r="410" spans="1:27" s="292" customFormat="1" ht="13.9" customHeight="1" x14ac:dyDescent="0.2">
      <c r="A410" s="283" t="str">
        <f>'PRINT TARIFF'!A385</f>
        <v>Melbourne</v>
      </c>
      <c r="B410" s="284" t="str">
        <f>'PRINT TARIFF'!C385</f>
        <v>Shipco Transport</v>
      </c>
      <c r="C410" s="285" t="str">
        <f>'PRINT TARIFF'!D385</f>
        <v>Latvia</v>
      </c>
      <c r="D410" s="285" t="str">
        <f>'PRINT TARIFF'!E385</f>
        <v>Riga</v>
      </c>
      <c r="E410" s="286"/>
      <c r="F410" s="287" t="str">
        <f>'PRINT TARIFF'!H385</f>
        <v>USD</v>
      </c>
      <c r="G410" s="288">
        <f>'PRINT TARIFF'!I385</f>
        <v>80</v>
      </c>
      <c r="H410" s="288">
        <f>'PRINT TARIFF'!J385</f>
        <v>80</v>
      </c>
      <c r="I410" s="288">
        <f>'PRINT TARIFF'!K385</f>
        <v>80</v>
      </c>
      <c r="J410" s="644" t="str">
        <f>'PRINT TARIFF'!L385</f>
        <v>via MYPKG</v>
      </c>
      <c r="K410" s="289">
        <f>'PRINT TARIFF'!N385</f>
        <v>73</v>
      </c>
      <c r="L410" s="288">
        <f>'PRINT TARIFF'!O385</f>
        <v>0</v>
      </c>
      <c r="M410" s="288">
        <f>'PRINT TARIFF'!P385</f>
        <v>0</v>
      </c>
      <c r="N410" s="288">
        <f>'PRINT TARIFF'!Q385</f>
        <v>20</v>
      </c>
      <c r="O410" s="288">
        <f>'PRINT TARIFF'!R385</f>
        <v>0</v>
      </c>
      <c r="P410" s="288">
        <f>'PRINT TARIFF'!S385</f>
        <v>0</v>
      </c>
      <c r="Q410" s="288">
        <f>'PRINT TARIFF'!T385</f>
        <v>11</v>
      </c>
      <c r="R410" s="288">
        <f>'PRINT TARIFF'!U385</f>
        <v>10</v>
      </c>
      <c r="S410" s="288">
        <f>'PRINT TARIFF'!V385</f>
        <v>0</v>
      </c>
      <c r="T410" s="288">
        <f>'PRINT TARIFF'!W385</f>
        <v>0</v>
      </c>
      <c r="U410" s="288">
        <f>'PRINT TARIFF'!X385</f>
        <v>0</v>
      </c>
      <c r="V410" s="288">
        <f>'PRINT TARIFF'!Y385</f>
        <v>0</v>
      </c>
      <c r="W410" s="288">
        <f>'PRINT TARIFF'!Z385</f>
        <v>0</v>
      </c>
      <c r="X410" s="289">
        <f>'PRINT TARIFF'!AA385</f>
        <v>79</v>
      </c>
      <c r="Y410" s="290">
        <f>'PRINT TARIFF'!AI385</f>
        <v>0</v>
      </c>
      <c r="Z410" s="290" t="str">
        <f>IF('PRINT TARIFF'!AJ385&lt;&gt;"",'PRINT TARIFF'!AJ385,"")</f>
        <v/>
      </c>
      <c r="AA410" s="291">
        <f>'PRINT TARIFF'!AK385</f>
        <v>0</v>
      </c>
    </row>
    <row r="411" spans="1:27" s="292" customFormat="1" ht="13.9" customHeight="1" x14ac:dyDescent="0.2">
      <c r="A411" s="283" t="str">
        <f>'PRINT TARIFF'!A386</f>
        <v>Sydney</v>
      </c>
      <c r="B411" s="284" t="str">
        <f>'PRINT TARIFF'!C386</f>
        <v>Shipco Transport</v>
      </c>
      <c r="C411" s="285" t="str">
        <f>'PRINT TARIFF'!D386</f>
        <v>Latvia</v>
      </c>
      <c r="D411" s="285" t="str">
        <f>'PRINT TARIFF'!E386</f>
        <v>Riga</v>
      </c>
      <c r="E411" s="286"/>
      <c r="F411" s="287" t="str">
        <f>'PRINT TARIFF'!H386</f>
        <v>USD</v>
      </c>
      <c r="G411" s="288">
        <f>'PRINT TARIFF'!I386</f>
        <v>80</v>
      </c>
      <c r="H411" s="288">
        <f>'PRINT TARIFF'!J386</f>
        <v>80</v>
      </c>
      <c r="I411" s="288">
        <f>'PRINT TARIFF'!K386</f>
        <v>80</v>
      </c>
      <c r="J411" s="644" t="str">
        <f>'PRINT TARIFF'!L386</f>
        <v>via MYPKG</v>
      </c>
      <c r="K411" s="289">
        <f>'PRINT TARIFF'!N386</f>
        <v>69</v>
      </c>
      <c r="L411" s="288">
        <f>'PRINT TARIFF'!O386</f>
        <v>0</v>
      </c>
      <c r="M411" s="288">
        <f>'PRINT TARIFF'!P386</f>
        <v>0</v>
      </c>
      <c r="N411" s="288">
        <f>'PRINT TARIFF'!Q386</f>
        <v>20</v>
      </c>
      <c r="O411" s="288">
        <f>'PRINT TARIFF'!R386</f>
        <v>0</v>
      </c>
      <c r="P411" s="288">
        <f>'PRINT TARIFF'!S386</f>
        <v>0</v>
      </c>
      <c r="Q411" s="288">
        <f>'PRINT TARIFF'!T386</f>
        <v>11</v>
      </c>
      <c r="R411" s="288">
        <f>'PRINT TARIFF'!U386</f>
        <v>10</v>
      </c>
      <c r="S411" s="288">
        <f>'PRINT TARIFF'!V386</f>
        <v>0</v>
      </c>
      <c r="T411" s="288">
        <f>'PRINT TARIFF'!W386</f>
        <v>0</v>
      </c>
      <c r="U411" s="288">
        <f>'PRINT TARIFF'!X386</f>
        <v>0</v>
      </c>
      <c r="V411" s="288">
        <f>'PRINT TARIFF'!Y386</f>
        <v>0</v>
      </c>
      <c r="W411" s="288">
        <f>'PRINT TARIFF'!Z386</f>
        <v>0</v>
      </c>
      <c r="X411" s="289">
        <f>'PRINT TARIFF'!AA386</f>
        <v>79</v>
      </c>
      <c r="Y411" s="290">
        <f>'PRINT TARIFF'!AI386</f>
        <v>0</v>
      </c>
      <c r="Z411" s="290" t="str">
        <f>IF('PRINT TARIFF'!AJ386&lt;&gt;"",'PRINT TARIFF'!AJ386,"")</f>
        <v/>
      </c>
      <c r="AA411" s="291">
        <f>'PRINT TARIFF'!AK386</f>
        <v>0</v>
      </c>
    </row>
    <row r="412" spans="1:27" s="292" customFormat="1" ht="13.9" customHeight="1" x14ac:dyDescent="0.2">
      <c r="A412" s="283" t="str">
        <f>'PRINT TARIFF'!A387</f>
        <v>Adelaide</v>
      </c>
      <c r="B412" s="284" t="str">
        <f>'PRINT TARIFF'!C387</f>
        <v>Shipco Transport</v>
      </c>
      <c r="C412" s="285" t="str">
        <f>'PRINT TARIFF'!D387</f>
        <v>Lithuania</v>
      </c>
      <c r="D412" s="285" t="str">
        <f>'PRINT TARIFF'!E387</f>
        <v>Vilnius</v>
      </c>
      <c r="E412" s="286"/>
      <c r="F412" s="287" t="str">
        <f>'PRINT TARIFF'!H387</f>
        <v>USD</v>
      </c>
      <c r="G412" s="288">
        <f>'PRINT TARIFF'!I387</f>
        <v>120</v>
      </c>
      <c r="H412" s="288">
        <f>'PRINT TARIFF'!J387</f>
        <v>120</v>
      </c>
      <c r="I412" s="288">
        <f>'PRINT TARIFF'!K387</f>
        <v>120</v>
      </c>
      <c r="J412" s="644" t="str">
        <f>'PRINT TARIFF'!L387</f>
        <v>via SGSIN</v>
      </c>
      <c r="K412" s="289">
        <f>'PRINT TARIFF'!N387</f>
        <v>91</v>
      </c>
      <c r="L412" s="288">
        <f>'PRINT TARIFF'!O387</f>
        <v>0</v>
      </c>
      <c r="M412" s="288">
        <f>'PRINT TARIFF'!P387</f>
        <v>0</v>
      </c>
      <c r="N412" s="288">
        <f>'PRINT TARIFF'!Q387</f>
        <v>20</v>
      </c>
      <c r="O412" s="288">
        <f>'PRINT TARIFF'!R387</f>
        <v>0</v>
      </c>
      <c r="P412" s="288">
        <f>'PRINT TARIFF'!S387</f>
        <v>0</v>
      </c>
      <c r="Q412" s="288">
        <f>'PRINT TARIFF'!T387</f>
        <v>8</v>
      </c>
      <c r="R412" s="288">
        <f>'PRINT TARIFF'!U387</f>
        <v>10</v>
      </c>
      <c r="S412" s="288">
        <f>'PRINT TARIFF'!V387</f>
        <v>0</v>
      </c>
      <c r="T412" s="288">
        <f>'PRINT TARIFF'!W387</f>
        <v>0</v>
      </c>
      <c r="U412" s="288">
        <f>'PRINT TARIFF'!X387</f>
        <v>0</v>
      </c>
      <c r="V412" s="288">
        <f>'PRINT TARIFF'!Y387</f>
        <v>0</v>
      </c>
      <c r="W412" s="288">
        <f>'PRINT TARIFF'!Z387</f>
        <v>0</v>
      </c>
      <c r="X412" s="289">
        <f>'PRINT TARIFF'!AA387</f>
        <v>81</v>
      </c>
      <c r="Y412" s="290">
        <f>'PRINT TARIFF'!AI387</f>
        <v>0</v>
      </c>
      <c r="Z412" s="290" t="str">
        <f>IF('PRINT TARIFF'!AJ387&lt;&gt;"",'PRINT TARIFF'!AJ387,"")</f>
        <v/>
      </c>
      <c r="AA412" s="291">
        <f>'PRINT TARIFF'!AK387</f>
        <v>0</v>
      </c>
    </row>
    <row r="413" spans="1:27" s="292" customFormat="1" ht="13.9" customHeight="1" x14ac:dyDescent="0.2">
      <c r="A413" s="283" t="str">
        <f>'PRINT TARIFF'!A388</f>
        <v>Brisbane</v>
      </c>
      <c r="B413" s="284" t="str">
        <f>'PRINT TARIFF'!C388</f>
        <v>Shipco Transport</v>
      </c>
      <c r="C413" s="285" t="str">
        <f>'PRINT TARIFF'!D388</f>
        <v>Lithuania</v>
      </c>
      <c r="D413" s="285" t="str">
        <f>'PRINT TARIFF'!E388</f>
        <v>Vilnius</v>
      </c>
      <c r="E413" s="286"/>
      <c r="F413" s="287" t="str">
        <f>'PRINT TARIFF'!H388</f>
        <v>USD</v>
      </c>
      <c r="G413" s="288">
        <f>'PRINT TARIFF'!I388</f>
        <v>80</v>
      </c>
      <c r="H413" s="288">
        <f>'PRINT TARIFF'!J388</f>
        <v>80</v>
      </c>
      <c r="I413" s="288">
        <f>'PRINT TARIFF'!K388</f>
        <v>80</v>
      </c>
      <c r="J413" s="644" t="str">
        <f>'PRINT TARIFF'!L388</f>
        <v>via MYPKG</v>
      </c>
      <c r="K413" s="289">
        <f>'PRINT TARIFF'!N388</f>
        <v>67</v>
      </c>
      <c r="L413" s="288">
        <f>'PRINT TARIFF'!O388</f>
        <v>0</v>
      </c>
      <c r="M413" s="288">
        <f>'PRINT TARIFF'!P388</f>
        <v>0</v>
      </c>
      <c r="N413" s="288">
        <f>'PRINT TARIFF'!Q388</f>
        <v>20</v>
      </c>
      <c r="O413" s="288">
        <f>'PRINT TARIFF'!R388</f>
        <v>0</v>
      </c>
      <c r="P413" s="288">
        <f>'PRINT TARIFF'!S388</f>
        <v>0</v>
      </c>
      <c r="Q413" s="288">
        <f>'PRINT TARIFF'!T388</f>
        <v>11</v>
      </c>
      <c r="R413" s="288">
        <f>'PRINT TARIFF'!U388</f>
        <v>10</v>
      </c>
      <c r="S413" s="288">
        <f>'PRINT TARIFF'!V388</f>
        <v>0</v>
      </c>
      <c r="T413" s="288">
        <f>'PRINT TARIFF'!W388</f>
        <v>0</v>
      </c>
      <c r="U413" s="288">
        <f>'PRINT TARIFF'!X388</f>
        <v>0</v>
      </c>
      <c r="V413" s="288">
        <f>'PRINT TARIFF'!Y388</f>
        <v>0</v>
      </c>
      <c r="W413" s="288">
        <f>'PRINT TARIFF'!Z388</f>
        <v>0</v>
      </c>
      <c r="X413" s="289">
        <f>'PRINT TARIFF'!AA388</f>
        <v>81</v>
      </c>
      <c r="Y413" s="290">
        <f>'PRINT TARIFF'!AI388</f>
        <v>0</v>
      </c>
      <c r="Z413" s="290" t="str">
        <f>IF('PRINT TARIFF'!AJ388&lt;&gt;"",'PRINT TARIFF'!AJ388,"")</f>
        <v/>
      </c>
      <c r="AA413" s="291">
        <f>'PRINT TARIFF'!AK388</f>
        <v>0</v>
      </c>
    </row>
    <row r="414" spans="1:27" s="292" customFormat="1" ht="13.9" customHeight="1" x14ac:dyDescent="0.2">
      <c r="A414" s="283" t="str">
        <f>'PRINT TARIFF'!A389</f>
        <v>Fremantle</v>
      </c>
      <c r="B414" s="284" t="str">
        <f>'PRINT TARIFF'!C389</f>
        <v>Shipco Transport</v>
      </c>
      <c r="C414" s="285" t="str">
        <f>'PRINT TARIFF'!D389</f>
        <v>Lithuania</v>
      </c>
      <c r="D414" s="285" t="str">
        <f>'PRINT TARIFF'!E389</f>
        <v>Vilnius</v>
      </c>
      <c r="E414" s="286"/>
      <c r="F414" s="287" t="str">
        <f>'PRINT TARIFF'!H389</f>
        <v>USD</v>
      </c>
      <c r="G414" s="288">
        <f>'PRINT TARIFF'!I389</f>
        <v>122</v>
      </c>
      <c r="H414" s="288">
        <f>'PRINT TARIFF'!J389</f>
        <v>122</v>
      </c>
      <c r="I414" s="288">
        <f>'PRINT TARIFF'!K389</f>
        <v>122</v>
      </c>
      <c r="J414" s="644" t="str">
        <f>'PRINT TARIFF'!L389</f>
        <v>via SGSIN</v>
      </c>
      <c r="K414" s="289">
        <f>'PRINT TARIFF'!N389</f>
        <v>85</v>
      </c>
      <c r="L414" s="288">
        <f>'PRINT TARIFF'!O389</f>
        <v>0</v>
      </c>
      <c r="M414" s="288">
        <f>'PRINT TARIFF'!P389</f>
        <v>0</v>
      </c>
      <c r="N414" s="288">
        <f>'PRINT TARIFF'!Q389</f>
        <v>20</v>
      </c>
      <c r="O414" s="288">
        <f>'PRINT TARIFF'!R389</f>
        <v>0</v>
      </c>
      <c r="P414" s="288">
        <f>'PRINT TARIFF'!S389</f>
        <v>0</v>
      </c>
      <c r="Q414" s="288">
        <f>'PRINT TARIFF'!T389</f>
        <v>8</v>
      </c>
      <c r="R414" s="288">
        <f>'PRINT TARIFF'!U389</f>
        <v>10</v>
      </c>
      <c r="S414" s="288">
        <f>'PRINT TARIFF'!V389</f>
        <v>0</v>
      </c>
      <c r="T414" s="288">
        <f>'PRINT TARIFF'!W389</f>
        <v>0</v>
      </c>
      <c r="U414" s="288">
        <f>'PRINT TARIFF'!X389</f>
        <v>0</v>
      </c>
      <c r="V414" s="288">
        <f>'PRINT TARIFF'!Y389</f>
        <v>0</v>
      </c>
      <c r="W414" s="288">
        <f>'PRINT TARIFF'!Z389</f>
        <v>0</v>
      </c>
      <c r="X414" s="289">
        <f>'PRINT TARIFF'!AA389</f>
        <v>81</v>
      </c>
      <c r="Y414" s="290">
        <f>'PRINT TARIFF'!AI389</f>
        <v>0</v>
      </c>
      <c r="Z414" s="290" t="str">
        <f>IF('PRINT TARIFF'!AJ389&lt;&gt;"",'PRINT TARIFF'!AJ389,"")</f>
        <v/>
      </c>
      <c r="AA414" s="291">
        <f>'PRINT TARIFF'!AK389</f>
        <v>0</v>
      </c>
    </row>
    <row r="415" spans="1:27" s="292" customFormat="1" ht="13.9" customHeight="1" x14ac:dyDescent="0.2">
      <c r="A415" s="283" t="str">
        <f>'PRINT TARIFF'!A390</f>
        <v>Melbourne</v>
      </c>
      <c r="B415" s="284" t="str">
        <f>'PRINT TARIFF'!C390</f>
        <v>Shipco Transport</v>
      </c>
      <c r="C415" s="285" t="str">
        <f>'PRINT TARIFF'!D390</f>
        <v>Lithuania</v>
      </c>
      <c r="D415" s="285" t="str">
        <f>'PRINT TARIFF'!E390</f>
        <v>Vilnius</v>
      </c>
      <c r="E415" s="286"/>
      <c r="F415" s="287" t="str">
        <f>'PRINT TARIFF'!H390</f>
        <v>USD</v>
      </c>
      <c r="G415" s="288">
        <f>'PRINT TARIFF'!I390</f>
        <v>80</v>
      </c>
      <c r="H415" s="288">
        <f>'PRINT TARIFF'!J390</f>
        <v>80</v>
      </c>
      <c r="I415" s="288">
        <f>'PRINT TARIFF'!K390</f>
        <v>80</v>
      </c>
      <c r="J415" s="644" t="str">
        <f>'PRINT TARIFF'!L390</f>
        <v>via MYPKG</v>
      </c>
      <c r="K415" s="289">
        <f>'PRINT TARIFF'!N390</f>
        <v>73</v>
      </c>
      <c r="L415" s="288">
        <f>'PRINT TARIFF'!O390</f>
        <v>0</v>
      </c>
      <c r="M415" s="288">
        <f>'PRINT TARIFF'!P390</f>
        <v>0</v>
      </c>
      <c r="N415" s="288">
        <f>'PRINT TARIFF'!Q390</f>
        <v>20</v>
      </c>
      <c r="O415" s="288">
        <f>'PRINT TARIFF'!R390</f>
        <v>0</v>
      </c>
      <c r="P415" s="288">
        <f>'PRINT TARIFF'!S390</f>
        <v>0</v>
      </c>
      <c r="Q415" s="288">
        <f>'PRINT TARIFF'!T390</f>
        <v>11</v>
      </c>
      <c r="R415" s="288">
        <f>'PRINT TARIFF'!U390</f>
        <v>10</v>
      </c>
      <c r="S415" s="288">
        <f>'PRINT TARIFF'!V390</f>
        <v>0</v>
      </c>
      <c r="T415" s="288">
        <f>'PRINT TARIFF'!W390</f>
        <v>0</v>
      </c>
      <c r="U415" s="288">
        <f>'PRINT TARIFF'!X390</f>
        <v>0</v>
      </c>
      <c r="V415" s="288">
        <f>'PRINT TARIFF'!Y390</f>
        <v>0</v>
      </c>
      <c r="W415" s="288">
        <f>'PRINT TARIFF'!Z390</f>
        <v>0</v>
      </c>
      <c r="X415" s="289">
        <f>'PRINT TARIFF'!AA390</f>
        <v>81</v>
      </c>
      <c r="Y415" s="290">
        <f>'PRINT TARIFF'!AI390</f>
        <v>0</v>
      </c>
      <c r="Z415" s="290" t="str">
        <f>IF('PRINT TARIFF'!AJ390&lt;&gt;"",'PRINT TARIFF'!AJ390,"")</f>
        <v/>
      </c>
      <c r="AA415" s="291">
        <f>'PRINT TARIFF'!AK390</f>
        <v>0</v>
      </c>
    </row>
    <row r="416" spans="1:27" s="292" customFormat="1" ht="13.9" customHeight="1" x14ac:dyDescent="0.2">
      <c r="A416" s="283" t="str">
        <f>'PRINT TARIFF'!A391</f>
        <v>Sydney</v>
      </c>
      <c r="B416" s="284" t="str">
        <f>'PRINT TARIFF'!C391</f>
        <v>Shipco Transport</v>
      </c>
      <c r="C416" s="285" t="str">
        <f>'PRINT TARIFF'!D391</f>
        <v>Lithuania</v>
      </c>
      <c r="D416" s="285" t="str">
        <f>'PRINT TARIFF'!E391</f>
        <v>Vilnius</v>
      </c>
      <c r="E416" s="286"/>
      <c r="F416" s="287" t="str">
        <f>'PRINT TARIFF'!H391</f>
        <v>USD</v>
      </c>
      <c r="G416" s="288">
        <f>'PRINT TARIFF'!I391</f>
        <v>80</v>
      </c>
      <c r="H416" s="288">
        <f>'PRINT TARIFF'!J391</f>
        <v>80</v>
      </c>
      <c r="I416" s="288">
        <f>'PRINT TARIFF'!K391</f>
        <v>80</v>
      </c>
      <c r="J416" s="644" t="str">
        <f>'PRINT TARIFF'!L391</f>
        <v>via MYPKG</v>
      </c>
      <c r="K416" s="289">
        <f>'PRINT TARIFF'!N391</f>
        <v>69</v>
      </c>
      <c r="L416" s="288">
        <f>'PRINT TARIFF'!O391</f>
        <v>0</v>
      </c>
      <c r="M416" s="288">
        <f>'PRINT TARIFF'!P391</f>
        <v>0</v>
      </c>
      <c r="N416" s="288">
        <f>'PRINT TARIFF'!Q391</f>
        <v>20</v>
      </c>
      <c r="O416" s="288">
        <f>'PRINT TARIFF'!R391</f>
        <v>0</v>
      </c>
      <c r="P416" s="288">
        <f>'PRINT TARIFF'!S391</f>
        <v>0</v>
      </c>
      <c r="Q416" s="288">
        <f>'PRINT TARIFF'!T391</f>
        <v>11</v>
      </c>
      <c r="R416" s="288">
        <f>'PRINT TARIFF'!U391</f>
        <v>10</v>
      </c>
      <c r="S416" s="288">
        <f>'PRINT TARIFF'!V391</f>
        <v>0</v>
      </c>
      <c r="T416" s="288">
        <f>'PRINT TARIFF'!W391</f>
        <v>0</v>
      </c>
      <c r="U416" s="288">
        <f>'PRINT TARIFF'!X391</f>
        <v>0</v>
      </c>
      <c r="V416" s="288">
        <f>'PRINT TARIFF'!Y391</f>
        <v>0</v>
      </c>
      <c r="W416" s="288">
        <f>'PRINT TARIFF'!Z391</f>
        <v>0</v>
      </c>
      <c r="X416" s="289">
        <f>'PRINT TARIFF'!AA391</f>
        <v>81</v>
      </c>
      <c r="Y416" s="290">
        <f>'PRINT TARIFF'!AI391</f>
        <v>0</v>
      </c>
      <c r="Z416" s="290" t="str">
        <f>IF('PRINT TARIFF'!AJ391&lt;&gt;"",'PRINT TARIFF'!AJ391,"")</f>
        <v/>
      </c>
      <c r="AA416" s="291">
        <f>'PRINT TARIFF'!AK391</f>
        <v>0</v>
      </c>
    </row>
    <row r="417" spans="1:27" s="292" customFormat="1" ht="13.9" customHeight="1" x14ac:dyDescent="0.2">
      <c r="A417" s="283" t="str">
        <f>'PRINT TARIFF'!A392</f>
        <v>Adelaide</v>
      </c>
      <c r="B417" s="284" t="str">
        <f>'PRINT TARIFF'!C392</f>
        <v>Shipco Transport</v>
      </c>
      <c r="C417" s="285" t="str">
        <f>'PRINT TARIFF'!D392</f>
        <v>Malaysia</v>
      </c>
      <c r="D417" s="285" t="str">
        <f>'PRINT TARIFF'!E392</f>
        <v>Pasir Gudang</v>
      </c>
      <c r="E417" s="286"/>
      <c r="F417" s="287" t="str">
        <f>'PRINT TARIFF'!H392</f>
        <v>USD</v>
      </c>
      <c r="G417" s="288">
        <f>'PRINT TARIFF'!I392</f>
        <v>43</v>
      </c>
      <c r="H417" s="288">
        <f>'PRINT TARIFF'!J392</f>
        <v>43</v>
      </c>
      <c r="I417" s="288">
        <f>'PRINT TARIFF'!K392</f>
        <v>43</v>
      </c>
      <c r="J417" s="644" t="str">
        <f>'PRINT TARIFF'!L392</f>
        <v>via SGSIN</v>
      </c>
      <c r="K417" s="289">
        <f>'PRINT TARIFF'!N392</f>
        <v>18</v>
      </c>
      <c r="L417" s="288">
        <f>'PRINT TARIFF'!O392</f>
        <v>0</v>
      </c>
      <c r="M417" s="288">
        <f>'PRINT TARIFF'!P392</f>
        <v>0</v>
      </c>
      <c r="N417" s="288">
        <f>'PRINT TARIFF'!Q392</f>
        <v>20</v>
      </c>
      <c r="O417" s="288">
        <f>'PRINT TARIFF'!R392</f>
        <v>0</v>
      </c>
      <c r="P417" s="288">
        <f>'PRINT TARIFF'!S392</f>
        <v>0</v>
      </c>
      <c r="Q417" s="288">
        <f>'PRINT TARIFF'!T392</f>
        <v>7</v>
      </c>
      <c r="R417" s="288">
        <f>'PRINT TARIFF'!U392</f>
        <v>10</v>
      </c>
      <c r="S417" s="288">
        <f>'PRINT TARIFF'!V392</f>
        <v>0</v>
      </c>
      <c r="T417" s="288">
        <f>'PRINT TARIFF'!W392</f>
        <v>0</v>
      </c>
      <c r="U417" s="288">
        <f>'PRINT TARIFF'!X392</f>
        <v>0</v>
      </c>
      <c r="V417" s="288">
        <f>'PRINT TARIFF'!Y392</f>
        <v>0</v>
      </c>
      <c r="W417" s="288">
        <f>'PRINT TARIFF'!Z392</f>
        <v>0</v>
      </c>
      <c r="X417" s="289">
        <f>'PRINT TARIFF'!AA392</f>
        <v>82</v>
      </c>
      <c r="Y417" s="290">
        <f>'PRINT TARIFF'!AI392</f>
        <v>0</v>
      </c>
      <c r="Z417" s="290" t="str">
        <f>IF('PRINT TARIFF'!AJ392&lt;&gt;"",'PRINT TARIFF'!AJ392,"")</f>
        <v/>
      </c>
      <c r="AA417" s="291">
        <f>'PRINT TARIFF'!AK392</f>
        <v>0</v>
      </c>
    </row>
    <row r="418" spans="1:27" s="292" customFormat="1" ht="13.9" customHeight="1" x14ac:dyDescent="0.2">
      <c r="A418" s="283" t="str">
        <f>'PRINT TARIFF'!A393</f>
        <v>Brisbane</v>
      </c>
      <c r="B418" s="284" t="str">
        <f>'PRINT TARIFF'!C393</f>
        <v>Shipco Transport</v>
      </c>
      <c r="C418" s="285" t="str">
        <f>'PRINT TARIFF'!D393</f>
        <v>Malaysia</v>
      </c>
      <c r="D418" s="285" t="str">
        <f>'PRINT TARIFF'!E393</f>
        <v>Pasir Gudang</v>
      </c>
      <c r="E418" s="286"/>
      <c r="F418" s="287" t="str">
        <f>'PRINT TARIFF'!H393</f>
        <v>USD</v>
      </c>
      <c r="G418" s="288">
        <f>'PRINT TARIFF'!I393</f>
        <v>42</v>
      </c>
      <c r="H418" s="288">
        <f>'PRINT TARIFF'!J393</f>
        <v>42</v>
      </c>
      <c r="I418" s="288">
        <f>'PRINT TARIFF'!K393</f>
        <v>42</v>
      </c>
      <c r="J418" s="644" t="str">
        <f>'PRINT TARIFF'!L393</f>
        <v>via MYPKG</v>
      </c>
      <c r="K418" s="289">
        <f>'PRINT TARIFF'!N393</f>
        <v>13</v>
      </c>
      <c r="L418" s="288">
        <f>'PRINT TARIFF'!O393</f>
        <v>0</v>
      </c>
      <c r="M418" s="288">
        <f>'PRINT TARIFF'!P393</f>
        <v>0</v>
      </c>
      <c r="N418" s="288">
        <f>'PRINT TARIFF'!Q393</f>
        <v>20</v>
      </c>
      <c r="O418" s="288">
        <f>'PRINT TARIFF'!R393</f>
        <v>0</v>
      </c>
      <c r="P418" s="288">
        <f>'PRINT TARIFF'!S393</f>
        <v>0</v>
      </c>
      <c r="Q418" s="288">
        <f>'PRINT TARIFF'!T393</f>
        <v>7</v>
      </c>
      <c r="R418" s="288">
        <f>'PRINT TARIFF'!U393</f>
        <v>10</v>
      </c>
      <c r="S418" s="288">
        <f>'PRINT TARIFF'!V393</f>
        <v>0</v>
      </c>
      <c r="T418" s="288">
        <f>'PRINT TARIFF'!W393</f>
        <v>0</v>
      </c>
      <c r="U418" s="288">
        <f>'PRINT TARIFF'!X393</f>
        <v>0</v>
      </c>
      <c r="V418" s="288">
        <f>'PRINT TARIFF'!Y393</f>
        <v>0</v>
      </c>
      <c r="W418" s="288">
        <f>'PRINT TARIFF'!Z393</f>
        <v>0</v>
      </c>
      <c r="X418" s="289">
        <f>'PRINT TARIFF'!AA393</f>
        <v>82</v>
      </c>
      <c r="Y418" s="290">
        <f>'PRINT TARIFF'!AI393</f>
        <v>0</v>
      </c>
      <c r="Z418" s="290" t="str">
        <f>IF('PRINT TARIFF'!AJ393&lt;&gt;"",'PRINT TARIFF'!AJ393,"")</f>
        <v/>
      </c>
      <c r="AA418" s="291">
        <f>'PRINT TARIFF'!AK393</f>
        <v>0</v>
      </c>
    </row>
    <row r="419" spans="1:27" s="292" customFormat="1" ht="13.9" customHeight="1" x14ac:dyDescent="0.2">
      <c r="A419" s="283" t="str">
        <f>'PRINT TARIFF'!A394</f>
        <v>Fremantle</v>
      </c>
      <c r="B419" s="284" t="str">
        <f>'PRINT TARIFF'!C394</f>
        <v>Shipco Transport</v>
      </c>
      <c r="C419" s="285" t="str">
        <f>'PRINT TARIFF'!D394</f>
        <v>Malaysia</v>
      </c>
      <c r="D419" s="285" t="str">
        <f>'PRINT TARIFF'!E394</f>
        <v>Pasir Gudang</v>
      </c>
      <c r="E419" s="286"/>
      <c r="F419" s="287" t="str">
        <f>'PRINT TARIFF'!H394</f>
        <v>USD</v>
      </c>
      <c r="G419" s="288">
        <f>'PRINT TARIFF'!I394</f>
        <v>43</v>
      </c>
      <c r="H419" s="288">
        <f>'PRINT TARIFF'!J394</f>
        <v>43</v>
      </c>
      <c r="I419" s="288">
        <f>'PRINT TARIFF'!K394</f>
        <v>43</v>
      </c>
      <c r="J419" s="644" t="str">
        <f>'PRINT TARIFF'!L394</f>
        <v>via SGSIN</v>
      </c>
      <c r="K419" s="289">
        <f>'PRINT TARIFF'!N394</f>
        <v>11</v>
      </c>
      <c r="L419" s="288">
        <f>'PRINT TARIFF'!O394</f>
        <v>0</v>
      </c>
      <c r="M419" s="288">
        <f>'PRINT TARIFF'!P394</f>
        <v>0</v>
      </c>
      <c r="N419" s="288">
        <f>'PRINT TARIFF'!Q394</f>
        <v>20</v>
      </c>
      <c r="O419" s="288">
        <f>'PRINT TARIFF'!R394</f>
        <v>0</v>
      </c>
      <c r="P419" s="288">
        <f>'PRINT TARIFF'!S394</f>
        <v>0</v>
      </c>
      <c r="Q419" s="288">
        <f>'PRINT TARIFF'!T394</f>
        <v>7</v>
      </c>
      <c r="R419" s="288">
        <f>'PRINT TARIFF'!U394</f>
        <v>10</v>
      </c>
      <c r="S419" s="288">
        <f>'PRINT TARIFF'!V394</f>
        <v>0</v>
      </c>
      <c r="T419" s="288">
        <f>'PRINT TARIFF'!W394</f>
        <v>0</v>
      </c>
      <c r="U419" s="288">
        <f>'PRINT TARIFF'!X394</f>
        <v>0</v>
      </c>
      <c r="V419" s="288">
        <f>'PRINT TARIFF'!Y394</f>
        <v>0</v>
      </c>
      <c r="W419" s="288">
        <f>'PRINT TARIFF'!Z394</f>
        <v>0</v>
      </c>
      <c r="X419" s="289">
        <f>'PRINT TARIFF'!AA394</f>
        <v>82</v>
      </c>
      <c r="Y419" s="290">
        <f>'PRINT TARIFF'!AI394</f>
        <v>0</v>
      </c>
      <c r="Z419" s="290" t="str">
        <f>IF('PRINT TARIFF'!AJ394&lt;&gt;"",'PRINT TARIFF'!AJ394,"")</f>
        <v/>
      </c>
      <c r="AA419" s="291">
        <f>'PRINT TARIFF'!AK394</f>
        <v>0</v>
      </c>
    </row>
    <row r="420" spans="1:27" s="292" customFormat="1" ht="13.9" customHeight="1" x14ac:dyDescent="0.2">
      <c r="A420" s="283" t="str">
        <f>'PRINT TARIFF'!A395</f>
        <v>Melbourne</v>
      </c>
      <c r="B420" s="284" t="str">
        <f>'PRINT TARIFF'!C395</f>
        <v>Shipco Transport</v>
      </c>
      <c r="C420" s="285" t="str">
        <f>'PRINT TARIFF'!D395</f>
        <v>Malaysia</v>
      </c>
      <c r="D420" s="285" t="str">
        <f>'PRINT TARIFF'!E395</f>
        <v>Pasir Gudang</v>
      </c>
      <c r="E420" s="286"/>
      <c r="F420" s="287" t="str">
        <f>'PRINT TARIFF'!H395</f>
        <v>USD</v>
      </c>
      <c r="G420" s="288">
        <f>'PRINT TARIFF'!I395</f>
        <v>42</v>
      </c>
      <c r="H420" s="288">
        <f>'PRINT TARIFF'!J395</f>
        <v>42</v>
      </c>
      <c r="I420" s="288">
        <f>'PRINT TARIFF'!K395</f>
        <v>42</v>
      </c>
      <c r="J420" s="644" t="str">
        <f>'PRINT TARIFF'!L395</f>
        <v>via MYPKG</v>
      </c>
      <c r="K420" s="289">
        <f>'PRINT TARIFF'!N395</f>
        <v>19</v>
      </c>
      <c r="L420" s="288">
        <f>'PRINT TARIFF'!O395</f>
        <v>0</v>
      </c>
      <c r="M420" s="288">
        <f>'PRINT TARIFF'!P395</f>
        <v>0</v>
      </c>
      <c r="N420" s="288">
        <f>'PRINT TARIFF'!Q395</f>
        <v>20</v>
      </c>
      <c r="O420" s="288">
        <f>'PRINT TARIFF'!R395</f>
        <v>0</v>
      </c>
      <c r="P420" s="288">
        <f>'PRINT TARIFF'!S395</f>
        <v>0</v>
      </c>
      <c r="Q420" s="288">
        <f>'PRINT TARIFF'!T395</f>
        <v>7</v>
      </c>
      <c r="R420" s="288">
        <f>'PRINT TARIFF'!U395</f>
        <v>10</v>
      </c>
      <c r="S420" s="288">
        <f>'PRINT TARIFF'!V395</f>
        <v>0</v>
      </c>
      <c r="T420" s="288">
        <f>'PRINT TARIFF'!W395</f>
        <v>0</v>
      </c>
      <c r="U420" s="288">
        <f>'PRINT TARIFF'!X395</f>
        <v>0</v>
      </c>
      <c r="V420" s="288">
        <f>'PRINT TARIFF'!Y395</f>
        <v>0</v>
      </c>
      <c r="W420" s="288">
        <f>'PRINT TARIFF'!Z395</f>
        <v>0</v>
      </c>
      <c r="X420" s="289">
        <f>'PRINT TARIFF'!AA395</f>
        <v>82</v>
      </c>
      <c r="Y420" s="290">
        <f>'PRINT TARIFF'!AI395</f>
        <v>0</v>
      </c>
      <c r="Z420" s="290" t="str">
        <f>IF('PRINT TARIFF'!AJ395&lt;&gt;"",'PRINT TARIFF'!AJ395,"")</f>
        <v/>
      </c>
      <c r="AA420" s="291">
        <f>'PRINT TARIFF'!AK395</f>
        <v>0</v>
      </c>
    </row>
    <row r="421" spans="1:27" s="292" customFormat="1" ht="13.9" customHeight="1" x14ac:dyDescent="0.2">
      <c r="A421" s="283" t="str">
        <f>'PRINT TARIFF'!A396</f>
        <v>Sydney</v>
      </c>
      <c r="B421" s="284" t="str">
        <f>'PRINT TARIFF'!C396</f>
        <v>Shipco Transport</v>
      </c>
      <c r="C421" s="285" t="str">
        <f>'PRINT TARIFF'!D396</f>
        <v>Malaysia</v>
      </c>
      <c r="D421" s="285" t="str">
        <f>'PRINT TARIFF'!E396</f>
        <v>Pasir Gudang</v>
      </c>
      <c r="E421" s="286"/>
      <c r="F421" s="287" t="str">
        <f>'PRINT TARIFF'!H396</f>
        <v>USD</v>
      </c>
      <c r="G421" s="288">
        <f>'PRINT TARIFF'!I396</f>
        <v>42</v>
      </c>
      <c r="H421" s="288">
        <f>'PRINT TARIFF'!J396</f>
        <v>42</v>
      </c>
      <c r="I421" s="288">
        <f>'PRINT TARIFF'!K396</f>
        <v>42</v>
      </c>
      <c r="J421" s="644" t="str">
        <f>'PRINT TARIFF'!L396</f>
        <v>via MYPKG</v>
      </c>
      <c r="K421" s="289">
        <f>'PRINT TARIFF'!N396</f>
        <v>16</v>
      </c>
      <c r="L421" s="288">
        <f>'PRINT TARIFF'!O396</f>
        <v>0</v>
      </c>
      <c r="M421" s="288">
        <f>'PRINT TARIFF'!P396</f>
        <v>0</v>
      </c>
      <c r="N421" s="288">
        <f>'PRINT TARIFF'!Q396</f>
        <v>20</v>
      </c>
      <c r="O421" s="288">
        <f>'PRINT TARIFF'!R396</f>
        <v>0</v>
      </c>
      <c r="P421" s="288">
        <f>'PRINT TARIFF'!S396</f>
        <v>0</v>
      </c>
      <c r="Q421" s="288">
        <f>'PRINT TARIFF'!T396</f>
        <v>7</v>
      </c>
      <c r="R421" s="288">
        <f>'PRINT TARIFF'!U396</f>
        <v>10</v>
      </c>
      <c r="S421" s="288">
        <f>'PRINT TARIFF'!V396</f>
        <v>0</v>
      </c>
      <c r="T421" s="288">
        <f>'PRINT TARIFF'!W396</f>
        <v>0</v>
      </c>
      <c r="U421" s="288">
        <f>'PRINT TARIFF'!X396</f>
        <v>0</v>
      </c>
      <c r="V421" s="288">
        <f>'PRINT TARIFF'!Y396</f>
        <v>0</v>
      </c>
      <c r="W421" s="288">
        <f>'PRINT TARIFF'!Z396</f>
        <v>0</v>
      </c>
      <c r="X421" s="289">
        <f>'PRINT TARIFF'!AA396</f>
        <v>82</v>
      </c>
      <c r="Y421" s="290">
        <f>'PRINT TARIFF'!AI396</f>
        <v>0</v>
      </c>
      <c r="Z421" s="290" t="str">
        <f>IF('PRINT TARIFF'!AJ396&lt;&gt;"",'PRINT TARIFF'!AJ396,"")</f>
        <v/>
      </c>
      <c r="AA421" s="291">
        <f>'PRINT TARIFF'!AK396</f>
        <v>0</v>
      </c>
    </row>
    <row r="422" spans="1:27" s="292" customFormat="1" ht="13.9" customHeight="1" x14ac:dyDescent="0.2">
      <c r="A422" s="283" t="str">
        <f>'PRINT TARIFF'!A397</f>
        <v>Adelaide</v>
      </c>
      <c r="B422" s="284" t="str">
        <f>'PRINT TARIFF'!C397</f>
        <v>Shipco Transport</v>
      </c>
      <c r="C422" s="285" t="str">
        <f>'PRINT TARIFF'!D397</f>
        <v>Malaysia</v>
      </c>
      <c r="D422" s="285" t="str">
        <f>'PRINT TARIFF'!E397</f>
        <v>Penang</v>
      </c>
      <c r="E422" s="286"/>
      <c r="F422" s="287" t="str">
        <f>'PRINT TARIFF'!H397</f>
        <v>USD</v>
      </c>
      <c r="G422" s="288">
        <f>'PRINT TARIFF'!I397</f>
        <v>46</v>
      </c>
      <c r="H422" s="288">
        <f>'PRINT TARIFF'!J397</f>
        <v>46</v>
      </c>
      <c r="I422" s="288">
        <f>'PRINT TARIFF'!K397</f>
        <v>46</v>
      </c>
      <c r="J422" s="644" t="str">
        <f>'PRINT TARIFF'!L397</f>
        <v>via SGSIN</v>
      </c>
      <c r="K422" s="289">
        <f>'PRINT TARIFF'!N397</f>
        <v>25</v>
      </c>
      <c r="L422" s="288">
        <f>'PRINT TARIFF'!O397</f>
        <v>0</v>
      </c>
      <c r="M422" s="288">
        <f>'PRINT TARIFF'!P397</f>
        <v>0</v>
      </c>
      <c r="N422" s="288">
        <f>'PRINT TARIFF'!Q397</f>
        <v>20</v>
      </c>
      <c r="O422" s="288">
        <f>'PRINT TARIFF'!R397</f>
        <v>0</v>
      </c>
      <c r="P422" s="288">
        <f>'PRINT TARIFF'!S397</f>
        <v>0</v>
      </c>
      <c r="Q422" s="288">
        <f>'PRINT TARIFF'!T397</f>
        <v>10</v>
      </c>
      <c r="R422" s="288">
        <f>'PRINT TARIFF'!U397</f>
        <v>10</v>
      </c>
      <c r="S422" s="288">
        <f>'PRINT TARIFF'!V397</f>
        <v>0</v>
      </c>
      <c r="T422" s="288">
        <f>'PRINT TARIFF'!W397</f>
        <v>0</v>
      </c>
      <c r="U422" s="288">
        <f>'PRINT TARIFF'!X397</f>
        <v>0</v>
      </c>
      <c r="V422" s="288">
        <f>'PRINT TARIFF'!Y397</f>
        <v>0</v>
      </c>
      <c r="W422" s="288">
        <f>'PRINT TARIFF'!Z397</f>
        <v>0</v>
      </c>
      <c r="X422" s="289">
        <f>'PRINT TARIFF'!AA397</f>
        <v>83</v>
      </c>
      <c r="Y422" s="290">
        <f>'PRINT TARIFF'!AI397</f>
        <v>0</v>
      </c>
      <c r="Z422" s="290" t="str">
        <f>IF('PRINT TARIFF'!AJ397&lt;&gt;"",'PRINT TARIFF'!AJ397,"")</f>
        <v/>
      </c>
      <c r="AA422" s="291">
        <f>'PRINT TARIFF'!AK397</f>
        <v>0</v>
      </c>
    </row>
    <row r="423" spans="1:27" s="292" customFormat="1" ht="13.9" customHeight="1" x14ac:dyDescent="0.2">
      <c r="A423" s="283" t="str">
        <f>'PRINT TARIFF'!A398</f>
        <v>Brisbane</v>
      </c>
      <c r="B423" s="284" t="str">
        <f>'PRINT TARIFF'!C398</f>
        <v>Shipco Transport</v>
      </c>
      <c r="C423" s="285" t="str">
        <f>'PRINT TARIFF'!D398</f>
        <v>Malaysia</v>
      </c>
      <c r="D423" s="285" t="str">
        <f>'PRINT TARIFF'!E398</f>
        <v>Penang</v>
      </c>
      <c r="E423" s="286"/>
      <c r="F423" s="287" t="str">
        <f>'PRINT TARIFF'!H398</f>
        <v>USD</v>
      </c>
      <c r="G423" s="288">
        <f>'PRINT TARIFF'!I398</f>
        <v>45</v>
      </c>
      <c r="H423" s="288">
        <f>'PRINT TARIFF'!J398</f>
        <v>45</v>
      </c>
      <c r="I423" s="288">
        <f>'PRINT TARIFF'!K398</f>
        <v>45</v>
      </c>
      <c r="J423" s="644" t="str">
        <f>'PRINT TARIFF'!L398</f>
        <v>via MYPKG</v>
      </c>
      <c r="K423" s="289">
        <f>'PRINT TARIFF'!N398</f>
        <v>13</v>
      </c>
      <c r="L423" s="288">
        <f>'PRINT TARIFF'!O398</f>
        <v>0</v>
      </c>
      <c r="M423" s="288">
        <f>'PRINT TARIFF'!P398</f>
        <v>0</v>
      </c>
      <c r="N423" s="288">
        <f>'PRINT TARIFF'!Q398</f>
        <v>20</v>
      </c>
      <c r="O423" s="288">
        <f>'PRINT TARIFF'!R398</f>
        <v>0</v>
      </c>
      <c r="P423" s="288">
        <f>'PRINT TARIFF'!S398</f>
        <v>0</v>
      </c>
      <c r="Q423" s="288">
        <f>'PRINT TARIFF'!T398</f>
        <v>7</v>
      </c>
      <c r="R423" s="288">
        <f>'PRINT TARIFF'!U398</f>
        <v>10</v>
      </c>
      <c r="S423" s="288">
        <f>'PRINT TARIFF'!V398</f>
        <v>0</v>
      </c>
      <c r="T423" s="288">
        <f>'PRINT TARIFF'!W398</f>
        <v>0</v>
      </c>
      <c r="U423" s="288">
        <f>'PRINT TARIFF'!X398</f>
        <v>0</v>
      </c>
      <c r="V423" s="288">
        <f>'PRINT TARIFF'!Y398</f>
        <v>0</v>
      </c>
      <c r="W423" s="288">
        <f>'PRINT TARIFF'!Z398</f>
        <v>0</v>
      </c>
      <c r="X423" s="289">
        <f>'PRINT TARIFF'!AA398</f>
        <v>83</v>
      </c>
      <c r="Y423" s="290">
        <f>'PRINT TARIFF'!AI398</f>
        <v>0</v>
      </c>
      <c r="Z423" s="290" t="str">
        <f>IF('PRINT TARIFF'!AJ398&lt;&gt;"",'PRINT TARIFF'!AJ398,"")</f>
        <v/>
      </c>
      <c r="AA423" s="291">
        <f>'PRINT TARIFF'!AK398</f>
        <v>0</v>
      </c>
    </row>
    <row r="424" spans="1:27" s="292" customFormat="1" ht="13.9" customHeight="1" x14ac:dyDescent="0.2">
      <c r="A424" s="283" t="str">
        <f>'PRINT TARIFF'!A399</f>
        <v>Fremantle</v>
      </c>
      <c r="B424" s="284" t="str">
        <f>'PRINT TARIFF'!C399</f>
        <v>Shipco Transport</v>
      </c>
      <c r="C424" s="285" t="str">
        <f>'PRINT TARIFF'!D399</f>
        <v>Malaysia</v>
      </c>
      <c r="D424" s="285" t="str">
        <f>'PRINT TARIFF'!E399</f>
        <v>Penang</v>
      </c>
      <c r="E424" s="286"/>
      <c r="F424" s="287" t="str">
        <f>'PRINT TARIFF'!H399</f>
        <v>USD</v>
      </c>
      <c r="G424" s="288">
        <f>'PRINT TARIFF'!I399</f>
        <v>46</v>
      </c>
      <c r="H424" s="288">
        <f>'PRINT TARIFF'!J399</f>
        <v>46</v>
      </c>
      <c r="I424" s="288">
        <f>'PRINT TARIFF'!K399</f>
        <v>46</v>
      </c>
      <c r="J424" s="644" t="str">
        <f>'PRINT TARIFF'!L399</f>
        <v>via SGSIN</v>
      </c>
      <c r="K424" s="289">
        <f>'PRINT TARIFF'!N399</f>
        <v>18</v>
      </c>
      <c r="L424" s="288">
        <f>'PRINT TARIFF'!O399</f>
        <v>0</v>
      </c>
      <c r="M424" s="288">
        <f>'PRINT TARIFF'!P399</f>
        <v>0</v>
      </c>
      <c r="N424" s="288">
        <f>'PRINT TARIFF'!Q399</f>
        <v>20</v>
      </c>
      <c r="O424" s="288">
        <f>'PRINT TARIFF'!R399</f>
        <v>0</v>
      </c>
      <c r="P424" s="288">
        <f>'PRINT TARIFF'!S399</f>
        <v>0</v>
      </c>
      <c r="Q424" s="288">
        <f>'PRINT TARIFF'!T399</f>
        <v>10</v>
      </c>
      <c r="R424" s="288">
        <f>'PRINT TARIFF'!U399</f>
        <v>10</v>
      </c>
      <c r="S424" s="288">
        <f>'PRINT TARIFF'!V399</f>
        <v>0</v>
      </c>
      <c r="T424" s="288">
        <f>'PRINT TARIFF'!W399</f>
        <v>0</v>
      </c>
      <c r="U424" s="288">
        <f>'PRINT TARIFF'!X399</f>
        <v>0</v>
      </c>
      <c r="V424" s="288">
        <f>'PRINT TARIFF'!Y399</f>
        <v>0</v>
      </c>
      <c r="W424" s="288">
        <f>'PRINT TARIFF'!Z399</f>
        <v>0</v>
      </c>
      <c r="X424" s="289">
        <f>'PRINT TARIFF'!AA399</f>
        <v>83</v>
      </c>
      <c r="Y424" s="290">
        <f>'PRINT TARIFF'!AI399</f>
        <v>0</v>
      </c>
      <c r="Z424" s="290" t="str">
        <f>IF('PRINT TARIFF'!AJ399&lt;&gt;"",'PRINT TARIFF'!AJ399,"")</f>
        <v/>
      </c>
      <c r="AA424" s="291">
        <f>'PRINT TARIFF'!AK399</f>
        <v>0</v>
      </c>
    </row>
    <row r="425" spans="1:27" s="292" customFormat="1" ht="13.9" customHeight="1" x14ac:dyDescent="0.2">
      <c r="A425" s="283" t="str">
        <f>'PRINT TARIFF'!A400</f>
        <v>Melbourne</v>
      </c>
      <c r="B425" s="284" t="str">
        <f>'PRINT TARIFF'!C400</f>
        <v>Shipco Transport</v>
      </c>
      <c r="C425" s="285" t="str">
        <f>'PRINT TARIFF'!D400</f>
        <v>Malaysia</v>
      </c>
      <c r="D425" s="285" t="str">
        <f>'PRINT TARIFF'!E400</f>
        <v>Penang</v>
      </c>
      <c r="E425" s="286"/>
      <c r="F425" s="287" t="str">
        <f>'PRINT TARIFF'!H400</f>
        <v>USD</v>
      </c>
      <c r="G425" s="288">
        <f>'PRINT TARIFF'!I400</f>
        <v>45</v>
      </c>
      <c r="H425" s="288">
        <f>'PRINT TARIFF'!J400</f>
        <v>45</v>
      </c>
      <c r="I425" s="288">
        <f>'PRINT TARIFF'!K400</f>
        <v>45</v>
      </c>
      <c r="J425" s="644" t="str">
        <f>'PRINT TARIFF'!L400</f>
        <v>via MYPKG</v>
      </c>
      <c r="K425" s="289">
        <f>'PRINT TARIFF'!N400</f>
        <v>19</v>
      </c>
      <c r="L425" s="288">
        <f>'PRINT TARIFF'!O400</f>
        <v>0</v>
      </c>
      <c r="M425" s="288">
        <f>'PRINT TARIFF'!P400</f>
        <v>0</v>
      </c>
      <c r="N425" s="288">
        <f>'PRINT TARIFF'!Q400</f>
        <v>20</v>
      </c>
      <c r="O425" s="288">
        <f>'PRINT TARIFF'!R400</f>
        <v>0</v>
      </c>
      <c r="P425" s="288">
        <f>'PRINT TARIFF'!S400</f>
        <v>0</v>
      </c>
      <c r="Q425" s="288">
        <f>'PRINT TARIFF'!T400</f>
        <v>7</v>
      </c>
      <c r="R425" s="288">
        <f>'PRINT TARIFF'!U400</f>
        <v>10</v>
      </c>
      <c r="S425" s="288">
        <f>'PRINT TARIFF'!V400</f>
        <v>0</v>
      </c>
      <c r="T425" s="288">
        <f>'PRINT TARIFF'!W400</f>
        <v>0</v>
      </c>
      <c r="U425" s="288">
        <f>'PRINT TARIFF'!X400</f>
        <v>0</v>
      </c>
      <c r="V425" s="288">
        <f>'PRINT TARIFF'!Y400</f>
        <v>0</v>
      </c>
      <c r="W425" s="288">
        <f>'PRINT TARIFF'!Z400</f>
        <v>0</v>
      </c>
      <c r="X425" s="289">
        <f>'PRINT TARIFF'!AA400</f>
        <v>83</v>
      </c>
      <c r="Y425" s="290">
        <f>'PRINT TARIFF'!AI400</f>
        <v>0</v>
      </c>
      <c r="Z425" s="290" t="str">
        <f>IF('PRINT TARIFF'!AJ400&lt;&gt;"",'PRINT TARIFF'!AJ400,"")</f>
        <v/>
      </c>
      <c r="AA425" s="291">
        <f>'PRINT TARIFF'!AK400</f>
        <v>0</v>
      </c>
    </row>
    <row r="426" spans="1:27" s="292" customFormat="1" ht="13.9" customHeight="1" x14ac:dyDescent="0.2">
      <c r="A426" s="283" t="str">
        <f>'PRINT TARIFF'!A401</f>
        <v>Sydney</v>
      </c>
      <c r="B426" s="284" t="str">
        <f>'PRINT TARIFF'!C401</f>
        <v>Shipco Transport</v>
      </c>
      <c r="C426" s="285" t="str">
        <f>'PRINT TARIFF'!D401</f>
        <v>Malaysia</v>
      </c>
      <c r="D426" s="285" t="str">
        <f>'PRINT TARIFF'!E401</f>
        <v>Penang</v>
      </c>
      <c r="E426" s="286"/>
      <c r="F426" s="287" t="str">
        <f>'PRINT TARIFF'!H401</f>
        <v>USD</v>
      </c>
      <c r="G426" s="288">
        <f>'PRINT TARIFF'!I401</f>
        <v>45</v>
      </c>
      <c r="H426" s="288">
        <f>'PRINT TARIFF'!J401</f>
        <v>45</v>
      </c>
      <c r="I426" s="288">
        <f>'PRINT TARIFF'!K401</f>
        <v>45</v>
      </c>
      <c r="J426" s="644" t="str">
        <f>'PRINT TARIFF'!L401</f>
        <v>via MYPKG</v>
      </c>
      <c r="K426" s="289">
        <f>'PRINT TARIFF'!N401</f>
        <v>16</v>
      </c>
      <c r="L426" s="288">
        <f>'PRINT TARIFF'!O401</f>
        <v>0</v>
      </c>
      <c r="M426" s="288">
        <f>'PRINT TARIFF'!P401</f>
        <v>0</v>
      </c>
      <c r="N426" s="288">
        <f>'PRINT TARIFF'!Q401</f>
        <v>20</v>
      </c>
      <c r="O426" s="288">
        <f>'PRINT TARIFF'!R401</f>
        <v>0</v>
      </c>
      <c r="P426" s="288">
        <f>'PRINT TARIFF'!S401</f>
        <v>0</v>
      </c>
      <c r="Q426" s="288">
        <f>'PRINT TARIFF'!T401</f>
        <v>7</v>
      </c>
      <c r="R426" s="288">
        <f>'PRINT TARIFF'!U401</f>
        <v>10</v>
      </c>
      <c r="S426" s="288">
        <f>'PRINT TARIFF'!V401</f>
        <v>0</v>
      </c>
      <c r="T426" s="288">
        <f>'PRINT TARIFF'!W401</f>
        <v>0</v>
      </c>
      <c r="U426" s="288">
        <f>'PRINT TARIFF'!X401</f>
        <v>0</v>
      </c>
      <c r="V426" s="288">
        <f>'PRINT TARIFF'!Y401</f>
        <v>0</v>
      </c>
      <c r="W426" s="288">
        <f>'PRINT TARIFF'!Z401</f>
        <v>0</v>
      </c>
      <c r="X426" s="289">
        <f>'PRINT TARIFF'!AA401</f>
        <v>83</v>
      </c>
      <c r="Y426" s="290">
        <f>'PRINT TARIFF'!AI401</f>
        <v>0</v>
      </c>
      <c r="Z426" s="290" t="str">
        <f>IF('PRINT TARIFF'!AJ401&lt;&gt;"",'PRINT TARIFF'!AJ401,"")</f>
        <v/>
      </c>
      <c r="AA426" s="291">
        <f>'PRINT TARIFF'!AK401</f>
        <v>0</v>
      </c>
    </row>
    <row r="427" spans="1:27" s="292" customFormat="1" ht="13.9" customHeight="1" x14ac:dyDescent="0.2">
      <c r="A427" s="283" t="str">
        <f>'PRINT TARIFF'!A402</f>
        <v>Adelaide</v>
      </c>
      <c r="B427" s="284" t="str">
        <f>'PRINT TARIFF'!C402</f>
        <v>Shipco Transport</v>
      </c>
      <c r="C427" s="285" t="str">
        <f>'PRINT TARIFF'!D402</f>
        <v>Malaysia</v>
      </c>
      <c r="D427" s="285" t="str">
        <f>'PRINT TARIFF'!E402</f>
        <v>Port Klang</v>
      </c>
      <c r="E427" s="286"/>
      <c r="F427" s="287" t="str">
        <f>'PRINT TARIFF'!H402</f>
        <v>USD</v>
      </c>
      <c r="G427" s="288">
        <f>'PRINT TARIFF'!I402</f>
        <v>41</v>
      </c>
      <c r="H427" s="288">
        <f>'PRINT TARIFF'!J402</f>
        <v>41</v>
      </c>
      <c r="I427" s="288">
        <f>'PRINT TARIFF'!K402</f>
        <v>41</v>
      </c>
      <c r="J427" s="644" t="str">
        <f>'PRINT TARIFF'!L402</f>
        <v>via SGSIN</v>
      </c>
      <c r="K427" s="289">
        <f>'PRINT TARIFF'!N402</f>
        <v>24</v>
      </c>
      <c r="L427" s="288">
        <f>'PRINT TARIFF'!O402</f>
        <v>0</v>
      </c>
      <c r="M427" s="288">
        <f>'PRINT TARIFF'!P402</f>
        <v>0</v>
      </c>
      <c r="N427" s="288">
        <f>'PRINT TARIFF'!Q402</f>
        <v>20</v>
      </c>
      <c r="O427" s="288">
        <f>'PRINT TARIFF'!R402</f>
        <v>0</v>
      </c>
      <c r="P427" s="288">
        <f>'PRINT TARIFF'!S402</f>
        <v>0</v>
      </c>
      <c r="Q427" s="288">
        <f>'PRINT TARIFF'!T402</f>
        <v>8</v>
      </c>
      <c r="R427" s="288">
        <f>'PRINT TARIFF'!U402</f>
        <v>10</v>
      </c>
      <c r="S427" s="288">
        <f>'PRINT TARIFF'!V402</f>
        <v>0</v>
      </c>
      <c r="T427" s="288">
        <f>'PRINT TARIFF'!W402</f>
        <v>0</v>
      </c>
      <c r="U427" s="288">
        <f>'PRINT TARIFF'!X402</f>
        <v>0</v>
      </c>
      <c r="V427" s="288">
        <f>'PRINT TARIFF'!Y402</f>
        <v>0</v>
      </c>
      <c r="W427" s="288">
        <f>'PRINT TARIFF'!Z402</f>
        <v>0</v>
      </c>
      <c r="X427" s="289">
        <f>'PRINT TARIFF'!AA402</f>
        <v>84</v>
      </c>
      <c r="Y427" s="290">
        <f>'PRINT TARIFF'!AI402</f>
        <v>0</v>
      </c>
      <c r="Z427" s="290" t="str">
        <f>IF('PRINT TARIFF'!AJ402&lt;&gt;"",'PRINT TARIFF'!AJ402,"")</f>
        <v/>
      </c>
      <c r="AA427" s="291">
        <f>'PRINT TARIFF'!AK402</f>
        <v>0</v>
      </c>
    </row>
    <row r="428" spans="1:27" s="292" customFormat="1" ht="13.9" customHeight="1" x14ac:dyDescent="0.2">
      <c r="A428" s="283" t="str">
        <f>'PRINT TARIFF'!A403</f>
        <v>Brisbane</v>
      </c>
      <c r="B428" s="284" t="str">
        <f>'PRINT TARIFF'!C403</f>
        <v>Shipco Transport</v>
      </c>
      <c r="C428" s="285" t="str">
        <f>'PRINT TARIFF'!D403</f>
        <v>Malaysia</v>
      </c>
      <c r="D428" s="285" t="str">
        <f>'PRINT TARIFF'!E403</f>
        <v>Port Klang</v>
      </c>
      <c r="E428" s="286"/>
      <c r="F428" s="287" t="str">
        <f>'PRINT TARIFF'!H403</f>
        <v>USD</v>
      </c>
      <c r="G428" s="288">
        <f>'PRINT TARIFF'!I403</f>
        <v>19</v>
      </c>
      <c r="H428" s="288">
        <f>'PRINT TARIFF'!J403</f>
        <v>19</v>
      </c>
      <c r="I428" s="288">
        <f>'PRINT TARIFF'!K403</f>
        <v>19</v>
      </c>
      <c r="J428" s="644" t="str">
        <f>'PRINT TARIFF'!L403</f>
        <v>Direct</v>
      </c>
      <c r="K428" s="289">
        <f>'PRINT TARIFF'!N403</f>
        <v>13</v>
      </c>
      <c r="L428" s="288">
        <f>'PRINT TARIFF'!O403</f>
        <v>0</v>
      </c>
      <c r="M428" s="288">
        <f>'PRINT TARIFF'!P403</f>
        <v>0</v>
      </c>
      <c r="N428" s="288">
        <f>'PRINT TARIFF'!Q403</f>
        <v>20</v>
      </c>
      <c r="O428" s="288">
        <f>'PRINT TARIFF'!R403</f>
        <v>0</v>
      </c>
      <c r="P428" s="288">
        <f>'PRINT TARIFF'!S403</f>
        <v>0</v>
      </c>
      <c r="Q428" s="288">
        <f>'PRINT TARIFF'!T403</f>
        <v>7</v>
      </c>
      <c r="R428" s="288">
        <f>'PRINT TARIFF'!U403</f>
        <v>0</v>
      </c>
      <c r="S428" s="288">
        <f>'PRINT TARIFF'!V403</f>
        <v>0</v>
      </c>
      <c r="T428" s="288">
        <f>'PRINT TARIFF'!W403</f>
        <v>0</v>
      </c>
      <c r="U428" s="288">
        <f>'PRINT TARIFF'!X403</f>
        <v>0</v>
      </c>
      <c r="V428" s="288">
        <f>'PRINT TARIFF'!Y403</f>
        <v>0</v>
      </c>
      <c r="W428" s="288">
        <f>'PRINT TARIFF'!Z403</f>
        <v>0</v>
      </c>
      <c r="X428" s="289">
        <f>'PRINT TARIFF'!AA403</f>
        <v>84</v>
      </c>
      <c r="Y428" s="290">
        <f>'PRINT TARIFF'!AI403</f>
        <v>0</v>
      </c>
      <c r="Z428" s="290" t="str">
        <f>IF('PRINT TARIFF'!AJ403&lt;&gt;"",'PRINT TARIFF'!AJ403,"")</f>
        <v/>
      </c>
      <c r="AA428" s="291">
        <f>'PRINT TARIFF'!AK403</f>
        <v>0</v>
      </c>
    </row>
    <row r="429" spans="1:27" s="292" customFormat="1" ht="13.9" customHeight="1" x14ac:dyDescent="0.2">
      <c r="A429" s="283" t="str">
        <f>'PRINT TARIFF'!A404</f>
        <v>Fremantle</v>
      </c>
      <c r="B429" s="284" t="str">
        <f>'PRINT TARIFF'!C404</f>
        <v>Shipco Transport</v>
      </c>
      <c r="C429" s="285" t="str">
        <f>'PRINT TARIFF'!D404</f>
        <v>Malaysia</v>
      </c>
      <c r="D429" s="285" t="str">
        <f>'PRINT TARIFF'!E404</f>
        <v>Port Klang</v>
      </c>
      <c r="E429" s="286"/>
      <c r="F429" s="287" t="str">
        <f>'PRINT TARIFF'!H404</f>
        <v>USD</v>
      </c>
      <c r="G429" s="288">
        <f>'PRINT TARIFF'!I404</f>
        <v>41</v>
      </c>
      <c r="H429" s="288">
        <f>'PRINT TARIFF'!J404</f>
        <v>41</v>
      </c>
      <c r="I429" s="288">
        <f>'PRINT TARIFF'!K404</f>
        <v>41</v>
      </c>
      <c r="J429" s="644" t="str">
        <f>'PRINT TARIFF'!L404</f>
        <v>via SGSIN</v>
      </c>
      <c r="K429" s="289">
        <f>'PRINT TARIFF'!N404</f>
        <v>17</v>
      </c>
      <c r="L429" s="288">
        <f>'PRINT TARIFF'!O404</f>
        <v>0</v>
      </c>
      <c r="M429" s="288">
        <f>'PRINT TARIFF'!P404</f>
        <v>0</v>
      </c>
      <c r="N429" s="288">
        <f>'PRINT TARIFF'!Q404</f>
        <v>20</v>
      </c>
      <c r="O429" s="288">
        <f>'PRINT TARIFF'!R404</f>
        <v>0</v>
      </c>
      <c r="P429" s="288">
        <f>'PRINT TARIFF'!S404</f>
        <v>0</v>
      </c>
      <c r="Q429" s="288">
        <f>'PRINT TARIFF'!T404</f>
        <v>8</v>
      </c>
      <c r="R429" s="288">
        <f>'PRINT TARIFF'!U404</f>
        <v>10</v>
      </c>
      <c r="S429" s="288">
        <f>'PRINT TARIFF'!V404</f>
        <v>0</v>
      </c>
      <c r="T429" s="288">
        <f>'PRINT TARIFF'!W404</f>
        <v>0</v>
      </c>
      <c r="U429" s="288">
        <f>'PRINT TARIFF'!X404</f>
        <v>0</v>
      </c>
      <c r="V429" s="288">
        <f>'PRINT TARIFF'!Y404</f>
        <v>0</v>
      </c>
      <c r="W429" s="288">
        <f>'PRINT TARIFF'!Z404</f>
        <v>0</v>
      </c>
      <c r="X429" s="289">
        <f>'PRINT TARIFF'!AA404</f>
        <v>84</v>
      </c>
      <c r="Y429" s="290">
        <f>'PRINT TARIFF'!AI404</f>
        <v>0</v>
      </c>
      <c r="Z429" s="290" t="str">
        <f>IF('PRINT TARIFF'!AJ404&lt;&gt;"",'PRINT TARIFF'!AJ404,"")</f>
        <v/>
      </c>
      <c r="AA429" s="291">
        <f>'PRINT TARIFF'!AK404</f>
        <v>0</v>
      </c>
    </row>
    <row r="430" spans="1:27" s="292" customFormat="1" ht="13.9" customHeight="1" x14ac:dyDescent="0.2">
      <c r="A430" s="283" t="str">
        <f>'PRINT TARIFF'!A405</f>
        <v>Melbourne</v>
      </c>
      <c r="B430" s="284" t="str">
        <f>'PRINT TARIFF'!C405</f>
        <v>Shipco Transport</v>
      </c>
      <c r="C430" s="285" t="str">
        <f>'PRINT TARIFF'!D405</f>
        <v>Malaysia</v>
      </c>
      <c r="D430" s="285" t="str">
        <f>'PRINT TARIFF'!E405</f>
        <v>Port Klang</v>
      </c>
      <c r="E430" s="286"/>
      <c r="F430" s="287" t="str">
        <f>'PRINT TARIFF'!H405</f>
        <v>USD</v>
      </c>
      <c r="G430" s="288">
        <f>'PRINT TARIFF'!I405</f>
        <v>19</v>
      </c>
      <c r="H430" s="288">
        <f>'PRINT TARIFF'!J405</f>
        <v>19</v>
      </c>
      <c r="I430" s="288">
        <f>'PRINT TARIFF'!K405</f>
        <v>19</v>
      </c>
      <c r="J430" s="644" t="str">
        <f>'PRINT TARIFF'!L405</f>
        <v>Direct</v>
      </c>
      <c r="K430" s="289">
        <f>'PRINT TARIFF'!N405</f>
        <v>19</v>
      </c>
      <c r="L430" s="288">
        <f>'PRINT TARIFF'!O405</f>
        <v>0</v>
      </c>
      <c r="M430" s="288">
        <f>'PRINT TARIFF'!P405</f>
        <v>0</v>
      </c>
      <c r="N430" s="288">
        <f>'PRINT TARIFF'!Q405</f>
        <v>20</v>
      </c>
      <c r="O430" s="288">
        <f>'PRINT TARIFF'!R405</f>
        <v>0</v>
      </c>
      <c r="P430" s="288">
        <f>'PRINT TARIFF'!S405</f>
        <v>0</v>
      </c>
      <c r="Q430" s="288">
        <f>'PRINT TARIFF'!T405</f>
        <v>7</v>
      </c>
      <c r="R430" s="288">
        <f>'PRINT TARIFF'!U405</f>
        <v>0</v>
      </c>
      <c r="S430" s="288">
        <f>'PRINT TARIFF'!V405</f>
        <v>0</v>
      </c>
      <c r="T430" s="288">
        <f>'PRINT TARIFF'!W405</f>
        <v>0</v>
      </c>
      <c r="U430" s="288">
        <f>'PRINT TARIFF'!X405</f>
        <v>0</v>
      </c>
      <c r="V430" s="288">
        <f>'PRINT TARIFF'!Y405</f>
        <v>0</v>
      </c>
      <c r="W430" s="288">
        <f>'PRINT TARIFF'!Z405</f>
        <v>0</v>
      </c>
      <c r="X430" s="289">
        <f>'PRINT TARIFF'!AA405</f>
        <v>84</v>
      </c>
      <c r="Y430" s="290">
        <f>'PRINT TARIFF'!AI405</f>
        <v>0</v>
      </c>
      <c r="Z430" s="290" t="str">
        <f>IF('PRINT TARIFF'!AJ405&lt;&gt;"",'PRINT TARIFF'!AJ405,"")</f>
        <v/>
      </c>
      <c r="AA430" s="291">
        <f>'PRINT TARIFF'!AK405</f>
        <v>0</v>
      </c>
    </row>
    <row r="431" spans="1:27" s="292" customFormat="1" ht="13.9" customHeight="1" x14ac:dyDescent="0.2">
      <c r="A431" s="283" t="str">
        <f>'PRINT TARIFF'!A406</f>
        <v>Sydney</v>
      </c>
      <c r="B431" s="284" t="str">
        <f>'PRINT TARIFF'!C406</f>
        <v>Shipco Transport</v>
      </c>
      <c r="C431" s="285" t="str">
        <f>'PRINT TARIFF'!D406</f>
        <v>Malaysia</v>
      </c>
      <c r="D431" s="285" t="str">
        <f>'PRINT TARIFF'!E406</f>
        <v>Port Klang</v>
      </c>
      <c r="E431" s="286"/>
      <c r="F431" s="287" t="str">
        <f>'PRINT TARIFF'!H406</f>
        <v>USD</v>
      </c>
      <c r="G431" s="288">
        <f>'PRINT TARIFF'!I406</f>
        <v>19</v>
      </c>
      <c r="H431" s="288">
        <f>'PRINT TARIFF'!J406</f>
        <v>19</v>
      </c>
      <c r="I431" s="288">
        <f>'PRINT TARIFF'!K406</f>
        <v>19</v>
      </c>
      <c r="J431" s="644" t="str">
        <f>'PRINT TARIFF'!L406</f>
        <v>Direct</v>
      </c>
      <c r="K431" s="289">
        <f>'PRINT TARIFF'!N406</f>
        <v>15</v>
      </c>
      <c r="L431" s="288">
        <f>'PRINT TARIFF'!O406</f>
        <v>0</v>
      </c>
      <c r="M431" s="288">
        <f>'PRINT TARIFF'!P406</f>
        <v>0</v>
      </c>
      <c r="N431" s="288">
        <f>'PRINT TARIFF'!Q406</f>
        <v>20</v>
      </c>
      <c r="O431" s="288">
        <f>'PRINT TARIFF'!R406</f>
        <v>0</v>
      </c>
      <c r="P431" s="288">
        <f>'PRINT TARIFF'!S406</f>
        <v>0</v>
      </c>
      <c r="Q431" s="288">
        <f>'PRINT TARIFF'!T406</f>
        <v>7</v>
      </c>
      <c r="R431" s="288">
        <f>'PRINT TARIFF'!U406</f>
        <v>0</v>
      </c>
      <c r="S431" s="288">
        <f>'PRINT TARIFF'!V406</f>
        <v>0</v>
      </c>
      <c r="T431" s="288">
        <f>'PRINT TARIFF'!W406</f>
        <v>0</v>
      </c>
      <c r="U431" s="288">
        <f>'PRINT TARIFF'!X406</f>
        <v>0</v>
      </c>
      <c r="V431" s="288">
        <f>'PRINT TARIFF'!Y406</f>
        <v>0</v>
      </c>
      <c r="W431" s="288">
        <f>'PRINT TARIFF'!Z406</f>
        <v>0</v>
      </c>
      <c r="X431" s="289">
        <f>'PRINT TARIFF'!AA406</f>
        <v>84</v>
      </c>
      <c r="Y431" s="290">
        <f>'PRINT TARIFF'!AI406</f>
        <v>0</v>
      </c>
      <c r="Z431" s="290" t="str">
        <f>IF('PRINT TARIFF'!AJ406&lt;&gt;"",'PRINT TARIFF'!AJ406,"")</f>
        <v/>
      </c>
      <c r="AA431" s="291">
        <f>'PRINT TARIFF'!AK406</f>
        <v>0</v>
      </c>
    </row>
    <row r="432" spans="1:27" s="292" customFormat="1" ht="13.9" customHeight="1" x14ac:dyDescent="0.2">
      <c r="A432" s="283" t="str">
        <f>'PRINT TARIFF'!A407</f>
        <v>Adelaide</v>
      </c>
      <c r="B432" s="284" t="str">
        <f>'PRINT TARIFF'!C407</f>
        <v>Shipco Transport</v>
      </c>
      <c r="C432" s="285" t="str">
        <f>'PRINT TARIFF'!D407</f>
        <v>Malaysia</v>
      </c>
      <c r="D432" s="285" t="str">
        <f>'PRINT TARIFF'!E407</f>
        <v>Tanjung Pelapas</v>
      </c>
      <c r="E432" s="286"/>
      <c r="F432" s="287" t="str">
        <f>'PRINT TARIFF'!H407</f>
        <v>USD</v>
      </c>
      <c r="G432" s="288">
        <f>'PRINT TARIFF'!I407</f>
        <v>43</v>
      </c>
      <c r="H432" s="288">
        <f>'PRINT TARIFF'!J407</f>
        <v>43</v>
      </c>
      <c r="I432" s="288">
        <f>'PRINT TARIFF'!K407</f>
        <v>43</v>
      </c>
      <c r="J432" s="644" t="str">
        <f>'PRINT TARIFF'!L407</f>
        <v>via SGSIN</v>
      </c>
      <c r="K432" s="289">
        <f>'PRINT TARIFF'!N407</f>
        <v>21</v>
      </c>
      <c r="L432" s="288">
        <f>'PRINT TARIFF'!O407</f>
        <v>0</v>
      </c>
      <c r="M432" s="288">
        <f>'PRINT TARIFF'!P407</f>
        <v>0</v>
      </c>
      <c r="N432" s="288">
        <f>'PRINT TARIFF'!Q407</f>
        <v>20</v>
      </c>
      <c r="O432" s="288">
        <f>'PRINT TARIFF'!R407</f>
        <v>0</v>
      </c>
      <c r="P432" s="288">
        <f>'PRINT TARIFF'!S407</f>
        <v>0</v>
      </c>
      <c r="Q432" s="288">
        <f>'PRINT TARIFF'!T407</f>
        <v>7</v>
      </c>
      <c r="R432" s="288">
        <f>'PRINT TARIFF'!U407</f>
        <v>10</v>
      </c>
      <c r="S432" s="288">
        <f>'PRINT TARIFF'!V407</f>
        <v>0</v>
      </c>
      <c r="T432" s="288">
        <f>'PRINT TARIFF'!W407</f>
        <v>0</v>
      </c>
      <c r="U432" s="288">
        <f>'PRINT TARIFF'!X407</f>
        <v>0</v>
      </c>
      <c r="V432" s="288">
        <f>'PRINT TARIFF'!Y407</f>
        <v>0</v>
      </c>
      <c r="W432" s="288">
        <f>'PRINT TARIFF'!Z407</f>
        <v>0</v>
      </c>
      <c r="X432" s="289">
        <f>'PRINT TARIFF'!AA407</f>
        <v>85</v>
      </c>
      <c r="Y432" s="290">
        <f>'PRINT TARIFF'!AI407</f>
        <v>0</v>
      </c>
      <c r="Z432" s="290" t="str">
        <f>IF('PRINT TARIFF'!AJ407&lt;&gt;"",'PRINT TARIFF'!AJ407,"")</f>
        <v/>
      </c>
      <c r="AA432" s="291">
        <f>'PRINT TARIFF'!AK407</f>
        <v>0</v>
      </c>
    </row>
    <row r="433" spans="1:27" s="292" customFormat="1" ht="13.9" customHeight="1" x14ac:dyDescent="0.2">
      <c r="A433" s="283" t="str">
        <f>'PRINT TARIFF'!A408</f>
        <v>Brisbane</v>
      </c>
      <c r="B433" s="284" t="str">
        <f>'PRINT TARIFF'!C408</f>
        <v>Shipco Transport</v>
      </c>
      <c r="C433" s="285" t="str">
        <f>'PRINT TARIFF'!D408</f>
        <v>Malaysia</v>
      </c>
      <c r="D433" s="285" t="str">
        <f>'PRINT TARIFF'!E408</f>
        <v>Tanjung Pelapas</v>
      </c>
      <c r="E433" s="286"/>
      <c r="F433" s="287" t="str">
        <f>'PRINT TARIFF'!H408</f>
        <v>USD</v>
      </c>
      <c r="G433" s="288">
        <f>'PRINT TARIFF'!I408</f>
        <v>43</v>
      </c>
      <c r="H433" s="288">
        <f>'PRINT TARIFF'!J408</f>
        <v>43</v>
      </c>
      <c r="I433" s="288">
        <f>'PRINT TARIFF'!K408</f>
        <v>43</v>
      </c>
      <c r="J433" s="644" t="str">
        <f>'PRINT TARIFF'!L408</f>
        <v>via SGSIN</v>
      </c>
      <c r="K433" s="289">
        <f>'PRINT TARIFF'!N408</f>
        <v>18</v>
      </c>
      <c r="L433" s="288">
        <f>'PRINT TARIFF'!O408</f>
        <v>0</v>
      </c>
      <c r="M433" s="288">
        <f>'PRINT TARIFF'!P408</f>
        <v>0</v>
      </c>
      <c r="N433" s="288">
        <f>'PRINT TARIFF'!Q408</f>
        <v>20</v>
      </c>
      <c r="O433" s="288">
        <f>'PRINT TARIFF'!R408</f>
        <v>0</v>
      </c>
      <c r="P433" s="288">
        <f>'PRINT TARIFF'!S408</f>
        <v>0</v>
      </c>
      <c r="Q433" s="288">
        <f>'PRINT TARIFF'!T408</f>
        <v>7</v>
      </c>
      <c r="R433" s="288">
        <f>'PRINT TARIFF'!U408</f>
        <v>10</v>
      </c>
      <c r="S433" s="288">
        <f>'PRINT TARIFF'!V408</f>
        <v>0</v>
      </c>
      <c r="T433" s="288">
        <f>'PRINT TARIFF'!W408</f>
        <v>0</v>
      </c>
      <c r="U433" s="288">
        <f>'PRINT TARIFF'!X408</f>
        <v>0</v>
      </c>
      <c r="V433" s="288">
        <f>'PRINT TARIFF'!Y408</f>
        <v>0</v>
      </c>
      <c r="W433" s="288">
        <f>'PRINT TARIFF'!Z408</f>
        <v>0</v>
      </c>
      <c r="X433" s="289">
        <f>'PRINT TARIFF'!AA408</f>
        <v>85</v>
      </c>
      <c r="Y433" s="290">
        <f>'PRINT TARIFF'!AI408</f>
        <v>0</v>
      </c>
      <c r="Z433" s="290" t="str">
        <f>IF('PRINT TARIFF'!AJ408&lt;&gt;"",'PRINT TARIFF'!AJ408,"")</f>
        <v/>
      </c>
      <c r="AA433" s="291">
        <f>'PRINT TARIFF'!AK408</f>
        <v>0</v>
      </c>
    </row>
    <row r="434" spans="1:27" s="292" customFormat="1" ht="13.9" customHeight="1" x14ac:dyDescent="0.2">
      <c r="A434" s="283" t="str">
        <f>'PRINT TARIFF'!A409</f>
        <v>Fremantle</v>
      </c>
      <c r="B434" s="284" t="str">
        <f>'PRINT TARIFF'!C409</f>
        <v>Shipco Transport</v>
      </c>
      <c r="C434" s="285" t="str">
        <f>'PRINT TARIFF'!D409</f>
        <v>Malaysia</v>
      </c>
      <c r="D434" s="285" t="str">
        <f>'PRINT TARIFF'!E409</f>
        <v>Tanjung Pelapas</v>
      </c>
      <c r="E434" s="286"/>
      <c r="F434" s="287" t="str">
        <f>'PRINT TARIFF'!H409</f>
        <v>USD</v>
      </c>
      <c r="G434" s="288">
        <f>'PRINT TARIFF'!I409</f>
        <v>43</v>
      </c>
      <c r="H434" s="288">
        <f>'PRINT TARIFF'!J409</f>
        <v>43</v>
      </c>
      <c r="I434" s="288">
        <f>'PRINT TARIFF'!K409</f>
        <v>43</v>
      </c>
      <c r="J434" s="644" t="str">
        <f>'PRINT TARIFF'!L409</f>
        <v>via SGSIN</v>
      </c>
      <c r="K434" s="289">
        <f>'PRINT TARIFF'!N409</f>
        <v>17</v>
      </c>
      <c r="L434" s="288">
        <f>'PRINT TARIFF'!O409</f>
        <v>0</v>
      </c>
      <c r="M434" s="288">
        <f>'PRINT TARIFF'!P409</f>
        <v>0</v>
      </c>
      <c r="N434" s="288">
        <f>'PRINT TARIFF'!Q409</f>
        <v>20</v>
      </c>
      <c r="O434" s="288">
        <f>'PRINT TARIFF'!R409</f>
        <v>0</v>
      </c>
      <c r="P434" s="288">
        <f>'PRINT TARIFF'!S409</f>
        <v>0</v>
      </c>
      <c r="Q434" s="288">
        <f>'PRINT TARIFF'!T409</f>
        <v>7</v>
      </c>
      <c r="R434" s="288">
        <f>'PRINT TARIFF'!U409</f>
        <v>10</v>
      </c>
      <c r="S434" s="288">
        <f>'PRINT TARIFF'!V409</f>
        <v>0</v>
      </c>
      <c r="T434" s="288">
        <f>'PRINT TARIFF'!W409</f>
        <v>0</v>
      </c>
      <c r="U434" s="288">
        <f>'PRINT TARIFF'!X409</f>
        <v>0</v>
      </c>
      <c r="V434" s="288">
        <f>'PRINT TARIFF'!Y409</f>
        <v>0</v>
      </c>
      <c r="W434" s="288">
        <f>'PRINT TARIFF'!Z409</f>
        <v>0</v>
      </c>
      <c r="X434" s="289">
        <f>'PRINT TARIFF'!AA409</f>
        <v>85</v>
      </c>
      <c r="Y434" s="290">
        <f>'PRINT TARIFF'!AI409</f>
        <v>0</v>
      </c>
      <c r="Z434" s="290" t="str">
        <f>IF('PRINT TARIFF'!AJ409&lt;&gt;"",'PRINT TARIFF'!AJ409,"")</f>
        <v/>
      </c>
      <c r="AA434" s="291">
        <f>'PRINT TARIFF'!AK409</f>
        <v>0</v>
      </c>
    </row>
    <row r="435" spans="1:27" s="292" customFormat="1" ht="13.9" customHeight="1" x14ac:dyDescent="0.2">
      <c r="A435" s="283" t="str">
        <f>'PRINT TARIFF'!A410</f>
        <v>Melbourne</v>
      </c>
      <c r="B435" s="284" t="str">
        <f>'PRINT TARIFF'!C410</f>
        <v>Shipco Transport</v>
      </c>
      <c r="C435" s="285" t="str">
        <f>'PRINT TARIFF'!D410</f>
        <v>Malaysia</v>
      </c>
      <c r="D435" s="285" t="str">
        <f>'PRINT TARIFF'!E410</f>
        <v>Tanjung Pelapas</v>
      </c>
      <c r="E435" s="286"/>
      <c r="F435" s="287" t="str">
        <f>'PRINT TARIFF'!H410</f>
        <v>USD</v>
      </c>
      <c r="G435" s="288">
        <f>'PRINT TARIFF'!I410</f>
        <v>43</v>
      </c>
      <c r="H435" s="288">
        <f>'PRINT TARIFF'!J410</f>
        <v>43</v>
      </c>
      <c r="I435" s="288">
        <f>'PRINT TARIFF'!K410</f>
        <v>43</v>
      </c>
      <c r="J435" s="644" t="str">
        <f>'PRINT TARIFF'!L410</f>
        <v>via SGSIN</v>
      </c>
      <c r="K435" s="289">
        <f>'PRINT TARIFF'!N410</f>
        <v>19</v>
      </c>
      <c r="L435" s="288">
        <f>'PRINT TARIFF'!O410</f>
        <v>0</v>
      </c>
      <c r="M435" s="288">
        <f>'PRINT TARIFF'!P410</f>
        <v>0</v>
      </c>
      <c r="N435" s="288">
        <f>'PRINT TARIFF'!Q410</f>
        <v>20</v>
      </c>
      <c r="O435" s="288">
        <f>'PRINT TARIFF'!R410</f>
        <v>0</v>
      </c>
      <c r="P435" s="288">
        <f>'PRINT TARIFF'!S410</f>
        <v>0</v>
      </c>
      <c r="Q435" s="288">
        <f>'PRINT TARIFF'!T410</f>
        <v>7</v>
      </c>
      <c r="R435" s="288">
        <f>'PRINT TARIFF'!U410</f>
        <v>10</v>
      </c>
      <c r="S435" s="288">
        <f>'PRINT TARIFF'!V410</f>
        <v>0</v>
      </c>
      <c r="T435" s="288">
        <f>'PRINT TARIFF'!W410</f>
        <v>0</v>
      </c>
      <c r="U435" s="288">
        <f>'PRINT TARIFF'!X410</f>
        <v>0</v>
      </c>
      <c r="V435" s="288">
        <f>'PRINT TARIFF'!Y410</f>
        <v>0</v>
      </c>
      <c r="W435" s="288">
        <f>'PRINT TARIFF'!Z410</f>
        <v>0</v>
      </c>
      <c r="X435" s="289">
        <f>'PRINT TARIFF'!AA410</f>
        <v>85</v>
      </c>
      <c r="Y435" s="290">
        <f>'PRINT TARIFF'!AI410</f>
        <v>0</v>
      </c>
      <c r="Z435" s="290" t="str">
        <f>IF('PRINT TARIFF'!AJ410&lt;&gt;"",'PRINT TARIFF'!AJ410,"")</f>
        <v/>
      </c>
      <c r="AA435" s="291">
        <f>'PRINT TARIFF'!AK410</f>
        <v>0</v>
      </c>
    </row>
    <row r="436" spans="1:27" s="292" customFormat="1" ht="13.9" customHeight="1" x14ac:dyDescent="0.2">
      <c r="A436" s="283" t="str">
        <f>'PRINT TARIFF'!A411</f>
        <v>Sydney</v>
      </c>
      <c r="B436" s="284" t="str">
        <f>'PRINT TARIFF'!C411</f>
        <v>Shipco Transport</v>
      </c>
      <c r="C436" s="285" t="str">
        <f>'PRINT TARIFF'!D411</f>
        <v>Malaysia</v>
      </c>
      <c r="D436" s="285" t="str">
        <f>'PRINT TARIFF'!E411</f>
        <v>Tanjung Pelapas</v>
      </c>
      <c r="E436" s="286"/>
      <c r="F436" s="287" t="str">
        <f>'PRINT TARIFF'!H411</f>
        <v>USD</v>
      </c>
      <c r="G436" s="288">
        <f>'PRINT TARIFF'!I411</f>
        <v>43</v>
      </c>
      <c r="H436" s="288">
        <f>'PRINT TARIFF'!J411</f>
        <v>43</v>
      </c>
      <c r="I436" s="288">
        <f>'PRINT TARIFF'!K411</f>
        <v>43</v>
      </c>
      <c r="J436" s="644" t="str">
        <f>'PRINT TARIFF'!L411</f>
        <v>via SGSIN</v>
      </c>
      <c r="K436" s="289">
        <f>'PRINT TARIFF'!N411</f>
        <v>21</v>
      </c>
      <c r="L436" s="288">
        <f>'PRINT TARIFF'!O411</f>
        <v>0</v>
      </c>
      <c r="M436" s="288">
        <f>'PRINT TARIFF'!P411</f>
        <v>0</v>
      </c>
      <c r="N436" s="288">
        <f>'PRINT TARIFF'!Q411</f>
        <v>20</v>
      </c>
      <c r="O436" s="288">
        <f>'PRINT TARIFF'!R411</f>
        <v>0</v>
      </c>
      <c r="P436" s="288">
        <f>'PRINT TARIFF'!S411</f>
        <v>0</v>
      </c>
      <c r="Q436" s="288">
        <f>'PRINT TARIFF'!T411</f>
        <v>7</v>
      </c>
      <c r="R436" s="288">
        <f>'PRINT TARIFF'!U411</f>
        <v>10</v>
      </c>
      <c r="S436" s="288">
        <f>'PRINT TARIFF'!V411</f>
        <v>0</v>
      </c>
      <c r="T436" s="288">
        <f>'PRINT TARIFF'!W411</f>
        <v>0</v>
      </c>
      <c r="U436" s="288">
        <f>'PRINT TARIFF'!X411</f>
        <v>0</v>
      </c>
      <c r="V436" s="288">
        <f>'PRINT TARIFF'!Y411</f>
        <v>0</v>
      </c>
      <c r="W436" s="288">
        <f>'PRINT TARIFF'!Z411</f>
        <v>0</v>
      </c>
      <c r="X436" s="289">
        <f>'PRINT TARIFF'!AA411</f>
        <v>85</v>
      </c>
      <c r="Y436" s="290">
        <f>'PRINT TARIFF'!AI411</f>
        <v>0</v>
      </c>
      <c r="Z436" s="290" t="str">
        <f>IF('PRINT TARIFF'!AJ411&lt;&gt;"",'PRINT TARIFF'!AJ411,"")</f>
        <v/>
      </c>
      <c r="AA436" s="291">
        <f>'PRINT TARIFF'!AK411</f>
        <v>0</v>
      </c>
    </row>
    <row r="437" spans="1:27" s="292" customFormat="1" ht="13.9" customHeight="1" x14ac:dyDescent="0.2">
      <c r="A437" s="283" t="str">
        <f>'PRINT TARIFF'!A412</f>
        <v>Adelaide</v>
      </c>
      <c r="B437" s="284" t="str">
        <f>'PRINT TARIFF'!C412</f>
        <v>SSC Consolidation BV</v>
      </c>
      <c r="C437" s="285" t="str">
        <f>'PRINT TARIFF'!D412</f>
        <v>Netherlands</v>
      </c>
      <c r="D437" s="285" t="str">
        <f>'PRINT TARIFF'!E412</f>
        <v>Rotterdam</v>
      </c>
      <c r="E437" s="286"/>
      <c r="F437" s="287" t="str">
        <f>'PRINT TARIFF'!H412</f>
        <v>USD</v>
      </c>
      <c r="G437" s="288">
        <f>'PRINT TARIFF'!I412</f>
        <v>97</v>
      </c>
      <c r="H437" s="288">
        <f>'PRINT TARIFF'!J412</f>
        <v>97</v>
      </c>
      <c r="I437" s="288">
        <f>'PRINT TARIFF'!K412</f>
        <v>97</v>
      </c>
      <c r="J437" s="644" t="str">
        <f>'PRINT TARIFF'!L412</f>
        <v>via BEANR</v>
      </c>
      <c r="K437" s="289">
        <f>'PRINT TARIFF'!N412</f>
        <v>58</v>
      </c>
      <c r="L437" s="288">
        <f>'PRINT TARIFF'!O412</f>
        <v>0</v>
      </c>
      <c r="M437" s="288">
        <f>'PRINT TARIFF'!P412</f>
        <v>0</v>
      </c>
      <c r="N437" s="288">
        <f>'PRINT TARIFF'!Q412</f>
        <v>0</v>
      </c>
      <c r="O437" s="288">
        <f>'PRINT TARIFF'!R412</f>
        <v>0</v>
      </c>
      <c r="P437" s="288">
        <f>'PRINT TARIFF'!S412</f>
        <v>0</v>
      </c>
      <c r="Q437" s="288">
        <f>'PRINT TARIFF'!T412</f>
        <v>12</v>
      </c>
      <c r="R437" s="288">
        <f>'PRINT TARIFF'!U412</f>
        <v>0</v>
      </c>
      <c r="S437" s="288">
        <f>'PRINT TARIFF'!V412</f>
        <v>0</v>
      </c>
      <c r="T437" s="288">
        <f>'PRINT TARIFF'!W412</f>
        <v>0</v>
      </c>
      <c r="U437" s="288">
        <f>'PRINT TARIFF'!X412</f>
        <v>0</v>
      </c>
      <c r="V437" s="288">
        <f>'PRINT TARIFF'!Y412</f>
        <v>0</v>
      </c>
      <c r="W437" s="288">
        <f>'PRINT TARIFF'!Z412</f>
        <v>0</v>
      </c>
      <c r="X437" s="289">
        <f>'PRINT TARIFF'!AA412</f>
        <v>87</v>
      </c>
      <c r="Y437" s="290">
        <f>'PRINT TARIFF'!AI412</f>
        <v>0</v>
      </c>
      <c r="Z437" s="290" t="str">
        <f>IF('PRINT TARIFF'!AJ412&lt;&gt;"",'PRINT TARIFF'!AJ412,"")</f>
        <v/>
      </c>
      <c r="AA437" s="291">
        <f>'PRINT TARIFF'!AK412</f>
        <v>0</v>
      </c>
    </row>
    <row r="438" spans="1:27" s="292" customFormat="1" ht="13.9" customHeight="1" x14ac:dyDescent="0.2">
      <c r="A438" s="283" t="str">
        <f>'PRINT TARIFF'!A413</f>
        <v>Brisbane</v>
      </c>
      <c r="B438" s="284" t="str">
        <f>'PRINT TARIFF'!C413</f>
        <v>SSC Consolidation BV</v>
      </c>
      <c r="C438" s="285" t="str">
        <f>'PRINT TARIFF'!D413</f>
        <v>Netherlands</v>
      </c>
      <c r="D438" s="285" t="str">
        <f>'PRINT TARIFF'!E413</f>
        <v>Rotterdam</v>
      </c>
      <c r="E438" s="286"/>
      <c r="F438" s="287" t="str">
        <f>'PRINT TARIFF'!H413</f>
        <v>USD</v>
      </c>
      <c r="G438" s="288">
        <f>'PRINT TARIFF'!I413</f>
        <v>105</v>
      </c>
      <c r="H438" s="288">
        <f>'PRINT TARIFF'!J413</f>
        <v>105</v>
      </c>
      <c r="I438" s="288">
        <f>'PRINT TARIFF'!K413</f>
        <v>105</v>
      </c>
      <c r="J438" s="644" t="str">
        <f>'PRINT TARIFF'!L413</f>
        <v>via BEANR</v>
      </c>
      <c r="K438" s="289">
        <f>'PRINT TARIFF'!N413</f>
        <v>72</v>
      </c>
      <c r="L438" s="288">
        <f>'PRINT TARIFF'!O413</f>
        <v>0</v>
      </c>
      <c r="M438" s="288">
        <f>'PRINT TARIFF'!P413</f>
        <v>0</v>
      </c>
      <c r="N438" s="288">
        <f>'PRINT TARIFF'!Q413</f>
        <v>0</v>
      </c>
      <c r="O438" s="288">
        <f>'PRINT TARIFF'!R413</f>
        <v>0</v>
      </c>
      <c r="P438" s="288">
        <f>'PRINT TARIFF'!S413</f>
        <v>0</v>
      </c>
      <c r="Q438" s="288">
        <f>'PRINT TARIFF'!T413</f>
        <v>12</v>
      </c>
      <c r="R438" s="288">
        <f>'PRINT TARIFF'!U413</f>
        <v>0</v>
      </c>
      <c r="S438" s="288">
        <f>'PRINT TARIFF'!V413</f>
        <v>0</v>
      </c>
      <c r="T438" s="288">
        <f>'PRINT TARIFF'!W413</f>
        <v>0</v>
      </c>
      <c r="U438" s="288">
        <f>'PRINT TARIFF'!X413</f>
        <v>0</v>
      </c>
      <c r="V438" s="288">
        <f>'PRINT TARIFF'!Y413</f>
        <v>0</v>
      </c>
      <c r="W438" s="288">
        <f>'PRINT TARIFF'!Z413</f>
        <v>0</v>
      </c>
      <c r="X438" s="289">
        <f>'PRINT TARIFF'!AA413</f>
        <v>87</v>
      </c>
      <c r="Y438" s="290">
        <f>'PRINT TARIFF'!AI413</f>
        <v>0</v>
      </c>
      <c r="Z438" s="290" t="str">
        <f>IF('PRINT TARIFF'!AJ413&lt;&gt;"",'PRINT TARIFF'!AJ413,"")</f>
        <v/>
      </c>
      <c r="AA438" s="291">
        <f>'PRINT TARIFF'!AK413</f>
        <v>0</v>
      </c>
    </row>
    <row r="439" spans="1:27" s="292" customFormat="1" ht="13.9" customHeight="1" x14ac:dyDescent="0.2">
      <c r="A439" s="283" t="str">
        <f>'PRINT TARIFF'!A414</f>
        <v>Fremantle</v>
      </c>
      <c r="B439" s="284" t="str">
        <f>'PRINT TARIFF'!C414</f>
        <v>SSC Consolidation BV</v>
      </c>
      <c r="C439" s="285" t="str">
        <f>'PRINT TARIFF'!D414</f>
        <v>Netherlands</v>
      </c>
      <c r="D439" s="285" t="str">
        <f>'PRINT TARIFF'!E414</f>
        <v>Rotterdam</v>
      </c>
      <c r="E439" s="286"/>
      <c r="F439" s="287" t="str">
        <f>'PRINT TARIFF'!H414</f>
        <v>USD</v>
      </c>
      <c r="G439" s="288">
        <f>'PRINT TARIFF'!I414</f>
        <v>96</v>
      </c>
      <c r="H439" s="288">
        <f>'PRINT TARIFF'!J414</f>
        <v>96</v>
      </c>
      <c r="I439" s="288">
        <f>'PRINT TARIFF'!K414</f>
        <v>96</v>
      </c>
      <c r="J439" s="644" t="str">
        <f>'PRINT TARIFF'!L414</f>
        <v>via BEANR</v>
      </c>
      <c r="K439" s="289">
        <f>'PRINT TARIFF'!N414</f>
        <v>63</v>
      </c>
      <c r="L439" s="288">
        <f>'PRINT TARIFF'!O414</f>
        <v>0</v>
      </c>
      <c r="M439" s="288">
        <f>'PRINT TARIFF'!P414</f>
        <v>0</v>
      </c>
      <c r="N439" s="288">
        <f>'PRINT TARIFF'!Q414</f>
        <v>0</v>
      </c>
      <c r="O439" s="288">
        <f>'PRINT TARIFF'!R414</f>
        <v>0</v>
      </c>
      <c r="P439" s="288">
        <f>'PRINT TARIFF'!S414</f>
        <v>0</v>
      </c>
      <c r="Q439" s="288">
        <f>'PRINT TARIFF'!T414</f>
        <v>12</v>
      </c>
      <c r="R439" s="288">
        <f>'PRINT TARIFF'!U414</f>
        <v>0</v>
      </c>
      <c r="S439" s="288">
        <f>'PRINT TARIFF'!V414</f>
        <v>0</v>
      </c>
      <c r="T439" s="288">
        <f>'PRINT TARIFF'!W414</f>
        <v>0</v>
      </c>
      <c r="U439" s="288">
        <f>'PRINT TARIFF'!X414</f>
        <v>0</v>
      </c>
      <c r="V439" s="288">
        <f>'PRINT TARIFF'!Y414</f>
        <v>0</v>
      </c>
      <c r="W439" s="288">
        <f>'PRINT TARIFF'!Z414</f>
        <v>0</v>
      </c>
      <c r="X439" s="289">
        <f>'PRINT TARIFF'!AA414</f>
        <v>87</v>
      </c>
      <c r="Y439" s="290">
        <f>'PRINT TARIFF'!AI414</f>
        <v>0</v>
      </c>
      <c r="Z439" s="290" t="str">
        <f>IF('PRINT TARIFF'!AJ414&lt;&gt;"",'PRINT TARIFF'!AJ414,"")</f>
        <v/>
      </c>
      <c r="AA439" s="291">
        <f>'PRINT TARIFF'!AK414</f>
        <v>0</v>
      </c>
    </row>
    <row r="440" spans="1:27" s="292" customFormat="1" ht="13.9" customHeight="1" x14ac:dyDescent="0.2">
      <c r="A440" s="283" t="str">
        <f>'PRINT TARIFF'!A415</f>
        <v>Melbourne</v>
      </c>
      <c r="B440" s="284" t="str">
        <f>'PRINT TARIFF'!C415</f>
        <v>SSC Consolidation BV</v>
      </c>
      <c r="C440" s="285" t="str">
        <f>'PRINT TARIFF'!D415</f>
        <v>Netherlands</v>
      </c>
      <c r="D440" s="285" t="str">
        <f>'PRINT TARIFF'!E415</f>
        <v>Rotterdam</v>
      </c>
      <c r="E440" s="286"/>
      <c r="F440" s="287" t="str">
        <f>'PRINT TARIFF'!H415</f>
        <v>USD</v>
      </c>
      <c r="G440" s="288">
        <f>'PRINT TARIFF'!I415</f>
        <v>84</v>
      </c>
      <c r="H440" s="288">
        <f>'PRINT TARIFF'!J415</f>
        <v>84</v>
      </c>
      <c r="I440" s="288">
        <f>'PRINT TARIFF'!K415</f>
        <v>84</v>
      </c>
      <c r="J440" s="644" t="str">
        <f>'PRINT TARIFF'!L415</f>
        <v>Direct</v>
      </c>
      <c r="K440" s="289">
        <f>'PRINT TARIFF'!N415</f>
        <v>64</v>
      </c>
      <c r="L440" s="288">
        <f>'PRINT TARIFF'!O415</f>
        <v>0</v>
      </c>
      <c r="M440" s="288">
        <f>'PRINT TARIFF'!P415</f>
        <v>0</v>
      </c>
      <c r="N440" s="288">
        <f>'PRINT TARIFF'!Q415</f>
        <v>0</v>
      </c>
      <c r="O440" s="288">
        <f>'PRINT TARIFF'!R415</f>
        <v>0</v>
      </c>
      <c r="P440" s="288">
        <f>'PRINT TARIFF'!S415</f>
        <v>0</v>
      </c>
      <c r="Q440" s="288">
        <f>'PRINT TARIFF'!T415</f>
        <v>12</v>
      </c>
      <c r="R440" s="288">
        <f>'PRINT TARIFF'!U415</f>
        <v>0</v>
      </c>
      <c r="S440" s="288">
        <f>'PRINT TARIFF'!V415</f>
        <v>0</v>
      </c>
      <c r="T440" s="288">
        <f>'PRINT TARIFF'!W415</f>
        <v>0</v>
      </c>
      <c r="U440" s="288">
        <f>'PRINT TARIFF'!X415</f>
        <v>0</v>
      </c>
      <c r="V440" s="288">
        <f>'PRINT TARIFF'!Y415</f>
        <v>0</v>
      </c>
      <c r="W440" s="288">
        <f>'PRINT TARIFF'!Z415</f>
        <v>0</v>
      </c>
      <c r="X440" s="289">
        <f>'PRINT TARIFF'!AA415</f>
        <v>87</v>
      </c>
      <c r="Y440" s="290">
        <f>'PRINT TARIFF'!AI415</f>
        <v>0</v>
      </c>
      <c r="Z440" s="290" t="str">
        <f>IF('PRINT TARIFF'!AJ415&lt;&gt;"",'PRINT TARIFF'!AJ415,"")</f>
        <v/>
      </c>
      <c r="AA440" s="291">
        <f>'PRINT TARIFF'!AK415</f>
        <v>0</v>
      </c>
    </row>
    <row r="441" spans="1:27" s="292" customFormat="1" ht="13.9" customHeight="1" x14ac:dyDescent="0.2">
      <c r="A441" s="283" t="str">
        <f>'PRINT TARIFF'!A416</f>
        <v>Sydney</v>
      </c>
      <c r="B441" s="284" t="str">
        <f>'PRINT TARIFF'!C416</f>
        <v>SSC Consolidation BV</v>
      </c>
      <c r="C441" s="285" t="str">
        <f>'PRINT TARIFF'!D416</f>
        <v>Netherlands</v>
      </c>
      <c r="D441" s="285" t="str">
        <f>'PRINT TARIFF'!E416</f>
        <v>Rotterdam</v>
      </c>
      <c r="E441" s="286"/>
      <c r="F441" s="287" t="str">
        <f>'PRINT TARIFF'!H416</f>
        <v>USD</v>
      </c>
      <c r="G441" s="288">
        <f>'PRINT TARIFF'!I416</f>
        <v>84</v>
      </c>
      <c r="H441" s="288">
        <f>'PRINT TARIFF'!J416</f>
        <v>84</v>
      </c>
      <c r="I441" s="288">
        <f>'PRINT TARIFF'!K416</f>
        <v>84</v>
      </c>
      <c r="J441" s="644" t="str">
        <f>'PRINT TARIFF'!L416</f>
        <v>Direct</v>
      </c>
      <c r="K441" s="289">
        <f>'PRINT TARIFF'!N416</f>
        <v>59</v>
      </c>
      <c r="L441" s="288">
        <f>'PRINT TARIFF'!O416</f>
        <v>0</v>
      </c>
      <c r="M441" s="288">
        <f>'PRINT TARIFF'!P416</f>
        <v>0</v>
      </c>
      <c r="N441" s="288">
        <f>'PRINT TARIFF'!Q416</f>
        <v>0</v>
      </c>
      <c r="O441" s="288">
        <f>'PRINT TARIFF'!R416</f>
        <v>0</v>
      </c>
      <c r="P441" s="288">
        <f>'PRINT TARIFF'!S416</f>
        <v>0</v>
      </c>
      <c r="Q441" s="288">
        <f>'PRINT TARIFF'!T416</f>
        <v>12</v>
      </c>
      <c r="R441" s="288">
        <f>'PRINT TARIFF'!U416</f>
        <v>0</v>
      </c>
      <c r="S441" s="288">
        <f>'PRINT TARIFF'!V416</f>
        <v>0</v>
      </c>
      <c r="T441" s="288">
        <f>'PRINT TARIFF'!W416</f>
        <v>0</v>
      </c>
      <c r="U441" s="288">
        <f>'PRINT TARIFF'!X416</f>
        <v>0</v>
      </c>
      <c r="V441" s="288">
        <f>'PRINT TARIFF'!Y416</f>
        <v>0</v>
      </c>
      <c r="W441" s="288">
        <f>'PRINT TARIFF'!Z416</f>
        <v>0</v>
      </c>
      <c r="X441" s="289">
        <f>'PRINT TARIFF'!AA416</f>
        <v>87</v>
      </c>
      <c r="Y441" s="290">
        <f>'PRINT TARIFF'!AI416</f>
        <v>0</v>
      </c>
      <c r="Z441" s="290" t="str">
        <f>IF('PRINT TARIFF'!AJ416&lt;&gt;"",'PRINT TARIFF'!AJ416,"")</f>
        <v/>
      </c>
      <c r="AA441" s="291">
        <f>'PRINT TARIFF'!AK416</f>
        <v>0</v>
      </c>
    </row>
    <row r="442" spans="1:27" s="292" customFormat="1" ht="13.9" customHeight="1" x14ac:dyDescent="0.2">
      <c r="A442" s="283" t="str">
        <f>'PRINT TARIFF'!A417</f>
        <v>Adelaide</v>
      </c>
      <c r="B442" s="284" t="str">
        <f>'PRINT TARIFF'!C417</f>
        <v>Mondiale VGL / NGS World Transport</v>
      </c>
      <c r="C442" s="285" t="str">
        <f>'PRINT TARIFF'!D417</f>
        <v>New Zealand</v>
      </c>
      <c r="D442" s="285" t="str">
        <f>'PRINT TARIFF'!E417</f>
        <v>Auckland</v>
      </c>
      <c r="E442" s="286"/>
      <c r="F442" s="287" t="str">
        <f>'PRINT TARIFF'!H417</f>
        <v>USD</v>
      </c>
      <c r="G442" s="288">
        <f>'PRINT TARIFF'!I417</f>
        <v>91</v>
      </c>
      <c r="H442" s="288">
        <f>'PRINT TARIFF'!J417</f>
        <v>91</v>
      </c>
      <c r="I442" s="288">
        <f>'PRINT TARIFF'!K417</f>
        <v>91</v>
      </c>
      <c r="J442" s="644" t="str">
        <f>'PRINT TARIFF'!L417</f>
        <v>Direct</v>
      </c>
      <c r="K442" s="289">
        <f>'PRINT TARIFF'!N417</f>
        <v>10</v>
      </c>
      <c r="L442" s="288">
        <f>'PRINT TARIFF'!O417</f>
        <v>16</v>
      </c>
      <c r="M442" s="288">
        <f>'PRINT TARIFF'!P417</f>
        <v>0</v>
      </c>
      <c r="N442" s="288">
        <f>'PRINT TARIFF'!Q417</f>
        <v>0</v>
      </c>
      <c r="O442" s="288">
        <f>'PRINT TARIFF'!R417</f>
        <v>0</v>
      </c>
      <c r="P442" s="288">
        <f>'PRINT TARIFF'!S417</f>
        <v>0</v>
      </c>
      <c r="Q442" s="288">
        <f>'PRINT TARIFF'!T417</f>
        <v>4</v>
      </c>
      <c r="R442" s="288">
        <f>'PRINT TARIFF'!U417</f>
        <v>0</v>
      </c>
      <c r="S442" s="288">
        <f>'PRINT TARIFF'!V417</f>
        <v>0</v>
      </c>
      <c r="T442" s="288">
        <f>'PRINT TARIFF'!W417</f>
        <v>0</v>
      </c>
      <c r="U442" s="288">
        <f>'PRINT TARIFF'!X417</f>
        <v>0</v>
      </c>
      <c r="V442" s="288">
        <f>'PRINT TARIFF'!Y417</f>
        <v>0</v>
      </c>
      <c r="W442" s="288">
        <f>'PRINT TARIFF'!Z417</f>
        <v>0</v>
      </c>
      <c r="X442" s="289">
        <f>'PRINT TARIFF'!AA417</f>
        <v>88</v>
      </c>
      <c r="Y442" s="290">
        <f>'PRINT TARIFF'!AI417</f>
        <v>0</v>
      </c>
      <c r="Z442" s="290" t="str">
        <f>IF('PRINT TARIFF'!AJ417&lt;&gt;"",'PRINT TARIFF'!AJ417,"")</f>
        <v/>
      </c>
      <c r="AA442" s="291">
        <f>'PRINT TARIFF'!AK417</f>
        <v>0</v>
      </c>
    </row>
    <row r="443" spans="1:27" s="292" customFormat="1" ht="13.9" customHeight="1" x14ac:dyDescent="0.2">
      <c r="A443" s="283" t="str">
        <f>'PRINT TARIFF'!A418</f>
        <v>Brisbane</v>
      </c>
      <c r="B443" s="284" t="str">
        <f>'PRINT TARIFF'!C418</f>
        <v>Mondiale VGL / NGS World Transport</v>
      </c>
      <c r="C443" s="285" t="str">
        <f>'PRINT TARIFF'!D418</f>
        <v>New Zealand</v>
      </c>
      <c r="D443" s="285" t="str">
        <f>'PRINT TARIFF'!E418</f>
        <v>Auckland</v>
      </c>
      <c r="E443" s="286"/>
      <c r="F443" s="287" t="str">
        <f>'PRINT TARIFF'!H418</f>
        <v>USD</v>
      </c>
      <c r="G443" s="288">
        <f>'PRINT TARIFF'!I418</f>
        <v>44</v>
      </c>
      <c r="H443" s="288">
        <f>'PRINT TARIFF'!J418</f>
        <v>44</v>
      </c>
      <c r="I443" s="288">
        <f>'PRINT TARIFF'!K418</f>
        <v>44</v>
      </c>
      <c r="J443" s="644" t="str">
        <f>'PRINT TARIFF'!L418</f>
        <v>Direct</v>
      </c>
      <c r="K443" s="289">
        <f>'PRINT TARIFF'!N418</f>
        <v>6</v>
      </c>
      <c r="L443" s="288">
        <f>'PRINT TARIFF'!O418</f>
        <v>17</v>
      </c>
      <c r="M443" s="288">
        <f>'PRINT TARIFF'!P418</f>
        <v>0</v>
      </c>
      <c r="N443" s="288">
        <f>'PRINT TARIFF'!Q418</f>
        <v>0</v>
      </c>
      <c r="O443" s="288">
        <f>'PRINT TARIFF'!R418</f>
        <v>0</v>
      </c>
      <c r="P443" s="288">
        <f>'PRINT TARIFF'!S418</f>
        <v>0</v>
      </c>
      <c r="Q443" s="288">
        <f>'PRINT TARIFF'!T418</f>
        <v>4</v>
      </c>
      <c r="R443" s="288">
        <f>'PRINT TARIFF'!U418</f>
        <v>0</v>
      </c>
      <c r="S443" s="288">
        <f>'PRINT TARIFF'!V418</f>
        <v>0</v>
      </c>
      <c r="T443" s="288">
        <f>'PRINT TARIFF'!W418</f>
        <v>0</v>
      </c>
      <c r="U443" s="288">
        <f>'PRINT TARIFF'!X418</f>
        <v>0</v>
      </c>
      <c r="V443" s="288">
        <f>'PRINT TARIFF'!Y418</f>
        <v>0</v>
      </c>
      <c r="W443" s="288">
        <f>'PRINT TARIFF'!Z418</f>
        <v>0</v>
      </c>
      <c r="X443" s="289">
        <f>'PRINT TARIFF'!AA418</f>
        <v>88</v>
      </c>
      <c r="Y443" s="290">
        <f>'PRINT TARIFF'!AI418</f>
        <v>0</v>
      </c>
      <c r="Z443" s="290" t="str">
        <f>IF('PRINT TARIFF'!AJ418&lt;&gt;"",'PRINT TARIFF'!AJ418,"")</f>
        <v/>
      </c>
      <c r="AA443" s="291">
        <f>'PRINT TARIFF'!AK418</f>
        <v>0</v>
      </c>
    </row>
    <row r="444" spans="1:27" s="292" customFormat="1" ht="13.9" customHeight="1" x14ac:dyDescent="0.2">
      <c r="A444" s="283" t="str">
        <f>'PRINT TARIFF'!A419</f>
        <v>Fremantle</v>
      </c>
      <c r="B444" s="284" t="str">
        <f>'PRINT TARIFF'!C419</f>
        <v>Mondiale VGL / NGS World Transport</v>
      </c>
      <c r="C444" s="285" t="str">
        <f>'PRINT TARIFF'!D419</f>
        <v>New Zealand</v>
      </c>
      <c r="D444" s="285" t="str">
        <f>'PRINT TARIFF'!E419</f>
        <v>Auckland</v>
      </c>
      <c r="E444" s="286"/>
      <c r="F444" s="287" t="str">
        <f>'PRINT TARIFF'!H419</f>
        <v>USD</v>
      </c>
      <c r="G444" s="288">
        <f>'PRINT TARIFF'!I419</f>
        <v>74</v>
      </c>
      <c r="H444" s="288">
        <f>'PRINT TARIFF'!J419</f>
        <v>74</v>
      </c>
      <c r="I444" s="288">
        <f>'PRINT TARIFF'!K419</f>
        <v>74</v>
      </c>
      <c r="J444" s="644" t="str">
        <f>'PRINT TARIFF'!L419</f>
        <v>Direct / via AUMEL</v>
      </c>
      <c r="K444" s="289">
        <f>'PRINT TARIFF'!N419</f>
        <v>20</v>
      </c>
      <c r="L444" s="288">
        <f>'PRINT TARIFF'!O419</f>
        <v>16</v>
      </c>
      <c r="M444" s="288">
        <f>'PRINT TARIFF'!P419</f>
        <v>0</v>
      </c>
      <c r="N444" s="288">
        <f>'PRINT TARIFF'!Q419</f>
        <v>0</v>
      </c>
      <c r="O444" s="288">
        <f>'PRINT TARIFF'!R419</f>
        <v>0</v>
      </c>
      <c r="P444" s="288">
        <f>'PRINT TARIFF'!S419</f>
        <v>0</v>
      </c>
      <c r="Q444" s="288">
        <f>'PRINT TARIFF'!T419</f>
        <v>4</v>
      </c>
      <c r="R444" s="288">
        <f>'PRINT TARIFF'!U419</f>
        <v>0</v>
      </c>
      <c r="S444" s="288">
        <f>'PRINT TARIFF'!V419</f>
        <v>0</v>
      </c>
      <c r="T444" s="288">
        <f>'PRINT TARIFF'!W419</f>
        <v>0</v>
      </c>
      <c r="U444" s="288">
        <f>'PRINT TARIFF'!X419</f>
        <v>0</v>
      </c>
      <c r="V444" s="288">
        <f>'PRINT TARIFF'!Y419</f>
        <v>0</v>
      </c>
      <c r="W444" s="288">
        <f>'PRINT TARIFF'!Z419</f>
        <v>0</v>
      </c>
      <c r="X444" s="289">
        <f>'PRINT TARIFF'!AA419</f>
        <v>88</v>
      </c>
      <c r="Y444" s="290">
        <f>'PRINT TARIFF'!AI419</f>
        <v>0</v>
      </c>
      <c r="Z444" s="290" t="str">
        <f>IF('PRINT TARIFF'!AJ419&lt;&gt;"",'PRINT TARIFF'!AJ419,"")</f>
        <v/>
      </c>
      <c r="AA444" s="291">
        <f>'PRINT TARIFF'!AK419</f>
        <v>0</v>
      </c>
    </row>
    <row r="445" spans="1:27" s="292" customFormat="1" ht="13.9" customHeight="1" x14ac:dyDescent="0.2">
      <c r="A445" s="283" t="str">
        <f>'PRINT TARIFF'!A420</f>
        <v>Melbourne</v>
      </c>
      <c r="B445" s="284" t="str">
        <f>'PRINT TARIFF'!C420</f>
        <v>Mondiale VGL / NGS World Transport</v>
      </c>
      <c r="C445" s="285" t="str">
        <f>'PRINT TARIFF'!D420</f>
        <v>New Zealand</v>
      </c>
      <c r="D445" s="285" t="str">
        <f>'PRINT TARIFF'!E420</f>
        <v>Auckland</v>
      </c>
      <c r="E445" s="286"/>
      <c r="F445" s="287" t="str">
        <f>'PRINT TARIFF'!H420</f>
        <v>USD</v>
      </c>
      <c r="G445" s="288">
        <f>'PRINT TARIFF'!I420</f>
        <v>43</v>
      </c>
      <c r="H445" s="288">
        <f>'PRINT TARIFF'!J420</f>
        <v>43</v>
      </c>
      <c r="I445" s="288">
        <f>'PRINT TARIFF'!K420</f>
        <v>43</v>
      </c>
      <c r="J445" s="644" t="str">
        <f>'PRINT TARIFF'!L420</f>
        <v>Direct</v>
      </c>
      <c r="K445" s="289">
        <f>'PRINT TARIFF'!N420</f>
        <v>8</v>
      </c>
      <c r="L445" s="288">
        <f>'PRINT TARIFF'!O420</f>
        <v>16</v>
      </c>
      <c r="M445" s="288">
        <f>'PRINT TARIFF'!P420</f>
        <v>0</v>
      </c>
      <c r="N445" s="288">
        <f>'PRINT TARIFF'!Q420</f>
        <v>0</v>
      </c>
      <c r="O445" s="288">
        <f>'PRINT TARIFF'!R420</f>
        <v>0</v>
      </c>
      <c r="P445" s="288">
        <f>'PRINT TARIFF'!S420</f>
        <v>0</v>
      </c>
      <c r="Q445" s="288">
        <f>'PRINT TARIFF'!T420</f>
        <v>4</v>
      </c>
      <c r="R445" s="288">
        <f>'PRINT TARIFF'!U420</f>
        <v>0</v>
      </c>
      <c r="S445" s="288">
        <f>'PRINT TARIFF'!V420</f>
        <v>0</v>
      </c>
      <c r="T445" s="288">
        <f>'PRINT TARIFF'!W420</f>
        <v>0</v>
      </c>
      <c r="U445" s="288">
        <f>'PRINT TARIFF'!X420</f>
        <v>0</v>
      </c>
      <c r="V445" s="288">
        <f>'PRINT TARIFF'!Y420</f>
        <v>0</v>
      </c>
      <c r="W445" s="288">
        <f>'PRINT TARIFF'!Z420</f>
        <v>0</v>
      </c>
      <c r="X445" s="289">
        <f>'PRINT TARIFF'!AA420</f>
        <v>88</v>
      </c>
      <c r="Y445" s="290">
        <f>'PRINT TARIFF'!AI420</f>
        <v>0</v>
      </c>
      <c r="Z445" s="290" t="str">
        <f>IF('PRINT TARIFF'!AJ420&lt;&gt;"",'PRINT TARIFF'!AJ420,"")</f>
        <v/>
      </c>
      <c r="AA445" s="291">
        <f>'PRINT TARIFF'!AK420</f>
        <v>0</v>
      </c>
    </row>
    <row r="446" spans="1:27" s="292" customFormat="1" ht="13.9" customHeight="1" x14ac:dyDescent="0.2">
      <c r="A446" s="283" t="str">
        <f>'PRINT TARIFF'!A421</f>
        <v>Sydney</v>
      </c>
      <c r="B446" s="284" t="str">
        <f>'PRINT TARIFF'!C421</f>
        <v>Mondiale VGL / NGS World Transport</v>
      </c>
      <c r="C446" s="285" t="str">
        <f>'PRINT TARIFF'!D421</f>
        <v>New Zealand</v>
      </c>
      <c r="D446" s="285" t="str">
        <f>'PRINT TARIFF'!E421</f>
        <v>Auckland</v>
      </c>
      <c r="E446" s="286"/>
      <c r="F446" s="287" t="str">
        <f>'PRINT TARIFF'!H421</f>
        <v>USD</v>
      </c>
      <c r="G446" s="288">
        <f>'PRINT TARIFF'!I421</f>
        <v>43</v>
      </c>
      <c r="H446" s="288">
        <f>'PRINT TARIFF'!J421</f>
        <v>43</v>
      </c>
      <c r="I446" s="288">
        <f>'PRINT TARIFF'!K421</f>
        <v>43</v>
      </c>
      <c r="J446" s="644" t="str">
        <f>'PRINT TARIFF'!L421</f>
        <v>Direct</v>
      </c>
      <c r="K446" s="289">
        <f>'PRINT TARIFF'!N421</f>
        <v>5</v>
      </c>
      <c r="L446" s="288">
        <f>'PRINT TARIFF'!O421</f>
        <v>16</v>
      </c>
      <c r="M446" s="288">
        <f>'PRINT TARIFF'!P421</f>
        <v>0</v>
      </c>
      <c r="N446" s="288">
        <f>'PRINT TARIFF'!Q421</f>
        <v>0</v>
      </c>
      <c r="O446" s="288">
        <f>'PRINT TARIFF'!R421</f>
        <v>0</v>
      </c>
      <c r="P446" s="288">
        <f>'PRINT TARIFF'!S421</f>
        <v>0</v>
      </c>
      <c r="Q446" s="288">
        <f>'PRINT TARIFF'!T421</f>
        <v>4</v>
      </c>
      <c r="R446" s="288">
        <f>'PRINT TARIFF'!U421</f>
        <v>0</v>
      </c>
      <c r="S446" s="288">
        <f>'PRINT TARIFF'!V421</f>
        <v>0</v>
      </c>
      <c r="T446" s="288">
        <f>'PRINT TARIFF'!W421</f>
        <v>0</v>
      </c>
      <c r="U446" s="288">
        <f>'PRINT TARIFF'!X421</f>
        <v>0</v>
      </c>
      <c r="V446" s="288">
        <f>'PRINT TARIFF'!Y421</f>
        <v>0</v>
      </c>
      <c r="W446" s="288">
        <f>'PRINT TARIFF'!Z421</f>
        <v>0</v>
      </c>
      <c r="X446" s="289">
        <f>'PRINT TARIFF'!AA421</f>
        <v>88</v>
      </c>
      <c r="Y446" s="290">
        <f>'PRINT TARIFF'!AI421</f>
        <v>0</v>
      </c>
      <c r="Z446" s="290" t="str">
        <f>IF('PRINT TARIFF'!AJ421&lt;&gt;"",'PRINT TARIFF'!AJ421,"")</f>
        <v/>
      </c>
      <c r="AA446" s="291">
        <f>'PRINT TARIFF'!AK421</f>
        <v>0</v>
      </c>
    </row>
    <row r="447" spans="1:27" s="292" customFormat="1" ht="13.9" customHeight="1" x14ac:dyDescent="0.2">
      <c r="A447" s="283" t="str">
        <f>'PRINT TARIFF'!A767</f>
        <v>Adelaide</v>
      </c>
      <c r="B447" s="284" t="str">
        <f>'PRINT TARIFF'!C767</f>
        <v>Mondiale VGL / NGS World Transport</v>
      </c>
      <c r="C447" s="285" t="str">
        <f>'PRINT TARIFF'!D767</f>
        <v>New Zealand</v>
      </c>
      <c r="D447" s="285" t="str">
        <f>'PRINT TARIFF'!E767</f>
        <v>Christchurch</v>
      </c>
      <c r="E447" s="286"/>
      <c r="F447" s="287" t="str">
        <f>'PRINT TARIFF'!H767</f>
        <v>USD</v>
      </c>
      <c r="G447" s="288">
        <f>'PRINT TARIFF'!I767</f>
        <v>92</v>
      </c>
      <c r="H447" s="288">
        <f>'PRINT TARIFF'!J767</f>
        <v>92</v>
      </c>
      <c r="I447" s="288">
        <f>'PRINT TARIFF'!K767</f>
        <v>92</v>
      </c>
      <c r="J447" s="644" t="str">
        <f>'PRINT TARIFF'!L767</f>
        <v>Direct via NZAKL</v>
      </c>
      <c r="K447" s="289">
        <f>'PRINT TARIFF'!N767</f>
        <v>10</v>
      </c>
      <c r="L447" s="288">
        <f>'PRINT TARIFF'!O767</f>
        <v>0</v>
      </c>
      <c r="M447" s="288">
        <f>'PRINT TARIFF'!P767</f>
        <v>0</v>
      </c>
      <c r="N447" s="288">
        <f>'PRINT TARIFF'!Q767</f>
        <v>20</v>
      </c>
      <c r="O447" s="288">
        <f>'PRINT TARIFF'!R767</f>
        <v>0</v>
      </c>
      <c r="P447" s="288">
        <f>'PRINT TARIFF'!S767</f>
        <v>0</v>
      </c>
      <c r="Q447" s="288">
        <f>'PRINT TARIFF'!T767</f>
        <v>9</v>
      </c>
      <c r="R447" s="288">
        <f>'PRINT TARIFF'!U767</f>
        <v>10</v>
      </c>
      <c r="S447" s="288">
        <f>'PRINT TARIFF'!V767</f>
        <v>0</v>
      </c>
      <c r="T447" s="288">
        <f>'PRINT TARIFF'!W767</f>
        <v>0</v>
      </c>
      <c r="U447" s="288">
        <f>'PRINT TARIFF'!X767</f>
        <v>0</v>
      </c>
      <c r="V447" s="288">
        <f>'PRINT TARIFF'!Y767</f>
        <v>0</v>
      </c>
      <c r="W447" s="288">
        <f>'PRINT TARIFF'!Z767</f>
        <v>0</v>
      </c>
      <c r="X447" s="289">
        <f>'PRINT TARIFF'!AA767</f>
        <v>89</v>
      </c>
      <c r="Y447" s="290">
        <f>'PRINT TARIFF'!AI767</f>
        <v>0</v>
      </c>
      <c r="Z447" s="290" t="str">
        <f>IF('PRINT TARIFF'!AJ767&lt;&gt;"",'PRINT TARIFF'!AJ767,"")</f>
        <v/>
      </c>
      <c r="AA447" s="291">
        <f>'PRINT TARIFF'!AK767</f>
        <v>0</v>
      </c>
    </row>
    <row r="448" spans="1:27" s="292" customFormat="1" ht="13.9" customHeight="1" x14ac:dyDescent="0.2">
      <c r="A448" s="283" t="str">
        <f>'PRINT TARIFF'!A768</f>
        <v>Brisbane</v>
      </c>
      <c r="B448" s="284" t="str">
        <f>'PRINT TARIFF'!C768</f>
        <v>Mondiale VGL / NGS World Transport</v>
      </c>
      <c r="C448" s="285" t="str">
        <f>'PRINT TARIFF'!D768</f>
        <v>New Zealand</v>
      </c>
      <c r="D448" s="285" t="str">
        <f>'PRINT TARIFF'!E768</f>
        <v>Christchurch</v>
      </c>
      <c r="E448" s="286"/>
      <c r="F448" s="287" t="str">
        <f>'PRINT TARIFF'!H768</f>
        <v>USD</v>
      </c>
      <c r="G448" s="288">
        <f>'PRINT TARIFF'!I768</f>
        <v>92</v>
      </c>
      <c r="H448" s="288">
        <f>'PRINT TARIFF'!J768</f>
        <v>92</v>
      </c>
      <c r="I448" s="288">
        <f>'PRINT TARIFF'!K768</f>
        <v>92</v>
      </c>
      <c r="J448" s="644" t="str">
        <f>'PRINT TARIFF'!L768</f>
        <v>Direct / via NZAKL</v>
      </c>
      <c r="K448" s="289">
        <f>'PRINT TARIFF'!N768</f>
        <v>16</v>
      </c>
      <c r="L448" s="288">
        <f>'PRINT TARIFF'!O768</f>
        <v>0</v>
      </c>
      <c r="M448" s="288">
        <f>'PRINT TARIFF'!P768</f>
        <v>0</v>
      </c>
      <c r="N448" s="288">
        <f>'PRINT TARIFF'!Q768</f>
        <v>20</v>
      </c>
      <c r="O448" s="288">
        <f>'PRINT TARIFF'!R768</f>
        <v>0</v>
      </c>
      <c r="P448" s="288">
        <f>'PRINT TARIFF'!S768</f>
        <v>0</v>
      </c>
      <c r="Q448" s="288">
        <f>'PRINT TARIFF'!T768</f>
        <v>9</v>
      </c>
      <c r="R448" s="288">
        <f>'PRINT TARIFF'!U768</f>
        <v>10</v>
      </c>
      <c r="S448" s="288">
        <f>'PRINT TARIFF'!V768</f>
        <v>0</v>
      </c>
      <c r="T448" s="288">
        <f>'PRINT TARIFF'!W768</f>
        <v>0</v>
      </c>
      <c r="U448" s="288">
        <f>'PRINT TARIFF'!X768</f>
        <v>0</v>
      </c>
      <c r="V448" s="288">
        <f>'PRINT TARIFF'!Y768</f>
        <v>0</v>
      </c>
      <c r="W448" s="288">
        <f>'PRINT TARIFF'!Z768</f>
        <v>0</v>
      </c>
      <c r="X448" s="289">
        <f>'PRINT TARIFF'!AA768</f>
        <v>89</v>
      </c>
      <c r="Y448" s="290">
        <f>'PRINT TARIFF'!AI768</f>
        <v>0</v>
      </c>
      <c r="Z448" s="290" t="str">
        <f>IF('PRINT TARIFF'!AJ768&lt;&gt;"",'PRINT TARIFF'!AJ768,"")</f>
        <v/>
      </c>
      <c r="AA448" s="291">
        <f>'PRINT TARIFF'!AK768</f>
        <v>0</v>
      </c>
    </row>
    <row r="449" spans="1:27" s="292" customFormat="1" ht="13.9" customHeight="1" x14ac:dyDescent="0.2">
      <c r="A449" s="283" t="str">
        <f>'PRINT TARIFF'!A769</f>
        <v>Fremantle</v>
      </c>
      <c r="B449" s="284" t="str">
        <f>'PRINT TARIFF'!C769</f>
        <v>Mondiale VGL / NGS World Transport</v>
      </c>
      <c r="C449" s="285" t="str">
        <f>'PRINT TARIFF'!D769</f>
        <v>New Zealand</v>
      </c>
      <c r="D449" s="285" t="str">
        <f>'PRINT TARIFF'!E769</f>
        <v>Christchurch</v>
      </c>
      <c r="E449" s="286"/>
      <c r="F449" s="287" t="str">
        <f>'PRINT TARIFF'!H769</f>
        <v>USD</v>
      </c>
      <c r="G449" s="288">
        <f>'PRINT TARIFF'!I769</f>
        <v>92</v>
      </c>
      <c r="H449" s="288">
        <f>'PRINT TARIFF'!J769</f>
        <v>92</v>
      </c>
      <c r="I449" s="288">
        <f>'PRINT TARIFF'!K769</f>
        <v>92</v>
      </c>
      <c r="J449" s="644" t="str">
        <f>'PRINT TARIFF'!L769</f>
        <v>Direct via NZAKL</v>
      </c>
      <c r="K449" s="289">
        <f>'PRINT TARIFF'!N769</f>
        <v>20</v>
      </c>
      <c r="L449" s="288">
        <f>'PRINT TARIFF'!O769</f>
        <v>0</v>
      </c>
      <c r="M449" s="288">
        <f>'PRINT TARIFF'!P769</f>
        <v>0</v>
      </c>
      <c r="N449" s="288">
        <f>'PRINT TARIFF'!Q769</f>
        <v>20</v>
      </c>
      <c r="O449" s="288">
        <f>'PRINT TARIFF'!R769</f>
        <v>0</v>
      </c>
      <c r="P449" s="288">
        <f>'PRINT TARIFF'!S769</f>
        <v>0</v>
      </c>
      <c r="Q449" s="288">
        <f>'PRINT TARIFF'!T769</f>
        <v>9</v>
      </c>
      <c r="R449" s="288">
        <f>'PRINT TARIFF'!U769</f>
        <v>10</v>
      </c>
      <c r="S449" s="288">
        <f>'PRINT TARIFF'!V769</f>
        <v>0</v>
      </c>
      <c r="T449" s="288">
        <f>'PRINT TARIFF'!W769</f>
        <v>0</v>
      </c>
      <c r="U449" s="288">
        <f>'PRINT TARIFF'!X769</f>
        <v>0</v>
      </c>
      <c r="V449" s="288">
        <f>'PRINT TARIFF'!Y769</f>
        <v>0</v>
      </c>
      <c r="W449" s="288">
        <f>'PRINT TARIFF'!Z769</f>
        <v>0</v>
      </c>
      <c r="X449" s="289">
        <f>'PRINT TARIFF'!AA769</f>
        <v>89</v>
      </c>
      <c r="Y449" s="290">
        <f>'PRINT TARIFF'!AI769</f>
        <v>0</v>
      </c>
      <c r="Z449" s="290" t="str">
        <f>IF('PRINT TARIFF'!AJ769&lt;&gt;"",'PRINT TARIFF'!AJ769,"")</f>
        <v/>
      </c>
      <c r="AA449" s="291">
        <f>'PRINT TARIFF'!AK769</f>
        <v>0</v>
      </c>
    </row>
    <row r="450" spans="1:27" s="292" customFormat="1" ht="13.9" customHeight="1" x14ac:dyDescent="0.2">
      <c r="A450" s="283" t="str">
        <f>'PRINT TARIFF'!A770</f>
        <v>Melbourne</v>
      </c>
      <c r="B450" s="284" t="str">
        <f>'PRINT TARIFF'!C770</f>
        <v>Mondiale VGL / NGS World Transport</v>
      </c>
      <c r="C450" s="285" t="str">
        <f>'PRINT TARIFF'!D770</f>
        <v>New Zealand</v>
      </c>
      <c r="D450" s="285" t="str">
        <f>'PRINT TARIFF'!E770</f>
        <v>Christchurch</v>
      </c>
      <c r="E450" s="286"/>
      <c r="F450" s="287" t="str">
        <f>'PRINT TARIFF'!H770</f>
        <v>USD</v>
      </c>
      <c r="G450" s="288">
        <f>'PRINT TARIFF'!I770</f>
        <v>92</v>
      </c>
      <c r="H450" s="288">
        <f>'PRINT TARIFF'!J770</f>
        <v>92</v>
      </c>
      <c r="I450" s="288">
        <f>'PRINT TARIFF'!K770</f>
        <v>92</v>
      </c>
      <c r="J450" s="644" t="str">
        <f>'PRINT TARIFF'!L770</f>
        <v>Direct</v>
      </c>
      <c r="K450" s="289">
        <f>'PRINT TARIFF'!N770</f>
        <v>18</v>
      </c>
      <c r="L450" s="288">
        <f>'PRINT TARIFF'!O770</f>
        <v>0</v>
      </c>
      <c r="M450" s="288">
        <f>'PRINT TARIFF'!P770</f>
        <v>0</v>
      </c>
      <c r="N450" s="288">
        <f>'PRINT TARIFF'!Q770</f>
        <v>20</v>
      </c>
      <c r="O450" s="288">
        <f>'PRINT TARIFF'!R770</f>
        <v>0</v>
      </c>
      <c r="P450" s="288">
        <f>'PRINT TARIFF'!S770</f>
        <v>0</v>
      </c>
      <c r="Q450" s="288">
        <f>'PRINT TARIFF'!T770</f>
        <v>9</v>
      </c>
      <c r="R450" s="288">
        <f>'PRINT TARIFF'!U770</f>
        <v>10</v>
      </c>
      <c r="S450" s="288">
        <f>'PRINT TARIFF'!V770</f>
        <v>0</v>
      </c>
      <c r="T450" s="288">
        <f>'PRINT TARIFF'!W770</f>
        <v>0</v>
      </c>
      <c r="U450" s="288">
        <f>'PRINT TARIFF'!X770</f>
        <v>0</v>
      </c>
      <c r="V450" s="288">
        <f>'PRINT TARIFF'!Y770</f>
        <v>0</v>
      </c>
      <c r="W450" s="288">
        <f>'PRINT TARIFF'!Z770</f>
        <v>0</v>
      </c>
      <c r="X450" s="289">
        <f>'PRINT TARIFF'!AA770</f>
        <v>89</v>
      </c>
      <c r="Y450" s="290">
        <f>'PRINT TARIFF'!AI770</f>
        <v>0</v>
      </c>
      <c r="Z450" s="290" t="str">
        <f>IF('PRINT TARIFF'!AJ770&lt;&gt;"",'PRINT TARIFF'!AJ770,"")</f>
        <v/>
      </c>
      <c r="AA450" s="291">
        <f>'PRINT TARIFF'!AK770</f>
        <v>0</v>
      </c>
    </row>
    <row r="451" spans="1:27" s="292" customFormat="1" ht="13.9" customHeight="1" x14ac:dyDescent="0.2">
      <c r="A451" s="283" t="str">
        <f>'PRINT TARIFF'!A771</f>
        <v>Sydney</v>
      </c>
      <c r="B451" s="284" t="str">
        <f>'PRINT TARIFF'!C771</f>
        <v>Mondiale VGL / NGS World Transport</v>
      </c>
      <c r="C451" s="285" t="str">
        <f>'PRINT TARIFF'!D771</f>
        <v>New Zealand</v>
      </c>
      <c r="D451" s="285" t="str">
        <f>'PRINT TARIFF'!E771</f>
        <v>Christchurch</v>
      </c>
      <c r="E451" s="286"/>
      <c r="F451" s="287" t="str">
        <f>'PRINT TARIFF'!H771</f>
        <v>USD</v>
      </c>
      <c r="G451" s="288">
        <f>'PRINT TARIFF'!I771</f>
        <v>92</v>
      </c>
      <c r="H451" s="288">
        <f>'PRINT TARIFF'!J771</f>
        <v>92</v>
      </c>
      <c r="I451" s="288">
        <f>'PRINT TARIFF'!K771</f>
        <v>92</v>
      </c>
      <c r="J451" s="644" t="str">
        <f>'PRINT TARIFF'!L771</f>
        <v>Direct</v>
      </c>
      <c r="K451" s="289">
        <f>'PRINT TARIFF'!N771</f>
        <v>15</v>
      </c>
      <c r="L451" s="288">
        <f>'PRINT TARIFF'!O771</f>
        <v>0</v>
      </c>
      <c r="M451" s="288">
        <f>'PRINT TARIFF'!P771</f>
        <v>0</v>
      </c>
      <c r="N451" s="288">
        <f>'PRINT TARIFF'!Q771</f>
        <v>20</v>
      </c>
      <c r="O451" s="288">
        <f>'PRINT TARIFF'!R771</f>
        <v>0</v>
      </c>
      <c r="P451" s="288">
        <f>'PRINT TARIFF'!S771</f>
        <v>0</v>
      </c>
      <c r="Q451" s="288">
        <f>'PRINT TARIFF'!T771</f>
        <v>9</v>
      </c>
      <c r="R451" s="288">
        <f>'PRINT TARIFF'!U771</f>
        <v>10</v>
      </c>
      <c r="S451" s="288">
        <f>'PRINT TARIFF'!V771</f>
        <v>0</v>
      </c>
      <c r="T451" s="288">
        <f>'PRINT TARIFF'!W771</f>
        <v>0</v>
      </c>
      <c r="U451" s="288">
        <f>'PRINT TARIFF'!X771</f>
        <v>0</v>
      </c>
      <c r="V451" s="288">
        <f>'PRINT TARIFF'!Y771</f>
        <v>0</v>
      </c>
      <c r="W451" s="288">
        <f>'PRINT TARIFF'!Z771</f>
        <v>0</v>
      </c>
      <c r="X451" s="289">
        <f>'PRINT TARIFF'!AA771</f>
        <v>89</v>
      </c>
      <c r="Y451" s="290">
        <f>'PRINT TARIFF'!AI771</f>
        <v>0</v>
      </c>
      <c r="Z451" s="290" t="str">
        <f>IF('PRINT TARIFF'!AJ771&lt;&gt;"",'PRINT TARIFF'!AJ771,"")</f>
        <v/>
      </c>
      <c r="AA451" s="291">
        <f>'PRINT TARIFF'!AK771</f>
        <v>0</v>
      </c>
    </row>
    <row r="452" spans="1:27" s="292" customFormat="1" ht="13.9" customHeight="1" x14ac:dyDescent="0.2">
      <c r="A452" s="283" t="str">
        <f>'PRINT TARIFF'!A422</f>
        <v>Adelaide</v>
      </c>
      <c r="B452" s="284" t="str">
        <f>'PRINT TARIFF'!C422</f>
        <v>Mondiale VGL / NGS World Transport</v>
      </c>
      <c r="C452" s="285" t="str">
        <f>'PRINT TARIFF'!D422</f>
        <v>New Zealand</v>
      </c>
      <c r="D452" s="285" t="str">
        <f>'PRINT TARIFF'!E422</f>
        <v>Lyttelton</v>
      </c>
      <c r="E452" s="286"/>
      <c r="F452" s="287" t="str">
        <f>'PRINT TARIFF'!H422</f>
        <v>USD</v>
      </c>
      <c r="G452" s="288">
        <f>'PRINT TARIFF'!I422</f>
        <v>138</v>
      </c>
      <c r="H452" s="288">
        <f>'PRINT TARIFF'!J422</f>
        <v>249</v>
      </c>
      <c r="I452" s="288">
        <f>'PRINT TARIFF'!K422</f>
        <v>138</v>
      </c>
      <c r="J452" s="644" t="str">
        <f>'PRINT TARIFF'!L422</f>
        <v>Direct via NZAKL</v>
      </c>
      <c r="K452" s="289">
        <f>'PRINT TARIFF'!N422</f>
        <v>10</v>
      </c>
      <c r="L452" s="288">
        <f>'PRINT TARIFF'!O422</f>
        <v>16</v>
      </c>
      <c r="M452" s="288">
        <f>'PRINT TARIFF'!P422</f>
        <v>0</v>
      </c>
      <c r="N452" s="288">
        <f>'PRINT TARIFF'!Q422</f>
        <v>0</v>
      </c>
      <c r="O452" s="288">
        <f>'PRINT TARIFF'!R422</f>
        <v>0</v>
      </c>
      <c r="P452" s="288">
        <f>'PRINT TARIFF'!S422</f>
        <v>0</v>
      </c>
      <c r="Q452" s="288">
        <f>'PRINT TARIFF'!T422</f>
        <v>6</v>
      </c>
      <c r="R452" s="288">
        <f>'PRINT TARIFF'!U422</f>
        <v>0</v>
      </c>
      <c r="S452" s="288">
        <f>'PRINT TARIFF'!V422</f>
        <v>0</v>
      </c>
      <c r="T452" s="288">
        <f>'PRINT TARIFF'!W422</f>
        <v>0</v>
      </c>
      <c r="U452" s="288">
        <f>'PRINT TARIFF'!X422</f>
        <v>0</v>
      </c>
      <c r="V452" s="288">
        <f>'PRINT TARIFF'!Y422</f>
        <v>0</v>
      </c>
      <c r="W452" s="288">
        <f>'PRINT TARIFF'!Z422</f>
        <v>0</v>
      </c>
      <c r="X452" s="289">
        <f>'PRINT TARIFF'!AA422</f>
        <v>90</v>
      </c>
      <c r="Y452" s="290">
        <f>'PRINT TARIFF'!AI422</f>
        <v>0</v>
      </c>
      <c r="Z452" s="290" t="str">
        <f>IF('PRINT TARIFF'!AJ422&lt;&gt;"",'PRINT TARIFF'!AJ422,"")</f>
        <v/>
      </c>
      <c r="AA452" s="291">
        <f>'PRINT TARIFF'!AK422</f>
        <v>0</v>
      </c>
    </row>
    <row r="453" spans="1:27" s="292" customFormat="1" ht="13.9" customHeight="1" x14ac:dyDescent="0.2">
      <c r="A453" s="283" t="str">
        <f>'PRINT TARIFF'!A423</f>
        <v>Brisbane</v>
      </c>
      <c r="B453" s="284" t="str">
        <f>'PRINT TARIFF'!C423</f>
        <v>Mondiale VGL / NGS World Transport</v>
      </c>
      <c r="C453" s="285" t="str">
        <f>'PRINT TARIFF'!D423</f>
        <v>New Zealand</v>
      </c>
      <c r="D453" s="285" t="str">
        <f>'PRINT TARIFF'!E423</f>
        <v>Lyttelton</v>
      </c>
      <c r="E453" s="286"/>
      <c r="F453" s="287" t="str">
        <f>'PRINT TARIFF'!H423</f>
        <v>USD</v>
      </c>
      <c r="G453" s="288">
        <f>'PRINT TARIFF'!I423</f>
        <v>86</v>
      </c>
      <c r="H453" s="288">
        <f>'PRINT TARIFF'!J423</f>
        <v>86</v>
      </c>
      <c r="I453" s="288">
        <f>'PRINT TARIFF'!K423</f>
        <v>86</v>
      </c>
      <c r="J453" s="644" t="str">
        <f>'PRINT TARIFF'!L423</f>
        <v>Direct / via NZAKL</v>
      </c>
      <c r="K453" s="289">
        <f>'PRINT TARIFF'!N423</f>
        <v>16</v>
      </c>
      <c r="L453" s="288">
        <f>'PRINT TARIFF'!O423</f>
        <v>17</v>
      </c>
      <c r="M453" s="288">
        <f>'PRINT TARIFF'!P423</f>
        <v>0</v>
      </c>
      <c r="N453" s="288">
        <f>'PRINT TARIFF'!Q423</f>
        <v>0</v>
      </c>
      <c r="O453" s="288">
        <f>'PRINT TARIFF'!R423</f>
        <v>0</v>
      </c>
      <c r="P453" s="288">
        <f>'PRINT TARIFF'!S423</f>
        <v>0</v>
      </c>
      <c r="Q453" s="288">
        <f>'PRINT TARIFF'!T423</f>
        <v>4</v>
      </c>
      <c r="R453" s="288">
        <f>'PRINT TARIFF'!U423</f>
        <v>0</v>
      </c>
      <c r="S453" s="288">
        <f>'PRINT TARIFF'!V423</f>
        <v>0</v>
      </c>
      <c r="T453" s="288">
        <f>'PRINT TARIFF'!W423</f>
        <v>0</v>
      </c>
      <c r="U453" s="288">
        <f>'PRINT TARIFF'!X423</f>
        <v>0</v>
      </c>
      <c r="V453" s="288">
        <f>'PRINT TARIFF'!Y423</f>
        <v>0</v>
      </c>
      <c r="W453" s="288">
        <f>'PRINT TARIFF'!Z423</f>
        <v>0</v>
      </c>
      <c r="X453" s="289">
        <f>'PRINT TARIFF'!AA423</f>
        <v>90</v>
      </c>
      <c r="Y453" s="290">
        <f>'PRINT TARIFF'!AI423</f>
        <v>0</v>
      </c>
      <c r="Z453" s="290" t="str">
        <f>IF('PRINT TARIFF'!AJ423&lt;&gt;"",'PRINT TARIFF'!AJ423,"")</f>
        <v/>
      </c>
      <c r="AA453" s="291">
        <f>'PRINT TARIFF'!AK423</f>
        <v>0</v>
      </c>
    </row>
    <row r="454" spans="1:27" s="292" customFormat="1" ht="13.9" customHeight="1" x14ac:dyDescent="0.2">
      <c r="A454" s="283" t="str">
        <f>'PRINT TARIFF'!A424</f>
        <v>Fremantle</v>
      </c>
      <c r="B454" s="284" t="str">
        <f>'PRINT TARIFF'!C424</f>
        <v>Mondiale VGL / NGS World Transport</v>
      </c>
      <c r="C454" s="285" t="str">
        <f>'PRINT TARIFF'!D424</f>
        <v>New Zealand</v>
      </c>
      <c r="D454" s="285" t="str">
        <f>'PRINT TARIFF'!E424</f>
        <v>Lyttelton</v>
      </c>
      <c r="E454" s="286"/>
      <c r="F454" s="287" t="str">
        <f>'PRINT TARIFF'!H424</f>
        <v>USD</v>
      </c>
      <c r="G454" s="288">
        <f>'PRINT TARIFF'!I424</f>
        <v>139</v>
      </c>
      <c r="H454" s="288">
        <f>'PRINT TARIFF'!J424</f>
        <v>274</v>
      </c>
      <c r="I454" s="288">
        <f>'PRINT TARIFF'!K424</f>
        <v>139</v>
      </c>
      <c r="J454" s="644" t="str">
        <f>'PRINT TARIFF'!L424</f>
        <v>Direct via NZAKL</v>
      </c>
      <c r="K454" s="289">
        <f>'PRINT TARIFF'!N424</f>
        <v>20</v>
      </c>
      <c r="L454" s="288">
        <f>'PRINT TARIFF'!O424</f>
        <v>16</v>
      </c>
      <c r="M454" s="288">
        <f>'PRINT TARIFF'!P424</f>
        <v>0</v>
      </c>
      <c r="N454" s="288">
        <f>'PRINT TARIFF'!Q424</f>
        <v>0</v>
      </c>
      <c r="O454" s="288">
        <f>'PRINT TARIFF'!R424</f>
        <v>0</v>
      </c>
      <c r="P454" s="288">
        <f>'PRINT TARIFF'!S424</f>
        <v>0</v>
      </c>
      <c r="Q454" s="288">
        <f>'PRINT TARIFF'!T424</f>
        <v>6</v>
      </c>
      <c r="R454" s="288">
        <f>'PRINT TARIFF'!U424</f>
        <v>0</v>
      </c>
      <c r="S454" s="288">
        <f>'PRINT TARIFF'!V424</f>
        <v>0</v>
      </c>
      <c r="T454" s="288">
        <f>'PRINT TARIFF'!W424</f>
        <v>0</v>
      </c>
      <c r="U454" s="288">
        <f>'PRINT TARIFF'!X424</f>
        <v>0</v>
      </c>
      <c r="V454" s="288">
        <f>'PRINT TARIFF'!Y424</f>
        <v>0</v>
      </c>
      <c r="W454" s="288">
        <f>'PRINT TARIFF'!Z424</f>
        <v>0</v>
      </c>
      <c r="X454" s="289">
        <f>'PRINT TARIFF'!AA424</f>
        <v>90</v>
      </c>
      <c r="Y454" s="290">
        <f>'PRINT TARIFF'!AI424</f>
        <v>0</v>
      </c>
      <c r="Z454" s="290" t="str">
        <f>IF('PRINT TARIFF'!AJ424&lt;&gt;"",'PRINT TARIFF'!AJ424,"")</f>
        <v/>
      </c>
      <c r="AA454" s="291">
        <f>'PRINT TARIFF'!AK424</f>
        <v>0</v>
      </c>
    </row>
    <row r="455" spans="1:27" s="292" customFormat="1" ht="13.9" customHeight="1" x14ac:dyDescent="0.2">
      <c r="A455" s="283" t="str">
        <f>'PRINT TARIFF'!A425</f>
        <v>Melbourne</v>
      </c>
      <c r="B455" s="284" t="str">
        <f>'PRINT TARIFF'!C425</f>
        <v>Mondiale VGL / NGS World Transport</v>
      </c>
      <c r="C455" s="285" t="str">
        <f>'PRINT TARIFF'!D425</f>
        <v>New Zealand</v>
      </c>
      <c r="D455" s="285" t="str">
        <f>'PRINT TARIFF'!E425</f>
        <v>Lyttelton</v>
      </c>
      <c r="E455" s="286"/>
      <c r="F455" s="287" t="str">
        <f>'PRINT TARIFF'!H425</f>
        <v>USD</v>
      </c>
      <c r="G455" s="288">
        <f>'PRINT TARIFF'!I425</f>
        <v>59</v>
      </c>
      <c r="H455" s="288">
        <f>'PRINT TARIFF'!J425</f>
        <v>59</v>
      </c>
      <c r="I455" s="288">
        <f>'PRINT TARIFF'!K425</f>
        <v>59</v>
      </c>
      <c r="J455" s="644" t="str">
        <f>'PRINT TARIFF'!L425</f>
        <v>Direct</v>
      </c>
      <c r="K455" s="289">
        <f>'PRINT TARIFF'!N425</f>
        <v>18</v>
      </c>
      <c r="L455" s="288">
        <f>'PRINT TARIFF'!O425</f>
        <v>12</v>
      </c>
      <c r="M455" s="288">
        <f>'PRINT TARIFF'!P425</f>
        <v>0</v>
      </c>
      <c r="N455" s="288">
        <f>'PRINT TARIFF'!Q425</f>
        <v>0</v>
      </c>
      <c r="O455" s="288">
        <f>'PRINT TARIFF'!R425</f>
        <v>0</v>
      </c>
      <c r="P455" s="288">
        <f>'PRINT TARIFF'!S425</f>
        <v>0</v>
      </c>
      <c r="Q455" s="288">
        <f>'PRINT TARIFF'!T425</f>
        <v>4</v>
      </c>
      <c r="R455" s="288">
        <f>'PRINT TARIFF'!U425</f>
        <v>0</v>
      </c>
      <c r="S455" s="288">
        <f>'PRINT TARIFF'!V425</f>
        <v>0</v>
      </c>
      <c r="T455" s="288">
        <f>'PRINT TARIFF'!W425</f>
        <v>0</v>
      </c>
      <c r="U455" s="288">
        <f>'PRINT TARIFF'!X425</f>
        <v>0</v>
      </c>
      <c r="V455" s="288">
        <f>'PRINT TARIFF'!Y425</f>
        <v>0</v>
      </c>
      <c r="W455" s="288">
        <f>'PRINT TARIFF'!Z425</f>
        <v>0</v>
      </c>
      <c r="X455" s="289">
        <f>'PRINT TARIFF'!AA425</f>
        <v>90</v>
      </c>
      <c r="Y455" s="290">
        <f>'PRINT TARIFF'!AI425</f>
        <v>0</v>
      </c>
      <c r="Z455" s="290" t="str">
        <f>IF('PRINT TARIFF'!AJ425&lt;&gt;"",'PRINT TARIFF'!AJ425,"")</f>
        <v/>
      </c>
      <c r="AA455" s="291">
        <f>'PRINT TARIFF'!AK425</f>
        <v>0</v>
      </c>
    </row>
    <row r="456" spans="1:27" s="292" customFormat="1" ht="13.9" customHeight="1" x14ac:dyDescent="0.2">
      <c r="A456" s="283" t="str">
        <f>'PRINT TARIFF'!A426</f>
        <v>Sydney</v>
      </c>
      <c r="B456" s="284" t="str">
        <f>'PRINT TARIFF'!C426</f>
        <v>Mondiale VGL / NGS World Transport</v>
      </c>
      <c r="C456" s="285" t="str">
        <f>'PRINT TARIFF'!D426</f>
        <v>New Zealand</v>
      </c>
      <c r="D456" s="285" t="str">
        <f>'PRINT TARIFF'!E426</f>
        <v>Lyttelton</v>
      </c>
      <c r="E456" s="286"/>
      <c r="F456" s="287" t="str">
        <f>'PRINT TARIFF'!H426</f>
        <v>USD</v>
      </c>
      <c r="G456" s="288">
        <f>'PRINT TARIFF'!I426</f>
        <v>59</v>
      </c>
      <c r="H456" s="288">
        <f>'PRINT TARIFF'!J426</f>
        <v>59</v>
      </c>
      <c r="I456" s="288">
        <f>'PRINT TARIFF'!K426</f>
        <v>59</v>
      </c>
      <c r="J456" s="644" t="str">
        <f>'PRINT TARIFF'!L426</f>
        <v>Direct</v>
      </c>
      <c r="K456" s="289">
        <f>'PRINT TARIFF'!N426</f>
        <v>15</v>
      </c>
      <c r="L456" s="288">
        <f>'PRINT TARIFF'!O426</f>
        <v>12</v>
      </c>
      <c r="M456" s="288">
        <f>'PRINT TARIFF'!P426</f>
        <v>0</v>
      </c>
      <c r="N456" s="288">
        <f>'PRINT TARIFF'!Q426</f>
        <v>0</v>
      </c>
      <c r="O456" s="288">
        <f>'PRINT TARIFF'!R426</f>
        <v>0</v>
      </c>
      <c r="P456" s="288">
        <f>'PRINT TARIFF'!S426</f>
        <v>0</v>
      </c>
      <c r="Q456" s="288">
        <f>'PRINT TARIFF'!T426</f>
        <v>4</v>
      </c>
      <c r="R456" s="288">
        <f>'PRINT TARIFF'!U426</f>
        <v>0</v>
      </c>
      <c r="S456" s="288">
        <f>'PRINT TARIFF'!V426</f>
        <v>0</v>
      </c>
      <c r="T456" s="288">
        <f>'PRINT TARIFF'!W426</f>
        <v>0</v>
      </c>
      <c r="U456" s="288">
        <f>'PRINT TARIFF'!X426</f>
        <v>0</v>
      </c>
      <c r="V456" s="288">
        <f>'PRINT TARIFF'!Y426</f>
        <v>0</v>
      </c>
      <c r="W456" s="288">
        <f>'PRINT TARIFF'!Z426</f>
        <v>0</v>
      </c>
      <c r="X456" s="289">
        <f>'PRINT TARIFF'!AA426</f>
        <v>90</v>
      </c>
      <c r="Y456" s="290">
        <f>'PRINT TARIFF'!AI426</f>
        <v>0</v>
      </c>
      <c r="Z456" s="290" t="str">
        <f>IF('PRINT TARIFF'!AJ426&lt;&gt;"",'PRINT TARIFF'!AJ426,"")</f>
        <v/>
      </c>
      <c r="AA456" s="291">
        <f>'PRINT TARIFF'!AK426</f>
        <v>0</v>
      </c>
    </row>
    <row r="457" spans="1:27" s="292" customFormat="1" ht="13.9" customHeight="1" x14ac:dyDescent="0.2">
      <c r="A457" s="283" t="str">
        <f>'PRINT TARIFF'!A762</f>
        <v>Adelaide</v>
      </c>
      <c r="B457" s="284" t="str">
        <f>'PRINT TARIFF'!C762</f>
        <v>Mondiale VGL / NGS World Transport</v>
      </c>
      <c r="C457" s="285" t="str">
        <f>'PRINT TARIFF'!D762</f>
        <v>New Zealand</v>
      </c>
      <c r="D457" s="285" t="str">
        <f>'PRINT TARIFF'!E762</f>
        <v>Tauranga</v>
      </c>
      <c r="E457" s="286"/>
      <c r="F457" s="287" t="str">
        <f>'PRINT TARIFF'!H762</f>
        <v>USD</v>
      </c>
      <c r="G457" s="288">
        <f>'PRINT TARIFF'!I762</f>
        <v>84</v>
      </c>
      <c r="H457" s="288">
        <f>'PRINT TARIFF'!J762</f>
        <v>84</v>
      </c>
      <c r="I457" s="288">
        <f>'PRINT TARIFF'!K762</f>
        <v>84</v>
      </c>
      <c r="J457" s="644" t="str">
        <f>'PRINT TARIFF'!L762</f>
        <v>Direct</v>
      </c>
      <c r="K457" s="289">
        <f>'PRINT TARIFF'!N762</f>
        <v>10</v>
      </c>
      <c r="L457" s="288">
        <f>'PRINT TARIFF'!O762</f>
        <v>0</v>
      </c>
      <c r="M457" s="288">
        <f>'PRINT TARIFF'!P762</f>
        <v>0</v>
      </c>
      <c r="N457" s="288">
        <f>'PRINT TARIFF'!Q762</f>
        <v>20</v>
      </c>
      <c r="O457" s="288">
        <f>'PRINT TARIFF'!R762</f>
        <v>0</v>
      </c>
      <c r="P457" s="288">
        <f>'PRINT TARIFF'!S762</f>
        <v>0</v>
      </c>
      <c r="Q457" s="288">
        <f>'PRINT TARIFF'!T762</f>
        <v>7</v>
      </c>
      <c r="R457" s="288">
        <f>'PRINT TARIFF'!U762</f>
        <v>10</v>
      </c>
      <c r="S457" s="288">
        <f>'PRINT TARIFF'!V762</f>
        <v>0</v>
      </c>
      <c r="T457" s="288">
        <f>'PRINT TARIFF'!W762</f>
        <v>0</v>
      </c>
      <c r="U457" s="288">
        <f>'PRINT TARIFF'!X762</f>
        <v>0</v>
      </c>
      <c r="V457" s="288">
        <f>'PRINT TARIFF'!Y762</f>
        <v>0</v>
      </c>
      <c r="W457" s="288">
        <f>'PRINT TARIFF'!Z762</f>
        <v>0</v>
      </c>
      <c r="X457" s="289">
        <f>'PRINT TARIFF'!AA762</f>
        <v>91</v>
      </c>
      <c r="Y457" s="290">
        <f>'PRINT TARIFF'!AI762</f>
        <v>0</v>
      </c>
      <c r="Z457" s="290" t="str">
        <f>IF('PRINT TARIFF'!AJ762&lt;&gt;"",'PRINT TARIFF'!AJ762,"")</f>
        <v/>
      </c>
      <c r="AA457" s="291">
        <f>'PRINT TARIFF'!AK762</f>
        <v>0</v>
      </c>
    </row>
    <row r="458" spans="1:27" s="292" customFormat="1" ht="13.9" customHeight="1" x14ac:dyDescent="0.2">
      <c r="A458" s="283" t="str">
        <f>'PRINT TARIFF'!A763</f>
        <v>Brisbane</v>
      </c>
      <c r="B458" s="284" t="str">
        <f>'PRINT TARIFF'!C763</f>
        <v>Mondiale VGL / NGS World Transport</v>
      </c>
      <c r="C458" s="285" t="str">
        <f>'PRINT TARIFF'!D763</f>
        <v>New Zealand</v>
      </c>
      <c r="D458" s="285" t="str">
        <f>'PRINT TARIFF'!E763</f>
        <v>Tauranga</v>
      </c>
      <c r="E458" s="286"/>
      <c r="F458" s="287" t="str">
        <f>'PRINT TARIFF'!H763</f>
        <v>USD</v>
      </c>
      <c r="G458" s="288">
        <f>'PRINT TARIFF'!I763</f>
        <v>84</v>
      </c>
      <c r="H458" s="288">
        <f>'PRINT TARIFF'!J763</f>
        <v>84</v>
      </c>
      <c r="I458" s="288">
        <f>'PRINT TARIFF'!K763</f>
        <v>84</v>
      </c>
      <c r="J458" s="644" t="str">
        <f>'PRINT TARIFF'!L763</f>
        <v>Direct</v>
      </c>
      <c r="K458" s="289">
        <f>'PRINT TARIFF'!N763</f>
        <v>6</v>
      </c>
      <c r="L458" s="288">
        <f>'PRINT TARIFF'!O763</f>
        <v>0</v>
      </c>
      <c r="M458" s="288">
        <f>'PRINT TARIFF'!P763</f>
        <v>0</v>
      </c>
      <c r="N458" s="288">
        <f>'PRINT TARIFF'!Q763</f>
        <v>20</v>
      </c>
      <c r="O458" s="288">
        <f>'PRINT TARIFF'!R763</f>
        <v>0</v>
      </c>
      <c r="P458" s="288">
        <f>'PRINT TARIFF'!S763</f>
        <v>0</v>
      </c>
      <c r="Q458" s="288">
        <f>'PRINT TARIFF'!T763</f>
        <v>7</v>
      </c>
      <c r="R458" s="288">
        <f>'PRINT TARIFF'!U763</f>
        <v>10</v>
      </c>
      <c r="S458" s="288">
        <f>'PRINT TARIFF'!V763</f>
        <v>0</v>
      </c>
      <c r="T458" s="288">
        <f>'PRINT TARIFF'!W763</f>
        <v>0</v>
      </c>
      <c r="U458" s="288">
        <f>'PRINT TARIFF'!X763</f>
        <v>0</v>
      </c>
      <c r="V458" s="288">
        <f>'PRINT TARIFF'!Y763</f>
        <v>0</v>
      </c>
      <c r="W458" s="288">
        <f>'PRINT TARIFF'!Z763</f>
        <v>0</v>
      </c>
      <c r="X458" s="289">
        <f>'PRINT TARIFF'!AA763</f>
        <v>91</v>
      </c>
      <c r="Y458" s="290">
        <f>'PRINT TARIFF'!AI763</f>
        <v>0</v>
      </c>
      <c r="Z458" s="290" t="str">
        <f>IF('PRINT TARIFF'!AJ763&lt;&gt;"",'PRINT TARIFF'!AJ763,"")</f>
        <v/>
      </c>
      <c r="AA458" s="291">
        <f>'PRINT TARIFF'!AK763</f>
        <v>0</v>
      </c>
    </row>
    <row r="459" spans="1:27" s="292" customFormat="1" ht="13.9" customHeight="1" x14ac:dyDescent="0.2">
      <c r="A459" s="283" t="str">
        <f>'PRINT TARIFF'!A764</f>
        <v>Fremantle</v>
      </c>
      <c r="B459" s="284" t="str">
        <f>'PRINT TARIFF'!C764</f>
        <v>Mondiale VGL / NGS World Transport</v>
      </c>
      <c r="C459" s="285" t="str">
        <f>'PRINT TARIFF'!D764</f>
        <v>New Zealand</v>
      </c>
      <c r="D459" s="285" t="str">
        <f>'PRINT TARIFF'!E764</f>
        <v>Tauranga</v>
      </c>
      <c r="E459" s="286"/>
      <c r="F459" s="287" t="str">
        <f>'PRINT TARIFF'!H764</f>
        <v>USD</v>
      </c>
      <c r="G459" s="288">
        <f>'PRINT TARIFF'!I764</f>
        <v>84</v>
      </c>
      <c r="H459" s="288">
        <f>'PRINT TARIFF'!J764</f>
        <v>84</v>
      </c>
      <c r="I459" s="288">
        <f>'PRINT TARIFF'!K764</f>
        <v>84</v>
      </c>
      <c r="J459" s="644" t="str">
        <f>'PRINT TARIFF'!L764</f>
        <v>Direct / via AUMEL</v>
      </c>
      <c r="K459" s="289">
        <f>'PRINT TARIFF'!N764</f>
        <v>20</v>
      </c>
      <c r="L459" s="288">
        <f>'PRINT TARIFF'!O764</f>
        <v>0</v>
      </c>
      <c r="M459" s="288">
        <f>'PRINT TARIFF'!P764</f>
        <v>0</v>
      </c>
      <c r="N459" s="288">
        <f>'PRINT TARIFF'!Q764</f>
        <v>20</v>
      </c>
      <c r="O459" s="288">
        <f>'PRINT TARIFF'!R764</f>
        <v>0</v>
      </c>
      <c r="P459" s="288">
        <f>'PRINT TARIFF'!S764</f>
        <v>0</v>
      </c>
      <c r="Q459" s="288">
        <f>'PRINT TARIFF'!T764</f>
        <v>7</v>
      </c>
      <c r="R459" s="288">
        <f>'PRINT TARIFF'!U764</f>
        <v>10</v>
      </c>
      <c r="S459" s="288">
        <f>'PRINT TARIFF'!V764</f>
        <v>0</v>
      </c>
      <c r="T459" s="288">
        <f>'PRINT TARIFF'!W764</f>
        <v>0</v>
      </c>
      <c r="U459" s="288">
        <f>'PRINT TARIFF'!X764</f>
        <v>0</v>
      </c>
      <c r="V459" s="288">
        <f>'PRINT TARIFF'!Y764</f>
        <v>0</v>
      </c>
      <c r="W459" s="288">
        <f>'PRINT TARIFF'!Z764</f>
        <v>0</v>
      </c>
      <c r="X459" s="289">
        <f>'PRINT TARIFF'!AA764</f>
        <v>91</v>
      </c>
      <c r="Y459" s="290">
        <f>'PRINT TARIFF'!AI764</f>
        <v>0</v>
      </c>
      <c r="Z459" s="290" t="str">
        <f>IF('PRINT TARIFF'!AJ764&lt;&gt;"",'PRINT TARIFF'!AJ764,"")</f>
        <v/>
      </c>
      <c r="AA459" s="291">
        <f>'PRINT TARIFF'!AK764</f>
        <v>0</v>
      </c>
    </row>
    <row r="460" spans="1:27" s="292" customFormat="1" ht="13.9" customHeight="1" x14ac:dyDescent="0.2">
      <c r="A460" s="283" t="str">
        <f>'PRINT TARIFF'!A765</f>
        <v>Melbourne</v>
      </c>
      <c r="B460" s="284" t="str">
        <f>'PRINT TARIFF'!C765</f>
        <v>Mondiale VGL / NGS World Transport</v>
      </c>
      <c r="C460" s="285" t="str">
        <f>'PRINT TARIFF'!D765</f>
        <v>New Zealand</v>
      </c>
      <c r="D460" s="285" t="str">
        <f>'PRINT TARIFF'!E765</f>
        <v>Tauranga</v>
      </c>
      <c r="E460" s="286"/>
      <c r="F460" s="287" t="str">
        <f>'PRINT TARIFF'!H765</f>
        <v>USD</v>
      </c>
      <c r="G460" s="288">
        <f>'PRINT TARIFF'!I765</f>
        <v>84</v>
      </c>
      <c r="H460" s="288">
        <f>'PRINT TARIFF'!J765</f>
        <v>84</v>
      </c>
      <c r="I460" s="288">
        <f>'PRINT TARIFF'!K765</f>
        <v>84</v>
      </c>
      <c r="J460" s="644" t="str">
        <f>'PRINT TARIFF'!L765</f>
        <v>Direct</v>
      </c>
      <c r="K460" s="289">
        <f>'PRINT TARIFF'!N765</f>
        <v>8</v>
      </c>
      <c r="L460" s="288">
        <f>'PRINT TARIFF'!O765</f>
        <v>0</v>
      </c>
      <c r="M460" s="288">
        <f>'PRINT TARIFF'!P765</f>
        <v>0</v>
      </c>
      <c r="N460" s="288">
        <f>'PRINT TARIFF'!Q765</f>
        <v>20</v>
      </c>
      <c r="O460" s="288">
        <f>'PRINT TARIFF'!R765</f>
        <v>0</v>
      </c>
      <c r="P460" s="288">
        <f>'PRINT TARIFF'!S765</f>
        <v>0</v>
      </c>
      <c r="Q460" s="288">
        <f>'PRINT TARIFF'!T765</f>
        <v>7</v>
      </c>
      <c r="R460" s="288">
        <f>'PRINT TARIFF'!U765</f>
        <v>10</v>
      </c>
      <c r="S460" s="288">
        <f>'PRINT TARIFF'!V765</f>
        <v>0</v>
      </c>
      <c r="T460" s="288">
        <f>'PRINT TARIFF'!W765</f>
        <v>0</v>
      </c>
      <c r="U460" s="288">
        <f>'PRINT TARIFF'!X765</f>
        <v>0</v>
      </c>
      <c r="V460" s="288">
        <f>'PRINT TARIFF'!Y765</f>
        <v>0</v>
      </c>
      <c r="W460" s="288">
        <f>'PRINT TARIFF'!Z765</f>
        <v>0</v>
      </c>
      <c r="X460" s="289">
        <f>'PRINT TARIFF'!AA765</f>
        <v>91</v>
      </c>
      <c r="Y460" s="290">
        <f>'PRINT TARIFF'!AI765</f>
        <v>0</v>
      </c>
      <c r="Z460" s="290" t="str">
        <f>IF('PRINT TARIFF'!AJ765&lt;&gt;"",'PRINT TARIFF'!AJ765,"")</f>
        <v/>
      </c>
      <c r="AA460" s="291">
        <f>'PRINT TARIFF'!AK765</f>
        <v>0</v>
      </c>
    </row>
    <row r="461" spans="1:27" s="292" customFormat="1" ht="13.9" customHeight="1" x14ac:dyDescent="0.2">
      <c r="A461" s="283" t="str">
        <f>'PRINT TARIFF'!A766</f>
        <v>Sydney</v>
      </c>
      <c r="B461" s="284" t="str">
        <f>'PRINT TARIFF'!C766</f>
        <v>Mondiale VGL / NGS World Transport</v>
      </c>
      <c r="C461" s="285" t="str">
        <f>'PRINT TARIFF'!D766</f>
        <v>New Zealand</v>
      </c>
      <c r="D461" s="285" t="str">
        <f>'PRINT TARIFF'!E766</f>
        <v>Tauranga</v>
      </c>
      <c r="E461" s="286"/>
      <c r="F461" s="287" t="str">
        <f>'PRINT TARIFF'!H766</f>
        <v>USD</v>
      </c>
      <c r="G461" s="288">
        <f>'PRINT TARIFF'!I766</f>
        <v>84</v>
      </c>
      <c r="H461" s="288">
        <f>'PRINT TARIFF'!J766</f>
        <v>84</v>
      </c>
      <c r="I461" s="288">
        <f>'PRINT TARIFF'!K766</f>
        <v>84</v>
      </c>
      <c r="J461" s="644" t="str">
        <f>'PRINT TARIFF'!L766</f>
        <v>Direct</v>
      </c>
      <c r="K461" s="289">
        <f>'PRINT TARIFF'!N766</f>
        <v>5</v>
      </c>
      <c r="L461" s="288">
        <f>'PRINT TARIFF'!O766</f>
        <v>0</v>
      </c>
      <c r="M461" s="288">
        <f>'PRINT TARIFF'!P766</f>
        <v>0</v>
      </c>
      <c r="N461" s="288">
        <f>'PRINT TARIFF'!Q766</f>
        <v>20</v>
      </c>
      <c r="O461" s="288">
        <f>'PRINT TARIFF'!R766</f>
        <v>0</v>
      </c>
      <c r="P461" s="288">
        <f>'PRINT TARIFF'!S766</f>
        <v>0</v>
      </c>
      <c r="Q461" s="288">
        <f>'PRINT TARIFF'!T766</f>
        <v>7</v>
      </c>
      <c r="R461" s="288">
        <f>'PRINT TARIFF'!U766</f>
        <v>10</v>
      </c>
      <c r="S461" s="288">
        <f>'PRINT TARIFF'!V766</f>
        <v>0</v>
      </c>
      <c r="T461" s="288">
        <f>'PRINT TARIFF'!W766</f>
        <v>0</v>
      </c>
      <c r="U461" s="288">
        <f>'PRINT TARIFF'!X766</f>
        <v>0</v>
      </c>
      <c r="V461" s="288">
        <f>'PRINT TARIFF'!Y766</f>
        <v>0</v>
      </c>
      <c r="W461" s="288">
        <f>'PRINT TARIFF'!Z766</f>
        <v>0</v>
      </c>
      <c r="X461" s="289">
        <f>'PRINT TARIFF'!AA766</f>
        <v>91</v>
      </c>
      <c r="Y461" s="290">
        <f>'PRINT TARIFF'!AI766</f>
        <v>0</v>
      </c>
      <c r="Z461" s="290" t="str">
        <f>IF('PRINT TARIFF'!AJ766&lt;&gt;"",'PRINT TARIFF'!AJ766,"")</f>
        <v/>
      </c>
      <c r="AA461" s="291">
        <f>'PRINT TARIFF'!AK766</f>
        <v>0</v>
      </c>
    </row>
    <row r="462" spans="1:27" s="292" customFormat="1" ht="13.9" customHeight="1" x14ac:dyDescent="0.2">
      <c r="A462" s="283" t="str">
        <f>'PRINT TARIFF'!A427</f>
        <v>Adelaide</v>
      </c>
      <c r="B462" s="284" t="str">
        <f>'PRINT TARIFF'!C427</f>
        <v>Mondiale VGL / NGS World Transport</v>
      </c>
      <c r="C462" s="285" t="str">
        <f>'PRINT TARIFF'!D427</f>
        <v>New Zealand</v>
      </c>
      <c r="D462" s="285" t="str">
        <f>'PRINT TARIFF'!E427</f>
        <v>Wellington</v>
      </c>
      <c r="E462" s="286"/>
      <c r="F462" s="287" t="str">
        <f>'PRINT TARIFF'!H427</f>
        <v>USD</v>
      </c>
      <c r="G462" s="288">
        <f>'PRINT TARIFF'!I427</f>
        <v>141</v>
      </c>
      <c r="H462" s="288">
        <f>'PRINT TARIFF'!J427</f>
        <v>141</v>
      </c>
      <c r="I462" s="288">
        <f>'PRINT TARIFF'!K427</f>
        <v>141</v>
      </c>
      <c r="J462" s="644" t="str">
        <f>'PRINT TARIFF'!L427</f>
        <v>Direct via NZAKL</v>
      </c>
      <c r="K462" s="289">
        <f>'PRINT TARIFF'!N427</f>
        <v>13</v>
      </c>
      <c r="L462" s="288">
        <f>'PRINT TARIFF'!O427</f>
        <v>16</v>
      </c>
      <c r="M462" s="288">
        <f>'PRINT TARIFF'!P427</f>
        <v>0</v>
      </c>
      <c r="N462" s="288">
        <f>'PRINT TARIFF'!Q427</f>
        <v>0</v>
      </c>
      <c r="O462" s="288">
        <f>'PRINT TARIFF'!R427</f>
        <v>0</v>
      </c>
      <c r="P462" s="288">
        <f>'PRINT TARIFF'!S427</f>
        <v>0</v>
      </c>
      <c r="Q462" s="288">
        <f>'PRINT TARIFF'!T427</f>
        <v>6</v>
      </c>
      <c r="R462" s="288">
        <f>'PRINT TARIFF'!U427</f>
        <v>0</v>
      </c>
      <c r="S462" s="288">
        <f>'PRINT TARIFF'!V427</f>
        <v>0</v>
      </c>
      <c r="T462" s="288">
        <f>'PRINT TARIFF'!W427</f>
        <v>0</v>
      </c>
      <c r="U462" s="288">
        <f>'PRINT TARIFF'!X427</f>
        <v>0</v>
      </c>
      <c r="V462" s="288">
        <f>'PRINT TARIFF'!Y427</f>
        <v>0</v>
      </c>
      <c r="W462" s="288">
        <f>'PRINT TARIFF'!Z427</f>
        <v>0</v>
      </c>
      <c r="X462" s="289">
        <f>'PRINT TARIFF'!AA427</f>
        <v>92</v>
      </c>
      <c r="Y462" s="290">
        <f>'PRINT TARIFF'!AI427</f>
        <v>0</v>
      </c>
      <c r="Z462" s="290" t="str">
        <f>IF('PRINT TARIFF'!AJ427&lt;&gt;"",'PRINT TARIFF'!AJ427,"")</f>
        <v/>
      </c>
      <c r="AA462" s="291">
        <f>'PRINT TARIFF'!AK427</f>
        <v>0</v>
      </c>
    </row>
    <row r="463" spans="1:27" s="292" customFormat="1" ht="13.9" customHeight="1" x14ac:dyDescent="0.2">
      <c r="A463" s="283" t="str">
        <f>'PRINT TARIFF'!A428</f>
        <v>Brisbane</v>
      </c>
      <c r="B463" s="284" t="str">
        <f>'PRINT TARIFF'!C428</f>
        <v>Mondiale VGL / NGS World Transport</v>
      </c>
      <c r="C463" s="285" t="str">
        <f>'PRINT TARIFF'!D428</f>
        <v>New Zealand</v>
      </c>
      <c r="D463" s="285" t="str">
        <f>'PRINT TARIFF'!E428</f>
        <v>Wellington</v>
      </c>
      <c r="E463" s="286"/>
      <c r="F463" s="287" t="str">
        <f>'PRINT TARIFF'!H428</f>
        <v>USD</v>
      </c>
      <c r="G463" s="288">
        <f>'PRINT TARIFF'!I428</f>
        <v>102</v>
      </c>
      <c r="H463" s="288">
        <f>'PRINT TARIFF'!J428</f>
        <v>102</v>
      </c>
      <c r="I463" s="288">
        <f>'PRINT TARIFF'!K428</f>
        <v>102</v>
      </c>
      <c r="J463" s="644" t="str">
        <f>'PRINT TARIFF'!L428</f>
        <v>Direct via NZAKL</v>
      </c>
      <c r="K463" s="289">
        <f>'PRINT TARIFF'!N428</f>
        <v>9</v>
      </c>
      <c r="L463" s="288">
        <f>'PRINT TARIFF'!O428</f>
        <v>17</v>
      </c>
      <c r="M463" s="288">
        <f>'PRINT TARIFF'!P428</f>
        <v>0</v>
      </c>
      <c r="N463" s="288">
        <f>'PRINT TARIFF'!Q428</f>
        <v>0</v>
      </c>
      <c r="O463" s="288">
        <f>'PRINT TARIFF'!R428</f>
        <v>0</v>
      </c>
      <c r="P463" s="288">
        <f>'PRINT TARIFF'!S428</f>
        <v>0</v>
      </c>
      <c r="Q463" s="288">
        <f>'PRINT TARIFF'!T428</f>
        <v>6</v>
      </c>
      <c r="R463" s="288">
        <f>'PRINT TARIFF'!U428</f>
        <v>0</v>
      </c>
      <c r="S463" s="288">
        <f>'PRINT TARIFF'!V428</f>
        <v>0</v>
      </c>
      <c r="T463" s="288">
        <f>'PRINT TARIFF'!W428</f>
        <v>0</v>
      </c>
      <c r="U463" s="288">
        <f>'PRINT TARIFF'!X428</f>
        <v>0</v>
      </c>
      <c r="V463" s="288">
        <f>'PRINT TARIFF'!Y428</f>
        <v>0</v>
      </c>
      <c r="W463" s="288">
        <f>'PRINT TARIFF'!Z428</f>
        <v>0</v>
      </c>
      <c r="X463" s="289">
        <f>'PRINT TARIFF'!AA428</f>
        <v>92</v>
      </c>
      <c r="Y463" s="290">
        <f>'PRINT TARIFF'!AI428</f>
        <v>0</v>
      </c>
      <c r="Z463" s="290" t="str">
        <f>IF('PRINT TARIFF'!AJ428&lt;&gt;"",'PRINT TARIFF'!AJ428,"")</f>
        <v/>
      </c>
      <c r="AA463" s="291">
        <f>'PRINT TARIFF'!AK428</f>
        <v>0</v>
      </c>
    </row>
    <row r="464" spans="1:27" s="292" customFormat="1" ht="13.9" customHeight="1" x14ac:dyDescent="0.2">
      <c r="A464" s="283" t="str">
        <f>'PRINT TARIFF'!A429</f>
        <v>Fremantle</v>
      </c>
      <c r="B464" s="284" t="str">
        <f>'PRINT TARIFF'!C429</f>
        <v>Mondiale VGL / NGS World Transport</v>
      </c>
      <c r="C464" s="285" t="str">
        <f>'PRINT TARIFF'!D429</f>
        <v>New Zealand</v>
      </c>
      <c r="D464" s="285" t="str">
        <f>'PRINT TARIFF'!E429</f>
        <v>Wellington</v>
      </c>
      <c r="E464" s="286"/>
      <c r="F464" s="287" t="str">
        <f>'PRINT TARIFF'!H429</f>
        <v>USD</v>
      </c>
      <c r="G464" s="288">
        <f>'PRINT TARIFF'!I429</f>
        <v>120</v>
      </c>
      <c r="H464" s="288">
        <f>'PRINT TARIFF'!J429</f>
        <v>120</v>
      </c>
      <c r="I464" s="288">
        <f>'PRINT TARIFF'!K429</f>
        <v>120</v>
      </c>
      <c r="J464" s="644" t="str">
        <f>'PRINT TARIFF'!L429</f>
        <v>Direct via NZAKL</v>
      </c>
      <c r="K464" s="289">
        <f>'PRINT TARIFF'!N429</f>
        <v>23</v>
      </c>
      <c r="L464" s="288">
        <f>'PRINT TARIFF'!O429</f>
        <v>16</v>
      </c>
      <c r="M464" s="288">
        <f>'PRINT TARIFF'!P429</f>
        <v>0</v>
      </c>
      <c r="N464" s="288">
        <f>'PRINT TARIFF'!Q429</f>
        <v>0</v>
      </c>
      <c r="O464" s="288">
        <f>'PRINT TARIFF'!R429</f>
        <v>0</v>
      </c>
      <c r="P464" s="288">
        <f>'PRINT TARIFF'!S429</f>
        <v>0</v>
      </c>
      <c r="Q464" s="288">
        <f>'PRINT TARIFF'!T429</f>
        <v>6</v>
      </c>
      <c r="R464" s="288">
        <f>'PRINT TARIFF'!U429</f>
        <v>0</v>
      </c>
      <c r="S464" s="288">
        <f>'PRINT TARIFF'!V429</f>
        <v>0</v>
      </c>
      <c r="T464" s="288">
        <f>'PRINT TARIFF'!W429</f>
        <v>0</v>
      </c>
      <c r="U464" s="288">
        <f>'PRINT TARIFF'!X429</f>
        <v>0</v>
      </c>
      <c r="V464" s="288">
        <f>'PRINT TARIFF'!Y429</f>
        <v>0</v>
      </c>
      <c r="W464" s="288">
        <f>'PRINT TARIFF'!Z429</f>
        <v>0</v>
      </c>
      <c r="X464" s="289">
        <f>'PRINT TARIFF'!AA429</f>
        <v>92</v>
      </c>
      <c r="Y464" s="290">
        <f>'PRINT TARIFF'!AI429</f>
        <v>0</v>
      </c>
      <c r="Z464" s="290" t="str">
        <f>IF('PRINT TARIFF'!AJ429&lt;&gt;"",'PRINT TARIFF'!AJ429,"")</f>
        <v/>
      </c>
      <c r="AA464" s="291">
        <f>'PRINT TARIFF'!AK429</f>
        <v>0</v>
      </c>
    </row>
    <row r="465" spans="1:32" s="292" customFormat="1" ht="13.9" customHeight="1" x14ac:dyDescent="0.2">
      <c r="A465" s="283" t="str">
        <f>'PRINT TARIFF'!A430</f>
        <v>Melbourne</v>
      </c>
      <c r="B465" s="284" t="str">
        <f>'PRINT TARIFF'!C430</f>
        <v>Mondiale VGL / NGS World Transport</v>
      </c>
      <c r="C465" s="285" t="str">
        <f>'PRINT TARIFF'!D430</f>
        <v>New Zealand</v>
      </c>
      <c r="D465" s="285" t="str">
        <f>'PRINT TARIFF'!E430</f>
        <v>Wellington</v>
      </c>
      <c r="E465" s="286"/>
      <c r="F465" s="287" t="str">
        <f>'PRINT TARIFF'!H430</f>
        <v>USD</v>
      </c>
      <c r="G465" s="288">
        <f>'PRINT TARIFF'!I430</f>
        <v>100</v>
      </c>
      <c r="H465" s="288">
        <f>'PRINT TARIFF'!J430</f>
        <v>100</v>
      </c>
      <c r="I465" s="288">
        <f>'PRINT TARIFF'!K430</f>
        <v>100</v>
      </c>
      <c r="J465" s="644" t="str">
        <f>'PRINT TARIFF'!L430</f>
        <v>Direct via NZAKL</v>
      </c>
      <c r="K465" s="289">
        <f>'PRINT TARIFF'!N430</f>
        <v>11</v>
      </c>
      <c r="L465" s="288">
        <f>'PRINT TARIFF'!O430</f>
        <v>16</v>
      </c>
      <c r="M465" s="288">
        <f>'PRINT TARIFF'!P430</f>
        <v>0</v>
      </c>
      <c r="N465" s="288">
        <f>'PRINT TARIFF'!Q430</f>
        <v>0</v>
      </c>
      <c r="O465" s="288">
        <f>'PRINT TARIFF'!R430</f>
        <v>0</v>
      </c>
      <c r="P465" s="288">
        <f>'PRINT TARIFF'!S430</f>
        <v>0</v>
      </c>
      <c r="Q465" s="288">
        <f>'PRINT TARIFF'!T430</f>
        <v>6</v>
      </c>
      <c r="R465" s="288">
        <f>'PRINT TARIFF'!U430</f>
        <v>0</v>
      </c>
      <c r="S465" s="288">
        <f>'PRINT TARIFF'!V430</f>
        <v>0</v>
      </c>
      <c r="T465" s="288">
        <f>'PRINT TARIFF'!W430</f>
        <v>0</v>
      </c>
      <c r="U465" s="288">
        <f>'PRINT TARIFF'!X430</f>
        <v>0</v>
      </c>
      <c r="V465" s="288">
        <f>'PRINT TARIFF'!Y430</f>
        <v>0</v>
      </c>
      <c r="W465" s="288">
        <f>'PRINT TARIFF'!Z430</f>
        <v>0</v>
      </c>
      <c r="X465" s="289">
        <f>'PRINT TARIFF'!AA430</f>
        <v>92</v>
      </c>
      <c r="Y465" s="290">
        <f>'PRINT TARIFF'!AI430</f>
        <v>0</v>
      </c>
      <c r="Z465" s="290" t="str">
        <f>IF('PRINT TARIFF'!AJ430&lt;&gt;"",'PRINT TARIFF'!AJ430,"")</f>
        <v/>
      </c>
      <c r="AA465" s="291">
        <f>'PRINT TARIFF'!AK430</f>
        <v>0</v>
      </c>
    </row>
    <row r="466" spans="1:32" s="292" customFormat="1" ht="13.9" customHeight="1" x14ac:dyDescent="0.2">
      <c r="A466" s="283" t="str">
        <f>'PRINT TARIFF'!A431</f>
        <v>Sydney</v>
      </c>
      <c r="B466" s="284" t="str">
        <f>'PRINT TARIFF'!C431</f>
        <v>Mondiale VGL / NGS World Transport</v>
      </c>
      <c r="C466" s="285" t="str">
        <f>'PRINT TARIFF'!D431</f>
        <v>New Zealand</v>
      </c>
      <c r="D466" s="285" t="str">
        <f>'PRINT TARIFF'!E431</f>
        <v>Wellington</v>
      </c>
      <c r="E466" s="286"/>
      <c r="F466" s="287" t="str">
        <f>'PRINT TARIFF'!H431</f>
        <v>USD</v>
      </c>
      <c r="G466" s="288">
        <f>'PRINT TARIFF'!I431</f>
        <v>100</v>
      </c>
      <c r="H466" s="288">
        <f>'PRINT TARIFF'!J431</f>
        <v>100</v>
      </c>
      <c r="I466" s="288">
        <f>'PRINT TARIFF'!K431</f>
        <v>100</v>
      </c>
      <c r="J466" s="644" t="str">
        <f>'PRINT TARIFF'!L431</f>
        <v>Direct via NZAKL</v>
      </c>
      <c r="K466" s="289">
        <f>'PRINT TARIFF'!N431</f>
        <v>8</v>
      </c>
      <c r="L466" s="288">
        <f>'PRINT TARIFF'!O431</f>
        <v>16</v>
      </c>
      <c r="M466" s="288">
        <f>'PRINT TARIFF'!P431</f>
        <v>0</v>
      </c>
      <c r="N466" s="288">
        <f>'PRINT TARIFF'!Q431</f>
        <v>0</v>
      </c>
      <c r="O466" s="288">
        <f>'PRINT TARIFF'!R431</f>
        <v>0</v>
      </c>
      <c r="P466" s="288">
        <f>'PRINT TARIFF'!S431</f>
        <v>0</v>
      </c>
      <c r="Q466" s="288">
        <f>'PRINT TARIFF'!T431</f>
        <v>6</v>
      </c>
      <c r="R466" s="288">
        <f>'PRINT TARIFF'!U431</f>
        <v>0</v>
      </c>
      <c r="S466" s="288">
        <f>'PRINT TARIFF'!V431</f>
        <v>0</v>
      </c>
      <c r="T466" s="288">
        <f>'PRINT TARIFF'!W431</f>
        <v>0</v>
      </c>
      <c r="U466" s="288">
        <f>'PRINT TARIFF'!X431</f>
        <v>0</v>
      </c>
      <c r="V466" s="288">
        <f>'PRINT TARIFF'!Y431</f>
        <v>0</v>
      </c>
      <c r="W466" s="288">
        <f>'PRINT TARIFF'!Z431</f>
        <v>0</v>
      </c>
      <c r="X466" s="289">
        <f>'PRINT TARIFF'!AA431</f>
        <v>92</v>
      </c>
      <c r="Y466" s="290">
        <f>'PRINT TARIFF'!AI431</f>
        <v>0</v>
      </c>
      <c r="Z466" s="290" t="str">
        <f>IF('PRINT TARIFF'!AJ431&lt;&gt;"",'PRINT TARIFF'!AJ431,"")</f>
        <v/>
      </c>
      <c r="AA466" s="291">
        <f>'PRINT TARIFF'!AK431</f>
        <v>0</v>
      </c>
    </row>
    <row r="467" spans="1:32" s="292" customFormat="1" ht="13.9" customHeight="1" x14ac:dyDescent="0.2">
      <c r="A467" s="283" t="str">
        <f>'PRINT TARIFF'!A432</f>
        <v>Adelaide</v>
      </c>
      <c r="B467" s="284" t="str">
        <f>'PRINT TARIFF'!C432</f>
        <v>Shipco Transport</v>
      </c>
      <c r="C467" s="285" t="str">
        <f>'PRINT TARIFF'!D432</f>
        <v>Norway</v>
      </c>
      <c r="D467" s="285" t="str">
        <f>'PRINT TARIFF'!E432</f>
        <v>Oslo</v>
      </c>
      <c r="E467" s="286"/>
      <c r="F467" s="287" t="str">
        <f>'PRINT TARIFF'!H432</f>
        <v>USD</v>
      </c>
      <c r="G467" s="288">
        <f>'PRINT TARIFF'!I432</f>
        <v>142</v>
      </c>
      <c r="H467" s="288">
        <f>'PRINT TARIFF'!J432</f>
        <v>142</v>
      </c>
      <c r="I467" s="288">
        <f>'PRINT TARIFF'!K432</f>
        <v>147</v>
      </c>
      <c r="J467" s="644" t="str">
        <f>'PRINT TARIFF'!L432</f>
        <v>via SEGOT / via SGSIN</v>
      </c>
      <c r="K467" s="289">
        <f>'PRINT TARIFF'!N432</f>
        <v>77</v>
      </c>
      <c r="L467" s="288">
        <f>'PRINT TARIFF'!O432</f>
        <v>0</v>
      </c>
      <c r="M467" s="288">
        <f>'PRINT TARIFF'!P432</f>
        <v>0</v>
      </c>
      <c r="N467" s="288">
        <f>'PRINT TARIFF'!Q432</f>
        <v>20</v>
      </c>
      <c r="O467" s="288">
        <f>'PRINT TARIFF'!R432</f>
        <v>0</v>
      </c>
      <c r="P467" s="288">
        <f>'PRINT TARIFF'!S432</f>
        <v>0</v>
      </c>
      <c r="Q467" s="288">
        <f>'PRINT TARIFF'!T432</f>
        <v>60</v>
      </c>
      <c r="R467" s="288">
        <f>'PRINT TARIFF'!U432</f>
        <v>0</v>
      </c>
      <c r="S467" s="288">
        <f>'PRINT TARIFF'!V432</f>
        <v>0</v>
      </c>
      <c r="T467" s="288">
        <f>'PRINT TARIFF'!W432</f>
        <v>0</v>
      </c>
      <c r="U467" s="288">
        <f>'PRINT TARIFF'!X432</f>
        <v>0</v>
      </c>
      <c r="V467" s="288">
        <f>'PRINT TARIFF'!Y432</f>
        <v>0</v>
      </c>
      <c r="W467" s="288">
        <f>'PRINT TARIFF'!Z432</f>
        <v>0</v>
      </c>
      <c r="X467" s="289">
        <f>'PRINT TARIFF'!AA432</f>
        <v>93</v>
      </c>
      <c r="Y467" s="290">
        <f>'PRINT TARIFF'!AI432</f>
        <v>0</v>
      </c>
      <c r="Z467" s="290" t="str">
        <f>IF('PRINT TARIFF'!AJ432&lt;&gt;"",'PRINT TARIFF'!AJ432,"")</f>
        <v/>
      </c>
      <c r="AA467" s="291">
        <f>'PRINT TARIFF'!AK432</f>
        <v>0</v>
      </c>
    </row>
    <row r="468" spans="1:32" s="292" customFormat="1" ht="13.9" customHeight="1" x14ac:dyDescent="0.2">
      <c r="A468" s="283" t="str">
        <f>'PRINT TARIFF'!A433</f>
        <v>Brisbane</v>
      </c>
      <c r="B468" s="284" t="str">
        <f>'PRINT TARIFF'!C433</f>
        <v>Shipco Transport</v>
      </c>
      <c r="C468" s="285" t="str">
        <f>'PRINT TARIFF'!D433</f>
        <v>Norway</v>
      </c>
      <c r="D468" s="285" t="str">
        <f>'PRINT TARIFF'!E433</f>
        <v>Oslo</v>
      </c>
      <c r="E468" s="286"/>
      <c r="F468" s="287" t="str">
        <f>'PRINT TARIFF'!H433</f>
        <v>USD</v>
      </c>
      <c r="G468" s="288">
        <f>'PRINT TARIFF'!I433</f>
        <v>137</v>
      </c>
      <c r="H468" s="288">
        <f>'PRINT TARIFF'!J433</f>
        <v>137</v>
      </c>
      <c r="I468" s="288">
        <f>'PRINT TARIFF'!K433</f>
        <v>142</v>
      </c>
      <c r="J468" s="644" t="str">
        <f>'PRINT TARIFF'!L433</f>
        <v>via SEGOT / via SGSIN</v>
      </c>
      <c r="K468" s="289">
        <f>'PRINT TARIFF'!N433</f>
        <v>67</v>
      </c>
      <c r="L468" s="288">
        <f>'PRINT TARIFF'!O433</f>
        <v>0</v>
      </c>
      <c r="M468" s="288">
        <f>'PRINT TARIFF'!P433</f>
        <v>0</v>
      </c>
      <c r="N468" s="288">
        <f>'PRINT TARIFF'!Q433</f>
        <v>20</v>
      </c>
      <c r="O468" s="288">
        <f>'PRINT TARIFF'!R433</f>
        <v>0</v>
      </c>
      <c r="P468" s="288">
        <f>'PRINT TARIFF'!S433</f>
        <v>0</v>
      </c>
      <c r="Q468" s="288">
        <f>'PRINT TARIFF'!T433</f>
        <v>60</v>
      </c>
      <c r="R468" s="288">
        <f>'PRINT TARIFF'!U433</f>
        <v>0</v>
      </c>
      <c r="S468" s="288">
        <f>'PRINT TARIFF'!V433</f>
        <v>0</v>
      </c>
      <c r="T468" s="288">
        <f>'PRINT TARIFF'!W433</f>
        <v>0</v>
      </c>
      <c r="U468" s="288">
        <f>'PRINT TARIFF'!X433</f>
        <v>0</v>
      </c>
      <c r="V468" s="288">
        <f>'PRINT TARIFF'!Y433</f>
        <v>0</v>
      </c>
      <c r="W468" s="288">
        <f>'PRINT TARIFF'!Z433</f>
        <v>0</v>
      </c>
      <c r="X468" s="289">
        <f>'PRINT TARIFF'!AA433</f>
        <v>93</v>
      </c>
      <c r="Y468" s="290">
        <f>'PRINT TARIFF'!AI433</f>
        <v>0</v>
      </c>
      <c r="Z468" s="290" t="str">
        <f>IF('PRINT TARIFF'!AJ433&lt;&gt;"",'PRINT TARIFF'!AJ433,"")</f>
        <v/>
      </c>
      <c r="AA468" s="291">
        <f>'PRINT TARIFF'!AK433</f>
        <v>0</v>
      </c>
    </row>
    <row r="469" spans="1:32" s="292" customFormat="1" ht="13.9" customHeight="1" x14ac:dyDescent="0.2">
      <c r="A469" s="283" t="str">
        <f>'PRINT TARIFF'!A434</f>
        <v>Fremantle</v>
      </c>
      <c r="B469" s="284" t="str">
        <f>'PRINT TARIFF'!C434</f>
        <v>Shipco Transport</v>
      </c>
      <c r="C469" s="285" t="str">
        <f>'PRINT TARIFF'!D434</f>
        <v>Norway</v>
      </c>
      <c r="D469" s="285" t="str">
        <f>'PRINT TARIFF'!E434</f>
        <v>Oslo</v>
      </c>
      <c r="E469" s="286"/>
      <c r="F469" s="287" t="str">
        <f>'PRINT TARIFF'!H434</f>
        <v>USD</v>
      </c>
      <c r="G469" s="288">
        <f>'PRINT TARIFF'!I434</f>
        <v>132</v>
      </c>
      <c r="H469" s="288">
        <f>'PRINT TARIFF'!J434</f>
        <v>132</v>
      </c>
      <c r="I469" s="288">
        <f>'PRINT TARIFF'!K434</f>
        <v>137</v>
      </c>
      <c r="J469" s="644" t="str">
        <f>'PRINT TARIFF'!L434</f>
        <v>via SEGOT / via SGSIN</v>
      </c>
      <c r="K469" s="289">
        <f>'PRINT TARIFF'!N434</f>
        <v>65</v>
      </c>
      <c r="L469" s="288">
        <f>'PRINT TARIFF'!O434</f>
        <v>0</v>
      </c>
      <c r="M469" s="288">
        <f>'PRINT TARIFF'!P434</f>
        <v>0</v>
      </c>
      <c r="N469" s="288">
        <f>'PRINT TARIFF'!Q434</f>
        <v>20</v>
      </c>
      <c r="O469" s="288">
        <f>'PRINT TARIFF'!R434</f>
        <v>0</v>
      </c>
      <c r="P469" s="288">
        <f>'PRINT TARIFF'!S434</f>
        <v>0</v>
      </c>
      <c r="Q469" s="288">
        <f>'PRINT TARIFF'!T434</f>
        <v>60</v>
      </c>
      <c r="R469" s="288">
        <f>'PRINT TARIFF'!U434</f>
        <v>0</v>
      </c>
      <c r="S469" s="288">
        <f>'PRINT TARIFF'!V434</f>
        <v>0</v>
      </c>
      <c r="T469" s="288">
        <f>'PRINT TARIFF'!W434</f>
        <v>0</v>
      </c>
      <c r="U469" s="288">
        <f>'PRINT TARIFF'!X434</f>
        <v>0</v>
      </c>
      <c r="V469" s="288">
        <f>'PRINT TARIFF'!Y434</f>
        <v>0</v>
      </c>
      <c r="W469" s="288">
        <f>'PRINT TARIFF'!Z434</f>
        <v>0</v>
      </c>
      <c r="X469" s="289">
        <f>'PRINT TARIFF'!AA434</f>
        <v>93</v>
      </c>
      <c r="Y469" s="290">
        <f>'PRINT TARIFF'!AI434</f>
        <v>0</v>
      </c>
      <c r="Z469" s="290" t="str">
        <f>IF('PRINT TARIFF'!AJ434&lt;&gt;"",'PRINT TARIFF'!AJ434,"")</f>
        <v/>
      </c>
      <c r="AA469" s="291">
        <f>'PRINT TARIFF'!AK434</f>
        <v>0</v>
      </c>
    </row>
    <row r="470" spans="1:32" s="292" customFormat="1" ht="13.9" customHeight="1" x14ac:dyDescent="0.2">
      <c r="A470" s="283" t="str">
        <f>'PRINT TARIFF'!A435</f>
        <v>Melbourne</v>
      </c>
      <c r="B470" s="284" t="str">
        <f>'PRINT TARIFF'!C435</f>
        <v>Shipco Transport</v>
      </c>
      <c r="C470" s="285" t="str">
        <f>'PRINT TARIFF'!D435</f>
        <v>Norway</v>
      </c>
      <c r="D470" s="285" t="str">
        <f>'PRINT TARIFF'!E435</f>
        <v>Oslo</v>
      </c>
      <c r="E470" s="286"/>
      <c r="F470" s="287" t="str">
        <f>'PRINT TARIFF'!H435</f>
        <v>USD</v>
      </c>
      <c r="G470" s="288">
        <f>'PRINT TARIFF'!I435</f>
        <v>133</v>
      </c>
      <c r="H470" s="288">
        <f>'PRINT TARIFF'!J435</f>
        <v>133</v>
      </c>
      <c r="I470" s="288">
        <f>'PRINT TARIFF'!K435</f>
        <v>143</v>
      </c>
      <c r="J470" s="644" t="str">
        <f>'PRINT TARIFF'!L435</f>
        <v>via SEGOT</v>
      </c>
      <c r="K470" s="289">
        <f>'PRINT TARIFF'!N435</f>
        <v>68</v>
      </c>
      <c r="L470" s="288">
        <f>'PRINT TARIFF'!O435</f>
        <v>0</v>
      </c>
      <c r="M470" s="288">
        <f>'PRINT TARIFF'!P435</f>
        <v>0</v>
      </c>
      <c r="N470" s="288">
        <f>'PRINT TARIFF'!Q435</f>
        <v>20</v>
      </c>
      <c r="O470" s="288">
        <f>'PRINT TARIFF'!R435</f>
        <v>0</v>
      </c>
      <c r="P470" s="288">
        <f>'PRINT TARIFF'!S435</f>
        <v>0</v>
      </c>
      <c r="Q470" s="288">
        <f>'PRINT TARIFF'!T435</f>
        <v>13</v>
      </c>
      <c r="R470" s="288">
        <f>'PRINT TARIFF'!U435</f>
        <v>0</v>
      </c>
      <c r="S470" s="288">
        <f>'PRINT TARIFF'!V435</f>
        <v>0</v>
      </c>
      <c r="T470" s="288">
        <f>'PRINT TARIFF'!W435</f>
        <v>0</v>
      </c>
      <c r="U470" s="288">
        <f>'PRINT TARIFF'!X435</f>
        <v>0</v>
      </c>
      <c r="V470" s="288">
        <f>'PRINT TARIFF'!Y435</f>
        <v>0</v>
      </c>
      <c r="W470" s="288">
        <f>'PRINT TARIFF'!Z435</f>
        <v>0</v>
      </c>
      <c r="X470" s="289">
        <f>'PRINT TARIFF'!AA435</f>
        <v>93</v>
      </c>
      <c r="Y470" s="290">
        <f>'PRINT TARIFF'!AI435</f>
        <v>0</v>
      </c>
      <c r="Z470" s="290" t="str">
        <f>IF('PRINT TARIFF'!AJ435&lt;&gt;"",'PRINT TARIFF'!AJ435,"")</f>
        <v/>
      </c>
      <c r="AA470" s="291">
        <f>'PRINT TARIFF'!AK435</f>
        <v>0</v>
      </c>
    </row>
    <row r="471" spans="1:32" s="292" customFormat="1" ht="13.9" customHeight="1" x14ac:dyDescent="0.2">
      <c r="A471" s="283" t="str">
        <f>'PRINT TARIFF'!A436</f>
        <v>Sydney</v>
      </c>
      <c r="B471" s="284" t="str">
        <f>'PRINT TARIFF'!C436</f>
        <v>Shipco Transport</v>
      </c>
      <c r="C471" s="285" t="str">
        <f>'PRINT TARIFF'!D436</f>
        <v>Norway</v>
      </c>
      <c r="D471" s="285" t="str">
        <f>'PRINT TARIFF'!E436</f>
        <v>Oslo</v>
      </c>
      <c r="E471" s="286"/>
      <c r="F471" s="287" t="str">
        <f>'PRINT TARIFF'!H436</f>
        <v>USD</v>
      </c>
      <c r="G471" s="288">
        <f>'PRINT TARIFF'!I436</f>
        <v>133</v>
      </c>
      <c r="H471" s="288">
        <f>'PRINT TARIFF'!J436</f>
        <v>133</v>
      </c>
      <c r="I471" s="288">
        <f>'PRINT TARIFF'!K436</f>
        <v>143</v>
      </c>
      <c r="J471" s="644" t="str">
        <f>'PRINT TARIFF'!L436</f>
        <v>via SEGOT</v>
      </c>
      <c r="K471" s="289">
        <f>'PRINT TARIFF'!N436</f>
        <v>62</v>
      </c>
      <c r="L471" s="288">
        <f>'PRINT TARIFF'!O436</f>
        <v>0</v>
      </c>
      <c r="M471" s="288">
        <f>'PRINT TARIFF'!P436</f>
        <v>0</v>
      </c>
      <c r="N471" s="288">
        <f>'PRINT TARIFF'!Q436</f>
        <v>20</v>
      </c>
      <c r="O471" s="288">
        <f>'PRINT TARIFF'!R436</f>
        <v>0</v>
      </c>
      <c r="P471" s="288">
        <f>'PRINT TARIFF'!S436</f>
        <v>0</v>
      </c>
      <c r="Q471" s="288">
        <f>'PRINT TARIFF'!T436</f>
        <v>13</v>
      </c>
      <c r="R471" s="288">
        <f>'PRINT TARIFF'!U436</f>
        <v>0</v>
      </c>
      <c r="S471" s="288">
        <f>'PRINT TARIFF'!V436</f>
        <v>0</v>
      </c>
      <c r="T471" s="288">
        <f>'PRINT TARIFF'!W436</f>
        <v>0</v>
      </c>
      <c r="U471" s="288">
        <f>'PRINT TARIFF'!X436</f>
        <v>0</v>
      </c>
      <c r="V471" s="288">
        <f>'PRINT TARIFF'!Y436</f>
        <v>0</v>
      </c>
      <c r="W471" s="288">
        <f>'PRINT TARIFF'!Z436</f>
        <v>0</v>
      </c>
      <c r="X471" s="289">
        <f>'PRINT TARIFF'!AA436</f>
        <v>93</v>
      </c>
      <c r="Y471" s="290">
        <f>'PRINT TARIFF'!AI436</f>
        <v>0</v>
      </c>
      <c r="Z471" s="290" t="str">
        <f>IF('PRINT TARIFF'!AJ436&lt;&gt;"",'PRINT TARIFF'!AJ436,"")</f>
        <v/>
      </c>
      <c r="AA471" s="291">
        <f>'PRINT TARIFF'!AK436</f>
        <v>0</v>
      </c>
    </row>
    <row r="472" spans="1:32" s="292" customFormat="1" ht="13.9" customHeight="1" x14ac:dyDescent="0.2">
      <c r="A472" s="283" t="str">
        <f>'PRINT TARIFF'!A437</f>
        <v>Adelaide</v>
      </c>
      <c r="B472" s="284" t="str">
        <f>'PRINT TARIFF'!C437</f>
        <v>Shipco Transport</v>
      </c>
      <c r="C472" s="285" t="str">
        <f>'PRINT TARIFF'!D437</f>
        <v>Pakistan</v>
      </c>
      <c r="D472" s="285" t="str">
        <f>'PRINT TARIFF'!E437</f>
        <v>Karachi</v>
      </c>
      <c r="E472" s="286"/>
      <c r="F472" s="287" t="str">
        <f>'PRINT TARIFF'!H437</f>
        <v>USD</v>
      </c>
      <c r="G472" s="288">
        <f>'PRINT TARIFF'!I437</f>
        <v>69</v>
      </c>
      <c r="H472" s="288">
        <f>'PRINT TARIFF'!J437</f>
        <v>69</v>
      </c>
      <c r="I472" s="288">
        <f>'PRINT TARIFF'!K437</f>
        <v>69</v>
      </c>
      <c r="J472" s="644" t="str">
        <f>'PRINT TARIFF'!L437</f>
        <v>via SGSIN</v>
      </c>
      <c r="K472" s="289">
        <f>'PRINT TARIFF'!N437</f>
        <v>44</v>
      </c>
      <c r="L472" s="288">
        <f>'PRINT TARIFF'!O437</f>
        <v>0</v>
      </c>
      <c r="M472" s="288">
        <f>'PRINT TARIFF'!P437</f>
        <v>0</v>
      </c>
      <c r="N472" s="288">
        <f>'PRINT TARIFF'!Q437</f>
        <v>20</v>
      </c>
      <c r="O472" s="288">
        <f>'PRINT TARIFF'!R437</f>
        <v>0</v>
      </c>
      <c r="P472" s="288">
        <f>'PRINT TARIFF'!S437</f>
        <v>0</v>
      </c>
      <c r="Q472" s="288">
        <f>'PRINT TARIFF'!T437</f>
        <v>9</v>
      </c>
      <c r="R472" s="288">
        <f>'PRINT TARIFF'!U437</f>
        <v>10</v>
      </c>
      <c r="S472" s="288">
        <f>'PRINT TARIFF'!V437</f>
        <v>0</v>
      </c>
      <c r="T472" s="288">
        <f>'PRINT TARIFF'!W437</f>
        <v>0</v>
      </c>
      <c r="U472" s="288">
        <f>'PRINT TARIFF'!X437</f>
        <v>0</v>
      </c>
      <c r="V472" s="288">
        <f>'PRINT TARIFF'!Y437</f>
        <v>0</v>
      </c>
      <c r="W472" s="288">
        <f>'PRINT TARIFF'!Z437</f>
        <v>0</v>
      </c>
      <c r="X472" s="289">
        <f>'PRINT TARIFF'!AA437</f>
        <v>94</v>
      </c>
      <c r="Y472" s="290">
        <f>'PRINT TARIFF'!AI437</f>
        <v>0</v>
      </c>
      <c r="Z472" s="290" t="str">
        <f>IF('PRINT TARIFF'!AJ437&lt;&gt;"",'PRINT TARIFF'!AJ437,"")</f>
        <v/>
      </c>
      <c r="AA472" s="291">
        <f>'PRINT TARIFF'!AK437</f>
        <v>0</v>
      </c>
    </row>
    <row r="473" spans="1:32" s="292" customFormat="1" ht="13.9" customHeight="1" x14ac:dyDescent="0.2">
      <c r="A473" s="283" t="str">
        <f>'PRINT TARIFF'!A438</f>
        <v>Brisbane</v>
      </c>
      <c r="B473" s="284" t="str">
        <f>'PRINT TARIFF'!C438</f>
        <v>Shipco Transport</v>
      </c>
      <c r="C473" s="285" t="str">
        <f>'PRINT TARIFF'!D438</f>
        <v>Pakistan</v>
      </c>
      <c r="D473" s="285" t="str">
        <f>'PRINT TARIFF'!E438</f>
        <v>Karachi</v>
      </c>
      <c r="E473" s="286"/>
      <c r="F473" s="287" t="str">
        <f>'PRINT TARIFF'!H438</f>
        <v>USD</v>
      </c>
      <c r="G473" s="288">
        <f>'PRINT TARIFF'!I438</f>
        <v>69</v>
      </c>
      <c r="H473" s="288">
        <f>'PRINT TARIFF'!J438</f>
        <v>69</v>
      </c>
      <c r="I473" s="288">
        <f>'PRINT TARIFF'!K438</f>
        <v>69</v>
      </c>
      <c r="J473" s="644" t="str">
        <f>'PRINT TARIFF'!L438</f>
        <v>via SGSIN</v>
      </c>
      <c r="K473" s="289">
        <f>'PRINT TARIFF'!N438</f>
        <v>34</v>
      </c>
      <c r="L473" s="288">
        <f>'PRINT TARIFF'!O438</f>
        <v>0</v>
      </c>
      <c r="M473" s="288">
        <f>'PRINT TARIFF'!P438</f>
        <v>0</v>
      </c>
      <c r="N473" s="288">
        <f>'PRINT TARIFF'!Q438</f>
        <v>20</v>
      </c>
      <c r="O473" s="288">
        <f>'PRINT TARIFF'!R438</f>
        <v>0</v>
      </c>
      <c r="P473" s="288">
        <f>'PRINT TARIFF'!S438</f>
        <v>0</v>
      </c>
      <c r="Q473" s="288">
        <f>'PRINT TARIFF'!T438</f>
        <v>9</v>
      </c>
      <c r="R473" s="288">
        <f>'PRINT TARIFF'!U438</f>
        <v>10</v>
      </c>
      <c r="S473" s="288">
        <f>'PRINT TARIFF'!V438</f>
        <v>0</v>
      </c>
      <c r="T473" s="288">
        <f>'PRINT TARIFF'!W438</f>
        <v>0</v>
      </c>
      <c r="U473" s="288">
        <f>'PRINT TARIFF'!X438</f>
        <v>0</v>
      </c>
      <c r="V473" s="288">
        <f>'PRINT TARIFF'!Y438</f>
        <v>0</v>
      </c>
      <c r="W473" s="288">
        <f>'PRINT TARIFF'!Z438</f>
        <v>0</v>
      </c>
      <c r="X473" s="289">
        <f>'PRINT TARIFF'!AA438</f>
        <v>94</v>
      </c>
      <c r="Y473" s="290">
        <f>'PRINT TARIFF'!AI438</f>
        <v>0</v>
      </c>
      <c r="Z473" s="290" t="str">
        <f>IF('PRINT TARIFF'!AJ438&lt;&gt;"",'PRINT TARIFF'!AJ438,"")</f>
        <v/>
      </c>
      <c r="AA473" s="291">
        <f>'PRINT TARIFF'!AK438</f>
        <v>0</v>
      </c>
    </row>
    <row r="474" spans="1:32" s="292" customFormat="1" ht="13.9" customHeight="1" x14ac:dyDescent="0.2">
      <c r="A474" s="283" t="str">
        <f>'PRINT TARIFF'!A439</f>
        <v>Fremantle</v>
      </c>
      <c r="B474" s="284" t="str">
        <f>'PRINT TARIFF'!C439</f>
        <v>Shipco Transport</v>
      </c>
      <c r="C474" s="285" t="str">
        <f>'PRINT TARIFF'!D439</f>
        <v>Pakistan</v>
      </c>
      <c r="D474" s="285" t="str">
        <f>'PRINT TARIFF'!E439</f>
        <v>Karachi</v>
      </c>
      <c r="E474" s="286"/>
      <c r="F474" s="287" t="str">
        <f>'PRINT TARIFF'!H439</f>
        <v>USD</v>
      </c>
      <c r="G474" s="288">
        <f>'PRINT TARIFF'!I439</f>
        <v>69</v>
      </c>
      <c r="H474" s="288">
        <f>'PRINT TARIFF'!J439</f>
        <v>69</v>
      </c>
      <c r="I474" s="288">
        <f>'PRINT TARIFF'!K439</f>
        <v>69</v>
      </c>
      <c r="J474" s="644" t="str">
        <f>'PRINT TARIFF'!L439</f>
        <v>via SGSIN</v>
      </c>
      <c r="K474" s="289">
        <f>'PRINT TARIFF'!N439</f>
        <v>32</v>
      </c>
      <c r="L474" s="288">
        <f>'PRINT TARIFF'!O439</f>
        <v>0</v>
      </c>
      <c r="M474" s="288">
        <f>'PRINT TARIFF'!P439</f>
        <v>0</v>
      </c>
      <c r="N474" s="288">
        <f>'PRINT TARIFF'!Q439</f>
        <v>20</v>
      </c>
      <c r="O474" s="288">
        <f>'PRINT TARIFF'!R439</f>
        <v>0</v>
      </c>
      <c r="P474" s="288">
        <f>'PRINT TARIFF'!S439</f>
        <v>0</v>
      </c>
      <c r="Q474" s="288">
        <f>'PRINT TARIFF'!T439</f>
        <v>9</v>
      </c>
      <c r="R474" s="288">
        <f>'PRINT TARIFF'!U439</f>
        <v>10</v>
      </c>
      <c r="S474" s="288">
        <f>'PRINT TARIFF'!V439</f>
        <v>0</v>
      </c>
      <c r="T474" s="288">
        <f>'PRINT TARIFF'!W439</f>
        <v>0</v>
      </c>
      <c r="U474" s="288">
        <f>'PRINT TARIFF'!X439</f>
        <v>0</v>
      </c>
      <c r="V474" s="288">
        <f>'PRINT TARIFF'!Y439</f>
        <v>0</v>
      </c>
      <c r="W474" s="288">
        <f>'PRINT TARIFF'!Z439</f>
        <v>0</v>
      </c>
      <c r="X474" s="289">
        <f>'PRINT TARIFF'!AA439</f>
        <v>94</v>
      </c>
      <c r="Y474" s="290">
        <f>'PRINT TARIFF'!AI439</f>
        <v>0</v>
      </c>
      <c r="Z474" s="290" t="str">
        <f>IF('PRINT TARIFF'!AJ439&lt;&gt;"",'PRINT TARIFF'!AJ439,"")</f>
        <v/>
      </c>
      <c r="AA474" s="291">
        <f>'PRINT TARIFF'!AK439</f>
        <v>0</v>
      </c>
    </row>
    <row r="475" spans="1:32" s="292" customFormat="1" ht="13.9" customHeight="1" x14ac:dyDescent="0.2">
      <c r="A475" s="283" t="str">
        <f>'PRINT TARIFF'!A440</f>
        <v>Melbourne</v>
      </c>
      <c r="B475" s="284" t="str">
        <f>'PRINT TARIFF'!C440</f>
        <v>Shipco Transport</v>
      </c>
      <c r="C475" s="285" t="str">
        <f>'PRINT TARIFF'!D440</f>
        <v>Pakistan</v>
      </c>
      <c r="D475" s="285" t="str">
        <f>'PRINT TARIFF'!E440</f>
        <v>Karachi</v>
      </c>
      <c r="E475" s="286"/>
      <c r="F475" s="287" t="str">
        <f>'PRINT TARIFF'!H440</f>
        <v>USD</v>
      </c>
      <c r="G475" s="288">
        <f>'PRINT TARIFF'!I440</f>
        <v>69</v>
      </c>
      <c r="H475" s="288">
        <f>'PRINT TARIFF'!J440</f>
        <v>69</v>
      </c>
      <c r="I475" s="288">
        <f>'PRINT TARIFF'!K440</f>
        <v>69</v>
      </c>
      <c r="J475" s="644" t="str">
        <f>'PRINT TARIFF'!L440</f>
        <v>via SGSIN</v>
      </c>
      <c r="K475" s="289">
        <f>'PRINT TARIFF'!N440</f>
        <v>35</v>
      </c>
      <c r="L475" s="288">
        <f>'PRINT TARIFF'!O440</f>
        <v>0</v>
      </c>
      <c r="M475" s="288">
        <f>'PRINT TARIFF'!P440</f>
        <v>0</v>
      </c>
      <c r="N475" s="288">
        <f>'PRINT TARIFF'!Q440</f>
        <v>20</v>
      </c>
      <c r="O475" s="288">
        <f>'PRINT TARIFF'!R440</f>
        <v>0</v>
      </c>
      <c r="P475" s="288">
        <f>'PRINT TARIFF'!S440</f>
        <v>0</v>
      </c>
      <c r="Q475" s="288">
        <f>'PRINT TARIFF'!T440</f>
        <v>9</v>
      </c>
      <c r="R475" s="288">
        <f>'PRINT TARIFF'!U440</f>
        <v>10</v>
      </c>
      <c r="S475" s="288">
        <f>'PRINT TARIFF'!V440</f>
        <v>0</v>
      </c>
      <c r="T475" s="288">
        <f>'PRINT TARIFF'!W440</f>
        <v>0</v>
      </c>
      <c r="U475" s="288">
        <f>'PRINT TARIFF'!X440</f>
        <v>0</v>
      </c>
      <c r="V475" s="288">
        <f>'PRINT TARIFF'!Y440</f>
        <v>0</v>
      </c>
      <c r="W475" s="288">
        <f>'PRINT TARIFF'!Z440</f>
        <v>0</v>
      </c>
      <c r="X475" s="289">
        <f>'PRINT TARIFF'!AA440</f>
        <v>94</v>
      </c>
      <c r="Y475" s="290">
        <f>'PRINT TARIFF'!AI440</f>
        <v>0</v>
      </c>
      <c r="Z475" s="290" t="str">
        <f>IF('PRINT TARIFF'!AJ440&lt;&gt;"",'PRINT TARIFF'!AJ440,"")</f>
        <v/>
      </c>
      <c r="AA475" s="291">
        <f>'PRINT TARIFF'!AK440</f>
        <v>0</v>
      </c>
    </row>
    <row r="476" spans="1:32" s="292" customFormat="1" ht="13.9" customHeight="1" x14ac:dyDescent="0.2">
      <c r="A476" s="283" t="str">
        <f>'PRINT TARIFF'!A441</f>
        <v>Sydney</v>
      </c>
      <c r="B476" s="284" t="str">
        <f>'PRINT TARIFF'!C441</f>
        <v>Shipco Transport</v>
      </c>
      <c r="C476" s="285" t="str">
        <f>'PRINT TARIFF'!D441</f>
        <v>Pakistan</v>
      </c>
      <c r="D476" s="285" t="str">
        <f>'PRINT TARIFF'!E441</f>
        <v>Karachi</v>
      </c>
      <c r="E476" s="286"/>
      <c r="F476" s="287" t="str">
        <f>'PRINT TARIFF'!H441</f>
        <v>USD</v>
      </c>
      <c r="G476" s="288">
        <f>'PRINT TARIFF'!I441</f>
        <v>69</v>
      </c>
      <c r="H476" s="288">
        <f>'PRINT TARIFF'!J441</f>
        <v>69</v>
      </c>
      <c r="I476" s="288">
        <f>'PRINT TARIFF'!K441</f>
        <v>69</v>
      </c>
      <c r="J476" s="644" t="str">
        <f>'PRINT TARIFF'!L441</f>
        <v>via SGSIN</v>
      </c>
      <c r="K476" s="289">
        <f>'PRINT TARIFF'!N441</f>
        <v>37</v>
      </c>
      <c r="L476" s="288">
        <f>'PRINT TARIFF'!O441</f>
        <v>0</v>
      </c>
      <c r="M476" s="288">
        <f>'PRINT TARIFF'!P441</f>
        <v>0</v>
      </c>
      <c r="N476" s="288">
        <f>'PRINT TARIFF'!Q441</f>
        <v>20</v>
      </c>
      <c r="O476" s="288">
        <f>'PRINT TARIFF'!R441</f>
        <v>0</v>
      </c>
      <c r="P476" s="288">
        <f>'PRINT TARIFF'!S441</f>
        <v>0</v>
      </c>
      <c r="Q476" s="288">
        <f>'PRINT TARIFF'!T441</f>
        <v>9</v>
      </c>
      <c r="R476" s="288">
        <f>'PRINT TARIFF'!U441</f>
        <v>10</v>
      </c>
      <c r="S476" s="288">
        <f>'PRINT TARIFF'!V441</f>
        <v>0</v>
      </c>
      <c r="T476" s="288">
        <f>'PRINT TARIFF'!W441</f>
        <v>0</v>
      </c>
      <c r="U476" s="288">
        <f>'PRINT TARIFF'!X441</f>
        <v>0</v>
      </c>
      <c r="V476" s="288">
        <f>'PRINT TARIFF'!Y441</f>
        <v>0</v>
      </c>
      <c r="W476" s="288">
        <f>'PRINT TARIFF'!Z441</f>
        <v>0</v>
      </c>
      <c r="X476" s="289">
        <f>'PRINT TARIFF'!AA441</f>
        <v>94</v>
      </c>
      <c r="Y476" s="290">
        <f>'PRINT TARIFF'!AI441</f>
        <v>0</v>
      </c>
      <c r="Z476" s="290" t="str">
        <f>IF('PRINT TARIFF'!AJ441&lt;&gt;"",'PRINT TARIFF'!AJ441,"")</f>
        <v/>
      </c>
      <c r="AA476" s="291">
        <f>'PRINT TARIFF'!AK441</f>
        <v>0</v>
      </c>
      <c r="AB476" s="248"/>
      <c r="AC476" s="248"/>
      <c r="AD476" s="248"/>
      <c r="AE476" s="248"/>
      <c r="AF476" s="248"/>
    </row>
    <row r="477" spans="1:32" s="292" customFormat="1" ht="13.9" customHeight="1" x14ac:dyDescent="0.2">
      <c r="A477" s="283" t="str">
        <f>'PRINT TARIFF'!A442</f>
        <v>Adelaide</v>
      </c>
      <c r="B477" s="284" t="str">
        <f>'PRINT TARIFF'!C442</f>
        <v>Saco Shipping SAC</v>
      </c>
      <c r="C477" s="285" t="str">
        <f>'PRINT TARIFF'!D442</f>
        <v>Peru</v>
      </c>
      <c r="D477" s="285" t="str">
        <f>'PRINT TARIFF'!E442</f>
        <v>Callao</v>
      </c>
      <c r="E477" s="286"/>
      <c r="F477" s="287" t="str">
        <f>'PRINT TARIFF'!H442</f>
        <v>USD</v>
      </c>
      <c r="G477" s="288">
        <f>'PRINT TARIFF'!I442</f>
        <v>117</v>
      </c>
      <c r="H477" s="288">
        <f>'PRINT TARIFF'!J442</f>
        <v>117</v>
      </c>
      <c r="I477" s="288">
        <f>'PRINT TARIFF'!K442</f>
        <v>117</v>
      </c>
      <c r="J477" s="644" t="str">
        <f>'PRINT TARIFF'!L442</f>
        <v>via HKHKG</v>
      </c>
      <c r="K477" s="289">
        <f>'PRINT TARIFF'!N442</f>
        <v>67</v>
      </c>
      <c r="L477" s="288">
        <f>'PRINT TARIFF'!O442</f>
        <v>0</v>
      </c>
      <c r="M477" s="288">
        <f>'PRINT TARIFF'!P442</f>
        <v>0</v>
      </c>
      <c r="N477" s="288">
        <f>'PRINT TARIFF'!Q442</f>
        <v>20</v>
      </c>
      <c r="O477" s="288">
        <f>'PRINT TARIFF'!R442</f>
        <v>0</v>
      </c>
      <c r="P477" s="288">
        <f>'PRINT TARIFF'!S442</f>
        <v>0</v>
      </c>
      <c r="Q477" s="288">
        <f>'PRINT TARIFF'!T442</f>
        <v>7</v>
      </c>
      <c r="R477" s="288">
        <f>'PRINT TARIFF'!U442</f>
        <v>10</v>
      </c>
      <c r="S477" s="288">
        <f>'PRINT TARIFF'!V442</f>
        <v>0</v>
      </c>
      <c r="T477" s="288">
        <f>'PRINT TARIFF'!W442</f>
        <v>0</v>
      </c>
      <c r="U477" s="288">
        <f>'PRINT TARIFF'!X442</f>
        <v>0</v>
      </c>
      <c r="V477" s="288">
        <f>'PRINT TARIFF'!Y442</f>
        <v>0</v>
      </c>
      <c r="W477" s="288">
        <f>'PRINT TARIFF'!Z442</f>
        <v>0</v>
      </c>
      <c r="X477" s="289">
        <f>'PRINT TARIFF'!AA442</f>
        <v>95</v>
      </c>
      <c r="Y477" s="290">
        <f>'PRINT TARIFF'!AI442</f>
        <v>0</v>
      </c>
      <c r="Z477" s="290" t="str">
        <f>IF('PRINT TARIFF'!AJ442&lt;&gt;"",'PRINT TARIFF'!AJ442,"")</f>
        <v/>
      </c>
      <c r="AA477" s="291">
        <f>'PRINT TARIFF'!AK442</f>
        <v>0</v>
      </c>
      <c r="AB477" s="248"/>
      <c r="AC477" s="248"/>
      <c r="AD477" s="248"/>
      <c r="AE477" s="248"/>
      <c r="AF477" s="248"/>
    </row>
    <row r="478" spans="1:32" s="292" customFormat="1" ht="13.9" customHeight="1" x14ac:dyDescent="0.2">
      <c r="A478" s="283" t="str">
        <f>'PRINT TARIFF'!A443</f>
        <v>Brisbane</v>
      </c>
      <c r="B478" s="284" t="str">
        <f>'PRINT TARIFF'!C443</f>
        <v>Saco Shipping SAC</v>
      </c>
      <c r="C478" s="285" t="str">
        <f>'PRINT TARIFF'!D443</f>
        <v>Peru</v>
      </c>
      <c r="D478" s="285" t="str">
        <f>'PRINT TARIFF'!E443</f>
        <v>Callao</v>
      </c>
      <c r="E478" s="286"/>
      <c r="F478" s="287" t="str">
        <f>'PRINT TARIFF'!H443</f>
        <v>USD</v>
      </c>
      <c r="G478" s="288">
        <f>'PRINT TARIFF'!I443</f>
        <v>105</v>
      </c>
      <c r="H478" s="288">
        <f>'PRINT TARIFF'!J443</f>
        <v>105</v>
      </c>
      <c r="I478" s="288">
        <f>'PRINT TARIFF'!K443</f>
        <v>105</v>
      </c>
      <c r="J478" s="644" t="str">
        <f>'PRINT TARIFF'!L443</f>
        <v>via HKHKG</v>
      </c>
      <c r="K478" s="289">
        <f>'PRINT TARIFF'!N443</f>
        <v>62</v>
      </c>
      <c r="L478" s="288">
        <f>'PRINT TARIFF'!O443</f>
        <v>0</v>
      </c>
      <c r="M478" s="288">
        <f>'PRINT TARIFF'!P443</f>
        <v>0</v>
      </c>
      <c r="N478" s="288">
        <f>'PRINT TARIFF'!Q443</f>
        <v>20</v>
      </c>
      <c r="O478" s="288">
        <f>'PRINT TARIFF'!R443</f>
        <v>0</v>
      </c>
      <c r="P478" s="288">
        <f>'PRINT TARIFF'!S443</f>
        <v>0</v>
      </c>
      <c r="Q478" s="288">
        <f>'PRINT TARIFF'!T443</f>
        <v>7</v>
      </c>
      <c r="R478" s="288">
        <f>'PRINT TARIFF'!U443</f>
        <v>10</v>
      </c>
      <c r="S478" s="288">
        <f>'PRINT TARIFF'!V443</f>
        <v>0</v>
      </c>
      <c r="T478" s="288">
        <f>'PRINT TARIFF'!W443</f>
        <v>0</v>
      </c>
      <c r="U478" s="288">
        <f>'PRINT TARIFF'!X443</f>
        <v>0</v>
      </c>
      <c r="V478" s="288">
        <f>'PRINT TARIFF'!Y443</f>
        <v>0</v>
      </c>
      <c r="W478" s="288">
        <f>'PRINT TARIFF'!Z443</f>
        <v>0</v>
      </c>
      <c r="X478" s="289">
        <f>'PRINT TARIFF'!AA443</f>
        <v>95</v>
      </c>
      <c r="Y478" s="290">
        <f>'PRINT TARIFF'!AI443</f>
        <v>0</v>
      </c>
      <c r="Z478" s="290" t="str">
        <f>IF('PRINT TARIFF'!AJ443&lt;&gt;"",'PRINT TARIFF'!AJ443,"")</f>
        <v/>
      </c>
      <c r="AA478" s="291">
        <f>'PRINT TARIFF'!AK443</f>
        <v>0</v>
      </c>
      <c r="AB478" s="248"/>
      <c r="AC478" s="248"/>
      <c r="AD478" s="248"/>
      <c r="AE478" s="248"/>
      <c r="AF478" s="248"/>
    </row>
    <row r="479" spans="1:32" s="292" customFormat="1" ht="13.9" customHeight="1" x14ac:dyDescent="0.2">
      <c r="A479" s="283" t="str">
        <f>'PRINT TARIFF'!A444</f>
        <v>Fremantle</v>
      </c>
      <c r="B479" s="284" t="str">
        <f>'PRINT TARIFF'!C444</f>
        <v>Saco Shipping SAC</v>
      </c>
      <c r="C479" s="285" t="str">
        <f>'PRINT TARIFF'!D444</f>
        <v>Peru</v>
      </c>
      <c r="D479" s="285" t="str">
        <f>'PRINT TARIFF'!E444</f>
        <v>Callao</v>
      </c>
      <c r="E479" s="286"/>
      <c r="F479" s="287" t="str">
        <f>'PRINT TARIFF'!H444</f>
        <v>USD</v>
      </c>
      <c r="G479" s="288">
        <f>'PRINT TARIFF'!I444</f>
        <v>115</v>
      </c>
      <c r="H479" s="288">
        <f>'PRINT TARIFF'!J444</f>
        <v>115</v>
      </c>
      <c r="I479" s="288">
        <f>'PRINT TARIFF'!K444</f>
        <v>115</v>
      </c>
      <c r="J479" s="644" t="str">
        <f>'PRINT TARIFF'!L444</f>
        <v>via HKHKG</v>
      </c>
      <c r="K479" s="289">
        <f>'PRINT TARIFF'!N444</f>
        <v>61</v>
      </c>
      <c r="L479" s="288">
        <f>'PRINT TARIFF'!O444</f>
        <v>0</v>
      </c>
      <c r="M479" s="288">
        <f>'PRINT TARIFF'!P444</f>
        <v>0</v>
      </c>
      <c r="N479" s="288">
        <f>'PRINT TARIFF'!Q444</f>
        <v>20</v>
      </c>
      <c r="O479" s="288">
        <f>'PRINT TARIFF'!R444</f>
        <v>0</v>
      </c>
      <c r="P479" s="288">
        <f>'PRINT TARIFF'!S444</f>
        <v>0</v>
      </c>
      <c r="Q479" s="288">
        <f>'PRINT TARIFF'!T444</f>
        <v>7</v>
      </c>
      <c r="R479" s="288">
        <f>'PRINT TARIFF'!U444</f>
        <v>10</v>
      </c>
      <c r="S479" s="288">
        <f>'PRINT TARIFF'!V444</f>
        <v>0</v>
      </c>
      <c r="T479" s="288">
        <f>'PRINT TARIFF'!W444</f>
        <v>0</v>
      </c>
      <c r="U479" s="288">
        <f>'PRINT TARIFF'!X444</f>
        <v>0</v>
      </c>
      <c r="V479" s="288">
        <f>'PRINT TARIFF'!Y444</f>
        <v>0</v>
      </c>
      <c r="W479" s="288">
        <f>'PRINT TARIFF'!Z444</f>
        <v>0</v>
      </c>
      <c r="X479" s="289">
        <f>'PRINT TARIFF'!AA444</f>
        <v>95</v>
      </c>
      <c r="Y479" s="290">
        <f>'PRINT TARIFF'!AI444</f>
        <v>0</v>
      </c>
      <c r="Z479" s="290" t="str">
        <f>IF('PRINT TARIFF'!AJ444&lt;&gt;"",'PRINT TARIFF'!AJ444,"")</f>
        <v/>
      </c>
      <c r="AA479" s="291">
        <f>'PRINT TARIFF'!AK444</f>
        <v>0</v>
      </c>
      <c r="AB479" s="248"/>
      <c r="AC479" s="248"/>
      <c r="AD479" s="248"/>
      <c r="AE479" s="248"/>
      <c r="AF479" s="248"/>
    </row>
    <row r="480" spans="1:32" s="292" customFormat="1" ht="13.9" customHeight="1" x14ac:dyDescent="0.2">
      <c r="A480" s="283" t="str">
        <f>'PRINT TARIFF'!A445</f>
        <v>Melbourne</v>
      </c>
      <c r="B480" s="284" t="str">
        <f>'PRINT TARIFF'!C445</f>
        <v>Saco Shipping SAC</v>
      </c>
      <c r="C480" s="285" t="str">
        <f>'PRINT TARIFF'!D445</f>
        <v>Peru</v>
      </c>
      <c r="D480" s="285" t="str">
        <f>'PRINT TARIFF'!E445</f>
        <v>Callao</v>
      </c>
      <c r="E480" s="286"/>
      <c r="F480" s="287" t="str">
        <f>'PRINT TARIFF'!H445</f>
        <v>USD</v>
      </c>
      <c r="G480" s="288">
        <f>'PRINT TARIFF'!I445</f>
        <v>105</v>
      </c>
      <c r="H480" s="288">
        <f>'PRINT TARIFF'!J445</f>
        <v>105</v>
      </c>
      <c r="I480" s="288">
        <f>'PRINT TARIFF'!K445</f>
        <v>105</v>
      </c>
      <c r="J480" s="644" t="str">
        <f>'PRINT TARIFF'!L445</f>
        <v>via HKHKG</v>
      </c>
      <c r="K480" s="289">
        <f>'PRINT TARIFF'!N445</f>
        <v>59</v>
      </c>
      <c r="L480" s="288">
        <f>'PRINT TARIFF'!O445</f>
        <v>0</v>
      </c>
      <c r="M480" s="288">
        <f>'PRINT TARIFF'!P445</f>
        <v>0</v>
      </c>
      <c r="N480" s="288">
        <f>'PRINT TARIFF'!Q445</f>
        <v>20</v>
      </c>
      <c r="O480" s="288">
        <f>'PRINT TARIFF'!R445</f>
        <v>0</v>
      </c>
      <c r="P480" s="288">
        <f>'PRINT TARIFF'!S445</f>
        <v>0</v>
      </c>
      <c r="Q480" s="288">
        <f>'PRINT TARIFF'!T445</f>
        <v>7</v>
      </c>
      <c r="R480" s="288">
        <f>'PRINT TARIFF'!U445</f>
        <v>10</v>
      </c>
      <c r="S480" s="288">
        <f>'PRINT TARIFF'!V445</f>
        <v>0</v>
      </c>
      <c r="T480" s="288">
        <f>'PRINT TARIFF'!W445</f>
        <v>0</v>
      </c>
      <c r="U480" s="288">
        <f>'PRINT TARIFF'!X445</f>
        <v>0</v>
      </c>
      <c r="V480" s="288">
        <f>'PRINT TARIFF'!Y445</f>
        <v>0</v>
      </c>
      <c r="W480" s="288">
        <f>'PRINT TARIFF'!Z445</f>
        <v>0</v>
      </c>
      <c r="X480" s="289">
        <f>'PRINT TARIFF'!AA445</f>
        <v>95</v>
      </c>
      <c r="Y480" s="290">
        <f>'PRINT TARIFF'!AI445</f>
        <v>0</v>
      </c>
      <c r="Z480" s="290" t="str">
        <f>IF('PRINT TARIFF'!AJ445&lt;&gt;"",'PRINT TARIFF'!AJ445,"")</f>
        <v/>
      </c>
      <c r="AA480" s="291">
        <f>'PRINT TARIFF'!AK445</f>
        <v>0</v>
      </c>
      <c r="AB480" s="248"/>
      <c r="AC480" s="248"/>
      <c r="AD480" s="248"/>
      <c r="AE480" s="248"/>
      <c r="AF480" s="248"/>
    </row>
    <row r="481" spans="1:32" s="292" customFormat="1" ht="13.9" customHeight="1" x14ac:dyDescent="0.2">
      <c r="A481" s="283" t="str">
        <f>'PRINT TARIFF'!A446</f>
        <v>Sydney</v>
      </c>
      <c r="B481" s="284" t="str">
        <f>'PRINT TARIFF'!C446</f>
        <v>Saco Shipping SAC</v>
      </c>
      <c r="C481" s="285" t="str">
        <f>'PRINT TARIFF'!D446</f>
        <v>Peru</v>
      </c>
      <c r="D481" s="285" t="str">
        <f>'PRINT TARIFF'!E446</f>
        <v>Callao</v>
      </c>
      <c r="E481" s="286"/>
      <c r="F481" s="287" t="str">
        <f>'PRINT TARIFF'!H446</f>
        <v>USD</v>
      </c>
      <c r="G481" s="288">
        <f>'PRINT TARIFF'!I446</f>
        <v>105</v>
      </c>
      <c r="H481" s="288">
        <f>'PRINT TARIFF'!J446</f>
        <v>105</v>
      </c>
      <c r="I481" s="288">
        <f>'PRINT TARIFF'!K446</f>
        <v>105</v>
      </c>
      <c r="J481" s="644" t="str">
        <f>'PRINT TARIFF'!L446</f>
        <v>via HKHKG</v>
      </c>
      <c r="K481" s="289">
        <f>'PRINT TARIFF'!N446</f>
        <v>56</v>
      </c>
      <c r="L481" s="288">
        <f>'PRINT TARIFF'!O446</f>
        <v>0</v>
      </c>
      <c r="M481" s="288">
        <f>'PRINT TARIFF'!P446</f>
        <v>0</v>
      </c>
      <c r="N481" s="288">
        <f>'PRINT TARIFF'!Q446</f>
        <v>20</v>
      </c>
      <c r="O481" s="288">
        <f>'PRINT TARIFF'!R446</f>
        <v>0</v>
      </c>
      <c r="P481" s="288">
        <f>'PRINT TARIFF'!S446</f>
        <v>0</v>
      </c>
      <c r="Q481" s="288">
        <f>'PRINT TARIFF'!T446</f>
        <v>7</v>
      </c>
      <c r="R481" s="288">
        <f>'PRINT TARIFF'!U446</f>
        <v>10</v>
      </c>
      <c r="S481" s="288">
        <f>'PRINT TARIFF'!V446</f>
        <v>0</v>
      </c>
      <c r="T481" s="288">
        <f>'PRINT TARIFF'!W446</f>
        <v>0</v>
      </c>
      <c r="U481" s="288">
        <f>'PRINT TARIFF'!X446</f>
        <v>0</v>
      </c>
      <c r="V481" s="288">
        <f>'PRINT TARIFF'!Y446</f>
        <v>0</v>
      </c>
      <c r="W481" s="288">
        <f>'PRINT TARIFF'!Z446</f>
        <v>0</v>
      </c>
      <c r="X481" s="289">
        <f>'PRINT TARIFF'!AA446</f>
        <v>95</v>
      </c>
      <c r="Y481" s="290">
        <f>'PRINT TARIFF'!AI446</f>
        <v>0</v>
      </c>
      <c r="Z481" s="290" t="str">
        <f>IF('PRINT TARIFF'!AJ446&lt;&gt;"",'PRINT TARIFF'!AJ446,"")</f>
        <v/>
      </c>
      <c r="AA481" s="291">
        <f>'PRINT TARIFF'!AK446</f>
        <v>0</v>
      </c>
    </row>
    <row r="482" spans="1:32" s="292" customFormat="1" ht="13.9" customHeight="1" x14ac:dyDescent="0.2">
      <c r="A482" s="283" t="str">
        <f>'PRINT TARIFF'!A447</f>
        <v>Adelaide</v>
      </c>
      <c r="B482" s="284" t="str">
        <f>'PRINT TARIFF'!C447</f>
        <v>Shipco Transport</v>
      </c>
      <c r="C482" s="285" t="str">
        <f>'PRINT TARIFF'!D447</f>
        <v>Philippines</v>
      </c>
      <c r="D482" s="285" t="str">
        <f>'PRINT TARIFF'!E447</f>
        <v>Cebu</v>
      </c>
      <c r="E482" s="286"/>
      <c r="F482" s="287" t="str">
        <f>'PRINT TARIFF'!H447</f>
        <v>USD</v>
      </c>
      <c r="G482" s="288">
        <f>'PRINT TARIFF'!I447</f>
        <v>55</v>
      </c>
      <c r="H482" s="288">
        <f>'PRINT TARIFF'!J447</f>
        <v>55</v>
      </c>
      <c r="I482" s="288">
        <f>'PRINT TARIFF'!K447</f>
        <v>55</v>
      </c>
      <c r="J482" s="644" t="str">
        <f>'PRINT TARIFF'!L447</f>
        <v>via SGSIN</v>
      </c>
      <c r="K482" s="289">
        <f>'PRINT TARIFF'!N447</f>
        <v>31</v>
      </c>
      <c r="L482" s="288">
        <f>'PRINT TARIFF'!O447</f>
        <v>0</v>
      </c>
      <c r="M482" s="288">
        <f>'PRINT TARIFF'!P447</f>
        <v>0</v>
      </c>
      <c r="N482" s="288">
        <f>'PRINT TARIFF'!Q447</f>
        <v>20</v>
      </c>
      <c r="O482" s="288">
        <f>'PRINT TARIFF'!R447</f>
        <v>0</v>
      </c>
      <c r="P482" s="288">
        <f>'PRINT TARIFF'!S447</f>
        <v>0</v>
      </c>
      <c r="Q482" s="288">
        <f>'PRINT TARIFF'!T447</f>
        <v>9</v>
      </c>
      <c r="R482" s="288">
        <f>'PRINT TARIFF'!U447</f>
        <v>10</v>
      </c>
      <c r="S482" s="288">
        <f>'PRINT TARIFF'!V447</f>
        <v>0</v>
      </c>
      <c r="T482" s="288">
        <f>'PRINT TARIFF'!W447</f>
        <v>0</v>
      </c>
      <c r="U482" s="288">
        <f>'PRINT TARIFF'!X447</f>
        <v>0</v>
      </c>
      <c r="V482" s="288">
        <f>'PRINT TARIFF'!Y447</f>
        <v>0</v>
      </c>
      <c r="W482" s="288">
        <f>'PRINT TARIFF'!Z447</f>
        <v>0</v>
      </c>
      <c r="X482" s="289">
        <f>'PRINT TARIFF'!AA447</f>
        <v>96</v>
      </c>
      <c r="Y482" s="290">
        <f>'PRINT TARIFF'!AI447</f>
        <v>0</v>
      </c>
      <c r="Z482" s="290" t="str">
        <f>IF('PRINT TARIFF'!AJ447&lt;&gt;"",'PRINT TARIFF'!AJ447,"")</f>
        <v/>
      </c>
      <c r="AA482" s="291">
        <f>'PRINT TARIFF'!AK447</f>
        <v>0</v>
      </c>
    </row>
    <row r="483" spans="1:32" s="292" customFormat="1" ht="13.9" customHeight="1" x14ac:dyDescent="0.2">
      <c r="A483" s="283" t="str">
        <f>'PRINT TARIFF'!A448</f>
        <v>Brisbane</v>
      </c>
      <c r="B483" s="284" t="str">
        <f>'PRINT TARIFF'!C448</f>
        <v>Shipco Transport</v>
      </c>
      <c r="C483" s="285" t="str">
        <f>'PRINT TARIFF'!D448</f>
        <v>Philippines</v>
      </c>
      <c r="D483" s="285" t="str">
        <f>'PRINT TARIFF'!E448</f>
        <v>Cebu</v>
      </c>
      <c r="E483" s="286"/>
      <c r="F483" s="287" t="str">
        <f>'PRINT TARIFF'!H448</f>
        <v>USD</v>
      </c>
      <c r="G483" s="288">
        <f>'PRINT TARIFF'!I448</f>
        <v>55</v>
      </c>
      <c r="H483" s="288">
        <f>'PRINT TARIFF'!J448</f>
        <v>55</v>
      </c>
      <c r="I483" s="288">
        <f>'PRINT TARIFF'!K448</f>
        <v>55</v>
      </c>
      <c r="J483" s="644" t="str">
        <f>'PRINT TARIFF'!L448</f>
        <v>via SGSIN</v>
      </c>
      <c r="K483" s="289">
        <f>'PRINT TARIFF'!N448</f>
        <v>21</v>
      </c>
      <c r="L483" s="288">
        <f>'PRINT TARIFF'!O448</f>
        <v>0</v>
      </c>
      <c r="M483" s="288">
        <f>'PRINT TARIFF'!P448</f>
        <v>0</v>
      </c>
      <c r="N483" s="288">
        <f>'PRINT TARIFF'!Q448</f>
        <v>20</v>
      </c>
      <c r="O483" s="288">
        <f>'PRINT TARIFF'!R448</f>
        <v>0</v>
      </c>
      <c r="P483" s="288">
        <f>'PRINT TARIFF'!S448</f>
        <v>0</v>
      </c>
      <c r="Q483" s="288">
        <f>'PRINT TARIFF'!T448</f>
        <v>9</v>
      </c>
      <c r="R483" s="288">
        <f>'PRINT TARIFF'!U448</f>
        <v>10</v>
      </c>
      <c r="S483" s="288">
        <f>'PRINT TARIFF'!V448</f>
        <v>0</v>
      </c>
      <c r="T483" s="288">
        <f>'PRINT TARIFF'!W448</f>
        <v>0</v>
      </c>
      <c r="U483" s="288">
        <f>'PRINT TARIFF'!X448</f>
        <v>0</v>
      </c>
      <c r="V483" s="288">
        <f>'PRINT TARIFF'!Y448</f>
        <v>0</v>
      </c>
      <c r="W483" s="288">
        <f>'PRINT TARIFF'!Z448</f>
        <v>0</v>
      </c>
      <c r="X483" s="289">
        <f>'PRINT TARIFF'!AA448</f>
        <v>96</v>
      </c>
      <c r="Y483" s="290">
        <f>'PRINT TARIFF'!AI448</f>
        <v>0</v>
      </c>
      <c r="Z483" s="290" t="str">
        <f>IF('PRINT TARIFF'!AJ448&lt;&gt;"",'PRINT TARIFF'!AJ448,"")</f>
        <v/>
      </c>
      <c r="AA483" s="291">
        <f>'PRINT TARIFF'!AK448</f>
        <v>0</v>
      </c>
    </row>
    <row r="484" spans="1:32" s="292" customFormat="1" ht="13.9" customHeight="1" x14ac:dyDescent="0.2">
      <c r="A484" s="283" t="str">
        <f>'PRINT TARIFF'!A449</f>
        <v>Fremantle</v>
      </c>
      <c r="B484" s="284" t="str">
        <f>'PRINT TARIFF'!C449</f>
        <v>Shipco Transport</v>
      </c>
      <c r="C484" s="285" t="str">
        <f>'PRINT TARIFF'!D449</f>
        <v>Philippines</v>
      </c>
      <c r="D484" s="285" t="str">
        <f>'PRINT TARIFF'!E449</f>
        <v>Cebu</v>
      </c>
      <c r="E484" s="286"/>
      <c r="F484" s="287" t="str">
        <f>'PRINT TARIFF'!H449</f>
        <v>USD</v>
      </c>
      <c r="G484" s="288">
        <f>'PRINT TARIFF'!I449</f>
        <v>55</v>
      </c>
      <c r="H484" s="288">
        <f>'PRINT TARIFF'!J449</f>
        <v>55</v>
      </c>
      <c r="I484" s="288">
        <f>'PRINT TARIFF'!K449</f>
        <v>55</v>
      </c>
      <c r="J484" s="644" t="str">
        <f>'PRINT TARIFF'!L449</f>
        <v>via SGSIN</v>
      </c>
      <c r="K484" s="289">
        <f>'PRINT TARIFF'!N449</f>
        <v>19</v>
      </c>
      <c r="L484" s="288">
        <f>'PRINT TARIFF'!O449</f>
        <v>0</v>
      </c>
      <c r="M484" s="288">
        <f>'PRINT TARIFF'!P449</f>
        <v>0</v>
      </c>
      <c r="N484" s="288">
        <f>'PRINT TARIFF'!Q449</f>
        <v>20</v>
      </c>
      <c r="O484" s="288">
        <f>'PRINT TARIFF'!R449</f>
        <v>0</v>
      </c>
      <c r="P484" s="288">
        <f>'PRINT TARIFF'!S449</f>
        <v>0</v>
      </c>
      <c r="Q484" s="288">
        <f>'PRINT TARIFF'!T449</f>
        <v>9</v>
      </c>
      <c r="R484" s="288">
        <f>'PRINT TARIFF'!U449</f>
        <v>10</v>
      </c>
      <c r="S484" s="288">
        <f>'PRINT TARIFF'!V449</f>
        <v>0</v>
      </c>
      <c r="T484" s="288">
        <f>'PRINT TARIFF'!W449</f>
        <v>0</v>
      </c>
      <c r="U484" s="288">
        <f>'PRINT TARIFF'!X449</f>
        <v>0</v>
      </c>
      <c r="V484" s="288">
        <f>'PRINT TARIFF'!Y449</f>
        <v>0</v>
      </c>
      <c r="W484" s="288">
        <f>'PRINT TARIFF'!Z449</f>
        <v>0</v>
      </c>
      <c r="X484" s="289">
        <f>'PRINT TARIFF'!AA449</f>
        <v>96</v>
      </c>
      <c r="Y484" s="290">
        <f>'PRINT TARIFF'!AI449</f>
        <v>0</v>
      </c>
      <c r="Z484" s="290" t="str">
        <f>IF('PRINT TARIFF'!AJ449&lt;&gt;"",'PRINT TARIFF'!AJ449,"")</f>
        <v/>
      </c>
      <c r="AA484" s="291">
        <f>'PRINT TARIFF'!AK449</f>
        <v>0</v>
      </c>
    </row>
    <row r="485" spans="1:32" s="292" customFormat="1" ht="13.9" customHeight="1" x14ac:dyDescent="0.2">
      <c r="A485" s="283" t="str">
        <f>'PRINT TARIFF'!A450</f>
        <v>Melbourne</v>
      </c>
      <c r="B485" s="284" t="str">
        <f>'PRINT TARIFF'!C450</f>
        <v>Shipco Transport</v>
      </c>
      <c r="C485" s="285" t="str">
        <f>'PRINT TARIFF'!D450</f>
        <v>Philippines</v>
      </c>
      <c r="D485" s="285" t="str">
        <f>'PRINT TARIFF'!E450</f>
        <v>Cebu</v>
      </c>
      <c r="E485" s="286"/>
      <c r="F485" s="287" t="str">
        <f>'PRINT TARIFF'!H450</f>
        <v>USD</v>
      </c>
      <c r="G485" s="288">
        <f>'PRINT TARIFF'!I450</f>
        <v>55</v>
      </c>
      <c r="H485" s="288">
        <f>'PRINT TARIFF'!J450</f>
        <v>55</v>
      </c>
      <c r="I485" s="288">
        <f>'PRINT TARIFF'!K450</f>
        <v>55</v>
      </c>
      <c r="J485" s="644" t="str">
        <f>'PRINT TARIFF'!L450</f>
        <v>via SGSIN</v>
      </c>
      <c r="K485" s="289">
        <f>'PRINT TARIFF'!N450</f>
        <v>22</v>
      </c>
      <c r="L485" s="288">
        <f>'PRINT TARIFF'!O450</f>
        <v>0</v>
      </c>
      <c r="M485" s="288">
        <f>'PRINT TARIFF'!P450</f>
        <v>0</v>
      </c>
      <c r="N485" s="288">
        <f>'PRINT TARIFF'!Q450</f>
        <v>20</v>
      </c>
      <c r="O485" s="288">
        <f>'PRINT TARIFF'!R450</f>
        <v>0</v>
      </c>
      <c r="P485" s="288">
        <f>'PRINT TARIFF'!S450</f>
        <v>0</v>
      </c>
      <c r="Q485" s="288">
        <f>'PRINT TARIFF'!T450</f>
        <v>9</v>
      </c>
      <c r="R485" s="288">
        <f>'PRINT TARIFF'!U450</f>
        <v>10</v>
      </c>
      <c r="S485" s="288">
        <f>'PRINT TARIFF'!V450</f>
        <v>0</v>
      </c>
      <c r="T485" s="288">
        <f>'PRINT TARIFF'!W450</f>
        <v>0</v>
      </c>
      <c r="U485" s="288">
        <f>'PRINT TARIFF'!X450</f>
        <v>0</v>
      </c>
      <c r="V485" s="288">
        <f>'PRINT TARIFF'!Y450</f>
        <v>0</v>
      </c>
      <c r="W485" s="288">
        <f>'PRINT TARIFF'!Z450</f>
        <v>0</v>
      </c>
      <c r="X485" s="289">
        <f>'PRINT TARIFF'!AA450</f>
        <v>96</v>
      </c>
      <c r="Y485" s="290">
        <f>'PRINT TARIFF'!AI450</f>
        <v>0</v>
      </c>
      <c r="Z485" s="290" t="str">
        <f>IF('PRINT TARIFF'!AJ450&lt;&gt;"",'PRINT TARIFF'!AJ450,"")</f>
        <v/>
      </c>
      <c r="AA485" s="291">
        <f>'PRINT TARIFF'!AK450</f>
        <v>0</v>
      </c>
    </row>
    <row r="486" spans="1:32" s="292" customFormat="1" ht="13.9" customHeight="1" x14ac:dyDescent="0.2">
      <c r="A486" s="283" t="str">
        <f>'PRINT TARIFF'!A451</f>
        <v>Sydney</v>
      </c>
      <c r="B486" s="284" t="str">
        <f>'PRINT TARIFF'!C451</f>
        <v>Shipco Transport</v>
      </c>
      <c r="C486" s="285" t="str">
        <f>'PRINT TARIFF'!D451</f>
        <v>Philippines</v>
      </c>
      <c r="D486" s="285" t="str">
        <f>'PRINT TARIFF'!E451</f>
        <v>Cebu</v>
      </c>
      <c r="E486" s="286"/>
      <c r="F486" s="287" t="str">
        <f>'PRINT TARIFF'!H451</f>
        <v>USD</v>
      </c>
      <c r="G486" s="288">
        <f>'PRINT TARIFF'!I451</f>
        <v>55</v>
      </c>
      <c r="H486" s="288">
        <f>'PRINT TARIFF'!J451</f>
        <v>55</v>
      </c>
      <c r="I486" s="288">
        <f>'PRINT TARIFF'!K451</f>
        <v>55</v>
      </c>
      <c r="J486" s="644" t="str">
        <f>'PRINT TARIFF'!L451</f>
        <v>via SGSIN</v>
      </c>
      <c r="K486" s="289">
        <f>'PRINT TARIFF'!N451</f>
        <v>24</v>
      </c>
      <c r="L486" s="288">
        <f>'PRINT TARIFF'!O451</f>
        <v>0</v>
      </c>
      <c r="M486" s="288">
        <f>'PRINT TARIFF'!P451</f>
        <v>0</v>
      </c>
      <c r="N486" s="288">
        <f>'PRINT TARIFF'!Q451</f>
        <v>20</v>
      </c>
      <c r="O486" s="288">
        <f>'PRINT TARIFF'!R451</f>
        <v>0</v>
      </c>
      <c r="P486" s="288">
        <f>'PRINT TARIFF'!S451</f>
        <v>0</v>
      </c>
      <c r="Q486" s="288">
        <f>'PRINT TARIFF'!T451</f>
        <v>9</v>
      </c>
      <c r="R486" s="288">
        <f>'PRINT TARIFF'!U451</f>
        <v>10</v>
      </c>
      <c r="S486" s="288">
        <f>'PRINT TARIFF'!V451</f>
        <v>0</v>
      </c>
      <c r="T486" s="288">
        <f>'PRINT TARIFF'!W451</f>
        <v>0</v>
      </c>
      <c r="U486" s="288">
        <f>'PRINT TARIFF'!X451</f>
        <v>0</v>
      </c>
      <c r="V486" s="288">
        <f>'PRINT TARIFF'!Y451</f>
        <v>0</v>
      </c>
      <c r="W486" s="288">
        <f>'PRINT TARIFF'!Z451</f>
        <v>0</v>
      </c>
      <c r="X486" s="289">
        <f>'PRINT TARIFF'!AA451</f>
        <v>96</v>
      </c>
      <c r="Y486" s="290">
        <f>'PRINT TARIFF'!AI451</f>
        <v>0</v>
      </c>
      <c r="Z486" s="290" t="str">
        <f>IF('PRINT TARIFF'!AJ451&lt;&gt;"",'PRINT TARIFF'!AJ451,"")</f>
        <v/>
      </c>
      <c r="AA486" s="291">
        <f>'PRINT TARIFF'!AK451</f>
        <v>0</v>
      </c>
      <c r="AB486" s="248"/>
      <c r="AC486" s="248"/>
      <c r="AD486" s="248"/>
      <c r="AE486" s="248"/>
      <c r="AF486" s="248"/>
    </row>
    <row r="487" spans="1:32" s="292" customFormat="1" ht="13.9" customHeight="1" x14ac:dyDescent="0.2">
      <c r="A487" s="283" t="str">
        <f>'PRINT TARIFF'!A452</f>
        <v>Adelaide</v>
      </c>
      <c r="B487" s="284" t="str">
        <f>'PRINT TARIFF'!C452</f>
        <v>Shipco Transport</v>
      </c>
      <c r="C487" s="285" t="str">
        <f>'PRINT TARIFF'!D452</f>
        <v>Philippines</v>
      </c>
      <c r="D487" s="285" t="str">
        <f>'PRINT TARIFF'!E452</f>
        <v>Manila</v>
      </c>
      <c r="E487" s="286"/>
      <c r="F487" s="287" t="str">
        <f>'PRINT TARIFF'!H452</f>
        <v>USD</v>
      </c>
      <c r="G487" s="288">
        <f>'PRINT TARIFF'!I452</f>
        <v>58</v>
      </c>
      <c r="H487" s="288">
        <f>'PRINT TARIFF'!J452</f>
        <v>58</v>
      </c>
      <c r="I487" s="288">
        <f>'PRINT TARIFF'!K452</f>
        <v>58</v>
      </c>
      <c r="J487" s="644" t="str">
        <f>'PRINT TARIFF'!L452</f>
        <v>via SGSIN</v>
      </c>
      <c r="K487" s="289">
        <f>'PRINT TARIFF'!N452</f>
        <v>29</v>
      </c>
      <c r="L487" s="288">
        <f>'PRINT TARIFF'!O452</f>
        <v>0</v>
      </c>
      <c r="M487" s="288">
        <f>'PRINT TARIFF'!P452</f>
        <v>0</v>
      </c>
      <c r="N487" s="288">
        <f>'PRINT TARIFF'!Q452</f>
        <v>20</v>
      </c>
      <c r="O487" s="288">
        <f>'PRINT TARIFF'!R452</f>
        <v>0</v>
      </c>
      <c r="P487" s="288">
        <f>'PRINT TARIFF'!S452</f>
        <v>0</v>
      </c>
      <c r="Q487" s="288">
        <f>'PRINT TARIFF'!T452</f>
        <v>13</v>
      </c>
      <c r="R487" s="288">
        <f>'PRINT TARIFF'!U452</f>
        <v>10</v>
      </c>
      <c r="S487" s="288">
        <f>'PRINT TARIFF'!V452</f>
        <v>0</v>
      </c>
      <c r="T487" s="288">
        <f>'PRINT TARIFF'!W452</f>
        <v>0</v>
      </c>
      <c r="U487" s="288">
        <f>'PRINT TARIFF'!X452</f>
        <v>0</v>
      </c>
      <c r="V487" s="288">
        <f>'PRINT TARIFF'!Y452</f>
        <v>0</v>
      </c>
      <c r="W487" s="288">
        <f>'PRINT TARIFF'!Z452</f>
        <v>0</v>
      </c>
      <c r="X487" s="289">
        <f>'PRINT TARIFF'!AA452</f>
        <v>97</v>
      </c>
      <c r="Y487" s="290">
        <f>'PRINT TARIFF'!AI452</f>
        <v>0</v>
      </c>
      <c r="Z487" s="290" t="str">
        <f>IF('PRINT TARIFF'!AJ452&lt;&gt;"",'PRINT TARIFF'!AJ452,"")</f>
        <v/>
      </c>
      <c r="AA487" s="291">
        <f>'PRINT TARIFF'!AK452</f>
        <v>0</v>
      </c>
      <c r="AB487" s="248"/>
      <c r="AC487" s="248"/>
      <c r="AD487" s="248"/>
      <c r="AE487" s="248"/>
      <c r="AF487" s="248"/>
    </row>
    <row r="488" spans="1:32" s="292" customFormat="1" ht="13.9" customHeight="1" x14ac:dyDescent="0.2">
      <c r="A488" s="283" t="str">
        <f>'PRINT TARIFF'!A453</f>
        <v>Brisbane</v>
      </c>
      <c r="B488" s="284" t="str">
        <f>'PRINT TARIFF'!C453</f>
        <v>Shipco Transport</v>
      </c>
      <c r="C488" s="285" t="str">
        <f>'PRINT TARIFF'!D453</f>
        <v>Philippines</v>
      </c>
      <c r="D488" s="285" t="str">
        <f>'PRINT TARIFF'!E453</f>
        <v>Manila</v>
      </c>
      <c r="E488" s="286"/>
      <c r="F488" s="287" t="str">
        <f>'PRINT TARIFF'!H453</f>
        <v>USD</v>
      </c>
      <c r="G488" s="288">
        <f>'PRINT TARIFF'!I453</f>
        <v>57</v>
      </c>
      <c r="H488" s="288">
        <f>'PRINT TARIFF'!J453</f>
        <v>57</v>
      </c>
      <c r="I488" s="288">
        <f>'PRINT TARIFF'!K453</f>
        <v>57</v>
      </c>
      <c r="J488" s="644" t="str">
        <f>'PRINT TARIFF'!L453</f>
        <v>via MYPKG</v>
      </c>
      <c r="K488" s="289">
        <f>'PRINT TARIFF'!N453</f>
        <v>32</v>
      </c>
      <c r="L488" s="288">
        <f>'PRINT TARIFF'!O453</f>
        <v>0</v>
      </c>
      <c r="M488" s="288">
        <f>'PRINT TARIFF'!P453</f>
        <v>0</v>
      </c>
      <c r="N488" s="288">
        <f>'PRINT TARIFF'!Q453</f>
        <v>20</v>
      </c>
      <c r="O488" s="288">
        <f>'PRINT TARIFF'!R453</f>
        <v>0</v>
      </c>
      <c r="P488" s="288">
        <f>'PRINT TARIFF'!S453</f>
        <v>0</v>
      </c>
      <c r="Q488" s="288">
        <f>'PRINT TARIFF'!T453</f>
        <v>7</v>
      </c>
      <c r="R488" s="288">
        <f>'PRINT TARIFF'!U453</f>
        <v>10</v>
      </c>
      <c r="S488" s="288">
        <f>'PRINT TARIFF'!V453</f>
        <v>0</v>
      </c>
      <c r="T488" s="288">
        <f>'PRINT TARIFF'!W453</f>
        <v>0</v>
      </c>
      <c r="U488" s="288">
        <f>'PRINT TARIFF'!X453</f>
        <v>0</v>
      </c>
      <c r="V488" s="288">
        <f>'PRINT TARIFF'!Y453</f>
        <v>0</v>
      </c>
      <c r="W488" s="288">
        <f>'PRINT TARIFF'!Z453</f>
        <v>0</v>
      </c>
      <c r="X488" s="289">
        <f>'PRINT TARIFF'!AA453</f>
        <v>97</v>
      </c>
      <c r="Y488" s="290">
        <f>'PRINT TARIFF'!AI453</f>
        <v>0</v>
      </c>
      <c r="Z488" s="290" t="str">
        <f>IF('PRINT TARIFF'!AJ453&lt;&gt;"",'PRINT TARIFF'!AJ453,"")</f>
        <v/>
      </c>
      <c r="AA488" s="291">
        <f>'PRINT TARIFF'!AK453</f>
        <v>0</v>
      </c>
      <c r="AB488" s="248"/>
      <c r="AC488" s="248"/>
      <c r="AD488" s="248"/>
      <c r="AE488" s="248"/>
      <c r="AF488" s="248"/>
    </row>
    <row r="489" spans="1:32" s="292" customFormat="1" ht="13.9" customHeight="1" x14ac:dyDescent="0.2">
      <c r="A489" s="283" t="str">
        <f>'PRINT TARIFF'!A454</f>
        <v>Fremantle</v>
      </c>
      <c r="B489" s="284" t="str">
        <f>'PRINT TARIFF'!C454</f>
        <v>Shipco Transport</v>
      </c>
      <c r="C489" s="285" t="str">
        <f>'PRINT TARIFF'!D454</f>
        <v>Philippines</v>
      </c>
      <c r="D489" s="285" t="str">
        <f>'PRINT TARIFF'!E454</f>
        <v>Manila</v>
      </c>
      <c r="E489" s="286"/>
      <c r="F489" s="287" t="str">
        <f>'PRINT TARIFF'!H454</f>
        <v>USD</v>
      </c>
      <c r="G489" s="288">
        <f>'PRINT TARIFF'!I454</f>
        <v>58</v>
      </c>
      <c r="H489" s="288">
        <f>'PRINT TARIFF'!J454</f>
        <v>58</v>
      </c>
      <c r="I489" s="288">
        <f>'PRINT TARIFF'!K454</f>
        <v>58</v>
      </c>
      <c r="J489" s="644" t="str">
        <f>'PRINT TARIFF'!L454</f>
        <v>via SGSIN</v>
      </c>
      <c r="K489" s="289">
        <f>'PRINT TARIFF'!N454</f>
        <v>17</v>
      </c>
      <c r="L489" s="288">
        <f>'PRINT TARIFF'!O454</f>
        <v>0</v>
      </c>
      <c r="M489" s="288">
        <f>'PRINT TARIFF'!P454</f>
        <v>0</v>
      </c>
      <c r="N489" s="288">
        <f>'PRINT TARIFF'!Q454</f>
        <v>20</v>
      </c>
      <c r="O489" s="288">
        <f>'PRINT TARIFF'!R454</f>
        <v>0</v>
      </c>
      <c r="P489" s="288">
        <f>'PRINT TARIFF'!S454</f>
        <v>0</v>
      </c>
      <c r="Q489" s="288">
        <f>'PRINT TARIFF'!T454</f>
        <v>13</v>
      </c>
      <c r="R489" s="288">
        <f>'PRINT TARIFF'!U454</f>
        <v>10</v>
      </c>
      <c r="S489" s="288">
        <f>'PRINT TARIFF'!V454</f>
        <v>0</v>
      </c>
      <c r="T489" s="288">
        <f>'PRINT TARIFF'!W454</f>
        <v>0</v>
      </c>
      <c r="U489" s="288">
        <f>'PRINT TARIFF'!X454</f>
        <v>0</v>
      </c>
      <c r="V489" s="288">
        <f>'PRINT TARIFF'!Y454</f>
        <v>0</v>
      </c>
      <c r="W489" s="288">
        <f>'PRINT TARIFF'!Z454</f>
        <v>0</v>
      </c>
      <c r="X489" s="289">
        <f>'PRINT TARIFF'!AA454</f>
        <v>97</v>
      </c>
      <c r="Y489" s="290">
        <f>'PRINT TARIFF'!AI454</f>
        <v>0</v>
      </c>
      <c r="Z489" s="290" t="str">
        <f>IF('PRINT TARIFF'!AJ454&lt;&gt;"",'PRINT TARIFF'!AJ454,"")</f>
        <v/>
      </c>
      <c r="AA489" s="291">
        <f>'PRINT TARIFF'!AK454</f>
        <v>0</v>
      </c>
      <c r="AB489" s="248"/>
      <c r="AC489" s="248"/>
      <c r="AD489" s="248"/>
      <c r="AE489" s="248"/>
      <c r="AF489" s="248"/>
    </row>
    <row r="490" spans="1:32" s="292" customFormat="1" ht="13.9" customHeight="1" x14ac:dyDescent="0.2">
      <c r="A490" s="283" t="str">
        <f>'PRINT TARIFF'!A455</f>
        <v>Melbourne</v>
      </c>
      <c r="B490" s="284" t="str">
        <f>'PRINT TARIFF'!C455</f>
        <v>Shipco Transport</v>
      </c>
      <c r="C490" s="285" t="str">
        <f>'PRINT TARIFF'!D455</f>
        <v>Philippines</v>
      </c>
      <c r="D490" s="285" t="str">
        <f>'PRINT TARIFF'!E455</f>
        <v>Manila</v>
      </c>
      <c r="E490" s="286"/>
      <c r="F490" s="287" t="str">
        <f>'PRINT TARIFF'!H455</f>
        <v>USD</v>
      </c>
      <c r="G490" s="288">
        <f>'PRINT TARIFF'!I455</f>
        <v>57</v>
      </c>
      <c r="H490" s="288">
        <f>'PRINT TARIFF'!J455</f>
        <v>57</v>
      </c>
      <c r="I490" s="288">
        <f>'PRINT TARIFF'!K455</f>
        <v>57</v>
      </c>
      <c r="J490" s="644" t="str">
        <f>'PRINT TARIFF'!L455</f>
        <v>via MYPKG</v>
      </c>
      <c r="K490" s="289">
        <f>'PRINT TARIFF'!N455</f>
        <v>38</v>
      </c>
      <c r="L490" s="288">
        <f>'PRINT TARIFF'!O455</f>
        <v>0</v>
      </c>
      <c r="M490" s="288">
        <f>'PRINT TARIFF'!P455</f>
        <v>0</v>
      </c>
      <c r="N490" s="288">
        <f>'PRINT TARIFF'!Q455</f>
        <v>20</v>
      </c>
      <c r="O490" s="288">
        <f>'PRINT TARIFF'!R455</f>
        <v>0</v>
      </c>
      <c r="P490" s="288">
        <f>'PRINT TARIFF'!S455</f>
        <v>0</v>
      </c>
      <c r="Q490" s="288">
        <f>'PRINT TARIFF'!T455</f>
        <v>7</v>
      </c>
      <c r="R490" s="288">
        <f>'PRINT TARIFF'!U455</f>
        <v>10</v>
      </c>
      <c r="S490" s="288">
        <f>'PRINT TARIFF'!V455</f>
        <v>0</v>
      </c>
      <c r="T490" s="288">
        <f>'PRINT TARIFF'!W455</f>
        <v>0</v>
      </c>
      <c r="U490" s="288">
        <f>'PRINT TARIFF'!X455</f>
        <v>0</v>
      </c>
      <c r="V490" s="288">
        <f>'PRINT TARIFF'!Y455</f>
        <v>0</v>
      </c>
      <c r="W490" s="288">
        <f>'PRINT TARIFF'!Z455</f>
        <v>0</v>
      </c>
      <c r="X490" s="289">
        <f>'PRINT TARIFF'!AA455</f>
        <v>97</v>
      </c>
      <c r="Y490" s="290">
        <f>'PRINT TARIFF'!AI455</f>
        <v>0</v>
      </c>
      <c r="Z490" s="290" t="str">
        <f>IF('PRINT TARIFF'!AJ455&lt;&gt;"",'PRINT TARIFF'!AJ455,"")</f>
        <v/>
      </c>
      <c r="AA490" s="291">
        <f>'PRINT TARIFF'!AK455</f>
        <v>0</v>
      </c>
      <c r="AB490" s="248"/>
      <c r="AC490" s="248"/>
      <c r="AD490" s="248"/>
      <c r="AE490" s="248"/>
      <c r="AF490" s="248"/>
    </row>
    <row r="491" spans="1:32" s="292" customFormat="1" ht="13.9" customHeight="1" x14ac:dyDescent="0.2">
      <c r="A491" s="283" t="str">
        <f>'PRINT TARIFF'!A456</f>
        <v>Sydney</v>
      </c>
      <c r="B491" s="284" t="str">
        <f>'PRINT TARIFF'!C456</f>
        <v>Shipco Transport</v>
      </c>
      <c r="C491" s="285" t="str">
        <f>'PRINT TARIFF'!D456</f>
        <v>Philippines</v>
      </c>
      <c r="D491" s="285" t="str">
        <f>'PRINT TARIFF'!E456</f>
        <v>Manila</v>
      </c>
      <c r="E491" s="286"/>
      <c r="F491" s="287" t="str">
        <f>'PRINT TARIFF'!H456</f>
        <v>USD</v>
      </c>
      <c r="G491" s="288">
        <f>'PRINT TARIFF'!I456</f>
        <v>57</v>
      </c>
      <c r="H491" s="288">
        <f>'PRINT TARIFF'!J456</f>
        <v>57</v>
      </c>
      <c r="I491" s="288">
        <f>'PRINT TARIFF'!K456</f>
        <v>57</v>
      </c>
      <c r="J491" s="644" t="str">
        <f>'PRINT TARIFF'!L456</f>
        <v>via MYPKG</v>
      </c>
      <c r="K491" s="289">
        <f>'PRINT TARIFF'!N456</f>
        <v>34</v>
      </c>
      <c r="L491" s="288">
        <f>'PRINT TARIFF'!O456</f>
        <v>0</v>
      </c>
      <c r="M491" s="288">
        <f>'PRINT TARIFF'!P456</f>
        <v>0</v>
      </c>
      <c r="N491" s="288">
        <f>'PRINT TARIFF'!Q456</f>
        <v>20</v>
      </c>
      <c r="O491" s="288">
        <f>'PRINT TARIFF'!R456</f>
        <v>0</v>
      </c>
      <c r="P491" s="288">
        <f>'PRINT TARIFF'!S456</f>
        <v>0</v>
      </c>
      <c r="Q491" s="288">
        <f>'PRINT TARIFF'!T456</f>
        <v>7</v>
      </c>
      <c r="R491" s="288">
        <f>'PRINT TARIFF'!U456</f>
        <v>10</v>
      </c>
      <c r="S491" s="288">
        <f>'PRINT TARIFF'!V456</f>
        <v>0</v>
      </c>
      <c r="T491" s="288">
        <f>'PRINT TARIFF'!W456</f>
        <v>0</v>
      </c>
      <c r="U491" s="288">
        <f>'PRINT TARIFF'!X456</f>
        <v>0</v>
      </c>
      <c r="V491" s="288">
        <f>'PRINT TARIFF'!Y456</f>
        <v>0</v>
      </c>
      <c r="W491" s="288">
        <f>'PRINT TARIFF'!Z456</f>
        <v>0</v>
      </c>
      <c r="X491" s="289">
        <f>'PRINT TARIFF'!AA456</f>
        <v>97</v>
      </c>
      <c r="Y491" s="290">
        <f>'PRINT TARIFF'!AI456</f>
        <v>0</v>
      </c>
      <c r="Z491" s="290" t="str">
        <f>IF('PRINT TARIFF'!AJ456&lt;&gt;"",'PRINT TARIFF'!AJ456,"")</f>
        <v/>
      </c>
      <c r="AA491" s="291">
        <f>'PRINT TARIFF'!AK456</f>
        <v>0</v>
      </c>
    </row>
    <row r="492" spans="1:32" s="292" customFormat="1" ht="13.9" customHeight="1" x14ac:dyDescent="0.2">
      <c r="A492" s="283" t="str">
        <f>'PRINT TARIFF'!A457</f>
        <v>Adelaide</v>
      </c>
      <c r="B492" s="284" t="str">
        <f>'PRINT TARIFF'!C457</f>
        <v>Shipco Transport SP Z O.O</v>
      </c>
      <c r="C492" s="285" t="str">
        <f>'PRINT TARIFF'!D457</f>
        <v>Poland</v>
      </c>
      <c r="D492" s="285" t="str">
        <f>'PRINT TARIFF'!E457</f>
        <v>Gdynia</v>
      </c>
      <c r="E492" s="286"/>
      <c r="F492" s="287" t="str">
        <f>'PRINT TARIFF'!H457</f>
        <v>USD</v>
      </c>
      <c r="G492" s="288">
        <f>'PRINT TARIFF'!I457</f>
        <v>135</v>
      </c>
      <c r="H492" s="288">
        <f>'PRINT TARIFF'!J457</f>
        <v>135</v>
      </c>
      <c r="I492" s="288">
        <f>'PRINT TARIFF'!K457</f>
        <v>135</v>
      </c>
      <c r="J492" s="644" t="str">
        <f>'PRINT TARIFF'!L457</f>
        <v>via DEHAM</v>
      </c>
      <c r="K492" s="289">
        <f>'PRINT TARIFF'!N457</f>
        <v>65</v>
      </c>
      <c r="L492" s="288">
        <f>'PRINT TARIFF'!O457</f>
        <v>0</v>
      </c>
      <c r="M492" s="288">
        <f>'PRINT TARIFF'!P457</f>
        <v>0</v>
      </c>
      <c r="N492" s="288">
        <f>'PRINT TARIFF'!Q457</f>
        <v>0</v>
      </c>
      <c r="O492" s="288">
        <f>'PRINT TARIFF'!R457</f>
        <v>0</v>
      </c>
      <c r="P492" s="288">
        <f>'PRINT TARIFF'!S457</f>
        <v>20</v>
      </c>
      <c r="Q492" s="288">
        <f>'PRINT TARIFF'!T457</f>
        <v>16</v>
      </c>
      <c r="R492" s="288">
        <f>'PRINT TARIFF'!U457</f>
        <v>0</v>
      </c>
      <c r="S492" s="288">
        <f>'PRINT TARIFF'!V457</f>
        <v>0</v>
      </c>
      <c r="T492" s="288">
        <f>'PRINT TARIFF'!W457</f>
        <v>0</v>
      </c>
      <c r="U492" s="288">
        <f>'PRINT TARIFF'!X457</f>
        <v>0</v>
      </c>
      <c r="V492" s="288">
        <f>'PRINT TARIFF'!Y457</f>
        <v>0</v>
      </c>
      <c r="W492" s="288">
        <f>'PRINT TARIFF'!Z457</f>
        <v>0</v>
      </c>
      <c r="X492" s="289">
        <f>'PRINT TARIFF'!AA457</f>
        <v>98</v>
      </c>
      <c r="Y492" s="290">
        <f>'PRINT TARIFF'!AI457</f>
        <v>0</v>
      </c>
      <c r="Z492" s="290" t="str">
        <f>IF('PRINT TARIFF'!AJ457&lt;&gt;"",'PRINT TARIFF'!AJ457,"")</f>
        <v/>
      </c>
      <c r="AA492" s="291">
        <f>'PRINT TARIFF'!AK457</f>
        <v>0</v>
      </c>
    </row>
    <row r="493" spans="1:32" s="292" customFormat="1" ht="13.9" customHeight="1" x14ac:dyDescent="0.2">
      <c r="A493" s="283" t="str">
        <f>'PRINT TARIFF'!A458</f>
        <v>Brisbane</v>
      </c>
      <c r="B493" s="284" t="str">
        <f>'PRINT TARIFF'!C458</f>
        <v>Shipco Transport SP Z O.O</v>
      </c>
      <c r="C493" s="285" t="str">
        <f>'PRINT TARIFF'!D458</f>
        <v>Poland</v>
      </c>
      <c r="D493" s="285" t="str">
        <f>'PRINT TARIFF'!E458</f>
        <v>Gdynia</v>
      </c>
      <c r="E493" s="286"/>
      <c r="F493" s="287" t="str">
        <f>'PRINT TARIFF'!H458</f>
        <v>USD</v>
      </c>
      <c r="G493" s="288">
        <f>'PRINT TARIFF'!I458</f>
        <v>145</v>
      </c>
      <c r="H493" s="288">
        <f>'PRINT TARIFF'!J458</f>
        <v>145</v>
      </c>
      <c r="I493" s="288">
        <f>'PRINT TARIFF'!K458</f>
        <v>145</v>
      </c>
      <c r="J493" s="644" t="str">
        <f>'PRINT TARIFF'!L458</f>
        <v>via DEHAM</v>
      </c>
      <c r="K493" s="289">
        <f>'PRINT TARIFF'!N458</f>
        <v>68</v>
      </c>
      <c r="L493" s="288">
        <f>'PRINT TARIFF'!O458</f>
        <v>0</v>
      </c>
      <c r="M493" s="288">
        <f>'PRINT TARIFF'!P458</f>
        <v>0</v>
      </c>
      <c r="N493" s="288">
        <f>'PRINT TARIFF'!Q458</f>
        <v>0</v>
      </c>
      <c r="O493" s="288">
        <f>'PRINT TARIFF'!R458</f>
        <v>0</v>
      </c>
      <c r="P493" s="288">
        <f>'PRINT TARIFF'!S458</f>
        <v>20</v>
      </c>
      <c r="Q493" s="288">
        <f>'PRINT TARIFF'!T458</f>
        <v>16</v>
      </c>
      <c r="R493" s="288">
        <f>'PRINT TARIFF'!U458</f>
        <v>0</v>
      </c>
      <c r="S493" s="288">
        <f>'PRINT TARIFF'!V458</f>
        <v>0</v>
      </c>
      <c r="T493" s="288">
        <f>'PRINT TARIFF'!W458</f>
        <v>0</v>
      </c>
      <c r="U493" s="288">
        <f>'PRINT TARIFF'!X458</f>
        <v>0</v>
      </c>
      <c r="V493" s="288">
        <f>'PRINT TARIFF'!Y458</f>
        <v>0</v>
      </c>
      <c r="W493" s="288">
        <f>'PRINT TARIFF'!Z458</f>
        <v>0</v>
      </c>
      <c r="X493" s="289">
        <f>'PRINT TARIFF'!AA458</f>
        <v>98</v>
      </c>
      <c r="Y493" s="290">
        <f>'PRINT TARIFF'!AI458</f>
        <v>0</v>
      </c>
      <c r="Z493" s="290" t="str">
        <f>IF('PRINT TARIFF'!AJ458&lt;&gt;"",'PRINT TARIFF'!AJ458,"")</f>
        <v/>
      </c>
      <c r="AA493" s="291">
        <f>'PRINT TARIFF'!AK458</f>
        <v>0</v>
      </c>
    </row>
    <row r="494" spans="1:32" s="292" customFormat="1" ht="13.9" customHeight="1" x14ac:dyDescent="0.2">
      <c r="A494" s="283" t="str">
        <f>'PRINT TARIFF'!A459</f>
        <v>Fremantle</v>
      </c>
      <c r="B494" s="284" t="str">
        <f>'PRINT TARIFF'!C459</f>
        <v>Shipco Transport SP Z O.O</v>
      </c>
      <c r="C494" s="285" t="str">
        <f>'PRINT TARIFF'!D459</f>
        <v>Poland</v>
      </c>
      <c r="D494" s="285" t="str">
        <f>'PRINT TARIFF'!E459</f>
        <v>Gdynia</v>
      </c>
      <c r="E494" s="286"/>
      <c r="F494" s="287" t="str">
        <f>'PRINT TARIFF'!H459</f>
        <v>USD</v>
      </c>
      <c r="G494" s="288">
        <f>'PRINT TARIFF'!I459</f>
        <v>135</v>
      </c>
      <c r="H494" s="288">
        <f>'PRINT TARIFF'!J459</f>
        <v>135</v>
      </c>
      <c r="I494" s="288">
        <f>'PRINT TARIFF'!K459</f>
        <v>135</v>
      </c>
      <c r="J494" s="644" t="str">
        <f>'PRINT TARIFF'!L459</f>
        <v>via DEHAM</v>
      </c>
      <c r="K494" s="289">
        <f>'PRINT TARIFF'!N459</f>
        <v>62</v>
      </c>
      <c r="L494" s="288">
        <f>'PRINT TARIFF'!O459</f>
        <v>0</v>
      </c>
      <c r="M494" s="288">
        <f>'PRINT TARIFF'!P459</f>
        <v>0</v>
      </c>
      <c r="N494" s="288">
        <f>'PRINT TARIFF'!Q459</f>
        <v>0</v>
      </c>
      <c r="O494" s="288">
        <f>'PRINT TARIFF'!R459</f>
        <v>0</v>
      </c>
      <c r="P494" s="288">
        <f>'PRINT TARIFF'!S459</f>
        <v>20</v>
      </c>
      <c r="Q494" s="288">
        <f>'PRINT TARIFF'!T459</f>
        <v>16</v>
      </c>
      <c r="R494" s="288">
        <f>'PRINT TARIFF'!U459</f>
        <v>0</v>
      </c>
      <c r="S494" s="288">
        <f>'PRINT TARIFF'!V459</f>
        <v>0</v>
      </c>
      <c r="T494" s="288">
        <f>'PRINT TARIFF'!W459</f>
        <v>0</v>
      </c>
      <c r="U494" s="288">
        <f>'PRINT TARIFF'!X459</f>
        <v>0</v>
      </c>
      <c r="V494" s="288">
        <f>'PRINT TARIFF'!Y459</f>
        <v>0</v>
      </c>
      <c r="W494" s="288">
        <f>'PRINT TARIFF'!Z459</f>
        <v>0</v>
      </c>
      <c r="X494" s="289">
        <f>'PRINT TARIFF'!AA459</f>
        <v>98</v>
      </c>
      <c r="Y494" s="290">
        <f>'PRINT TARIFF'!AI459</f>
        <v>0</v>
      </c>
      <c r="Z494" s="290" t="str">
        <f>IF('PRINT TARIFF'!AJ459&lt;&gt;"",'PRINT TARIFF'!AJ459,"")</f>
        <v/>
      </c>
      <c r="AA494" s="291">
        <f>'PRINT TARIFF'!AK459</f>
        <v>0</v>
      </c>
    </row>
    <row r="495" spans="1:32" s="292" customFormat="1" ht="13.9" customHeight="1" x14ac:dyDescent="0.2">
      <c r="A495" s="283" t="str">
        <f>'PRINT TARIFF'!A460</f>
        <v>Melbourne</v>
      </c>
      <c r="B495" s="284" t="str">
        <f>'PRINT TARIFF'!C460</f>
        <v>Shipco Transport SP Z O.O</v>
      </c>
      <c r="C495" s="285" t="str">
        <f>'PRINT TARIFF'!D460</f>
        <v>Poland</v>
      </c>
      <c r="D495" s="285" t="str">
        <f>'PRINT TARIFF'!E460</f>
        <v>Gdynia</v>
      </c>
      <c r="E495" s="286"/>
      <c r="F495" s="287" t="str">
        <f>'PRINT TARIFF'!H460</f>
        <v>USD</v>
      </c>
      <c r="G495" s="288">
        <f>'PRINT TARIFF'!I460</f>
        <v>116</v>
      </c>
      <c r="H495" s="288">
        <f>'PRINT TARIFF'!J460</f>
        <v>116</v>
      </c>
      <c r="I495" s="288">
        <f>'PRINT TARIFF'!K460</f>
        <v>116</v>
      </c>
      <c r="J495" s="644" t="str">
        <f>'PRINT TARIFF'!L460</f>
        <v>via DEHAM</v>
      </c>
      <c r="K495" s="289">
        <f>'PRINT TARIFF'!N460</f>
        <v>62</v>
      </c>
      <c r="L495" s="288">
        <f>'PRINT TARIFF'!O460</f>
        <v>0</v>
      </c>
      <c r="M495" s="288">
        <f>'PRINT TARIFF'!P460</f>
        <v>0</v>
      </c>
      <c r="N495" s="288">
        <f>'PRINT TARIFF'!Q460</f>
        <v>0</v>
      </c>
      <c r="O495" s="288">
        <f>'PRINT TARIFF'!R460</f>
        <v>0</v>
      </c>
      <c r="P495" s="288">
        <f>'PRINT TARIFF'!S460</f>
        <v>20</v>
      </c>
      <c r="Q495" s="288">
        <f>'PRINT TARIFF'!T460</f>
        <v>16</v>
      </c>
      <c r="R495" s="288">
        <f>'PRINT TARIFF'!U460</f>
        <v>0</v>
      </c>
      <c r="S495" s="288">
        <f>'PRINT TARIFF'!V460</f>
        <v>0</v>
      </c>
      <c r="T495" s="288">
        <f>'PRINT TARIFF'!W460</f>
        <v>0</v>
      </c>
      <c r="U495" s="288">
        <f>'PRINT TARIFF'!X460</f>
        <v>0</v>
      </c>
      <c r="V495" s="288">
        <f>'PRINT TARIFF'!Y460</f>
        <v>0</v>
      </c>
      <c r="W495" s="288">
        <f>'PRINT TARIFF'!Z460</f>
        <v>0</v>
      </c>
      <c r="X495" s="289">
        <f>'PRINT TARIFF'!AA460</f>
        <v>98</v>
      </c>
      <c r="Y495" s="290">
        <f>'PRINT TARIFF'!AI460</f>
        <v>0</v>
      </c>
      <c r="Z495" s="290" t="str">
        <f>IF('PRINT TARIFF'!AJ460&lt;&gt;"",'PRINT TARIFF'!AJ460,"")</f>
        <v/>
      </c>
      <c r="AA495" s="291">
        <f>'PRINT TARIFF'!AK460</f>
        <v>0</v>
      </c>
    </row>
    <row r="496" spans="1:32" s="292" customFormat="1" ht="13.9" customHeight="1" x14ac:dyDescent="0.2">
      <c r="A496" s="283" t="str">
        <f>'PRINT TARIFF'!A461</f>
        <v>Sydney</v>
      </c>
      <c r="B496" s="284" t="str">
        <f>'PRINT TARIFF'!C461</f>
        <v>Shipco Transport SP Z O.O</v>
      </c>
      <c r="C496" s="285" t="str">
        <f>'PRINT TARIFF'!D461</f>
        <v>Poland</v>
      </c>
      <c r="D496" s="285" t="str">
        <f>'PRINT TARIFF'!E461</f>
        <v>Gdynia</v>
      </c>
      <c r="E496" s="286"/>
      <c r="F496" s="287" t="str">
        <f>'PRINT TARIFF'!H461</f>
        <v>USD</v>
      </c>
      <c r="G496" s="288">
        <f>'PRINT TARIFF'!I461</f>
        <v>116</v>
      </c>
      <c r="H496" s="288">
        <f>'PRINT TARIFF'!J461</f>
        <v>116</v>
      </c>
      <c r="I496" s="288">
        <f>'PRINT TARIFF'!K461</f>
        <v>116</v>
      </c>
      <c r="J496" s="644" t="str">
        <f>'PRINT TARIFF'!L461</f>
        <v>via DEHAM</v>
      </c>
      <c r="K496" s="289">
        <f>'PRINT TARIFF'!N461</f>
        <v>57</v>
      </c>
      <c r="L496" s="288">
        <f>'PRINT TARIFF'!O461</f>
        <v>0</v>
      </c>
      <c r="M496" s="288">
        <f>'PRINT TARIFF'!P461</f>
        <v>0</v>
      </c>
      <c r="N496" s="288">
        <f>'PRINT TARIFF'!Q461</f>
        <v>0</v>
      </c>
      <c r="O496" s="288">
        <f>'PRINT TARIFF'!R461</f>
        <v>0</v>
      </c>
      <c r="P496" s="288">
        <f>'PRINT TARIFF'!S461</f>
        <v>20</v>
      </c>
      <c r="Q496" s="288">
        <f>'PRINT TARIFF'!T461</f>
        <v>16</v>
      </c>
      <c r="R496" s="288">
        <f>'PRINT TARIFF'!U461</f>
        <v>0</v>
      </c>
      <c r="S496" s="288">
        <f>'PRINT TARIFF'!V461</f>
        <v>0</v>
      </c>
      <c r="T496" s="288">
        <f>'PRINT TARIFF'!W461</f>
        <v>0</v>
      </c>
      <c r="U496" s="288">
        <f>'PRINT TARIFF'!X461</f>
        <v>0</v>
      </c>
      <c r="V496" s="288">
        <f>'PRINT TARIFF'!Y461</f>
        <v>0</v>
      </c>
      <c r="W496" s="288">
        <f>'PRINT TARIFF'!Z461</f>
        <v>0</v>
      </c>
      <c r="X496" s="289">
        <f>'PRINT TARIFF'!AA461</f>
        <v>98</v>
      </c>
      <c r="Y496" s="290">
        <f>'PRINT TARIFF'!AI461</f>
        <v>0</v>
      </c>
      <c r="Z496" s="290" t="str">
        <f>IF('PRINT TARIFF'!AJ461&lt;&gt;"",'PRINT TARIFF'!AJ461,"")</f>
        <v/>
      </c>
      <c r="AA496" s="291">
        <f>'PRINT TARIFF'!AK461</f>
        <v>0</v>
      </c>
    </row>
    <row r="497" spans="1:27" s="292" customFormat="1" ht="13.9" customHeight="1" x14ac:dyDescent="0.2">
      <c r="A497" s="283" t="str">
        <f>'PRINT TARIFF'!A462</f>
        <v>Adelaide</v>
      </c>
      <c r="B497" s="284" t="str">
        <f>'PRINT TARIFF'!C462</f>
        <v>Shipco Transport SP Z O.O</v>
      </c>
      <c r="C497" s="285" t="str">
        <f>'PRINT TARIFF'!D462</f>
        <v>Poland</v>
      </c>
      <c r="D497" s="285" t="str">
        <f>'PRINT TARIFF'!E462</f>
        <v>Krakow</v>
      </c>
      <c r="E497" s="286"/>
      <c r="F497" s="287" t="str">
        <f>'PRINT TARIFF'!H462</f>
        <v>USD</v>
      </c>
      <c r="G497" s="288">
        <f>'PRINT TARIFF'!I462</f>
        <v>135</v>
      </c>
      <c r="H497" s="288">
        <f>'PRINT TARIFF'!J462</f>
        <v>135</v>
      </c>
      <c r="I497" s="288">
        <f>'PRINT TARIFF'!K462</f>
        <v>135</v>
      </c>
      <c r="J497" s="644" t="str">
        <f>'PRINT TARIFF'!L462</f>
        <v>via DEHAM</v>
      </c>
      <c r="K497" s="289">
        <f>'PRINT TARIFF'!N462</f>
        <v>65</v>
      </c>
      <c r="L497" s="288">
        <f>'PRINT TARIFF'!O462</f>
        <v>0</v>
      </c>
      <c r="M497" s="288">
        <f>'PRINT TARIFF'!P462</f>
        <v>0</v>
      </c>
      <c r="N497" s="288">
        <f>'PRINT TARIFF'!Q462</f>
        <v>0</v>
      </c>
      <c r="O497" s="288">
        <f>'PRINT TARIFF'!R462</f>
        <v>0</v>
      </c>
      <c r="P497" s="288">
        <f>'PRINT TARIFF'!S462</f>
        <v>20</v>
      </c>
      <c r="Q497" s="288">
        <f>'PRINT TARIFF'!T462</f>
        <v>16</v>
      </c>
      <c r="R497" s="288">
        <f>'PRINT TARIFF'!U462</f>
        <v>0</v>
      </c>
      <c r="S497" s="288">
        <f>'PRINT TARIFF'!V462</f>
        <v>0</v>
      </c>
      <c r="T497" s="288">
        <f>'PRINT TARIFF'!W462</f>
        <v>0</v>
      </c>
      <c r="U497" s="288">
        <f>'PRINT TARIFF'!X462</f>
        <v>0</v>
      </c>
      <c r="V497" s="288">
        <f>'PRINT TARIFF'!Y462</f>
        <v>0</v>
      </c>
      <c r="W497" s="288">
        <f>'PRINT TARIFF'!Z462</f>
        <v>0</v>
      </c>
      <c r="X497" s="289">
        <f>'PRINT TARIFF'!AA462</f>
        <v>99</v>
      </c>
      <c r="Y497" s="290">
        <f>'PRINT TARIFF'!AI462</f>
        <v>0</v>
      </c>
      <c r="Z497" s="290" t="str">
        <f>IF('PRINT TARIFF'!AJ462&lt;&gt;"",'PRINT TARIFF'!AJ462,"")</f>
        <v/>
      </c>
      <c r="AA497" s="291">
        <f>'PRINT TARIFF'!AK462</f>
        <v>0</v>
      </c>
    </row>
    <row r="498" spans="1:27" s="292" customFormat="1" ht="13.9" customHeight="1" x14ac:dyDescent="0.2">
      <c r="A498" s="283" t="str">
        <f>'PRINT TARIFF'!A463</f>
        <v>Brisbane</v>
      </c>
      <c r="B498" s="284" t="str">
        <f>'PRINT TARIFF'!C463</f>
        <v>Shipco Transport SP Z O.O</v>
      </c>
      <c r="C498" s="285" t="str">
        <f>'PRINT TARIFF'!D463</f>
        <v>Poland</v>
      </c>
      <c r="D498" s="285" t="str">
        <f>'PRINT TARIFF'!E463</f>
        <v>Krakow</v>
      </c>
      <c r="E498" s="286"/>
      <c r="F498" s="287" t="str">
        <f>'PRINT TARIFF'!H463</f>
        <v>USD</v>
      </c>
      <c r="G498" s="288">
        <f>'PRINT TARIFF'!I463</f>
        <v>145</v>
      </c>
      <c r="H498" s="288">
        <f>'PRINT TARIFF'!J463</f>
        <v>145</v>
      </c>
      <c r="I498" s="288">
        <f>'PRINT TARIFF'!K463</f>
        <v>145</v>
      </c>
      <c r="J498" s="644" t="str">
        <f>'PRINT TARIFF'!L463</f>
        <v>via DEHAM</v>
      </c>
      <c r="K498" s="289">
        <f>'PRINT TARIFF'!N463</f>
        <v>68</v>
      </c>
      <c r="L498" s="288">
        <f>'PRINT TARIFF'!O463</f>
        <v>0</v>
      </c>
      <c r="M498" s="288">
        <f>'PRINT TARIFF'!P463</f>
        <v>0</v>
      </c>
      <c r="N498" s="288">
        <f>'PRINT TARIFF'!Q463</f>
        <v>0</v>
      </c>
      <c r="O498" s="288">
        <f>'PRINT TARIFF'!R463</f>
        <v>0</v>
      </c>
      <c r="P498" s="288">
        <f>'PRINT TARIFF'!S463</f>
        <v>20</v>
      </c>
      <c r="Q498" s="288">
        <f>'PRINT TARIFF'!T463</f>
        <v>16</v>
      </c>
      <c r="R498" s="288">
        <f>'PRINT TARIFF'!U463</f>
        <v>0</v>
      </c>
      <c r="S498" s="288">
        <f>'PRINT TARIFF'!V463</f>
        <v>0</v>
      </c>
      <c r="T498" s="288">
        <f>'PRINT TARIFF'!W463</f>
        <v>0</v>
      </c>
      <c r="U498" s="288">
        <f>'PRINT TARIFF'!X463</f>
        <v>0</v>
      </c>
      <c r="V498" s="288">
        <f>'PRINT TARIFF'!Y463</f>
        <v>0</v>
      </c>
      <c r="W498" s="288">
        <f>'PRINT TARIFF'!Z463</f>
        <v>0</v>
      </c>
      <c r="X498" s="289">
        <f>'PRINT TARIFF'!AA463</f>
        <v>99</v>
      </c>
      <c r="Y498" s="290">
        <f>'PRINT TARIFF'!AI463</f>
        <v>0</v>
      </c>
      <c r="Z498" s="290" t="str">
        <f>IF('PRINT TARIFF'!AJ463&lt;&gt;"",'PRINT TARIFF'!AJ463,"")</f>
        <v/>
      </c>
      <c r="AA498" s="291">
        <f>'PRINT TARIFF'!AK463</f>
        <v>0</v>
      </c>
    </row>
    <row r="499" spans="1:27" s="292" customFormat="1" ht="13.9" customHeight="1" x14ac:dyDescent="0.2">
      <c r="A499" s="283" t="str">
        <f>'PRINT TARIFF'!A464</f>
        <v>Fremantle</v>
      </c>
      <c r="B499" s="284" t="str">
        <f>'PRINT TARIFF'!C464</f>
        <v>Shipco Transport SP Z O.O</v>
      </c>
      <c r="C499" s="285" t="str">
        <f>'PRINT TARIFF'!D464</f>
        <v>Poland</v>
      </c>
      <c r="D499" s="285" t="str">
        <f>'PRINT TARIFF'!E464</f>
        <v>Krakow</v>
      </c>
      <c r="E499" s="286"/>
      <c r="F499" s="287" t="str">
        <f>'PRINT TARIFF'!H464</f>
        <v>USD</v>
      </c>
      <c r="G499" s="288">
        <f>'PRINT TARIFF'!I464</f>
        <v>135</v>
      </c>
      <c r="H499" s="288">
        <f>'PRINT TARIFF'!J464</f>
        <v>135</v>
      </c>
      <c r="I499" s="288">
        <f>'PRINT TARIFF'!K464</f>
        <v>135</v>
      </c>
      <c r="J499" s="644" t="str">
        <f>'PRINT TARIFF'!L464</f>
        <v>via DEHAM</v>
      </c>
      <c r="K499" s="289">
        <f>'PRINT TARIFF'!N464</f>
        <v>62</v>
      </c>
      <c r="L499" s="288">
        <f>'PRINT TARIFF'!O464</f>
        <v>0</v>
      </c>
      <c r="M499" s="288">
        <f>'PRINT TARIFF'!P464</f>
        <v>0</v>
      </c>
      <c r="N499" s="288">
        <f>'PRINT TARIFF'!Q464</f>
        <v>0</v>
      </c>
      <c r="O499" s="288">
        <f>'PRINT TARIFF'!R464</f>
        <v>0</v>
      </c>
      <c r="P499" s="288">
        <f>'PRINT TARIFF'!S464</f>
        <v>20</v>
      </c>
      <c r="Q499" s="288">
        <f>'PRINT TARIFF'!T464</f>
        <v>16</v>
      </c>
      <c r="R499" s="288">
        <f>'PRINT TARIFF'!U464</f>
        <v>0</v>
      </c>
      <c r="S499" s="288">
        <f>'PRINT TARIFF'!V464</f>
        <v>0</v>
      </c>
      <c r="T499" s="288">
        <f>'PRINT TARIFF'!W464</f>
        <v>0</v>
      </c>
      <c r="U499" s="288">
        <f>'PRINT TARIFF'!X464</f>
        <v>0</v>
      </c>
      <c r="V499" s="288">
        <f>'PRINT TARIFF'!Y464</f>
        <v>0</v>
      </c>
      <c r="W499" s="288">
        <f>'PRINT TARIFF'!Z464</f>
        <v>0</v>
      </c>
      <c r="X499" s="289">
        <f>'PRINT TARIFF'!AA464</f>
        <v>99</v>
      </c>
      <c r="Y499" s="290">
        <f>'PRINT TARIFF'!AI464</f>
        <v>0</v>
      </c>
      <c r="Z499" s="290" t="str">
        <f>IF('PRINT TARIFF'!AJ464&lt;&gt;"",'PRINT TARIFF'!AJ464,"")</f>
        <v/>
      </c>
      <c r="AA499" s="291">
        <f>'PRINT TARIFF'!AK464</f>
        <v>0</v>
      </c>
    </row>
    <row r="500" spans="1:27" s="292" customFormat="1" ht="13.9" customHeight="1" x14ac:dyDescent="0.2">
      <c r="A500" s="283" t="str">
        <f>'PRINT TARIFF'!A465</f>
        <v>Melbourne</v>
      </c>
      <c r="B500" s="284" t="str">
        <f>'PRINT TARIFF'!C465</f>
        <v>Shipco Transport SP Z O.O</v>
      </c>
      <c r="C500" s="285" t="str">
        <f>'PRINT TARIFF'!D465</f>
        <v>Poland</v>
      </c>
      <c r="D500" s="285" t="str">
        <f>'PRINT TARIFF'!E465</f>
        <v>Krakow</v>
      </c>
      <c r="E500" s="286"/>
      <c r="F500" s="287" t="str">
        <f>'PRINT TARIFF'!H465</f>
        <v>USD</v>
      </c>
      <c r="G500" s="288">
        <f>'PRINT TARIFF'!I465</f>
        <v>116</v>
      </c>
      <c r="H500" s="288">
        <f>'PRINT TARIFF'!J465</f>
        <v>116</v>
      </c>
      <c r="I500" s="288">
        <f>'PRINT TARIFF'!K465</f>
        <v>116</v>
      </c>
      <c r="J500" s="644" t="str">
        <f>'PRINT TARIFF'!L465</f>
        <v>via DEHAM</v>
      </c>
      <c r="K500" s="289">
        <f>'PRINT TARIFF'!N465</f>
        <v>62</v>
      </c>
      <c r="L500" s="288">
        <f>'PRINT TARIFF'!O465</f>
        <v>0</v>
      </c>
      <c r="M500" s="288">
        <f>'PRINT TARIFF'!P465</f>
        <v>0</v>
      </c>
      <c r="N500" s="288">
        <f>'PRINT TARIFF'!Q465</f>
        <v>0</v>
      </c>
      <c r="O500" s="288">
        <f>'PRINT TARIFF'!R465</f>
        <v>0</v>
      </c>
      <c r="P500" s="288">
        <f>'PRINT TARIFF'!S465</f>
        <v>20</v>
      </c>
      <c r="Q500" s="288">
        <f>'PRINT TARIFF'!T465</f>
        <v>16</v>
      </c>
      <c r="R500" s="288">
        <f>'PRINT TARIFF'!U465</f>
        <v>0</v>
      </c>
      <c r="S500" s="288">
        <f>'PRINT TARIFF'!V465</f>
        <v>0</v>
      </c>
      <c r="T500" s="288">
        <f>'PRINT TARIFF'!W465</f>
        <v>0</v>
      </c>
      <c r="U500" s="288">
        <f>'PRINT TARIFF'!X465</f>
        <v>0</v>
      </c>
      <c r="V500" s="288">
        <f>'PRINT TARIFF'!Y465</f>
        <v>0</v>
      </c>
      <c r="W500" s="288">
        <f>'PRINT TARIFF'!Z465</f>
        <v>0</v>
      </c>
      <c r="X500" s="289">
        <f>'PRINT TARIFF'!AA465</f>
        <v>99</v>
      </c>
      <c r="Y500" s="290">
        <f>'PRINT TARIFF'!AI465</f>
        <v>0</v>
      </c>
      <c r="Z500" s="290" t="str">
        <f>IF('PRINT TARIFF'!AJ465&lt;&gt;"",'PRINT TARIFF'!AJ465,"")</f>
        <v/>
      </c>
      <c r="AA500" s="291">
        <f>'PRINT TARIFF'!AK465</f>
        <v>0</v>
      </c>
    </row>
    <row r="501" spans="1:27" s="292" customFormat="1" ht="13.9" customHeight="1" x14ac:dyDescent="0.2">
      <c r="A501" s="283" t="str">
        <f>'PRINT TARIFF'!A466</f>
        <v>Sydney</v>
      </c>
      <c r="B501" s="284" t="str">
        <f>'PRINT TARIFF'!C466</f>
        <v>Shipco Transport SP Z O.O</v>
      </c>
      <c r="C501" s="285" t="str">
        <f>'PRINT TARIFF'!D466</f>
        <v>Poland</v>
      </c>
      <c r="D501" s="285" t="str">
        <f>'PRINT TARIFF'!E466</f>
        <v>Krakow</v>
      </c>
      <c r="E501" s="286"/>
      <c r="F501" s="287" t="str">
        <f>'PRINT TARIFF'!H466</f>
        <v>USD</v>
      </c>
      <c r="G501" s="288">
        <f>'PRINT TARIFF'!I466</f>
        <v>116</v>
      </c>
      <c r="H501" s="288">
        <f>'PRINT TARIFF'!J466</f>
        <v>116</v>
      </c>
      <c r="I501" s="288">
        <f>'PRINT TARIFF'!K466</f>
        <v>116</v>
      </c>
      <c r="J501" s="644" t="str">
        <f>'PRINT TARIFF'!L466</f>
        <v>via DEHAM</v>
      </c>
      <c r="K501" s="289">
        <f>'PRINT TARIFF'!N466</f>
        <v>57</v>
      </c>
      <c r="L501" s="288">
        <f>'PRINT TARIFF'!O466</f>
        <v>0</v>
      </c>
      <c r="M501" s="288">
        <f>'PRINT TARIFF'!P466</f>
        <v>0</v>
      </c>
      <c r="N501" s="288">
        <f>'PRINT TARIFF'!Q466</f>
        <v>0</v>
      </c>
      <c r="O501" s="288">
        <f>'PRINT TARIFF'!R466</f>
        <v>0</v>
      </c>
      <c r="P501" s="288">
        <f>'PRINT TARIFF'!S466</f>
        <v>20</v>
      </c>
      <c r="Q501" s="288">
        <f>'PRINT TARIFF'!T466</f>
        <v>16</v>
      </c>
      <c r="R501" s="288">
        <f>'PRINT TARIFF'!U466</f>
        <v>0</v>
      </c>
      <c r="S501" s="288">
        <f>'PRINT TARIFF'!V466</f>
        <v>0</v>
      </c>
      <c r="T501" s="288">
        <f>'PRINT TARIFF'!W466</f>
        <v>0</v>
      </c>
      <c r="U501" s="288">
        <f>'PRINT TARIFF'!X466</f>
        <v>0</v>
      </c>
      <c r="V501" s="288">
        <f>'PRINT TARIFF'!Y466</f>
        <v>0</v>
      </c>
      <c r="W501" s="288">
        <f>'PRINT TARIFF'!Z466</f>
        <v>0</v>
      </c>
      <c r="X501" s="289">
        <f>'PRINT TARIFF'!AA466</f>
        <v>99</v>
      </c>
      <c r="Y501" s="290">
        <f>'PRINT TARIFF'!AI466</f>
        <v>0</v>
      </c>
      <c r="Z501" s="290" t="str">
        <f>IF('PRINT TARIFF'!AJ466&lt;&gt;"",'PRINT TARIFF'!AJ466,"")</f>
        <v/>
      </c>
      <c r="AA501" s="291">
        <f>'PRINT TARIFF'!AK466</f>
        <v>0</v>
      </c>
    </row>
    <row r="502" spans="1:27" s="292" customFormat="1" ht="13.9" customHeight="1" x14ac:dyDescent="0.2">
      <c r="A502" s="283" t="str">
        <f>'PRINT TARIFF'!A467</f>
        <v>Adelaide</v>
      </c>
      <c r="B502" s="284" t="str">
        <f>'PRINT TARIFF'!C467</f>
        <v>Shipco Transport SP Z O.O</v>
      </c>
      <c r="C502" s="285" t="str">
        <f>'PRINT TARIFF'!D467</f>
        <v>Poland</v>
      </c>
      <c r="D502" s="285" t="str">
        <f>'PRINT TARIFF'!E467</f>
        <v>Poznan</v>
      </c>
      <c r="E502" s="286"/>
      <c r="F502" s="287" t="str">
        <f>'PRINT TARIFF'!H467</f>
        <v>USD</v>
      </c>
      <c r="G502" s="288">
        <f>'PRINT TARIFF'!I467</f>
        <v>135</v>
      </c>
      <c r="H502" s="288">
        <f>'PRINT TARIFF'!J467</f>
        <v>135</v>
      </c>
      <c r="I502" s="288">
        <f>'PRINT TARIFF'!K467</f>
        <v>135</v>
      </c>
      <c r="J502" s="644" t="str">
        <f>'PRINT TARIFF'!L467</f>
        <v>via DEHAM</v>
      </c>
      <c r="K502" s="289">
        <f>'PRINT TARIFF'!N467</f>
        <v>65</v>
      </c>
      <c r="L502" s="288">
        <f>'PRINT TARIFF'!O467</f>
        <v>0</v>
      </c>
      <c r="M502" s="288">
        <f>'PRINT TARIFF'!P467</f>
        <v>0</v>
      </c>
      <c r="N502" s="288">
        <f>'PRINT TARIFF'!Q467</f>
        <v>0</v>
      </c>
      <c r="O502" s="288">
        <f>'PRINT TARIFF'!R467</f>
        <v>0</v>
      </c>
      <c r="P502" s="288">
        <f>'PRINT TARIFF'!S467</f>
        <v>20</v>
      </c>
      <c r="Q502" s="288">
        <f>'PRINT TARIFF'!T467</f>
        <v>16</v>
      </c>
      <c r="R502" s="288">
        <f>'PRINT TARIFF'!U467</f>
        <v>0</v>
      </c>
      <c r="S502" s="288">
        <f>'PRINT TARIFF'!V467</f>
        <v>0</v>
      </c>
      <c r="T502" s="288">
        <f>'PRINT TARIFF'!W467</f>
        <v>0</v>
      </c>
      <c r="U502" s="288">
        <f>'PRINT TARIFF'!X467</f>
        <v>0</v>
      </c>
      <c r="V502" s="288">
        <f>'PRINT TARIFF'!Y467</f>
        <v>0</v>
      </c>
      <c r="W502" s="288">
        <f>'PRINT TARIFF'!Z467</f>
        <v>0</v>
      </c>
      <c r="X502" s="289">
        <f>'PRINT TARIFF'!AA467</f>
        <v>100</v>
      </c>
      <c r="Y502" s="290">
        <f>'PRINT TARIFF'!AI467</f>
        <v>0</v>
      </c>
      <c r="Z502" s="290" t="str">
        <f>IF('PRINT TARIFF'!AJ467&lt;&gt;"",'PRINT TARIFF'!AJ467,"")</f>
        <v/>
      </c>
      <c r="AA502" s="291">
        <f>'PRINT TARIFF'!AK467</f>
        <v>0</v>
      </c>
    </row>
    <row r="503" spans="1:27" s="292" customFormat="1" ht="13.9" customHeight="1" x14ac:dyDescent="0.2">
      <c r="A503" s="283" t="str">
        <f>'PRINT TARIFF'!A468</f>
        <v>Brisbane</v>
      </c>
      <c r="B503" s="284" t="str">
        <f>'PRINT TARIFF'!C468</f>
        <v>Shipco Transport SP Z O.O</v>
      </c>
      <c r="C503" s="285" t="str">
        <f>'PRINT TARIFF'!D468</f>
        <v>Poland</v>
      </c>
      <c r="D503" s="285" t="str">
        <f>'PRINT TARIFF'!E468</f>
        <v>Poznan</v>
      </c>
      <c r="E503" s="286"/>
      <c r="F503" s="287" t="str">
        <f>'PRINT TARIFF'!H468</f>
        <v>USD</v>
      </c>
      <c r="G503" s="288">
        <f>'PRINT TARIFF'!I468</f>
        <v>145</v>
      </c>
      <c r="H503" s="288">
        <f>'PRINT TARIFF'!J468</f>
        <v>145</v>
      </c>
      <c r="I503" s="288">
        <f>'PRINT TARIFF'!K468</f>
        <v>145</v>
      </c>
      <c r="J503" s="644" t="str">
        <f>'PRINT TARIFF'!L468</f>
        <v>via DEHAM</v>
      </c>
      <c r="K503" s="289">
        <f>'PRINT TARIFF'!N468</f>
        <v>68</v>
      </c>
      <c r="L503" s="288">
        <f>'PRINT TARIFF'!O468</f>
        <v>0</v>
      </c>
      <c r="M503" s="288">
        <f>'PRINT TARIFF'!P468</f>
        <v>0</v>
      </c>
      <c r="N503" s="288">
        <f>'PRINT TARIFF'!Q468</f>
        <v>0</v>
      </c>
      <c r="O503" s="288">
        <f>'PRINT TARIFF'!R468</f>
        <v>0</v>
      </c>
      <c r="P503" s="288">
        <f>'PRINT TARIFF'!S468</f>
        <v>20</v>
      </c>
      <c r="Q503" s="288">
        <f>'PRINT TARIFF'!T468</f>
        <v>16</v>
      </c>
      <c r="R503" s="288">
        <f>'PRINT TARIFF'!U468</f>
        <v>0</v>
      </c>
      <c r="S503" s="288">
        <f>'PRINT TARIFF'!V468</f>
        <v>0</v>
      </c>
      <c r="T503" s="288">
        <f>'PRINT TARIFF'!W468</f>
        <v>0</v>
      </c>
      <c r="U503" s="288">
        <f>'PRINT TARIFF'!X468</f>
        <v>0</v>
      </c>
      <c r="V503" s="288">
        <f>'PRINT TARIFF'!Y468</f>
        <v>0</v>
      </c>
      <c r="W503" s="288">
        <f>'PRINT TARIFF'!Z468</f>
        <v>0</v>
      </c>
      <c r="X503" s="289">
        <f>'PRINT TARIFF'!AA468</f>
        <v>100</v>
      </c>
      <c r="Y503" s="290">
        <f>'PRINT TARIFF'!AI468</f>
        <v>0</v>
      </c>
      <c r="Z503" s="290" t="str">
        <f>IF('PRINT TARIFF'!AJ468&lt;&gt;"",'PRINT TARIFF'!AJ468,"")</f>
        <v/>
      </c>
      <c r="AA503" s="291">
        <f>'PRINT TARIFF'!AK468</f>
        <v>0</v>
      </c>
    </row>
    <row r="504" spans="1:27" s="292" customFormat="1" ht="13.9" customHeight="1" x14ac:dyDescent="0.2">
      <c r="A504" s="283" t="str">
        <f>'PRINT TARIFF'!A469</f>
        <v>Fremantle</v>
      </c>
      <c r="B504" s="284" t="str">
        <f>'PRINT TARIFF'!C469</f>
        <v>Shipco Transport SP Z O.O</v>
      </c>
      <c r="C504" s="285" t="str">
        <f>'PRINT TARIFF'!D469</f>
        <v>Poland</v>
      </c>
      <c r="D504" s="285" t="str">
        <f>'PRINT TARIFF'!E469</f>
        <v>Poznan</v>
      </c>
      <c r="E504" s="286"/>
      <c r="F504" s="287" t="str">
        <f>'PRINT TARIFF'!H469</f>
        <v>USD</v>
      </c>
      <c r="G504" s="288">
        <f>'PRINT TARIFF'!I469</f>
        <v>135</v>
      </c>
      <c r="H504" s="288">
        <f>'PRINT TARIFF'!J469</f>
        <v>135</v>
      </c>
      <c r="I504" s="288">
        <f>'PRINT TARIFF'!K469</f>
        <v>135</v>
      </c>
      <c r="J504" s="644" t="str">
        <f>'PRINT TARIFF'!L469</f>
        <v>via DEHAM</v>
      </c>
      <c r="K504" s="289">
        <f>'PRINT TARIFF'!N469</f>
        <v>62</v>
      </c>
      <c r="L504" s="288">
        <f>'PRINT TARIFF'!O469</f>
        <v>0</v>
      </c>
      <c r="M504" s="288">
        <f>'PRINT TARIFF'!P469</f>
        <v>0</v>
      </c>
      <c r="N504" s="288">
        <f>'PRINT TARIFF'!Q469</f>
        <v>0</v>
      </c>
      <c r="O504" s="288">
        <f>'PRINT TARIFF'!R469</f>
        <v>0</v>
      </c>
      <c r="P504" s="288">
        <f>'PRINT TARIFF'!S469</f>
        <v>20</v>
      </c>
      <c r="Q504" s="288">
        <f>'PRINT TARIFF'!T469</f>
        <v>16</v>
      </c>
      <c r="R504" s="288">
        <f>'PRINT TARIFF'!U469</f>
        <v>0</v>
      </c>
      <c r="S504" s="288">
        <f>'PRINT TARIFF'!V469</f>
        <v>0</v>
      </c>
      <c r="T504" s="288">
        <f>'PRINT TARIFF'!W469</f>
        <v>0</v>
      </c>
      <c r="U504" s="288">
        <f>'PRINT TARIFF'!X469</f>
        <v>0</v>
      </c>
      <c r="V504" s="288">
        <f>'PRINT TARIFF'!Y469</f>
        <v>0</v>
      </c>
      <c r="W504" s="288">
        <f>'PRINT TARIFF'!Z469</f>
        <v>0</v>
      </c>
      <c r="X504" s="289">
        <f>'PRINT TARIFF'!AA469</f>
        <v>100</v>
      </c>
      <c r="Y504" s="290">
        <f>'PRINT TARIFF'!AI469</f>
        <v>0</v>
      </c>
      <c r="Z504" s="290" t="str">
        <f>IF('PRINT TARIFF'!AJ469&lt;&gt;"",'PRINT TARIFF'!AJ469,"")</f>
        <v/>
      </c>
      <c r="AA504" s="291">
        <f>'PRINT TARIFF'!AK469</f>
        <v>0</v>
      </c>
    </row>
    <row r="505" spans="1:27" s="292" customFormat="1" ht="13.9" customHeight="1" x14ac:dyDescent="0.2">
      <c r="A505" s="283" t="str">
        <f>'PRINT TARIFF'!A470</f>
        <v>Melbourne</v>
      </c>
      <c r="B505" s="284" t="str">
        <f>'PRINT TARIFF'!C470</f>
        <v>Shipco Transport SP Z O.O</v>
      </c>
      <c r="C505" s="285" t="str">
        <f>'PRINT TARIFF'!D470</f>
        <v>Poland</v>
      </c>
      <c r="D505" s="285" t="str">
        <f>'PRINT TARIFF'!E470</f>
        <v>Poznan</v>
      </c>
      <c r="E505" s="286"/>
      <c r="F505" s="287" t="str">
        <f>'PRINT TARIFF'!H470</f>
        <v>USD</v>
      </c>
      <c r="G505" s="288">
        <f>'PRINT TARIFF'!I470</f>
        <v>116</v>
      </c>
      <c r="H505" s="288">
        <f>'PRINT TARIFF'!J470</f>
        <v>116</v>
      </c>
      <c r="I505" s="288">
        <f>'PRINT TARIFF'!K470</f>
        <v>116</v>
      </c>
      <c r="J505" s="644" t="str">
        <f>'PRINT TARIFF'!L470</f>
        <v>via DEHAM</v>
      </c>
      <c r="K505" s="289">
        <f>'PRINT TARIFF'!N470</f>
        <v>62</v>
      </c>
      <c r="L505" s="288">
        <f>'PRINT TARIFF'!O470</f>
        <v>0</v>
      </c>
      <c r="M505" s="288">
        <f>'PRINT TARIFF'!P470</f>
        <v>0</v>
      </c>
      <c r="N505" s="288">
        <f>'PRINT TARIFF'!Q470</f>
        <v>0</v>
      </c>
      <c r="O505" s="288">
        <f>'PRINT TARIFF'!R470</f>
        <v>0</v>
      </c>
      <c r="P505" s="288">
        <f>'PRINT TARIFF'!S470</f>
        <v>20</v>
      </c>
      <c r="Q505" s="288">
        <f>'PRINT TARIFF'!T470</f>
        <v>16</v>
      </c>
      <c r="R505" s="288">
        <f>'PRINT TARIFF'!U470</f>
        <v>0</v>
      </c>
      <c r="S505" s="288">
        <f>'PRINT TARIFF'!V470</f>
        <v>0</v>
      </c>
      <c r="T505" s="288">
        <f>'PRINT TARIFF'!W470</f>
        <v>0</v>
      </c>
      <c r="U505" s="288">
        <f>'PRINT TARIFF'!X470</f>
        <v>0</v>
      </c>
      <c r="V505" s="288">
        <f>'PRINT TARIFF'!Y470</f>
        <v>0</v>
      </c>
      <c r="W505" s="288">
        <f>'PRINT TARIFF'!Z470</f>
        <v>0</v>
      </c>
      <c r="X505" s="289">
        <f>'PRINT TARIFF'!AA470</f>
        <v>100</v>
      </c>
      <c r="Y505" s="290">
        <f>'PRINT TARIFF'!AI470</f>
        <v>0</v>
      </c>
      <c r="Z505" s="290" t="str">
        <f>IF('PRINT TARIFF'!AJ470&lt;&gt;"",'PRINT TARIFF'!AJ470,"")</f>
        <v/>
      </c>
      <c r="AA505" s="291">
        <f>'PRINT TARIFF'!AK470</f>
        <v>0</v>
      </c>
    </row>
    <row r="506" spans="1:27" s="292" customFormat="1" ht="13.9" customHeight="1" x14ac:dyDescent="0.2">
      <c r="A506" s="283" t="str">
        <f>'PRINT TARIFF'!A471</f>
        <v>Sydney</v>
      </c>
      <c r="B506" s="284" t="str">
        <f>'PRINT TARIFF'!C471</f>
        <v>Shipco Transport SP Z O.O</v>
      </c>
      <c r="C506" s="285" t="str">
        <f>'PRINT TARIFF'!D471</f>
        <v>Poland</v>
      </c>
      <c r="D506" s="285" t="str">
        <f>'PRINT TARIFF'!E471</f>
        <v>Poznan</v>
      </c>
      <c r="E506" s="286"/>
      <c r="F506" s="287" t="str">
        <f>'PRINT TARIFF'!H471</f>
        <v>USD</v>
      </c>
      <c r="G506" s="288">
        <f>'PRINT TARIFF'!I471</f>
        <v>116</v>
      </c>
      <c r="H506" s="288">
        <f>'PRINT TARIFF'!J471</f>
        <v>116</v>
      </c>
      <c r="I506" s="288">
        <f>'PRINT TARIFF'!K471</f>
        <v>116</v>
      </c>
      <c r="J506" s="644" t="str">
        <f>'PRINT TARIFF'!L471</f>
        <v>via DEHAM</v>
      </c>
      <c r="K506" s="289">
        <f>'PRINT TARIFF'!N471</f>
        <v>57</v>
      </c>
      <c r="L506" s="288">
        <f>'PRINT TARIFF'!O471</f>
        <v>0</v>
      </c>
      <c r="M506" s="288">
        <f>'PRINT TARIFF'!P471</f>
        <v>0</v>
      </c>
      <c r="N506" s="288">
        <f>'PRINT TARIFF'!Q471</f>
        <v>0</v>
      </c>
      <c r="O506" s="288">
        <f>'PRINT TARIFF'!R471</f>
        <v>0</v>
      </c>
      <c r="P506" s="288">
        <f>'PRINT TARIFF'!S471</f>
        <v>20</v>
      </c>
      <c r="Q506" s="288">
        <f>'PRINT TARIFF'!T471</f>
        <v>16</v>
      </c>
      <c r="R506" s="288">
        <f>'PRINT TARIFF'!U471</f>
        <v>0</v>
      </c>
      <c r="S506" s="288">
        <f>'PRINT TARIFF'!V471</f>
        <v>0</v>
      </c>
      <c r="T506" s="288">
        <f>'PRINT TARIFF'!W471</f>
        <v>0</v>
      </c>
      <c r="U506" s="288">
        <f>'PRINT TARIFF'!X471</f>
        <v>0</v>
      </c>
      <c r="V506" s="288">
        <f>'PRINT TARIFF'!Y471</f>
        <v>0</v>
      </c>
      <c r="W506" s="288">
        <f>'PRINT TARIFF'!Z471</f>
        <v>0</v>
      </c>
      <c r="X506" s="289">
        <f>'PRINT TARIFF'!AA471</f>
        <v>100</v>
      </c>
      <c r="Y506" s="290">
        <f>'PRINT TARIFF'!AI471</f>
        <v>0</v>
      </c>
      <c r="Z506" s="290" t="str">
        <f>IF('PRINT TARIFF'!AJ471&lt;&gt;"",'PRINT TARIFF'!AJ471,"")</f>
        <v/>
      </c>
      <c r="AA506" s="291">
        <f>'PRINT TARIFF'!AK471</f>
        <v>0</v>
      </c>
    </row>
    <row r="507" spans="1:27" s="292" customFormat="1" ht="13.9" customHeight="1" x14ac:dyDescent="0.2">
      <c r="A507" s="283" t="str">
        <f>'PRINT TARIFF'!A472</f>
        <v>Adelaide</v>
      </c>
      <c r="B507" s="284" t="str">
        <f>'PRINT TARIFF'!C472</f>
        <v>Shipco Transport SP Z O.O</v>
      </c>
      <c r="C507" s="285" t="str">
        <f>'PRINT TARIFF'!D472</f>
        <v>Poland</v>
      </c>
      <c r="D507" s="285" t="str">
        <f>'PRINT TARIFF'!E472</f>
        <v>Warszawa</v>
      </c>
      <c r="E507" s="286"/>
      <c r="F507" s="287" t="str">
        <f>'PRINT TARIFF'!H472</f>
        <v>USD</v>
      </c>
      <c r="G507" s="288">
        <f>'PRINT TARIFF'!I472</f>
        <v>135</v>
      </c>
      <c r="H507" s="288">
        <f>'PRINT TARIFF'!J472</f>
        <v>135</v>
      </c>
      <c r="I507" s="288">
        <f>'PRINT TARIFF'!K472</f>
        <v>135</v>
      </c>
      <c r="J507" s="644" t="str">
        <f>'PRINT TARIFF'!L472</f>
        <v>via DEHAM</v>
      </c>
      <c r="K507" s="289">
        <f>'PRINT TARIFF'!N472</f>
        <v>65</v>
      </c>
      <c r="L507" s="288">
        <f>'PRINT TARIFF'!O472</f>
        <v>0</v>
      </c>
      <c r="M507" s="288">
        <f>'PRINT TARIFF'!P472</f>
        <v>0</v>
      </c>
      <c r="N507" s="288">
        <f>'PRINT TARIFF'!Q472</f>
        <v>0</v>
      </c>
      <c r="O507" s="288">
        <f>'PRINT TARIFF'!R472</f>
        <v>0</v>
      </c>
      <c r="P507" s="288">
        <f>'PRINT TARIFF'!S472</f>
        <v>20</v>
      </c>
      <c r="Q507" s="288">
        <f>'PRINT TARIFF'!T472</f>
        <v>16</v>
      </c>
      <c r="R507" s="288">
        <f>'PRINT TARIFF'!U472</f>
        <v>0</v>
      </c>
      <c r="S507" s="288">
        <f>'PRINT TARIFF'!V472</f>
        <v>0</v>
      </c>
      <c r="T507" s="288">
        <f>'PRINT TARIFF'!W472</f>
        <v>0</v>
      </c>
      <c r="U507" s="288">
        <f>'PRINT TARIFF'!X472</f>
        <v>0</v>
      </c>
      <c r="V507" s="288">
        <f>'PRINT TARIFF'!Y472</f>
        <v>0</v>
      </c>
      <c r="W507" s="288">
        <f>'PRINT TARIFF'!Z472</f>
        <v>0</v>
      </c>
      <c r="X507" s="289">
        <f>'PRINT TARIFF'!AA472</f>
        <v>101</v>
      </c>
      <c r="Y507" s="290">
        <f>'PRINT TARIFF'!AI472</f>
        <v>0</v>
      </c>
      <c r="Z507" s="290" t="str">
        <f>IF('PRINT TARIFF'!AJ472&lt;&gt;"",'PRINT TARIFF'!AJ472,"")</f>
        <v/>
      </c>
      <c r="AA507" s="291">
        <f>'PRINT TARIFF'!AK472</f>
        <v>0</v>
      </c>
    </row>
    <row r="508" spans="1:27" s="292" customFormat="1" ht="13.9" customHeight="1" x14ac:dyDescent="0.2">
      <c r="A508" s="283" t="str">
        <f>'PRINT TARIFF'!A473</f>
        <v>Brisbane</v>
      </c>
      <c r="B508" s="284" t="str">
        <f>'PRINT TARIFF'!C473</f>
        <v>Shipco Transport SP Z O.O</v>
      </c>
      <c r="C508" s="285" t="str">
        <f>'PRINT TARIFF'!D473</f>
        <v>Poland</v>
      </c>
      <c r="D508" s="285" t="str">
        <f>'PRINT TARIFF'!E473</f>
        <v>Warszawa</v>
      </c>
      <c r="E508" s="286"/>
      <c r="F508" s="287" t="str">
        <f>'PRINT TARIFF'!H473</f>
        <v>USD</v>
      </c>
      <c r="G508" s="288">
        <f>'PRINT TARIFF'!I473</f>
        <v>145</v>
      </c>
      <c r="H508" s="288">
        <f>'PRINT TARIFF'!J473</f>
        <v>145</v>
      </c>
      <c r="I508" s="288">
        <f>'PRINT TARIFF'!K473</f>
        <v>145</v>
      </c>
      <c r="J508" s="644" t="str">
        <f>'PRINT TARIFF'!L473</f>
        <v>via DEHAM</v>
      </c>
      <c r="K508" s="289">
        <f>'PRINT TARIFF'!N473</f>
        <v>68</v>
      </c>
      <c r="L508" s="288">
        <f>'PRINT TARIFF'!O473</f>
        <v>0</v>
      </c>
      <c r="M508" s="288">
        <f>'PRINT TARIFF'!P473</f>
        <v>0</v>
      </c>
      <c r="N508" s="288">
        <f>'PRINT TARIFF'!Q473</f>
        <v>0</v>
      </c>
      <c r="O508" s="288">
        <f>'PRINT TARIFF'!R473</f>
        <v>0</v>
      </c>
      <c r="P508" s="288">
        <f>'PRINT TARIFF'!S473</f>
        <v>20</v>
      </c>
      <c r="Q508" s="288">
        <f>'PRINT TARIFF'!T473</f>
        <v>16</v>
      </c>
      <c r="R508" s="288">
        <f>'PRINT TARIFF'!U473</f>
        <v>0</v>
      </c>
      <c r="S508" s="288">
        <f>'PRINT TARIFF'!V473</f>
        <v>0</v>
      </c>
      <c r="T508" s="288">
        <f>'PRINT TARIFF'!W473</f>
        <v>0</v>
      </c>
      <c r="U508" s="288">
        <f>'PRINT TARIFF'!X473</f>
        <v>0</v>
      </c>
      <c r="V508" s="288">
        <f>'PRINT TARIFF'!Y473</f>
        <v>0</v>
      </c>
      <c r="W508" s="288">
        <f>'PRINT TARIFF'!Z473</f>
        <v>0</v>
      </c>
      <c r="X508" s="289">
        <f>'PRINT TARIFF'!AA473</f>
        <v>101</v>
      </c>
      <c r="Y508" s="290">
        <f>'PRINT TARIFF'!AI473</f>
        <v>0</v>
      </c>
      <c r="Z508" s="290" t="str">
        <f>IF('PRINT TARIFF'!AJ473&lt;&gt;"",'PRINT TARIFF'!AJ473,"")</f>
        <v/>
      </c>
      <c r="AA508" s="291">
        <f>'PRINT TARIFF'!AK473</f>
        <v>0</v>
      </c>
    </row>
    <row r="509" spans="1:27" s="292" customFormat="1" ht="13.9" customHeight="1" x14ac:dyDescent="0.2">
      <c r="A509" s="283" t="str">
        <f>'PRINT TARIFF'!A474</f>
        <v>Fremantle</v>
      </c>
      <c r="B509" s="284" t="str">
        <f>'PRINT TARIFF'!C474</f>
        <v>Shipco Transport SP Z O.O</v>
      </c>
      <c r="C509" s="285" t="str">
        <f>'PRINT TARIFF'!D474</f>
        <v>Poland</v>
      </c>
      <c r="D509" s="285" t="str">
        <f>'PRINT TARIFF'!E474</f>
        <v>Warszawa</v>
      </c>
      <c r="E509" s="286"/>
      <c r="F509" s="287" t="str">
        <f>'PRINT TARIFF'!H474</f>
        <v>USD</v>
      </c>
      <c r="G509" s="288">
        <f>'PRINT TARIFF'!I474</f>
        <v>135</v>
      </c>
      <c r="H509" s="288">
        <f>'PRINT TARIFF'!J474</f>
        <v>135</v>
      </c>
      <c r="I509" s="288">
        <f>'PRINT TARIFF'!K474</f>
        <v>135</v>
      </c>
      <c r="J509" s="644" t="str">
        <f>'PRINT TARIFF'!L474</f>
        <v>via DEHAM</v>
      </c>
      <c r="K509" s="289">
        <f>'PRINT TARIFF'!N474</f>
        <v>62</v>
      </c>
      <c r="L509" s="288">
        <f>'PRINT TARIFF'!O474</f>
        <v>0</v>
      </c>
      <c r="M509" s="288">
        <f>'PRINT TARIFF'!P474</f>
        <v>0</v>
      </c>
      <c r="N509" s="288">
        <f>'PRINT TARIFF'!Q474</f>
        <v>0</v>
      </c>
      <c r="O509" s="288">
        <f>'PRINT TARIFF'!R474</f>
        <v>0</v>
      </c>
      <c r="P509" s="288">
        <f>'PRINT TARIFF'!S474</f>
        <v>20</v>
      </c>
      <c r="Q509" s="288">
        <f>'PRINT TARIFF'!T474</f>
        <v>16</v>
      </c>
      <c r="R509" s="288">
        <f>'PRINT TARIFF'!U474</f>
        <v>0</v>
      </c>
      <c r="S509" s="288">
        <f>'PRINT TARIFF'!V474</f>
        <v>0</v>
      </c>
      <c r="T509" s="288">
        <f>'PRINT TARIFF'!W474</f>
        <v>0</v>
      </c>
      <c r="U509" s="288">
        <f>'PRINT TARIFF'!X474</f>
        <v>0</v>
      </c>
      <c r="V509" s="288">
        <f>'PRINT TARIFF'!Y474</f>
        <v>0</v>
      </c>
      <c r="W509" s="288">
        <f>'PRINT TARIFF'!Z474</f>
        <v>0</v>
      </c>
      <c r="X509" s="289">
        <f>'PRINT TARIFF'!AA474</f>
        <v>101</v>
      </c>
      <c r="Y509" s="290">
        <f>'PRINT TARIFF'!AI474</f>
        <v>0</v>
      </c>
      <c r="Z509" s="290" t="str">
        <f>IF('PRINT TARIFF'!AJ474&lt;&gt;"",'PRINT TARIFF'!AJ474,"")</f>
        <v/>
      </c>
      <c r="AA509" s="291">
        <f>'PRINT TARIFF'!AK474</f>
        <v>0</v>
      </c>
    </row>
    <row r="510" spans="1:27" s="292" customFormat="1" ht="13.9" customHeight="1" x14ac:dyDescent="0.2">
      <c r="A510" s="283" t="str">
        <f>'PRINT TARIFF'!A475</f>
        <v>Melbourne</v>
      </c>
      <c r="B510" s="284" t="str">
        <f>'PRINT TARIFF'!C475</f>
        <v>Shipco Transport SP Z O.O</v>
      </c>
      <c r="C510" s="285" t="str">
        <f>'PRINT TARIFF'!D475</f>
        <v>Poland</v>
      </c>
      <c r="D510" s="285" t="str">
        <f>'PRINT TARIFF'!E475</f>
        <v>Warszawa</v>
      </c>
      <c r="E510" s="286"/>
      <c r="F510" s="287" t="str">
        <f>'PRINT TARIFF'!H475</f>
        <v>USD</v>
      </c>
      <c r="G510" s="288">
        <f>'PRINT TARIFF'!I475</f>
        <v>116</v>
      </c>
      <c r="H510" s="288">
        <f>'PRINT TARIFF'!J475</f>
        <v>116</v>
      </c>
      <c r="I510" s="288">
        <f>'PRINT TARIFF'!K475</f>
        <v>116</v>
      </c>
      <c r="J510" s="644" t="str">
        <f>'PRINT TARIFF'!L475</f>
        <v>via DEHAM</v>
      </c>
      <c r="K510" s="289">
        <f>'PRINT TARIFF'!N475</f>
        <v>62</v>
      </c>
      <c r="L510" s="288">
        <f>'PRINT TARIFF'!O475</f>
        <v>0</v>
      </c>
      <c r="M510" s="288">
        <f>'PRINT TARIFF'!P475</f>
        <v>0</v>
      </c>
      <c r="N510" s="288">
        <f>'PRINT TARIFF'!Q475</f>
        <v>0</v>
      </c>
      <c r="O510" s="288">
        <f>'PRINT TARIFF'!R475</f>
        <v>0</v>
      </c>
      <c r="P510" s="288">
        <f>'PRINT TARIFF'!S475</f>
        <v>20</v>
      </c>
      <c r="Q510" s="288">
        <f>'PRINT TARIFF'!T475</f>
        <v>16</v>
      </c>
      <c r="R510" s="288">
        <f>'PRINT TARIFF'!U475</f>
        <v>0</v>
      </c>
      <c r="S510" s="288">
        <f>'PRINT TARIFF'!V475</f>
        <v>0</v>
      </c>
      <c r="T510" s="288">
        <f>'PRINT TARIFF'!W475</f>
        <v>0</v>
      </c>
      <c r="U510" s="288">
        <f>'PRINT TARIFF'!X475</f>
        <v>0</v>
      </c>
      <c r="V510" s="288">
        <f>'PRINT TARIFF'!Y475</f>
        <v>0</v>
      </c>
      <c r="W510" s="288">
        <f>'PRINT TARIFF'!Z475</f>
        <v>0</v>
      </c>
      <c r="X510" s="289">
        <f>'PRINT TARIFF'!AA475</f>
        <v>101</v>
      </c>
      <c r="Y510" s="290">
        <f>'PRINT TARIFF'!AI475</f>
        <v>0</v>
      </c>
      <c r="Z510" s="290" t="str">
        <f>IF('PRINT TARIFF'!AJ475&lt;&gt;"",'PRINT TARIFF'!AJ475,"")</f>
        <v/>
      </c>
      <c r="AA510" s="291">
        <f>'PRINT TARIFF'!AK475</f>
        <v>0</v>
      </c>
    </row>
    <row r="511" spans="1:27" s="292" customFormat="1" ht="13.9" customHeight="1" x14ac:dyDescent="0.2">
      <c r="A511" s="283" t="str">
        <f>'PRINT TARIFF'!A476</f>
        <v>Sydney</v>
      </c>
      <c r="B511" s="284" t="str">
        <f>'PRINT TARIFF'!C476</f>
        <v>Shipco Transport SP Z O.O</v>
      </c>
      <c r="C511" s="285" t="str">
        <f>'PRINT TARIFF'!D476</f>
        <v>Poland</v>
      </c>
      <c r="D511" s="285" t="str">
        <f>'PRINT TARIFF'!E476</f>
        <v>Warszawa</v>
      </c>
      <c r="E511" s="286"/>
      <c r="F511" s="287" t="str">
        <f>'PRINT TARIFF'!H476</f>
        <v>USD</v>
      </c>
      <c r="G511" s="288">
        <f>'PRINT TARIFF'!I476</f>
        <v>116</v>
      </c>
      <c r="H511" s="288">
        <f>'PRINT TARIFF'!J476</f>
        <v>116</v>
      </c>
      <c r="I511" s="288">
        <f>'PRINT TARIFF'!K476</f>
        <v>116</v>
      </c>
      <c r="J511" s="644" t="str">
        <f>'PRINT TARIFF'!L476</f>
        <v>via DEHAM</v>
      </c>
      <c r="K511" s="289">
        <f>'PRINT TARIFF'!N476</f>
        <v>57</v>
      </c>
      <c r="L511" s="288">
        <f>'PRINT TARIFF'!O476</f>
        <v>0</v>
      </c>
      <c r="M511" s="288">
        <f>'PRINT TARIFF'!P476</f>
        <v>0</v>
      </c>
      <c r="N511" s="288">
        <f>'PRINT TARIFF'!Q476</f>
        <v>0</v>
      </c>
      <c r="O511" s="288">
        <f>'PRINT TARIFF'!R476</f>
        <v>0</v>
      </c>
      <c r="P511" s="288">
        <f>'PRINT TARIFF'!S476</f>
        <v>20</v>
      </c>
      <c r="Q511" s="288">
        <f>'PRINT TARIFF'!T476</f>
        <v>16</v>
      </c>
      <c r="R511" s="288">
        <f>'PRINT TARIFF'!U476</f>
        <v>0</v>
      </c>
      <c r="S511" s="288">
        <f>'PRINT TARIFF'!V476</f>
        <v>0</v>
      </c>
      <c r="T511" s="288">
        <f>'PRINT TARIFF'!W476</f>
        <v>0</v>
      </c>
      <c r="U511" s="288">
        <f>'PRINT TARIFF'!X476</f>
        <v>0</v>
      </c>
      <c r="V511" s="288">
        <f>'PRINT TARIFF'!Y476</f>
        <v>0</v>
      </c>
      <c r="W511" s="288">
        <f>'PRINT TARIFF'!Z476</f>
        <v>0</v>
      </c>
      <c r="X511" s="289">
        <f>'PRINT TARIFF'!AA476</f>
        <v>101</v>
      </c>
      <c r="Y511" s="290">
        <f>'PRINT TARIFF'!AI476</f>
        <v>0</v>
      </c>
      <c r="Z511" s="290" t="str">
        <f>IF('PRINT TARIFF'!AJ476&lt;&gt;"",'PRINT TARIFF'!AJ476,"")</f>
        <v/>
      </c>
      <c r="AA511" s="291">
        <f>'PRINT TARIFF'!AK476</f>
        <v>0</v>
      </c>
    </row>
    <row r="512" spans="1:27" s="292" customFormat="1" ht="13.9" customHeight="1" x14ac:dyDescent="0.2">
      <c r="A512" s="283" t="str">
        <f>'PRINT TARIFF'!A477</f>
        <v>Adelaide</v>
      </c>
      <c r="B512" s="284" t="str">
        <f>'PRINT TARIFF'!C477</f>
        <v>Shipco Transport SP Z O.O</v>
      </c>
      <c r="C512" s="285" t="str">
        <f>'PRINT TARIFF'!D477</f>
        <v>Poland</v>
      </c>
      <c r="D512" s="285" t="str">
        <f>'PRINT TARIFF'!E477</f>
        <v>Wroclaw</v>
      </c>
      <c r="E512" s="286"/>
      <c r="F512" s="287" t="str">
        <f>'PRINT TARIFF'!H477</f>
        <v>USD</v>
      </c>
      <c r="G512" s="288">
        <f>'PRINT TARIFF'!I477</f>
        <v>135</v>
      </c>
      <c r="H512" s="288">
        <f>'PRINT TARIFF'!J477</f>
        <v>135</v>
      </c>
      <c r="I512" s="288">
        <f>'PRINT TARIFF'!K477</f>
        <v>135</v>
      </c>
      <c r="J512" s="644" t="str">
        <f>'PRINT TARIFF'!L477</f>
        <v>via DEHAM</v>
      </c>
      <c r="K512" s="289">
        <f>'PRINT TARIFF'!N477</f>
        <v>65</v>
      </c>
      <c r="L512" s="288">
        <f>'PRINT TARIFF'!O477</f>
        <v>0</v>
      </c>
      <c r="M512" s="288">
        <f>'PRINT TARIFF'!P477</f>
        <v>0</v>
      </c>
      <c r="N512" s="288">
        <f>'PRINT TARIFF'!Q477</f>
        <v>0</v>
      </c>
      <c r="O512" s="288">
        <f>'PRINT TARIFF'!R477</f>
        <v>0</v>
      </c>
      <c r="P512" s="288">
        <f>'PRINT TARIFF'!S477</f>
        <v>20</v>
      </c>
      <c r="Q512" s="288">
        <f>'PRINT TARIFF'!T477</f>
        <v>16</v>
      </c>
      <c r="R512" s="288">
        <f>'PRINT TARIFF'!U477</f>
        <v>0</v>
      </c>
      <c r="S512" s="288">
        <f>'PRINT TARIFF'!V477</f>
        <v>0</v>
      </c>
      <c r="T512" s="288">
        <f>'PRINT TARIFF'!W477</f>
        <v>0</v>
      </c>
      <c r="U512" s="288">
        <f>'PRINT TARIFF'!X477</f>
        <v>0</v>
      </c>
      <c r="V512" s="288">
        <f>'PRINT TARIFF'!Y477</f>
        <v>0</v>
      </c>
      <c r="W512" s="288">
        <f>'PRINT TARIFF'!Z477</f>
        <v>0</v>
      </c>
      <c r="X512" s="289">
        <f>'PRINT TARIFF'!AA477</f>
        <v>102</v>
      </c>
      <c r="Y512" s="290">
        <f>'PRINT TARIFF'!AI477</f>
        <v>0</v>
      </c>
      <c r="Z512" s="290" t="str">
        <f>IF('PRINT TARIFF'!AJ477&lt;&gt;"",'PRINT TARIFF'!AJ477,"")</f>
        <v/>
      </c>
      <c r="AA512" s="291">
        <f>'PRINT TARIFF'!AK477</f>
        <v>0</v>
      </c>
    </row>
    <row r="513" spans="1:27" s="292" customFormat="1" ht="13.9" customHeight="1" x14ac:dyDescent="0.2">
      <c r="A513" s="283" t="str">
        <f>'PRINT TARIFF'!A478</f>
        <v>Brisbane</v>
      </c>
      <c r="B513" s="284" t="str">
        <f>'PRINT TARIFF'!C478</f>
        <v>Shipco Transport SP Z O.O</v>
      </c>
      <c r="C513" s="285" t="str">
        <f>'PRINT TARIFF'!D478</f>
        <v>Poland</v>
      </c>
      <c r="D513" s="285" t="str">
        <f>'PRINT TARIFF'!E478</f>
        <v>Wroclaw</v>
      </c>
      <c r="E513" s="286"/>
      <c r="F513" s="287" t="str">
        <f>'PRINT TARIFF'!H478</f>
        <v>USD</v>
      </c>
      <c r="G513" s="288">
        <f>'PRINT TARIFF'!I478</f>
        <v>145</v>
      </c>
      <c r="H513" s="288">
        <f>'PRINT TARIFF'!J478</f>
        <v>145</v>
      </c>
      <c r="I513" s="288">
        <f>'PRINT TARIFF'!K478</f>
        <v>145</v>
      </c>
      <c r="J513" s="644" t="str">
        <f>'PRINT TARIFF'!L478</f>
        <v>via DEHAM</v>
      </c>
      <c r="K513" s="289">
        <f>'PRINT TARIFF'!N478</f>
        <v>68</v>
      </c>
      <c r="L513" s="288">
        <f>'PRINT TARIFF'!O478</f>
        <v>0</v>
      </c>
      <c r="M513" s="288">
        <f>'PRINT TARIFF'!P478</f>
        <v>0</v>
      </c>
      <c r="N513" s="288">
        <f>'PRINT TARIFF'!Q478</f>
        <v>0</v>
      </c>
      <c r="O513" s="288">
        <f>'PRINT TARIFF'!R478</f>
        <v>0</v>
      </c>
      <c r="P513" s="288">
        <f>'PRINT TARIFF'!S478</f>
        <v>20</v>
      </c>
      <c r="Q513" s="288">
        <f>'PRINT TARIFF'!T478</f>
        <v>16</v>
      </c>
      <c r="R513" s="288">
        <f>'PRINT TARIFF'!U478</f>
        <v>0</v>
      </c>
      <c r="S513" s="288">
        <f>'PRINT TARIFF'!V478</f>
        <v>0</v>
      </c>
      <c r="T513" s="288">
        <f>'PRINT TARIFF'!W478</f>
        <v>0</v>
      </c>
      <c r="U513" s="288">
        <f>'PRINT TARIFF'!X478</f>
        <v>0</v>
      </c>
      <c r="V513" s="288">
        <f>'PRINT TARIFF'!Y478</f>
        <v>0</v>
      </c>
      <c r="W513" s="288">
        <f>'PRINT TARIFF'!Z478</f>
        <v>0</v>
      </c>
      <c r="X513" s="289">
        <f>'PRINT TARIFF'!AA478</f>
        <v>102</v>
      </c>
      <c r="Y513" s="290">
        <f>'PRINT TARIFF'!AI478</f>
        <v>0</v>
      </c>
      <c r="Z513" s="290" t="str">
        <f>IF('PRINT TARIFF'!AJ478&lt;&gt;"",'PRINT TARIFF'!AJ478,"")</f>
        <v/>
      </c>
      <c r="AA513" s="291">
        <f>'PRINT TARIFF'!AK478</f>
        <v>0</v>
      </c>
    </row>
    <row r="514" spans="1:27" s="292" customFormat="1" ht="13.9" customHeight="1" x14ac:dyDescent="0.2">
      <c r="A514" s="283" t="str">
        <f>'PRINT TARIFF'!A479</f>
        <v>Fremantle</v>
      </c>
      <c r="B514" s="284" t="str">
        <f>'PRINT TARIFF'!C479</f>
        <v>Shipco Transport SP Z O.O</v>
      </c>
      <c r="C514" s="285" t="str">
        <f>'PRINT TARIFF'!D479</f>
        <v>Poland</v>
      </c>
      <c r="D514" s="285" t="str">
        <f>'PRINT TARIFF'!E479</f>
        <v>Wroclaw</v>
      </c>
      <c r="E514" s="286"/>
      <c r="F514" s="287" t="str">
        <f>'PRINT TARIFF'!H479</f>
        <v>USD</v>
      </c>
      <c r="G514" s="288">
        <f>'PRINT TARIFF'!I479</f>
        <v>135</v>
      </c>
      <c r="H514" s="288">
        <f>'PRINT TARIFF'!J479</f>
        <v>135</v>
      </c>
      <c r="I514" s="288">
        <f>'PRINT TARIFF'!K479</f>
        <v>135</v>
      </c>
      <c r="J514" s="644" t="str">
        <f>'PRINT TARIFF'!L479</f>
        <v>via DEHAM</v>
      </c>
      <c r="K514" s="289">
        <f>'PRINT TARIFF'!N479</f>
        <v>62</v>
      </c>
      <c r="L514" s="288">
        <f>'PRINT TARIFF'!O479</f>
        <v>0</v>
      </c>
      <c r="M514" s="288">
        <f>'PRINT TARIFF'!P479</f>
        <v>0</v>
      </c>
      <c r="N514" s="288">
        <f>'PRINT TARIFF'!Q479</f>
        <v>0</v>
      </c>
      <c r="O514" s="288">
        <f>'PRINT TARIFF'!R479</f>
        <v>0</v>
      </c>
      <c r="P514" s="288">
        <f>'PRINT TARIFF'!S479</f>
        <v>20</v>
      </c>
      <c r="Q514" s="288">
        <f>'PRINT TARIFF'!T479</f>
        <v>16</v>
      </c>
      <c r="R514" s="288">
        <f>'PRINT TARIFF'!U479</f>
        <v>0</v>
      </c>
      <c r="S514" s="288">
        <f>'PRINT TARIFF'!V479</f>
        <v>0</v>
      </c>
      <c r="T514" s="288">
        <f>'PRINT TARIFF'!W479</f>
        <v>0</v>
      </c>
      <c r="U514" s="288">
        <f>'PRINT TARIFF'!X479</f>
        <v>0</v>
      </c>
      <c r="V514" s="288">
        <f>'PRINT TARIFF'!Y479</f>
        <v>0</v>
      </c>
      <c r="W514" s="288">
        <f>'PRINT TARIFF'!Z479</f>
        <v>0</v>
      </c>
      <c r="X514" s="289">
        <f>'PRINT TARIFF'!AA479</f>
        <v>102</v>
      </c>
      <c r="Y514" s="290">
        <f>'PRINT TARIFF'!AI479</f>
        <v>0</v>
      </c>
      <c r="Z514" s="290" t="str">
        <f>IF('PRINT TARIFF'!AJ479&lt;&gt;"",'PRINT TARIFF'!AJ479,"")</f>
        <v/>
      </c>
      <c r="AA514" s="291">
        <f>'PRINT TARIFF'!AK479</f>
        <v>0</v>
      </c>
    </row>
    <row r="515" spans="1:27" s="292" customFormat="1" ht="13.9" customHeight="1" x14ac:dyDescent="0.2">
      <c r="A515" s="283" t="str">
        <f>'PRINT TARIFF'!A480</f>
        <v>Melbourne</v>
      </c>
      <c r="B515" s="284" t="str">
        <f>'PRINT TARIFF'!C480</f>
        <v>Shipco Transport SP Z O.O</v>
      </c>
      <c r="C515" s="285" t="str">
        <f>'PRINT TARIFF'!D480</f>
        <v>Poland</v>
      </c>
      <c r="D515" s="285" t="str">
        <f>'PRINT TARIFF'!E480</f>
        <v>Wroclaw</v>
      </c>
      <c r="E515" s="286"/>
      <c r="F515" s="287" t="str">
        <f>'PRINT TARIFF'!H480</f>
        <v>USD</v>
      </c>
      <c r="G515" s="288">
        <f>'PRINT TARIFF'!I480</f>
        <v>116</v>
      </c>
      <c r="H515" s="288">
        <f>'PRINT TARIFF'!J480</f>
        <v>116</v>
      </c>
      <c r="I515" s="288">
        <f>'PRINT TARIFF'!K480</f>
        <v>116</v>
      </c>
      <c r="J515" s="644" t="str">
        <f>'PRINT TARIFF'!L480</f>
        <v>via DEHAM</v>
      </c>
      <c r="K515" s="289">
        <f>'PRINT TARIFF'!N480</f>
        <v>62</v>
      </c>
      <c r="L515" s="288">
        <f>'PRINT TARIFF'!O480</f>
        <v>0</v>
      </c>
      <c r="M515" s="288">
        <f>'PRINT TARIFF'!P480</f>
        <v>0</v>
      </c>
      <c r="N515" s="288">
        <f>'PRINT TARIFF'!Q480</f>
        <v>0</v>
      </c>
      <c r="O515" s="288">
        <f>'PRINT TARIFF'!R480</f>
        <v>0</v>
      </c>
      <c r="P515" s="288">
        <f>'PRINT TARIFF'!S480</f>
        <v>20</v>
      </c>
      <c r="Q515" s="288">
        <f>'PRINT TARIFF'!T480</f>
        <v>16</v>
      </c>
      <c r="R515" s="288">
        <f>'PRINT TARIFF'!U480</f>
        <v>0</v>
      </c>
      <c r="S515" s="288">
        <f>'PRINT TARIFF'!V480</f>
        <v>0</v>
      </c>
      <c r="T515" s="288">
        <f>'PRINT TARIFF'!W480</f>
        <v>0</v>
      </c>
      <c r="U515" s="288">
        <f>'PRINT TARIFF'!X480</f>
        <v>0</v>
      </c>
      <c r="V515" s="288">
        <f>'PRINT TARIFF'!Y480</f>
        <v>0</v>
      </c>
      <c r="W515" s="288">
        <f>'PRINT TARIFF'!Z480</f>
        <v>0</v>
      </c>
      <c r="X515" s="289">
        <f>'PRINT TARIFF'!AA480</f>
        <v>102</v>
      </c>
      <c r="Y515" s="290">
        <f>'PRINT TARIFF'!AI480</f>
        <v>0</v>
      </c>
      <c r="Z515" s="290" t="str">
        <f>IF('PRINT TARIFF'!AJ480&lt;&gt;"",'PRINT TARIFF'!AJ480,"")</f>
        <v/>
      </c>
      <c r="AA515" s="291">
        <f>'PRINT TARIFF'!AK480</f>
        <v>0</v>
      </c>
    </row>
    <row r="516" spans="1:27" s="292" customFormat="1" ht="13.9" customHeight="1" x14ac:dyDescent="0.2">
      <c r="A516" s="283" t="str">
        <f>'PRINT TARIFF'!A481</f>
        <v>Sydney</v>
      </c>
      <c r="B516" s="284" t="str">
        <f>'PRINT TARIFF'!C481</f>
        <v>Shipco Transport SP Z O.O</v>
      </c>
      <c r="C516" s="285" t="str">
        <f>'PRINT TARIFF'!D481</f>
        <v>Poland</v>
      </c>
      <c r="D516" s="285" t="str">
        <f>'PRINT TARIFF'!E481</f>
        <v>Wroclaw</v>
      </c>
      <c r="E516" s="286"/>
      <c r="F516" s="287" t="str">
        <f>'PRINT TARIFF'!H481</f>
        <v>USD</v>
      </c>
      <c r="G516" s="288">
        <f>'PRINT TARIFF'!I481</f>
        <v>116</v>
      </c>
      <c r="H516" s="288">
        <f>'PRINT TARIFF'!J481</f>
        <v>116</v>
      </c>
      <c r="I516" s="288">
        <f>'PRINT TARIFF'!K481</f>
        <v>116</v>
      </c>
      <c r="J516" s="644" t="str">
        <f>'PRINT TARIFF'!L481</f>
        <v>via DEHAM</v>
      </c>
      <c r="K516" s="289">
        <f>'PRINT TARIFF'!N481</f>
        <v>57</v>
      </c>
      <c r="L516" s="288">
        <f>'PRINT TARIFF'!O481</f>
        <v>0</v>
      </c>
      <c r="M516" s="288">
        <f>'PRINT TARIFF'!P481</f>
        <v>0</v>
      </c>
      <c r="N516" s="288">
        <f>'PRINT TARIFF'!Q481</f>
        <v>0</v>
      </c>
      <c r="O516" s="288">
        <f>'PRINT TARIFF'!R481</f>
        <v>0</v>
      </c>
      <c r="P516" s="288">
        <f>'PRINT TARIFF'!S481</f>
        <v>20</v>
      </c>
      <c r="Q516" s="288">
        <f>'PRINT TARIFF'!T481</f>
        <v>16</v>
      </c>
      <c r="R516" s="288">
        <f>'PRINT TARIFF'!U481</f>
        <v>0</v>
      </c>
      <c r="S516" s="288">
        <f>'PRINT TARIFF'!V481</f>
        <v>0</v>
      </c>
      <c r="T516" s="288">
        <f>'PRINT TARIFF'!W481</f>
        <v>0</v>
      </c>
      <c r="U516" s="288">
        <f>'PRINT TARIFF'!X481</f>
        <v>0</v>
      </c>
      <c r="V516" s="288">
        <f>'PRINT TARIFF'!Y481</f>
        <v>0</v>
      </c>
      <c r="W516" s="288">
        <f>'PRINT TARIFF'!Z481</f>
        <v>0</v>
      </c>
      <c r="X516" s="289">
        <f>'PRINT TARIFF'!AA481</f>
        <v>102</v>
      </c>
      <c r="Y516" s="290">
        <f>'PRINT TARIFF'!AI481</f>
        <v>0</v>
      </c>
      <c r="Z516" s="290" t="str">
        <f>IF('PRINT TARIFF'!AJ481&lt;&gt;"",'PRINT TARIFF'!AJ481,"")</f>
        <v/>
      </c>
      <c r="AA516" s="291">
        <f>'PRINT TARIFF'!AK481</f>
        <v>0</v>
      </c>
    </row>
    <row r="517" spans="1:27" s="292" customFormat="1" ht="13.9" customHeight="1" x14ac:dyDescent="0.2">
      <c r="A517" s="283" t="str">
        <f>'PRINT TARIFF'!A482</f>
        <v>Adelaide</v>
      </c>
      <c r="B517" s="284" t="str">
        <f>'PRINT TARIFF'!C482</f>
        <v>IBERGLORY</v>
      </c>
      <c r="C517" s="285" t="str">
        <f>'PRINT TARIFF'!D482</f>
        <v>Portugal</v>
      </c>
      <c r="D517" s="285" t="str">
        <f>'PRINT TARIFF'!E482</f>
        <v>Leixoes</v>
      </c>
      <c r="E517" s="286"/>
      <c r="F517" s="287" t="str">
        <f>'PRINT TARIFF'!H482</f>
        <v>USD</v>
      </c>
      <c r="G517" s="288">
        <f>'PRINT TARIFF'!I482</f>
        <v>100</v>
      </c>
      <c r="H517" s="288">
        <f>'PRINT TARIFF'!J482</f>
        <v>100</v>
      </c>
      <c r="I517" s="288">
        <f>'PRINT TARIFF'!K482</f>
        <v>100</v>
      </c>
      <c r="J517" s="644" t="str">
        <f>'PRINT TARIFF'!L482</f>
        <v>via ESBCN / via SGSIN</v>
      </c>
      <c r="K517" s="289">
        <f>'PRINT TARIFF'!N482</f>
        <v>73</v>
      </c>
      <c r="L517" s="288">
        <f>'PRINT TARIFF'!O482</f>
        <v>0</v>
      </c>
      <c r="M517" s="288">
        <f>'PRINT TARIFF'!P482</f>
        <v>0</v>
      </c>
      <c r="N517" s="288">
        <f>'PRINT TARIFF'!Q482</f>
        <v>20</v>
      </c>
      <c r="O517" s="288">
        <f>'PRINT TARIFF'!R482</f>
        <v>0</v>
      </c>
      <c r="P517" s="288">
        <f>'PRINT TARIFF'!S482</f>
        <v>0</v>
      </c>
      <c r="Q517" s="288">
        <f>'PRINT TARIFF'!T482</f>
        <v>10</v>
      </c>
      <c r="R517" s="288">
        <f>'PRINT TARIFF'!U482</f>
        <v>10</v>
      </c>
      <c r="S517" s="288">
        <f>'PRINT TARIFF'!V482</f>
        <v>0</v>
      </c>
      <c r="T517" s="288">
        <f>'PRINT TARIFF'!W482</f>
        <v>0</v>
      </c>
      <c r="U517" s="288">
        <f>'PRINT TARIFF'!X482</f>
        <v>0</v>
      </c>
      <c r="V517" s="288">
        <f>'PRINT TARIFF'!Y482</f>
        <v>0</v>
      </c>
      <c r="W517" s="288">
        <f>'PRINT TARIFF'!Z482</f>
        <v>0</v>
      </c>
      <c r="X517" s="289">
        <f>'PRINT TARIFF'!AA482</f>
        <v>103</v>
      </c>
      <c r="Y517" s="290">
        <f>'PRINT TARIFF'!AI482</f>
        <v>0</v>
      </c>
      <c r="Z517" s="290" t="str">
        <f>IF('PRINT TARIFF'!AJ482&lt;&gt;"",'PRINT TARIFF'!AJ482,"")</f>
        <v/>
      </c>
      <c r="AA517" s="291">
        <f>'PRINT TARIFF'!AK482</f>
        <v>0</v>
      </c>
    </row>
    <row r="518" spans="1:27" s="292" customFormat="1" ht="13.9" customHeight="1" x14ac:dyDescent="0.2">
      <c r="A518" s="283" t="str">
        <f>'PRINT TARIFF'!A483</f>
        <v>Brisbane</v>
      </c>
      <c r="B518" s="284" t="str">
        <f>'PRINT TARIFF'!C483</f>
        <v>IBERGLORY</v>
      </c>
      <c r="C518" s="285" t="str">
        <f>'PRINT TARIFF'!D483</f>
        <v>Portugal</v>
      </c>
      <c r="D518" s="285" t="str">
        <f>'PRINT TARIFF'!E483</f>
        <v>Leixoes</v>
      </c>
      <c r="E518" s="286"/>
      <c r="F518" s="287" t="str">
        <f>'PRINT TARIFF'!H483</f>
        <v>USD</v>
      </c>
      <c r="G518" s="288">
        <f>'PRINT TARIFF'!I483</f>
        <v>89</v>
      </c>
      <c r="H518" s="288">
        <f>'PRINT TARIFF'!J483</f>
        <v>89</v>
      </c>
      <c r="I518" s="288">
        <f>'PRINT TARIFF'!K483</f>
        <v>89</v>
      </c>
      <c r="J518" s="644" t="str">
        <f>'PRINT TARIFF'!L483</f>
        <v>Direct via ESBCN</v>
      </c>
      <c r="K518" s="289">
        <f>'PRINT TARIFF'!N483</f>
        <v>52</v>
      </c>
      <c r="L518" s="288">
        <f>'PRINT TARIFF'!O483</f>
        <v>0</v>
      </c>
      <c r="M518" s="288">
        <f>'PRINT TARIFF'!P483</f>
        <v>6</v>
      </c>
      <c r="N518" s="288">
        <f>'PRINT TARIFF'!Q483</f>
        <v>5</v>
      </c>
      <c r="O518" s="288">
        <f>'PRINT TARIFF'!R483</f>
        <v>0</v>
      </c>
      <c r="P518" s="288">
        <f>'PRINT TARIFF'!S483</f>
        <v>33</v>
      </c>
      <c r="Q518" s="288">
        <f>'PRINT TARIFF'!T483</f>
        <v>10</v>
      </c>
      <c r="R518" s="288">
        <f>'PRINT TARIFF'!U483</f>
        <v>0</v>
      </c>
      <c r="S518" s="288">
        <f>'PRINT TARIFF'!V483</f>
        <v>0</v>
      </c>
      <c r="T518" s="288">
        <f>'PRINT TARIFF'!W483</f>
        <v>0</v>
      </c>
      <c r="U518" s="288">
        <f>'PRINT TARIFF'!X483</f>
        <v>0</v>
      </c>
      <c r="V518" s="288">
        <f>'PRINT TARIFF'!Y483</f>
        <v>0</v>
      </c>
      <c r="W518" s="288">
        <f>'PRINT TARIFF'!Z483</f>
        <v>0</v>
      </c>
      <c r="X518" s="289">
        <f>'PRINT TARIFF'!AA483</f>
        <v>103</v>
      </c>
      <c r="Y518" s="290">
        <f>'PRINT TARIFF'!AI483</f>
        <v>0</v>
      </c>
      <c r="Z518" s="290" t="str">
        <f>IF('PRINT TARIFF'!AJ483&lt;&gt;"",'PRINT TARIFF'!AJ483,"")</f>
        <v/>
      </c>
      <c r="AA518" s="291">
        <f>'PRINT TARIFF'!AK483</f>
        <v>0</v>
      </c>
    </row>
    <row r="519" spans="1:27" s="292" customFormat="1" ht="13.9" customHeight="1" x14ac:dyDescent="0.2">
      <c r="A519" s="283" t="str">
        <f>'PRINT TARIFF'!A484</f>
        <v>Fremantle</v>
      </c>
      <c r="B519" s="284" t="str">
        <f>'PRINT TARIFF'!C484</f>
        <v>IBERGLORY</v>
      </c>
      <c r="C519" s="285" t="str">
        <f>'PRINT TARIFF'!D484</f>
        <v>Portugal</v>
      </c>
      <c r="D519" s="285" t="str">
        <f>'PRINT TARIFF'!E484</f>
        <v>Leixoes</v>
      </c>
      <c r="E519" s="286"/>
      <c r="F519" s="287" t="str">
        <f>'PRINT TARIFF'!H484</f>
        <v>USD</v>
      </c>
      <c r="G519" s="288">
        <f>'PRINT TARIFF'!I484</f>
        <v>99</v>
      </c>
      <c r="H519" s="288">
        <f>'PRINT TARIFF'!J484</f>
        <v>99</v>
      </c>
      <c r="I519" s="288">
        <f>'PRINT TARIFF'!K484</f>
        <v>99</v>
      </c>
      <c r="J519" s="644" t="str">
        <f>'PRINT TARIFF'!L484</f>
        <v>via ESBCN / via SGSIN</v>
      </c>
      <c r="K519" s="289">
        <f>'PRINT TARIFF'!N484</f>
        <v>61</v>
      </c>
      <c r="L519" s="288">
        <f>'PRINT TARIFF'!O484</f>
        <v>0</v>
      </c>
      <c r="M519" s="288">
        <f>'PRINT TARIFF'!P484</f>
        <v>0</v>
      </c>
      <c r="N519" s="288">
        <f>'PRINT TARIFF'!Q484</f>
        <v>20</v>
      </c>
      <c r="O519" s="288">
        <f>'PRINT TARIFF'!R484</f>
        <v>0</v>
      </c>
      <c r="P519" s="288">
        <f>'PRINT TARIFF'!S484</f>
        <v>0</v>
      </c>
      <c r="Q519" s="288">
        <f>'PRINT TARIFF'!T484</f>
        <v>10</v>
      </c>
      <c r="R519" s="288">
        <f>'PRINT TARIFF'!U484</f>
        <v>10</v>
      </c>
      <c r="S519" s="288">
        <f>'PRINT TARIFF'!V484</f>
        <v>0</v>
      </c>
      <c r="T519" s="288">
        <f>'PRINT TARIFF'!W484</f>
        <v>0</v>
      </c>
      <c r="U519" s="288">
        <f>'PRINT TARIFF'!X484</f>
        <v>0</v>
      </c>
      <c r="V519" s="288">
        <f>'PRINT TARIFF'!Y484</f>
        <v>0</v>
      </c>
      <c r="W519" s="288">
        <f>'PRINT TARIFF'!Z484</f>
        <v>0</v>
      </c>
      <c r="X519" s="289">
        <f>'PRINT TARIFF'!AA484</f>
        <v>103</v>
      </c>
      <c r="Y519" s="290">
        <f>'PRINT TARIFF'!AI484</f>
        <v>0</v>
      </c>
      <c r="Z519" s="290" t="str">
        <f>IF('PRINT TARIFF'!AJ484&lt;&gt;"",'PRINT TARIFF'!AJ484,"")</f>
        <v/>
      </c>
      <c r="AA519" s="291">
        <f>'PRINT TARIFF'!AK484</f>
        <v>0</v>
      </c>
    </row>
    <row r="520" spans="1:27" s="292" customFormat="1" ht="13.9" customHeight="1" x14ac:dyDescent="0.2">
      <c r="A520" s="283" t="str">
        <f>'PRINT TARIFF'!A485</f>
        <v>Melbourne</v>
      </c>
      <c r="B520" s="284" t="str">
        <f>'PRINT TARIFF'!C485</f>
        <v>IBERGLORY</v>
      </c>
      <c r="C520" s="285" t="str">
        <f>'PRINT TARIFF'!D485</f>
        <v>Portugal</v>
      </c>
      <c r="D520" s="285" t="str">
        <f>'PRINT TARIFF'!E485</f>
        <v>Leixoes</v>
      </c>
      <c r="E520" s="286"/>
      <c r="F520" s="287" t="str">
        <f>'PRINT TARIFF'!H485</f>
        <v>USD</v>
      </c>
      <c r="G520" s="288">
        <f>'PRINT TARIFF'!I485</f>
        <v>84</v>
      </c>
      <c r="H520" s="288">
        <f>'PRINT TARIFF'!J485</f>
        <v>84</v>
      </c>
      <c r="I520" s="288">
        <f>'PRINT TARIFF'!K485</f>
        <v>84</v>
      </c>
      <c r="J520" s="644" t="str">
        <f>'PRINT TARIFF'!L485</f>
        <v>Direct via ESBCN</v>
      </c>
      <c r="K520" s="289">
        <f>'PRINT TARIFF'!N485</f>
        <v>51</v>
      </c>
      <c r="L520" s="288">
        <f>'PRINT TARIFF'!O485</f>
        <v>0</v>
      </c>
      <c r="M520" s="288">
        <f>'PRINT TARIFF'!P485</f>
        <v>6</v>
      </c>
      <c r="N520" s="288">
        <f>'PRINT TARIFF'!Q485</f>
        <v>5</v>
      </c>
      <c r="O520" s="288">
        <f>'PRINT TARIFF'!R485</f>
        <v>0</v>
      </c>
      <c r="P520" s="288">
        <f>'PRINT TARIFF'!S485</f>
        <v>33</v>
      </c>
      <c r="Q520" s="288">
        <f>'PRINT TARIFF'!T485</f>
        <v>10</v>
      </c>
      <c r="R520" s="288">
        <f>'PRINT TARIFF'!U485</f>
        <v>0</v>
      </c>
      <c r="S520" s="288">
        <f>'PRINT TARIFF'!V485</f>
        <v>0</v>
      </c>
      <c r="T520" s="288">
        <f>'PRINT TARIFF'!W485</f>
        <v>0</v>
      </c>
      <c r="U520" s="288">
        <f>'PRINT TARIFF'!X485</f>
        <v>0</v>
      </c>
      <c r="V520" s="288">
        <f>'PRINT TARIFF'!Y485</f>
        <v>0</v>
      </c>
      <c r="W520" s="288">
        <f>'PRINT TARIFF'!Z485</f>
        <v>0</v>
      </c>
      <c r="X520" s="289">
        <f>'PRINT TARIFF'!AA485</f>
        <v>103</v>
      </c>
      <c r="Y520" s="290">
        <f>'PRINT TARIFF'!AI485</f>
        <v>0</v>
      </c>
      <c r="Z520" s="290" t="str">
        <f>IF('PRINT TARIFF'!AJ485&lt;&gt;"",'PRINT TARIFF'!AJ485,"")</f>
        <v/>
      </c>
      <c r="AA520" s="291">
        <f>'PRINT TARIFF'!AK485</f>
        <v>0</v>
      </c>
    </row>
    <row r="521" spans="1:27" s="292" customFormat="1" ht="13.9" customHeight="1" x14ac:dyDescent="0.2">
      <c r="A521" s="283" t="str">
        <f>'PRINT TARIFF'!A486</f>
        <v>Sydney</v>
      </c>
      <c r="B521" s="284" t="str">
        <f>'PRINT TARIFF'!C486</f>
        <v>IBERGLORY</v>
      </c>
      <c r="C521" s="285" t="str">
        <f>'PRINT TARIFF'!D486</f>
        <v>Portugal</v>
      </c>
      <c r="D521" s="285" t="str">
        <f>'PRINT TARIFF'!E486</f>
        <v>Leixoes</v>
      </c>
      <c r="E521" s="286"/>
      <c r="F521" s="287" t="str">
        <f>'PRINT TARIFF'!H486</f>
        <v>USD</v>
      </c>
      <c r="G521" s="288">
        <f>'PRINT TARIFF'!I486</f>
        <v>84</v>
      </c>
      <c r="H521" s="288">
        <f>'PRINT TARIFF'!J486</f>
        <v>84</v>
      </c>
      <c r="I521" s="288">
        <f>'PRINT TARIFF'!K486</f>
        <v>84</v>
      </c>
      <c r="J521" s="644" t="str">
        <f>'PRINT TARIFF'!L486</f>
        <v>Direct via ESBCN</v>
      </c>
      <c r="K521" s="289">
        <f>'PRINT TARIFF'!N486</f>
        <v>50</v>
      </c>
      <c r="L521" s="288">
        <f>'PRINT TARIFF'!O486</f>
        <v>0</v>
      </c>
      <c r="M521" s="288">
        <f>'PRINT TARIFF'!P486</f>
        <v>6</v>
      </c>
      <c r="N521" s="288">
        <f>'PRINT TARIFF'!Q486</f>
        <v>5</v>
      </c>
      <c r="O521" s="288">
        <f>'PRINT TARIFF'!R486</f>
        <v>0</v>
      </c>
      <c r="P521" s="288">
        <f>'PRINT TARIFF'!S486</f>
        <v>33</v>
      </c>
      <c r="Q521" s="288">
        <f>'PRINT TARIFF'!T486</f>
        <v>10</v>
      </c>
      <c r="R521" s="288">
        <f>'PRINT TARIFF'!U486</f>
        <v>0</v>
      </c>
      <c r="S521" s="288">
        <f>'PRINT TARIFF'!V486</f>
        <v>0</v>
      </c>
      <c r="T521" s="288">
        <f>'PRINT TARIFF'!W486</f>
        <v>0</v>
      </c>
      <c r="U521" s="288">
        <f>'PRINT TARIFF'!X486</f>
        <v>0</v>
      </c>
      <c r="V521" s="288">
        <f>'PRINT TARIFF'!Y486</f>
        <v>0</v>
      </c>
      <c r="W521" s="288">
        <f>'PRINT TARIFF'!Z486</f>
        <v>0</v>
      </c>
      <c r="X521" s="289">
        <f>'PRINT TARIFF'!AA486</f>
        <v>103</v>
      </c>
      <c r="Y521" s="290">
        <f>'PRINT TARIFF'!AI486</f>
        <v>0</v>
      </c>
      <c r="Z521" s="290" t="str">
        <f>IF('PRINT TARIFF'!AJ486&lt;&gt;"",'PRINT TARIFF'!AJ486,"")</f>
        <v/>
      </c>
      <c r="AA521" s="291">
        <f>'PRINT TARIFF'!AK486</f>
        <v>0</v>
      </c>
    </row>
    <row r="522" spans="1:27" s="292" customFormat="1" ht="13.9" customHeight="1" x14ac:dyDescent="0.2">
      <c r="A522" s="283" t="str">
        <f>'PRINT TARIFF'!A487</f>
        <v>Adelaide</v>
      </c>
      <c r="B522" s="284" t="str">
        <f>'PRINT TARIFF'!C487</f>
        <v>IBERGLORY</v>
      </c>
      <c r="C522" s="285" t="str">
        <f>'PRINT TARIFF'!D487</f>
        <v>Portugal</v>
      </c>
      <c r="D522" s="285" t="str">
        <f>'PRINT TARIFF'!E487</f>
        <v>Lisboa</v>
      </c>
      <c r="E522" s="286"/>
      <c r="F522" s="287" t="str">
        <f>'PRINT TARIFF'!H487</f>
        <v>USD</v>
      </c>
      <c r="G522" s="288">
        <f>'PRINT TARIFF'!I487</f>
        <v>98</v>
      </c>
      <c r="H522" s="288">
        <f>'PRINT TARIFF'!J487</f>
        <v>98</v>
      </c>
      <c r="I522" s="288">
        <f>'PRINT TARIFF'!K487</f>
        <v>98</v>
      </c>
      <c r="J522" s="644" t="str">
        <f>'PRINT TARIFF'!L487</f>
        <v>via ESBCN / via SGSIN</v>
      </c>
      <c r="K522" s="289">
        <f>'PRINT TARIFF'!N487</f>
        <v>73</v>
      </c>
      <c r="L522" s="288">
        <f>'PRINT TARIFF'!O487</f>
        <v>0</v>
      </c>
      <c r="M522" s="288">
        <f>'PRINT TARIFF'!P487</f>
        <v>0</v>
      </c>
      <c r="N522" s="288">
        <f>'PRINT TARIFF'!Q487</f>
        <v>20</v>
      </c>
      <c r="O522" s="288">
        <f>'PRINT TARIFF'!R487</f>
        <v>0</v>
      </c>
      <c r="P522" s="288">
        <f>'PRINT TARIFF'!S487</f>
        <v>0</v>
      </c>
      <c r="Q522" s="288">
        <f>'PRINT TARIFF'!T487</f>
        <v>10</v>
      </c>
      <c r="R522" s="288">
        <f>'PRINT TARIFF'!U487</f>
        <v>10</v>
      </c>
      <c r="S522" s="288">
        <f>'PRINT TARIFF'!V487</f>
        <v>0</v>
      </c>
      <c r="T522" s="288">
        <f>'PRINT TARIFF'!W487</f>
        <v>0</v>
      </c>
      <c r="U522" s="288">
        <f>'PRINT TARIFF'!X487</f>
        <v>0</v>
      </c>
      <c r="V522" s="288">
        <f>'PRINT TARIFF'!Y487</f>
        <v>0</v>
      </c>
      <c r="W522" s="288">
        <f>'PRINT TARIFF'!Z487</f>
        <v>0</v>
      </c>
      <c r="X522" s="289">
        <f>'PRINT TARIFF'!AA487</f>
        <v>104</v>
      </c>
      <c r="Y522" s="290">
        <f>'PRINT TARIFF'!AI487</f>
        <v>0</v>
      </c>
      <c r="Z522" s="290" t="str">
        <f>IF('PRINT TARIFF'!AJ487&lt;&gt;"",'PRINT TARIFF'!AJ487,"")</f>
        <v/>
      </c>
      <c r="AA522" s="291">
        <f>'PRINT TARIFF'!AK487</f>
        <v>0</v>
      </c>
    </row>
    <row r="523" spans="1:27" s="292" customFormat="1" ht="13.9" customHeight="1" x14ac:dyDescent="0.2">
      <c r="A523" s="283" t="str">
        <f>'PRINT TARIFF'!A488</f>
        <v>Brisbane</v>
      </c>
      <c r="B523" s="284" t="str">
        <f>'PRINT TARIFF'!C488</f>
        <v>IBERGLORY</v>
      </c>
      <c r="C523" s="285" t="str">
        <f>'PRINT TARIFF'!D488</f>
        <v>Portugal</v>
      </c>
      <c r="D523" s="285" t="str">
        <f>'PRINT TARIFF'!E488</f>
        <v>Lisboa</v>
      </c>
      <c r="E523" s="286"/>
      <c r="F523" s="287" t="str">
        <f>'PRINT TARIFF'!H488</f>
        <v>USD</v>
      </c>
      <c r="G523" s="288">
        <f>'PRINT TARIFF'!I488</f>
        <v>89</v>
      </c>
      <c r="H523" s="288">
        <f>'PRINT TARIFF'!J488</f>
        <v>89</v>
      </c>
      <c r="I523" s="288">
        <f>'PRINT TARIFF'!K488</f>
        <v>89</v>
      </c>
      <c r="J523" s="644" t="str">
        <f>'PRINT TARIFF'!L488</f>
        <v>Direct via ESBCN</v>
      </c>
      <c r="K523" s="289">
        <f>'PRINT TARIFF'!N488</f>
        <v>52</v>
      </c>
      <c r="L523" s="288">
        <f>'PRINT TARIFF'!O488</f>
        <v>0</v>
      </c>
      <c r="M523" s="288">
        <f>'PRINT TARIFF'!P488</f>
        <v>6</v>
      </c>
      <c r="N523" s="288">
        <f>'PRINT TARIFF'!Q488</f>
        <v>5</v>
      </c>
      <c r="O523" s="288">
        <f>'PRINT TARIFF'!R488</f>
        <v>0</v>
      </c>
      <c r="P523" s="288">
        <f>'PRINT TARIFF'!S488</f>
        <v>33</v>
      </c>
      <c r="Q523" s="288">
        <f>'PRINT TARIFF'!T488</f>
        <v>10</v>
      </c>
      <c r="R523" s="288">
        <f>'PRINT TARIFF'!U488</f>
        <v>0</v>
      </c>
      <c r="S523" s="288">
        <f>'PRINT TARIFF'!V488</f>
        <v>0</v>
      </c>
      <c r="T523" s="288">
        <f>'PRINT TARIFF'!W488</f>
        <v>0</v>
      </c>
      <c r="U523" s="288">
        <f>'PRINT TARIFF'!X488</f>
        <v>0</v>
      </c>
      <c r="V523" s="288">
        <f>'PRINT TARIFF'!Y488</f>
        <v>0</v>
      </c>
      <c r="W523" s="288">
        <f>'PRINT TARIFF'!Z488</f>
        <v>0</v>
      </c>
      <c r="X523" s="289">
        <f>'PRINT TARIFF'!AA488</f>
        <v>104</v>
      </c>
      <c r="Y523" s="290">
        <f>'PRINT TARIFF'!AI488</f>
        <v>0</v>
      </c>
      <c r="Z523" s="290" t="str">
        <f>IF('PRINT TARIFF'!AJ488&lt;&gt;"",'PRINT TARIFF'!AJ488,"")</f>
        <v/>
      </c>
      <c r="AA523" s="291">
        <f>'PRINT TARIFF'!AK488</f>
        <v>0</v>
      </c>
    </row>
    <row r="524" spans="1:27" s="292" customFormat="1" ht="13.9" customHeight="1" x14ac:dyDescent="0.2">
      <c r="A524" s="283" t="str">
        <f>'PRINT TARIFF'!A489</f>
        <v>Fremantle</v>
      </c>
      <c r="B524" s="284" t="str">
        <f>'PRINT TARIFF'!C489</f>
        <v>IBERGLORY</v>
      </c>
      <c r="C524" s="285" t="str">
        <f>'PRINT TARIFF'!D489</f>
        <v>Portugal</v>
      </c>
      <c r="D524" s="285" t="str">
        <f>'PRINT TARIFF'!E489</f>
        <v>Lisboa</v>
      </c>
      <c r="E524" s="286"/>
      <c r="F524" s="287" t="str">
        <f>'PRINT TARIFF'!H489</f>
        <v>USD</v>
      </c>
      <c r="G524" s="288">
        <f>'PRINT TARIFF'!I489</f>
        <v>99</v>
      </c>
      <c r="H524" s="288">
        <f>'PRINT TARIFF'!J489</f>
        <v>99</v>
      </c>
      <c r="I524" s="288">
        <f>'PRINT TARIFF'!K489</f>
        <v>99</v>
      </c>
      <c r="J524" s="644" t="str">
        <f>'PRINT TARIFF'!L489</f>
        <v>via ESBCN / via SGSIN</v>
      </c>
      <c r="K524" s="289">
        <f>'PRINT TARIFF'!N489</f>
        <v>61</v>
      </c>
      <c r="L524" s="288">
        <f>'PRINT TARIFF'!O489</f>
        <v>0</v>
      </c>
      <c r="M524" s="288">
        <f>'PRINT TARIFF'!P489</f>
        <v>0</v>
      </c>
      <c r="N524" s="288">
        <f>'PRINT TARIFF'!Q489</f>
        <v>20</v>
      </c>
      <c r="O524" s="288">
        <f>'PRINT TARIFF'!R489</f>
        <v>0</v>
      </c>
      <c r="P524" s="288">
        <f>'PRINT TARIFF'!S489</f>
        <v>0</v>
      </c>
      <c r="Q524" s="288">
        <f>'PRINT TARIFF'!T489</f>
        <v>10</v>
      </c>
      <c r="R524" s="288">
        <f>'PRINT TARIFF'!U489</f>
        <v>10</v>
      </c>
      <c r="S524" s="288">
        <f>'PRINT TARIFF'!V489</f>
        <v>0</v>
      </c>
      <c r="T524" s="288">
        <f>'PRINT TARIFF'!W489</f>
        <v>0</v>
      </c>
      <c r="U524" s="288">
        <f>'PRINT TARIFF'!X489</f>
        <v>0</v>
      </c>
      <c r="V524" s="288">
        <f>'PRINT TARIFF'!Y489</f>
        <v>0</v>
      </c>
      <c r="W524" s="288">
        <f>'PRINT TARIFF'!Z489</f>
        <v>0</v>
      </c>
      <c r="X524" s="289">
        <f>'PRINT TARIFF'!AA489</f>
        <v>104</v>
      </c>
      <c r="Y524" s="290">
        <f>'PRINT TARIFF'!AI489</f>
        <v>0</v>
      </c>
      <c r="Z524" s="290" t="str">
        <f>IF('PRINT TARIFF'!AJ489&lt;&gt;"",'PRINT TARIFF'!AJ489,"")</f>
        <v/>
      </c>
      <c r="AA524" s="291">
        <f>'PRINT TARIFF'!AK489</f>
        <v>0</v>
      </c>
    </row>
    <row r="525" spans="1:27" s="292" customFormat="1" ht="13.9" customHeight="1" x14ac:dyDescent="0.2">
      <c r="A525" s="283" t="str">
        <f>'PRINT TARIFF'!A490</f>
        <v>Melbourne</v>
      </c>
      <c r="B525" s="284" t="str">
        <f>'PRINT TARIFF'!C490</f>
        <v>IBERGLORY</v>
      </c>
      <c r="C525" s="285" t="str">
        <f>'PRINT TARIFF'!D490</f>
        <v>Portugal</v>
      </c>
      <c r="D525" s="285" t="str">
        <f>'PRINT TARIFF'!E490</f>
        <v>Lisboa</v>
      </c>
      <c r="E525" s="286"/>
      <c r="F525" s="287" t="str">
        <f>'PRINT TARIFF'!H490</f>
        <v>USD</v>
      </c>
      <c r="G525" s="288">
        <f>'PRINT TARIFF'!I490</f>
        <v>84</v>
      </c>
      <c r="H525" s="288">
        <f>'PRINT TARIFF'!J490</f>
        <v>84</v>
      </c>
      <c r="I525" s="288">
        <f>'PRINT TARIFF'!K490</f>
        <v>84</v>
      </c>
      <c r="J525" s="644" t="str">
        <f>'PRINT TARIFF'!L490</f>
        <v>Direct via ESBCN</v>
      </c>
      <c r="K525" s="289">
        <f>'PRINT TARIFF'!N490</f>
        <v>51</v>
      </c>
      <c r="L525" s="288">
        <f>'PRINT TARIFF'!O490</f>
        <v>0</v>
      </c>
      <c r="M525" s="288">
        <f>'PRINT TARIFF'!P490</f>
        <v>6</v>
      </c>
      <c r="N525" s="288">
        <f>'PRINT TARIFF'!Q490</f>
        <v>5</v>
      </c>
      <c r="O525" s="288">
        <f>'PRINT TARIFF'!R490</f>
        <v>0</v>
      </c>
      <c r="P525" s="288">
        <f>'PRINT TARIFF'!S490</f>
        <v>33</v>
      </c>
      <c r="Q525" s="288">
        <f>'PRINT TARIFF'!T490</f>
        <v>10</v>
      </c>
      <c r="R525" s="288">
        <f>'PRINT TARIFF'!U490</f>
        <v>0</v>
      </c>
      <c r="S525" s="288">
        <f>'PRINT TARIFF'!V490</f>
        <v>0</v>
      </c>
      <c r="T525" s="288">
        <f>'PRINT TARIFF'!W490</f>
        <v>0</v>
      </c>
      <c r="U525" s="288">
        <f>'PRINT TARIFF'!X490</f>
        <v>0</v>
      </c>
      <c r="V525" s="288">
        <f>'PRINT TARIFF'!Y490</f>
        <v>0</v>
      </c>
      <c r="W525" s="288">
        <f>'PRINT TARIFF'!Z490</f>
        <v>0</v>
      </c>
      <c r="X525" s="289">
        <f>'PRINT TARIFF'!AA490</f>
        <v>104</v>
      </c>
      <c r="Y525" s="290">
        <f>'PRINT TARIFF'!AI490</f>
        <v>0</v>
      </c>
      <c r="Z525" s="290" t="str">
        <f>IF('PRINT TARIFF'!AJ490&lt;&gt;"",'PRINT TARIFF'!AJ490,"")</f>
        <v/>
      </c>
      <c r="AA525" s="291">
        <f>'PRINT TARIFF'!AK490</f>
        <v>0</v>
      </c>
    </row>
    <row r="526" spans="1:27" s="292" customFormat="1" ht="13.9" customHeight="1" x14ac:dyDescent="0.2">
      <c r="A526" s="283" t="str">
        <f>'PRINT TARIFF'!A491</f>
        <v>Sydney</v>
      </c>
      <c r="B526" s="284" t="str">
        <f>'PRINT TARIFF'!C491</f>
        <v>IBERGLORY</v>
      </c>
      <c r="C526" s="285" t="str">
        <f>'PRINT TARIFF'!D491</f>
        <v>Portugal</v>
      </c>
      <c r="D526" s="285" t="str">
        <f>'PRINT TARIFF'!E491</f>
        <v>Lisboa</v>
      </c>
      <c r="E526" s="286"/>
      <c r="F526" s="287" t="str">
        <f>'PRINT TARIFF'!H491</f>
        <v>USD</v>
      </c>
      <c r="G526" s="288">
        <f>'PRINT TARIFF'!I491</f>
        <v>84</v>
      </c>
      <c r="H526" s="288">
        <f>'PRINT TARIFF'!J491</f>
        <v>84</v>
      </c>
      <c r="I526" s="288">
        <f>'PRINT TARIFF'!K491</f>
        <v>84</v>
      </c>
      <c r="J526" s="644" t="str">
        <f>'PRINT TARIFF'!L491</f>
        <v>Direct via ESBCN</v>
      </c>
      <c r="K526" s="289">
        <f>'PRINT TARIFF'!N491</f>
        <v>50</v>
      </c>
      <c r="L526" s="288">
        <f>'PRINT TARIFF'!O491</f>
        <v>0</v>
      </c>
      <c r="M526" s="288">
        <f>'PRINT TARIFF'!P491</f>
        <v>6</v>
      </c>
      <c r="N526" s="288">
        <f>'PRINT TARIFF'!Q491</f>
        <v>5</v>
      </c>
      <c r="O526" s="288">
        <f>'PRINT TARIFF'!R491</f>
        <v>0</v>
      </c>
      <c r="P526" s="288">
        <f>'PRINT TARIFF'!S491</f>
        <v>33</v>
      </c>
      <c r="Q526" s="288">
        <f>'PRINT TARIFF'!T491</f>
        <v>10</v>
      </c>
      <c r="R526" s="288">
        <f>'PRINT TARIFF'!U491</f>
        <v>0</v>
      </c>
      <c r="S526" s="288">
        <f>'PRINT TARIFF'!V491</f>
        <v>0</v>
      </c>
      <c r="T526" s="288">
        <f>'PRINT TARIFF'!W491</f>
        <v>0</v>
      </c>
      <c r="U526" s="288">
        <f>'PRINT TARIFF'!X491</f>
        <v>0</v>
      </c>
      <c r="V526" s="288">
        <f>'PRINT TARIFF'!Y491</f>
        <v>0</v>
      </c>
      <c r="W526" s="288">
        <f>'PRINT TARIFF'!Z491</f>
        <v>0</v>
      </c>
      <c r="X526" s="289">
        <f>'PRINT TARIFF'!AA491</f>
        <v>104</v>
      </c>
      <c r="Y526" s="290">
        <f>'PRINT TARIFF'!AI491</f>
        <v>0</v>
      </c>
      <c r="Z526" s="290" t="str">
        <f>IF('PRINT TARIFF'!AJ491&lt;&gt;"",'PRINT TARIFF'!AJ491,"")</f>
        <v/>
      </c>
      <c r="AA526" s="291">
        <f>'PRINT TARIFF'!AK491</f>
        <v>0</v>
      </c>
    </row>
    <row r="527" spans="1:27" s="292" customFormat="1" ht="13.9" customHeight="1" x14ac:dyDescent="0.2">
      <c r="A527" s="283" t="str">
        <f>'PRINT TARIFF'!A492</f>
        <v>Adelaide</v>
      </c>
      <c r="B527" s="284" t="str">
        <f>'PRINT TARIFF'!C492</f>
        <v>IBERGLORY</v>
      </c>
      <c r="C527" s="285" t="str">
        <f>'PRINT TARIFF'!D492</f>
        <v>Portugal</v>
      </c>
      <c r="D527" s="285" t="str">
        <f>'PRINT TARIFF'!E492</f>
        <v>Porto</v>
      </c>
      <c r="E527" s="286"/>
      <c r="F527" s="287" t="str">
        <f>'PRINT TARIFF'!H492</f>
        <v>USD</v>
      </c>
      <c r="G527" s="288">
        <f>'PRINT TARIFF'!I492</f>
        <v>100</v>
      </c>
      <c r="H527" s="288">
        <f>'PRINT TARIFF'!J492</f>
        <v>100</v>
      </c>
      <c r="I527" s="288">
        <f>'PRINT TARIFF'!K492</f>
        <v>100</v>
      </c>
      <c r="J527" s="644" t="str">
        <f>'PRINT TARIFF'!L492</f>
        <v>via ESBCN / via SGSIN</v>
      </c>
      <c r="K527" s="289">
        <f>'PRINT TARIFF'!N492</f>
        <v>73</v>
      </c>
      <c r="L527" s="288">
        <f>'PRINT TARIFF'!O492</f>
        <v>0</v>
      </c>
      <c r="M527" s="288">
        <f>'PRINT TARIFF'!P492</f>
        <v>0</v>
      </c>
      <c r="N527" s="288">
        <f>'PRINT TARIFF'!Q492</f>
        <v>20</v>
      </c>
      <c r="O527" s="288">
        <f>'PRINT TARIFF'!R492</f>
        <v>0</v>
      </c>
      <c r="P527" s="288">
        <f>'PRINT TARIFF'!S492</f>
        <v>0</v>
      </c>
      <c r="Q527" s="288">
        <f>'PRINT TARIFF'!T492</f>
        <v>10</v>
      </c>
      <c r="R527" s="288">
        <f>'PRINT TARIFF'!U492</f>
        <v>10</v>
      </c>
      <c r="S527" s="288">
        <f>'PRINT TARIFF'!V492</f>
        <v>0</v>
      </c>
      <c r="T527" s="288">
        <f>'PRINT TARIFF'!W492</f>
        <v>0</v>
      </c>
      <c r="U527" s="288">
        <f>'PRINT TARIFF'!X492</f>
        <v>0</v>
      </c>
      <c r="V527" s="288">
        <f>'PRINT TARIFF'!Y492</f>
        <v>0</v>
      </c>
      <c r="W527" s="288">
        <f>'PRINT TARIFF'!Z492</f>
        <v>0</v>
      </c>
      <c r="X527" s="289">
        <f>'PRINT TARIFF'!AA492</f>
        <v>105</v>
      </c>
      <c r="Y527" s="290">
        <f>'PRINT TARIFF'!AI492</f>
        <v>0</v>
      </c>
      <c r="Z527" s="290" t="str">
        <f>IF('PRINT TARIFF'!AJ492&lt;&gt;"",'PRINT TARIFF'!AJ492,"")</f>
        <v/>
      </c>
      <c r="AA527" s="291">
        <f>'PRINT TARIFF'!AK492</f>
        <v>0</v>
      </c>
    </row>
    <row r="528" spans="1:27" s="292" customFormat="1" ht="13.9" customHeight="1" x14ac:dyDescent="0.2">
      <c r="A528" s="283" t="str">
        <f>'PRINT TARIFF'!A493</f>
        <v>Brisbane</v>
      </c>
      <c r="B528" s="284" t="str">
        <f>'PRINT TARIFF'!C493</f>
        <v>IBERGLORY</v>
      </c>
      <c r="C528" s="285" t="str">
        <f>'PRINT TARIFF'!D493</f>
        <v>Portugal</v>
      </c>
      <c r="D528" s="285" t="str">
        <f>'PRINT TARIFF'!E493</f>
        <v>Porto</v>
      </c>
      <c r="E528" s="286"/>
      <c r="F528" s="287" t="str">
        <f>'PRINT TARIFF'!H493</f>
        <v>USD</v>
      </c>
      <c r="G528" s="288">
        <f>'PRINT TARIFF'!I493</f>
        <v>89</v>
      </c>
      <c r="H528" s="288">
        <f>'PRINT TARIFF'!J493</f>
        <v>89</v>
      </c>
      <c r="I528" s="288">
        <f>'PRINT TARIFF'!K493</f>
        <v>89</v>
      </c>
      <c r="J528" s="644" t="str">
        <f>'PRINT TARIFF'!L493</f>
        <v>Direct via ESBCN</v>
      </c>
      <c r="K528" s="289">
        <f>'PRINT TARIFF'!N493</f>
        <v>52</v>
      </c>
      <c r="L528" s="288">
        <f>'PRINT TARIFF'!O493</f>
        <v>0</v>
      </c>
      <c r="M528" s="288">
        <f>'PRINT TARIFF'!P493</f>
        <v>6</v>
      </c>
      <c r="N528" s="288">
        <f>'PRINT TARIFF'!Q493</f>
        <v>5</v>
      </c>
      <c r="O528" s="288">
        <f>'PRINT TARIFF'!R493</f>
        <v>0</v>
      </c>
      <c r="P528" s="288">
        <f>'PRINT TARIFF'!S493</f>
        <v>33</v>
      </c>
      <c r="Q528" s="288">
        <f>'PRINT TARIFF'!T493</f>
        <v>10</v>
      </c>
      <c r="R528" s="288">
        <f>'PRINT TARIFF'!U493</f>
        <v>0</v>
      </c>
      <c r="S528" s="288">
        <f>'PRINT TARIFF'!V493</f>
        <v>0</v>
      </c>
      <c r="T528" s="288">
        <f>'PRINT TARIFF'!W493</f>
        <v>0</v>
      </c>
      <c r="U528" s="288">
        <f>'PRINT TARIFF'!X493</f>
        <v>0</v>
      </c>
      <c r="V528" s="288">
        <f>'PRINT TARIFF'!Y493</f>
        <v>0</v>
      </c>
      <c r="W528" s="288">
        <f>'PRINT TARIFF'!Z493</f>
        <v>0</v>
      </c>
      <c r="X528" s="289">
        <f>'PRINT TARIFF'!AA493</f>
        <v>105</v>
      </c>
      <c r="Y528" s="290">
        <f>'PRINT TARIFF'!AI493</f>
        <v>0</v>
      </c>
      <c r="Z528" s="290" t="str">
        <f>IF('PRINT TARIFF'!AJ493&lt;&gt;"",'PRINT TARIFF'!AJ493,"")</f>
        <v/>
      </c>
      <c r="AA528" s="291">
        <f>'PRINT TARIFF'!AK493</f>
        <v>0</v>
      </c>
    </row>
    <row r="529" spans="1:27" s="292" customFormat="1" ht="13.9" customHeight="1" x14ac:dyDescent="0.2">
      <c r="A529" s="283" t="str">
        <f>'PRINT TARIFF'!A494</f>
        <v>Fremantle</v>
      </c>
      <c r="B529" s="284" t="str">
        <f>'PRINT TARIFF'!C494</f>
        <v>IBERGLORY</v>
      </c>
      <c r="C529" s="285" t="str">
        <f>'PRINT TARIFF'!D494</f>
        <v>Portugal</v>
      </c>
      <c r="D529" s="285" t="str">
        <f>'PRINT TARIFF'!E494</f>
        <v>Porto</v>
      </c>
      <c r="E529" s="286"/>
      <c r="F529" s="287" t="str">
        <f>'PRINT TARIFF'!H494</f>
        <v>USD</v>
      </c>
      <c r="G529" s="288">
        <f>'PRINT TARIFF'!I494</f>
        <v>99</v>
      </c>
      <c r="H529" s="288">
        <f>'PRINT TARIFF'!J494</f>
        <v>99</v>
      </c>
      <c r="I529" s="288">
        <f>'PRINT TARIFF'!K494</f>
        <v>99</v>
      </c>
      <c r="J529" s="644" t="str">
        <f>'PRINT TARIFF'!L494</f>
        <v>via ESBCN / via SGSIN</v>
      </c>
      <c r="K529" s="289">
        <f>'PRINT TARIFF'!N494</f>
        <v>61</v>
      </c>
      <c r="L529" s="288">
        <f>'PRINT TARIFF'!O494</f>
        <v>0</v>
      </c>
      <c r="M529" s="288">
        <f>'PRINT TARIFF'!P494</f>
        <v>0</v>
      </c>
      <c r="N529" s="288">
        <f>'PRINT TARIFF'!Q494</f>
        <v>20</v>
      </c>
      <c r="O529" s="288">
        <f>'PRINT TARIFF'!R494</f>
        <v>0</v>
      </c>
      <c r="P529" s="288">
        <f>'PRINT TARIFF'!S494</f>
        <v>0</v>
      </c>
      <c r="Q529" s="288">
        <f>'PRINT TARIFF'!T494</f>
        <v>10</v>
      </c>
      <c r="R529" s="288">
        <f>'PRINT TARIFF'!U494</f>
        <v>10</v>
      </c>
      <c r="S529" s="288">
        <f>'PRINT TARIFF'!V494</f>
        <v>0</v>
      </c>
      <c r="T529" s="288">
        <f>'PRINT TARIFF'!W494</f>
        <v>0</v>
      </c>
      <c r="U529" s="288">
        <f>'PRINT TARIFF'!X494</f>
        <v>0</v>
      </c>
      <c r="V529" s="288">
        <f>'PRINT TARIFF'!Y494</f>
        <v>0</v>
      </c>
      <c r="W529" s="288">
        <f>'PRINT TARIFF'!Z494</f>
        <v>0</v>
      </c>
      <c r="X529" s="289">
        <f>'PRINT TARIFF'!AA494</f>
        <v>105</v>
      </c>
      <c r="Y529" s="290">
        <f>'PRINT TARIFF'!AI494</f>
        <v>0</v>
      </c>
      <c r="Z529" s="290" t="str">
        <f>IF('PRINT TARIFF'!AJ494&lt;&gt;"",'PRINT TARIFF'!AJ494,"")</f>
        <v/>
      </c>
      <c r="AA529" s="291">
        <f>'PRINT TARIFF'!AK494</f>
        <v>0</v>
      </c>
    </row>
    <row r="530" spans="1:27" s="292" customFormat="1" ht="13.9" customHeight="1" x14ac:dyDescent="0.2">
      <c r="A530" s="283" t="str">
        <f>'PRINT TARIFF'!A495</f>
        <v>Melbourne</v>
      </c>
      <c r="B530" s="284" t="str">
        <f>'PRINT TARIFF'!C495</f>
        <v>IBERGLORY</v>
      </c>
      <c r="C530" s="285" t="str">
        <f>'PRINT TARIFF'!D495</f>
        <v>Portugal</v>
      </c>
      <c r="D530" s="285" t="str">
        <f>'PRINT TARIFF'!E495</f>
        <v>Porto</v>
      </c>
      <c r="E530" s="286"/>
      <c r="F530" s="287" t="str">
        <f>'PRINT TARIFF'!H495</f>
        <v>USD</v>
      </c>
      <c r="G530" s="288">
        <f>'PRINT TARIFF'!I495</f>
        <v>87</v>
      </c>
      <c r="H530" s="288">
        <f>'PRINT TARIFF'!J495</f>
        <v>87</v>
      </c>
      <c r="I530" s="288">
        <f>'PRINT TARIFF'!K495</f>
        <v>87</v>
      </c>
      <c r="J530" s="644" t="str">
        <f>'PRINT TARIFF'!L495</f>
        <v>Direct via ESBCN</v>
      </c>
      <c r="K530" s="289">
        <f>'PRINT TARIFF'!N495</f>
        <v>51</v>
      </c>
      <c r="L530" s="288">
        <f>'PRINT TARIFF'!O495</f>
        <v>0</v>
      </c>
      <c r="M530" s="288">
        <f>'PRINT TARIFF'!P495</f>
        <v>6</v>
      </c>
      <c r="N530" s="288">
        <f>'PRINT TARIFF'!Q495</f>
        <v>5</v>
      </c>
      <c r="O530" s="288">
        <f>'PRINT TARIFF'!R495</f>
        <v>0</v>
      </c>
      <c r="P530" s="288">
        <f>'PRINT TARIFF'!S495</f>
        <v>33</v>
      </c>
      <c r="Q530" s="288">
        <f>'PRINT TARIFF'!T495</f>
        <v>10</v>
      </c>
      <c r="R530" s="288">
        <f>'PRINT TARIFF'!U495</f>
        <v>0</v>
      </c>
      <c r="S530" s="288">
        <f>'PRINT TARIFF'!V495</f>
        <v>0</v>
      </c>
      <c r="T530" s="288">
        <f>'PRINT TARIFF'!W495</f>
        <v>0</v>
      </c>
      <c r="U530" s="288">
        <f>'PRINT TARIFF'!X495</f>
        <v>0</v>
      </c>
      <c r="V530" s="288">
        <f>'PRINT TARIFF'!Y495</f>
        <v>0</v>
      </c>
      <c r="W530" s="288">
        <f>'PRINT TARIFF'!Z495</f>
        <v>0</v>
      </c>
      <c r="X530" s="289">
        <f>'PRINT TARIFF'!AA495</f>
        <v>105</v>
      </c>
      <c r="Y530" s="290">
        <f>'PRINT TARIFF'!AI495</f>
        <v>0</v>
      </c>
      <c r="Z530" s="290" t="str">
        <f>IF('PRINT TARIFF'!AJ495&lt;&gt;"",'PRINT TARIFF'!AJ495,"")</f>
        <v/>
      </c>
      <c r="AA530" s="291">
        <f>'PRINT TARIFF'!AK495</f>
        <v>0</v>
      </c>
    </row>
    <row r="531" spans="1:27" s="292" customFormat="1" ht="13.9" customHeight="1" x14ac:dyDescent="0.2">
      <c r="A531" s="283" t="str">
        <f>'PRINT TARIFF'!A496</f>
        <v>Sydney</v>
      </c>
      <c r="B531" s="284" t="str">
        <f>'PRINT TARIFF'!C496</f>
        <v>IBERGLORY</v>
      </c>
      <c r="C531" s="285" t="str">
        <f>'PRINT TARIFF'!D496</f>
        <v>Portugal</v>
      </c>
      <c r="D531" s="285" t="str">
        <f>'PRINT TARIFF'!E496</f>
        <v>Porto</v>
      </c>
      <c r="E531" s="286"/>
      <c r="F531" s="287" t="str">
        <f>'PRINT TARIFF'!H496</f>
        <v>USD</v>
      </c>
      <c r="G531" s="288">
        <f>'PRINT TARIFF'!I496</f>
        <v>87</v>
      </c>
      <c r="H531" s="288">
        <f>'PRINT TARIFF'!J496</f>
        <v>87</v>
      </c>
      <c r="I531" s="288">
        <f>'PRINT TARIFF'!K496</f>
        <v>87</v>
      </c>
      <c r="J531" s="644" t="str">
        <f>'PRINT TARIFF'!L496</f>
        <v>Direct via ESBCN</v>
      </c>
      <c r="K531" s="289">
        <f>'PRINT TARIFF'!N496</f>
        <v>50</v>
      </c>
      <c r="L531" s="288">
        <f>'PRINT TARIFF'!O496</f>
        <v>0</v>
      </c>
      <c r="M531" s="288">
        <f>'PRINT TARIFF'!P496</f>
        <v>6</v>
      </c>
      <c r="N531" s="288">
        <f>'PRINT TARIFF'!Q496</f>
        <v>5</v>
      </c>
      <c r="O531" s="288">
        <f>'PRINT TARIFF'!R496</f>
        <v>0</v>
      </c>
      <c r="P531" s="288">
        <f>'PRINT TARIFF'!S496</f>
        <v>33</v>
      </c>
      <c r="Q531" s="288">
        <f>'PRINT TARIFF'!T496</f>
        <v>10</v>
      </c>
      <c r="R531" s="288">
        <f>'PRINT TARIFF'!U496</f>
        <v>0</v>
      </c>
      <c r="S531" s="288">
        <f>'PRINT TARIFF'!V496</f>
        <v>0</v>
      </c>
      <c r="T531" s="288">
        <f>'PRINT TARIFF'!W496</f>
        <v>0</v>
      </c>
      <c r="U531" s="288">
        <f>'PRINT TARIFF'!X496</f>
        <v>0</v>
      </c>
      <c r="V531" s="288">
        <f>'PRINT TARIFF'!Y496</f>
        <v>0</v>
      </c>
      <c r="W531" s="288">
        <f>'PRINT TARIFF'!Z496</f>
        <v>0</v>
      </c>
      <c r="X531" s="289">
        <f>'PRINT TARIFF'!AA496</f>
        <v>105</v>
      </c>
      <c r="Y531" s="290">
        <f>'PRINT TARIFF'!AI496</f>
        <v>0</v>
      </c>
      <c r="Z531" s="290" t="str">
        <f>IF('PRINT TARIFF'!AJ496&lt;&gt;"",'PRINT TARIFF'!AJ496,"")</f>
        <v/>
      </c>
      <c r="AA531" s="291">
        <f>'PRINT TARIFF'!AK496</f>
        <v>0</v>
      </c>
    </row>
    <row r="532" spans="1:27" s="292" customFormat="1" ht="13.9" customHeight="1" x14ac:dyDescent="0.2">
      <c r="A532" s="283" t="str">
        <f>'PRINT TARIFF'!A497</f>
        <v>Adelaide</v>
      </c>
      <c r="B532" s="284" t="str">
        <f>'PRINT TARIFF'!C497</f>
        <v>Shipco Transport</v>
      </c>
      <c r="C532" s="285" t="str">
        <f>'PRINT TARIFF'!D497</f>
        <v>Russia</v>
      </c>
      <c r="D532" s="285" t="str">
        <f>'PRINT TARIFF'!E497</f>
        <v>St. Petersburg</v>
      </c>
      <c r="E532" s="286"/>
      <c r="F532" s="287" t="str">
        <f>'PRINT TARIFF'!H497</f>
        <v>USD</v>
      </c>
      <c r="G532" s="288" t="str">
        <f>'PRINT TARIFF'!I497</f>
        <v>OR</v>
      </c>
      <c r="H532" s="288" t="str">
        <f>'PRINT TARIFF'!J497</f>
        <v>OR</v>
      </c>
      <c r="I532" s="288" t="str">
        <f>'PRINT TARIFF'!K497</f>
        <v>OR</v>
      </c>
      <c r="J532" s="644" t="str">
        <f>'PRINT TARIFF'!L497</f>
        <v>via DEHAM</v>
      </c>
      <c r="K532" s="289">
        <f>'PRINT TARIFF'!N497</f>
        <v>63</v>
      </c>
      <c r="L532" s="288">
        <f>'PRINT TARIFF'!O497</f>
        <v>0</v>
      </c>
      <c r="M532" s="288">
        <f>'PRINT TARIFF'!P497</f>
        <v>0</v>
      </c>
      <c r="N532" s="288">
        <f>'PRINT TARIFF'!Q497</f>
        <v>0</v>
      </c>
      <c r="O532" s="288">
        <f>'PRINT TARIFF'!R497</f>
        <v>9</v>
      </c>
      <c r="P532" s="288">
        <f>'PRINT TARIFF'!S497</f>
        <v>20</v>
      </c>
      <c r="Q532" s="288">
        <f>'PRINT TARIFF'!T497</f>
        <v>12</v>
      </c>
      <c r="R532" s="288">
        <f>'PRINT TARIFF'!U497</f>
        <v>0</v>
      </c>
      <c r="S532" s="288">
        <f>'PRINT TARIFF'!V497</f>
        <v>0</v>
      </c>
      <c r="T532" s="288">
        <f>'PRINT TARIFF'!W497</f>
        <v>0</v>
      </c>
      <c r="U532" s="288">
        <f>'PRINT TARIFF'!X497</f>
        <v>0</v>
      </c>
      <c r="V532" s="288">
        <f>'PRINT TARIFF'!Y497</f>
        <v>0</v>
      </c>
      <c r="W532" s="288">
        <f>'PRINT TARIFF'!Z497</f>
        <v>0</v>
      </c>
      <c r="X532" s="289">
        <f>'PRINT TARIFF'!AA497</f>
        <v>108</v>
      </c>
      <c r="Y532" s="290">
        <f>'PRINT TARIFF'!AI497</f>
        <v>0</v>
      </c>
      <c r="Z532" s="290" t="str">
        <f>IF('PRINT TARIFF'!AJ497&lt;&gt;"",'PRINT TARIFF'!AJ497,"")</f>
        <v/>
      </c>
      <c r="AA532" s="291">
        <f>'PRINT TARIFF'!AK497</f>
        <v>0</v>
      </c>
    </row>
    <row r="533" spans="1:27" s="292" customFormat="1" ht="13.9" customHeight="1" x14ac:dyDescent="0.2">
      <c r="A533" s="283" t="str">
        <f>'PRINT TARIFF'!A498</f>
        <v>Brisbane</v>
      </c>
      <c r="B533" s="284" t="str">
        <f>'PRINT TARIFF'!C498</f>
        <v>Shipco Transport</v>
      </c>
      <c r="C533" s="285" t="str">
        <f>'PRINT TARIFF'!D498</f>
        <v>Russia</v>
      </c>
      <c r="D533" s="285" t="str">
        <f>'PRINT TARIFF'!E498</f>
        <v>St. Petersburg</v>
      </c>
      <c r="E533" s="286"/>
      <c r="F533" s="287" t="str">
        <f>'PRINT TARIFF'!H498</f>
        <v>USD</v>
      </c>
      <c r="G533" s="288" t="str">
        <f>'PRINT TARIFF'!I498</f>
        <v>OR</v>
      </c>
      <c r="H533" s="288" t="str">
        <f>'PRINT TARIFF'!J498</f>
        <v>OR</v>
      </c>
      <c r="I533" s="288" t="str">
        <f>'PRINT TARIFF'!K498</f>
        <v>OR</v>
      </c>
      <c r="J533" s="644" t="str">
        <f>'PRINT TARIFF'!L498</f>
        <v>via DEHAM</v>
      </c>
      <c r="K533" s="289">
        <f>'PRINT TARIFF'!N498</f>
        <v>65</v>
      </c>
      <c r="L533" s="288">
        <f>'PRINT TARIFF'!O498</f>
        <v>0</v>
      </c>
      <c r="M533" s="288">
        <f>'PRINT TARIFF'!P498</f>
        <v>0</v>
      </c>
      <c r="N533" s="288">
        <f>'PRINT TARIFF'!Q498</f>
        <v>0</v>
      </c>
      <c r="O533" s="288">
        <f>'PRINT TARIFF'!R498</f>
        <v>9</v>
      </c>
      <c r="P533" s="288">
        <f>'PRINT TARIFF'!S498</f>
        <v>20</v>
      </c>
      <c r="Q533" s="288">
        <f>'PRINT TARIFF'!T498</f>
        <v>12</v>
      </c>
      <c r="R533" s="288">
        <f>'PRINT TARIFF'!U498</f>
        <v>0</v>
      </c>
      <c r="S533" s="288">
        <f>'PRINT TARIFF'!V498</f>
        <v>0</v>
      </c>
      <c r="T533" s="288">
        <f>'PRINT TARIFF'!W498</f>
        <v>0</v>
      </c>
      <c r="U533" s="288">
        <f>'PRINT TARIFF'!X498</f>
        <v>0</v>
      </c>
      <c r="V533" s="288">
        <f>'PRINT TARIFF'!Y498</f>
        <v>0</v>
      </c>
      <c r="W533" s="288">
        <f>'PRINT TARIFF'!Z498</f>
        <v>0</v>
      </c>
      <c r="X533" s="289">
        <f>'PRINT TARIFF'!AA498</f>
        <v>108</v>
      </c>
      <c r="Y533" s="290">
        <f>'PRINT TARIFF'!AI498</f>
        <v>0</v>
      </c>
      <c r="Z533" s="290" t="str">
        <f>IF('PRINT TARIFF'!AJ498&lt;&gt;"",'PRINT TARIFF'!AJ498,"")</f>
        <v/>
      </c>
      <c r="AA533" s="291">
        <f>'PRINT TARIFF'!AK498</f>
        <v>0</v>
      </c>
    </row>
    <row r="534" spans="1:27" s="292" customFormat="1" ht="13.9" customHeight="1" x14ac:dyDescent="0.2">
      <c r="A534" s="283" t="str">
        <f>'PRINT TARIFF'!A499</f>
        <v>Fremantle</v>
      </c>
      <c r="B534" s="284" t="str">
        <f>'PRINT TARIFF'!C499</f>
        <v>Shipco Transport</v>
      </c>
      <c r="C534" s="285" t="str">
        <f>'PRINT TARIFF'!D499</f>
        <v>Russia</v>
      </c>
      <c r="D534" s="285" t="str">
        <f>'PRINT TARIFF'!E499</f>
        <v>St. Petersburg</v>
      </c>
      <c r="E534" s="286"/>
      <c r="F534" s="287" t="str">
        <f>'PRINT TARIFF'!H499</f>
        <v>USD</v>
      </c>
      <c r="G534" s="288" t="str">
        <f>'PRINT TARIFF'!I499</f>
        <v>OR</v>
      </c>
      <c r="H534" s="288" t="str">
        <f>'PRINT TARIFF'!J499</f>
        <v>OR</v>
      </c>
      <c r="I534" s="288" t="str">
        <f>'PRINT TARIFF'!K499</f>
        <v>OR</v>
      </c>
      <c r="J534" s="644" t="str">
        <f>'PRINT TARIFF'!L499</f>
        <v>via DEHAM</v>
      </c>
      <c r="K534" s="289">
        <f>'PRINT TARIFF'!N499</f>
        <v>51</v>
      </c>
      <c r="L534" s="288">
        <f>'PRINT TARIFF'!O499</f>
        <v>0</v>
      </c>
      <c r="M534" s="288">
        <f>'PRINT TARIFF'!P499</f>
        <v>0</v>
      </c>
      <c r="N534" s="288">
        <f>'PRINT TARIFF'!Q499</f>
        <v>0</v>
      </c>
      <c r="O534" s="288">
        <f>'PRINT TARIFF'!R499</f>
        <v>9</v>
      </c>
      <c r="P534" s="288">
        <f>'PRINT TARIFF'!S499</f>
        <v>20</v>
      </c>
      <c r="Q534" s="288">
        <f>'PRINT TARIFF'!T499</f>
        <v>12</v>
      </c>
      <c r="R534" s="288">
        <f>'PRINT TARIFF'!U499</f>
        <v>0</v>
      </c>
      <c r="S534" s="288">
        <f>'PRINT TARIFF'!V499</f>
        <v>0</v>
      </c>
      <c r="T534" s="288">
        <f>'PRINT TARIFF'!W499</f>
        <v>0</v>
      </c>
      <c r="U534" s="288">
        <f>'PRINT TARIFF'!X499</f>
        <v>0</v>
      </c>
      <c r="V534" s="288">
        <f>'PRINT TARIFF'!Y499</f>
        <v>0</v>
      </c>
      <c r="W534" s="288">
        <f>'PRINT TARIFF'!Z499</f>
        <v>0</v>
      </c>
      <c r="X534" s="289">
        <f>'PRINT TARIFF'!AA499</f>
        <v>108</v>
      </c>
      <c r="Y534" s="290">
        <f>'PRINT TARIFF'!AI499</f>
        <v>0</v>
      </c>
      <c r="Z534" s="290" t="str">
        <f>IF('PRINT TARIFF'!AJ499&lt;&gt;"",'PRINT TARIFF'!AJ499,"")</f>
        <v/>
      </c>
      <c r="AA534" s="291">
        <f>'PRINT TARIFF'!AK499</f>
        <v>0</v>
      </c>
    </row>
    <row r="535" spans="1:27" s="292" customFormat="1" ht="13.9" customHeight="1" x14ac:dyDescent="0.2">
      <c r="A535" s="283" t="str">
        <f>'PRINT TARIFF'!A500</f>
        <v>Melbourne</v>
      </c>
      <c r="B535" s="284" t="str">
        <f>'PRINT TARIFF'!C500</f>
        <v>Shipco Transport</v>
      </c>
      <c r="C535" s="285" t="str">
        <f>'PRINT TARIFF'!D500</f>
        <v>Russia</v>
      </c>
      <c r="D535" s="285" t="str">
        <f>'PRINT TARIFF'!E500</f>
        <v>St. Petersburg</v>
      </c>
      <c r="E535" s="286"/>
      <c r="F535" s="287" t="str">
        <f>'PRINT TARIFF'!H500</f>
        <v>USD</v>
      </c>
      <c r="G535" s="288" t="str">
        <f>'PRINT TARIFF'!I500</f>
        <v>OR</v>
      </c>
      <c r="H535" s="288" t="str">
        <f>'PRINT TARIFF'!J500</f>
        <v>OR</v>
      </c>
      <c r="I535" s="288" t="str">
        <f>'PRINT TARIFF'!K500</f>
        <v>OR</v>
      </c>
      <c r="J535" s="644" t="str">
        <f>'PRINT TARIFF'!L500</f>
        <v>via DEHAM</v>
      </c>
      <c r="K535" s="289">
        <f>'PRINT TARIFF'!N500</f>
        <v>56</v>
      </c>
      <c r="L535" s="288">
        <f>'PRINT TARIFF'!O500</f>
        <v>0</v>
      </c>
      <c r="M535" s="288">
        <f>'PRINT TARIFF'!P500</f>
        <v>0</v>
      </c>
      <c r="N535" s="288">
        <f>'PRINT TARIFF'!Q500</f>
        <v>0</v>
      </c>
      <c r="O535" s="288">
        <f>'PRINT TARIFF'!R500</f>
        <v>9</v>
      </c>
      <c r="P535" s="288">
        <f>'PRINT TARIFF'!S500</f>
        <v>20</v>
      </c>
      <c r="Q535" s="288">
        <f>'PRINT TARIFF'!T500</f>
        <v>12</v>
      </c>
      <c r="R535" s="288">
        <f>'PRINT TARIFF'!U500</f>
        <v>0</v>
      </c>
      <c r="S535" s="288">
        <f>'PRINT TARIFF'!V500</f>
        <v>0</v>
      </c>
      <c r="T535" s="288">
        <f>'PRINT TARIFF'!W500</f>
        <v>0</v>
      </c>
      <c r="U535" s="288">
        <f>'PRINT TARIFF'!X500</f>
        <v>0</v>
      </c>
      <c r="V535" s="288">
        <f>'PRINT TARIFF'!Y500</f>
        <v>0</v>
      </c>
      <c r="W535" s="288">
        <f>'PRINT TARIFF'!Z500</f>
        <v>0</v>
      </c>
      <c r="X535" s="289">
        <f>'PRINT TARIFF'!AA500</f>
        <v>108</v>
      </c>
      <c r="Y535" s="290">
        <f>'PRINT TARIFF'!AI500</f>
        <v>0</v>
      </c>
      <c r="Z535" s="290" t="str">
        <f>IF('PRINT TARIFF'!AJ500&lt;&gt;"",'PRINT TARIFF'!AJ500,"")</f>
        <v/>
      </c>
      <c r="AA535" s="291">
        <f>'PRINT TARIFF'!AK500</f>
        <v>0</v>
      </c>
    </row>
    <row r="536" spans="1:27" s="292" customFormat="1" ht="13.9" customHeight="1" x14ac:dyDescent="0.2">
      <c r="A536" s="283" t="str">
        <f>'PRINT TARIFF'!A501</f>
        <v>Sydney</v>
      </c>
      <c r="B536" s="284" t="str">
        <f>'PRINT TARIFF'!C501</f>
        <v>Shipco Transport</v>
      </c>
      <c r="C536" s="285" t="str">
        <f>'PRINT TARIFF'!D501</f>
        <v>Russia</v>
      </c>
      <c r="D536" s="285" t="str">
        <f>'PRINT TARIFF'!E501</f>
        <v>St. Petersburg</v>
      </c>
      <c r="E536" s="286"/>
      <c r="F536" s="287" t="str">
        <f>'PRINT TARIFF'!H501</f>
        <v>USD</v>
      </c>
      <c r="G536" s="288" t="str">
        <f>'PRINT TARIFF'!I501</f>
        <v>OR</v>
      </c>
      <c r="H536" s="288" t="str">
        <f>'PRINT TARIFF'!J501</f>
        <v>OR</v>
      </c>
      <c r="I536" s="288" t="str">
        <f>'PRINT TARIFF'!K501</f>
        <v>OR</v>
      </c>
      <c r="J536" s="644" t="str">
        <f>'PRINT TARIFF'!L501</f>
        <v>via DEHAM</v>
      </c>
      <c r="K536" s="289">
        <f>'PRINT TARIFF'!N501</f>
        <v>61</v>
      </c>
      <c r="L536" s="288">
        <f>'PRINT TARIFF'!O501</f>
        <v>0</v>
      </c>
      <c r="M536" s="288">
        <f>'PRINT TARIFF'!P501</f>
        <v>0</v>
      </c>
      <c r="N536" s="288">
        <f>'PRINT TARIFF'!Q501</f>
        <v>0</v>
      </c>
      <c r="O536" s="288">
        <f>'PRINT TARIFF'!R501</f>
        <v>9</v>
      </c>
      <c r="P536" s="288">
        <f>'PRINT TARIFF'!S501</f>
        <v>20</v>
      </c>
      <c r="Q536" s="288">
        <f>'PRINT TARIFF'!T501</f>
        <v>12</v>
      </c>
      <c r="R536" s="288">
        <f>'PRINT TARIFF'!U501</f>
        <v>0</v>
      </c>
      <c r="S536" s="288">
        <f>'PRINT TARIFF'!V501</f>
        <v>0</v>
      </c>
      <c r="T536" s="288">
        <f>'PRINT TARIFF'!W501</f>
        <v>0</v>
      </c>
      <c r="U536" s="288">
        <f>'PRINT TARIFF'!X501</f>
        <v>0</v>
      </c>
      <c r="V536" s="288">
        <f>'PRINT TARIFF'!Y501</f>
        <v>0</v>
      </c>
      <c r="W536" s="288">
        <f>'PRINT TARIFF'!Z501</f>
        <v>0</v>
      </c>
      <c r="X536" s="289">
        <f>'PRINT TARIFF'!AA501</f>
        <v>108</v>
      </c>
      <c r="Y536" s="290">
        <f>'PRINT TARIFF'!AI501</f>
        <v>0</v>
      </c>
      <c r="Z536" s="290" t="str">
        <f>IF('PRINT TARIFF'!AJ501&lt;&gt;"",'PRINT TARIFF'!AJ501,"")</f>
        <v/>
      </c>
      <c r="AA536" s="291">
        <f>'PRINT TARIFF'!AK501</f>
        <v>0</v>
      </c>
    </row>
    <row r="537" spans="1:27" s="292" customFormat="1" ht="13.9" customHeight="1" x14ac:dyDescent="0.2">
      <c r="A537" s="283" t="str">
        <f>'PRINT TARIFF'!A502</f>
        <v>Adelaide</v>
      </c>
      <c r="B537" s="284" t="str">
        <f>'PRINT TARIFF'!C502</f>
        <v>Shipco Transport</v>
      </c>
      <c r="C537" s="285" t="str">
        <f>'PRINT TARIFF'!D502</f>
        <v>Singapore</v>
      </c>
      <c r="D537" s="285" t="str">
        <f>'PRINT TARIFF'!E502</f>
        <v>Singapore</v>
      </c>
      <c r="E537" s="286"/>
      <c r="F537" s="287" t="str">
        <f>'PRINT TARIFF'!H502</f>
        <v>USD</v>
      </c>
      <c r="G537" s="288">
        <f>'PRINT TARIFF'!I502</f>
        <v>20</v>
      </c>
      <c r="H537" s="288">
        <f>'PRINT TARIFF'!J502</f>
        <v>20</v>
      </c>
      <c r="I537" s="288">
        <f>'PRINT TARIFF'!K502</f>
        <v>20</v>
      </c>
      <c r="J537" s="644" t="str">
        <f>'PRINT TARIFF'!L502</f>
        <v>Direct</v>
      </c>
      <c r="K537" s="289">
        <f>'PRINT TARIFF'!N502</f>
        <v>19</v>
      </c>
      <c r="L537" s="288">
        <f>'PRINT TARIFF'!O502</f>
        <v>0</v>
      </c>
      <c r="M537" s="288">
        <f>'PRINT TARIFF'!P502</f>
        <v>0</v>
      </c>
      <c r="N537" s="288">
        <f>'PRINT TARIFF'!Q502</f>
        <v>20</v>
      </c>
      <c r="O537" s="288">
        <f>'PRINT TARIFF'!R502</f>
        <v>0</v>
      </c>
      <c r="P537" s="288">
        <f>'PRINT TARIFF'!S502</f>
        <v>0</v>
      </c>
      <c r="Q537" s="288">
        <f>'PRINT TARIFF'!T502</f>
        <v>7</v>
      </c>
      <c r="R537" s="288">
        <f>'PRINT TARIFF'!U502</f>
        <v>0</v>
      </c>
      <c r="S537" s="288">
        <f>'PRINT TARIFF'!V502</f>
        <v>0</v>
      </c>
      <c r="T537" s="288">
        <f>'PRINT TARIFF'!W502</f>
        <v>0</v>
      </c>
      <c r="U537" s="288">
        <f>'PRINT TARIFF'!X502</f>
        <v>0</v>
      </c>
      <c r="V537" s="288">
        <f>'PRINT TARIFF'!Y502</f>
        <v>0</v>
      </c>
      <c r="W537" s="288">
        <f>'PRINT TARIFF'!Z502</f>
        <v>0</v>
      </c>
      <c r="X537" s="289">
        <f>'PRINT TARIFF'!AA502</f>
        <v>110</v>
      </c>
      <c r="Y537" s="290">
        <f>'PRINT TARIFF'!AI502</f>
        <v>0</v>
      </c>
      <c r="Z537" s="290" t="str">
        <f>IF('PRINT TARIFF'!AJ502&lt;&gt;"",'PRINT TARIFF'!AJ502,"")</f>
        <v/>
      </c>
      <c r="AA537" s="291">
        <f>'PRINT TARIFF'!AK502</f>
        <v>0</v>
      </c>
    </row>
    <row r="538" spans="1:27" s="292" customFormat="1" ht="13.9" customHeight="1" x14ac:dyDescent="0.2">
      <c r="A538" s="283" t="str">
        <f>'PRINT TARIFF'!A503</f>
        <v>Brisbane</v>
      </c>
      <c r="B538" s="284" t="str">
        <f>'PRINT TARIFF'!C503</f>
        <v>Shipco Transport</v>
      </c>
      <c r="C538" s="285" t="str">
        <f>'PRINT TARIFF'!D503</f>
        <v>Singapore</v>
      </c>
      <c r="D538" s="285" t="str">
        <f>'PRINT TARIFF'!E503</f>
        <v>Singapore</v>
      </c>
      <c r="E538" s="286"/>
      <c r="F538" s="287" t="str">
        <f>'PRINT TARIFF'!H503</f>
        <v>USD</v>
      </c>
      <c r="G538" s="288">
        <f>'PRINT TARIFF'!I503</f>
        <v>20</v>
      </c>
      <c r="H538" s="288">
        <f>'PRINT TARIFF'!J503</f>
        <v>20</v>
      </c>
      <c r="I538" s="288">
        <f>'PRINT TARIFF'!K503</f>
        <v>20</v>
      </c>
      <c r="J538" s="644" t="str">
        <f>'PRINT TARIFF'!L503</f>
        <v>Direct</v>
      </c>
      <c r="K538" s="289">
        <f>'PRINT TARIFF'!N503</f>
        <v>9</v>
      </c>
      <c r="L538" s="288">
        <f>'PRINT TARIFF'!O503</f>
        <v>0</v>
      </c>
      <c r="M538" s="288">
        <f>'PRINT TARIFF'!P503</f>
        <v>0</v>
      </c>
      <c r="N538" s="288">
        <f>'PRINT TARIFF'!Q503</f>
        <v>20</v>
      </c>
      <c r="O538" s="288">
        <f>'PRINT TARIFF'!R503</f>
        <v>0</v>
      </c>
      <c r="P538" s="288">
        <f>'PRINT TARIFF'!S503</f>
        <v>0</v>
      </c>
      <c r="Q538" s="288">
        <f>'PRINT TARIFF'!T503</f>
        <v>7</v>
      </c>
      <c r="R538" s="288">
        <f>'PRINT TARIFF'!U503</f>
        <v>0</v>
      </c>
      <c r="S538" s="288">
        <f>'PRINT TARIFF'!V503</f>
        <v>0</v>
      </c>
      <c r="T538" s="288">
        <f>'PRINT TARIFF'!W503</f>
        <v>0</v>
      </c>
      <c r="U538" s="288">
        <f>'PRINT TARIFF'!X503</f>
        <v>0</v>
      </c>
      <c r="V538" s="288">
        <f>'PRINT TARIFF'!Y503</f>
        <v>0</v>
      </c>
      <c r="W538" s="288">
        <f>'PRINT TARIFF'!Z503</f>
        <v>0</v>
      </c>
      <c r="X538" s="289">
        <f>'PRINT TARIFF'!AA503</f>
        <v>110</v>
      </c>
      <c r="Y538" s="290">
        <f>'PRINT TARIFF'!AI503</f>
        <v>0</v>
      </c>
      <c r="Z538" s="290" t="str">
        <f>IF('PRINT TARIFF'!AJ503&lt;&gt;"",'PRINT TARIFF'!AJ503,"")</f>
        <v/>
      </c>
      <c r="AA538" s="291">
        <f>'PRINT TARIFF'!AK503</f>
        <v>0</v>
      </c>
    </row>
    <row r="539" spans="1:27" s="292" customFormat="1" ht="13.9" customHeight="1" x14ac:dyDescent="0.2">
      <c r="A539" s="283" t="str">
        <f>'PRINT TARIFF'!A504</f>
        <v>Fremantle</v>
      </c>
      <c r="B539" s="284" t="str">
        <f>'PRINT TARIFF'!C504</f>
        <v>Shipco Transport</v>
      </c>
      <c r="C539" s="285" t="str">
        <f>'PRINT TARIFF'!D504</f>
        <v>Singapore</v>
      </c>
      <c r="D539" s="285" t="str">
        <f>'PRINT TARIFF'!E504</f>
        <v>Singapore</v>
      </c>
      <c r="E539" s="286"/>
      <c r="F539" s="287" t="str">
        <f>'PRINT TARIFF'!H504</f>
        <v>USD</v>
      </c>
      <c r="G539" s="288">
        <f>'PRINT TARIFF'!I504</f>
        <v>20</v>
      </c>
      <c r="H539" s="288">
        <f>'PRINT TARIFF'!J504</f>
        <v>20</v>
      </c>
      <c r="I539" s="288">
        <f>'PRINT TARIFF'!K504</f>
        <v>20</v>
      </c>
      <c r="J539" s="644" t="str">
        <f>'PRINT TARIFF'!L504</f>
        <v>Direct</v>
      </c>
      <c r="K539" s="289">
        <f>'PRINT TARIFF'!N504</f>
        <v>7</v>
      </c>
      <c r="L539" s="288">
        <f>'PRINT TARIFF'!O504</f>
        <v>0</v>
      </c>
      <c r="M539" s="288">
        <f>'PRINT TARIFF'!P504</f>
        <v>0</v>
      </c>
      <c r="N539" s="288">
        <f>'PRINT TARIFF'!Q504</f>
        <v>20</v>
      </c>
      <c r="O539" s="288">
        <f>'PRINT TARIFF'!R504</f>
        <v>0</v>
      </c>
      <c r="P539" s="288">
        <f>'PRINT TARIFF'!S504</f>
        <v>0</v>
      </c>
      <c r="Q539" s="288">
        <f>'PRINT TARIFF'!T504</f>
        <v>7</v>
      </c>
      <c r="R539" s="288">
        <f>'PRINT TARIFF'!U504</f>
        <v>0</v>
      </c>
      <c r="S539" s="288">
        <f>'PRINT TARIFF'!V504</f>
        <v>0</v>
      </c>
      <c r="T539" s="288">
        <f>'PRINT TARIFF'!W504</f>
        <v>0</v>
      </c>
      <c r="U539" s="288">
        <f>'PRINT TARIFF'!X504</f>
        <v>0</v>
      </c>
      <c r="V539" s="288">
        <f>'PRINT TARIFF'!Y504</f>
        <v>0</v>
      </c>
      <c r="W539" s="288">
        <f>'PRINT TARIFF'!Z504</f>
        <v>0</v>
      </c>
      <c r="X539" s="289">
        <f>'PRINT TARIFF'!AA504</f>
        <v>110</v>
      </c>
      <c r="Y539" s="290">
        <f>'PRINT TARIFF'!AI504</f>
        <v>0</v>
      </c>
      <c r="Z539" s="290" t="str">
        <f>IF('PRINT TARIFF'!AJ504&lt;&gt;"",'PRINT TARIFF'!AJ504,"")</f>
        <v/>
      </c>
      <c r="AA539" s="291">
        <f>'PRINT TARIFF'!AK504</f>
        <v>0</v>
      </c>
    </row>
    <row r="540" spans="1:27" s="292" customFormat="1" ht="13.9" customHeight="1" x14ac:dyDescent="0.2">
      <c r="A540" s="283" t="str">
        <f>'PRINT TARIFF'!A505</f>
        <v>Melbourne</v>
      </c>
      <c r="B540" s="284" t="str">
        <f>'PRINT TARIFF'!C505</f>
        <v>Shipco Transport</v>
      </c>
      <c r="C540" s="285" t="str">
        <f>'PRINT TARIFF'!D505</f>
        <v>Singapore</v>
      </c>
      <c r="D540" s="285" t="str">
        <f>'PRINT TARIFF'!E505</f>
        <v>Singapore</v>
      </c>
      <c r="E540" s="286"/>
      <c r="F540" s="287" t="str">
        <f>'PRINT TARIFF'!H505</f>
        <v>USD</v>
      </c>
      <c r="G540" s="288">
        <f>'PRINT TARIFF'!I505</f>
        <v>20</v>
      </c>
      <c r="H540" s="288">
        <f>'PRINT TARIFF'!J505</f>
        <v>20</v>
      </c>
      <c r="I540" s="288">
        <f>'PRINT TARIFF'!K505</f>
        <v>20</v>
      </c>
      <c r="J540" s="644" t="str">
        <f>'PRINT TARIFF'!L505</f>
        <v>Direct</v>
      </c>
      <c r="K540" s="289">
        <f>'PRINT TARIFF'!N505</f>
        <v>10</v>
      </c>
      <c r="L540" s="288">
        <f>'PRINT TARIFF'!O505</f>
        <v>0</v>
      </c>
      <c r="M540" s="288">
        <f>'PRINT TARIFF'!P505</f>
        <v>0</v>
      </c>
      <c r="N540" s="288">
        <f>'PRINT TARIFF'!Q505</f>
        <v>20</v>
      </c>
      <c r="O540" s="288">
        <f>'PRINT TARIFF'!R505</f>
        <v>0</v>
      </c>
      <c r="P540" s="288">
        <f>'PRINT TARIFF'!S505</f>
        <v>0</v>
      </c>
      <c r="Q540" s="288">
        <f>'PRINT TARIFF'!T505</f>
        <v>7</v>
      </c>
      <c r="R540" s="288">
        <f>'PRINT TARIFF'!U505</f>
        <v>0</v>
      </c>
      <c r="S540" s="288">
        <f>'PRINT TARIFF'!V505</f>
        <v>0</v>
      </c>
      <c r="T540" s="288">
        <f>'PRINT TARIFF'!W505</f>
        <v>0</v>
      </c>
      <c r="U540" s="288">
        <f>'PRINT TARIFF'!X505</f>
        <v>0</v>
      </c>
      <c r="V540" s="288">
        <f>'PRINT TARIFF'!Y505</f>
        <v>0</v>
      </c>
      <c r="W540" s="288">
        <f>'PRINT TARIFF'!Z505</f>
        <v>0</v>
      </c>
      <c r="X540" s="289">
        <f>'PRINT TARIFF'!AA505</f>
        <v>110</v>
      </c>
      <c r="Y540" s="290">
        <f>'PRINT TARIFF'!AI505</f>
        <v>0</v>
      </c>
      <c r="Z540" s="290" t="str">
        <f>IF('PRINT TARIFF'!AJ505&lt;&gt;"",'PRINT TARIFF'!AJ505,"")</f>
        <v/>
      </c>
      <c r="AA540" s="291">
        <f>'PRINT TARIFF'!AK505</f>
        <v>0</v>
      </c>
    </row>
    <row r="541" spans="1:27" s="292" customFormat="1" ht="13.9" customHeight="1" x14ac:dyDescent="0.2">
      <c r="A541" s="283" t="str">
        <f>'PRINT TARIFF'!A506</f>
        <v>Sydney</v>
      </c>
      <c r="B541" s="284" t="str">
        <f>'PRINT TARIFF'!C506</f>
        <v>Shipco Transport</v>
      </c>
      <c r="C541" s="285" t="str">
        <f>'PRINT TARIFF'!D506</f>
        <v>Singapore</v>
      </c>
      <c r="D541" s="285" t="str">
        <f>'PRINT TARIFF'!E506</f>
        <v>Singapore</v>
      </c>
      <c r="E541" s="286"/>
      <c r="F541" s="287" t="str">
        <f>'PRINT TARIFF'!H506</f>
        <v>USD</v>
      </c>
      <c r="G541" s="288">
        <f>'PRINT TARIFF'!I506</f>
        <v>20</v>
      </c>
      <c r="H541" s="288">
        <f>'PRINT TARIFF'!J506</f>
        <v>20</v>
      </c>
      <c r="I541" s="288">
        <f>'PRINT TARIFF'!K506</f>
        <v>20</v>
      </c>
      <c r="J541" s="644" t="str">
        <f>'PRINT TARIFF'!L506</f>
        <v>Direct</v>
      </c>
      <c r="K541" s="289">
        <f>'PRINT TARIFF'!N506</f>
        <v>12</v>
      </c>
      <c r="L541" s="288">
        <f>'PRINT TARIFF'!O506</f>
        <v>0</v>
      </c>
      <c r="M541" s="288">
        <f>'PRINT TARIFF'!P506</f>
        <v>0</v>
      </c>
      <c r="N541" s="288">
        <f>'PRINT TARIFF'!Q506</f>
        <v>20</v>
      </c>
      <c r="O541" s="288">
        <f>'PRINT TARIFF'!R506</f>
        <v>0</v>
      </c>
      <c r="P541" s="288">
        <f>'PRINT TARIFF'!S506</f>
        <v>0</v>
      </c>
      <c r="Q541" s="288">
        <f>'PRINT TARIFF'!T506</f>
        <v>7</v>
      </c>
      <c r="R541" s="288">
        <f>'PRINT TARIFF'!U506</f>
        <v>0</v>
      </c>
      <c r="S541" s="288">
        <f>'PRINT TARIFF'!V506</f>
        <v>0</v>
      </c>
      <c r="T541" s="288">
        <f>'PRINT TARIFF'!W506</f>
        <v>0</v>
      </c>
      <c r="U541" s="288">
        <f>'PRINT TARIFF'!X506</f>
        <v>0</v>
      </c>
      <c r="V541" s="288">
        <f>'PRINT TARIFF'!Y506</f>
        <v>0</v>
      </c>
      <c r="W541" s="288">
        <f>'PRINT TARIFF'!Z506</f>
        <v>0</v>
      </c>
      <c r="X541" s="289">
        <f>'PRINT TARIFF'!AA506</f>
        <v>110</v>
      </c>
      <c r="Y541" s="290">
        <f>'PRINT TARIFF'!AI506</f>
        <v>0</v>
      </c>
      <c r="Z541" s="290" t="str">
        <f>IF('PRINT TARIFF'!AJ506&lt;&gt;"",'PRINT TARIFF'!AJ506,"")</f>
        <v/>
      </c>
      <c r="AA541" s="291">
        <f>'PRINT TARIFF'!AK506</f>
        <v>0</v>
      </c>
    </row>
    <row r="542" spans="1:27" s="292" customFormat="1" ht="13.9" customHeight="1" x14ac:dyDescent="0.2">
      <c r="A542" s="283" t="str">
        <f>'PRINT TARIFF'!A507</f>
        <v>Adelaide</v>
      </c>
      <c r="B542" s="284" t="str">
        <f>'PRINT TARIFF'!C507</f>
        <v>Saco Shipping</v>
      </c>
      <c r="C542" s="285" t="str">
        <f>'PRINT TARIFF'!D507</f>
        <v>Slovakia</v>
      </c>
      <c r="D542" s="285" t="str">
        <f>'PRINT TARIFF'!E507</f>
        <v>Bratislava</v>
      </c>
      <c r="E542" s="286"/>
      <c r="F542" s="287" t="str">
        <f>'PRINT TARIFF'!H507</f>
        <v>USD</v>
      </c>
      <c r="G542" s="288">
        <f>'PRINT TARIFF'!I507</f>
        <v>141</v>
      </c>
      <c r="H542" s="288">
        <f>'PRINT TARIFF'!J507</f>
        <v>141</v>
      </c>
      <c r="I542" s="288">
        <f>'PRINT TARIFF'!K507</f>
        <v>162</v>
      </c>
      <c r="J542" s="644" t="str">
        <f>'PRINT TARIFF'!L507</f>
        <v>via DEHAM</v>
      </c>
      <c r="K542" s="289">
        <f>'PRINT TARIFF'!N507</f>
        <v>69</v>
      </c>
      <c r="L542" s="288">
        <f>'PRINT TARIFF'!O507</f>
        <v>0</v>
      </c>
      <c r="M542" s="288">
        <f>'PRINT TARIFF'!P507</f>
        <v>0</v>
      </c>
      <c r="N542" s="288">
        <f>'PRINT TARIFF'!Q507</f>
        <v>0</v>
      </c>
      <c r="O542" s="288">
        <f>'PRINT TARIFF'!R507</f>
        <v>0</v>
      </c>
      <c r="P542" s="288">
        <f>'PRINT TARIFF'!S507</f>
        <v>20</v>
      </c>
      <c r="Q542" s="288">
        <f>'PRINT TARIFF'!T507</f>
        <v>12</v>
      </c>
      <c r="R542" s="288">
        <f>'PRINT TARIFF'!U507</f>
        <v>0</v>
      </c>
      <c r="S542" s="288">
        <f>'PRINT TARIFF'!V507</f>
        <v>0</v>
      </c>
      <c r="T542" s="288">
        <f>'PRINT TARIFF'!W507</f>
        <v>0</v>
      </c>
      <c r="U542" s="288">
        <f>'PRINT TARIFF'!X507</f>
        <v>0</v>
      </c>
      <c r="V542" s="288">
        <f>'PRINT TARIFF'!Y507</f>
        <v>0</v>
      </c>
      <c r="W542" s="288">
        <f>'PRINT TARIFF'!Z507</f>
        <v>0</v>
      </c>
      <c r="X542" s="289">
        <f>'PRINT TARIFF'!AA507</f>
        <v>111</v>
      </c>
      <c r="Y542" s="290">
        <f>'PRINT TARIFF'!AI507</f>
        <v>0</v>
      </c>
      <c r="Z542" s="290" t="str">
        <f>IF('PRINT TARIFF'!AJ507&lt;&gt;"",'PRINT TARIFF'!AJ507,"")</f>
        <v/>
      </c>
      <c r="AA542" s="291">
        <f>'PRINT TARIFF'!AK507</f>
        <v>0</v>
      </c>
    </row>
    <row r="543" spans="1:27" s="292" customFormat="1" ht="13.9" customHeight="1" x14ac:dyDescent="0.2">
      <c r="A543" s="283" t="str">
        <f>'PRINT TARIFF'!A508</f>
        <v>Brisbane</v>
      </c>
      <c r="B543" s="284" t="str">
        <f>'PRINT TARIFF'!C508</f>
        <v>Saco Shipping</v>
      </c>
      <c r="C543" s="285" t="str">
        <f>'PRINT TARIFF'!D508</f>
        <v>Slovakia</v>
      </c>
      <c r="D543" s="285" t="str">
        <f>'PRINT TARIFF'!E508</f>
        <v>Bratislava</v>
      </c>
      <c r="E543" s="286"/>
      <c r="F543" s="287" t="str">
        <f>'PRINT TARIFF'!H508</f>
        <v>USD</v>
      </c>
      <c r="G543" s="288">
        <f>'PRINT TARIFF'!I508</f>
        <v>141</v>
      </c>
      <c r="H543" s="288">
        <f>'PRINT TARIFF'!J508</f>
        <v>141</v>
      </c>
      <c r="I543" s="288">
        <f>'PRINT TARIFF'!K508</f>
        <v>162</v>
      </c>
      <c r="J543" s="644" t="str">
        <f>'PRINT TARIFF'!L508</f>
        <v>via DEHAM</v>
      </c>
      <c r="K543" s="289">
        <f>'PRINT TARIFF'!N508</f>
        <v>72</v>
      </c>
      <c r="L543" s="288">
        <f>'PRINT TARIFF'!O508</f>
        <v>0</v>
      </c>
      <c r="M543" s="288">
        <f>'PRINT TARIFF'!P508</f>
        <v>0</v>
      </c>
      <c r="N543" s="288">
        <f>'PRINT TARIFF'!Q508</f>
        <v>0</v>
      </c>
      <c r="O543" s="288">
        <f>'PRINT TARIFF'!R508</f>
        <v>0</v>
      </c>
      <c r="P543" s="288">
        <f>'PRINT TARIFF'!S508</f>
        <v>20</v>
      </c>
      <c r="Q543" s="288">
        <f>'PRINT TARIFF'!T508</f>
        <v>12</v>
      </c>
      <c r="R543" s="288">
        <f>'PRINT TARIFF'!U508</f>
        <v>0</v>
      </c>
      <c r="S543" s="288">
        <f>'PRINT TARIFF'!V508</f>
        <v>0</v>
      </c>
      <c r="T543" s="288">
        <f>'PRINT TARIFF'!W508</f>
        <v>0</v>
      </c>
      <c r="U543" s="288">
        <f>'PRINT TARIFF'!X508</f>
        <v>0</v>
      </c>
      <c r="V543" s="288">
        <f>'PRINT TARIFF'!Y508</f>
        <v>0</v>
      </c>
      <c r="W543" s="288">
        <f>'PRINT TARIFF'!Z508</f>
        <v>0</v>
      </c>
      <c r="X543" s="289">
        <f>'PRINT TARIFF'!AA508</f>
        <v>111</v>
      </c>
      <c r="Y543" s="290">
        <f>'PRINT TARIFF'!AI508</f>
        <v>0</v>
      </c>
      <c r="Z543" s="290" t="str">
        <f>IF('PRINT TARIFF'!AJ508&lt;&gt;"",'PRINT TARIFF'!AJ508,"")</f>
        <v/>
      </c>
      <c r="AA543" s="291">
        <f>'PRINT TARIFF'!AK508</f>
        <v>0</v>
      </c>
    </row>
    <row r="544" spans="1:27" s="292" customFormat="1" ht="13.9" customHeight="1" x14ac:dyDescent="0.2">
      <c r="A544" s="283" t="str">
        <f>'PRINT TARIFF'!A509</f>
        <v>Fremantle</v>
      </c>
      <c r="B544" s="284" t="str">
        <f>'PRINT TARIFF'!C509</f>
        <v>Saco Shipping</v>
      </c>
      <c r="C544" s="285" t="str">
        <f>'PRINT TARIFF'!D509</f>
        <v>Slovakia</v>
      </c>
      <c r="D544" s="285" t="str">
        <f>'PRINT TARIFF'!E509</f>
        <v>Bratislava</v>
      </c>
      <c r="E544" s="286"/>
      <c r="F544" s="287" t="str">
        <f>'PRINT TARIFF'!H509</f>
        <v>USD</v>
      </c>
      <c r="G544" s="288">
        <f>'PRINT TARIFF'!I509</f>
        <v>141</v>
      </c>
      <c r="H544" s="288">
        <f>'PRINT TARIFF'!J509</f>
        <v>141</v>
      </c>
      <c r="I544" s="288">
        <f>'PRINT TARIFF'!K509</f>
        <v>162</v>
      </c>
      <c r="J544" s="644" t="str">
        <f>'PRINT TARIFF'!L509</f>
        <v>via DEHAM</v>
      </c>
      <c r="K544" s="289">
        <f>'PRINT TARIFF'!N509</f>
        <v>66</v>
      </c>
      <c r="L544" s="288">
        <f>'PRINT TARIFF'!O509</f>
        <v>0</v>
      </c>
      <c r="M544" s="288">
        <f>'PRINT TARIFF'!P509</f>
        <v>0</v>
      </c>
      <c r="N544" s="288">
        <f>'PRINT TARIFF'!Q509</f>
        <v>0</v>
      </c>
      <c r="O544" s="288">
        <f>'PRINT TARIFF'!R509</f>
        <v>0</v>
      </c>
      <c r="P544" s="288">
        <f>'PRINT TARIFF'!S509</f>
        <v>20</v>
      </c>
      <c r="Q544" s="288">
        <f>'PRINT TARIFF'!T509</f>
        <v>12</v>
      </c>
      <c r="R544" s="288">
        <f>'PRINT TARIFF'!U509</f>
        <v>0</v>
      </c>
      <c r="S544" s="288">
        <f>'PRINT TARIFF'!V509</f>
        <v>0</v>
      </c>
      <c r="T544" s="288">
        <f>'PRINT TARIFF'!W509</f>
        <v>0</v>
      </c>
      <c r="U544" s="288">
        <f>'PRINT TARIFF'!X509</f>
        <v>0</v>
      </c>
      <c r="V544" s="288">
        <f>'PRINT TARIFF'!Y509</f>
        <v>0</v>
      </c>
      <c r="W544" s="288">
        <f>'PRINT TARIFF'!Z509</f>
        <v>0</v>
      </c>
      <c r="X544" s="289">
        <f>'PRINT TARIFF'!AA509</f>
        <v>111</v>
      </c>
      <c r="Y544" s="290">
        <f>'PRINT TARIFF'!AI509</f>
        <v>0</v>
      </c>
      <c r="Z544" s="290" t="str">
        <f>IF('PRINT TARIFF'!AJ509&lt;&gt;"",'PRINT TARIFF'!AJ509,"")</f>
        <v/>
      </c>
      <c r="AA544" s="291">
        <f>'PRINT TARIFF'!AK509</f>
        <v>0</v>
      </c>
    </row>
    <row r="545" spans="1:27" s="292" customFormat="1" ht="13.9" customHeight="1" x14ac:dyDescent="0.2">
      <c r="A545" s="283" t="str">
        <f>'PRINT TARIFF'!A510</f>
        <v>Melbourne</v>
      </c>
      <c r="B545" s="284" t="str">
        <f>'PRINT TARIFF'!C510</f>
        <v>Saco Shipping</v>
      </c>
      <c r="C545" s="285" t="str">
        <f>'PRINT TARIFF'!D510</f>
        <v>Slovakia</v>
      </c>
      <c r="D545" s="285" t="str">
        <f>'PRINT TARIFF'!E510</f>
        <v>Bratislava</v>
      </c>
      <c r="E545" s="286"/>
      <c r="F545" s="287" t="str">
        <f>'PRINT TARIFF'!H510</f>
        <v>USD</v>
      </c>
      <c r="G545" s="288">
        <f>'PRINT TARIFF'!I510</f>
        <v>111</v>
      </c>
      <c r="H545" s="288">
        <f>'PRINT TARIFF'!J510</f>
        <v>111</v>
      </c>
      <c r="I545" s="288">
        <f>'PRINT TARIFF'!K510</f>
        <v>132</v>
      </c>
      <c r="J545" s="644" t="str">
        <f>'PRINT TARIFF'!L510</f>
        <v>via DEHAM</v>
      </c>
      <c r="K545" s="289">
        <f>'PRINT TARIFF'!N510</f>
        <v>66</v>
      </c>
      <c r="L545" s="288">
        <f>'PRINT TARIFF'!O510</f>
        <v>0</v>
      </c>
      <c r="M545" s="288">
        <f>'PRINT TARIFF'!P510</f>
        <v>0</v>
      </c>
      <c r="N545" s="288">
        <f>'PRINT TARIFF'!Q510</f>
        <v>0</v>
      </c>
      <c r="O545" s="288">
        <f>'PRINT TARIFF'!R510</f>
        <v>0</v>
      </c>
      <c r="P545" s="288">
        <f>'PRINT TARIFF'!S510</f>
        <v>20</v>
      </c>
      <c r="Q545" s="288">
        <f>'PRINT TARIFF'!T510</f>
        <v>12</v>
      </c>
      <c r="R545" s="288">
        <f>'PRINT TARIFF'!U510</f>
        <v>0</v>
      </c>
      <c r="S545" s="288">
        <f>'PRINT TARIFF'!V510</f>
        <v>0</v>
      </c>
      <c r="T545" s="288">
        <f>'PRINT TARIFF'!W510</f>
        <v>0</v>
      </c>
      <c r="U545" s="288">
        <f>'PRINT TARIFF'!X510</f>
        <v>0</v>
      </c>
      <c r="V545" s="288">
        <f>'PRINT TARIFF'!Y510</f>
        <v>0</v>
      </c>
      <c r="W545" s="288">
        <f>'PRINT TARIFF'!Z510</f>
        <v>0</v>
      </c>
      <c r="X545" s="289">
        <f>'PRINT TARIFF'!AA510</f>
        <v>111</v>
      </c>
      <c r="Y545" s="290">
        <f>'PRINT TARIFF'!AI510</f>
        <v>0</v>
      </c>
      <c r="Z545" s="290" t="str">
        <f>IF('PRINT TARIFF'!AJ510&lt;&gt;"",'PRINT TARIFF'!AJ510,"")</f>
        <v/>
      </c>
      <c r="AA545" s="291">
        <f>'PRINT TARIFF'!AK510</f>
        <v>0</v>
      </c>
    </row>
    <row r="546" spans="1:27" s="292" customFormat="1" ht="13.9" customHeight="1" x14ac:dyDescent="0.2">
      <c r="A546" s="283" t="str">
        <f>'PRINT TARIFF'!A511</f>
        <v>Sydney</v>
      </c>
      <c r="B546" s="284" t="str">
        <f>'PRINT TARIFF'!C511</f>
        <v>Saco Shipping</v>
      </c>
      <c r="C546" s="285" t="str">
        <f>'PRINT TARIFF'!D511</f>
        <v>Slovakia</v>
      </c>
      <c r="D546" s="285" t="str">
        <f>'PRINT TARIFF'!E511</f>
        <v>Bratislava</v>
      </c>
      <c r="E546" s="286"/>
      <c r="F546" s="287" t="str">
        <f>'PRINT TARIFF'!H511</f>
        <v>USD</v>
      </c>
      <c r="G546" s="288">
        <f>'PRINT TARIFF'!I511</f>
        <v>111</v>
      </c>
      <c r="H546" s="288">
        <f>'PRINT TARIFF'!J511</f>
        <v>111</v>
      </c>
      <c r="I546" s="288">
        <f>'PRINT TARIFF'!K511</f>
        <v>132</v>
      </c>
      <c r="J546" s="644" t="str">
        <f>'PRINT TARIFF'!L511</f>
        <v>via DEHAM</v>
      </c>
      <c r="K546" s="289">
        <f>'PRINT TARIFF'!N511</f>
        <v>61</v>
      </c>
      <c r="L546" s="288">
        <f>'PRINT TARIFF'!O511</f>
        <v>0</v>
      </c>
      <c r="M546" s="288">
        <f>'PRINT TARIFF'!P511</f>
        <v>0</v>
      </c>
      <c r="N546" s="288">
        <f>'PRINT TARIFF'!Q511</f>
        <v>0</v>
      </c>
      <c r="O546" s="288">
        <f>'PRINT TARIFF'!R511</f>
        <v>0</v>
      </c>
      <c r="P546" s="288">
        <f>'PRINT TARIFF'!S511</f>
        <v>20</v>
      </c>
      <c r="Q546" s="288">
        <f>'PRINT TARIFF'!T511</f>
        <v>12</v>
      </c>
      <c r="R546" s="288">
        <f>'PRINT TARIFF'!U511</f>
        <v>0</v>
      </c>
      <c r="S546" s="288">
        <f>'PRINT TARIFF'!V511</f>
        <v>0</v>
      </c>
      <c r="T546" s="288">
        <f>'PRINT TARIFF'!W511</f>
        <v>0</v>
      </c>
      <c r="U546" s="288">
        <f>'PRINT TARIFF'!X511</f>
        <v>0</v>
      </c>
      <c r="V546" s="288">
        <f>'PRINT TARIFF'!Y511</f>
        <v>0</v>
      </c>
      <c r="W546" s="288">
        <f>'PRINT TARIFF'!Z511</f>
        <v>0</v>
      </c>
      <c r="X546" s="289">
        <f>'PRINT TARIFF'!AA511</f>
        <v>111</v>
      </c>
      <c r="Y546" s="290">
        <f>'PRINT TARIFF'!AI511</f>
        <v>0</v>
      </c>
      <c r="Z546" s="290" t="str">
        <f>IF('PRINT TARIFF'!AJ511&lt;&gt;"",'PRINT TARIFF'!AJ511,"")</f>
        <v/>
      </c>
      <c r="AA546" s="291">
        <f>'PRINT TARIFF'!AK511</f>
        <v>0</v>
      </c>
    </row>
    <row r="547" spans="1:27" s="292" customFormat="1" ht="13.9" customHeight="1" x14ac:dyDescent="0.2">
      <c r="A547" s="283" t="str">
        <f>'PRINT TARIFF'!A512</f>
        <v>Adelaide</v>
      </c>
      <c r="B547" s="284" t="str">
        <f>'PRINT TARIFF'!C512</f>
        <v>Shipco Transport</v>
      </c>
      <c r="C547" s="285" t="str">
        <f>'PRINT TARIFF'!D512</f>
        <v>Slovenia</v>
      </c>
      <c r="D547" s="285" t="str">
        <f>'PRINT TARIFF'!E512</f>
        <v>Koper</v>
      </c>
      <c r="E547" s="286"/>
      <c r="F547" s="287" t="str">
        <f>'PRINT TARIFF'!H512</f>
        <v>USD</v>
      </c>
      <c r="G547" s="288">
        <f>'PRINT TARIFF'!I512</f>
        <v>111</v>
      </c>
      <c r="H547" s="288">
        <f>'PRINT TARIFF'!J512</f>
        <v>111</v>
      </c>
      <c r="I547" s="288">
        <f>'PRINT TARIFF'!K512</f>
        <v>111</v>
      </c>
      <c r="J547" s="644" t="str">
        <f>'PRINT TARIFF'!L512</f>
        <v>via MYPKG</v>
      </c>
      <c r="K547" s="289">
        <f>'PRINT TARIFF'!N512</f>
        <v>50</v>
      </c>
      <c r="L547" s="288">
        <f>'PRINT TARIFF'!O512</f>
        <v>0</v>
      </c>
      <c r="M547" s="288">
        <f>'PRINT TARIFF'!P512</f>
        <v>0</v>
      </c>
      <c r="N547" s="288">
        <f>'PRINT TARIFF'!Q512</f>
        <v>20</v>
      </c>
      <c r="O547" s="288">
        <f>'PRINT TARIFF'!R512</f>
        <v>0</v>
      </c>
      <c r="P547" s="288">
        <f>'PRINT TARIFF'!S512</f>
        <v>0</v>
      </c>
      <c r="Q547" s="288">
        <f>'PRINT TARIFF'!T512</f>
        <v>9</v>
      </c>
      <c r="R547" s="288">
        <f>'PRINT TARIFF'!U512</f>
        <v>10</v>
      </c>
      <c r="S547" s="288">
        <f>'PRINT TARIFF'!V512</f>
        <v>0</v>
      </c>
      <c r="T547" s="288">
        <f>'PRINT TARIFF'!W512</f>
        <v>0</v>
      </c>
      <c r="U547" s="288">
        <f>'PRINT TARIFF'!X512</f>
        <v>0</v>
      </c>
      <c r="V547" s="288">
        <f>'PRINT TARIFF'!Y512</f>
        <v>0</v>
      </c>
      <c r="W547" s="288">
        <f>'PRINT TARIFF'!Z512</f>
        <v>0</v>
      </c>
      <c r="X547" s="289">
        <f>'PRINT TARIFF'!AA512</f>
        <v>112</v>
      </c>
      <c r="Y547" s="290">
        <f>'PRINT TARIFF'!AI512</f>
        <v>0</v>
      </c>
      <c r="Z547" s="290" t="str">
        <f>IF('PRINT TARIFF'!AJ512&lt;&gt;"",'PRINT TARIFF'!AJ512,"")</f>
        <v/>
      </c>
      <c r="AA547" s="291">
        <f>'PRINT TARIFF'!AK512</f>
        <v>0</v>
      </c>
    </row>
    <row r="548" spans="1:27" s="292" customFormat="1" ht="13.9" customHeight="1" x14ac:dyDescent="0.2">
      <c r="A548" s="283" t="str">
        <f>'PRINT TARIFF'!A513</f>
        <v>Brisbane</v>
      </c>
      <c r="B548" s="284" t="str">
        <f>'PRINT TARIFF'!C513</f>
        <v>Shipco Transport</v>
      </c>
      <c r="C548" s="285" t="str">
        <f>'PRINT TARIFF'!D513</f>
        <v>Slovenia</v>
      </c>
      <c r="D548" s="285" t="str">
        <f>'PRINT TARIFF'!E513</f>
        <v>Koper</v>
      </c>
      <c r="E548" s="286"/>
      <c r="F548" s="287" t="str">
        <f>'PRINT TARIFF'!H513</f>
        <v>USD</v>
      </c>
      <c r="G548" s="288">
        <f>'PRINT TARIFF'!I513</f>
        <v>111</v>
      </c>
      <c r="H548" s="288">
        <f>'PRINT TARIFF'!J513</f>
        <v>111</v>
      </c>
      <c r="I548" s="288">
        <f>'PRINT TARIFF'!K513</f>
        <v>111</v>
      </c>
      <c r="J548" s="644" t="str">
        <f>'PRINT TARIFF'!L513</f>
        <v>via MYPKG</v>
      </c>
      <c r="K548" s="289">
        <f>'PRINT TARIFF'!N513</f>
        <v>46</v>
      </c>
      <c r="L548" s="288">
        <f>'PRINT TARIFF'!O513</f>
        <v>0</v>
      </c>
      <c r="M548" s="288">
        <f>'PRINT TARIFF'!P513</f>
        <v>0</v>
      </c>
      <c r="N548" s="288">
        <f>'PRINT TARIFF'!Q513</f>
        <v>20</v>
      </c>
      <c r="O548" s="288">
        <f>'PRINT TARIFF'!R513</f>
        <v>0</v>
      </c>
      <c r="P548" s="288">
        <f>'PRINT TARIFF'!S513</f>
        <v>0</v>
      </c>
      <c r="Q548" s="288">
        <f>'PRINT TARIFF'!T513</f>
        <v>9</v>
      </c>
      <c r="R548" s="288">
        <f>'PRINT TARIFF'!U513</f>
        <v>10</v>
      </c>
      <c r="S548" s="288">
        <f>'PRINT TARIFF'!V513</f>
        <v>0</v>
      </c>
      <c r="T548" s="288">
        <f>'PRINT TARIFF'!W513</f>
        <v>0</v>
      </c>
      <c r="U548" s="288">
        <f>'PRINT TARIFF'!X513</f>
        <v>0</v>
      </c>
      <c r="V548" s="288">
        <f>'PRINT TARIFF'!Y513</f>
        <v>0</v>
      </c>
      <c r="W548" s="288">
        <f>'PRINT TARIFF'!Z513</f>
        <v>0</v>
      </c>
      <c r="X548" s="289">
        <f>'PRINT TARIFF'!AA513</f>
        <v>112</v>
      </c>
      <c r="Y548" s="290">
        <f>'PRINT TARIFF'!AI513</f>
        <v>0</v>
      </c>
      <c r="Z548" s="290" t="str">
        <f>IF('PRINT TARIFF'!AJ513&lt;&gt;"",'PRINT TARIFF'!AJ513,"")</f>
        <v/>
      </c>
      <c r="AA548" s="291">
        <f>'PRINT TARIFF'!AK513</f>
        <v>0</v>
      </c>
    </row>
    <row r="549" spans="1:27" s="292" customFormat="1" ht="13.9" customHeight="1" x14ac:dyDescent="0.2">
      <c r="A549" s="283" t="str">
        <f>'PRINT TARIFF'!A514</f>
        <v>Fremantle</v>
      </c>
      <c r="B549" s="284" t="str">
        <f>'PRINT TARIFF'!C514</f>
        <v>Shipco Transport</v>
      </c>
      <c r="C549" s="285" t="str">
        <f>'PRINT TARIFF'!D514</f>
        <v>Slovenia</v>
      </c>
      <c r="D549" s="285" t="str">
        <f>'PRINT TARIFF'!E514</f>
        <v>Koper</v>
      </c>
      <c r="E549" s="286"/>
      <c r="F549" s="287" t="str">
        <f>'PRINT TARIFF'!H514</f>
        <v>USD</v>
      </c>
      <c r="G549" s="288">
        <f>'PRINT TARIFF'!I514</f>
        <v>111</v>
      </c>
      <c r="H549" s="288">
        <f>'PRINT TARIFF'!J514</f>
        <v>111</v>
      </c>
      <c r="I549" s="288">
        <f>'PRINT TARIFF'!K514</f>
        <v>111</v>
      </c>
      <c r="J549" s="644" t="str">
        <f>'PRINT TARIFF'!L514</f>
        <v>via MYPKG</v>
      </c>
      <c r="K549" s="289">
        <f>'PRINT TARIFF'!N514</f>
        <v>43</v>
      </c>
      <c r="L549" s="288">
        <f>'PRINT TARIFF'!O514</f>
        <v>0</v>
      </c>
      <c r="M549" s="288">
        <f>'PRINT TARIFF'!P514</f>
        <v>0</v>
      </c>
      <c r="N549" s="288">
        <f>'PRINT TARIFF'!Q514</f>
        <v>20</v>
      </c>
      <c r="O549" s="288">
        <f>'PRINT TARIFF'!R514</f>
        <v>0</v>
      </c>
      <c r="P549" s="288">
        <f>'PRINT TARIFF'!S514</f>
        <v>0</v>
      </c>
      <c r="Q549" s="288">
        <f>'PRINT TARIFF'!T514</f>
        <v>9</v>
      </c>
      <c r="R549" s="288">
        <f>'PRINT TARIFF'!U514</f>
        <v>10</v>
      </c>
      <c r="S549" s="288">
        <f>'PRINT TARIFF'!V514</f>
        <v>0</v>
      </c>
      <c r="T549" s="288">
        <f>'PRINT TARIFF'!W514</f>
        <v>0</v>
      </c>
      <c r="U549" s="288">
        <f>'PRINT TARIFF'!X514</f>
        <v>0</v>
      </c>
      <c r="V549" s="288">
        <f>'PRINT TARIFF'!Y514</f>
        <v>0</v>
      </c>
      <c r="W549" s="288">
        <f>'PRINT TARIFF'!Z514</f>
        <v>0</v>
      </c>
      <c r="X549" s="289">
        <f>'PRINT TARIFF'!AA514</f>
        <v>112</v>
      </c>
      <c r="Y549" s="290">
        <f>'PRINT TARIFF'!AI514</f>
        <v>0</v>
      </c>
      <c r="Z549" s="290" t="str">
        <f>IF('PRINT TARIFF'!AJ514&lt;&gt;"",'PRINT TARIFF'!AJ514,"")</f>
        <v/>
      </c>
      <c r="AA549" s="291">
        <f>'PRINT TARIFF'!AK514</f>
        <v>0</v>
      </c>
    </row>
    <row r="550" spans="1:27" s="292" customFormat="1" ht="13.9" customHeight="1" x14ac:dyDescent="0.2">
      <c r="A550" s="283" t="str">
        <f>'PRINT TARIFF'!A515</f>
        <v>Melbourne</v>
      </c>
      <c r="B550" s="284" t="str">
        <f>'PRINT TARIFF'!C515</f>
        <v>Shipco Transport</v>
      </c>
      <c r="C550" s="285" t="str">
        <f>'PRINT TARIFF'!D515</f>
        <v>Slovenia</v>
      </c>
      <c r="D550" s="285" t="str">
        <f>'PRINT TARIFF'!E515</f>
        <v>Koper</v>
      </c>
      <c r="E550" s="286"/>
      <c r="F550" s="287" t="str">
        <f>'PRINT TARIFF'!H515</f>
        <v>USD</v>
      </c>
      <c r="G550" s="288">
        <f>'PRINT TARIFF'!I515</f>
        <v>111</v>
      </c>
      <c r="H550" s="288">
        <f>'PRINT TARIFF'!J515</f>
        <v>111</v>
      </c>
      <c r="I550" s="288">
        <f>'PRINT TARIFF'!K515</f>
        <v>111</v>
      </c>
      <c r="J550" s="644" t="str">
        <f>'PRINT TARIFF'!L515</f>
        <v>via MYPKG</v>
      </c>
      <c r="K550" s="289">
        <f>'PRINT TARIFF'!N515</f>
        <v>44</v>
      </c>
      <c r="L550" s="288">
        <f>'PRINT TARIFF'!O515</f>
        <v>0</v>
      </c>
      <c r="M550" s="288">
        <f>'PRINT TARIFF'!P515</f>
        <v>0</v>
      </c>
      <c r="N550" s="288">
        <f>'PRINT TARIFF'!Q515</f>
        <v>20</v>
      </c>
      <c r="O550" s="288">
        <f>'PRINT TARIFF'!R515</f>
        <v>0</v>
      </c>
      <c r="P550" s="288">
        <f>'PRINT TARIFF'!S515</f>
        <v>0</v>
      </c>
      <c r="Q550" s="288">
        <f>'PRINT TARIFF'!T515</f>
        <v>9</v>
      </c>
      <c r="R550" s="288">
        <f>'PRINT TARIFF'!U515</f>
        <v>10</v>
      </c>
      <c r="S550" s="288">
        <f>'PRINT TARIFF'!V515</f>
        <v>0</v>
      </c>
      <c r="T550" s="288">
        <f>'PRINT TARIFF'!W515</f>
        <v>0</v>
      </c>
      <c r="U550" s="288">
        <f>'PRINT TARIFF'!X515</f>
        <v>0</v>
      </c>
      <c r="V550" s="288">
        <f>'PRINT TARIFF'!Y515</f>
        <v>0</v>
      </c>
      <c r="W550" s="288">
        <f>'PRINT TARIFF'!Z515</f>
        <v>0</v>
      </c>
      <c r="X550" s="289">
        <f>'PRINT TARIFF'!AA515</f>
        <v>112</v>
      </c>
      <c r="Y550" s="290">
        <f>'PRINT TARIFF'!AI515</f>
        <v>0</v>
      </c>
      <c r="Z550" s="290" t="str">
        <f>IF('PRINT TARIFF'!AJ515&lt;&gt;"",'PRINT TARIFF'!AJ515,"")</f>
        <v/>
      </c>
      <c r="AA550" s="291">
        <f>'PRINT TARIFF'!AK515</f>
        <v>0</v>
      </c>
    </row>
    <row r="551" spans="1:27" s="292" customFormat="1" ht="13.9" customHeight="1" x14ac:dyDescent="0.2">
      <c r="A551" s="283" t="str">
        <f>'PRINT TARIFF'!A516</f>
        <v>Sydney</v>
      </c>
      <c r="B551" s="284" t="str">
        <f>'PRINT TARIFF'!C516</f>
        <v>Shipco Transport</v>
      </c>
      <c r="C551" s="285" t="str">
        <f>'PRINT TARIFF'!D516</f>
        <v>Slovenia</v>
      </c>
      <c r="D551" s="285" t="str">
        <f>'PRINT TARIFF'!E516</f>
        <v>Koper</v>
      </c>
      <c r="E551" s="286"/>
      <c r="F551" s="287" t="str">
        <f>'PRINT TARIFF'!H516</f>
        <v>USD</v>
      </c>
      <c r="G551" s="288">
        <f>'PRINT TARIFF'!I516</f>
        <v>111</v>
      </c>
      <c r="H551" s="288">
        <f>'PRINT TARIFF'!J516</f>
        <v>111</v>
      </c>
      <c r="I551" s="288">
        <f>'PRINT TARIFF'!K516</f>
        <v>111</v>
      </c>
      <c r="J551" s="644" t="str">
        <f>'PRINT TARIFF'!L516</f>
        <v>via MYPKG</v>
      </c>
      <c r="K551" s="289">
        <f>'PRINT TARIFF'!N516</f>
        <v>47</v>
      </c>
      <c r="L551" s="288">
        <f>'PRINT TARIFF'!O516</f>
        <v>0</v>
      </c>
      <c r="M551" s="288">
        <f>'PRINT TARIFF'!P516</f>
        <v>0</v>
      </c>
      <c r="N551" s="288">
        <f>'PRINT TARIFF'!Q516</f>
        <v>20</v>
      </c>
      <c r="O551" s="288">
        <f>'PRINT TARIFF'!R516</f>
        <v>0</v>
      </c>
      <c r="P551" s="288">
        <f>'PRINT TARIFF'!S516</f>
        <v>0</v>
      </c>
      <c r="Q551" s="288">
        <f>'PRINT TARIFF'!T516</f>
        <v>9</v>
      </c>
      <c r="R551" s="288">
        <f>'PRINT TARIFF'!U516</f>
        <v>10</v>
      </c>
      <c r="S551" s="288">
        <f>'PRINT TARIFF'!V516</f>
        <v>0</v>
      </c>
      <c r="T551" s="288">
        <f>'PRINT TARIFF'!W516</f>
        <v>0</v>
      </c>
      <c r="U551" s="288">
        <f>'PRINT TARIFF'!X516</f>
        <v>0</v>
      </c>
      <c r="V551" s="288">
        <f>'PRINT TARIFF'!Y516</f>
        <v>0</v>
      </c>
      <c r="W551" s="288">
        <f>'PRINT TARIFF'!Z516</f>
        <v>0</v>
      </c>
      <c r="X551" s="289">
        <f>'PRINT TARIFF'!AA516</f>
        <v>112</v>
      </c>
      <c r="Y551" s="290">
        <f>'PRINT TARIFF'!AI516</f>
        <v>0</v>
      </c>
      <c r="Z551" s="290" t="str">
        <f>IF('PRINT TARIFF'!AJ516&lt;&gt;"",'PRINT TARIFF'!AJ516,"")</f>
        <v/>
      </c>
      <c r="AA551" s="291">
        <f>'PRINT TARIFF'!AK516</f>
        <v>0</v>
      </c>
    </row>
    <row r="552" spans="1:27" s="292" customFormat="1" ht="13.9" customHeight="1" x14ac:dyDescent="0.2">
      <c r="A552" s="283" t="str">
        <f>'PRINT TARIFF'!A517</f>
        <v>Adelaide</v>
      </c>
      <c r="B552" s="284" t="str">
        <f>'PRINT TARIFF'!C517</f>
        <v>Saco CFR</v>
      </c>
      <c r="C552" s="285" t="str">
        <f>'PRINT TARIFF'!D517</f>
        <v>South Africa</v>
      </c>
      <c r="D552" s="285" t="str">
        <f>'PRINT TARIFF'!E517</f>
        <v>Capetown</v>
      </c>
      <c r="E552" s="286"/>
      <c r="F552" s="287" t="str">
        <f>'PRINT TARIFF'!H517</f>
        <v>USD</v>
      </c>
      <c r="G552" s="288">
        <f>'PRINT TARIFF'!I517</f>
        <v>85</v>
      </c>
      <c r="H552" s="288">
        <f>'PRINT TARIFF'!J517</f>
        <v>85</v>
      </c>
      <c r="I552" s="288">
        <f>'PRINT TARIFF'!K517</f>
        <v>85</v>
      </c>
      <c r="J552" s="644" t="str">
        <f>'PRINT TARIFF'!L517</f>
        <v>via SGSIN</v>
      </c>
      <c r="K552" s="289">
        <f>'PRINT TARIFF'!N517</f>
        <v>45</v>
      </c>
      <c r="L552" s="288">
        <f>'PRINT TARIFF'!O517</f>
        <v>0</v>
      </c>
      <c r="M552" s="288">
        <f>'PRINT TARIFF'!P517</f>
        <v>0</v>
      </c>
      <c r="N552" s="288">
        <f>'PRINT TARIFF'!Q517</f>
        <v>20</v>
      </c>
      <c r="O552" s="288">
        <f>'PRINT TARIFF'!R517</f>
        <v>0</v>
      </c>
      <c r="P552" s="288">
        <f>'PRINT TARIFF'!S517</f>
        <v>0</v>
      </c>
      <c r="Q552" s="288">
        <f>'PRINT TARIFF'!T517</f>
        <v>12</v>
      </c>
      <c r="R552" s="288">
        <f>'PRINT TARIFF'!U517</f>
        <v>10</v>
      </c>
      <c r="S552" s="288">
        <f>'PRINT TARIFF'!V517</f>
        <v>0</v>
      </c>
      <c r="T552" s="288">
        <f>'PRINT TARIFF'!W517</f>
        <v>0</v>
      </c>
      <c r="U552" s="288">
        <f>'PRINT TARIFF'!X517</f>
        <v>0</v>
      </c>
      <c r="V552" s="288">
        <f>'PRINT TARIFF'!Y517</f>
        <v>0</v>
      </c>
      <c r="W552" s="288">
        <f>'PRINT TARIFF'!Z517</f>
        <v>0</v>
      </c>
      <c r="X552" s="289">
        <f>'PRINT TARIFF'!AA517</f>
        <v>114</v>
      </c>
      <c r="Y552" s="290">
        <f>'PRINT TARIFF'!AI517</f>
        <v>0</v>
      </c>
      <c r="Z552" s="290" t="str">
        <f>IF('PRINT TARIFF'!AJ517&lt;&gt;"",'PRINT TARIFF'!AJ517,"")</f>
        <v/>
      </c>
      <c r="AA552" s="291">
        <f>'PRINT TARIFF'!AK517</f>
        <v>0</v>
      </c>
    </row>
    <row r="553" spans="1:27" s="292" customFormat="1" ht="13.9" customHeight="1" x14ac:dyDescent="0.2">
      <c r="A553" s="283" t="str">
        <f>'PRINT TARIFF'!A518</f>
        <v>Brisbane</v>
      </c>
      <c r="B553" s="284" t="str">
        <f>'PRINT TARIFF'!C518</f>
        <v>Saco CFR</v>
      </c>
      <c r="C553" s="285" t="str">
        <f>'PRINT TARIFF'!D518</f>
        <v>South Africa</v>
      </c>
      <c r="D553" s="285" t="str">
        <f>'PRINT TARIFF'!E518</f>
        <v>Capetown</v>
      </c>
      <c r="E553" s="286"/>
      <c r="F553" s="287" t="str">
        <f>'PRINT TARIFF'!H518</f>
        <v>USD</v>
      </c>
      <c r="G553" s="288">
        <f>'PRINT TARIFF'!I518</f>
        <v>85</v>
      </c>
      <c r="H553" s="288">
        <f>'PRINT TARIFF'!J518</f>
        <v>85</v>
      </c>
      <c r="I553" s="288">
        <f>'PRINT TARIFF'!K518</f>
        <v>85</v>
      </c>
      <c r="J553" s="644" t="str">
        <f>'PRINT TARIFF'!L518</f>
        <v>via SGSIN</v>
      </c>
      <c r="K553" s="289">
        <f>'PRINT TARIFF'!N518</f>
        <v>37</v>
      </c>
      <c r="L553" s="288">
        <f>'PRINT TARIFF'!O518</f>
        <v>0</v>
      </c>
      <c r="M553" s="288">
        <f>'PRINT TARIFF'!P518</f>
        <v>0</v>
      </c>
      <c r="N553" s="288">
        <f>'PRINT TARIFF'!Q518</f>
        <v>20</v>
      </c>
      <c r="O553" s="288">
        <f>'PRINT TARIFF'!R518</f>
        <v>0</v>
      </c>
      <c r="P553" s="288">
        <f>'PRINT TARIFF'!S518</f>
        <v>0</v>
      </c>
      <c r="Q553" s="288">
        <f>'PRINT TARIFF'!T518</f>
        <v>12</v>
      </c>
      <c r="R553" s="288">
        <f>'PRINT TARIFF'!U518</f>
        <v>10</v>
      </c>
      <c r="S553" s="288">
        <f>'PRINT TARIFF'!V518</f>
        <v>0</v>
      </c>
      <c r="T553" s="288">
        <f>'PRINT TARIFF'!W518</f>
        <v>0</v>
      </c>
      <c r="U553" s="288">
        <f>'PRINT TARIFF'!X518</f>
        <v>0</v>
      </c>
      <c r="V553" s="288">
        <f>'PRINT TARIFF'!Y518</f>
        <v>0</v>
      </c>
      <c r="W553" s="288">
        <f>'PRINT TARIFF'!Z518</f>
        <v>0</v>
      </c>
      <c r="X553" s="289">
        <f>'PRINT TARIFF'!AA518</f>
        <v>114</v>
      </c>
      <c r="Y553" s="290">
        <f>'PRINT TARIFF'!AI518</f>
        <v>0</v>
      </c>
      <c r="Z553" s="290" t="str">
        <f>IF('PRINT TARIFF'!AJ518&lt;&gt;"",'PRINT TARIFF'!AJ518,"")</f>
        <v/>
      </c>
      <c r="AA553" s="291">
        <f>'PRINT TARIFF'!AK518</f>
        <v>0</v>
      </c>
    </row>
    <row r="554" spans="1:27" s="292" customFormat="1" ht="13.9" customHeight="1" x14ac:dyDescent="0.2">
      <c r="A554" s="283" t="str">
        <f>'PRINT TARIFF'!A519</f>
        <v>Fremantle</v>
      </c>
      <c r="B554" s="284" t="str">
        <f>'PRINT TARIFF'!C519</f>
        <v>Saco CFR</v>
      </c>
      <c r="C554" s="285" t="str">
        <f>'PRINT TARIFF'!D519</f>
        <v>South Africa</v>
      </c>
      <c r="D554" s="285" t="str">
        <f>'PRINT TARIFF'!E519</f>
        <v>Capetown</v>
      </c>
      <c r="E554" s="286"/>
      <c r="F554" s="287" t="str">
        <f>'PRINT TARIFF'!H519</f>
        <v>USD</v>
      </c>
      <c r="G554" s="288">
        <f>'PRINT TARIFF'!I519</f>
        <v>85</v>
      </c>
      <c r="H554" s="288">
        <f>'PRINT TARIFF'!J519</f>
        <v>85</v>
      </c>
      <c r="I554" s="288">
        <f>'PRINT TARIFF'!K519</f>
        <v>85</v>
      </c>
      <c r="J554" s="644" t="str">
        <f>'PRINT TARIFF'!L519</f>
        <v>via SGSIN</v>
      </c>
      <c r="K554" s="289">
        <f>'PRINT TARIFF'!N519</f>
        <v>35</v>
      </c>
      <c r="L554" s="288">
        <f>'PRINT TARIFF'!O519</f>
        <v>0</v>
      </c>
      <c r="M554" s="288">
        <f>'PRINT TARIFF'!P519</f>
        <v>0</v>
      </c>
      <c r="N554" s="288">
        <f>'PRINT TARIFF'!Q519</f>
        <v>20</v>
      </c>
      <c r="O554" s="288">
        <f>'PRINT TARIFF'!R519</f>
        <v>0</v>
      </c>
      <c r="P554" s="288">
        <f>'PRINT TARIFF'!S519</f>
        <v>0</v>
      </c>
      <c r="Q554" s="288">
        <f>'PRINT TARIFF'!T519</f>
        <v>12</v>
      </c>
      <c r="R554" s="288">
        <f>'PRINT TARIFF'!U519</f>
        <v>10</v>
      </c>
      <c r="S554" s="288">
        <f>'PRINT TARIFF'!V519</f>
        <v>0</v>
      </c>
      <c r="T554" s="288">
        <f>'PRINT TARIFF'!W519</f>
        <v>0</v>
      </c>
      <c r="U554" s="288">
        <f>'PRINT TARIFF'!X519</f>
        <v>0</v>
      </c>
      <c r="V554" s="288">
        <f>'PRINT TARIFF'!Y519</f>
        <v>0</v>
      </c>
      <c r="W554" s="288">
        <f>'PRINT TARIFF'!Z519</f>
        <v>0</v>
      </c>
      <c r="X554" s="289">
        <f>'PRINT TARIFF'!AA519</f>
        <v>114</v>
      </c>
      <c r="Y554" s="290">
        <f>'PRINT TARIFF'!AI519</f>
        <v>0</v>
      </c>
      <c r="Z554" s="290" t="str">
        <f>IF('PRINT TARIFF'!AJ519&lt;&gt;"",'PRINT TARIFF'!AJ519,"")</f>
        <v/>
      </c>
      <c r="AA554" s="291">
        <f>'PRINT TARIFF'!AK519</f>
        <v>0</v>
      </c>
    </row>
    <row r="555" spans="1:27" s="292" customFormat="1" ht="13.9" customHeight="1" x14ac:dyDescent="0.2">
      <c r="A555" s="283" t="str">
        <f>'PRINT TARIFF'!A520</f>
        <v>Melbourne</v>
      </c>
      <c r="B555" s="284" t="str">
        <f>'PRINT TARIFF'!C520</f>
        <v>Saco CFR</v>
      </c>
      <c r="C555" s="285" t="str">
        <f>'PRINT TARIFF'!D520</f>
        <v>South Africa</v>
      </c>
      <c r="D555" s="285" t="str">
        <f>'PRINT TARIFF'!E520</f>
        <v>Capetown</v>
      </c>
      <c r="E555" s="286"/>
      <c r="F555" s="287" t="str">
        <f>'PRINT TARIFF'!H520</f>
        <v>USD</v>
      </c>
      <c r="G555" s="288">
        <f>'PRINT TARIFF'!I520</f>
        <v>85</v>
      </c>
      <c r="H555" s="288">
        <f>'PRINT TARIFF'!J520</f>
        <v>85</v>
      </c>
      <c r="I555" s="288">
        <f>'PRINT TARIFF'!K520</f>
        <v>85</v>
      </c>
      <c r="J555" s="644" t="str">
        <f>'PRINT TARIFF'!L520</f>
        <v>via SGSIN</v>
      </c>
      <c r="K555" s="289">
        <f>'PRINT TARIFF'!N520</f>
        <v>38</v>
      </c>
      <c r="L555" s="288">
        <f>'PRINT TARIFF'!O520</f>
        <v>0</v>
      </c>
      <c r="M555" s="288">
        <f>'PRINT TARIFF'!P520</f>
        <v>0</v>
      </c>
      <c r="N555" s="288">
        <f>'PRINT TARIFF'!Q520</f>
        <v>20</v>
      </c>
      <c r="O555" s="288">
        <f>'PRINT TARIFF'!R520</f>
        <v>0</v>
      </c>
      <c r="P555" s="288">
        <f>'PRINT TARIFF'!S520</f>
        <v>0</v>
      </c>
      <c r="Q555" s="288">
        <f>'PRINT TARIFF'!T520</f>
        <v>12</v>
      </c>
      <c r="R555" s="288">
        <f>'PRINT TARIFF'!U520</f>
        <v>10</v>
      </c>
      <c r="S555" s="288">
        <f>'PRINT TARIFF'!V520</f>
        <v>0</v>
      </c>
      <c r="T555" s="288">
        <f>'PRINT TARIFF'!W520</f>
        <v>0</v>
      </c>
      <c r="U555" s="288">
        <f>'PRINT TARIFF'!X520</f>
        <v>0</v>
      </c>
      <c r="V555" s="288">
        <f>'PRINT TARIFF'!Y520</f>
        <v>0</v>
      </c>
      <c r="W555" s="288">
        <f>'PRINT TARIFF'!Z520</f>
        <v>0</v>
      </c>
      <c r="X555" s="289">
        <f>'PRINT TARIFF'!AA520</f>
        <v>114</v>
      </c>
      <c r="Y555" s="290">
        <f>'PRINT TARIFF'!AI520</f>
        <v>0</v>
      </c>
      <c r="Z555" s="290" t="str">
        <f>IF('PRINT TARIFF'!AJ520&lt;&gt;"",'PRINT TARIFF'!AJ520,"")</f>
        <v/>
      </c>
      <c r="AA555" s="291">
        <f>'PRINT TARIFF'!AK520</f>
        <v>0</v>
      </c>
    </row>
    <row r="556" spans="1:27" s="292" customFormat="1" ht="13.9" customHeight="1" x14ac:dyDescent="0.2">
      <c r="A556" s="283" t="str">
        <f>'PRINT TARIFF'!A521</f>
        <v>Sydney</v>
      </c>
      <c r="B556" s="284" t="str">
        <f>'PRINT TARIFF'!C521</f>
        <v>Saco CFR</v>
      </c>
      <c r="C556" s="285" t="str">
        <f>'PRINT TARIFF'!D521</f>
        <v>South Africa</v>
      </c>
      <c r="D556" s="285" t="str">
        <f>'PRINT TARIFF'!E521</f>
        <v>Capetown</v>
      </c>
      <c r="E556" s="286"/>
      <c r="F556" s="287" t="str">
        <f>'PRINT TARIFF'!H521</f>
        <v>USD</v>
      </c>
      <c r="G556" s="288">
        <f>'PRINT TARIFF'!I521</f>
        <v>85</v>
      </c>
      <c r="H556" s="288">
        <f>'PRINT TARIFF'!J521</f>
        <v>85</v>
      </c>
      <c r="I556" s="288">
        <f>'PRINT TARIFF'!K521</f>
        <v>85</v>
      </c>
      <c r="J556" s="644" t="str">
        <f>'PRINT TARIFF'!L521</f>
        <v>via SGSIN</v>
      </c>
      <c r="K556" s="289">
        <f>'PRINT TARIFF'!N521</f>
        <v>40</v>
      </c>
      <c r="L556" s="288">
        <f>'PRINT TARIFF'!O521</f>
        <v>0</v>
      </c>
      <c r="M556" s="288">
        <f>'PRINT TARIFF'!P521</f>
        <v>0</v>
      </c>
      <c r="N556" s="288">
        <f>'PRINT TARIFF'!Q521</f>
        <v>20</v>
      </c>
      <c r="O556" s="288">
        <f>'PRINT TARIFF'!R521</f>
        <v>0</v>
      </c>
      <c r="P556" s="288">
        <f>'PRINT TARIFF'!S521</f>
        <v>0</v>
      </c>
      <c r="Q556" s="288">
        <f>'PRINT TARIFF'!T521</f>
        <v>12</v>
      </c>
      <c r="R556" s="288">
        <f>'PRINT TARIFF'!U521</f>
        <v>10</v>
      </c>
      <c r="S556" s="288">
        <f>'PRINT TARIFF'!V521</f>
        <v>0</v>
      </c>
      <c r="T556" s="288">
        <f>'PRINT TARIFF'!W521</f>
        <v>0</v>
      </c>
      <c r="U556" s="288">
        <f>'PRINT TARIFF'!X521</f>
        <v>0</v>
      </c>
      <c r="V556" s="288">
        <f>'PRINT TARIFF'!Y521</f>
        <v>0</v>
      </c>
      <c r="W556" s="288">
        <f>'PRINT TARIFF'!Z521</f>
        <v>0</v>
      </c>
      <c r="X556" s="289">
        <f>'PRINT TARIFF'!AA521</f>
        <v>114</v>
      </c>
      <c r="Y556" s="290">
        <f>'PRINT TARIFF'!AI521</f>
        <v>0</v>
      </c>
      <c r="Z556" s="290" t="str">
        <f>IF('PRINT TARIFF'!AJ521&lt;&gt;"",'PRINT TARIFF'!AJ521,"")</f>
        <v/>
      </c>
      <c r="AA556" s="291">
        <f>'PRINT TARIFF'!AK521</f>
        <v>0</v>
      </c>
    </row>
    <row r="557" spans="1:27" s="292" customFormat="1" ht="13.9" customHeight="1" x14ac:dyDescent="0.2">
      <c r="A557" s="283" t="str">
        <f>'PRINT TARIFF'!A522</f>
        <v>Adelaide</v>
      </c>
      <c r="B557" s="284" t="str">
        <f>'PRINT TARIFF'!C522</f>
        <v>Saco CFR</v>
      </c>
      <c r="C557" s="285" t="str">
        <f>'PRINT TARIFF'!D522</f>
        <v>South Africa</v>
      </c>
      <c r="D557" s="285" t="str">
        <f>'PRINT TARIFF'!E522</f>
        <v>Durban</v>
      </c>
      <c r="E557" s="286"/>
      <c r="F557" s="287" t="str">
        <f>'PRINT TARIFF'!H522</f>
        <v>USD</v>
      </c>
      <c r="G557" s="288">
        <f>'PRINT TARIFF'!I522</f>
        <v>80</v>
      </c>
      <c r="H557" s="288">
        <f>'PRINT TARIFF'!J522</f>
        <v>80</v>
      </c>
      <c r="I557" s="288">
        <f>'PRINT TARIFF'!K522</f>
        <v>80</v>
      </c>
      <c r="J557" s="644" t="str">
        <f>'PRINT TARIFF'!L522</f>
        <v>via SGSIN</v>
      </c>
      <c r="K557" s="289">
        <f>'PRINT TARIFF'!N522</f>
        <v>42</v>
      </c>
      <c r="L557" s="288">
        <f>'PRINT TARIFF'!O522</f>
        <v>0</v>
      </c>
      <c r="M557" s="288">
        <f>'PRINT TARIFF'!P522</f>
        <v>0</v>
      </c>
      <c r="N557" s="288">
        <f>'PRINT TARIFF'!Q522</f>
        <v>20</v>
      </c>
      <c r="O557" s="288">
        <f>'PRINT TARIFF'!R522</f>
        <v>0</v>
      </c>
      <c r="P557" s="288">
        <f>'PRINT TARIFF'!S522</f>
        <v>0</v>
      </c>
      <c r="Q557" s="288">
        <f>'PRINT TARIFF'!T522</f>
        <v>12</v>
      </c>
      <c r="R557" s="288">
        <f>'PRINT TARIFF'!U522</f>
        <v>10</v>
      </c>
      <c r="S557" s="288">
        <f>'PRINT TARIFF'!V522</f>
        <v>0</v>
      </c>
      <c r="T557" s="288">
        <f>'PRINT TARIFF'!W522</f>
        <v>0</v>
      </c>
      <c r="U557" s="288">
        <f>'PRINT TARIFF'!X522</f>
        <v>0</v>
      </c>
      <c r="V557" s="288">
        <f>'PRINT TARIFF'!Y522</f>
        <v>0</v>
      </c>
      <c r="W557" s="288">
        <f>'PRINT TARIFF'!Z522</f>
        <v>0</v>
      </c>
      <c r="X557" s="289">
        <f>'PRINT TARIFF'!AA522</f>
        <v>115</v>
      </c>
      <c r="Y557" s="290">
        <f>'PRINT TARIFF'!AI522</f>
        <v>0</v>
      </c>
      <c r="Z557" s="290" t="str">
        <f>IF('PRINT TARIFF'!AJ522&lt;&gt;"",'PRINT TARIFF'!AJ522,"")</f>
        <v/>
      </c>
      <c r="AA557" s="291">
        <f>'PRINT TARIFF'!AK522</f>
        <v>0</v>
      </c>
    </row>
    <row r="558" spans="1:27" s="292" customFormat="1" ht="13.9" customHeight="1" x14ac:dyDescent="0.2">
      <c r="A558" s="283" t="str">
        <f>'PRINT TARIFF'!A523</f>
        <v>Brisbane</v>
      </c>
      <c r="B558" s="284" t="str">
        <f>'PRINT TARIFF'!C523</f>
        <v>Saco CFR</v>
      </c>
      <c r="C558" s="285" t="str">
        <f>'PRINT TARIFF'!D523</f>
        <v>South Africa</v>
      </c>
      <c r="D558" s="285" t="str">
        <f>'PRINT TARIFF'!E523</f>
        <v>Durban</v>
      </c>
      <c r="E558" s="286"/>
      <c r="F558" s="287" t="str">
        <f>'PRINT TARIFF'!H523</f>
        <v>USD</v>
      </c>
      <c r="G558" s="288">
        <f>'PRINT TARIFF'!I523</f>
        <v>80</v>
      </c>
      <c r="H558" s="288">
        <f>'PRINT TARIFF'!J523</f>
        <v>80</v>
      </c>
      <c r="I558" s="288">
        <f>'PRINT TARIFF'!K523</f>
        <v>80</v>
      </c>
      <c r="J558" s="644" t="str">
        <f>'PRINT TARIFF'!L523</f>
        <v>via SGSIN</v>
      </c>
      <c r="K558" s="289">
        <f>'PRINT TARIFF'!N523</f>
        <v>33</v>
      </c>
      <c r="L558" s="288">
        <f>'PRINT TARIFF'!O523</f>
        <v>0</v>
      </c>
      <c r="M558" s="288">
        <f>'PRINT TARIFF'!P523</f>
        <v>0</v>
      </c>
      <c r="N558" s="288">
        <f>'PRINT TARIFF'!Q523</f>
        <v>20</v>
      </c>
      <c r="O558" s="288">
        <f>'PRINT TARIFF'!R523</f>
        <v>0</v>
      </c>
      <c r="P558" s="288">
        <f>'PRINT TARIFF'!S523</f>
        <v>0</v>
      </c>
      <c r="Q558" s="288">
        <f>'PRINT TARIFF'!T523</f>
        <v>12</v>
      </c>
      <c r="R558" s="288">
        <f>'PRINT TARIFF'!U523</f>
        <v>10</v>
      </c>
      <c r="S558" s="288">
        <f>'PRINT TARIFF'!V523</f>
        <v>0</v>
      </c>
      <c r="T558" s="288">
        <f>'PRINT TARIFF'!W523</f>
        <v>0</v>
      </c>
      <c r="U558" s="288">
        <f>'PRINT TARIFF'!X523</f>
        <v>0</v>
      </c>
      <c r="V558" s="288">
        <f>'PRINT TARIFF'!Y523</f>
        <v>0</v>
      </c>
      <c r="W558" s="288">
        <f>'PRINT TARIFF'!Z523</f>
        <v>0</v>
      </c>
      <c r="X558" s="289">
        <f>'PRINT TARIFF'!AA523</f>
        <v>115</v>
      </c>
      <c r="Y558" s="290">
        <f>'PRINT TARIFF'!AI523</f>
        <v>0</v>
      </c>
      <c r="Z558" s="290" t="str">
        <f>IF('PRINT TARIFF'!AJ523&lt;&gt;"",'PRINT TARIFF'!AJ523,"")</f>
        <v/>
      </c>
      <c r="AA558" s="291">
        <f>'PRINT TARIFF'!AK523</f>
        <v>0</v>
      </c>
    </row>
    <row r="559" spans="1:27" s="292" customFormat="1" ht="13.9" customHeight="1" x14ac:dyDescent="0.2">
      <c r="A559" s="283" t="str">
        <f>'PRINT TARIFF'!A524</f>
        <v>Fremantle</v>
      </c>
      <c r="B559" s="284" t="str">
        <f>'PRINT TARIFF'!C524</f>
        <v>Saco CFR</v>
      </c>
      <c r="C559" s="285" t="str">
        <f>'PRINT TARIFF'!D524</f>
        <v>South Africa</v>
      </c>
      <c r="D559" s="285" t="str">
        <f>'PRINT TARIFF'!E524</f>
        <v>Durban</v>
      </c>
      <c r="E559" s="286"/>
      <c r="F559" s="287" t="str">
        <f>'PRINT TARIFF'!H524</f>
        <v>USD</v>
      </c>
      <c r="G559" s="288">
        <f>'PRINT TARIFF'!I524</f>
        <v>80</v>
      </c>
      <c r="H559" s="288">
        <f>'PRINT TARIFF'!J524</f>
        <v>80</v>
      </c>
      <c r="I559" s="288">
        <f>'PRINT TARIFF'!K524</f>
        <v>80</v>
      </c>
      <c r="J559" s="644" t="str">
        <f>'PRINT TARIFF'!L524</f>
        <v>via SGSIN</v>
      </c>
      <c r="K559" s="289">
        <f>'PRINT TARIFF'!N524</f>
        <v>30</v>
      </c>
      <c r="L559" s="288">
        <f>'PRINT TARIFF'!O524</f>
        <v>0</v>
      </c>
      <c r="M559" s="288">
        <f>'PRINT TARIFF'!P524</f>
        <v>0</v>
      </c>
      <c r="N559" s="288">
        <f>'PRINT TARIFF'!Q524</f>
        <v>20</v>
      </c>
      <c r="O559" s="288">
        <f>'PRINT TARIFF'!R524</f>
        <v>0</v>
      </c>
      <c r="P559" s="288">
        <f>'PRINT TARIFF'!S524</f>
        <v>0</v>
      </c>
      <c r="Q559" s="288">
        <f>'PRINT TARIFF'!T524</f>
        <v>12</v>
      </c>
      <c r="R559" s="288">
        <f>'PRINT TARIFF'!U524</f>
        <v>10</v>
      </c>
      <c r="S559" s="288">
        <f>'PRINT TARIFF'!V524</f>
        <v>0</v>
      </c>
      <c r="T559" s="288">
        <f>'PRINT TARIFF'!W524</f>
        <v>0</v>
      </c>
      <c r="U559" s="288">
        <f>'PRINT TARIFF'!X524</f>
        <v>0</v>
      </c>
      <c r="V559" s="288">
        <f>'PRINT TARIFF'!Y524</f>
        <v>0</v>
      </c>
      <c r="W559" s="288">
        <f>'PRINT TARIFF'!Z524</f>
        <v>0</v>
      </c>
      <c r="X559" s="289">
        <f>'PRINT TARIFF'!AA524</f>
        <v>115</v>
      </c>
      <c r="Y559" s="290">
        <f>'PRINT TARIFF'!AI524</f>
        <v>0</v>
      </c>
      <c r="Z559" s="290" t="str">
        <f>IF('PRINT TARIFF'!AJ524&lt;&gt;"",'PRINT TARIFF'!AJ524,"")</f>
        <v/>
      </c>
      <c r="AA559" s="291">
        <f>'PRINT TARIFF'!AK524</f>
        <v>0</v>
      </c>
    </row>
    <row r="560" spans="1:27" s="292" customFormat="1" ht="13.9" customHeight="1" x14ac:dyDescent="0.2">
      <c r="A560" s="283" t="str">
        <f>'PRINT TARIFF'!A525</f>
        <v>Melbourne</v>
      </c>
      <c r="B560" s="284" t="str">
        <f>'PRINT TARIFF'!C525</f>
        <v>Saco CFR</v>
      </c>
      <c r="C560" s="285" t="str">
        <f>'PRINT TARIFF'!D525</f>
        <v>South Africa</v>
      </c>
      <c r="D560" s="285" t="str">
        <f>'PRINT TARIFF'!E525</f>
        <v>Durban</v>
      </c>
      <c r="E560" s="286"/>
      <c r="F560" s="287" t="str">
        <f>'PRINT TARIFF'!H525</f>
        <v>USD</v>
      </c>
      <c r="G560" s="288">
        <f>'PRINT TARIFF'!I525</f>
        <v>80</v>
      </c>
      <c r="H560" s="288">
        <f>'PRINT TARIFF'!J525</f>
        <v>80</v>
      </c>
      <c r="I560" s="288">
        <f>'PRINT TARIFF'!K525</f>
        <v>80</v>
      </c>
      <c r="J560" s="644" t="str">
        <f>'PRINT TARIFF'!L525</f>
        <v>via SGSIN</v>
      </c>
      <c r="K560" s="289">
        <f>'PRINT TARIFF'!N525</f>
        <v>34</v>
      </c>
      <c r="L560" s="288">
        <f>'PRINT TARIFF'!O525</f>
        <v>0</v>
      </c>
      <c r="M560" s="288">
        <f>'PRINT TARIFF'!P525</f>
        <v>0</v>
      </c>
      <c r="N560" s="288">
        <f>'PRINT TARIFF'!Q525</f>
        <v>20</v>
      </c>
      <c r="O560" s="288">
        <f>'PRINT TARIFF'!R525</f>
        <v>0</v>
      </c>
      <c r="P560" s="288">
        <f>'PRINT TARIFF'!S525</f>
        <v>0</v>
      </c>
      <c r="Q560" s="288">
        <f>'PRINT TARIFF'!T525</f>
        <v>12</v>
      </c>
      <c r="R560" s="288">
        <f>'PRINT TARIFF'!U525</f>
        <v>10</v>
      </c>
      <c r="S560" s="288">
        <f>'PRINT TARIFF'!V525</f>
        <v>0</v>
      </c>
      <c r="T560" s="288">
        <f>'PRINT TARIFF'!W525</f>
        <v>0</v>
      </c>
      <c r="U560" s="288">
        <f>'PRINT TARIFF'!X525</f>
        <v>0</v>
      </c>
      <c r="V560" s="288">
        <f>'PRINT TARIFF'!Y525</f>
        <v>0</v>
      </c>
      <c r="W560" s="288">
        <f>'PRINT TARIFF'!Z525</f>
        <v>0</v>
      </c>
      <c r="X560" s="289">
        <f>'PRINT TARIFF'!AA525</f>
        <v>115</v>
      </c>
      <c r="Y560" s="290">
        <f>'PRINT TARIFF'!AI525</f>
        <v>0</v>
      </c>
      <c r="Z560" s="290" t="str">
        <f>IF('PRINT TARIFF'!AJ525&lt;&gt;"",'PRINT TARIFF'!AJ525,"")</f>
        <v/>
      </c>
      <c r="AA560" s="291">
        <f>'PRINT TARIFF'!AK525</f>
        <v>0</v>
      </c>
    </row>
    <row r="561" spans="1:27" s="292" customFormat="1" ht="13.9" customHeight="1" x14ac:dyDescent="0.2">
      <c r="A561" s="283" t="str">
        <f>'PRINT TARIFF'!A526</f>
        <v>Sydney</v>
      </c>
      <c r="B561" s="284" t="str">
        <f>'PRINT TARIFF'!C526</f>
        <v>Saco CFR</v>
      </c>
      <c r="C561" s="285" t="str">
        <f>'PRINT TARIFF'!D526</f>
        <v>South Africa</v>
      </c>
      <c r="D561" s="285" t="str">
        <f>'PRINT TARIFF'!E526</f>
        <v>Durban</v>
      </c>
      <c r="E561" s="286"/>
      <c r="F561" s="287" t="str">
        <f>'PRINT TARIFF'!H526</f>
        <v>USD</v>
      </c>
      <c r="G561" s="288">
        <f>'PRINT TARIFF'!I526</f>
        <v>80</v>
      </c>
      <c r="H561" s="288">
        <f>'PRINT TARIFF'!J526</f>
        <v>80</v>
      </c>
      <c r="I561" s="288">
        <f>'PRINT TARIFF'!K526</f>
        <v>80</v>
      </c>
      <c r="J561" s="644" t="str">
        <f>'PRINT TARIFF'!L526</f>
        <v>via SGSIN</v>
      </c>
      <c r="K561" s="289">
        <f>'PRINT TARIFF'!N526</f>
        <v>35</v>
      </c>
      <c r="L561" s="288">
        <f>'PRINT TARIFF'!O526</f>
        <v>0</v>
      </c>
      <c r="M561" s="288">
        <f>'PRINT TARIFF'!P526</f>
        <v>0</v>
      </c>
      <c r="N561" s="288">
        <f>'PRINT TARIFF'!Q526</f>
        <v>20</v>
      </c>
      <c r="O561" s="288">
        <f>'PRINT TARIFF'!R526</f>
        <v>0</v>
      </c>
      <c r="P561" s="288">
        <f>'PRINT TARIFF'!S526</f>
        <v>0</v>
      </c>
      <c r="Q561" s="288">
        <f>'PRINT TARIFF'!T526</f>
        <v>12</v>
      </c>
      <c r="R561" s="288">
        <f>'PRINT TARIFF'!U526</f>
        <v>10</v>
      </c>
      <c r="S561" s="288">
        <f>'PRINT TARIFF'!V526</f>
        <v>0</v>
      </c>
      <c r="T561" s="288">
        <f>'PRINT TARIFF'!W526</f>
        <v>0</v>
      </c>
      <c r="U561" s="288">
        <f>'PRINT TARIFF'!X526</f>
        <v>0</v>
      </c>
      <c r="V561" s="288">
        <f>'PRINT TARIFF'!Y526</f>
        <v>0</v>
      </c>
      <c r="W561" s="288">
        <f>'PRINT TARIFF'!Z526</f>
        <v>0</v>
      </c>
      <c r="X561" s="289">
        <f>'PRINT TARIFF'!AA526</f>
        <v>115</v>
      </c>
      <c r="Y561" s="290">
        <f>'PRINT TARIFF'!AI526</f>
        <v>0</v>
      </c>
      <c r="Z561" s="290" t="str">
        <f>IF('PRINT TARIFF'!AJ526&lt;&gt;"",'PRINT TARIFF'!AJ526,"")</f>
        <v/>
      </c>
      <c r="AA561" s="291">
        <f>'PRINT TARIFF'!AK526</f>
        <v>0</v>
      </c>
    </row>
    <row r="562" spans="1:27" s="292" customFormat="1" ht="13.9" customHeight="1" x14ac:dyDescent="0.2">
      <c r="A562" s="283" t="str">
        <f>'PRINT TARIFF'!A527</f>
        <v>Adelaide</v>
      </c>
      <c r="B562" s="284" t="str">
        <f>'PRINT TARIFF'!C527</f>
        <v>Saco CFR</v>
      </c>
      <c r="C562" s="285" t="str">
        <f>'PRINT TARIFF'!D527</f>
        <v>South Africa</v>
      </c>
      <c r="D562" s="285" t="str">
        <f>'PRINT TARIFF'!E527</f>
        <v>Johannesburg</v>
      </c>
      <c r="E562" s="286"/>
      <c r="F562" s="287" t="str">
        <f>'PRINT TARIFF'!H527</f>
        <v>USD</v>
      </c>
      <c r="G562" s="288">
        <f>'PRINT TARIFF'!I527</f>
        <v>129</v>
      </c>
      <c r="H562" s="288">
        <f>'PRINT TARIFF'!J527</f>
        <v>129</v>
      </c>
      <c r="I562" s="288">
        <f>'PRINT TARIFF'!K527</f>
        <v>129</v>
      </c>
      <c r="J562" s="644" t="str">
        <f>'PRINT TARIFF'!L527</f>
        <v>via SGSIN</v>
      </c>
      <c r="K562" s="289">
        <f>'PRINT TARIFF'!N527</f>
        <v>42</v>
      </c>
      <c r="L562" s="288">
        <f>'PRINT TARIFF'!O527</f>
        <v>0</v>
      </c>
      <c r="M562" s="288">
        <f>'PRINT TARIFF'!P527</f>
        <v>0</v>
      </c>
      <c r="N562" s="288">
        <f>'PRINT TARIFF'!Q527</f>
        <v>20</v>
      </c>
      <c r="O562" s="288">
        <f>'PRINT TARIFF'!R527</f>
        <v>0</v>
      </c>
      <c r="P562" s="288">
        <f>'PRINT TARIFF'!S527</f>
        <v>0</v>
      </c>
      <c r="Q562" s="288">
        <f>'PRINT TARIFF'!T527</f>
        <v>12</v>
      </c>
      <c r="R562" s="288">
        <f>'PRINT TARIFF'!U527</f>
        <v>10</v>
      </c>
      <c r="S562" s="288">
        <f>'PRINT TARIFF'!V527</f>
        <v>0</v>
      </c>
      <c r="T562" s="288">
        <f>'PRINT TARIFF'!W527</f>
        <v>0</v>
      </c>
      <c r="U562" s="288">
        <f>'PRINT TARIFF'!X527</f>
        <v>0</v>
      </c>
      <c r="V562" s="288">
        <f>'PRINT TARIFF'!Y527</f>
        <v>0</v>
      </c>
      <c r="W562" s="288">
        <f>'PRINT TARIFF'!Z527</f>
        <v>0</v>
      </c>
      <c r="X562" s="289">
        <f>'PRINT TARIFF'!AA527</f>
        <v>116</v>
      </c>
      <c r="Y562" s="290">
        <f>'PRINT TARIFF'!AI527</f>
        <v>0</v>
      </c>
      <c r="Z562" s="290" t="str">
        <f>IF('PRINT TARIFF'!AJ527&lt;&gt;"",'PRINT TARIFF'!AJ527,"")</f>
        <v/>
      </c>
      <c r="AA562" s="291">
        <f>'PRINT TARIFF'!AK527</f>
        <v>0</v>
      </c>
    </row>
    <row r="563" spans="1:27" s="292" customFormat="1" ht="13.9" customHeight="1" x14ac:dyDescent="0.2">
      <c r="A563" s="283" t="str">
        <f>'PRINT TARIFF'!A528</f>
        <v>Brisbane</v>
      </c>
      <c r="B563" s="284" t="str">
        <f>'PRINT TARIFF'!C528</f>
        <v>Saco CFR</v>
      </c>
      <c r="C563" s="285" t="str">
        <f>'PRINT TARIFF'!D528</f>
        <v>South Africa</v>
      </c>
      <c r="D563" s="285" t="str">
        <f>'PRINT TARIFF'!E528</f>
        <v>Johannesburg</v>
      </c>
      <c r="E563" s="286"/>
      <c r="F563" s="287" t="str">
        <f>'PRINT TARIFF'!H528</f>
        <v>USD</v>
      </c>
      <c r="G563" s="288">
        <f>'PRINT TARIFF'!I528</f>
        <v>129</v>
      </c>
      <c r="H563" s="288">
        <f>'PRINT TARIFF'!J528</f>
        <v>129</v>
      </c>
      <c r="I563" s="288">
        <f>'PRINT TARIFF'!K528</f>
        <v>129</v>
      </c>
      <c r="J563" s="644" t="str">
        <f>'PRINT TARIFF'!L528</f>
        <v>via SGSIN</v>
      </c>
      <c r="K563" s="289">
        <f>'PRINT TARIFF'!N528</f>
        <v>33</v>
      </c>
      <c r="L563" s="288">
        <f>'PRINT TARIFF'!O528</f>
        <v>0</v>
      </c>
      <c r="M563" s="288">
        <f>'PRINT TARIFF'!P528</f>
        <v>0</v>
      </c>
      <c r="N563" s="288">
        <f>'PRINT TARIFF'!Q528</f>
        <v>20</v>
      </c>
      <c r="O563" s="288">
        <f>'PRINT TARIFF'!R528</f>
        <v>0</v>
      </c>
      <c r="P563" s="288">
        <f>'PRINT TARIFF'!S528</f>
        <v>0</v>
      </c>
      <c r="Q563" s="288">
        <f>'PRINT TARIFF'!T528</f>
        <v>12</v>
      </c>
      <c r="R563" s="288">
        <f>'PRINT TARIFF'!U528</f>
        <v>10</v>
      </c>
      <c r="S563" s="288">
        <f>'PRINT TARIFF'!V528</f>
        <v>0</v>
      </c>
      <c r="T563" s="288">
        <f>'PRINT TARIFF'!W528</f>
        <v>0</v>
      </c>
      <c r="U563" s="288">
        <f>'PRINT TARIFF'!X528</f>
        <v>0</v>
      </c>
      <c r="V563" s="288">
        <f>'PRINT TARIFF'!Y528</f>
        <v>0</v>
      </c>
      <c r="W563" s="288">
        <f>'PRINT TARIFF'!Z528</f>
        <v>0</v>
      </c>
      <c r="X563" s="289">
        <f>'PRINT TARIFF'!AA528</f>
        <v>116</v>
      </c>
      <c r="Y563" s="290">
        <f>'PRINT TARIFF'!AI528</f>
        <v>0</v>
      </c>
      <c r="Z563" s="290" t="str">
        <f>IF('PRINT TARIFF'!AJ528&lt;&gt;"",'PRINT TARIFF'!AJ528,"")</f>
        <v/>
      </c>
      <c r="AA563" s="291">
        <f>'PRINT TARIFF'!AK528</f>
        <v>0</v>
      </c>
    </row>
    <row r="564" spans="1:27" s="292" customFormat="1" ht="13.9" customHeight="1" x14ac:dyDescent="0.2">
      <c r="A564" s="283" t="str">
        <f>'PRINT TARIFF'!A529</f>
        <v>Fremantle</v>
      </c>
      <c r="B564" s="284" t="str">
        <f>'PRINT TARIFF'!C529</f>
        <v>Saco CFR</v>
      </c>
      <c r="C564" s="285" t="str">
        <f>'PRINT TARIFF'!D529</f>
        <v>South Africa</v>
      </c>
      <c r="D564" s="285" t="str">
        <f>'PRINT TARIFF'!E529</f>
        <v>Johannesburg</v>
      </c>
      <c r="E564" s="286"/>
      <c r="F564" s="287" t="str">
        <f>'PRINT TARIFF'!H529</f>
        <v>USD</v>
      </c>
      <c r="G564" s="288">
        <f>'PRINT TARIFF'!I529</f>
        <v>129</v>
      </c>
      <c r="H564" s="288">
        <f>'PRINT TARIFF'!J529</f>
        <v>129</v>
      </c>
      <c r="I564" s="288">
        <f>'PRINT TARIFF'!K529</f>
        <v>129</v>
      </c>
      <c r="J564" s="644" t="str">
        <f>'PRINT TARIFF'!L529</f>
        <v>via SGSIN</v>
      </c>
      <c r="K564" s="289">
        <f>'PRINT TARIFF'!N529</f>
        <v>30</v>
      </c>
      <c r="L564" s="288">
        <f>'PRINT TARIFF'!O529</f>
        <v>0</v>
      </c>
      <c r="M564" s="288">
        <f>'PRINT TARIFF'!P529</f>
        <v>0</v>
      </c>
      <c r="N564" s="288">
        <f>'PRINT TARIFF'!Q529</f>
        <v>20</v>
      </c>
      <c r="O564" s="288">
        <f>'PRINT TARIFF'!R529</f>
        <v>0</v>
      </c>
      <c r="P564" s="288">
        <f>'PRINT TARIFF'!S529</f>
        <v>0</v>
      </c>
      <c r="Q564" s="288">
        <f>'PRINT TARIFF'!T529</f>
        <v>12</v>
      </c>
      <c r="R564" s="288">
        <f>'PRINT TARIFF'!U529</f>
        <v>10</v>
      </c>
      <c r="S564" s="288">
        <f>'PRINT TARIFF'!V529</f>
        <v>0</v>
      </c>
      <c r="T564" s="288">
        <f>'PRINT TARIFF'!W529</f>
        <v>0</v>
      </c>
      <c r="U564" s="288">
        <f>'PRINT TARIFF'!X529</f>
        <v>0</v>
      </c>
      <c r="V564" s="288">
        <f>'PRINT TARIFF'!Y529</f>
        <v>0</v>
      </c>
      <c r="W564" s="288">
        <f>'PRINT TARIFF'!Z529</f>
        <v>0</v>
      </c>
      <c r="X564" s="289">
        <f>'PRINT TARIFF'!AA529</f>
        <v>116</v>
      </c>
      <c r="Y564" s="290">
        <f>'PRINT TARIFF'!AI529</f>
        <v>0</v>
      </c>
      <c r="Z564" s="290" t="str">
        <f>IF('PRINT TARIFF'!AJ529&lt;&gt;"",'PRINT TARIFF'!AJ529,"")</f>
        <v/>
      </c>
      <c r="AA564" s="291">
        <f>'PRINT TARIFF'!AK529</f>
        <v>0</v>
      </c>
    </row>
    <row r="565" spans="1:27" s="292" customFormat="1" ht="13.9" customHeight="1" x14ac:dyDescent="0.2">
      <c r="A565" s="283" t="str">
        <f>'PRINT TARIFF'!A530</f>
        <v>Melbourne</v>
      </c>
      <c r="B565" s="284" t="str">
        <f>'PRINT TARIFF'!C530</f>
        <v>Saco CFR</v>
      </c>
      <c r="C565" s="285" t="str">
        <f>'PRINT TARIFF'!D530</f>
        <v>South Africa</v>
      </c>
      <c r="D565" s="285" t="str">
        <f>'PRINT TARIFF'!E530</f>
        <v>Johannesburg</v>
      </c>
      <c r="E565" s="286"/>
      <c r="F565" s="287" t="str">
        <f>'PRINT TARIFF'!H530</f>
        <v>USD</v>
      </c>
      <c r="G565" s="288">
        <f>'PRINT TARIFF'!I530</f>
        <v>129</v>
      </c>
      <c r="H565" s="288">
        <f>'PRINT TARIFF'!J530</f>
        <v>129</v>
      </c>
      <c r="I565" s="288">
        <f>'PRINT TARIFF'!K530</f>
        <v>129</v>
      </c>
      <c r="J565" s="644" t="str">
        <f>'PRINT TARIFF'!L530</f>
        <v>via SGSIN</v>
      </c>
      <c r="K565" s="289">
        <f>'PRINT TARIFF'!N530</f>
        <v>34</v>
      </c>
      <c r="L565" s="288">
        <f>'PRINT TARIFF'!O530</f>
        <v>0</v>
      </c>
      <c r="M565" s="288">
        <f>'PRINT TARIFF'!P530</f>
        <v>0</v>
      </c>
      <c r="N565" s="288">
        <f>'PRINT TARIFF'!Q530</f>
        <v>20</v>
      </c>
      <c r="O565" s="288">
        <f>'PRINT TARIFF'!R530</f>
        <v>0</v>
      </c>
      <c r="P565" s="288">
        <f>'PRINT TARIFF'!S530</f>
        <v>0</v>
      </c>
      <c r="Q565" s="288">
        <f>'PRINT TARIFF'!T530</f>
        <v>12</v>
      </c>
      <c r="R565" s="288">
        <f>'PRINT TARIFF'!U530</f>
        <v>10</v>
      </c>
      <c r="S565" s="288">
        <f>'PRINT TARIFF'!V530</f>
        <v>0</v>
      </c>
      <c r="T565" s="288">
        <f>'PRINT TARIFF'!W530</f>
        <v>0</v>
      </c>
      <c r="U565" s="288">
        <f>'PRINT TARIFF'!X530</f>
        <v>0</v>
      </c>
      <c r="V565" s="288">
        <f>'PRINT TARIFF'!Y530</f>
        <v>0</v>
      </c>
      <c r="W565" s="288">
        <f>'PRINT TARIFF'!Z530</f>
        <v>0</v>
      </c>
      <c r="X565" s="289">
        <f>'PRINT TARIFF'!AA530</f>
        <v>116</v>
      </c>
      <c r="Y565" s="290">
        <f>'PRINT TARIFF'!AI530</f>
        <v>0</v>
      </c>
      <c r="Z565" s="290" t="str">
        <f>IF('PRINT TARIFF'!AJ530&lt;&gt;"",'PRINT TARIFF'!AJ530,"")</f>
        <v/>
      </c>
      <c r="AA565" s="291">
        <f>'PRINT TARIFF'!AK530</f>
        <v>0</v>
      </c>
    </row>
    <row r="566" spans="1:27" s="292" customFormat="1" ht="13.9" customHeight="1" x14ac:dyDescent="0.2">
      <c r="A566" s="283" t="str">
        <f>'PRINT TARIFF'!A531</f>
        <v>Sydney</v>
      </c>
      <c r="B566" s="284" t="str">
        <f>'PRINT TARIFF'!C531</f>
        <v>Saco CFR</v>
      </c>
      <c r="C566" s="285" t="str">
        <f>'PRINT TARIFF'!D531</f>
        <v>South Africa</v>
      </c>
      <c r="D566" s="285" t="str">
        <f>'PRINT TARIFF'!E531</f>
        <v>Johannesburg</v>
      </c>
      <c r="E566" s="286"/>
      <c r="F566" s="287" t="str">
        <f>'PRINT TARIFF'!H531</f>
        <v>USD</v>
      </c>
      <c r="G566" s="288">
        <f>'PRINT TARIFF'!I531</f>
        <v>129</v>
      </c>
      <c r="H566" s="288">
        <f>'PRINT TARIFF'!J531</f>
        <v>129</v>
      </c>
      <c r="I566" s="288">
        <f>'PRINT TARIFF'!K531</f>
        <v>129</v>
      </c>
      <c r="J566" s="644" t="str">
        <f>'PRINT TARIFF'!L531</f>
        <v>via SGSIN</v>
      </c>
      <c r="K566" s="289">
        <f>'PRINT TARIFF'!N531</f>
        <v>35</v>
      </c>
      <c r="L566" s="288">
        <f>'PRINT TARIFF'!O531</f>
        <v>0</v>
      </c>
      <c r="M566" s="288">
        <f>'PRINT TARIFF'!P531</f>
        <v>0</v>
      </c>
      <c r="N566" s="288">
        <f>'PRINT TARIFF'!Q531</f>
        <v>20</v>
      </c>
      <c r="O566" s="288">
        <f>'PRINT TARIFF'!R531</f>
        <v>0</v>
      </c>
      <c r="P566" s="288">
        <f>'PRINT TARIFF'!S531</f>
        <v>0</v>
      </c>
      <c r="Q566" s="288">
        <f>'PRINT TARIFF'!T531</f>
        <v>12</v>
      </c>
      <c r="R566" s="288">
        <f>'PRINT TARIFF'!U531</f>
        <v>10</v>
      </c>
      <c r="S566" s="288">
        <f>'PRINT TARIFF'!V531</f>
        <v>0</v>
      </c>
      <c r="T566" s="288">
        <f>'PRINT TARIFF'!W531</f>
        <v>0</v>
      </c>
      <c r="U566" s="288">
        <f>'PRINT TARIFF'!X531</f>
        <v>0</v>
      </c>
      <c r="V566" s="288">
        <f>'PRINT TARIFF'!Y531</f>
        <v>0</v>
      </c>
      <c r="W566" s="288">
        <f>'PRINT TARIFF'!Z531</f>
        <v>0</v>
      </c>
      <c r="X566" s="289">
        <f>'PRINT TARIFF'!AA531</f>
        <v>116</v>
      </c>
      <c r="Y566" s="290">
        <f>'PRINT TARIFF'!AI531</f>
        <v>0</v>
      </c>
      <c r="Z566" s="290" t="str">
        <f>IF('PRINT TARIFF'!AJ531&lt;&gt;"",'PRINT TARIFF'!AJ531,"")</f>
        <v/>
      </c>
      <c r="AA566" s="291">
        <f>'PRINT TARIFF'!AK531</f>
        <v>0</v>
      </c>
    </row>
    <row r="567" spans="1:27" s="292" customFormat="1" ht="13.9" customHeight="1" x14ac:dyDescent="0.2">
      <c r="A567" s="283" t="str">
        <f>'PRINT TARIFF'!A532</f>
        <v>Adelaide</v>
      </c>
      <c r="B567" s="284" t="str">
        <f>'PRINT TARIFF'!C532</f>
        <v>Saco CFR</v>
      </c>
      <c r="C567" s="285" t="str">
        <f>'PRINT TARIFF'!D532</f>
        <v>South Africa</v>
      </c>
      <c r="D567" s="285" t="str">
        <f>'PRINT TARIFF'!E532</f>
        <v>Port Elizabeth</v>
      </c>
      <c r="E567" s="286"/>
      <c r="F567" s="287" t="str">
        <f>'PRINT TARIFF'!H532</f>
        <v>USD</v>
      </c>
      <c r="G567" s="288">
        <f>'PRINT TARIFF'!I532</f>
        <v>109</v>
      </c>
      <c r="H567" s="288">
        <f>'PRINT TARIFF'!J532</f>
        <v>109</v>
      </c>
      <c r="I567" s="288">
        <f>'PRINT TARIFF'!K532</f>
        <v>109</v>
      </c>
      <c r="J567" s="644" t="str">
        <f>'PRINT TARIFF'!L532</f>
        <v>via SGSIN</v>
      </c>
      <c r="K567" s="289">
        <f>'PRINT TARIFF'!N532</f>
        <v>50</v>
      </c>
      <c r="L567" s="288">
        <f>'PRINT TARIFF'!O532</f>
        <v>0</v>
      </c>
      <c r="M567" s="288">
        <f>'PRINT TARIFF'!P532</f>
        <v>0</v>
      </c>
      <c r="N567" s="288">
        <f>'PRINT TARIFF'!Q532</f>
        <v>20</v>
      </c>
      <c r="O567" s="288">
        <f>'PRINT TARIFF'!R532</f>
        <v>0</v>
      </c>
      <c r="P567" s="288">
        <f>'PRINT TARIFF'!S532</f>
        <v>0</v>
      </c>
      <c r="Q567" s="288">
        <f>'PRINT TARIFF'!T532</f>
        <v>12</v>
      </c>
      <c r="R567" s="288">
        <f>'PRINT TARIFF'!U532</f>
        <v>10</v>
      </c>
      <c r="S567" s="288">
        <f>'PRINT TARIFF'!V532</f>
        <v>0</v>
      </c>
      <c r="T567" s="288">
        <f>'PRINT TARIFF'!W532</f>
        <v>0</v>
      </c>
      <c r="U567" s="288">
        <f>'PRINT TARIFF'!X532</f>
        <v>0</v>
      </c>
      <c r="V567" s="288">
        <f>'PRINT TARIFF'!Y532</f>
        <v>0</v>
      </c>
      <c r="W567" s="288">
        <f>'PRINT TARIFF'!Z532</f>
        <v>0</v>
      </c>
      <c r="X567" s="289">
        <f>'PRINT TARIFF'!AA532</f>
        <v>117</v>
      </c>
      <c r="Y567" s="290">
        <f>'PRINT TARIFF'!AI532</f>
        <v>0</v>
      </c>
      <c r="Z567" s="290" t="str">
        <f>IF('PRINT TARIFF'!AJ532&lt;&gt;"",'PRINT TARIFF'!AJ532,"")</f>
        <v/>
      </c>
      <c r="AA567" s="291">
        <f>'PRINT TARIFF'!AK532</f>
        <v>0</v>
      </c>
    </row>
    <row r="568" spans="1:27" s="292" customFormat="1" ht="13.9" customHeight="1" x14ac:dyDescent="0.2">
      <c r="A568" s="283" t="str">
        <f>'PRINT TARIFF'!A533</f>
        <v>Brisbane</v>
      </c>
      <c r="B568" s="284" t="str">
        <f>'PRINT TARIFF'!C533</f>
        <v>Saco CFR</v>
      </c>
      <c r="C568" s="285" t="str">
        <f>'PRINT TARIFF'!D533</f>
        <v>South Africa</v>
      </c>
      <c r="D568" s="285" t="str">
        <f>'PRINT TARIFF'!E533</f>
        <v>Port Elizabeth</v>
      </c>
      <c r="E568" s="286"/>
      <c r="F568" s="287" t="str">
        <f>'PRINT TARIFF'!H533</f>
        <v>USD</v>
      </c>
      <c r="G568" s="288">
        <f>'PRINT TARIFF'!I533</f>
        <v>109</v>
      </c>
      <c r="H568" s="288">
        <f>'PRINT TARIFF'!J533</f>
        <v>109</v>
      </c>
      <c r="I568" s="288">
        <f>'PRINT TARIFF'!K533</f>
        <v>109</v>
      </c>
      <c r="J568" s="644" t="str">
        <f>'PRINT TARIFF'!L533</f>
        <v>via SGSIN</v>
      </c>
      <c r="K568" s="289">
        <f>'PRINT TARIFF'!N533</f>
        <v>42</v>
      </c>
      <c r="L568" s="288">
        <f>'PRINT TARIFF'!O533</f>
        <v>0</v>
      </c>
      <c r="M568" s="288">
        <f>'PRINT TARIFF'!P533</f>
        <v>0</v>
      </c>
      <c r="N568" s="288">
        <f>'PRINT TARIFF'!Q533</f>
        <v>20</v>
      </c>
      <c r="O568" s="288">
        <f>'PRINT TARIFF'!R533</f>
        <v>0</v>
      </c>
      <c r="P568" s="288">
        <f>'PRINT TARIFF'!S533</f>
        <v>0</v>
      </c>
      <c r="Q568" s="288">
        <f>'PRINT TARIFF'!T533</f>
        <v>12</v>
      </c>
      <c r="R568" s="288">
        <f>'PRINT TARIFF'!U533</f>
        <v>10</v>
      </c>
      <c r="S568" s="288">
        <f>'PRINT TARIFF'!V533</f>
        <v>0</v>
      </c>
      <c r="T568" s="288">
        <f>'PRINT TARIFF'!W533</f>
        <v>0</v>
      </c>
      <c r="U568" s="288">
        <f>'PRINT TARIFF'!X533</f>
        <v>0</v>
      </c>
      <c r="V568" s="288">
        <f>'PRINT TARIFF'!Y533</f>
        <v>0</v>
      </c>
      <c r="W568" s="288">
        <f>'PRINT TARIFF'!Z533</f>
        <v>0</v>
      </c>
      <c r="X568" s="289">
        <f>'PRINT TARIFF'!AA533</f>
        <v>117</v>
      </c>
      <c r="Y568" s="290">
        <f>'PRINT TARIFF'!AI533</f>
        <v>0</v>
      </c>
      <c r="Z568" s="290" t="str">
        <f>IF('PRINT TARIFF'!AJ533&lt;&gt;"",'PRINT TARIFF'!AJ533,"")</f>
        <v/>
      </c>
      <c r="AA568" s="291">
        <f>'PRINT TARIFF'!AK533</f>
        <v>0</v>
      </c>
    </row>
    <row r="569" spans="1:27" s="292" customFormat="1" ht="13.9" customHeight="1" x14ac:dyDescent="0.2">
      <c r="A569" s="283" t="str">
        <f>'PRINT TARIFF'!A534</f>
        <v>Fremantle</v>
      </c>
      <c r="B569" s="284" t="str">
        <f>'PRINT TARIFF'!C534</f>
        <v>Saco CFR</v>
      </c>
      <c r="C569" s="285" t="str">
        <f>'PRINT TARIFF'!D534</f>
        <v>South Africa</v>
      </c>
      <c r="D569" s="285" t="str">
        <f>'PRINT TARIFF'!E534</f>
        <v>Port Elizabeth</v>
      </c>
      <c r="E569" s="286"/>
      <c r="F569" s="287" t="str">
        <f>'PRINT TARIFF'!H534</f>
        <v>USD</v>
      </c>
      <c r="G569" s="288">
        <f>'PRINT TARIFF'!I534</f>
        <v>109</v>
      </c>
      <c r="H569" s="288">
        <f>'PRINT TARIFF'!J534</f>
        <v>109</v>
      </c>
      <c r="I569" s="288">
        <f>'PRINT TARIFF'!K534</f>
        <v>109</v>
      </c>
      <c r="J569" s="644" t="str">
        <f>'PRINT TARIFF'!L534</f>
        <v>via SGSIN</v>
      </c>
      <c r="K569" s="289">
        <f>'PRINT TARIFF'!N534</f>
        <v>40</v>
      </c>
      <c r="L569" s="288">
        <f>'PRINT TARIFF'!O534</f>
        <v>0</v>
      </c>
      <c r="M569" s="288">
        <f>'PRINT TARIFF'!P534</f>
        <v>0</v>
      </c>
      <c r="N569" s="288">
        <f>'PRINT TARIFF'!Q534</f>
        <v>20</v>
      </c>
      <c r="O569" s="288">
        <f>'PRINT TARIFF'!R534</f>
        <v>0</v>
      </c>
      <c r="P569" s="288">
        <f>'PRINT TARIFF'!S534</f>
        <v>0</v>
      </c>
      <c r="Q569" s="288">
        <f>'PRINT TARIFF'!T534</f>
        <v>12</v>
      </c>
      <c r="R569" s="288">
        <f>'PRINT TARIFF'!U534</f>
        <v>10</v>
      </c>
      <c r="S569" s="288">
        <f>'PRINT TARIFF'!V534</f>
        <v>0</v>
      </c>
      <c r="T569" s="288">
        <f>'PRINT TARIFF'!W534</f>
        <v>0</v>
      </c>
      <c r="U569" s="288">
        <f>'PRINT TARIFF'!X534</f>
        <v>0</v>
      </c>
      <c r="V569" s="288">
        <f>'PRINT TARIFF'!Y534</f>
        <v>0</v>
      </c>
      <c r="W569" s="288">
        <f>'PRINT TARIFF'!Z534</f>
        <v>0</v>
      </c>
      <c r="X569" s="289">
        <f>'PRINT TARIFF'!AA534</f>
        <v>117</v>
      </c>
      <c r="Y569" s="290">
        <f>'PRINT TARIFF'!AI534</f>
        <v>0</v>
      </c>
      <c r="Z569" s="290" t="str">
        <f>IF('PRINT TARIFF'!AJ534&lt;&gt;"",'PRINT TARIFF'!AJ534,"")</f>
        <v/>
      </c>
      <c r="AA569" s="291">
        <f>'PRINT TARIFF'!AK534</f>
        <v>0</v>
      </c>
    </row>
    <row r="570" spans="1:27" s="292" customFormat="1" ht="13.9" customHeight="1" x14ac:dyDescent="0.2">
      <c r="A570" s="283" t="str">
        <f>'PRINT TARIFF'!A535</f>
        <v>Melbourne</v>
      </c>
      <c r="B570" s="284" t="str">
        <f>'PRINT TARIFF'!C535</f>
        <v>Saco CFR</v>
      </c>
      <c r="C570" s="285" t="str">
        <f>'PRINT TARIFF'!D535</f>
        <v>South Africa</v>
      </c>
      <c r="D570" s="285" t="str">
        <f>'PRINT TARIFF'!E535</f>
        <v>Port Elizabeth</v>
      </c>
      <c r="E570" s="286"/>
      <c r="F570" s="287" t="str">
        <f>'PRINT TARIFF'!H535</f>
        <v>USD</v>
      </c>
      <c r="G570" s="288">
        <f>'PRINT TARIFF'!I535</f>
        <v>109</v>
      </c>
      <c r="H570" s="288">
        <f>'PRINT TARIFF'!J535</f>
        <v>109</v>
      </c>
      <c r="I570" s="288">
        <f>'PRINT TARIFF'!K535</f>
        <v>109</v>
      </c>
      <c r="J570" s="644" t="str">
        <f>'PRINT TARIFF'!L535</f>
        <v>via SGSIN</v>
      </c>
      <c r="K570" s="289">
        <f>'PRINT TARIFF'!N535</f>
        <v>45</v>
      </c>
      <c r="L570" s="288">
        <f>'PRINT TARIFF'!O535</f>
        <v>0</v>
      </c>
      <c r="M570" s="288">
        <f>'PRINT TARIFF'!P535</f>
        <v>0</v>
      </c>
      <c r="N570" s="288">
        <f>'PRINT TARIFF'!Q535</f>
        <v>20</v>
      </c>
      <c r="O570" s="288">
        <f>'PRINT TARIFF'!R535</f>
        <v>0</v>
      </c>
      <c r="P570" s="288">
        <f>'PRINT TARIFF'!S535</f>
        <v>0</v>
      </c>
      <c r="Q570" s="288">
        <f>'PRINT TARIFF'!T535</f>
        <v>12</v>
      </c>
      <c r="R570" s="288">
        <f>'PRINT TARIFF'!U535</f>
        <v>10</v>
      </c>
      <c r="S570" s="288">
        <f>'PRINT TARIFF'!V535</f>
        <v>0</v>
      </c>
      <c r="T570" s="288">
        <f>'PRINT TARIFF'!W535</f>
        <v>0</v>
      </c>
      <c r="U570" s="288">
        <f>'PRINT TARIFF'!X535</f>
        <v>0</v>
      </c>
      <c r="V570" s="288">
        <f>'PRINT TARIFF'!Y535</f>
        <v>0</v>
      </c>
      <c r="W570" s="288">
        <f>'PRINT TARIFF'!Z535</f>
        <v>0</v>
      </c>
      <c r="X570" s="289">
        <f>'PRINT TARIFF'!AA535</f>
        <v>117</v>
      </c>
      <c r="Y570" s="290">
        <f>'PRINT TARIFF'!AI535</f>
        <v>0</v>
      </c>
      <c r="Z570" s="290" t="str">
        <f>IF('PRINT TARIFF'!AJ535&lt;&gt;"",'PRINT TARIFF'!AJ535,"")</f>
        <v/>
      </c>
      <c r="AA570" s="291">
        <f>'PRINT TARIFF'!AK535</f>
        <v>0</v>
      </c>
    </row>
    <row r="571" spans="1:27" s="292" customFormat="1" ht="13.9" customHeight="1" x14ac:dyDescent="0.2">
      <c r="A571" s="283" t="str">
        <f>'PRINT TARIFF'!A536</f>
        <v>Sydney</v>
      </c>
      <c r="B571" s="284" t="str">
        <f>'PRINT TARIFF'!C536</f>
        <v>Saco CFR</v>
      </c>
      <c r="C571" s="285" t="str">
        <f>'PRINT TARIFF'!D536</f>
        <v>South Africa</v>
      </c>
      <c r="D571" s="285" t="str">
        <f>'PRINT TARIFF'!E536</f>
        <v>Port Elizabeth</v>
      </c>
      <c r="E571" s="286"/>
      <c r="F571" s="287" t="str">
        <f>'PRINT TARIFF'!H536</f>
        <v>USD</v>
      </c>
      <c r="G571" s="288">
        <f>'PRINT TARIFF'!I536</f>
        <v>109</v>
      </c>
      <c r="H571" s="288">
        <f>'PRINT TARIFF'!J536</f>
        <v>109</v>
      </c>
      <c r="I571" s="288">
        <f>'PRINT TARIFF'!K536</f>
        <v>109</v>
      </c>
      <c r="J571" s="644" t="str">
        <f>'PRINT TARIFF'!L536</f>
        <v>via SGSIN</v>
      </c>
      <c r="K571" s="289">
        <f>'PRINT TARIFF'!N536</f>
        <v>47</v>
      </c>
      <c r="L571" s="288">
        <f>'PRINT TARIFF'!O536</f>
        <v>0</v>
      </c>
      <c r="M571" s="288">
        <f>'PRINT TARIFF'!P536</f>
        <v>0</v>
      </c>
      <c r="N571" s="288">
        <f>'PRINT TARIFF'!Q536</f>
        <v>20</v>
      </c>
      <c r="O571" s="288">
        <f>'PRINT TARIFF'!R536</f>
        <v>0</v>
      </c>
      <c r="P571" s="288">
        <f>'PRINT TARIFF'!S536</f>
        <v>0</v>
      </c>
      <c r="Q571" s="288">
        <f>'PRINT TARIFF'!T536</f>
        <v>12</v>
      </c>
      <c r="R571" s="288">
        <f>'PRINT TARIFF'!U536</f>
        <v>10</v>
      </c>
      <c r="S571" s="288">
        <f>'PRINT TARIFF'!V536</f>
        <v>0</v>
      </c>
      <c r="T571" s="288">
        <f>'PRINT TARIFF'!W536</f>
        <v>0</v>
      </c>
      <c r="U571" s="288">
        <f>'PRINT TARIFF'!X536</f>
        <v>0</v>
      </c>
      <c r="V571" s="288">
        <f>'PRINT TARIFF'!Y536</f>
        <v>0</v>
      </c>
      <c r="W571" s="288">
        <f>'PRINT TARIFF'!Z536</f>
        <v>0</v>
      </c>
      <c r="X571" s="289">
        <f>'PRINT TARIFF'!AA536</f>
        <v>117</v>
      </c>
      <c r="Y571" s="290">
        <f>'PRINT TARIFF'!AI536</f>
        <v>0</v>
      </c>
      <c r="Z571" s="290" t="str">
        <f>IF('PRINT TARIFF'!AJ536&lt;&gt;"",'PRINT TARIFF'!AJ536,"")</f>
        <v/>
      </c>
      <c r="AA571" s="291">
        <f>'PRINT TARIFF'!AK536</f>
        <v>0</v>
      </c>
    </row>
    <row r="572" spans="1:27" s="292" customFormat="1" ht="13.9" customHeight="1" x14ac:dyDescent="0.2">
      <c r="A572" s="283" t="str">
        <f>'PRINT TARIFF'!A537</f>
        <v>Adelaide</v>
      </c>
      <c r="B572" s="284" t="str">
        <f>'PRINT TARIFF'!C537</f>
        <v>TRANSGLORY</v>
      </c>
      <c r="C572" s="285" t="str">
        <f>'PRINT TARIFF'!D537</f>
        <v>Spain</v>
      </c>
      <c r="D572" s="285" t="str">
        <f>'PRINT TARIFF'!E537</f>
        <v>Barcelona</v>
      </c>
      <c r="E572" s="286"/>
      <c r="F572" s="287" t="str">
        <f>'PRINT TARIFF'!H537</f>
        <v>USD</v>
      </c>
      <c r="G572" s="288">
        <f>'PRINT TARIFF'!I537</f>
        <v>80</v>
      </c>
      <c r="H572" s="288">
        <f>'PRINT TARIFF'!J537</f>
        <v>80</v>
      </c>
      <c r="I572" s="288">
        <f>'PRINT TARIFF'!K537</f>
        <v>80</v>
      </c>
      <c r="J572" s="644" t="str">
        <f>'PRINT TARIFF'!L537</f>
        <v>via SGSIN</v>
      </c>
      <c r="K572" s="289">
        <f>'PRINT TARIFF'!N537</f>
        <v>67</v>
      </c>
      <c r="L572" s="288">
        <f>'PRINT TARIFF'!O537</f>
        <v>0</v>
      </c>
      <c r="M572" s="288">
        <f>'PRINT TARIFF'!P537</f>
        <v>0</v>
      </c>
      <c r="N572" s="288">
        <f>'PRINT TARIFF'!Q537</f>
        <v>20</v>
      </c>
      <c r="O572" s="288">
        <f>'PRINT TARIFF'!R537</f>
        <v>0</v>
      </c>
      <c r="P572" s="288">
        <f>'PRINT TARIFF'!S537</f>
        <v>0</v>
      </c>
      <c r="Q572" s="288">
        <f>'PRINT TARIFF'!T537</f>
        <v>10</v>
      </c>
      <c r="R572" s="288">
        <f>'PRINT TARIFF'!U537</f>
        <v>10</v>
      </c>
      <c r="S572" s="288">
        <f>'PRINT TARIFF'!V537</f>
        <v>0</v>
      </c>
      <c r="T572" s="288">
        <f>'PRINT TARIFF'!W537</f>
        <v>0</v>
      </c>
      <c r="U572" s="288">
        <f>'PRINT TARIFF'!X537</f>
        <v>0</v>
      </c>
      <c r="V572" s="288">
        <f>'PRINT TARIFF'!Y537</f>
        <v>0</v>
      </c>
      <c r="W572" s="288">
        <f>'PRINT TARIFF'!Z537</f>
        <v>0</v>
      </c>
      <c r="X572" s="289">
        <f>'PRINT TARIFF'!AA537</f>
        <v>118</v>
      </c>
      <c r="Y572" s="290">
        <f>'PRINT TARIFF'!AI537</f>
        <v>0</v>
      </c>
      <c r="Z572" s="290" t="str">
        <f>IF('PRINT TARIFF'!AJ537&lt;&gt;"",'PRINT TARIFF'!AJ537,"")</f>
        <v/>
      </c>
      <c r="AA572" s="291">
        <f>'PRINT TARIFF'!AK537</f>
        <v>0</v>
      </c>
    </row>
    <row r="573" spans="1:27" s="292" customFormat="1" ht="13.9" customHeight="1" x14ac:dyDescent="0.2">
      <c r="A573" s="283" t="str">
        <f>'PRINT TARIFF'!A538</f>
        <v>Brisbane</v>
      </c>
      <c r="B573" s="284" t="str">
        <f>'PRINT TARIFF'!C538</f>
        <v>TRANSGLORY</v>
      </c>
      <c r="C573" s="285" t="str">
        <f>'PRINT TARIFF'!D538</f>
        <v>Spain</v>
      </c>
      <c r="D573" s="285" t="str">
        <f>'PRINT TARIFF'!E538</f>
        <v>Barcelona</v>
      </c>
      <c r="E573" s="286"/>
      <c r="F573" s="287" t="str">
        <f>'PRINT TARIFF'!H538</f>
        <v>USD</v>
      </c>
      <c r="G573" s="288">
        <f>'PRINT TARIFF'!I538</f>
        <v>79</v>
      </c>
      <c r="H573" s="288">
        <f>'PRINT TARIFF'!J538</f>
        <v>79</v>
      </c>
      <c r="I573" s="288">
        <f>'PRINT TARIFF'!K538</f>
        <v>79</v>
      </c>
      <c r="J573" s="644" t="str">
        <f>'PRINT TARIFF'!L538</f>
        <v>Direct</v>
      </c>
      <c r="K573" s="289">
        <f>'PRINT TARIFF'!N538</f>
        <v>46</v>
      </c>
      <c r="L573" s="288">
        <f>'PRINT TARIFF'!O538</f>
        <v>0</v>
      </c>
      <c r="M573" s="288">
        <f>'PRINT TARIFF'!P538</f>
        <v>6</v>
      </c>
      <c r="N573" s="288">
        <f>'PRINT TARIFF'!Q538</f>
        <v>5</v>
      </c>
      <c r="O573" s="288">
        <f>'PRINT TARIFF'!R538</f>
        <v>0</v>
      </c>
      <c r="P573" s="288">
        <f>'PRINT TARIFF'!S538</f>
        <v>33</v>
      </c>
      <c r="Q573" s="288">
        <f>'PRINT TARIFF'!T538</f>
        <v>10</v>
      </c>
      <c r="R573" s="288">
        <f>'PRINT TARIFF'!U538</f>
        <v>0</v>
      </c>
      <c r="S573" s="288">
        <f>'PRINT TARIFF'!V538</f>
        <v>0</v>
      </c>
      <c r="T573" s="288">
        <f>'PRINT TARIFF'!W538</f>
        <v>0</v>
      </c>
      <c r="U573" s="288">
        <f>'PRINT TARIFF'!X538</f>
        <v>0</v>
      </c>
      <c r="V573" s="288">
        <f>'PRINT TARIFF'!Y538</f>
        <v>0</v>
      </c>
      <c r="W573" s="288">
        <f>'PRINT TARIFF'!Z538</f>
        <v>0</v>
      </c>
      <c r="X573" s="289">
        <f>'PRINT TARIFF'!AA538</f>
        <v>118</v>
      </c>
      <c r="Y573" s="290">
        <f>'PRINT TARIFF'!AI538</f>
        <v>0</v>
      </c>
      <c r="Z573" s="290" t="str">
        <f>IF('PRINT TARIFF'!AJ538&lt;&gt;"",'PRINT TARIFF'!AJ538,"")</f>
        <v/>
      </c>
      <c r="AA573" s="291">
        <f>'PRINT TARIFF'!AK538</f>
        <v>0</v>
      </c>
    </row>
    <row r="574" spans="1:27" s="292" customFormat="1" ht="13.9" customHeight="1" x14ac:dyDescent="0.2">
      <c r="A574" s="283" t="str">
        <f>'PRINT TARIFF'!A539</f>
        <v>Fremantle</v>
      </c>
      <c r="B574" s="284" t="str">
        <f>'PRINT TARIFF'!C539</f>
        <v>TRANSGLORY</v>
      </c>
      <c r="C574" s="285" t="str">
        <f>'PRINT TARIFF'!D539</f>
        <v>Spain</v>
      </c>
      <c r="D574" s="285" t="str">
        <f>'PRINT TARIFF'!E539</f>
        <v>Barcelona</v>
      </c>
      <c r="E574" s="286"/>
      <c r="F574" s="287" t="str">
        <f>'PRINT TARIFF'!H539</f>
        <v>USD</v>
      </c>
      <c r="G574" s="288">
        <f>'PRINT TARIFF'!I539</f>
        <v>78</v>
      </c>
      <c r="H574" s="288">
        <f>'PRINT TARIFF'!J539</f>
        <v>78</v>
      </c>
      <c r="I574" s="288">
        <f>'PRINT TARIFF'!K539</f>
        <v>78</v>
      </c>
      <c r="J574" s="644" t="str">
        <f>'PRINT TARIFF'!L539</f>
        <v>via SGSIN</v>
      </c>
      <c r="K574" s="289">
        <f>'PRINT TARIFF'!N539</f>
        <v>55</v>
      </c>
      <c r="L574" s="288">
        <f>'PRINT TARIFF'!O539</f>
        <v>0</v>
      </c>
      <c r="M574" s="288">
        <f>'PRINT TARIFF'!P539</f>
        <v>0</v>
      </c>
      <c r="N574" s="288">
        <f>'PRINT TARIFF'!Q539</f>
        <v>20</v>
      </c>
      <c r="O574" s="288">
        <f>'PRINT TARIFF'!R539</f>
        <v>0</v>
      </c>
      <c r="P574" s="288">
        <f>'PRINT TARIFF'!S539</f>
        <v>0</v>
      </c>
      <c r="Q574" s="288">
        <f>'PRINT TARIFF'!T539</f>
        <v>10</v>
      </c>
      <c r="R574" s="288">
        <f>'PRINT TARIFF'!U539</f>
        <v>10</v>
      </c>
      <c r="S574" s="288">
        <f>'PRINT TARIFF'!V539</f>
        <v>0</v>
      </c>
      <c r="T574" s="288">
        <f>'PRINT TARIFF'!W539</f>
        <v>0</v>
      </c>
      <c r="U574" s="288">
        <f>'PRINT TARIFF'!X539</f>
        <v>0</v>
      </c>
      <c r="V574" s="288">
        <f>'PRINT TARIFF'!Y539</f>
        <v>0</v>
      </c>
      <c r="W574" s="288">
        <f>'PRINT TARIFF'!Z539</f>
        <v>0</v>
      </c>
      <c r="X574" s="289">
        <f>'PRINT TARIFF'!AA539</f>
        <v>118</v>
      </c>
      <c r="Y574" s="290">
        <f>'PRINT TARIFF'!AI539</f>
        <v>0</v>
      </c>
      <c r="Z574" s="290" t="str">
        <f>IF('PRINT TARIFF'!AJ539&lt;&gt;"",'PRINT TARIFF'!AJ539,"")</f>
        <v/>
      </c>
      <c r="AA574" s="291">
        <f>'PRINT TARIFF'!AK539</f>
        <v>0</v>
      </c>
    </row>
    <row r="575" spans="1:27" s="292" customFormat="1" ht="13.9" customHeight="1" x14ac:dyDescent="0.2">
      <c r="A575" s="283" t="str">
        <f>'PRINT TARIFF'!A540</f>
        <v>Melbourne</v>
      </c>
      <c r="B575" s="284" t="str">
        <f>'PRINT TARIFF'!C540</f>
        <v>TRANSGLORY</v>
      </c>
      <c r="C575" s="285" t="str">
        <f>'PRINT TARIFF'!D540</f>
        <v>Spain</v>
      </c>
      <c r="D575" s="285" t="str">
        <f>'PRINT TARIFF'!E540</f>
        <v>Barcelona</v>
      </c>
      <c r="E575" s="286"/>
      <c r="F575" s="287" t="str">
        <f>'PRINT TARIFF'!H540</f>
        <v>USD</v>
      </c>
      <c r="G575" s="288">
        <f>'PRINT TARIFF'!I540</f>
        <v>61</v>
      </c>
      <c r="H575" s="288">
        <f>'PRINT TARIFF'!J540</f>
        <v>61</v>
      </c>
      <c r="I575" s="288">
        <f>'PRINT TARIFF'!K540</f>
        <v>61</v>
      </c>
      <c r="J575" s="644" t="str">
        <f>'PRINT TARIFF'!L540</f>
        <v>Direct</v>
      </c>
      <c r="K575" s="289">
        <f>'PRINT TARIFF'!N540</f>
        <v>45</v>
      </c>
      <c r="L575" s="288">
        <f>'PRINT TARIFF'!O540</f>
        <v>0</v>
      </c>
      <c r="M575" s="288">
        <f>'PRINT TARIFF'!P540</f>
        <v>6</v>
      </c>
      <c r="N575" s="288">
        <f>'PRINT TARIFF'!Q540</f>
        <v>5</v>
      </c>
      <c r="O575" s="288">
        <f>'PRINT TARIFF'!R540</f>
        <v>0</v>
      </c>
      <c r="P575" s="288">
        <f>'PRINT TARIFF'!S540</f>
        <v>33</v>
      </c>
      <c r="Q575" s="288">
        <f>'PRINT TARIFF'!T540</f>
        <v>10</v>
      </c>
      <c r="R575" s="288">
        <f>'PRINT TARIFF'!U540</f>
        <v>0</v>
      </c>
      <c r="S575" s="288">
        <f>'PRINT TARIFF'!V540</f>
        <v>0</v>
      </c>
      <c r="T575" s="288">
        <f>'PRINT TARIFF'!W540</f>
        <v>0</v>
      </c>
      <c r="U575" s="288">
        <f>'PRINT TARIFF'!X540</f>
        <v>0</v>
      </c>
      <c r="V575" s="288">
        <f>'PRINT TARIFF'!Y540</f>
        <v>0</v>
      </c>
      <c r="W575" s="288">
        <f>'PRINT TARIFF'!Z540</f>
        <v>0</v>
      </c>
      <c r="X575" s="289">
        <f>'PRINT TARIFF'!AA540</f>
        <v>118</v>
      </c>
      <c r="Y575" s="290">
        <f>'PRINT TARIFF'!AI540</f>
        <v>0</v>
      </c>
      <c r="Z575" s="290" t="str">
        <f>IF('PRINT TARIFF'!AJ540&lt;&gt;"",'PRINT TARIFF'!AJ540,"")</f>
        <v/>
      </c>
      <c r="AA575" s="291">
        <f>'PRINT TARIFF'!AK540</f>
        <v>0</v>
      </c>
    </row>
    <row r="576" spans="1:27" s="292" customFormat="1" ht="13.9" customHeight="1" x14ac:dyDescent="0.2">
      <c r="A576" s="283" t="str">
        <f>'PRINT TARIFF'!A541</f>
        <v>Sydney</v>
      </c>
      <c r="B576" s="284" t="str">
        <f>'PRINT TARIFF'!C541</f>
        <v>TRANSGLORY</v>
      </c>
      <c r="C576" s="285" t="str">
        <f>'PRINT TARIFF'!D541</f>
        <v>Spain</v>
      </c>
      <c r="D576" s="285" t="str">
        <f>'PRINT TARIFF'!E541</f>
        <v>Barcelona</v>
      </c>
      <c r="E576" s="286"/>
      <c r="F576" s="287" t="str">
        <f>'PRINT TARIFF'!H541</f>
        <v>USD</v>
      </c>
      <c r="G576" s="288">
        <f>'PRINT TARIFF'!I541</f>
        <v>61</v>
      </c>
      <c r="H576" s="288">
        <f>'PRINT TARIFF'!J541</f>
        <v>61</v>
      </c>
      <c r="I576" s="288">
        <f>'PRINT TARIFF'!K541</f>
        <v>61</v>
      </c>
      <c r="J576" s="644" t="str">
        <f>'PRINT TARIFF'!L541</f>
        <v>Direct</v>
      </c>
      <c r="K576" s="289">
        <f>'PRINT TARIFF'!N541</f>
        <v>44</v>
      </c>
      <c r="L576" s="288">
        <f>'PRINT TARIFF'!O541</f>
        <v>0</v>
      </c>
      <c r="M576" s="288">
        <f>'PRINT TARIFF'!P541</f>
        <v>6</v>
      </c>
      <c r="N576" s="288">
        <f>'PRINT TARIFF'!Q541</f>
        <v>5</v>
      </c>
      <c r="O576" s="288">
        <f>'PRINT TARIFF'!R541</f>
        <v>0</v>
      </c>
      <c r="P576" s="288">
        <f>'PRINT TARIFF'!S541</f>
        <v>33</v>
      </c>
      <c r="Q576" s="288">
        <f>'PRINT TARIFF'!T541</f>
        <v>10</v>
      </c>
      <c r="R576" s="288">
        <f>'PRINT TARIFF'!U541</f>
        <v>0</v>
      </c>
      <c r="S576" s="288">
        <f>'PRINT TARIFF'!V541</f>
        <v>0</v>
      </c>
      <c r="T576" s="288">
        <f>'PRINT TARIFF'!W541</f>
        <v>0</v>
      </c>
      <c r="U576" s="288">
        <f>'PRINT TARIFF'!X541</f>
        <v>0</v>
      </c>
      <c r="V576" s="288">
        <f>'PRINT TARIFF'!Y541</f>
        <v>0</v>
      </c>
      <c r="W576" s="288">
        <f>'PRINT TARIFF'!Z541</f>
        <v>0</v>
      </c>
      <c r="X576" s="289">
        <f>'PRINT TARIFF'!AA541</f>
        <v>118</v>
      </c>
      <c r="Y576" s="290">
        <f>'PRINT TARIFF'!AI541</f>
        <v>0</v>
      </c>
      <c r="Z576" s="290" t="str">
        <f>IF('PRINT TARIFF'!AJ541&lt;&gt;"",'PRINT TARIFF'!AJ541,"")</f>
        <v/>
      </c>
      <c r="AA576" s="291">
        <f>'PRINT TARIFF'!AK541</f>
        <v>0</v>
      </c>
    </row>
    <row r="577" spans="1:27" s="292" customFormat="1" ht="13.9" customHeight="1" x14ac:dyDescent="0.2">
      <c r="A577" s="283" t="str">
        <f>'PRINT TARIFF'!A787</f>
        <v>Adelaide</v>
      </c>
      <c r="B577" s="284" t="str">
        <f>'PRINT TARIFF'!C787</f>
        <v>TRANSGLORY</v>
      </c>
      <c r="C577" s="285" t="str">
        <f>'PRINT TARIFF'!D787</f>
        <v>Spain</v>
      </c>
      <c r="D577" s="285" t="str">
        <f>'PRINT TARIFF'!E787</f>
        <v>Bilbao</v>
      </c>
      <c r="E577" s="286"/>
      <c r="F577" s="287" t="str">
        <f>'PRINT TARIFF'!H787</f>
        <v>USD</v>
      </c>
      <c r="G577" s="288">
        <f>'PRINT TARIFF'!I787</f>
        <v>102</v>
      </c>
      <c r="H577" s="288">
        <f>'PRINT TARIFF'!J787</f>
        <v>102</v>
      </c>
      <c r="I577" s="288">
        <f>'PRINT TARIFF'!K787</f>
        <v>102</v>
      </c>
      <c r="J577" s="644" t="str">
        <f>'PRINT TARIFF'!L787</f>
        <v>via ESBCN / via SGSIN</v>
      </c>
      <c r="K577" s="289">
        <f>'PRINT TARIFF'!N787</f>
        <v>74</v>
      </c>
      <c r="L577" s="288">
        <f>'PRINT TARIFF'!O787</f>
        <v>0</v>
      </c>
      <c r="M577" s="288">
        <f>'PRINT TARIFF'!P787</f>
        <v>0</v>
      </c>
      <c r="N577" s="288">
        <f>'PRINT TARIFF'!Q787</f>
        <v>0</v>
      </c>
      <c r="O577" s="288">
        <f>'PRINT TARIFF'!R787</f>
        <v>0</v>
      </c>
      <c r="P577" s="288">
        <f>'PRINT TARIFF'!S787</f>
        <v>0</v>
      </c>
      <c r="Q577" s="288">
        <f>'PRINT TARIFF'!T787</f>
        <v>10</v>
      </c>
      <c r="R577" s="288">
        <f>'PRINT TARIFF'!U787</f>
        <v>10</v>
      </c>
      <c r="S577" s="288">
        <f>'PRINT TARIFF'!V787</f>
        <v>0</v>
      </c>
      <c r="T577" s="288">
        <f>'PRINT TARIFF'!W787</f>
        <v>0</v>
      </c>
      <c r="U577" s="288">
        <f>'PRINT TARIFF'!X787</f>
        <v>0</v>
      </c>
      <c r="V577" s="288">
        <f>'PRINT TARIFF'!Y787</f>
        <v>0</v>
      </c>
      <c r="W577" s="288">
        <f>'PRINT TARIFF'!Z787</f>
        <v>0</v>
      </c>
      <c r="X577" s="289">
        <f>'PRINT TARIFF'!AA787</f>
        <v>119</v>
      </c>
      <c r="Y577" s="290">
        <f>'PRINT TARIFF'!AI787</f>
        <v>0</v>
      </c>
      <c r="Z577" s="290" t="str">
        <f>IF('PRINT TARIFF'!AJ787&lt;&gt;"",'PRINT TARIFF'!AJ787,"")</f>
        <v/>
      </c>
      <c r="AA577" s="291">
        <f>'PRINT TARIFF'!AK787</f>
        <v>0</v>
      </c>
    </row>
    <row r="578" spans="1:27" s="292" customFormat="1" ht="13.9" customHeight="1" x14ac:dyDescent="0.2">
      <c r="A578" s="283" t="str">
        <f>'PRINT TARIFF'!A788</f>
        <v>Brisbane</v>
      </c>
      <c r="B578" s="284" t="str">
        <f>'PRINT TARIFF'!C788</f>
        <v>TRANSGLORY</v>
      </c>
      <c r="C578" s="285" t="str">
        <f>'PRINT TARIFF'!D788</f>
        <v>Spain</v>
      </c>
      <c r="D578" s="285" t="str">
        <f>'PRINT TARIFF'!E788</f>
        <v>Bilbao</v>
      </c>
      <c r="E578" s="286"/>
      <c r="F578" s="287" t="str">
        <f>'PRINT TARIFF'!H788</f>
        <v>USD</v>
      </c>
      <c r="G578" s="288">
        <f>'PRINT TARIFF'!I788</f>
        <v>97</v>
      </c>
      <c r="H578" s="288">
        <f>'PRINT TARIFF'!J788</f>
        <v>97</v>
      </c>
      <c r="I578" s="288">
        <f>'PRINT TARIFF'!K788</f>
        <v>97</v>
      </c>
      <c r="J578" s="644" t="str">
        <f>'PRINT TARIFF'!L788</f>
        <v>via ESBCN</v>
      </c>
      <c r="K578" s="289">
        <f>'PRINT TARIFF'!N788</f>
        <v>51</v>
      </c>
      <c r="L578" s="288">
        <f>'PRINT TARIFF'!O788</f>
        <v>0</v>
      </c>
      <c r="M578" s="288">
        <f>'PRINT TARIFF'!P788</f>
        <v>6</v>
      </c>
      <c r="N578" s="288">
        <f>'PRINT TARIFF'!Q788</f>
        <v>14</v>
      </c>
      <c r="O578" s="288">
        <f>'PRINT TARIFF'!R788</f>
        <v>0</v>
      </c>
      <c r="P578" s="288">
        <f>'PRINT TARIFF'!S788</f>
        <v>33</v>
      </c>
      <c r="Q578" s="288">
        <f>'PRINT TARIFF'!T788</f>
        <v>10</v>
      </c>
      <c r="R578" s="288">
        <f>'PRINT TARIFF'!U788</f>
        <v>0</v>
      </c>
      <c r="S578" s="288">
        <f>'PRINT TARIFF'!V788</f>
        <v>0</v>
      </c>
      <c r="T578" s="288">
        <f>'PRINT TARIFF'!W788</f>
        <v>0</v>
      </c>
      <c r="U578" s="288">
        <f>'PRINT TARIFF'!X788</f>
        <v>0</v>
      </c>
      <c r="V578" s="288">
        <f>'PRINT TARIFF'!Y788</f>
        <v>0</v>
      </c>
      <c r="W578" s="288">
        <f>'PRINT TARIFF'!Z788</f>
        <v>0</v>
      </c>
      <c r="X578" s="289">
        <f>'PRINT TARIFF'!AA788</f>
        <v>119</v>
      </c>
      <c r="Y578" s="290">
        <f>'PRINT TARIFF'!AI788</f>
        <v>0</v>
      </c>
      <c r="Z578" s="290" t="str">
        <f>IF('PRINT TARIFF'!AJ788&lt;&gt;"",'PRINT TARIFF'!AJ788,"")</f>
        <v/>
      </c>
      <c r="AA578" s="291">
        <f>'PRINT TARIFF'!AK788</f>
        <v>0</v>
      </c>
    </row>
    <row r="579" spans="1:27" s="292" customFormat="1" ht="13.9" customHeight="1" x14ac:dyDescent="0.2">
      <c r="A579" s="283" t="str">
        <f>'PRINT TARIFF'!A789</f>
        <v>Fremantle</v>
      </c>
      <c r="B579" s="284" t="str">
        <f>'PRINT TARIFF'!C789</f>
        <v>TRANSGLORY</v>
      </c>
      <c r="C579" s="285" t="str">
        <f>'PRINT TARIFF'!D789</f>
        <v>Spain</v>
      </c>
      <c r="D579" s="285" t="str">
        <f>'PRINT TARIFF'!E789</f>
        <v>Bilbao</v>
      </c>
      <c r="E579" s="286"/>
      <c r="F579" s="287" t="str">
        <f>'PRINT TARIFF'!H789</f>
        <v>USD</v>
      </c>
      <c r="G579" s="288">
        <f>'PRINT TARIFF'!I789</f>
        <v>103</v>
      </c>
      <c r="H579" s="288">
        <f>'PRINT TARIFF'!J789</f>
        <v>103</v>
      </c>
      <c r="I579" s="288">
        <f>'PRINT TARIFF'!K789</f>
        <v>103</v>
      </c>
      <c r="J579" s="644" t="str">
        <f>'PRINT TARIFF'!L789</f>
        <v>via ESBCN / via SGSIN</v>
      </c>
      <c r="K579" s="289">
        <f>'PRINT TARIFF'!N789</f>
        <v>62</v>
      </c>
      <c r="L579" s="288">
        <f>'PRINT TARIFF'!O789</f>
        <v>0</v>
      </c>
      <c r="M579" s="288">
        <f>'PRINT TARIFF'!P789</f>
        <v>0</v>
      </c>
      <c r="N579" s="288">
        <f>'PRINT TARIFF'!Q789</f>
        <v>0</v>
      </c>
      <c r="O579" s="288">
        <f>'PRINT TARIFF'!R789</f>
        <v>0</v>
      </c>
      <c r="P579" s="288">
        <f>'PRINT TARIFF'!S789</f>
        <v>0</v>
      </c>
      <c r="Q579" s="288">
        <f>'PRINT TARIFF'!T789</f>
        <v>10</v>
      </c>
      <c r="R579" s="288">
        <f>'PRINT TARIFF'!U789</f>
        <v>10</v>
      </c>
      <c r="S579" s="288">
        <f>'PRINT TARIFF'!V789</f>
        <v>0</v>
      </c>
      <c r="T579" s="288">
        <f>'PRINT TARIFF'!W789</f>
        <v>0</v>
      </c>
      <c r="U579" s="288">
        <f>'PRINT TARIFF'!X789</f>
        <v>0</v>
      </c>
      <c r="V579" s="288">
        <f>'PRINT TARIFF'!Y789</f>
        <v>0</v>
      </c>
      <c r="W579" s="288">
        <f>'PRINT TARIFF'!Z789</f>
        <v>0</v>
      </c>
      <c r="X579" s="289">
        <f>'PRINT TARIFF'!AA789</f>
        <v>119</v>
      </c>
      <c r="Y579" s="290">
        <f>'PRINT TARIFF'!AI789</f>
        <v>0</v>
      </c>
      <c r="Z579" s="290" t="str">
        <f>IF('PRINT TARIFF'!AJ789&lt;&gt;"",'PRINT TARIFF'!AJ789,"")</f>
        <v/>
      </c>
      <c r="AA579" s="291">
        <f>'PRINT TARIFF'!AK789</f>
        <v>0</v>
      </c>
    </row>
    <row r="580" spans="1:27" s="292" customFormat="1" ht="13.9" customHeight="1" x14ac:dyDescent="0.2">
      <c r="A580" s="283" t="str">
        <f>'PRINT TARIFF'!A790</f>
        <v>Melbourne</v>
      </c>
      <c r="B580" s="284" t="str">
        <f>'PRINT TARIFF'!C790</f>
        <v>TRANSGLORY</v>
      </c>
      <c r="C580" s="285" t="str">
        <f>'PRINT TARIFF'!D790</f>
        <v>Spain</v>
      </c>
      <c r="D580" s="285" t="str">
        <f>'PRINT TARIFF'!E790</f>
        <v>Bilbao</v>
      </c>
      <c r="E580" s="286"/>
      <c r="F580" s="287" t="str">
        <f>'PRINT TARIFF'!H790</f>
        <v>USD</v>
      </c>
      <c r="G580" s="288">
        <f>'PRINT TARIFF'!I790</f>
        <v>79</v>
      </c>
      <c r="H580" s="288">
        <f>'PRINT TARIFF'!J790</f>
        <v>79</v>
      </c>
      <c r="I580" s="288">
        <f>'PRINT TARIFF'!K790</f>
        <v>79</v>
      </c>
      <c r="J580" s="644" t="str">
        <f>'PRINT TARIFF'!L790</f>
        <v>via ESBCN</v>
      </c>
      <c r="K580" s="289">
        <f>'PRINT TARIFF'!N790</f>
        <v>52</v>
      </c>
      <c r="L580" s="288">
        <f>'PRINT TARIFF'!O790</f>
        <v>0</v>
      </c>
      <c r="M580" s="288">
        <f>'PRINT TARIFF'!P790</f>
        <v>6</v>
      </c>
      <c r="N580" s="288">
        <f>'PRINT TARIFF'!Q790</f>
        <v>14</v>
      </c>
      <c r="O580" s="288">
        <f>'PRINT TARIFF'!R790</f>
        <v>0</v>
      </c>
      <c r="P580" s="288">
        <f>'PRINT TARIFF'!S790</f>
        <v>33</v>
      </c>
      <c r="Q580" s="288">
        <f>'PRINT TARIFF'!T790</f>
        <v>10</v>
      </c>
      <c r="R580" s="288">
        <f>'PRINT TARIFF'!U790</f>
        <v>0</v>
      </c>
      <c r="S580" s="288">
        <f>'PRINT TARIFF'!V790</f>
        <v>0</v>
      </c>
      <c r="T580" s="288">
        <f>'PRINT TARIFF'!W790</f>
        <v>0</v>
      </c>
      <c r="U580" s="288">
        <f>'PRINT TARIFF'!X790</f>
        <v>0</v>
      </c>
      <c r="V580" s="288">
        <f>'PRINT TARIFF'!Y790</f>
        <v>0</v>
      </c>
      <c r="W580" s="288">
        <f>'PRINT TARIFF'!Z790</f>
        <v>0</v>
      </c>
      <c r="X580" s="289">
        <f>'PRINT TARIFF'!AA790</f>
        <v>119</v>
      </c>
      <c r="Y580" s="290">
        <f>'PRINT TARIFF'!AI790</f>
        <v>0</v>
      </c>
      <c r="Z580" s="290" t="str">
        <f>IF('PRINT TARIFF'!AJ790&lt;&gt;"",'PRINT TARIFF'!AJ790,"")</f>
        <v/>
      </c>
      <c r="AA580" s="291">
        <f>'PRINT TARIFF'!AK790</f>
        <v>0</v>
      </c>
    </row>
    <row r="581" spans="1:27" s="292" customFormat="1" ht="13.9" customHeight="1" x14ac:dyDescent="0.2">
      <c r="A581" s="283" t="str">
        <f>'PRINT TARIFF'!A791</f>
        <v>Sydney</v>
      </c>
      <c r="B581" s="284" t="str">
        <f>'PRINT TARIFF'!C791</f>
        <v>TRANSGLORY</v>
      </c>
      <c r="C581" s="285" t="str">
        <f>'PRINT TARIFF'!D791</f>
        <v>Spain</v>
      </c>
      <c r="D581" s="285" t="str">
        <f>'PRINT TARIFF'!E791</f>
        <v>Bilbao</v>
      </c>
      <c r="E581" s="286"/>
      <c r="F581" s="287" t="str">
        <f>'PRINT TARIFF'!H791</f>
        <v>USD</v>
      </c>
      <c r="G581" s="288">
        <f>'PRINT TARIFF'!I791</f>
        <v>79</v>
      </c>
      <c r="H581" s="288">
        <f>'PRINT TARIFF'!J791</f>
        <v>79</v>
      </c>
      <c r="I581" s="288">
        <f>'PRINT TARIFF'!K791</f>
        <v>79</v>
      </c>
      <c r="J581" s="644" t="str">
        <f>'PRINT TARIFF'!L791</f>
        <v>via ESBCN</v>
      </c>
      <c r="K581" s="289">
        <f>'PRINT TARIFF'!N791</f>
        <v>51</v>
      </c>
      <c r="L581" s="288">
        <f>'PRINT TARIFF'!O791</f>
        <v>0</v>
      </c>
      <c r="M581" s="288">
        <f>'PRINT TARIFF'!P791</f>
        <v>6</v>
      </c>
      <c r="N581" s="288">
        <f>'PRINT TARIFF'!Q791</f>
        <v>14</v>
      </c>
      <c r="O581" s="288">
        <f>'PRINT TARIFF'!R791</f>
        <v>0</v>
      </c>
      <c r="P581" s="288">
        <f>'PRINT TARIFF'!S791</f>
        <v>33</v>
      </c>
      <c r="Q581" s="288">
        <f>'PRINT TARIFF'!T791</f>
        <v>10</v>
      </c>
      <c r="R581" s="288">
        <f>'PRINT TARIFF'!U791</f>
        <v>0</v>
      </c>
      <c r="S581" s="288">
        <f>'PRINT TARIFF'!V791</f>
        <v>0</v>
      </c>
      <c r="T581" s="288">
        <f>'PRINT TARIFF'!W791</f>
        <v>0</v>
      </c>
      <c r="U581" s="288">
        <f>'PRINT TARIFF'!X791</f>
        <v>0</v>
      </c>
      <c r="V581" s="288">
        <f>'PRINT TARIFF'!Y791</f>
        <v>0</v>
      </c>
      <c r="W581" s="288">
        <f>'PRINT TARIFF'!Z791</f>
        <v>0</v>
      </c>
      <c r="X581" s="289">
        <f>'PRINT TARIFF'!AA791</f>
        <v>119</v>
      </c>
      <c r="Y581" s="290">
        <f>'PRINT TARIFF'!AI791</f>
        <v>0</v>
      </c>
      <c r="Z581" s="290" t="str">
        <f>IF('PRINT TARIFF'!AJ791&lt;&gt;"",'PRINT TARIFF'!AJ791,"")</f>
        <v/>
      </c>
      <c r="AA581" s="291">
        <f>'PRINT TARIFF'!AK791</f>
        <v>0</v>
      </c>
    </row>
    <row r="582" spans="1:27" s="292" customFormat="1" ht="13.9" customHeight="1" x14ac:dyDescent="0.2">
      <c r="A582" s="283" t="str">
        <f>'PRINT TARIFF'!A542</f>
        <v>Adelaide</v>
      </c>
      <c r="B582" s="284" t="str">
        <f>'PRINT TARIFF'!C542</f>
        <v>TRANSGLORY</v>
      </c>
      <c r="C582" s="285" t="str">
        <f>'PRINT TARIFF'!D542</f>
        <v>Spain</v>
      </c>
      <c r="D582" s="285" t="str">
        <f>'PRINT TARIFF'!E542</f>
        <v>Valencia</v>
      </c>
      <c r="E582" s="286"/>
      <c r="F582" s="287" t="str">
        <f>'PRINT TARIFF'!H542</f>
        <v>USD</v>
      </c>
      <c r="G582" s="288">
        <f>'PRINT TARIFF'!I542</f>
        <v>80</v>
      </c>
      <c r="H582" s="288">
        <f>'PRINT TARIFF'!J542</f>
        <v>80</v>
      </c>
      <c r="I582" s="288">
        <f>'PRINT TARIFF'!K542</f>
        <v>80</v>
      </c>
      <c r="J582" s="644" t="str">
        <f>'PRINT TARIFF'!L542</f>
        <v>via SGSIN</v>
      </c>
      <c r="K582" s="289">
        <f>'PRINT TARIFF'!N542</f>
        <v>67</v>
      </c>
      <c r="L582" s="288">
        <f>'PRINT TARIFF'!O542</f>
        <v>0</v>
      </c>
      <c r="M582" s="288">
        <f>'PRINT TARIFF'!P542</f>
        <v>0</v>
      </c>
      <c r="N582" s="288">
        <f>'PRINT TARIFF'!Q542</f>
        <v>20</v>
      </c>
      <c r="O582" s="288">
        <f>'PRINT TARIFF'!R542</f>
        <v>0</v>
      </c>
      <c r="P582" s="288">
        <f>'PRINT TARIFF'!S542</f>
        <v>0</v>
      </c>
      <c r="Q582" s="288">
        <f>'PRINT TARIFF'!T542</f>
        <v>10</v>
      </c>
      <c r="R582" s="288">
        <f>'PRINT TARIFF'!U542</f>
        <v>10</v>
      </c>
      <c r="S582" s="288">
        <f>'PRINT TARIFF'!V542</f>
        <v>0</v>
      </c>
      <c r="T582" s="288">
        <f>'PRINT TARIFF'!W542</f>
        <v>0</v>
      </c>
      <c r="U582" s="288">
        <f>'PRINT TARIFF'!X542</f>
        <v>0</v>
      </c>
      <c r="V582" s="288">
        <f>'PRINT TARIFF'!Y542</f>
        <v>0</v>
      </c>
      <c r="W582" s="288">
        <f>'PRINT TARIFF'!Z542</f>
        <v>0</v>
      </c>
      <c r="X582" s="289">
        <f>'PRINT TARIFF'!AA542</f>
        <v>121</v>
      </c>
      <c r="Y582" s="290">
        <f>'PRINT TARIFF'!AI542</f>
        <v>0</v>
      </c>
      <c r="Z582" s="290" t="str">
        <f>IF('PRINT TARIFF'!AJ542&lt;&gt;"",'PRINT TARIFF'!AJ542,"")</f>
        <v/>
      </c>
      <c r="AA582" s="291">
        <f>'PRINT TARIFF'!AK542</f>
        <v>0</v>
      </c>
    </row>
    <row r="583" spans="1:27" s="292" customFormat="1" ht="13.9" customHeight="1" x14ac:dyDescent="0.2">
      <c r="A583" s="283" t="str">
        <f>'PRINT TARIFF'!A543</f>
        <v>Brisbane</v>
      </c>
      <c r="B583" s="284" t="str">
        <f>'PRINT TARIFF'!C543</f>
        <v>TRANSGLORY</v>
      </c>
      <c r="C583" s="285" t="str">
        <f>'PRINT TARIFF'!D543</f>
        <v>Spain</v>
      </c>
      <c r="D583" s="285" t="str">
        <f>'PRINT TARIFF'!E543</f>
        <v>Valencia</v>
      </c>
      <c r="E583" s="286"/>
      <c r="F583" s="287" t="str">
        <f>'PRINT TARIFF'!H543</f>
        <v>USD</v>
      </c>
      <c r="G583" s="288">
        <f>'PRINT TARIFF'!I543</f>
        <v>79</v>
      </c>
      <c r="H583" s="288">
        <f>'PRINT TARIFF'!J543</f>
        <v>79</v>
      </c>
      <c r="I583" s="288">
        <f>'PRINT TARIFF'!K543</f>
        <v>79</v>
      </c>
      <c r="J583" s="644" t="str">
        <f>'PRINT TARIFF'!L543</f>
        <v>Direct</v>
      </c>
      <c r="K583" s="289">
        <f>'PRINT TARIFF'!N543</f>
        <v>46</v>
      </c>
      <c r="L583" s="288">
        <f>'PRINT TARIFF'!O543</f>
        <v>0</v>
      </c>
      <c r="M583" s="288">
        <f>'PRINT TARIFF'!P543</f>
        <v>6</v>
      </c>
      <c r="N583" s="288">
        <f>'PRINT TARIFF'!Q543</f>
        <v>5</v>
      </c>
      <c r="O583" s="288">
        <f>'PRINT TARIFF'!R543</f>
        <v>0</v>
      </c>
      <c r="P583" s="288">
        <f>'PRINT TARIFF'!S543</f>
        <v>33</v>
      </c>
      <c r="Q583" s="288">
        <f>'PRINT TARIFF'!T543</f>
        <v>10</v>
      </c>
      <c r="R583" s="288">
        <f>'PRINT TARIFF'!U543</f>
        <v>0</v>
      </c>
      <c r="S583" s="288">
        <f>'PRINT TARIFF'!V543</f>
        <v>0</v>
      </c>
      <c r="T583" s="288">
        <f>'PRINT TARIFF'!W543</f>
        <v>0</v>
      </c>
      <c r="U583" s="288">
        <f>'PRINT TARIFF'!X543</f>
        <v>0</v>
      </c>
      <c r="V583" s="288">
        <f>'PRINT TARIFF'!Y543</f>
        <v>0</v>
      </c>
      <c r="W583" s="288">
        <f>'PRINT TARIFF'!Z543</f>
        <v>0</v>
      </c>
      <c r="X583" s="289">
        <f>'PRINT TARIFF'!AA543</f>
        <v>121</v>
      </c>
      <c r="Y583" s="290">
        <f>'PRINT TARIFF'!AI543</f>
        <v>0</v>
      </c>
      <c r="Z583" s="290" t="str">
        <f>IF('PRINT TARIFF'!AJ543&lt;&gt;"",'PRINT TARIFF'!AJ543,"")</f>
        <v/>
      </c>
      <c r="AA583" s="291">
        <f>'PRINT TARIFF'!AK543</f>
        <v>0</v>
      </c>
    </row>
    <row r="584" spans="1:27" s="292" customFormat="1" ht="13.9" customHeight="1" x14ac:dyDescent="0.2">
      <c r="A584" s="283" t="str">
        <f>'PRINT TARIFF'!A544</f>
        <v>Fremantle</v>
      </c>
      <c r="B584" s="284" t="str">
        <f>'PRINT TARIFF'!C544</f>
        <v>TRANSGLORY</v>
      </c>
      <c r="C584" s="285" t="str">
        <f>'PRINT TARIFF'!D544</f>
        <v>Spain</v>
      </c>
      <c r="D584" s="285" t="str">
        <f>'PRINT TARIFF'!E544</f>
        <v>Valencia</v>
      </c>
      <c r="E584" s="286"/>
      <c r="F584" s="287" t="str">
        <f>'PRINT TARIFF'!H544</f>
        <v>USD</v>
      </c>
      <c r="G584" s="288">
        <f>'PRINT TARIFF'!I544</f>
        <v>78</v>
      </c>
      <c r="H584" s="288">
        <f>'PRINT TARIFF'!J544</f>
        <v>78</v>
      </c>
      <c r="I584" s="288">
        <f>'PRINT TARIFF'!K544</f>
        <v>78</v>
      </c>
      <c r="J584" s="644" t="str">
        <f>'PRINT TARIFF'!L544</f>
        <v>via SGSIN</v>
      </c>
      <c r="K584" s="289">
        <f>'PRINT TARIFF'!N544</f>
        <v>55</v>
      </c>
      <c r="L584" s="288">
        <f>'PRINT TARIFF'!O544</f>
        <v>0</v>
      </c>
      <c r="M584" s="288">
        <f>'PRINT TARIFF'!P544</f>
        <v>0</v>
      </c>
      <c r="N584" s="288">
        <f>'PRINT TARIFF'!Q544</f>
        <v>20</v>
      </c>
      <c r="O584" s="288">
        <f>'PRINT TARIFF'!R544</f>
        <v>0</v>
      </c>
      <c r="P584" s="288">
        <f>'PRINT TARIFF'!S544</f>
        <v>0</v>
      </c>
      <c r="Q584" s="288">
        <f>'PRINT TARIFF'!T544</f>
        <v>10</v>
      </c>
      <c r="R584" s="288">
        <f>'PRINT TARIFF'!U544</f>
        <v>10</v>
      </c>
      <c r="S584" s="288">
        <f>'PRINT TARIFF'!V544</f>
        <v>0</v>
      </c>
      <c r="T584" s="288">
        <f>'PRINT TARIFF'!W544</f>
        <v>0</v>
      </c>
      <c r="U584" s="288">
        <f>'PRINT TARIFF'!X544</f>
        <v>0</v>
      </c>
      <c r="V584" s="288">
        <f>'PRINT TARIFF'!Y544</f>
        <v>0</v>
      </c>
      <c r="W584" s="288">
        <f>'PRINT TARIFF'!Z544</f>
        <v>0</v>
      </c>
      <c r="X584" s="289">
        <f>'PRINT TARIFF'!AA544</f>
        <v>121</v>
      </c>
      <c r="Y584" s="290">
        <f>'PRINT TARIFF'!AI544</f>
        <v>0</v>
      </c>
      <c r="Z584" s="290" t="str">
        <f>IF('PRINT TARIFF'!AJ544&lt;&gt;"",'PRINT TARIFF'!AJ544,"")</f>
        <v/>
      </c>
      <c r="AA584" s="291">
        <f>'PRINT TARIFF'!AK544</f>
        <v>0</v>
      </c>
    </row>
    <row r="585" spans="1:27" s="292" customFormat="1" ht="13.9" customHeight="1" x14ac:dyDescent="0.2">
      <c r="A585" s="283" t="str">
        <f>'PRINT TARIFF'!A545</f>
        <v>Melbourne</v>
      </c>
      <c r="B585" s="284" t="str">
        <f>'PRINT TARIFF'!C545</f>
        <v>TRANSGLORY</v>
      </c>
      <c r="C585" s="285" t="str">
        <f>'PRINT TARIFF'!D545</f>
        <v>Spain</v>
      </c>
      <c r="D585" s="285" t="str">
        <f>'PRINT TARIFF'!E545</f>
        <v>Valencia</v>
      </c>
      <c r="E585" s="286"/>
      <c r="F585" s="287" t="str">
        <f>'PRINT TARIFF'!H545</f>
        <v>USD</v>
      </c>
      <c r="G585" s="288">
        <f>'PRINT TARIFF'!I545</f>
        <v>61</v>
      </c>
      <c r="H585" s="288">
        <f>'PRINT TARIFF'!J545</f>
        <v>61</v>
      </c>
      <c r="I585" s="288">
        <f>'PRINT TARIFF'!K545</f>
        <v>61</v>
      </c>
      <c r="J585" s="644" t="str">
        <f>'PRINT TARIFF'!L545</f>
        <v>Direct</v>
      </c>
      <c r="K585" s="289">
        <f>'PRINT TARIFF'!N545</f>
        <v>45</v>
      </c>
      <c r="L585" s="288">
        <f>'PRINT TARIFF'!O545</f>
        <v>0</v>
      </c>
      <c r="M585" s="288">
        <f>'PRINT TARIFF'!P545</f>
        <v>6</v>
      </c>
      <c r="N585" s="288">
        <f>'PRINT TARIFF'!Q545</f>
        <v>5</v>
      </c>
      <c r="O585" s="288">
        <f>'PRINT TARIFF'!R545</f>
        <v>0</v>
      </c>
      <c r="P585" s="288">
        <f>'PRINT TARIFF'!S545</f>
        <v>33</v>
      </c>
      <c r="Q585" s="288">
        <f>'PRINT TARIFF'!T545</f>
        <v>10</v>
      </c>
      <c r="R585" s="288">
        <f>'PRINT TARIFF'!U545</f>
        <v>0</v>
      </c>
      <c r="S585" s="288">
        <f>'PRINT TARIFF'!V545</f>
        <v>0</v>
      </c>
      <c r="T585" s="288">
        <f>'PRINT TARIFF'!W545</f>
        <v>0</v>
      </c>
      <c r="U585" s="288">
        <f>'PRINT TARIFF'!X545</f>
        <v>0</v>
      </c>
      <c r="V585" s="288">
        <f>'PRINT TARIFF'!Y545</f>
        <v>0</v>
      </c>
      <c r="W585" s="288">
        <f>'PRINT TARIFF'!Z545</f>
        <v>0</v>
      </c>
      <c r="X585" s="289">
        <f>'PRINT TARIFF'!AA545</f>
        <v>121</v>
      </c>
      <c r="Y585" s="290">
        <f>'PRINT TARIFF'!AI545</f>
        <v>0</v>
      </c>
      <c r="Z585" s="290" t="str">
        <f>IF('PRINT TARIFF'!AJ545&lt;&gt;"",'PRINT TARIFF'!AJ545,"")</f>
        <v/>
      </c>
      <c r="AA585" s="291">
        <f>'PRINT TARIFF'!AK545</f>
        <v>0</v>
      </c>
    </row>
    <row r="586" spans="1:27" s="292" customFormat="1" ht="13.9" customHeight="1" x14ac:dyDescent="0.2">
      <c r="A586" s="283" t="str">
        <f>'PRINT TARIFF'!A546</f>
        <v>Sydney</v>
      </c>
      <c r="B586" s="284" t="str">
        <f>'PRINT TARIFF'!C546</f>
        <v>TRANSGLORY</v>
      </c>
      <c r="C586" s="285" t="str">
        <f>'PRINT TARIFF'!D546</f>
        <v>Spain</v>
      </c>
      <c r="D586" s="285" t="str">
        <f>'PRINT TARIFF'!E546</f>
        <v>Valencia</v>
      </c>
      <c r="E586" s="286"/>
      <c r="F586" s="287" t="str">
        <f>'PRINT TARIFF'!H546</f>
        <v>USD</v>
      </c>
      <c r="G586" s="288">
        <f>'PRINT TARIFF'!I546</f>
        <v>61</v>
      </c>
      <c r="H586" s="288">
        <f>'PRINT TARIFF'!J546</f>
        <v>61</v>
      </c>
      <c r="I586" s="288">
        <f>'PRINT TARIFF'!K546</f>
        <v>61</v>
      </c>
      <c r="J586" s="644" t="str">
        <f>'PRINT TARIFF'!L546</f>
        <v>Direct</v>
      </c>
      <c r="K586" s="289">
        <f>'PRINT TARIFF'!N546</f>
        <v>44</v>
      </c>
      <c r="L586" s="288">
        <f>'PRINT TARIFF'!O546</f>
        <v>0</v>
      </c>
      <c r="M586" s="288">
        <f>'PRINT TARIFF'!P546</f>
        <v>6</v>
      </c>
      <c r="N586" s="288">
        <f>'PRINT TARIFF'!Q546</f>
        <v>5</v>
      </c>
      <c r="O586" s="288">
        <f>'PRINT TARIFF'!R546</f>
        <v>0</v>
      </c>
      <c r="P586" s="288">
        <f>'PRINT TARIFF'!S546</f>
        <v>33</v>
      </c>
      <c r="Q586" s="288">
        <f>'PRINT TARIFF'!T546</f>
        <v>10</v>
      </c>
      <c r="R586" s="288">
        <f>'PRINT TARIFF'!U546</f>
        <v>0</v>
      </c>
      <c r="S586" s="288">
        <f>'PRINT TARIFF'!V546</f>
        <v>0</v>
      </c>
      <c r="T586" s="288">
        <f>'PRINT TARIFF'!W546</f>
        <v>0</v>
      </c>
      <c r="U586" s="288">
        <f>'PRINT TARIFF'!X546</f>
        <v>0</v>
      </c>
      <c r="V586" s="288">
        <f>'PRINT TARIFF'!Y546</f>
        <v>0</v>
      </c>
      <c r="W586" s="288">
        <f>'PRINT TARIFF'!Z546</f>
        <v>0</v>
      </c>
      <c r="X586" s="289">
        <f>'PRINT TARIFF'!AA546</f>
        <v>121</v>
      </c>
      <c r="Y586" s="290">
        <f>'PRINT TARIFF'!AI546</f>
        <v>0</v>
      </c>
      <c r="Z586" s="290" t="str">
        <f>IF('PRINT TARIFF'!AJ546&lt;&gt;"",'PRINT TARIFF'!AJ546,"")</f>
        <v/>
      </c>
      <c r="AA586" s="291">
        <f>'PRINT TARIFF'!AK546</f>
        <v>0</v>
      </c>
    </row>
    <row r="587" spans="1:27" s="292" customFormat="1" ht="13.9" customHeight="1" x14ac:dyDescent="0.2">
      <c r="A587" s="283" t="str">
        <f>'PRINT TARIFF'!A547</f>
        <v>Adelaide</v>
      </c>
      <c r="B587" s="284" t="str">
        <f>'PRINT TARIFF'!C547</f>
        <v>Shipco Transport</v>
      </c>
      <c r="C587" s="285" t="str">
        <f>'PRINT TARIFF'!D547</f>
        <v>Sri Lanka</v>
      </c>
      <c r="D587" s="285" t="str">
        <f>'PRINT TARIFF'!E547</f>
        <v>Colombo</v>
      </c>
      <c r="E587" s="286"/>
      <c r="F587" s="287" t="str">
        <f>'PRINT TARIFF'!H547</f>
        <v>USD</v>
      </c>
      <c r="G587" s="288">
        <f>'PRINT TARIFF'!I547</f>
        <v>57</v>
      </c>
      <c r="H587" s="288">
        <f>'PRINT TARIFF'!J547</f>
        <v>57</v>
      </c>
      <c r="I587" s="288">
        <f>'PRINT TARIFF'!K547</f>
        <v>57</v>
      </c>
      <c r="J587" s="644" t="str">
        <f>'PRINT TARIFF'!L547</f>
        <v>via SGSIN</v>
      </c>
      <c r="K587" s="289">
        <f>'PRINT TARIFF'!N547</f>
        <v>34</v>
      </c>
      <c r="L587" s="288">
        <f>'PRINT TARIFF'!O547</f>
        <v>0</v>
      </c>
      <c r="M587" s="288">
        <f>'PRINT TARIFF'!P547</f>
        <v>0</v>
      </c>
      <c r="N587" s="288">
        <f>'PRINT TARIFF'!Q547</f>
        <v>20</v>
      </c>
      <c r="O587" s="288">
        <f>'PRINT TARIFF'!R547</f>
        <v>0</v>
      </c>
      <c r="P587" s="288">
        <f>'PRINT TARIFF'!S547</f>
        <v>0</v>
      </c>
      <c r="Q587" s="288">
        <f>'PRINT TARIFF'!T547</f>
        <v>11</v>
      </c>
      <c r="R587" s="288">
        <f>'PRINT TARIFF'!U547</f>
        <v>10</v>
      </c>
      <c r="S587" s="288">
        <f>'PRINT TARIFF'!V547</f>
        <v>0</v>
      </c>
      <c r="T587" s="288">
        <f>'PRINT TARIFF'!W547</f>
        <v>0</v>
      </c>
      <c r="U587" s="288">
        <f>'PRINT TARIFF'!X547</f>
        <v>0</v>
      </c>
      <c r="V587" s="288">
        <f>'PRINT TARIFF'!Y547</f>
        <v>0</v>
      </c>
      <c r="W587" s="288">
        <f>'PRINT TARIFF'!Z547</f>
        <v>0</v>
      </c>
      <c r="X587" s="289">
        <f>'PRINT TARIFF'!AA547</f>
        <v>123</v>
      </c>
      <c r="Y587" s="290">
        <f>'PRINT TARIFF'!AI547</f>
        <v>0</v>
      </c>
      <c r="Z587" s="290" t="str">
        <f>IF('PRINT TARIFF'!AJ547&lt;&gt;"",'PRINT TARIFF'!AJ547,"")</f>
        <v/>
      </c>
      <c r="AA587" s="291">
        <f>'PRINT TARIFF'!AK547</f>
        <v>0</v>
      </c>
    </row>
    <row r="588" spans="1:27" s="292" customFormat="1" ht="13.9" customHeight="1" x14ac:dyDescent="0.2">
      <c r="A588" s="283" t="str">
        <f>'PRINT TARIFF'!A548</f>
        <v>Brisbane</v>
      </c>
      <c r="B588" s="284" t="str">
        <f>'PRINT TARIFF'!C548</f>
        <v>Shipco Transport</v>
      </c>
      <c r="C588" s="285" t="str">
        <f>'PRINT TARIFF'!D548</f>
        <v>Sri Lanka</v>
      </c>
      <c r="D588" s="285" t="str">
        <f>'PRINT TARIFF'!E548</f>
        <v>Colombo</v>
      </c>
      <c r="E588" s="286"/>
      <c r="F588" s="287" t="str">
        <f>'PRINT TARIFF'!H548</f>
        <v>USD</v>
      </c>
      <c r="G588" s="288">
        <f>'PRINT TARIFF'!I548</f>
        <v>57</v>
      </c>
      <c r="H588" s="288">
        <f>'PRINT TARIFF'!J548</f>
        <v>57</v>
      </c>
      <c r="I588" s="288">
        <f>'PRINT TARIFF'!K548</f>
        <v>57</v>
      </c>
      <c r="J588" s="644" t="str">
        <f>'PRINT TARIFF'!L548</f>
        <v>via SGSIN</v>
      </c>
      <c r="K588" s="289">
        <f>'PRINT TARIFF'!N548</f>
        <v>27</v>
      </c>
      <c r="L588" s="288">
        <f>'PRINT TARIFF'!O548</f>
        <v>0</v>
      </c>
      <c r="M588" s="288">
        <f>'PRINT TARIFF'!P548</f>
        <v>0</v>
      </c>
      <c r="N588" s="288">
        <f>'PRINT TARIFF'!Q548</f>
        <v>20</v>
      </c>
      <c r="O588" s="288">
        <f>'PRINT TARIFF'!R548</f>
        <v>0</v>
      </c>
      <c r="P588" s="288">
        <f>'PRINT TARIFF'!S548</f>
        <v>0</v>
      </c>
      <c r="Q588" s="288">
        <f>'PRINT TARIFF'!T548</f>
        <v>11</v>
      </c>
      <c r="R588" s="288">
        <f>'PRINT TARIFF'!U548</f>
        <v>10</v>
      </c>
      <c r="S588" s="288">
        <f>'PRINT TARIFF'!V548</f>
        <v>0</v>
      </c>
      <c r="T588" s="288">
        <f>'PRINT TARIFF'!W548</f>
        <v>0</v>
      </c>
      <c r="U588" s="288">
        <f>'PRINT TARIFF'!X548</f>
        <v>0</v>
      </c>
      <c r="V588" s="288">
        <f>'PRINT TARIFF'!Y548</f>
        <v>0</v>
      </c>
      <c r="W588" s="288">
        <f>'PRINT TARIFF'!Z548</f>
        <v>0</v>
      </c>
      <c r="X588" s="289">
        <f>'PRINT TARIFF'!AA548</f>
        <v>123</v>
      </c>
      <c r="Y588" s="290">
        <f>'PRINT TARIFF'!AI548</f>
        <v>0</v>
      </c>
      <c r="Z588" s="290" t="str">
        <f>IF('PRINT TARIFF'!AJ548&lt;&gt;"",'PRINT TARIFF'!AJ548,"")</f>
        <v/>
      </c>
      <c r="AA588" s="291">
        <f>'PRINT TARIFF'!AK548</f>
        <v>0</v>
      </c>
    </row>
    <row r="589" spans="1:27" s="292" customFormat="1" ht="13.9" customHeight="1" x14ac:dyDescent="0.2">
      <c r="A589" s="283" t="str">
        <f>'PRINT TARIFF'!A549</f>
        <v>Fremantle</v>
      </c>
      <c r="B589" s="284" t="str">
        <f>'PRINT TARIFF'!C549</f>
        <v>Shipco Transport</v>
      </c>
      <c r="C589" s="285" t="str">
        <f>'PRINT TARIFF'!D549</f>
        <v>Sri Lanka</v>
      </c>
      <c r="D589" s="285" t="str">
        <f>'PRINT TARIFF'!E549</f>
        <v>Colombo</v>
      </c>
      <c r="E589" s="286"/>
      <c r="F589" s="287" t="str">
        <f>'PRINT TARIFF'!H549</f>
        <v>USD</v>
      </c>
      <c r="G589" s="288">
        <f>'PRINT TARIFF'!I549</f>
        <v>57</v>
      </c>
      <c r="H589" s="288">
        <f>'PRINT TARIFF'!J549</f>
        <v>57</v>
      </c>
      <c r="I589" s="288">
        <f>'PRINT TARIFF'!K549</f>
        <v>57</v>
      </c>
      <c r="J589" s="644" t="str">
        <f>'PRINT TARIFF'!L549</f>
        <v>via SGSIN</v>
      </c>
      <c r="K589" s="289">
        <f>'PRINT TARIFF'!N549</f>
        <v>24</v>
      </c>
      <c r="L589" s="288">
        <f>'PRINT TARIFF'!O549</f>
        <v>0</v>
      </c>
      <c r="M589" s="288">
        <f>'PRINT TARIFF'!P549</f>
        <v>0</v>
      </c>
      <c r="N589" s="288">
        <f>'PRINT TARIFF'!Q549</f>
        <v>20</v>
      </c>
      <c r="O589" s="288">
        <f>'PRINT TARIFF'!R549</f>
        <v>0</v>
      </c>
      <c r="P589" s="288">
        <f>'PRINT TARIFF'!S549</f>
        <v>0</v>
      </c>
      <c r="Q589" s="288">
        <f>'PRINT TARIFF'!T549</f>
        <v>11</v>
      </c>
      <c r="R589" s="288">
        <f>'PRINT TARIFF'!U549</f>
        <v>10</v>
      </c>
      <c r="S589" s="288">
        <f>'PRINT TARIFF'!V549</f>
        <v>0</v>
      </c>
      <c r="T589" s="288">
        <f>'PRINT TARIFF'!W549</f>
        <v>0</v>
      </c>
      <c r="U589" s="288">
        <f>'PRINT TARIFF'!X549</f>
        <v>0</v>
      </c>
      <c r="V589" s="288">
        <f>'PRINT TARIFF'!Y549</f>
        <v>0</v>
      </c>
      <c r="W589" s="288">
        <f>'PRINT TARIFF'!Z549</f>
        <v>0</v>
      </c>
      <c r="X589" s="289">
        <f>'PRINT TARIFF'!AA549</f>
        <v>123</v>
      </c>
      <c r="Y589" s="290">
        <f>'PRINT TARIFF'!AI549</f>
        <v>0</v>
      </c>
      <c r="Z589" s="290" t="str">
        <f>IF('PRINT TARIFF'!AJ549&lt;&gt;"",'PRINT TARIFF'!AJ549,"")</f>
        <v/>
      </c>
      <c r="AA589" s="291">
        <f>'PRINT TARIFF'!AK549</f>
        <v>0</v>
      </c>
    </row>
    <row r="590" spans="1:27" s="292" customFormat="1" ht="13.9" customHeight="1" x14ac:dyDescent="0.2">
      <c r="A590" s="283" t="str">
        <f>'PRINT TARIFF'!A550</f>
        <v>Melbourne</v>
      </c>
      <c r="B590" s="284" t="str">
        <f>'PRINT TARIFF'!C550</f>
        <v>Shipco Transport</v>
      </c>
      <c r="C590" s="285" t="str">
        <f>'PRINT TARIFF'!D550</f>
        <v>Sri Lanka</v>
      </c>
      <c r="D590" s="285" t="str">
        <f>'PRINT TARIFF'!E550</f>
        <v>Colombo</v>
      </c>
      <c r="E590" s="286"/>
      <c r="F590" s="287" t="str">
        <f>'PRINT TARIFF'!H550</f>
        <v>USD</v>
      </c>
      <c r="G590" s="288">
        <f>'PRINT TARIFF'!I550</f>
        <v>57</v>
      </c>
      <c r="H590" s="288">
        <f>'PRINT TARIFF'!J550</f>
        <v>57</v>
      </c>
      <c r="I590" s="288">
        <f>'PRINT TARIFF'!K550</f>
        <v>57</v>
      </c>
      <c r="J590" s="644" t="str">
        <f>'PRINT TARIFF'!L550</f>
        <v>via SGSIN</v>
      </c>
      <c r="K590" s="289">
        <f>'PRINT TARIFF'!N550</f>
        <v>28</v>
      </c>
      <c r="L590" s="288">
        <f>'PRINT TARIFF'!O550</f>
        <v>0</v>
      </c>
      <c r="M590" s="288">
        <f>'PRINT TARIFF'!P550</f>
        <v>0</v>
      </c>
      <c r="N590" s="288">
        <f>'PRINT TARIFF'!Q550</f>
        <v>20</v>
      </c>
      <c r="O590" s="288">
        <f>'PRINT TARIFF'!R550</f>
        <v>0</v>
      </c>
      <c r="P590" s="288">
        <f>'PRINT TARIFF'!S550</f>
        <v>0</v>
      </c>
      <c r="Q590" s="288">
        <f>'PRINT TARIFF'!T550</f>
        <v>11</v>
      </c>
      <c r="R590" s="288">
        <f>'PRINT TARIFF'!U550</f>
        <v>10</v>
      </c>
      <c r="S590" s="288">
        <f>'PRINT TARIFF'!V550</f>
        <v>0</v>
      </c>
      <c r="T590" s="288">
        <f>'PRINT TARIFF'!W550</f>
        <v>0</v>
      </c>
      <c r="U590" s="288">
        <f>'PRINT TARIFF'!X550</f>
        <v>0</v>
      </c>
      <c r="V590" s="288">
        <f>'PRINT TARIFF'!Y550</f>
        <v>0</v>
      </c>
      <c r="W590" s="288">
        <f>'PRINT TARIFF'!Z550</f>
        <v>0</v>
      </c>
      <c r="X590" s="289">
        <f>'PRINT TARIFF'!AA550</f>
        <v>123</v>
      </c>
      <c r="Y590" s="290">
        <f>'PRINT TARIFF'!AI550</f>
        <v>0</v>
      </c>
      <c r="Z590" s="290" t="str">
        <f>IF('PRINT TARIFF'!AJ550&lt;&gt;"",'PRINT TARIFF'!AJ550,"")</f>
        <v/>
      </c>
      <c r="AA590" s="291">
        <f>'PRINT TARIFF'!AK550</f>
        <v>0</v>
      </c>
    </row>
    <row r="591" spans="1:27" s="292" customFormat="1" ht="13.9" customHeight="1" x14ac:dyDescent="0.2">
      <c r="A591" s="283" t="str">
        <f>'PRINT TARIFF'!A551</f>
        <v>Sydney</v>
      </c>
      <c r="B591" s="284" t="str">
        <f>'PRINT TARIFF'!C551</f>
        <v>Shipco Transport</v>
      </c>
      <c r="C591" s="285" t="str">
        <f>'PRINT TARIFF'!D551</f>
        <v>Sri Lanka</v>
      </c>
      <c r="D591" s="285" t="str">
        <f>'PRINT TARIFF'!E551</f>
        <v>Colombo</v>
      </c>
      <c r="E591" s="286"/>
      <c r="F591" s="287" t="str">
        <f>'PRINT TARIFF'!H551</f>
        <v>USD</v>
      </c>
      <c r="G591" s="288">
        <f>'PRINT TARIFF'!I551</f>
        <v>57</v>
      </c>
      <c r="H591" s="288">
        <f>'PRINT TARIFF'!J551</f>
        <v>57</v>
      </c>
      <c r="I591" s="288">
        <f>'PRINT TARIFF'!K551</f>
        <v>57</v>
      </c>
      <c r="J591" s="644" t="str">
        <f>'PRINT TARIFF'!L551</f>
        <v>via SGSIN</v>
      </c>
      <c r="K591" s="289">
        <f>'PRINT TARIFF'!N551</f>
        <v>29</v>
      </c>
      <c r="L591" s="288">
        <f>'PRINT TARIFF'!O551</f>
        <v>0</v>
      </c>
      <c r="M591" s="288">
        <f>'PRINT TARIFF'!P551</f>
        <v>0</v>
      </c>
      <c r="N591" s="288">
        <f>'PRINT TARIFF'!Q551</f>
        <v>20</v>
      </c>
      <c r="O591" s="288">
        <f>'PRINT TARIFF'!R551</f>
        <v>0</v>
      </c>
      <c r="P591" s="288">
        <f>'PRINT TARIFF'!S551</f>
        <v>0</v>
      </c>
      <c r="Q591" s="288">
        <f>'PRINT TARIFF'!T551</f>
        <v>11</v>
      </c>
      <c r="R591" s="288">
        <f>'PRINT TARIFF'!U551</f>
        <v>10</v>
      </c>
      <c r="S591" s="288">
        <f>'PRINT TARIFF'!V551</f>
        <v>0</v>
      </c>
      <c r="T591" s="288">
        <f>'PRINT TARIFF'!W551</f>
        <v>0</v>
      </c>
      <c r="U591" s="288">
        <f>'PRINT TARIFF'!X551</f>
        <v>0</v>
      </c>
      <c r="V591" s="288">
        <f>'PRINT TARIFF'!Y551</f>
        <v>0</v>
      </c>
      <c r="W591" s="288">
        <f>'PRINT TARIFF'!Z551</f>
        <v>0</v>
      </c>
      <c r="X591" s="289">
        <f>'PRINT TARIFF'!AA551</f>
        <v>123</v>
      </c>
      <c r="Y591" s="290">
        <f>'PRINT TARIFF'!AI551</f>
        <v>0</v>
      </c>
      <c r="Z591" s="290" t="str">
        <f>IF('PRINT TARIFF'!AJ551&lt;&gt;"",'PRINT TARIFF'!AJ551,"")</f>
        <v/>
      </c>
      <c r="AA591" s="291">
        <f>'PRINT TARIFF'!AK551</f>
        <v>0</v>
      </c>
    </row>
    <row r="592" spans="1:27" s="292" customFormat="1" ht="13.9" customHeight="1" x14ac:dyDescent="0.2">
      <c r="A592" s="283" t="str">
        <f>'PRINT TARIFF'!A552</f>
        <v>Adelaide</v>
      </c>
      <c r="B592" s="284" t="str">
        <f>'PRINT TARIFF'!C552</f>
        <v>Shipco Transport</v>
      </c>
      <c r="C592" s="285" t="str">
        <f>'PRINT TARIFF'!D552</f>
        <v>Sweden</v>
      </c>
      <c r="D592" s="285" t="str">
        <f>'PRINT TARIFF'!E552</f>
        <v>Gothenburg</v>
      </c>
      <c r="E592" s="286"/>
      <c r="F592" s="287" t="str">
        <f>'PRINT TARIFF'!H552</f>
        <v>USD</v>
      </c>
      <c r="G592" s="288">
        <f>'PRINT TARIFF'!I552</f>
        <v>58</v>
      </c>
      <c r="H592" s="288">
        <f>'PRINT TARIFF'!J552</f>
        <v>58</v>
      </c>
      <c r="I592" s="288">
        <f>'PRINT TARIFF'!K552</f>
        <v>58</v>
      </c>
      <c r="J592" s="644" t="str">
        <f>'PRINT TARIFF'!L552</f>
        <v>via SGSIN</v>
      </c>
      <c r="K592" s="289">
        <f>'PRINT TARIFF'!N552</f>
        <v>67</v>
      </c>
      <c r="L592" s="288">
        <f>'PRINT TARIFF'!O552</f>
        <v>0</v>
      </c>
      <c r="M592" s="288">
        <f>'PRINT TARIFF'!P552</f>
        <v>0</v>
      </c>
      <c r="N592" s="288">
        <f>'PRINT TARIFF'!Q552</f>
        <v>20</v>
      </c>
      <c r="O592" s="288">
        <f>'PRINT TARIFF'!R552</f>
        <v>0</v>
      </c>
      <c r="P592" s="288">
        <f>'PRINT TARIFF'!S552</f>
        <v>0</v>
      </c>
      <c r="Q592" s="288">
        <f>'PRINT TARIFF'!T552</f>
        <v>11</v>
      </c>
      <c r="R592" s="288">
        <f>'PRINT TARIFF'!U552</f>
        <v>10</v>
      </c>
      <c r="S592" s="288">
        <f>'PRINT TARIFF'!V552</f>
        <v>0</v>
      </c>
      <c r="T592" s="288">
        <f>'PRINT TARIFF'!W552</f>
        <v>0</v>
      </c>
      <c r="U592" s="288">
        <f>'PRINT TARIFF'!X552</f>
        <v>0</v>
      </c>
      <c r="V592" s="288">
        <f>'PRINT TARIFF'!Y552</f>
        <v>0</v>
      </c>
      <c r="W592" s="288">
        <f>'PRINT TARIFF'!Z552</f>
        <v>0</v>
      </c>
      <c r="X592" s="289">
        <f>'PRINT TARIFF'!AA552</f>
        <v>124</v>
      </c>
      <c r="Y592" s="290">
        <f>'PRINT TARIFF'!AI552</f>
        <v>0</v>
      </c>
      <c r="Z592" s="290" t="str">
        <f>IF('PRINT TARIFF'!AJ552&lt;&gt;"",'PRINT TARIFF'!AJ552,"")</f>
        <v/>
      </c>
      <c r="AA592" s="291">
        <f>'PRINT TARIFF'!AK552</f>
        <v>0</v>
      </c>
    </row>
    <row r="593" spans="1:27" s="292" customFormat="1" ht="13.9" customHeight="1" x14ac:dyDescent="0.2">
      <c r="A593" s="283" t="str">
        <f>'PRINT TARIFF'!A553</f>
        <v>Brisbane</v>
      </c>
      <c r="B593" s="284" t="str">
        <f>'PRINT TARIFF'!C553</f>
        <v>Shipco Transport</v>
      </c>
      <c r="C593" s="285" t="str">
        <f>'PRINT TARIFF'!D553</f>
        <v>Sweden</v>
      </c>
      <c r="D593" s="285" t="str">
        <f>'PRINT TARIFF'!E553</f>
        <v>Gothenburg</v>
      </c>
      <c r="E593" s="286"/>
      <c r="F593" s="287" t="str">
        <f>'PRINT TARIFF'!H553</f>
        <v>USD</v>
      </c>
      <c r="G593" s="288">
        <f>'PRINT TARIFF'!I553</f>
        <v>56</v>
      </c>
      <c r="H593" s="288">
        <f>'PRINT TARIFF'!J553</f>
        <v>56</v>
      </c>
      <c r="I593" s="288">
        <f>'PRINT TARIFF'!K553</f>
        <v>56</v>
      </c>
      <c r="J593" s="644" t="str">
        <f>'PRINT TARIFF'!L553</f>
        <v>via SGSIN</v>
      </c>
      <c r="K593" s="289">
        <f>'PRINT TARIFF'!N553</f>
        <v>57</v>
      </c>
      <c r="L593" s="288">
        <f>'PRINT TARIFF'!O553</f>
        <v>0</v>
      </c>
      <c r="M593" s="288">
        <f>'PRINT TARIFF'!P553</f>
        <v>0</v>
      </c>
      <c r="N593" s="288">
        <f>'PRINT TARIFF'!Q553</f>
        <v>20</v>
      </c>
      <c r="O593" s="288">
        <f>'PRINT TARIFF'!R553</f>
        <v>0</v>
      </c>
      <c r="P593" s="288">
        <f>'PRINT TARIFF'!S553</f>
        <v>0</v>
      </c>
      <c r="Q593" s="288">
        <f>'PRINT TARIFF'!T553</f>
        <v>11</v>
      </c>
      <c r="R593" s="288">
        <f>'PRINT TARIFF'!U553</f>
        <v>10</v>
      </c>
      <c r="S593" s="288">
        <f>'PRINT TARIFF'!V553</f>
        <v>0</v>
      </c>
      <c r="T593" s="288">
        <f>'PRINT TARIFF'!W553</f>
        <v>0</v>
      </c>
      <c r="U593" s="288">
        <f>'PRINT TARIFF'!X553</f>
        <v>0</v>
      </c>
      <c r="V593" s="288">
        <f>'PRINT TARIFF'!Y553</f>
        <v>0</v>
      </c>
      <c r="W593" s="288">
        <f>'PRINT TARIFF'!Z553</f>
        <v>0</v>
      </c>
      <c r="X593" s="289">
        <f>'PRINT TARIFF'!AA553</f>
        <v>124</v>
      </c>
      <c r="Y593" s="290">
        <f>'PRINT TARIFF'!AI553</f>
        <v>0</v>
      </c>
      <c r="Z593" s="290" t="str">
        <f>IF('PRINT TARIFF'!AJ553&lt;&gt;"",'PRINT TARIFF'!AJ553,"")</f>
        <v/>
      </c>
      <c r="AA593" s="291">
        <f>'PRINT TARIFF'!AK553</f>
        <v>0</v>
      </c>
    </row>
    <row r="594" spans="1:27" s="292" customFormat="1" ht="13.9" customHeight="1" x14ac:dyDescent="0.2">
      <c r="A594" s="283" t="str">
        <f>'PRINT TARIFF'!A554</f>
        <v>Fremantle</v>
      </c>
      <c r="B594" s="284" t="str">
        <f>'PRINT TARIFF'!C554</f>
        <v>Shipco Transport</v>
      </c>
      <c r="C594" s="285" t="str">
        <f>'PRINT TARIFF'!D554</f>
        <v>Sweden</v>
      </c>
      <c r="D594" s="285" t="str">
        <f>'PRINT TARIFF'!E554</f>
        <v>Gothenburg</v>
      </c>
      <c r="E594" s="286"/>
      <c r="F594" s="287" t="str">
        <f>'PRINT TARIFF'!H554</f>
        <v>USD</v>
      </c>
      <c r="G594" s="288">
        <f>'PRINT TARIFF'!I554</f>
        <v>58</v>
      </c>
      <c r="H594" s="288">
        <f>'PRINT TARIFF'!J554</f>
        <v>58</v>
      </c>
      <c r="I594" s="288">
        <f>'PRINT TARIFF'!K554</f>
        <v>58</v>
      </c>
      <c r="J594" s="644" t="str">
        <f>'PRINT TARIFF'!L554</f>
        <v>via SGSIN</v>
      </c>
      <c r="K594" s="289">
        <f>'PRINT TARIFF'!N554</f>
        <v>55</v>
      </c>
      <c r="L594" s="288">
        <f>'PRINT TARIFF'!O554</f>
        <v>0</v>
      </c>
      <c r="M594" s="288">
        <f>'PRINT TARIFF'!P554</f>
        <v>0</v>
      </c>
      <c r="N594" s="288">
        <f>'PRINT TARIFF'!Q554</f>
        <v>20</v>
      </c>
      <c r="O594" s="288">
        <f>'PRINT TARIFF'!R554</f>
        <v>0</v>
      </c>
      <c r="P594" s="288">
        <f>'PRINT TARIFF'!S554</f>
        <v>0</v>
      </c>
      <c r="Q594" s="288">
        <f>'PRINT TARIFF'!T554</f>
        <v>11</v>
      </c>
      <c r="R594" s="288">
        <f>'PRINT TARIFF'!U554</f>
        <v>10</v>
      </c>
      <c r="S594" s="288">
        <f>'PRINT TARIFF'!V554</f>
        <v>0</v>
      </c>
      <c r="T594" s="288">
        <f>'PRINT TARIFF'!W554</f>
        <v>0</v>
      </c>
      <c r="U594" s="288">
        <f>'PRINT TARIFF'!X554</f>
        <v>0</v>
      </c>
      <c r="V594" s="288">
        <f>'PRINT TARIFF'!Y554</f>
        <v>0</v>
      </c>
      <c r="W594" s="288">
        <f>'PRINT TARIFF'!Z554</f>
        <v>0</v>
      </c>
      <c r="X594" s="289">
        <f>'PRINT TARIFF'!AA554</f>
        <v>124</v>
      </c>
      <c r="Y594" s="290">
        <f>'PRINT TARIFF'!AI554</f>
        <v>0</v>
      </c>
      <c r="Z594" s="290" t="str">
        <f>IF('PRINT TARIFF'!AJ554&lt;&gt;"",'PRINT TARIFF'!AJ554,"")</f>
        <v/>
      </c>
      <c r="AA594" s="291">
        <f>'PRINT TARIFF'!AK554</f>
        <v>0</v>
      </c>
    </row>
    <row r="595" spans="1:27" s="292" customFormat="1" ht="13.9" customHeight="1" x14ac:dyDescent="0.2">
      <c r="A595" s="283" t="str">
        <f>'PRINT TARIFF'!A555</f>
        <v>Melbourne</v>
      </c>
      <c r="B595" s="284" t="str">
        <f>'PRINT TARIFF'!C555</f>
        <v>Shipco Transport</v>
      </c>
      <c r="C595" s="285" t="str">
        <f>'PRINT TARIFF'!D555</f>
        <v>Sweden</v>
      </c>
      <c r="D595" s="285" t="str">
        <f>'PRINT TARIFF'!E555</f>
        <v>Gothenburg</v>
      </c>
      <c r="E595" s="286"/>
      <c r="F595" s="287" t="str">
        <f>'PRINT TARIFF'!H555</f>
        <v>USD</v>
      </c>
      <c r="G595" s="288">
        <f>'PRINT TARIFF'!I555</f>
        <v>53</v>
      </c>
      <c r="H595" s="288">
        <f>'PRINT TARIFF'!J555</f>
        <v>53</v>
      </c>
      <c r="I595" s="288">
        <f>'PRINT TARIFF'!K555</f>
        <v>53</v>
      </c>
      <c r="J595" s="644" t="str">
        <f>'PRINT TARIFF'!L555</f>
        <v>Direct via SGSIN</v>
      </c>
      <c r="K595" s="289">
        <f>'PRINT TARIFF'!N555</f>
        <v>58</v>
      </c>
      <c r="L595" s="288">
        <f>'PRINT TARIFF'!O555</f>
        <v>0</v>
      </c>
      <c r="M595" s="288">
        <f>'PRINT TARIFF'!P555</f>
        <v>0</v>
      </c>
      <c r="N595" s="288">
        <f>'PRINT TARIFF'!Q555</f>
        <v>0</v>
      </c>
      <c r="O595" s="288">
        <f>'PRINT TARIFF'!R555</f>
        <v>0</v>
      </c>
      <c r="P595" s="288">
        <f>'PRINT TARIFF'!S555</f>
        <v>0</v>
      </c>
      <c r="Q595" s="288">
        <f>'PRINT TARIFF'!T555</f>
        <v>11</v>
      </c>
      <c r="R595" s="288">
        <f>'PRINT TARIFF'!U555</f>
        <v>10</v>
      </c>
      <c r="S595" s="288">
        <f>'PRINT TARIFF'!V555</f>
        <v>0</v>
      </c>
      <c r="T595" s="288">
        <f>'PRINT TARIFF'!W555</f>
        <v>0</v>
      </c>
      <c r="U595" s="288">
        <f>'PRINT TARIFF'!X555</f>
        <v>0</v>
      </c>
      <c r="V595" s="288">
        <f>'PRINT TARIFF'!Y555</f>
        <v>0</v>
      </c>
      <c r="W595" s="288">
        <f>'PRINT TARIFF'!Z555</f>
        <v>0</v>
      </c>
      <c r="X595" s="289">
        <f>'PRINT TARIFF'!AA555</f>
        <v>124</v>
      </c>
      <c r="Y595" s="290">
        <f>'PRINT TARIFF'!AI555</f>
        <v>0</v>
      </c>
      <c r="Z595" s="290" t="str">
        <f>IF('PRINT TARIFF'!AJ555&lt;&gt;"",'PRINT TARIFF'!AJ555,"")</f>
        <v/>
      </c>
      <c r="AA595" s="291">
        <f>'PRINT TARIFF'!AK555</f>
        <v>0</v>
      </c>
    </row>
    <row r="596" spans="1:27" s="292" customFormat="1" ht="13.9" customHeight="1" x14ac:dyDescent="0.2">
      <c r="A596" s="283" t="str">
        <f>'PRINT TARIFF'!A556</f>
        <v>Sydney</v>
      </c>
      <c r="B596" s="284" t="str">
        <f>'PRINT TARIFF'!C556</f>
        <v>Shipco Transport</v>
      </c>
      <c r="C596" s="285" t="str">
        <f>'PRINT TARIFF'!D556</f>
        <v>Sweden</v>
      </c>
      <c r="D596" s="285" t="str">
        <f>'PRINT TARIFF'!E556</f>
        <v>Gothenburg</v>
      </c>
      <c r="E596" s="286"/>
      <c r="F596" s="287" t="str">
        <f>'PRINT TARIFF'!H556</f>
        <v>USD</v>
      </c>
      <c r="G596" s="288">
        <f>'PRINT TARIFF'!I556</f>
        <v>53</v>
      </c>
      <c r="H596" s="288">
        <f>'PRINT TARIFF'!J556</f>
        <v>53</v>
      </c>
      <c r="I596" s="288">
        <f>'PRINT TARIFF'!K556</f>
        <v>53</v>
      </c>
      <c r="J596" s="644" t="str">
        <f>'PRINT TARIFF'!L556</f>
        <v>Direct via SGSIN</v>
      </c>
      <c r="K596" s="289">
        <f>'PRINT TARIFF'!N556</f>
        <v>52</v>
      </c>
      <c r="L596" s="288">
        <f>'PRINT TARIFF'!O556</f>
        <v>0</v>
      </c>
      <c r="M596" s="288">
        <f>'PRINT TARIFF'!P556</f>
        <v>0</v>
      </c>
      <c r="N596" s="288">
        <f>'PRINT TARIFF'!Q556</f>
        <v>0</v>
      </c>
      <c r="O596" s="288">
        <f>'PRINT TARIFF'!R556</f>
        <v>0</v>
      </c>
      <c r="P596" s="288">
        <f>'PRINT TARIFF'!S556</f>
        <v>0</v>
      </c>
      <c r="Q596" s="288">
        <f>'PRINT TARIFF'!T556</f>
        <v>11</v>
      </c>
      <c r="R596" s="288">
        <f>'PRINT TARIFF'!U556</f>
        <v>10</v>
      </c>
      <c r="S596" s="288">
        <f>'PRINT TARIFF'!V556</f>
        <v>0</v>
      </c>
      <c r="T596" s="288">
        <f>'PRINT TARIFF'!W556</f>
        <v>0</v>
      </c>
      <c r="U596" s="288">
        <f>'PRINT TARIFF'!X556</f>
        <v>0</v>
      </c>
      <c r="V596" s="288">
        <f>'PRINT TARIFF'!Y556</f>
        <v>0</v>
      </c>
      <c r="W596" s="288">
        <f>'PRINT TARIFF'!Z556</f>
        <v>0</v>
      </c>
      <c r="X596" s="289">
        <f>'PRINT TARIFF'!AA556</f>
        <v>124</v>
      </c>
      <c r="Y596" s="290">
        <f>'PRINT TARIFF'!AI556</f>
        <v>0</v>
      </c>
      <c r="Z596" s="290" t="str">
        <f>IF('PRINT TARIFF'!AJ556&lt;&gt;"",'PRINT TARIFF'!AJ556,"")</f>
        <v/>
      </c>
      <c r="AA596" s="291">
        <f>'PRINT TARIFF'!AK556</f>
        <v>0</v>
      </c>
    </row>
    <row r="597" spans="1:27" s="292" customFormat="1" ht="13.9" customHeight="1" x14ac:dyDescent="0.2">
      <c r="A597" s="283" t="str">
        <f>'PRINT TARIFF'!A557</f>
        <v>Adelaide</v>
      </c>
      <c r="B597" s="284" t="str">
        <f>'PRINT TARIFF'!C557</f>
        <v>Orient Star Transport</v>
      </c>
      <c r="C597" s="285" t="str">
        <f>'PRINT TARIFF'!D557</f>
        <v>Taiwan</v>
      </c>
      <c r="D597" s="285" t="str">
        <f>'PRINT TARIFF'!E557</f>
        <v>Kaohsiung</v>
      </c>
      <c r="E597" s="286"/>
      <c r="F597" s="287" t="str">
        <f>'PRINT TARIFF'!H557</f>
        <v>USD</v>
      </c>
      <c r="G597" s="288">
        <f>'PRINT TARIFF'!I557</f>
        <v>70</v>
      </c>
      <c r="H597" s="288">
        <f>'PRINT TARIFF'!J557</f>
        <v>70</v>
      </c>
      <c r="I597" s="288">
        <f>'PRINT TARIFF'!K557</f>
        <v>70</v>
      </c>
      <c r="J597" s="644" t="str">
        <f>'PRINT TARIFF'!L557</f>
        <v>Direct via AUMEL</v>
      </c>
      <c r="K597" s="289">
        <f>'PRINT TARIFF'!N557</f>
        <v>25</v>
      </c>
      <c r="L597" s="288">
        <f>'PRINT TARIFF'!O557</f>
        <v>0</v>
      </c>
      <c r="M597" s="288">
        <f>'PRINT TARIFF'!P557</f>
        <v>0</v>
      </c>
      <c r="N597" s="288">
        <f>'PRINT TARIFF'!Q557</f>
        <v>20</v>
      </c>
      <c r="O597" s="288">
        <f>'PRINT TARIFF'!R557</f>
        <v>0</v>
      </c>
      <c r="P597" s="288">
        <f>'PRINT TARIFF'!S557</f>
        <v>0</v>
      </c>
      <c r="Q597" s="288">
        <f>'PRINT TARIFF'!T557</f>
        <v>0</v>
      </c>
      <c r="R597" s="288">
        <f>'PRINT TARIFF'!U557</f>
        <v>0</v>
      </c>
      <c r="S597" s="288">
        <f>'PRINT TARIFF'!V557</f>
        <v>0</v>
      </c>
      <c r="T597" s="288">
        <f>'PRINT TARIFF'!W557</f>
        <v>0</v>
      </c>
      <c r="U597" s="288">
        <f>'PRINT TARIFF'!X557</f>
        <v>0</v>
      </c>
      <c r="V597" s="288">
        <f>'PRINT TARIFF'!Y557</f>
        <v>0</v>
      </c>
      <c r="W597" s="288">
        <f>'PRINT TARIFF'!Z557</f>
        <v>0</v>
      </c>
      <c r="X597" s="289">
        <f>'PRINT TARIFF'!AA557</f>
        <v>128</v>
      </c>
      <c r="Y597" s="290">
        <f>'PRINT TARIFF'!AI557</f>
        <v>0</v>
      </c>
      <c r="Z597" s="290" t="str">
        <f>IF('PRINT TARIFF'!AJ557&lt;&gt;"",'PRINT TARIFF'!AJ557,"")</f>
        <v/>
      </c>
      <c r="AA597" s="291">
        <f>'PRINT TARIFF'!AK557</f>
        <v>0</v>
      </c>
    </row>
    <row r="598" spans="1:27" s="292" customFormat="1" ht="13.9" customHeight="1" x14ac:dyDescent="0.2">
      <c r="A598" s="283" t="str">
        <f>'PRINT TARIFF'!A558</f>
        <v>Brisbane</v>
      </c>
      <c r="B598" s="284" t="str">
        <f>'PRINT TARIFF'!C558</f>
        <v>Orient Star Transport</v>
      </c>
      <c r="C598" s="285" t="str">
        <f>'PRINT TARIFF'!D558</f>
        <v>Taiwan</v>
      </c>
      <c r="D598" s="285" t="str">
        <f>'PRINT TARIFF'!E558</f>
        <v>Kaohsiung</v>
      </c>
      <c r="E598" s="286"/>
      <c r="F598" s="287" t="str">
        <f>'PRINT TARIFF'!H558</f>
        <v>USD</v>
      </c>
      <c r="G598" s="288">
        <f>'PRINT TARIFF'!I558</f>
        <v>41</v>
      </c>
      <c r="H598" s="288">
        <f>'PRINT TARIFF'!J558</f>
        <v>41</v>
      </c>
      <c r="I598" s="288">
        <f>'PRINT TARIFF'!K558</f>
        <v>41</v>
      </c>
      <c r="J598" s="644" t="str">
        <f>'PRINT TARIFF'!L558</f>
        <v>Direct</v>
      </c>
      <c r="K598" s="289">
        <f>'PRINT TARIFF'!N558</f>
        <v>18</v>
      </c>
      <c r="L598" s="288">
        <f>'PRINT TARIFF'!O558</f>
        <v>0</v>
      </c>
      <c r="M598" s="288">
        <f>'PRINT TARIFF'!P558</f>
        <v>0</v>
      </c>
      <c r="N598" s="288">
        <f>'PRINT TARIFF'!Q558</f>
        <v>20</v>
      </c>
      <c r="O598" s="288">
        <f>'PRINT TARIFF'!R558</f>
        <v>0</v>
      </c>
      <c r="P598" s="288">
        <f>'PRINT TARIFF'!S558</f>
        <v>0</v>
      </c>
      <c r="Q598" s="288">
        <f>'PRINT TARIFF'!T558</f>
        <v>7</v>
      </c>
      <c r="R598" s="288">
        <f>'PRINT TARIFF'!U558</f>
        <v>0</v>
      </c>
      <c r="S598" s="288">
        <f>'PRINT TARIFF'!V558</f>
        <v>0</v>
      </c>
      <c r="T598" s="288">
        <f>'PRINT TARIFF'!W558</f>
        <v>0</v>
      </c>
      <c r="U598" s="288">
        <f>'PRINT TARIFF'!X558</f>
        <v>0</v>
      </c>
      <c r="V598" s="288">
        <f>'PRINT TARIFF'!Y558</f>
        <v>0</v>
      </c>
      <c r="W598" s="288">
        <f>'PRINT TARIFF'!Z558</f>
        <v>0</v>
      </c>
      <c r="X598" s="289">
        <f>'PRINT TARIFF'!AA558</f>
        <v>128</v>
      </c>
      <c r="Y598" s="290">
        <f>'PRINT TARIFF'!AI558</f>
        <v>0</v>
      </c>
      <c r="Z598" s="290" t="str">
        <f>IF('PRINT TARIFF'!AJ558&lt;&gt;"",'PRINT TARIFF'!AJ558,"")</f>
        <v/>
      </c>
      <c r="AA598" s="291">
        <f>'PRINT TARIFF'!AK558</f>
        <v>0</v>
      </c>
    </row>
    <row r="599" spans="1:27" s="292" customFormat="1" ht="13.9" customHeight="1" x14ac:dyDescent="0.2">
      <c r="A599" s="283" t="str">
        <f>'PRINT TARIFF'!A559</f>
        <v>Fremantle</v>
      </c>
      <c r="B599" s="284" t="str">
        <f>'PRINT TARIFF'!C559</f>
        <v>Orient Star Transport</v>
      </c>
      <c r="C599" s="285" t="str">
        <f>'PRINT TARIFF'!D559</f>
        <v>Taiwan</v>
      </c>
      <c r="D599" s="285" t="str">
        <f>'PRINT TARIFF'!E559</f>
        <v>Kaohsiung</v>
      </c>
      <c r="E599" s="286"/>
      <c r="F599" s="287" t="str">
        <f>'PRINT TARIFF'!H559</f>
        <v>USD</v>
      </c>
      <c r="G599" s="288">
        <f>'PRINT TARIFF'!I559</f>
        <v>46</v>
      </c>
      <c r="H599" s="288">
        <f>'PRINT TARIFF'!J559</f>
        <v>46</v>
      </c>
      <c r="I599" s="288">
        <f>'PRINT TARIFF'!K559</f>
        <v>46</v>
      </c>
      <c r="J599" s="644" t="str">
        <f>'PRINT TARIFF'!L559</f>
        <v>Direct via SGSIN</v>
      </c>
      <c r="K599" s="289">
        <f>'PRINT TARIFF'!N559</f>
        <v>17</v>
      </c>
      <c r="L599" s="288">
        <f>'PRINT TARIFF'!O559</f>
        <v>0</v>
      </c>
      <c r="M599" s="288">
        <f>'PRINT TARIFF'!P559</f>
        <v>0</v>
      </c>
      <c r="N599" s="288">
        <f>'PRINT TARIFF'!Q559</f>
        <v>20</v>
      </c>
      <c r="O599" s="288">
        <f>'PRINT TARIFF'!R559</f>
        <v>0</v>
      </c>
      <c r="P599" s="288">
        <f>'PRINT TARIFF'!S559</f>
        <v>0</v>
      </c>
      <c r="Q599" s="288">
        <f>'PRINT TARIFF'!T559</f>
        <v>7</v>
      </c>
      <c r="R599" s="288">
        <f>'PRINT TARIFF'!U559</f>
        <v>0</v>
      </c>
      <c r="S599" s="288">
        <f>'PRINT TARIFF'!V559</f>
        <v>0</v>
      </c>
      <c r="T599" s="288">
        <f>'PRINT TARIFF'!W559</f>
        <v>0</v>
      </c>
      <c r="U599" s="288">
        <f>'PRINT TARIFF'!X559</f>
        <v>0</v>
      </c>
      <c r="V599" s="288">
        <f>'PRINT TARIFF'!Y559</f>
        <v>0</v>
      </c>
      <c r="W599" s="288">
        <f>'PRINT TARIFF'!Z559</f>
        <v>0</v>
      </c>
      <c r="X599" s="289">
        <f>'PRINT TARIFF'!AA559</f>
        <v>128</v>
      </c>
      <c r="Y599" s="290">
        <f>'PRINT TARIFF'!AI559</f>
        <v>0</v>
      </c>
      <c r="Z599" s="290" t="str">
        <f>IF('PRINT TARIFF'!AJ559&lt;&gt;"",'PRINT TARIFF'!AJ559,"")</f>
        <v/>
      </c>
      <c r="AA599" s="291">
        <f>'PRINT TARIFF'!AK559</f>
        <v>0</v>
      </c>
    </row>
    <row r="600" spans="1:27" s="292" customFormat="1" ht="13.9" customHeight="1" x14ac:dyDescent="0.2">
      <c r="A600" s="283" t="str">
        <f>'PRINT TARIFF'!A560</f>
        <v>Melbourne</v>
      </c>
      <c r="B600" s="284" t="str">
        <f>'PRINT TARIFF'!C560</f>
        <v>Orient Star Transport</v>
      </c>
      <c r="C600" s="285" t="str">
        <f>'PRINT TARIFF'!D560</f>
        <v>Taiwan</v>
      </c>
      <c r="D600" s="285" t="str">
        <f>'PRINT TARIFF'!E560</f>
        <v>Kaohsiung</v>
      </c>
      <c r="E600" s="286"/>
      <c r="F600" s="287" t="str">
        <f>'PRINT TARIFF'!H560</f>
        <v>USD</v>
      </c>
      <c r="G600" s="288">
        <f>'PRINT TARIFF'!I560</f>
        <v>41</v>
      </c>
      <c r="H600" s="288">
        <f>'PRINT TARIFF'!J560</f>
        <v>41</v>
      </c>
      <c r="I600" s="288">
        <f>'PRINT TARIFF'!K560</f>
        <v>41</v>
      </c>
      <c r="J600" s="644" t="str">
        <f>'PRINT TARIFF'!L560</f>
        <v>Direct</v>
      </c>
      <c r="K600" s="289">
        <f>'PRINT TARIFF'!N560</f>
        <v>12</v>
      </c>
      <c r="L600" s="288">
        <f>'PRINT TARIFF'!O560</f>
        <v>0</v>
      </c>
      <c r="M600" s="288">
        <f>'PRINT TARIFF'!P560</f>
        <v>0</v>
      </c>
      <c r="N600" s="288">
        <f>'PRINT TARIFF'!Q560</f>
        <v>20</v>
      </c>
      <c r="O600" s="288">
        <f>'PRINT TARIFF'!R560</f>
        <v>0</v>
      </c>
      <c r="P600" s="288">
        <f>'PRINT TARIFF'!S560</f>
        <v>0</v>
      </c>
      <c r="Q600" s="288">
        <f>'PRINT TARIFF'!T560</f>
        <v>7</v>
      </c>
      <c r="R600" s="288">
        <f>'PRINT TARIFF'!U560</f>
        <v>0</v>
      </c>
      <c r="S600" s="288">
        <f>'PRINT TARIFF'!V560</f>
        <v>0</v>
      </c>
      <c r="T600" s="288">
        <f>'PRINT TARIFF'!W560</f>
        <v>0</v>
      </c>
      <c r="U600" s="288">
        <f>'PRINT TARIFF'!X560</f>
        <v>0</v>
      </c>
      <c r="V600" s="288">
        <f>'PRINT TARIFF'!Y560</f>
        <v>0</v>
      </c>
      <c r="W600" s="288">
        <f>'PRINT TARIFF'!Z560</f>
        <v>0</v>
      </c>
      <c r="X600" s="289">
        <f>'PRINT TARIFF'!AA560</f>
        <v>128</v>
      </c>
      <c r="Y600" s="290">
        <f>'PRINT TARIFF'!AI560</f>
        <v>0</v>
      </c>
      <c r="Z600" s="290" t="str">
        <f>IF('PRINT TARIFF'!AJ560&lt;&gt;"",'PRINT TARIFF'!AJ560,"")</f>
        <v/>
      </c>
      <c r="AA600" s="291">
        <f>'PRINT TARIFF'!AK560</f>
        <v>0</v>
      </c>
    </row>
    <row r="601" spans="1:27" s="292" customFormat="1" ht="13.9" customHeight="1" x14ac:dyDescent="0.2">
      <c r="A601" s="283" t="str">
        <f>'PRINT TARIFF'!A561</f>
        <v>Sydney</v>
      </c>
      <c r="B601" s="284" t="str">
        <f>'PRINT TARIFF'!C561</f>
        <v>Orient Star Transport</v>
      </c>
      <c r="C601" s="285" t="str">
        <f>'PRINT TARIFF'!D561</f>
        <v>Taiwan</v>
      </c>
      <c r="D601" s="285" t="str">
        <f>'PRINT TARIFF'!E561</f>
        <v>Kaohsiung</v>
      </c>
      <c r="E601" s="286"/>
      <c r="F601" s="287" t="str">
        <f>'PRINT TARIFF'!H561</f>
        <v>USD</v>
      </c>
      <c r="G601" s="288">
        <f>'PRINT TARIFF'!I561</f>
        <v>41</v>
      </c>
      <c r="H601" s="288">
        <f>'PRINT TARIFF'!J561</f>
        <v>41</v>
      </c>
      <c r="I601" s="288">
        <f>'PRINT TARIFF'!K561</f>
        <v>41</v>
      </c>
      <c r="J601" s="644" t="str">
        <f>'PRINT TARIFF'!L561</f>
        <v>Direct</v>
      </c>
      <c r="K601" s="289">
        <f>'PRINT TARIFF'!N561</f>
        <v>15</v>
      </c>
      <c r="L601" s="288">
        <f>'PRINT TARIFF'!O561</f>
        <v>0</v>
      </c>
      <c r="M601" s="288">
        <f>'PRINT TARIFF'!P561</f>
        <v>0</v>
      </c>
      <c r="N601" s="288">
        <f>'PRINT TARIFF'!Q561</f>
        <v>20</v>
      </c>
      <c r="O601" s="288">
        <f>'PRINT TARIFF'!R561</f>
        <v>0</v>
      </c>
      <c r="P601" s="288">
        <f>'PRINT TARIFF'!S561</f>
        <v>0</v>
      </c>
      <c r="Q601" s="288">
        <f>'PRINT TARIFF'!T561</f>
        <v>7</v>
      </c>
      <c r="R601" s="288">
        <f>'PRINT TARIFF'!U561</f>
        <v>0</v>
      </c>
      <c r="S601" s="288">
        <f>'PRINT TARIFF'!V561</f>
        <v>0</v>
      </c>
      <c r="T601" s="288">
        <f>'PRINT TARIFF'!W561</f>
        <v>0</v>
      </c>
      <c r="U601" s="288">
        <f>'PRINT TARIFF'!X561</f>
        <v>0</v>
      </c>
      <c r="V601" s="288">
        <f>'PRINT TARIFF'!Y561</f>
        <v>0</v>
      </c>
      <c r="W601" s="288">
        <f>'PRINT TARIFF'!Z561</f>
        <v>0</v>
      </c>
      <c r="X601" s="289">
        <f>'PRINT TARIFF'!AA561</f>
        <v>128</v>
      </c>
      <c r="Y601" s="290">
        <f>'PRINT TARIFF'!AI561</f>
        <v>0</v>
      </c>
      <c r="Z601" s="290" t="str">
        <f>IF('PRINT TARIFF'!AJ561&lt;&gt;"",'PRINT TARIFF'!AJ561,"")</f>
        <v/>
      </c>
      <c r="AA601" s="291">
        <f>'PRINT TARIFF'!AK561</f>
        <v>0</v>
      </c>
    </row>
    <row r="602" spans="1:27" s="292" customFormat="1" ht="13.9" customHeight="1" x14ac:dyDescent="0.2">
      <c r="A602" s="283" t="str">
        <f>'PRINT TARIFF'!A562</f>
        <v>Adelaide</v>
      </c>
      <c r="B602" s="284" t="str">
        <f>'PRINT TARIFF'!C562</f>
        <v>Orient Star Transport</v>
      </c>
      <c r="C602" s="285" t="str">
        <f>'PRINT TARIFF'!D562</f>
        <v>Taiwan</v>
      </c>
      <c r="D602" s="285" t="str">
        <f>'PRINT TARIFF'!E562</f>
        <v>Keelung</v>
      </c>
      <c r="E602" s="286"/>
      <c r="F602" s="287" t="str">
        <f>'PRINT TARIFF'!H562</f>
        <v>USD</v>
      </c>
      <c r="G602" s="288">
        <f>'PRINT TARIFF'!I562</f>
        <v>70</v>
      </c>
      <c r="H602" s="288">
        <f>'PRINT TARIFF'!J562</f>
        <v>70</v>
      </c>
      <c r="I602" s="288">
        <f>'PRINT TARIFF'!K562</f>
        <v>70</v>
      </c>
      <c r="J602" s="644" t="str">
        <f>'PRINT TARIFF'!L562</f>
        <v>Direct via TWKHH</v>
      </c>
      <c r="K602" s="289">
        <f>'PRINT TARIFF'!N562</f>
        <v>25</v>
      </c>
      <c r="L602" s="288">
        <f>'PRINT TARIFF'!O562</f>
        <v>0</v>
      </c>
      <c r="M602" s="288">
        <f>'PRINT TARIFF'!P562</f>
        <v>0</v>
      </c>
      <c r="N602" s="288">
        <f>'PRINT TARIFF'!Q562</f>
        <v>20</v>
      </c>
      <c r="O602" s="288">
        <f>'PRINT TARIFF'!R562</f>
        <v>0</v>
      </c>
      <c r="P602" s="288">
        <f>'PRINT TARIFF'!S562</f>
        <v>0</v>
      </c>
      <c r="Q602" s="288">
        <f>'PRINT TARIFF'!T562</f>
        <v>0</v>
      </c>
      <c r="R602" s="288">
        <f>'PRINT TARIFF'!U562</f>
        <v>0</v>
      </c>
      <c r="S602" s="288">
        <f>'PRINT TARIFF'!V562</f>
        <v>0</v>
      </c>
      <c r="T602" s="288">
        <f>'PRINT TARIFF'!W562</f>
        <v>0</v>
      </c>
      <c r="U602" s="288">
        <f>'PRINT TARIFF'!X562</f>
        <v>0</v>
      </c>
      <c r="V602" s="288">
        <f>'PRINT TARIFF'!Y562</f>
        <v>0</v>
      </c>
      <c r="W602" s="288">
        <f>'PRINT TARIFF'!Z562</f>
        <v>0</v>
      </c>
      <c r="X602" s="289">
        <f>'PRINT TARIFF'!AA562</f>
        <v>129</v>
      </c>
      <c r="Y602" s="290">
        <f>'PRINT TARIFF'!AI562</f>
        <v>0</v>
      </c>
      <c r="Z602" s="290" t="str">
        <f>IF('PRINT TARIFF'!AJ562&lt;&gt;"",'PRINT TARIFF'!AJ562,"")</f>
        <v/>
      </c>
      <c r="AA602" s="291">
        <f>'PRINT TARIFF'!AK562</f>
        <v>0</v>
      </c>
    </row>
    <row r="603" spans="1:27" s="292" customFormat="1" ht="13.9" customHeight="1" x14ac:dyDescent="0.2">
      <c r="A603" s="283" t="str">
        <f>'PRINT TARIFF'!A563</f>
        <v>Brisbane</v>
      </c>
      <c r="B603" s="284" t="str">
        <f>'PRINT TARIFF'!C563</f>
        <v>Orient Star Transport</v>
      </c>
      <c r="C603" s="285" t="str">
        <f>'PRINT TARIFF'!D563</f>
        <v>Taiwan</v>
      </c>
      <c r="D603" s="285" t="str">
        <f>'PRINT TARIFF'!E563</f>
        <v>Keelung</v>
      </c>
      <c r="E603" s="286"/>
      <c r="F603" s="287" t="str">
        <f>'PRINT TARIFF'!H563</f>
        <v>USD</v>
      </c>
      <c r="G603" s="288">
        <f>'PRINT TARIFF'!I563</f>
        <v>41</v>
      </c>
      <c r="H603" s="288">
        <f>'PRINT TARIFF'!J563</f>
        <v>41</v>
      </c>
      <c r="I603" s="288">
        <f>'PRINT TARIFF'!K563</f>
        <v>41</v>
      </c>
      <c r="J603" s="644" t="str">
        <f>'PRINT TARIFF'!L563</f>
        <v>Direct via TWKHH</v>
      </c>
      <c r="K603" s="289">
        <f>'PRINT TARIFF'!N563</f>
        <v>18</v>
      </c>
      <c r="L603" s="288">
        <f>'PRINT TARIFF'!O563</f>
        <v>0</v>
      </c>
      <c r="M603" s="288">
        <f>'PRINT TARIFF'!P563</f>
        <v>0</v>
      </c>
      <c r="N603" s="288">
        <f>'PRINT TARIFF'!Q563</f>
        <v>20</v>
      </c>
      <c r="O603" s="288">
        <f>'PRINT TARIFF'!R563</f>
        <v>0</v>
      </c>
      <c r="P603" s="288">
        <f>'PRINT TARIFF'!S563</f>
        <v>0</v>
      </c>
      <c r="Q603" s="288">
        <f>'PRINT TARIFF'!T563</f>
        <v>7</v>
      </c>
      <c r="R603" s="288">
        <f>'PRINT TARIFF'!U563</f>
        <v>0</v>
      </c>
      <c r="S603" s="288">
        <f>'PRINT TARIFF'!V563</f>
        <v>0</v>
      </c>
      <c r="T603" s="288">
        <f>'PRINT TARIFF'!W563</f>
        <v>0</v>
      </c>
      <c r="U603" s="288">
        <f>'PRINT TARIFF'!X563</f>
        <v>0</v>
      </c>
      <c r="V603" s="288">
        <f>'PRINT TARIFF'!Y563</f>
        <v>0</v>
      </c>
      <c r="W603" s="288">
        <f>'PRINT TARIFF'!Z563</f>
        <v>0</v>
      </c>
      <c r="X603" s="289">
        <f>'PRINT TARIFF'!AA563</f>
        <v>129</v>
      </c>
      <c r="Y603" s="290">
        <f>'PRINT TARIFF'!AI563</f>
        <v>0</v>
      </c>
      <c r="Z603" s="290" t="str">
        <f>IF('PRINT TARIFF'!AJ563&lt;&gt;"",'PRINT TARIFF'!AJ563,"")</f>
        <v/>
      </c>
      <c r="AA603" s="291">
        <f>'PRINT TARIFF'!AK563</f>
        <v>0</v>
      </c>
    </row>
    <row r="604" spans="1:27" s="292" customFormat="1" ht="13.9" customHeight="1" x14ac:dyDescent="0.2">
      <c r="A604" s="283" t="str">
        <f>'PRINT TARIFF'!A564</f>
        <v>Fremantle</v>
      </c>
      <c r="B604" s="284" t="str">
        <f>'PRINT TARIFF'!C564</f>
        <v>Orient Star Transport</v>
      </c>
      <c r="C604" s="285" t="str">
        <f>'PRINT TARIFF'!D564</f>
        <v>Taiwan</v>
      </c>
      <c r="D604" s="285" t="str">
        <f>'PRINT TARIFF'!E564</f>
        <v>Keelung</v>
      </c>
      <c r="E604" s="286"/>
      <c r="F604" s="287" t="str">
        <f>'PRINT TARIFF'!H564</f>
        <v>USD</v>
      </c>
      <c r="G604" s="288">
        <f>'PRINT TARIFF'!I564</f>
        <v>46</v>
      </c>
      <c r="H604" s="288">
        <f>'PRINT TARIFF'!J564</f>
        <v>46</v>
      </c>
      <c r="I604" s="288">
        <f>'PRINT TARIFF'!K564</f>
        <v>46</v>
      </c>
      <c r="J604" s="644" t="str">
        <f>'PRINT TARIFF'!L564</f>
        <v>Direct via TWKHH</v>
      </c>
      <c r="K604" s="289">
        <f>'PRINT TARIFF'!N564</f>
        <v>17</v>
      </c>
      <c r="L604" s="288">
        <f>'PRINT TARIFF'!O564</f>
        <v>0</v>
      </c>
      <c r="M604" s="288">
        <f>'PRINT TARIFF'!P564</f>
        <v>0</v>
      </c>
      <c r="N604" s="288">
        <f>'PRINT TARIFF'!Q564</f>
        <v>20</v>
      </c>
      <c r="O604" s="288">
        <f>'PRINT TARIFF'!R564</f>
        <v>0</v>
      </c>
      <c r="P604" s="288">
        <f>'PRINT TARIFF'!S564</f>
        <v>0</v>
      </c>
      <c r="Q604" s="288">
        <f>'PRINT TARIFF'!T564</f>
        <v>7</v>
      </c>
      <c r="R604" s="288">
        <f>'PRINT TARIFF'!U564</f>
        <v>0</v>
      </c>
      <c r="S604" s="288">
        <f>'PRINT TARIFF'!V564</f>
        <v>0</v>
      </c>
      <c r="T604" s="288">
        <f>'PRINT TARIFF'!W564</f>
        <v>0</v>
      </c>
      <c r="U604" s="288">
        <f>'PRINT TARIFF'!X564</f>
        <v>0</v>
      </c>
      <c r="V604" s="288">
        <f>'PRINT TARIFF'!Y564</f>
        <v>0</v>
      </c>
      <c r="W604" s="288">
        <f>'PRINT TARIFF'!Z564</f>
        <v>0</v>
      </c>
      <c r="X604" s="289">
        <f>'PRINT TARIFF'!AA564</f>
        <v>129</v>
      </c>
      <c r="Y604" s="290">
        <f>'PRINT TARIFF'!AI564</f>
        <v>0</v>
      </c>
      <c r="Z604" s="290" t="str">
        <f>IF('PRINT TARIFF'!AJ564&lt;&gt;"",'PRINT TARIFF'!AJ564,"")</f>
        <v/>
      </c>
      <c r="AA604" s="291">
        <f>'PRINT TARIFF'!AK564</f>
        <v>0</v>
      </c>
    </row>
    <row r="605" spans="1:27" s="292" customFormat="1" ht="13.9" customHeight="1" x14ac:dyDescent="0.2">
      <c r="A605" s="283" t="str">
        <f>'PRINT TARIFF'!A565</f>
        <v>Melbourne</v>
      </c>
      <c r="B605" s="284" t="str">
        <f>'PRINT TARIFF'!C565</f>
        <v>Orient Star Transport</v>
      </c>
      <c r="C605" s="285" t="str">
        <f>'PRINT TARIFF'!D565</f>
        <v>Taiwan</v>
      </c>
      <c r="D605" s="285" t="str">
        <f>'PRINT TARIFF'!E565</f>
        <v>Keelung</v>
      </c>
      <c r="E605" s="286"/>
      <c r="F605" s="287" t="str">
        <f>'PRINT TARIFF'!H565</f>
        <v>USD</v>
      </c>
      <c r="G605" s="288">
        <f>'PRINT TARIFF'!I565</f>
        <v>41</v>
      </c>
      <c r="H605" s="288">
        <f>'PRINT TARIFF'!J565</f>
        <v>41</v>
      </c>
      <c r="I605" s="288">
        <f>'PRINT TARIFF'!K565</f>
        <v>41</v>
      </c>
      <c r="J605" s="644" t="str">
        <f>'PRINT TARIFF'!L565</f>
        <v>Direct via TWKHH</v>
      </c>
      <c r="K605" s="289">
        <f>'PRINT TARIFF'!N565</f>
        <v>12</v>
      </c>
      <c r="L605" s="288">
        <f>'PRINT TARIFF'!O565</f>
        <v>0</v>
      </c>
      <c r="M605" s="288">
        <f>'PRINT TARIFF'!P565</f>
        <v>0</v>
      </c>
      <c r="N605" s="288">
        <f>'PRINT TARIFF'!Q565</f>
        <v>20</v>
      </c>
      <c r="O605" s="288">
        <f>'PRINT TARIFF'!R565</f>
        <v>0</v>
      </c>
      <c r="P605" s="288">
        <f>'PRINT TARIFF'!S565</f>
        <v>0</v>
      </c>
      <c r="Q605" s="288">
        <f>'PRINT TARIFF'!T565</f>
        <v>7</v>
      </c>
      <c r="R605" s="288">
        <f>'PRINT TARIFF'!U565</f>
        <v>0</v>
      </c>
      <c r="S605" s="288">
        <f>'PRINT TARIFF'!V565</f>
        <v>0</v>
      </c>
      <c r="T605" s="288">
        <f>'PRINT TARIFF'!W565</f>
        <v>0</v>
      </c>
      <c r="U605" s="288">
        <f>'PRINT TARIFF'!X565</f>
        <v>0</v>
      </c>
      <c r="V605" s="288">
        <f>'PRINT TARIFF'!Y565</f>
        <v>0</v>
      </c>
      <c r="W605" s="288">
        <f>'PRINT TARIFF'!Z565</f>
        <v>0</v>
      </c>
      <c r="X605" s="289">
        <f>'PRINT TARIFF'!AA565</f>
        <v>129</v>
      </c>
      <c r="Y605" s="290">
        <f>'PRINT TARIFF'!AI565</f>
        <v>0</v>
      </c>
      <c r="Z605" s="290" t="str">
        <f>IF('PRINT TARIFF'!AJ565&lt;&gt;"",'PRINT TARIFF'!AJ565,"")</f>
        <v/>
      </c>
      <c r="AA605" s="291">
        <f>'PRINT TARIFF'!AK565</f>
        <v>0</v>
      </c>
    </row>
    <row r="606" spans="1:27" s="292" customFormat="1" ht="13.9" customHeight="1" x14ac:dyDescent="0.2">
      <c r="A606" s="283" t="str">
        <f>'PRINT TARIFF'!A566</f>
        <v>Sydney</v>
      </c>
      <c r="B606" s="284" t="str">
        <f>'PRINT TARIFF'!C566</f>
        <v>Orient Star Transport</v>
      </c>
      <c r="C606" s="285" t="str">
        <f>'PRINT TARIFF'!D566</f>
        <v>Taiwan</v>
      </c>
      <c r="D606" s="285" t="str">
        <f>'PRINT TARIFF'!E566</f>
        <v>Keelung</v>
      </c>
      <c r="E606" s="286"/>
      <c r="F606" s="287" t="str">
        <f>'PRINT TARIFF'!H566</f>
        <v>USD</v>
      </c>
      <c r="G606" s="288">
        <f>'PRINT TARIFF'!I566</f>
        <v>41</v>
      </c>
      <c r="H606" s="288">
        <f>'PRINT TARIFF'!J566</f>
        <v>41</v>
      </c>
      <c r="I606" s="288">
        <f>'PRINT TARIFF'!K566</f>
        <v>41</v>
      </c>
      <c r="J606" s="644" t="str">
        <f>'PRINT TARIFF'!L566</f>
        <v>Direct via TWKHH</v>
      </c>
      <c r="K606" s="289">
        <f>'PRINT TARIFF'!N566</f>
        <v>15</v>
      </c>
      <c r="L606" s="288">
        <f>'PRINT TARIFF'!O566</f>
        <v>0</v>
      </c>
      <c r="M606" s="288">
        <f>'PRINT TARIFF'!P566</f>
        <v>0</v>
      </c>
      <c r="N606" s="288">
        <f>'PRINT TARIFF'!Q566</f>
        <v>20</v>
      </c>
      <c r="O606" s="288">
        <f>'PRINT TARIFF'!R566</f>
        <v>0</v>
      </c>
      <c r="P606" s="288">
        <f>'PRINT TARIFF'!S566</f>
        <v>0</v>
      </c>
      <c r="Q606" s="288">
        <f>'PRINT TARIFF'!T566</f>
        <v>7</v>
      </c>
      <c r="R606" s="288">
        <f>'PRINT TARIFF'!U566</f>
        <v>0</v>
      </c>
      <c r="S606" s="288">
        <f>'PRINT TARIFF'!V566</f>
        <v>0</v>
      </c>
      <c r="T606" s="288">
        <f>'PRINT TARIFF'!W566</f>
        <v>0</v>
      </c>
      <c r="U606" s="288">
        <f>'PRINT TARIFF'!X566</f>
        <v>0</v>
      </c>
      <c r="V606" s="288">
        <f>'PRINT TARIFF'!Y566</f>
        <v>0</v>
      </c>
      <c r="W606" s="288">
        <f>'PRINT TARIFF'!Z566</f>
        <v>0</v>
      </c>
      <c r="X606" s="289">
        <f>'PRINT TARIFF'!AA566</f>
        <v>129</v>
      </c>
      <c r="Y606" s="290">
        <f>'PRINT TARIFF'!AI566</f>
        <v>0</v>
      </c>
      <c r="Z606" s="290" t="str">
        <f>IF('PRINT TARIFF'!AJ566&lt;&gt;"",'PRINT TARIFF'!AJ566,"")</f>
        <v/>
      </c>
      <c r="AA606" s="291">
        <f>'PRINT TARIFF'!AK566</f>
        <v>0</v>
      </c>
    </row>
    <row r="607" spans="1:27" s="292" customFormat="1" ht="13.9" customHeight="1" x14ac:dyDescent="0.2">
      <c r="A607" s="283" t="str">
        <f>'PRINT TARIFF'!A567</f>
        <v>Adelaide</v>
      </c>
      <c r="B607" s="284" t="str">
        <f>'PRINT TARIFF'!C567</f>
        <v>Shipco Transport</v>
      </c>
      <c r="C607" s="285" t="str">
        <f>'PRINT TARIFF'!D567</f>
        <v>Thailand</v>
      </c>
      <c r="D607" s="285" t="str">
        <f>'PRINT TARIFF'!E567</f>
        <v>Bangkok</v>
      </c>
      <c r="E607" s="286"/>
      <c r="F607" s="287" t="str">
        <f>'PRINT TARIFF'!H567</f>
        <v>USD</v>
      </c>
      <c r="G607" s="288">
        <f>'PRINT TARIFF'!I567</f>
        <v>60</v>
      </c>
      <c r="H607" s="288">
        <f>'PRINT TARIFF'!J567</f>
        <v>60</v>
      </c>
      <c r="I607" s="288">
        <f>'PRINT TARIFF'!K567</f>
        <v>60</v>
      </c>
      <c r="J607" s="644" t="str">
        <f>'PRINT TARIFF'!L567</f>
        <v>via SGSIN</v>
      </c>
      <c r="K607" s="289">
        <f>'PRINT TARIFF'!N567</f>
        <v>26</v>
      </c>
      <c r="L607" s="288">
        <f>'PRINT TARIFF'!O567</f>
        <v>0</v>
      </c>
      <c r="M607" s="288">
        <f>'PRINT TARIFF'!P567</f>
        <v>0</v>
      </c>
      <c r="N607" s="288">
        <f>'PRINT TARIFF'!Q567</f>
        <v>20</v>
      </c>
      <c r="O607" s="288">
        <f>'PRINT TARIFF'!R567</f>
        <v>0</v>
      </c>
      <c r="P607" s="288">
        <f>'PRINT TARIFF'!S567</f>
        <v>0</v>
      </c>
      <c r="Q607" s="288">
        <f>'PRINT TARIFF'!T567</f>
        <v>10</v>
      </c>
      <c r="R607" s="288">
        <f>'PRINT TARIFF'!U567</f>
        <v>10</v>
      </c>
      <c r="S607" s="288">
        <f>'PRINT TARIFF'!V567</f>
        <v>0</v>
      </c>
      <c r="T607" s="288">
        <f>'PRINT TARIFF'!W567</f>
        <v>0</v>
      </c>
      <c r="U607" s="288">
        <f>'PRINT TARIFF'!X567</f>
        <v>0</v>
      </c>
      <c r="V607" s="288">
        <f>'PRINT TARIFF'!Y567</f>
        <v>0</v>
      </c>
      <c r="W607" s="288">
        <f>'PRINT TARIFF'!Z567</f>
        <v>0</v>
      </c>
      <c r="X607" s="289">
        <f>'PRINT TARIFF'!AA567</f>
        <v>130</v>
      </c>
      <c r="Y607" s="290">
        <f>'PRINT TARIFF'!AI567</f>
        <v>0</v>
      </c>
      <c r="Z607" s="290" t="str">
        <f>IF('PRINT TARIFF'!AJ567&lt;&gt;"",'PRINT TARIFF'!AJ567,"")</f>
        <v/>
      </c>
      <c r="AA607" s="291">
        <f>'PRINT TARIFF'!AK567</f>
        <v>0</v>
      </c>
    </row>
    <row r="608" spans="1:27" s="292" customFormat="1" ht="13.9" customHeight="1" x14ac:dyDescent="0.2">
      <c r="A608" s="283" t="str">
        <f>'PRINT TARIFF'!A568</f>
        <v>Brisbane</v>
      </c>
      <c r="B608" s="284" t="str">
        <f>'PRINT TARIFF'!C568</f>
        <v>Shipco Transport</v>
      </c>
      <c r="C608" s="285" t="str">
        <f>'PRINT TARIFF'!D568</f>
        <v>Thailand</v>
      </c>
      <c r="D608" s="285" t="str">
        <f>'PRINT TARIFF'!E568</f>
        <v>Bangkok</v>
      </c>
      <c r="E608" s="286"/>
      <c r="F608" s="287" t="str">
        <f>'PRINT TARIFF'!H568</f>
        <v>USD</v>
      </c>
      <c r="G608" s="288">
        <f>'PRINT TARIFF'!I568</f>
        <v>18</v>
      </c>
      <c r="H608" s="288">
        <f>'PRINT TARIFF'!J568</f>
        <v>18</v>
      </c>
      <c r="I608" s="288">
        <f>'PRINT TARIFF'!K568</f>
        <v>18</v>
      </c>
      <c r="J608" s="644" t="str">
        <f>'PRINT TARIFF'!L568</f>
        <v>Direct</v>
      </c>
      <c r="K608" s="289">
        <f>'PRINT TARIFF'!N568</f>
        <v>17</v>
      </c>
      <c r="L608" s="288">
        <f>'PRINT TARIFF'!O568</f>
        <v>0</v>
      </c>
      <c r="M608" s="288">
        <f>'PRINT TARIFF'!P568</f>
        <v>0</v>
      </c>
      <c r="N608" s="288">
        <f>'PRINT TARIFF'!Q568</f>
        <v>20</v>
      </c>
      <c r="O608" s="288">
        <f>'PRINT TARIFF'!R568</f>
        <v>0</v>
      </c>
      <c r="P608" s="288">
        <f>'PRINT TARIFF'!S568</f>
        <v>0</v>
      </c>
      <c r="Q608" s="288">
        <f>'PRINT TARIFF'!T568</f>
        <v>7</v>
      </c>
      <c r="R608" s="288">
        <f>'PRINT TARIFF'!U568</f>
        <v>0</v>
      </c>
      <c r="S608" s="288">
        <f>'PRINT TARIFF'!V568</f>
        <v>0</v>
      </c>
      <c r="T608" s="288">
        <f>'PRINT TARIFF'!W568</f>
        <v>0</v>
      </c>
      <c r="U608" s="288">
        <f>'PRINT TARIFF'!X568</f>
        <v>0</v>
      </c>
      <c r="V608" s="288">
        <f>'PRINT TARIFF'!Y568</f>
        <v>0</v>
      </c>
      <c r="W608" s="288">
        <f>'PRINT TARIFF'!Z568</f>
        <v>0</v>
      </c>
      <c r="X608" s="289">
        <f>'PRINT TARIFF'!AA568</f>
        <v>130</v>
      </c>
      <c r="Y608" s="290">
        <f>'PRINT TARIFF'!AI568</f>
        <v>0</v>
      </c>
      <c r="Z608" s="290" t="str">
        <f>IF('PRINT TARIFF'!AJ568&lt;&gt;"",'PRINT TARIFF'!AJ568,"")</f>
        <v/>
      </c>
      <c r="AA608" s="291">
        <f>'PRINT TARIFF'!AK568</f>
        <v>0</v>
      </c>
    </row>
    <row r="609" spans="1:32" s="292" customFormat="1" ht="13.9" customHeight="1" x14ac:dyDescent="0.2">
      <c r="A609" s="283" t="str">
        <f>'PRINT TARIFF'!A569</f>
        <v>Fremantle</v>
      </c>
      <c r="B609" s="284" t="str">
        <f>'PRINT TARIFF'!C569</f>
        <v>Shipco Transport</v>
      </c>
      <c r="C609" s="285" t="str">
        <f>'PRINT TARIFF'!D569</f>
        <v>Thailand</v>
      </c>
      <c r="D609" s="285" t="str">
        <f>'PRINT TARIFF'!E569</f>
        <v>Bangkok</v>
      </c>
      <c r="E609" s="286"/>
      <c r="F609" s="287" t="str">
        <f>'PRINT TARIFF'!H569</f>
        <v>USD</v>
      </c>
      <c r="G609" s="288">
        <f>'PRINT TARIFF'!I569</f>
        <v>60</v>
      </c>
      <c r="H609" s="288">
        <f>'PRINT TARIFF'!J569</f>
        <v>60</v>
      </c>
      <c r="I609" s="288">
        <f>'PRINT TARIFF'!K569</f>
        <v>60</v>
      </c>
      <c r="J609" s="644" t="str">
        <f>'PRINT TARIFF'!L569</f>
        <v>via SGSIN</v>
      </c>
      <c r="K609" s="289">
        <f>'PRINT TARIFF'!N569</f>
        <v>19</v>
      </c>
      <c r="L609" s="288">
        <f>'PRINT TARIFF'!O569</f>
        <v>0</v>
      </c>
      <c r="M609" s="288">
        <f>'PRINT TARIFF'!P569</f>
        <v>0</v>
      </c>
      <c r="N609" s="288">
        <f>'PRINT TARIFF'!Q569</f>
        <v>20</v>
      </c>
      <c r="O609" s="288">
        <f>'PRINT TARIFF'!R569</f>
        <v>0</v>
      </c>
      <c r="P609" s="288">
        <f>'PRINT TARIFF'!S569</f>
        <v>0</v>
      </c>
      <c r="Q609" s="288">
        <f>'PRINT TARIFF'!T569</f>
        <v>10</v>
      </c>
      <c r="R609" s="288">
        <f>'PRINT TARIFF'!U569</f>
        <v>10</v>
      </c>
      <c r="S609" s="288">
        <f>'PRINT TARIFF'!V569</f>
        <v>0</v>
      </c>
      <c r="T609" s="288">
        <f>'PRINT TARIFF'!W569</f>
        <v>0</v>
      </c>
      <c r="U609" s="288">
        <f>'PRINT TARIFF'!X569</f>
        <v>0</v>
      </c>
      <c r="V609" s="288">
        <f>'PRINT TARIFF'!Y569</f>
        <v>0</v>
      </c>
      <c r="W609" s="288">
        <f>'PRINT TARIFF'!Z569</f>
        <v>0</v>
      </c>
      <c r="X609" s="289">
        <f>'PRINT TARIFF'!AA569</f>
        <v>130</v>
      </c>
      <c r="Y609" s="290">
        <f>'PRINT TARIFF'!AI569</f>
        <v>0</v>
      </c>
      <c r="Z609" s="290" t="str">
        <f>IF('PRINT TARIFF'!AJ569&lt;&gt;"",'PRINT TARIFF'!AJ569,"")</f>
        <v/>
      </c>
      <c r="AA609" s="291">
        <f>'PRINT TARIFF'!AK569</f>
        <v>0</v>
      </c>
    </row>
    <row r="610" spans="1:32" s="292" customFormat="1" ht="13.9" customHeight="1" x14ac:dyDescent="0.2">
      <c r="A610" s="283" t="str">
        <f>'PRINT TARIFF'!A570</f>
        <v>Melbourne</v>
      </c>
      <c r="B610" s="284" t="str">
        <f>'PRINT TARIFF'!C570</f>
        <v>Shipco Transport</v>
      </c>
      <c r="C610" s="285" t="str">
        <f>'PRINT TARIFF'!D570</f>
        <v>Thailand</v>
      </c>
      <c r="D610" s="285" t="str">
        <f>'PRINT TARIFF'!E570</f>
        <v>Bangkok</v>
      </c>
      <c r="E610" s="286"/>
      <c r="F610" s="287" t="str">
        <f>'PRINT TARIFF'!H570</f>
        <v>USD</v>
      </c>
      <c r="G610" s="288">
        <f>'PRINT TARIFF'!I570</f>
        <v>18</v>
      </c>
      <c r="H610" s="288">
        <f>'PRINT TARIFF'!J570</f>
        <v>18</v>
      </c>
      <c r="I610" s="288">
        <f>'PRINT TARIFF'!K570</f>
        <v>18</v>
      </c>
      <c r="J610" s="644" t="str">
        <f>'PRINT TARIFF'!L570</f>
        <v>Direct</v>
      </c>
      <c r="K610" s="289">
        <f>'PRINT TARIFF'!N570</f>
        <v>14</v>
      </c>
      <c r="L610" s="288">
        <f>'PRINT TARIFF'!O570</f>
        <v>0</v>
      </c>
      <c r="M610" s="288">
        <f>'PRINT TARIFF'!P570</f>
        <v>0</v>
      </c>
      <c r="N610" s="288">
        <f>'PRINT TARIFF'!Q570</f>
        <v>20</v>
      </c>
      <c r="O610" s="288">
        <f>'PRINT TARIFF'!R570</f>
        <v>0</v>
      </c>
      <c r="P610" s="288">
        <f>'PRINT TARIFF'!S570</f>
        <v>0</v>
      </c>
      <c r="Q610" s="288">
        <f>'PRINT TARIFF'!T570</f>
        <v>7</v>
      </c>
      <c r="R610" s="288">
        <f>'PRINT TARIFF'!U570</f>
        <v>0</v>
      </c>
      <c r="S610" s="288">
        <f>'PRINT TARIFF'!V570</f>
        <v>0</v>
      </c>
      <c r="T610" s="288">
        <f>'PRINT TARIFF'!W570</f>
        <v>0</v>
      </c>
      <c r="U610" s="288">
        <f>'PRINT TARIFF'!X570</f>
        <v>0</v>
      </c>
      <c r="V610" s="288">
        <f>'PRINT TARIFF'!Y570</f>
        <v>0</v>
      </c>
      <c r="W610" s="288">
        <f>'PRINT TARIFF'!Z570</f>
        <v>0</v>
      </c>
      <c r="X610" s="289">
        <f>'PRINT TARIFF'!AA570</f>
        <v>130</v>
      </c>
      <c r="Y610" s="290">
        <f>'PRINT TARIFF'!AI570</f>
        <v>0</v>
      </c>
      <c r="Z610" s="290" t="str">
        <f>IF('PRINT TARIFF'!AJ570&lt;&gt;"",'PRINT TARIFF'!AJ570,"")</f>
        <v/>
      </c>
      <c r="AA610" s="291">
        <f>'PRINT TARIFF'!AK570</f>
        <v>0</v>
      </c>
    </row>
    <row r="611" spans="1:32" s="292" customFormat="1" ht="13.9" customHeight="1" x14ac:dyDescent="0.2">
      <c r="A611" s="283" t="str">
        <f>'PRINT TARIFF'!A571</f>
        <v>Sydney</v>
      </c>
      <c r="B611" s="284" t="str">
        <f>'PRINT TARIFF'!C571</f>
        <v>Shipco Transport</v>
      </c>
      <c r="C611" s="285" t="str">
        <f>'PRINT TARIFF'!D571</f>
        <v>Thailand</v>
      </c>
      <c r="D611" s="285" t="str">
        <f>'PRINT TARIFF'!E571</f>
        <v>Bangkok</v>
      </c>
      <c r="E611" s="286"/>
      <c r="F611" s="287" t="str">
        <f>'PRINT TARIFF'!H571</f>
        <v>USD</v>
      </c>
      <c r="G611" s="288">
        <f>'PRINT TARIFF'!I571</f>
        <v>18</v>
      </c>
      <c r="H611" s="288">
        <f>'PRINT TARIFF'!J571</f>
        <v>18</v>
      </c>
      <c r="I611" s="288">
        <f>'PRINT TARIFF'!K571</f>
        <v>18</v>
      </c>
      <c r="J611" s="644" t="str">
        <f>'PRINT TARIFF'!L571</f>
        <v>Direct</v>
      </c>
      <c r="K611" s="289">
        <f>'PRINT TARIFF'!N571</f>
        <v>16</v>
      </c>
      <c r="L611" s="288">
        <f>'PRINT TARIFF'!O571</f>
        <v>0</v>
      </c>
      <c r="M611" s="288">
        <f>'PRINT TARIFF'!P571</f>
        <v>0</v>
      </c>
      <c r="N611" s="288">
        <f>'PRINT TARIFF'!Q571</f>
        <v>20</v>
      </c>
      <c r="O611" s="288">
        <f>'PRINT TARIFF'!R571</f>
        <v>0</v>
      </c>
      <c r="P611" s="288">
        <f>'PRINT TARIFF'!S571</f>
        <v>0</v>
      </c>
      <c r="Q611" s="288">
        <f>'PRINT TARIFF'!T571</f>
        <v>7</v>
      </c>
      <c r="R611" s="288">
        <f>'PRINT TARIFF'!U571</f>
        <v>0</v>
      </c>
      <c r="S611" s="288">
        <f>'PRINT TARIFF'!V571</f>
        <v>0</v>
      </c>
      <c r="T611" s="288">
        <f>'PRINT TARIFF'!W571</f>
        <v>0</v>
      </c>
      <c r="U611" s="288">
        <f>'PRINT TARIFF'!X571</f>
        <v>0</v>
      </c>
      <c r="V611" s="288">
        <f>'PRINT TARIFF'!Y571</f>
        <v>0</v>
      </c>
      <c r="W611" s="288">
        <f>'PRINT TARIFF'!Z571</f>
        <v>0</v>
      </c>
      <c r="X611" s="289">
        <f>'PRINT TARIFF'!AA571</f>
        <v>130</v>
      </c>
      <c r="Y611" s="290">
        <f>'PRINT TARIFF'!AI571</f>
        <v>0</v>
      </c>
      <c r="Z611" s="290" t="str">
        <f>IF('PRINT TARIFF'!AJ571&lt;&gt;"",'PRINT TARIFF'!AJ571,"")</f>
        <v/>
      </c>
      <c r="AA611" s="291">
        <f>'PRINT TARIFF'!AK571</f>
        <v>0</v>
      </c>
    </row>
    <row r="612" spans="1:32" s="292" customFormat="1" ht="13.9" customHeight="1" x14ac:dyDescent="0.2">
      <c r="A612" s="283" t="str">
        <f>'PRINT TARIFF'!A792</f>
        <v>Adelaide</v>
      </c>
      <c r="B612" s="284" t="str">
        <f>'PRINT TARIFF'!C792</f>
        <v>Shipco Transport</v>
      </c>
      <c r="C612" s="285" t="str">
        <f>'PRINT TARIFF'!D792</f>
        <v>Thailand</v>
      </c>
      <c r="D612" s="285" t="str">
        <f>'PRINT TARIFF'!E792</f>
        <v>Lat Krabang</v>
      </c>
      <c r="E612" s="286"/>
      <c r="F612" s="287" t="str">
        <f>'PRINT TARIFF'!H792</f>
        <v>USD</v>
      </c>
      <c r="G612" s="288">
        <f>'PRINT TARIFF'!I792</f>
        <v>60</v>
      </c>
      <c r="H612" s="288">
        <f>'PRINT TARIFF'!J792</f>
        <v>60</v>
      </c>
      <c r="I612" s="288">
        <f>'PRINT TARIFF'!K792</f>
        <v>60</v>
      </c>
      <c r="J612" s="644" t="str">
        <f>'PRINT TARIFF'!L792</f>
        <v>via SGSIN</v>
      </c>
      <c r="K612" s="289">
        <f>'PRINT TARIFF'!N792</f>
        <v>26</v>
      </c>
      <c r="L612" s="288">
        <f>'PRINT TARIFF'!O792</f>
        <v>0</v>
      </c>
      <c r="M612" s="288">
        <f>'PRINT TARIFF'!P792</f>
        <v>0</v>
      </c>
      <c r="N612" s="288">
        <f>'PRINT TARIFF'!Q792</f>
        <v>20</v>
      </c>
      <c r="O612" s="288">
        <f>'PRINT TARIFF'!R792</f>
        <v>0</v>
      </c>
      <c r="P612" s="288">
        <f>'PRINT TARIFF'!S792</f>
        <v>0</v>
      </c>
      <c r="Q612" s="288">
        <f>'PRINT TARIFF'!T792</f>
        <v>10</v>
      </c>
      <c r="R612" s="288">
        <f>'PRINT TARIFF'!U792</f>
        <v>10</v>
      </c>
      <c r="S612" s="288">
        <f>'PRINT TARIFF'!V792</f>
        <v>0</v>
      </c>
      <c r="T612" s="288">
        <f>'PRINT TARIFF'!W792</f>
        <v>0</v>
      </c>
      <c r="U612" s="288">
        <f>'PRINT TARIFF'!X792</f>
        <v>0</v>
      </c>
      <c r="V612" s="288">
        <f>'PRINT TARIFF'!Y792</f>
        <v>0</v>
      </c>
      <c r="W612" s="288">
        <f>'PRINT TARIFF'!Z792</f>
        <v>0</v>
      </c>
      <c r="X612" s="289">
        <f>'PRINT TARIFF'!AA792</f>
        <v>130</v>
      </c>
      <c r="Y612" s="290">
        <f>'PRINT TARIFF'!AI792</f>
        <v>0</v>
      </c>
      <c r="Z612" s="290" t="str">
        <f>IF('PRINT TARIFF'!AJ792&lt;&gt;"",'PRINT TARIFF'!AJ792,"")</f>
        <v/>
      </c>
      <c r="AA612" s="291">
        <f>'PRINT TARIFF'!AK792</f>
        <v>0</v>
      </c>
    </row>
    <row r="613" spans="1:32" s="292" customFormat="1" ht="13.9" customHeight="1" x14ac:dyDescent="0.2">
      <c r="A613" s="283" t="str">
        <f>'PRINT TARIFF'!A793</f>
        <v>Brisbane</v>
      </c>
      <c r="B613" s="284" t="str">
        <f>'PRINT TARIFF'!C793</f>
        <v>Shipco Transport</v>
      </c>
      <c r="C613" s="285" t="str">
        <f>'PRINT TARIFF'!D793</f>
        <v>Thailand</v>
      </c>
      <c r="D613" s="285" t="str">
        <f>'PRINT TARIFF'!E793</f>
        <v>Lat Krabang</v>
      </c>
      <c r="E613" s="286"/>
      <c r="F613" s="287" t="str">
        <f>'PRINT TARIFF'!H793</f>
        <v>USD</v>
      </c>
      <c r="G613" s="288">
        <f>'PRINT TARIFF'!I793</f>
        <v>18</v>
      </c>
      <c r="H613" s="288">
        <f>'PRINT TARIFF'!J793</f>
        <v>18</v>
      </c>
      <c r="I613" s="288">
        <f>'PRINT TARIFF'!K793</f>
        <v>18</v>
      </c>
      <c r="J613" s="644" t="str">
        <f>'PRINT TARIFF'!L793</f>
        <v>Direct</v>
      </c>
      <c r="K613" s="289">
        <f>'PRINT TARIFF'!N793</f>
        <v>17</v>
      </c>
      <c r="L613" s="288">
        <f>'PRINT TARIFF'!O793</f>
        <v>0</v>
      </c>
      <c r="M613" s="288">
        <f>'PRINT TARIFF'!P793</f>
        <v>0</v>
      </c>
      <c r="N613" s="288">
        <f>'PRINT TARIFF'!Q793</f>
        <v>20</v>
      </c>
      <c r="O613" s="288">
        <f>'PRINT TARIFF'!R793</f>
        <v>0</v>
      </c>
      <c r="P613" s="288">
        <f>'PRINT TARIFF'!S793</f>
        <v>0</v>
      </c>
      <c r="Q613" s="288">
        <f>'PRINT TARIFF'!T793</f>
        <v>7</v>
      </c>
      <c r="R613" s="288">
        <f>'PRINT TARIFF'!U793</f>
        <v>0</v>
      </c>
      <c r="S613" s="288">
        <f>'PRINT TARIFF'!V793</f>
        <v>0</v>
      </c>
      <c r="T613" s="288">
        <f>'PRINT TARIFF'!W793</f>
        <v>0</v>
      </c>
      <c r="U613" s="288">
        <f>'PRINT TARIFF'!X793</f>
        <v>0</v>
      </c>
      <c r="V613" s="288">
        <f>'PRINT TARIFF'!Y793</f>
        <v>0</v>
      </c>
      <c r="W613" s="288">
        <f>'PRINT TARIFF'!Z793</f>
        <v>0</v>
      </c>
      <c r="X613" s="289">
        <f>'PRINT TARIFF'!AA793</f>
        <v>130</v>
      </c>
      <c r="Y613" s="290">
        <f>'PRINT TARIFF'!AI793</f>
        <v>0</v>
      </c>
      <c r="Z613" s="290" t="str">
        <f>IF('PRINT TARIFF'!AJ793&lt;&gt;"",'PRINT TARIFF'!AJ793,"")</f>
        <v/>
      </c>
      <c r="AA613" s="291">
        <f>'PRINT TARIFF'!AK793</f>
        <v>0</v>
      </c>
    </row>
    <row r="614" spans="1:32" s="292" customFormat="1" ht="13.9" customHeight="1" x14ac:dyDescent="0.2">
      <c r="A614" s="283" t="str">
        <f>'PRINT TARIFF'!A794</f>
        <v>Fremantle</v>
      </c>
      <c r="B614" s="284" t="str">
        <f>'PRINT TARIFF'!C794</f>
        <v>Shipco Transport</v>
      </c>
      <c r="C614" s="285" t="str">
        <f>'PRINT TARIFF'!D794</f>
        <v>Thailand</v>
      </c>
      <c r="D614" s="285" t="str">
        <f>'PRINT TARIFF'!E794</f>
        <v>Lat Krabang</v>
      </c>
      <c r="E614" s="286"/>
      <c r="F614" s="287" t="str">
        <f>'PRINT TARIFF'!H794</f>
        <v>USD</v>
      </c>
      <c r="G614" s="288">
        <f>'PRINT TARIFF'!I794</f>
        <v>60</v>
      </c>
      <c r="H614" s="288">
        <f>'PRINT TARIFF'!J794</f>
        <v>60</v>
      </c>
      <c r="I614" s="288">
        <f>'PRINT TARIFF'!K794</f>
        <v>60</v>
      </c>
      <c r="J614" s="644" t="str">
        <f>'PRINT TARIFF'!L794</f>
        <v>via SGSIN</v>
      </c>
      <c r="K614" s="289">
        <f>'PRINT TARIFF'!N794</f>
        <v>19</v>
      </c>
      <c r="L614" s="288">
        <f>'PRINT TARIFF'!O794</f>
        <v>0</v>
      </c>
      <c r="M614" s="288">
        <f>'PRINT TARIFF'!P794</f>
        <v>0</v>
      </c>
      <c r="N614" s="288">
        <f>'PRINT TARIFF'!Q794</f>
        <v>20</v>
      </c>
      <c r="O614" s="288">
        <f>'PRINT TARIFF'!R794</f>
        <v>0</v>
      </c>
      <c r="P614" s="288">
        <f>'PRINT TARIFF'!S794</f>
        <v>0</v>
      </c>
      <c r="Q614" s="288">
        <f>'PRINT TARIFF'!T794</f>
        <v>10</v>
      </c>
      <c r="R614" s="288">
        <f>'PRINT TARIFF'!U794</f>
        <v>10</v>
      </c>
      <c r="S614" s="288">
        <f>'PRINT TARIFF'!V794</f>
        <v>0</v>
      </c>
      <c r="T614" s="288">
        <f>'PRINT TARIFF'!W794</f>
        <v>0</v>
      </c>
      <c r="U614" s="288">
        <f>'PRINT TARIFF'!X794</f>
        <v>0</v>
      </c>
      <c r="V614" s="288">
        <f>'PRINT TARIFF'!Y794</f>
        <v>0</v>
      </c>
      <c r="W614" s="288">
        <f>'PRINT TARIFF'!Z794</f>
        <v>0</v>
      </c>
      <c r="X614" s="289">
        <f>'PRINT TARIFF'!AA794</f>
        <v>130</v>
      </c>
      <c r="Y614" s="290">
        <f>'PRINT TARIFF'!AI794</f>
        <v>0</v>
      </c>
      <c r="Z614" s="290" t="str">
        <f>IF('PRINT TARIFF'!AJ794&lt;&gt;"",'PRINT TARIFF'!AJ794,"")</f>
        <v/>
      </c>
      <c r="AA614" s="291">
        <f>'PRINT TARIFF'!AK794</f>
        <v>0</v>
      </c>
    </row>
    <row r="615" spans="1:32" s="292" customFormat="1" ht="13.9" customHeight="1" x14ac:dyDescent="0.2">
      <c r="A615" s="283" t="str">
        <f>'PRINT TARIFF'!A795</f>
        <v>Melbourne</v>
      </c>
      <c r="B615" s="284" t="str">
        <f>'PRINT TARIFF'!C795</f>
        <v>Shipco Transport</v>
      </c>
      <c r="C615" s="285" t="str">
        <f>'PRINT TARIFF'!D795</f>
        <v>Thailand</v>
      </c>
      <c r="D615" s="285" t="str">
        <f>'PRINT TARIFF'!E795</f>
        <v>Lat Krabang</v>
      </c>
      <c r="E615" s="286"/>
      <c r="F615" s="287" t="str">
        <f>'PRINT TARIFF'!H795</f>
        <v>USD</v>
      </c>
      <c r="G615" s="288">
        <f>'PRINT TARIFF'!I795</f>
        <v>18</v>
      </c>
      <c r="H615" s="288">
        <f>'PRINT TARIFF'!J795</f>
        <v>18</v>
      </c>
      <c r="I615" s="288">
        <f>'PRINT TARIFF'!K795</f>
        <v>18</v>
      </c>
      <c r="J615" s="644" t="str">
        <f>'PRINT TARIFF'!L795</f>
        <v>Direct</v>
      </c>
      <c r="K615" s="289">
        <f>'PRINT TARIFF'!N795</f>
        <v>14</v>
      </c>
      <c r="L615" s="288">
        <f>'PRINT TARIFF'!O795</f>
        <v>0</v>
      </c>
      <c r="M615" s="288">
        <f>'PRINT TARIFF'!P795</f>
        <v>0</v>
      </c>
      <c r="N615" s="288">
        <f>'PRINT TARIFF'!Q795</f>
        <v>20</v>
      </c>
      <c r="O615" s="288">
        <f>'PRINT TARIFF'!R795</f>
        <v>0</v>
      </c>
      <c r="P615" s="288">
        <f>'PRINT TARIFF'!S795</f>
        <v>0</v>
      </c>
      <c r="Q615" s="288">
        <f>'PRINT TARIFF'!T795</f>
        <v>7</v>
      </c>
      <c r="R615" s="288">
        <f>'PRINT TARIFF'!U795</f>
        <v>0</v>
      </c>
      <c r="S615" s="288">
        <f>'PRINT TARIFF'!V795</f>
        <v>0</v>
      </c>
      <c r="T615" s="288">
        <f>'PRINT TARIFF'!W795</f>
        <v>0</v>
      </c>
      <c r="U615" s="288">
        <f>'PRINT TARIFF'!X795</f>
        <v>0</v>
      </c>
      <c r="V615" s="288">
        <f>'PRINT TARIFF'!Y795</f>
        <v>0</v>
      </c>
      <c r="W615" s="288">
        <f>'PRINT TARIFF'!Z795</f>
        <v>0</v>
      </c>
      <c r="X615" s="289">
        <f>'PRINT TARIFF'!AA795</f>
        <v>130</v>
      </c>
      <c r="Y615" s="290">
        <f>'PRINT TARIFF'!AI795</f>
        <v>0</v>
      </c>
      <c r="Z615" s="290" t="str">
        <f>IF('PRINT TARIFF'!AJ795&lt;&gt;"",'PRINT TARIFF'!AJ795,"")</f>
        <v/>
      </c>
      <c r="AA615" s="291">
        <f>'PRINT TARIFF'!AK795</f>
        <v>0</v>
      </c>
    </row>
    <row r="616" spans="1:32" s="292" customFormat="1" ht="13.9" customHeight="1" x14ac:dyDescent="0.2">
      <c r="A616" s="283" t="str">
        <f>'PRINT TARIFF'!A796</f>
        <v>Sydney</v>
      </c>
      <c r="B616" s="284" t="str">
        <f>'PRINT TARIFF'!C796</f>
        <v>Shipco Transport</v>
      </c>
      <c r="C616" s="285" t="str">
        <f>'PRINT TARIFF'!D796</f>
        <v>Thailand</v>
      </c>
      <c r="D616" s="285" t="str">
        <f>'PRINT TARIFF'!E796</f>
        <v>Lat Krabang</v>
      </c>
      <c r="E616" s="286"/>
      <c r="F616" s="287" t="str">
        <f>'PRINT TARIFF'!H796</f>
        <v>USD</v>
      </c>
      <c r="G616" s="288">
        <f>'PRINT TARIFF'!I796</f>
        <v>18</v>
      </c>
      <c r="H616" s="288">
        <f>'PRINT TARIFF'!J796</f>
        <v>18</v>
      </c>
      <c r="I616" s="288">
        <f>'PRINT TARIFF'!K796</f>
        <v>18</v>
      </c>
      <c r="J616" s="644" t="str">
        <f>'PRINT TARIFF'!L796</f>
        <v>Direct</v>
      </c>
      <c r="K616" s="289">
        <f>'PRINT TARIFF'!N796</f>
        <v>16</v>
      </c>
      <c r="L616" s="288">
        <f>'PRINT TARIFF'!O796</f>
        <v>0</v>
      </c>
      <c r="M616" s="288">
        <f>'PRINT TARIFF'!P796</f>
        <v>0</v>
      </c>
      <c r="N616" s="288">
        <f>'PRINT TARIFF'!Q796</f>
        <v>20</v>
      </c>
      <c r="O616" s="288">
        <f>'PRINT TARIFF'!R796</f>
        <v>0</v>
      </c>
      <c r="P616" s="288">
        <f>'PRINT TARIFF'!S796</f>
        <v>0</v>
      </c>
      <c r="Q616" s="288">
        <f>'PRINT TARIFF'!T796</f>
        <v>7</v>
      </c>
      <c r="R616" s="288">
        <f>'PRINT TARIFF'!U796</f>
        <v>0</v>
      </c>
      <c r="S616" s="288">
        <f>'PRINT TARIFF'!V796</f>
        <v>0</v>
      </c>
      <c r="T616" s="288">
        <f>'PRINT TARIFF'!W796</f>
        <v>0</v>
      </c>
      <c r="U616" s="288">
        <f>'PRINT TARIFF'!X796</f>
        <v>0</v>
      </c>
      <c r="V616" s="288">
        <f>'PRINT TARIFF'!Y796</f>
        <v>0</v>
      </c>
      <c r="W616" s="288">
        <f>'PRINT TARIFF'!Z796</f>
        <v>0</v>
      </c>
      <c r="X616" s="289">
        <f>'PRINT TARIFF'!AA796</f>
        <v>130</v>
      </c>
      <c r="Y616" s="290">
        <f>'PRINT TARIFF'!AI796</f>
        <v>0</v>
      </c>
      <c r="Z616" s="290" t="str">
        <f>IF('PRINT TARIFF'!AJ796&lt;&gt;"",'PRINT TARIFF'!AJ796,"")</f>
        <v/>
      </c>
      <c r="AA616" s="291">
        <f>'PRINT TARIFF'!AK796</f>
        <v>0</v>
      </c>
      <c r="AB616" s="248"/>
      <c r="AC616" s="248"/>
      <c r="AD616" s="248"/>
      <c r="AE616" s="248"/>
      <c r="AF616" s="248"/>
    </row>
    <row r="617" spans="1:32" s="292" customFormat="1" ht="13.9" customHeight="1" x14ac:dyDescent="0.2">
      <c r="A617" s="283" t="str">
        <f>'PRINT TARIFF'!A572</f>
        <v>Adelaide</v>
      </c>
      <c r="B617" s="284" t="str">
        <f>'PRINT TARIFF'!C572</f>
        <v>Shipco Transport</v>
      </c>
      <c r="C617" s="285" t="str">
        <f>'PRINT TARIFF'!D572</f>
        <v>Turkey</v>
      </c>
      <c r="D617" s="285" t="str">
        <f>'PRINT TARIFF'!E572</f>
        <v>Ambarli</v>
      </c>
      <c r="E617" s="286"/>
      <c r="F617" s="287" t="str">
        <f>'PRINT TARIFF'!H572</f>
        <v>USD</v>
      </c>
      <c r="G617" s="288">
        <f>'PRINT TARIFF'!I572</f>
        <v>53</v>
      </c>
      <c r="H617" s="288">
        <f>'PRINT TARIFF'!J572</f>
        <v>53</v>
      </c>
      <c r="I617" s="288">
        <f>'PRINT TARIFF'!K572</f>
        <v>53</v>
      </c>
      <c r="J617" s="644" t="str">
        <f>'PRINT TARIFF'!L572</f>
        <v>via SGSIN</v>
      </c>
      <c r="K617" s="289">
        <f>'PRINT TARIFF'!N572</f>
        <v>67</v>
      </c>
      <c r="L617" s="288">
        <f>'PRINT TARIFF'!O572</f>
        <v>0</v>
      </c>
      <c r="M617" s="288">
        <f>'PRINT TARIFF'!P572</f>
        <v>0</v>
      </c>
      <c r="N617" s="288">
        <f>'PRINT TARIFF'!Q572</f>
        <v>20</v>
      </c>
      <c r="O617" s="288">
        <f>'PRINT TARIFF'!R572</f>
        <v>0</v>
      </c>
      <c r="P617" s="288">
        <f>'PRINT TARIFF'!S572</f>
        <v>0</v>
      </c>
      <c r="Q617" s="288">
        <f>'PRINT TARIFF'!T572</f>
        <v>7</v>
      </c>
      <c r="R617" s="288">
        <f>'PRINT TARIFF'!U572</f>
        <v>10</v>
      </c>
      <c r="S617" s="288">
        <f>'PRINT TARIFF'!V572</f>
        <v>0</v>
      </c>
      <c r="T617" s="288">
        <f>'PRINT TARIFF'!W572</f>
        <v>0</v>
      </c>
      <c r="U617" s="288">
        <f>'PRINT TARIFF'!X572</f>
        <v>0</v>
      </c>
      <c r="V617" s="288">
        <f>'PRINT TARIFF'!Y572</f>
        <v>0</v>
      </c>
      <c r="W617" s="288">
        <f>'PRINT TARIFF'!Z572</f>
        <v>0</v>
      </c>
      <c r="X617" s="289">
        <f>'PRINT TARIFF'!AA572</f>
        <v>131</v>
      </c>
      <c r="Y617" s="290">
        <f>'PRINT TARIFF'!AI572</f>
        <v>0</v>
      </c>
      <c r="Z617" s="290" t="str">
        <f>IF('PRINT TARIFF'!AJ572&lt;&gt;"",'PRINT TARIFF'!AJ572,"")</f>
        <v/>
      </c>
      <c r="AA617" s="291">
        <f>'PRINT TARIFF'!AK572</f>
        <v>0</v>
      </c>
      <c r="AB617" s="248"/>
      <c r="AC617" s="248"/>
      <c r="AD617" s="248"/>
      <c r="AE617" s="248"/>
      <c r="AF617" s="248"/>
    </row>
    <row r="618" spans="1:32" s="292" customFormat="1" ht="13.9" customHeight="1" x14ac:dyDescent="0.2">
      <c r="A618" s="283" t="str">
        <f>'PRINT TARIFF'!A573</f>
        <v>Brisbane</v>
      </c>
      <c r="B618" s="284" t="str">
        <f>'PRINT TARIFF'!C573</f>
        <v>Shipco Transport</v>
      </c>
      <c r="C618" s="285" t="str">
        <f>'PRINT TARIFF'!D573</f>
        <v>Turkey</v>
      </c>
      <c r="D618" s="285" t="str">
        <f>'PRINT TARIFF'!E573</f>
        <v>Ambarli</v>
      </c>
      <c r="E618" s="286"/>
      <c r="F618" s="287" t="str">
        <f>'PRINT TARIFF'!H573</f>
        <v>USD</v>
      </c>
      <c r="G618" s="288">
        <f>'PRINT TARIFF'!I573</f>
        <v>53</v>
      </c>
      <c r="H618" s="288">
        <f>'PRINT TARIFF'!J573</f>
        <v>53</v>
      </c>
      <c r="I618" s="288">
        <f>'PRINT TARIFF'!K573</f>
        <v>53</v>
      </c>
      <c r="J618" s="644" t="str">
        <f>'PRINT TARIFF'!L573</f>
        <v>via SGSIN</v>
      </c>
      <c r="K618" s="289">
        <f>'PRINT TARIFF'!N573</f>
        <v>57</v>
      </c>
      <c r="L618" s="288">
        <f>'PRINT TARIFF'!O573</f>
        <v>0</v>
      </c>
      <c r="M618" s="288">
        <f>'PRINT TARIFF'!P573</f>
        <v>0</v>
      </c>
      <c r="N618" s="288">
        <f>'PRINT TARIFF'!Q573</f>
        <v>20</v>
      </c>
      <c r="O618" s="288">
        <f>'PRINT TARIFF'!R573</f>
        <v>0</v>
      </c>
      <c r="P618" s="288">
        <f>'PRINT TARIFF'!S573</f>
        <v>0</v>
      </c>
      <c r="Q618" s="288">
        <f>'PRINT TARIFF'!T573</f>
        <v>7</v>
      </c>
      <c r="R618" s="288">
        <f>'PRINT TARIFF'!U573</f>
        <v>10</v>
      </c>
      <c r="S618" s="288">
        <f>'PRINT TARIFF'!V573</f>
        <v>0</v>
      </c>
      <c r="T618" s="288">
        <f>'PRINT TARIFF'!W573</f>
        <v>0</v>
      </c>
      <c r="U618" s="288">
        <f>'PRINT TARIFF'!X573</f>
        <v>0</v>
      </c>
      <c r="V618" s="288">
        <f>'PRINT TARIFF'!Y573</f>
        <v>0</v>
      </c>
      <c r="W618" s="288">
        <f>'PRINT TARIFF'!Z573</f>
        <v>0</v>
      </c>
      <c r="X618" s="289">
        <f>'PRINT TARIFF'!AA573</f>
        <v>131</v>
      </c>
      <c r="Y618" s="290">
        <f>'PRINT TARIFF'!AI573</f>
        <v>0</v>
      </c>
      <c r="Z618" s="290" t="str">
        <f>IF('PRINT TARIFF'!AJ573&lt;&gt;"",'PRINT TARIFF'!AJ573,"")</f>
        <v/>
      </c>
      <c r="AA618" s="291">
        <f>'PRINT TARIFF'!AK573</f>
        <v>0</v>
      </c>
      <c r="AB618" s="248"/>
      <c r="AC618" s="248"/>
      <c r="AD618" s="248"/>
      <c r="AE618" s="248"/>
      <c r="AF618" s="248"/>
    </row>
    <row r="619" spans="1:32" s="292" customFormat="1" ht="13.9" customHeight="1" x14ac:dyDescent="0.2">
      <c r="A619" s="283" t="str">
        <f>'PRINT TARIFF'!A574</f>
        <v>Fremantle</v>
      </c>
      <c r="B619" s="284" t="str">
        <f>'PRINT TARIFF'!C574</f>
        <v>Shipco Transport</v>
      </c>
      <c r="C619" s="285" t="str">
        <f>'PRINT TARIFF'!D574</f>
        <v>Turkey</v>
      </c>
      <c r="D619" s="285" t="str">
        <f>'PRINT TARIFF'!E574</f>
        <v>Ambarli</v>
      </c>
      <c r="E619" s="286"/>
      <c r="F619" s="287" t="str">
        <f>'PRINT TARIFF'!H574</f>
        <v>USD</v>
      </c>
      <c r="G619" s="288">
        <f>'PRINT TARIFF'!I574</f>
        <v>53</v>
      </c>
      <c r="H619" s="288">
        <f>'PRINT TARIFF'!J574</f>
        <v>53</v>
      </c>
      <c r="I619" s="288">
        <f>'PRINT TARIFF'!K574</f>
        <v>53</v>
      </c>
      <c r="J619" s="644" t="str">
        <f>'PRINT TARIFF'!L574</f>
        <v>via SGSIN</v>
      </c>
      <c r="K619" s="289">
        <f>'PRINT TARIFF'!N574</f>
        <v>55</v>
      </c>
      <c r="L619" s="288">
        <f>'PRINT TARIFF'!O574</f>
        <v>0</v>
      </c>
      <c r="M619" s="288">
        <f>'PRINT TARIFF'!P574</f>
        <v>0</v>
      </c>
      <c r="N619" s="288">
        <f>'PRINT TARIFF'!Q574</f>
        <v>20</v>
      </c>
      <c r="O619" s="288">
        <f>'PRINT TARIFF'!R574</f>
        <v>0</v>
      </c>
      <c r="P619" s="288">
        <f>'PRINT TARIFF'!S574</f>
        <v>0</v>
      </c>
      <c r="Q619" s="288">
        <f>'PRINT TARIFF'!T574</f>
        <v>7</v>
      </c>
      <c r="R619" s="288">
        <f>'PRINT TARIFF'!U574</f>
        <v>10</v>
      </c>
      <c r="S619" s="288">
        <f>'PRINT TARIFF'!V574</f>
        <v>0</v>
      </c>
      <c r="T619" s="288">
        <f>'PRINT TARIFF'!W574</f>
        <v>0</v>
      </c>
      <c r="U619" s="288">
        <f>'PRINT TARIFF'!X574</f>
        <v>0</v>
      </c>
      <c r="V619" s="288">
        <f>'PRINT TARIFF'!Y574</f>
        <v>0</v>
      </c>
      <c r="W619" s="288">
        <f>'PRINT TARIFF'!Z574</f>
        <v>0</v>
      </c>
      <c r="X619" s="289">
        <f>'PRINT TARIFF'!AA574</f>
        <v>131</v>
      </c>
      <c r="Y619" s="290">
        <f>'PRINT TARIFF'!AI574</f>
        <v>0</v>
      </c>
      <c r="Z619" s="290" t="str">
        <f>IF('PRINT TARIFF'!AJ574&lt;&gt;"",'PRINT TARIFF'!AJ574,"")</f>
        <v/>
      </c>
      <c r="AA619" s="291">
        <f>'PRINT TARIFF'!AK574</f>
        <v>0</v>
      </c>
      <c r="AB619" s="248"/>
      <c r="AC619" s="248"/>
      <c r="AD619" s="248"/>
      <c r="AE619" s="248"/>
      <c r="AF619" s="248"/>
    </row>
    <row r="620" spans="1:32" s="292" customFormat="1" ht="13.9" customHeight="1" x14ac:dyDescent="0.2">
      <c r="A620" s="283" t="str">
        <f>'PRINT TARIFF'!A575</f>
        <v>Melbourne</v>
      </c>
      <c r="B620" s="284" t="str">
        <f>'PRINT TARIFF'!C575</f>
        <v>Shipco Transport</v>
      </c>
      <c r="C620" s="285" t="str">
        <f>'PRINT TARIFF'!D575</f>
        <v>Turkey</v>
      </c>
      <c r="D620" s="285" t="str">
        <f>'PRINT TARIFF'!E575</f>
        <v>Ambarli</v>
      </c>
      <c r="E620" s="286"/>
      <c r="F620" s="287" t="str">
        <f>'PRINT TARIFF'!H575</f>
        <v>USD</v>
      </c>
      <c r="G620" s="288">
        <f>'PRINT TARIFF'!I575</f>
        <v>52</v>
      </c>
      <c r="H620" s="288">
        <f>'PRINT TARIFF'!J575</f>
        <v>52</v>
      </c>
      <c r="I620" s="288">
        <f>'PRINT TARIFF'!K575</f>
        <v>52</v>
      </c>
      <c r="J620" s="644" t="str">
        <f>'PRINT TARIFF'!L575</f>
        <v>Direct</v>
      </c>
      <c r="K620" s="289">
        <f>'PRINT TARIFF'!N575</f>
        <v>54</v>
      </c>
      <c r="L620" s="288">
        <f>'PRINT TARIFF'!O575</f>
        <v>0</v>
      </c>
      <c r="M620" s="288">
        <f>'PRINT TARIFF'!P575</f>
        <v>0</v>
      </c>
      <c r="N620" s="288">
        <f>'PRINT TARIFF'!Q575</f>
        <v>20</v>
      </c>
      <c r="O620" s="288">
        <f>'PRINT TARIFF'!R575</f>
        <v>0</v>
      </c>
      <c r="P620" s="288">
        <f>'PRINT TARIFF'!S575</f>
        <v>0</v>
      </c>
      <c r="Q620" s="288">
        <f>'PRINT TARIFF'!T575</f>
        <v>10</v>
      </c>
      <c r="R620" s="288">
        <f>'PRINT TARIFF'!U575</f>
        <v>0</v>
      </c>
      <c r="S620" s="288">
        <f>'PRINT TARIFF'!V575</f>
        <v>0</v>
      </c>
      <c r="T620" s="288">
        <f>'PRINT TARIFF'!W575</f>
        <v>0</v>
      </c>
      <c r="U620" s="288">
        <f>'PRINT TARIFF'!X575</f>
        <v>0</v>
      </c>
      <c r="V620" s="288">
        <f>'PRINT TARIFF'!Y575</f>
        <v>0</v>
      </c>
      <c r="W620" s="288">
        <f>'PRINT TARIFF'!Z575</f>
        <v>0</v>
      </c>
      <c r="X620" s="289">
        <f>'PRINT TARIFF'!AA575</f>
        <v>131</v>
      </c>
      <c r="Y620" s="290">
        <f>'PRINT TARIFF'!AI575</f>
        <v>0</v>
      </c>
      <c r="Z620" s="290" t="str">
        <f>IF('PRINT TARIFF'!AJ575&lt;&gt;"",'PRINT TARIFF'!AJ575,"")</f>
        <v/>
      </c>
      <c r="AA620" s="291">
        <f>'PRINT TARIFF'!AK575</f>
        <v>0</v>
      </c>
      <c r="AB620" s="248"/>
      <c r="AC620" s="248"/>
      <c r="AD620" s="248"/>
      <c r="AE620" s="248"/>
      <c r="AF620" s="248"/>
    </row>
    <row r="621" spans="1:32" s="292" customFormat="1" ht="13.9" customHeight="1" x14ac:dyDescent="0.2">
      <c r="A621" s="283" t="str">
        <f>'PRINT TARIFF'!A576</f>
        <v>Sydney</v>
      </c>
      <c r="B621" s="284" t="str">
        <f>'PRINT TARIFF'!C576</f>
        <v>Shipco Transport</v>
      </c>
      <c r="C621" s="285" t="str">
        <f>'PRINT TARIFF'!D576</f>
        <v>Turkey</v>
      </c>
      <c r="D621" s="285" t="str">
        <f>'PRINT TARIFF'!E576</f>
        <v>Ambarli</v>
      </c>
      <c r="E621" s="286"/>
      <c r="F621" s="287" t="str">
        <f>'PRINT TARIFF'!H576</f>
        <v>USD</v>
      </c>
      <c r="G621" s="288">
        <f>'PRINT TARIFF'!I576</f>
        <v>53</v>
      </c>
      <c r="H621" s="288">
        <f>'PRINT TARIFF'!J576</f>
        <v>53</v>
      </c>
      <c r="I621" s="288">
        <f>'PRINT TARIFF'!K576</f>
        <v>53</v>
      </c>
      <c r="J621" s="644" t="str">
        <f>'PRINT TARIFF'!L576</f>
        <v>via SGSIN</v>
      </c>
      <c r="K621" s="289">
        <f>'PRINT TARIFF'!N576</f>
        <v>54</v>
      </c>
      <c r="L621" s="288">
        <f>'PRINT TARIFF'!O576</f>
        <v>0</v>
      </c>
      <c r="M621" s="288">
        <f>'PRINT TARIFF'!P576</f>
        <v>0</v>
      </c>
      <c r="N621" s="288">
        <f>'PRINT TARIFF'!Q576</f>
        <v>20</v>
      </c>
      <c r="O621" s="288">
        <f>'PRINT TARIFF'!R576</f>
        <v>0</v>
      </c>
      <c r="P621" s="288">
        <f>'PRINT TARIFF'!S576</f>
        <v>0</v>
      </c>
      <c r="Q621" s="288">
        <f>'PRINT TARIFF'!T576</f>
        <v>7</v>
      </c>
      <c r="R621" s="288">
        <f>'PRINT TARIFF'!U576</f>
        <v>10</v>
      </c>
      <c r="S621" s="288">
        <f>'PRINT TARIFF'!V576</f>
        <v>0</v>
      </c>
      <c r="T621" s="288">
        <f>'PRINT TARIFF'!W576</f>
        <v>0</v>
      </c>
      <c r="U621" s="288">
        <f>'PRINT TARIFF'!X576</f>
        <v>0</v>
      </c>
      <c r="V621" s="288">
        <f>'PRINT TARIFF'!Y576</f>
        <v>0</v>
      </c>
      <c r="W621" s="288">
        <f>'PRINT TARIFF'!Z576</f>
        <v>0</v>
      </c>
      <c r="X621" s="289">
        <f>'PRINT TARIFF'!AA576</f>
        <v>131</v>
      </c>
      <c r="Y621" s="290">
        <f>'PRINT TARIFF'!AI576</f>
        <v>0</v>
      </c>
      <c r="Z621" s="290" t="str">
        <f>IF('PRINT TARIFF'!AJ576&lt;&gt;"",'PRINT TARIFF'!AJ576,"")</f>
        <v/>
      </c>
      <c r="AA621" s="291">
        <f>'PRINT TARIFF'!AK576</f>
        <v>0</v>
      </c>
    </row>
    <row r="622" spans="1:32" s="292" customFormat="1" ht="13.9" customHeight="1" x14ac:dyDescent="0.2">
      <c r="A622" s="283" t="str">
        <f>'PRINT TARIFF'!A577</f>
        <v>Adelaide</v>
      </c>
      <c r="B622" s="284" t="str">
        <f>'PRINT TARIFF'!C577</f>
        <v>Shipco Transport</v>
      </c>
      <c r="C622" s="285" t="str">
        <f>'PRINT TARIFF'!D577</f>
        <v>Turkey</v>
      </c>
      <c r="D622" s="285" t="str">
        <f>'PRINT TARIFF'!E577</f>
        <v>Istanbul</v>
      </c>
      <c r="E622" s="286"/>
      <c r="F622" s="287" t="str">
        <f>'PRINT TARIFF'!H577</f>
        <v>USD</v>
      </c>
      <c r="G622" s="288">
        <f>'PRINT TARIFF'!I577</f>
        <v>53</v>
      </c>
      <c r="H622" s="288">
        <f>'PRINT TARIFF'!J577</f>
        <v>53</v>
      </c>
      <c r="I622" s="288">
        <f>'PRINT TARIFF'!K577</f>
        <v>53</v>
      </c>
      <c r="J622" s="644" t="str">
        <f>'PRINT TARIFF'!L577</f>
        <v>via SGSIN</v>
      </c>
      <c r="K622" s="289">
        <f>'PRINT TARIFF'!N577</f>
        <v>67</v>
      </c>
      <c r="L622" s="288">
        <f>'PRINT TARIFF'!O577</f>
        <v>0</v>
      </c>
      <c r="M622" s="288">
        <f>'PRINT TARIFF'!P577</f>
        <v>0</v>
      </c>
      <c r="N622" s="288">
        <f>'PRINT TARIFF'!Q577</f>
        <v>20</v>
      </c>
      <c r="O622" s="288">
        <f>'PRINT TARIFF'!R577</f>
        <v>0</v>
      </c>
      <c r="P622" s="288">
        <f>'PRINT TARIFF'!S577</f>
        <v>0</v>
      </c>
      <c r="Q622" s="288">
        <f>'PRINT TARIFF'!T577</f>
        <v>7</v>
      </c>
      <c r="R622" s="288">
        <f>'PRINT TARIFF'!U577</f>
        <v>10</v>
      </c>
      <c r="S622" s="288">
        <f>'PRINT TARIFF'!V577</f>
        <v>0</v>
      </c>
      <c r="T622" s="288">
        <f>'PRINT TARIFF'!W577</f>
        <v>0</v>
      </c>
      <c r="U622" s="288">
        <f>'PRINT TARIFF'!X577</f>
        <v>0</v>
      </c>
      <c r="V622" s="288">
        <f>'PRINT TARIFF'!Y577</f>
        <v>0</v>
      </c>
      <c r="W622" s="288">
        <f>'PRINT TARIFF'!Z577</f>
        <v>0</v>
      </c>
      <c r="X622" s="289">
        <f>'PRINT TARIFF'!AA577</f>
        <v>132</v>
      </c>
      <c r="Y622" s="290">
        <f>'PRINT TARIFF'!AI577</f>
        <v>0</v>
      </c>
      <c r="Z622" s="290" t="str">
        <f>IF('PRINT TARIFF'!AJ577&lt;&gt;"",'PRINT TARIFF'!AJ577,"")</f>
        <v/>
      </c>
      <c r="AA622" s="291">
        <f>'PRINT TARIFF'!AK577</f>
        <v>0</v>
      </c>
    </row>
    <row r="623" spans="1:32" s="292" customFormat="1" ht="13.9" customHeight="1" x14ac:dyDescent="0.2">
      <c r="A623" s="283" t="str">
        <f>'PRINT TARIFF'!A578</f>
        <v>Brisbane</v>
      </c>
      <c r="B623" s="284" t="str">
        <f>'PRINT TARIFF'!C578</f>
        <v>Shipco Transport</v>
      </c>
      <c r="C623" s="285" t="str">
        <f>'PRINT TARIFF'!D578</f>
        <v>Turkey</v>
      </c>
      <c r="D623" s="285" t="str">
        <f>'PRINT TARIFF'!E578</f>
        <v>Istanbul</v>
      </c>
      <c r="E623" s="286"/>
      <c r="F623" s="287" t="str">
        <f>'PRINT TARIFF'!H578</f>
        <v>USD</v>
      </c>
      <c r="G623" s="288">
        <f>'PRINT TARIFF'!I578</f>
        <v>53</v>
      </c>
      <c r="H623" s="288">
        <f>'PRINT TARIFF'!J578</f>
        <v>53</v>
      </c>
      <c r="I623" s="288">
        <f>'PRINT TARIFF'!K578</f>
        <v>53</v>
      </c>
      <c r="J623" s="644" t="str">
        <f>'PRINT TARIFF'!L578</f>
        <v>via SGSIN</v>
      </c>
      <c r="K623" s="289">
        <f>'PRINT TARIFF'!N578</f>
        <v>57</v>
      </c>
      <c r="L623" s="288">
        <f>'PRINT TARIFF'!O578</f>
        <v>0</v>
      </c>
      <c r="M623" s="288">
        <f>'PRINT TARIFF'!P578</f>
        <v>0</v>
      </c>
      <c r="N623" s="288">
        <f>'PRINT TARIFF'!Q578</f>
        <v>20</v>
      </c>
      <c r="O623" s="288">
        <f>'PRINT TARIFF'!R578</f>
        <v>0</v>
      </c>
      <c r="P623" s="288">
        <f>'PRINT TARIFF'!S578</f>
        <v>0</v>
      </c>
      <c r="Q623" s="288">
        <f>'PRINT TARIFF'!T578</f>
        <v>7</v>
      </c>
      <c r="R623" s="288">
        <f>'PRINT TARIFF'!U578</f>
        <v>10</v>
      </c>
      <c r="S623" s="288">
        <f>'PRINT TARIFF'!V578</f>
        <v>0</v>
      </c>
      <c r="T623" s="288">
        <f>'PRINT TARIFF'!W578</f>
        <v>0</v>
      </c>
      <c r="U623" s="288">
        <f>'PRINT TARIFF'!X578</f>
        <v>0</v>
      </c>
      <c r="V623" s="288">
        <f>'PRINT TARIFF'!Y578</f>
        <v>0</v>
      </c>
      <c r="W623" s="288">
        <f>'PRINT TARIFF'!Z578</f>
        <v>0</v>
      </c>
      <c r="X623" s="289">
        <f>'PRINT TARIFF'!AA578</f>
        <v>132</v>
      </c>
      <c r="Y623" s="290">
        <f>'PRINT TARIFF'!AI578</f>
        <v>0</v>
      </c>
      <c r="Z623" s="290" t="str">
        <f>IF('PRINT TARIFF'!AJ578&lt;&gt;"",'PRINT TARIFF'!AJ578,"")</f>
        <v/>
      </c>
      <c r="AA623" s="291">
        <f>'PRINT TARIFF'!AK578</f>
        <v>0</v>
      </c>
    </row>
    <row r="624" spans="1:32" s="292" customFormat="1" ht="13.9" customHeight="1" x14ac:dyDescent="0.2">
      <c r="A624" s="283" t="str">
        <f>'PRINT TARIFF'!A579</f>
        <v>Fremantle</v>
      </c>
      <c r="B624" s="284" t="str">
        <f>'PRINT TARIFF'!C579</f>
        <v>Shipco Transport</v>
      </c>
      <c r="C624" s="285" t="str">
        <f>'PRINT TARIFF'!D579</f>
        <v>Turkey</v>
      </c>
      <c r="D624" s="285" t="str">
        <f>'PRINT TARIFF'!E579</f>
        <v>Istanbul</v>
      </c>
      <c r="E624" s="286"/>
      <c r="F624" s="287" t="str">
        <f>'PRINT TARIFF'!H579</f>
        <v>USD</v>
      </c>
      <c r="G624" s="288">
        <f>'PRINT TARIFF'!I579</f>
        <v>53</v>
      </c>
      <c r="H624" s="288">
        <f>'PRINT TARIFF'!J579</f>
        <v>53</v>
      </c>
      <c r="I624" s="288">
        <f>'PRINT TARIFF'!K579</f>
        <v>53</v>
      </c>
      <c r="J624" s="644" t="str">
        <f>'PRINT TARIFF'!L579</f>
        <v>via SGSIN</v>
      </c>
      <c r="K624" s="289">
        <f>'PRINT TARIFF'!N579</f>
        <v>55</v>
      </c>
      <c r="L624" s="288">
        <f>'PRINT TARIFF'!O579</f>
        <v>0</v>
      </c>
      <c r="M624" s="288">
        <f>'PRINT TARIFF'!P579</f>
        <v>0</v>
      </c>
      <c r="N624" s="288">
        <f>'PRINT TARIFF'!Q579</f>
        <v>20</v>
      </c>
      <c r="O624" s="288">
        <f>'PRINT TARIFF'!R579</f>
        <v>0</v>
      </c>
      <c r="P624" s="288">
        <f>'PRINT TARIFF'!S579</f>
        <v>0</v>
      </c>
      <c r="Q624" s="288">
        <f>'PRINT TARIFF'!T579</f>
        <v>7</v>
      </c>
      <c r="R624" s="288">
        <f>'PRINT TARIFF'!U579</f>
        <v>10</v>
      </c>
      <c r="S624" s="288">
        <f>'PRINT TARIFF'!V579</f>
        <v>0</v>
      </c>
      <c r="T624" s="288">
        <f>'PRINT TARIFF'!W579</f>
        <v>0</v>
      </c>
      <c r="U624" s="288">
        <f>'PRINT TARIFF'!X579</f>
        <v>0</v>
      </c>
      <c r="V624" s="288">
        <f>'PRINT TARIFF'!Y579</f>
        <v>0</v>
      </c>
      <c r="W624" s="288">
        <f>'PRINT TARIFF'!Z579</f>
        <v>0</v>
      </c>
      <c r="X624" s="289">
        <f>'PRINT TARIFF'!AA579</f>
        <v>132</v>
      </c>
      <c r="Y624" s="290">
        <f>'PRINT TARIFF'!AI579</f>
        <v>0</v>
      </c>
      <c r="Z624" s="290" t="str">
        <f>IF('PRINT TARIFF'!AJ579&lt;&gt;"",'PRINT TARIFF'!AJ579,"")</f>
        <v/>
      </c>
      <c r="AA624" s="291">
        <f>'PRINT TARIFF'!AK579</f>
        <v>0</v>
      </c>
    </row>
    <row r="625" spans="1:27" s="292" customFormat="1" ht="13.9" customHeight="1" x14ac:dyDescent="0.2">
      <c r="A625" s="283" t="str">
        <f>'PRINT TARIFF'!A580</f>
        <v>Melbourne</v>
      </c>
      <c r="B625" s="284" t="str">
        <f>'PRINT TARIFF'!C580</f>
        <v>Shipco Transport</v>
      </c>
      <c r="C625" s="285" t="str">
        <f>'PRINT TARIFF'!D580</f>
        <v>Turkey</v>
      </c>
      <c r="D625" s="285" t="str">
        <f>'PRINT TARIFF'!E580</f>
        <v>Istanbul</v>
      </c>
      <c r="E625" s="286"/>
      <c r="F625" s="287" t="str">
        <f>'PRINT TARIFF'!H580</f>
        <v>USD</v>
      </c>
      <c r="G625" s="288">
        <f>'PRINT TARIFF'!I580</f>
        <v>52</v>
      </c>
      <c r="H625" s="288">
        <f>'PRINT TARIFF'!J580</f>
        <v>52</v>
      </c>
      <c r="I625" s="288">
        <f>'PRINT TARIFF'!K580</f>
        <v>52</v>
      </c>
      <c r="J625" s="644" t="str">
        <f>'PRINT TARIFF'!L580</f>
        <v>Direct</v>
      </c>
      <c r="K625" s="289">
        <f>'PRINT TARIFF'!N580</f>
        <v>54</v>
      </c>
      <c r="L625" s="288">
        <f>'PRINT TARIFF'!O580</f>
        <v>0</v>
      </c>
      <c r="M625" s="288">
        <f>'PRINT TARIFF'!P580</f>
        <v>0</v>
      </c>
      <c r="N625" s="288">
        <f>'PRINT TARIFF'!Q580</f>
        <v>20</v>
      </c>
      <c r="O625" s="288">
        <f>'PRINT TARIFF'!R580</f>
        <v>0</v>
      </c>
      <c r="P625" s="288">
        <f>'PRINT TARIFF'!S580</f>
        <v>0</v>
      </c>
      <c r="Q625" s="288">
        <f>'PRINT TARIFF'!T580</f>
        <v>10</v>
      </c>
      <c r="R625" s="288">
        <f>'PRINT TARIFF'!U580</f>
        <v>0</v>
      </c>
      <c r="S625" s="288">
        <f>'PRINT TARIFF'!V580</f>
        <v>0</v>
      </c>
      <c r="T625" s="288">
        <f>'PRINT TARIFF'!W580</f>
        <v>0</v>
      </c>
      <c r="U625" s="288">
        <f>'PRINT TARIFF'!X580</f>
        <v>0</v>
      </c>
      <c r="V625" s="288">
        <f>'PRINT TARIFF'!Y580</f>
        <v>0</v>
      </c>
      <c r="W625" s="288">
        <f>'PRINT TARIFF'!Z580</f>
        <v>0</v>
      </c>
      <c r="X625" s="289">
        <f>'PRINT TARIFF'!AA580</f>
        <v>132</v>
      </c>
      <c r="Y625" s="290">
        <f>'PRINT TARIFF'!AI580</f>
        <v>0</v>
      </c>
      <c r="Z625" s="290" t="str">
        <f>IF('PRINT TARIFF'!AJ580&lt;&gt;"",'PRINT TARIFF'!AJ580,"")</f>
        <v/>
      </c>
      <c r="AA625" s="291">
        <f>'PRINT TARIFF'!AK580</f>
        <v>0</v>
      </c>
    </row>
    <row r="626" spans="1:27" s="292" customFormat="1" ht="13.9" customHeight="1" x14ac:dyDescent="0.2">
      <c r="A626" s="283" t="str">
        <f>'PRINT TARIFF'!A581</f>
        <v>Sydney</v>
      </c>
      <c r="B626" s="284" t="str">
        <f>'PRINT TARIFF'!C581</f>
        <v>Shipco Transport</v>
      </c>
      <c r="C626" s="285" t="str">
        <f>'PRINT TARIFF'!D581</f>
        <v>Turkey</v>
      </c>
      <c r="D626" s="285" t="str">
        <f>'PRINT TARIFF'!E581</f>
        <v>Istanbul</v>
      </c>
      <c r="E626" s="286"/>
      <c r="F626" s="287" t="str">
        <f>'PRINT TARIFF'!H581</f>
        <v>USD</v>
      </c>
      <c r="G626" s="288">
        <f>'PRINT TARIFF'!I581</f>
        <v>53</v>
      </c>
      <c r="H626" s="288">
        <f>'PRINT TARIFF'!J581</f>
        <v>53</v>
      </c>
      <c r="I626" s="288">
        <f>'PRINT TARIFF'!K581</f>
        <v>53</v>
      </c>
      <c r="J626" s="644" t="str">
        <f>'PRINT TARIFF'!L581</f>
        <v>via SGSIN</v>
      </c>
      <c r="K626" s="289">
        <f>'PRINT TARIFF'!N581</f>
        <v>54</v>
      </c>
      <c r="L626" s="288">
        <f>'PRINT TARIFF'!O581</f>
        <v>0</v>
      </c>
      <c r="M626" s="288">
        <f>'PRINT TARIFF'!P581</f>
        <v>0</v>
      </c>
      <c r="N626" s="288">
        <f>'PRINT TARIFF'!Q581</f>
        <v>20</v>
      </c>
      <c r="O626" s="288">
        <f>'PRINT TARIFF'!R581</f>
        <v>0</v>
      </c>
      <c r="P626" s="288">
        <f>'PRINT TARIFF'!S581</f>
        <v>0</v>
      </c>
      <c r="Q626" s="288">
        <f>'PRINT TARIFF'!T581</f>
        <v>7</v>
      </c>
      <c r="R626" s="288">
        <f>'PRINT TARIFF'!U581</f>
        <v>10</v>
      </c>
      <c r="S626" s="288">
        <f>'PRINT TARIFF'!V581</f>
        <v>0</v>
      </c>
      <c r="T626" s="288">
        <f>'PRINT TARIFF'!W581</f>
        <v>0</v>
      </c>
      <c r="U626" s="288">
        <f>'PRINT TARIFF'!X581</f>
        <v>0</v>
      </c>
      <c r="V626" s="288">
        <f>'PRINT TARIFF'!Y581</f>
        <v>0</v>
      </c>
      <c r="W626" s="288">
        <f>'PRINT TARIFF'!Z581</f>
        <v>0</v>
      </c>
      <c r="X626" s="289">
        <f>'PRINT TARIFF'!AA581</f>
        <v>132</v>
      </c>
      <c r="Y626" s="290">
        <f>'PRINT TARIFF'!AI581</f>
        <v>0</v>
      </c>
      <c r="Z626" s="290" t="str">
        <f>IF('PRINT TARIFF'!AJ581&lt;&gt;"",'PRINT TARIFF'!AJ581,"")</f>
        <v/>
      </c>
      <c r="AA626" s="291">
        <f>'PRINT TARIFF'!AK581</f>
        <v>0</v>
      </c>
    </row>
    <row r="627" spans="1:27" s="292" customFormat="1" ht="13.9" customHeight="1" x14ac:dyDescent="0.2">
      <c r="A627" s="283" t="str">
        <f>'PRINT TARIFF'!A777</f>
        <v>Adelaide</v>
      </c>
      <c r="B627" s="284" t="str">
        <f>'PRINT TARIFF'!C777</f>
        <v>Shipco Transport</v>
      </c>
      <c r="C627" s="285" t="str">
        <f>'PRINT TARIFF'!D777</f>
        <v>Turkey</v>
      </c>
      <c r="D627" s="285" t="str">
        <f>'PRINT TARIFF'!E777</f>
        <v>Izmir</v>
      </c>
      <c r="E627" s="286"/>
      <c r="F627" s="287" t="str">
        <f>'PRINT TARIFF'!H777</f>
        <v>USD</v>
      </c>
      <c r="G627" s="288">
        <f>'PRINT TARIFF'!I777</f>
        <v>62</v>
      </c>
      <c r="H627" s="288">
        <f>'PRINT TARIFF'!J777</f>
        <v>62</v>
      </c>
      <c r="I627" s="288">
        <f>'PRINT TARIFF'!K777</f>
        <v>62</v>
      </c>
      <c r="J627" s="644" t="str">
        <f>'PRINT TARIFF'!L777</f>
        <v>via SGSIN</v>
      </c>
      <c r="K627" s="289">
        <f>'PRINT TARIFF'!N777</f>
        <v>82</v>
      </c>
      <c r="L627" s="288">
        <f>'PRINT TARIFF'!O777</f>
        <v>0</v>
      </c>
      <c r="M627" s="288">
        <f>'PRINT TARIFF'!P777</f>
        <v>0</v>
      </c>
      <c r="N627" s="288">
        <f>'PRINT TARIFF'!Q777</f>
        <v>20</v>
      </c>
      <c r="O627" s="288">
        <f>'PRINT TARIFF'!R777</f>
        <v>0</v>
      </c>
      <c r="P627" s="288">
        <f>'PRINT TARIFF'!S777</f>
        <v>0</v>
      </c>
      <c r="Q627" s="288">
        <f>'PRINT TARIFF'!T777</f>
        <v>10</v>
      </c>
      <c r="R627" s="288">
        <f>'PRINT TARIFF'!U777</f>
        <v>10</v>
      </c>
      <c r="S627" s="288">
        <f>'PRINT TARIFF'!V777</f>
        <v>0</v>
      </c>
      <c r="T627" s="288">
        <f>'PRINT TARIFF'!W777</f>
        <v>0</v>
      </c>
      <c r="U627" s="288">
        <f>'PRINT TARIFF'!X777</f>
        <v>0</v>
      </c>
      <c r="V627" s="288">
        <f>'PRINT TARIFF'!Y777</f>
        <v>0</v>
      </c>
      <c r="W627" s="288">
        <f>'PRINT TARIFF'!Z777</f>
        <v>0</v>
      </c>
      <c r="X627" s="289">
        <f>'PRINT TARIFF'!AA777</f>
        <v>133</v>
      </c>
      <c r="Y627" s="290">
        <f>'PRINT TARIFF'!AI777</f>
        <v>0</v>
      </c>
      <c r="Z627" s="290" t="str">
        <f>IF('PRINT TARIFF'!AJ777&lt;&gt;"",'PRINT TARIFF'!AJ777,"")</f>
        <v/>
      </c>
      <c r="AA627" s="291">
        <f>'PRINT TARIFF'!AK777</f>
        <v>0</v>
      </c>
    </row>
    <row r="628" spans="1:27" s="292" customFormat="1" ht="13.9" customHeight="1" x14ac:dyDescent="0.2">
      <c r="A628" s="283" t="str">
        <f>'PRINT TARIFF'!A778</f>
        <v>Brisbane</v>
      </c>
      <c r="B628" s="284" t="str">
        <f>'PRINT TARIFF'!C778</f>
        <v>Shipco Transport</v>
      </c>
      <c r="C628" s="285" t="str">
        <f>'PRINT TARIFF'!D778</f>
        <v>Turkey</v>
      </c>
      <c r="D628" s="285" t="str">
        <f>'PRINT TARIFF'!E778</f>
        <v>Izmir</v>
      </c>
      <c r="E628" s="286"/>
      <c r="F628" s="287" t="str">
        <f>'PRINT TARIFF'!H778</f>
        <v>USD</v>
      </c>
      <c r="G628" s="288">
        <f>'PRINT TARIFF'!I778</f>
        <v>20</v>
      </c>
      <c r="H628" s="288">
        <f>'PRINT TARIFF'!J778</f>
        <v>20</v>
      </c>
      <c r="I628" s="288">
        <f>'PRINT TARIFF'!K778</f>
        <v>20</v>
      </c>
      <c r="J628" s="644" t="str">
        <f>'PRINT TARIFF'!L778</f>
        <v>via SGSIN</v>
      </c>
      <c r="K628" s="289">
        <f>'PRINT TARIFF'!N778</f>
        <v>72</v>
      </c>
      <c r="L628" s="288">
        <f>'PRINT TARIFF'!O778</f>
        <v>0</v>
      </c>
      <c r="M628" s="288">
        <f>'PRINT TARIFF'!P778</f>
        <v>0</v>
      </c>
      <c r="N628" s="288">
        <f>'PRINT TARIFF'!Q778</f>
        <v>20</v>
      </c>
      <c r="O628" s="288">
        <f>'PRINT TARIFF'!R778</f>
        <v>0</v>
      </c>
      <c r="P628" s="288">
        <f>'PRINT TARIFF'!S778</f>
        <v>0</v>
      </c>
      <c r="Q628" s="288">
        <f>'PRINT TARIFF'!T778</f>
        <v>7</v>
      </c>
      <c r="R628" s="288">
        <f>'PRINT TARIFF'!U778</f>
        <v>0</v>
      </c>
      <c r="S628" s="288">
        <f>'PRINT TARIFF'!V778</f>
        <v>0</v>
      </c>
      <c r="T628" s="288">
        <f>'PRINT TARIFF'!W778</f>
        <v>0</v>
      </c>
      <c r="U628" s="288">
        <f>'PRINT TARIFF'!X778</f>
        <v>0</v>
      </c>
      <c r="V628" s="288">
        <f>'PRINT TARIFF'!Y778</f>
        <v>0</v>
      </c>
      <c r="W628" s="288">
        <f>'PRINT TARIFF'!Z778</f>
        <v>0</v>
      </c>
      <c r="X628" s="289">
        <f>'PRINT TARIFF'!AA778</f>
        <v>133</v>
      </c>
      <c r="Y628" s="290">
        <f>'PRINT TARIFF'!AI778</f>
        <v>0</v>
      </c>
      <c r="Z628" s="290" t="str">
        <f>IF('PRINT TARIFF'!AJ778&lt;&gt;"",'PRINT TARIFF'!AJ778,"")</f>
        <v/>
      </c>
      <c r="AA628" s="291">
        <f>'PRINT TARIFF'!AK778</f>
        <v>0</v>
      </c>
    </row>
    <row r="629" spans="1:27" s="292" customFormat="1" ht="13.9" customHeight="1" x14ac:dyDescent="0.2">
      <c r="A629" s="283" t="str">
        <f>'PRINT TARIFF'!A779</f>
        <v>Fremantle</v>
      </c>
      <c r="B629" s="284" t="str">
        <f>'PRINT TARIFF'!C779</f>
        <v>Shipco Transport</v>
      </c>
      <c r="C629" s="285" t="str">
        <f>'PRINT TARIFF'!D779</f>
        <v>Turkey</v>
      </c>
      <c r="D629" s="285" t="str">
        <f>'PRINT TARIFF'!E779</f>
        <v>Izmir</v>
      </c>
      <c r="E629" s="286"/>
      <c r="F629" s="287" t="str">
        <f>'PRINT TARIFF'!H779</f>
        <v>USD</v>
      </c>
      <c r="G629" s="288">
        <f>'PRINT TARIFF'!I779</f>
        <v>62</v>
      </c>
      <c r="H629" s="288">
        <f>'PRINT TARIFF'!J779</f>
        <v>62</v>
      </c>
      <c r="I629" s="288">
        <f>'PRINT TARIFF'!K779</f>
        <v>62</v>
      </c>
      <c r="J629" s="644" t="str">
        <f>'PRINT TARIFF'!L779</f>
        <v>via SGSIN</v>
      </c>
      <c r="K629" s="289">
        <f>'PRINT TARIFF'!N779</f>
        <v>70</v>
      </c>
      <c r="L629" s="288">
        <f>'PRINT TARIFF'!O779</f>
        <v>0</v>
      </c>
      <c r="M629" s="288">
        <f>'PRINT TARIFF'!P779</f>
        <v>0</v>
      </c>
      <c r="N629" s="288">
        <f>'PRINT TARIFF'!Q779</f>
        <v>20</v>
      </c>
      <c r="O629" s="288">
        <f>'PRINT TARIFF'!R779</f>
        <v>0</v>
      </c>
      <c r="P629" s="288">
        <f>'PRINT TARIFF'!S779</f>
        <v>0</v>
      </c>
      <c r="Q629" s="288">
        <f>'PRINT TARIFF'!T779</f>
        <v>10</v>
      </c>
      <c r="R629" s="288">
        <f>'PRINT TARIFF'!U779</f>
        <v>10</v>
      </c>
      <c r="S629" s="288">
        <f>'PRINT TARIFF'!V779</f>
        <v>0</v>
      </c>
      <c r="T629" s="288">
        <f>'PRINT TARIFF'!W779</f>
        <v>0</v>
      </c>
      <c r="U629" s="288">
        <f>'PRINT TARIFF'!X779</f>
        <v>0</v>
      </c>
      <c r="V629" s="288">
        <f>'PRINT TARIFF'!Y779</f>
        <v>0</v>
      </c>
      <c r="W629" s="288">
        <f>'PRINT TARIFF'!Z779</f>
        <v>0</v>
      </c>
      <c r="X629" s="289">
        <f>'PRINT TARIFF'!AA779</f>
        <v>133</v>
      </c>
      <c r="Y629" s="290">
        <f>'PRINT TARIFF'!AI779</f>
        <v>0</v>
      </c>
      <c r="Z629" s="290" t="str">
        <f>IF('PRINT TARIFF'!AJ779&lt;&gt;"",'PRINT TARIFF'!AJ779,"")</f>
        <v/>
      </c>
      <c r="AA629" s="291">
        <f>'PRINT TARIFF'!AK779</f>
        <v>0</v>
      </c>
    </row>
    <row r="630" spans="1:27" s="292" customFormat="1" ht="13.9" customHeight="1" x14ac:dyDescent="0.2">
      <c r="A630" s="283" t="str">
        <f>'PRINT TARIFF'!A780</f>
        <v>Melbourne</v>
      </c>
      <c r="B630" s="284" t="str">
        <f>'PRINT TARIFF'!C780</f>
        <v>Shipco Transport</v>
      </c>
      <c r="C630" s="285" t="str">
        <f>'PRINT TARIFF'!D780</f>
        <v>Turkey</v>
      </c>
      <c r="D630" s="285" t="str">
        <f>'PRINT TARIFF'!E780</f>
        <v>Izmir</v>
      </c>
      <c r="E630" s="286"/>
      <c r="F630" s="287" t="str">
        <f>'PRINT TARIFF'!H780</f>
        <v>USD</v>
      </c>
      <c r="G630" s="288">
        <f>'PRINT TARIFF'!I780</f>
        <v>20</v>
      </c>
      <c r="H630" s="288">
        <f>'PRINT TARIFF'!J780</f>
        <v>20</v>
      </c>
      <c r="I630" s="288">
        <f>'PRINT TARIFF'!K780</f>
        <v>20</v>
      </c>
      <c r="J630" s="644" t="str">
        <f>'PRINT TARIFF'!L780</f>
        <v>via SGSIN</v>
      </c>
      <c r="K630" s="289">
        <f>'PRINT TARIFF'!N780</f>
        <v>73</v>
      </c>
      <c r="L630" s="288">
        <f>'PRINT TARIFF'!O780</f>
        <v>0</v>
      </c>
      <c r="M630" s="288">
        <f>'PRINT TARIFF'!P780</f>
        <v>0</v>
      </c>
      <c r="N630" s="288">
        <f>'PRINT TARIFF'!Q780</f>
        <v>20</v>
      </c>
      <c r="O630" s="288">
        <f>'PRINT TARIFF'!R780</f>
        <v>0</v>
      </c>
      <c r="P630" s="288">
        <f>'PRINT TARIFF'!S780</f>
        <v>0</v>
      </c>
      <c r="Q630" s="288">
        <f>'PRINT TARIFF'!T780</f>
        <v>7</v>
      </c>
      <c r="R630" s="288">
        <f>'PRINT TARIFF'!U780</f>
        <v>0</v>
      </c>
      <c r="S630" s="288">
        <f>'PRINT TARIFF'!V780</f>
        <v>0</v>
      </c>
      <c r="T630" s="288">
        <f>'PRINT TARIFF'!W780</f>
        <v>0</v>
      </c>
      <c r="U630" s="288">
        <f>'PRINT TARIFF'!X780</f>
        <v>0</v>
      </c>
      <c r="V630" s="288">
        <f>'PRINT TARIFF'!Y780</f>
        <v>0</v>
      </c>
      <c r="W630" s="288">
        <f>'PRINT TARIFF'!Z780</f>
        <v>0</v>
      </c>
      <c r="X630" s="289">
        <f>'PRINT TARIFF'!AA780</f>
        <v>133</v>
      </c>
      <c r="Y630" s="290">
        <f>'PRINT TARIFF'!AI780</f>
        <v>0</v>
      </c>
      <c r="Z630" s="290" t="str">
        <f>IF('PRINT TARIFF'!AJ780&lt;&gt;"",'PRINT TARIFF'!AJ780,"")</f>
        <v/>
      </c>
      <c r="AA630" s="291">
        <f>'PRINT TARIFF'!AK780</f>
        <v>0</v>
      </c>
    </row>
    <row r="631" spans="1:27" s="292" customFormat="1" ht="13.9" customHeight="1" x14ac:dyDescent="0.2">
      <c r="A631" s="283" t="str">
        <f>'PRINT TARIFF'!A781</f>
        <v>Sydney</v>
      </c>
      <c r="B631" s="284" t="str">
        <f>'PRINT TARIFF'!C781</f>
        <v>Shipco Transport</v>
      </c>
      <c r="C631" s="285" t="str">
        <f>'PRINT TARIFF'!D781</f>
        <v>Turkey</v>
      </c>
      <c r="D631" s="285" t="str">
        <f>'PRINT TARIFF'!E781</f>
        <v>Izmir</v>
      </c>
      <c r="E631" s="286"/>
      <c r="F631" s="287" t="str">
        <f>'PRINT TARIFF'!H781</f>
        <v>USD</v>
      </c>
      <c r="G631" s="288">
        <f>'PRINT TARIFF'!I781</f>
        <v>20</v>
      </c>
      <c r="H631" s="288">
        <f>'PRINT TARIFF'!J781</f>
        <v>20</v>
      </c>
      <c r="I631" s="288">
        <f>'PRINT TARIFF'!K781</f>
        <v>20</v>
      </c>
      <c r="J631" s="644" t="str">
        <f>'PRINT TARIFF'!L781</f>
        <v>via SGSIN</v>
      </c>
      <c r="K631" s="289">
        <f>'PRINT TARIFF'!N781</f>
        <v>75</v>
      </c>
      <c r="L631" s="288">
        <f>'PRINT TARIFF'!O781</f>
        <v>0</v>
      </c>
      <c r="M631" s="288">
        <f>'PRINT TARIFF'!P781</f>
        <v>0</v>
      </c>
      <c r="N631" s="288">
        <f>'PRINT TARIFF'!Q781</f>
        <v>20</v>
      </c>
      <c r="O631" s="288">
        <f>'PRINT TARIFF'!R781</f>
        <v>0</v>
      </c>
      <c r="P631" s="288">
        <f>'PRINT TARIFF'!S781</f>
        <v>0</v>
      </c>
      <c r="Q631" s="288">
        <f>'PRINT TARIFF'!T781</f>
        <v>7</v>
      </c>
      <c r="R631" s="288">
        <f>'PRINT TARIFF'!U781</f>
        <v>0</v>
      </c>
      <c r="S631" s="288">
        <f>'PRINT TARIFF'!V781</f>
        <v>0</v>
      </c>
      <c r="T631" s="288">
        <f>'PRINT TARIFF'!W781</f>
        <v>0</v>
      </c>
      <c r="U631" s="288">
        <f>'PRINT TARIFF'!X781</f>
        <v>0</v>
      </c>
      <c r="V631" s="288">
        <f>'PRINT TARIFF'!Y781</f>
        <v>0</v>
      </c>
      <c r="W631" s="288">
        <f>'PRINT TARIFF'!Z781</f>
        <v>0</v>
      </c>
      <c r="X631" s="289">
        <f>'PRINT TARIFF'!AA781</f>
        <v>133</v>
      </c>
      <c r="Y631" s="290">
        <f>'PRINT TARIFF'!AI781</f>
        <v>0</v>
      </c>
      <c r="Z631" s="290" t="str">
        <f>IF('PRINT TARIFF'!AJ781&lt;&gt;"",'PRINT TARIFF'!AJ781,"")</f>
        <v/>
      </c>
      <c r="AA631" s="291">
        <f>'PRINT TARIFF'!AK781</f>
        <v>0</v>
      </c>
    </row>
    <row r="632" spans="1:27" s="292" customFormat="1" ht="13.9" customHeight="1" x14ac:dyDescent="0.2">
      <c r="A632" s="283" t="str">
        <f>'PRINT TARIFF'!A582</f>
        <v>Adelaide</v>
      </c>
      <c r="B632" s="284" t="str">
        <f>'PRINT TARIFF'!C582</f>
        <v>SSC Consolidation Dubai</v>
      </c>
      <c r="C632" s="285" t="str">
        <f>'PRINT TARIFF'!D582</f>
        <v>UAE</v>
      </c>
      <c r="D632" s="285" t="str">
        <f>'PRINT TARIFF'!E582</f>
        <v>Dubai</v>
      </c>
      <c r="E632" s="286"/>
      <c r="F632" s="287" t="str">
        <f>'PRINT TARIFF'!H582</f>
        <v>USD</v>
      </c>
      <c r="G632" s="288" t="str">
        <f>'PRINT TARIFF'!I582</f>
        <v>OR</v>
      </c>
      <c r="H632" s="288" t="str">
        <f>'PRINT TARIFF'!J582</f>
        <v>OR</v>
      </c>
      <c r="I632" s="288" t="str">
        <f>'PRINT TARIFF'!K582</f>
        <v>OR</v>
      </c>
      <c r="J632" s="644" t="str">
        <f>'PRINT TARIFF'!L582</f>
        <v>via SGSIN</v>
      </c>
      <c r="K632" s="289">
        <f>'PRINT TARIFF'!N582</f>
        <v>46</v>
      </c>
      <c r="L632" s="288">
        <f>'PRINT TARIFF'!O582</f>
        <v>0</v>
      </c>
      <c r="M632" s="288">
        <f>'PRINT TARIFF'!P582</f>
        <v>0</v>
      </c>
      <c r="N632" s="288">
        <f>'PRINT TARIFF'!Q582</f>
        <v>20</v>
      </c>
      <c r="O632" s="288">
        <f>'PRINT TARIFF'!R582</f>
        <v>0</v>
      </c>
      <c r="P632" s="288">
        <f>'PRINT TARIFF'!S582</f>
        <v>0</v>
      </c>
      <c r="Q632" s="288">
        <f>'PRINT TARIFF'!T582</f>
        <v>7</v>
      </c>
      <c r="R632" s="288">
        <f>'PRINT TARIFF'!U582</f>
        <v>10</v>
      </c>
      <c r="S632" s="288">
        <f>'PRINT TARIFF'!V582</f>
        <v>0</v>
      </c>
      <c r="T632" s="288">
        <f>'PRINT TARIFF'!W582</f>
        <v>0</v>
      </c>
      <c r="U632" s="288">
        <f>'PRINT TARIFF'!X582</f>
        <v>0</v>
      </c>
      <c r="V632" s="288">
        <f>'PRINT TARIFF'!Y582</f>
        <v>0</v>
      </c>
      <c r="W632" s="288">
        <f>'PRINT TARIFF'!Z582</f>
        <v>0</v>
      </c>
      <c r="X632" s="289">
        <f>'PRINT TARIFF'!AA582</f>
        <v>134</v>
      </c>
      <c r="Y632" s="290">
        <f>'PRINT TARIFF'!AI582</f>
        <v>0</v>
      </c>
      <c r="Z632" s="290" t="str">
        <f>IF('PRINT TARIFF'!AJ582&lt;&gt;"",'PRINT TARIFF'!AJ582,"")</f>
        <v/>
      </c>
      <c r="AA632" s="291">
        <f>'PRINT TARIFF'!AK582</f>
        <v>0</v>
      </c>
    </row>
    <row r="633" spans="1:27" s="292" customFormat="1" ht="13.9" customHeight="1" x14ac:dyDescent="0.2">
      <c r="A633" s="283" t="str">
        <f>'PRINT TARIFF'!A583</f>
        <v>Brisbane</v>
      </c>
      <c r="B633" s="284" t="str">
        <f>'PRINT TARIFF'!C583</f>
        <v>SSC Consolidation Dubai</v>
      </c>
      <c r="C633" s="285" t="str">
        <f>'PRINT TARIFF'!D583</f>
        <v>UAE</v>
      </c>
      <c r="D633" s="285" t="str">
        <f>'PRINT TARIFF'!E583</f>
        <v>Dubai</v>
      </c>
      <c r="E633" s="286"/>
      <c r="F633" s="287" t="str">
        <f>'PRINT TARIFF'!H583</f>
        <v>USD</v>
      </c>
      <c r="G633" s="288" t="str">
        <f>'PRINT TARIFF'!I583</f>
        <v>OR</v>
      </c>
      <c r="H633" s="288" t="str">
        <f>'PRINT TARIFF'!J583</f>
        <v>OR</v>
      </c>
      <c r="I633" s="288" t="str">
        <f>'PRINT TARIFF'!K583</f>
        <v>OR</v>
      </c>
      <c r="J633" s="644" t="str">
        <f>'PRINT TARIFF'!L583</f>
        <v>via SGSIN</v>
      </c>
      <c r="K633" s="289">
        <f>'PRINT TARIFF'!N583</f>
        <v>36</v>
      </c>
      <c r="L633" s="288">
        <f>'PRINT TARIFF'!O583</f>
        <v>0</v>
      </c>
      <c r="M633" s="288">
        <f>'PRINT TARIFF'!P583</f>
        <v>0</v>
      </c>
      <c r="N633" s="288">
        <f>'PRINT TARIFF'!Q583</f>
        <v>20</v>
      </c>
      <c r="O633" s="288">
        <f>'PRINT TARIFF'!R583</f>
        <v>0</v>
      </c>
      <c r="P633" s="288">
        <f>'PRINT TARIFF'!S583</f>
        <v>0</v>
      </c>
      <c r="Q633" s="288">
        <f>'PRINT TARIFF'!T583</f>
        <v>7</v>
      </c>
      <c r="R633" s="288">
        <f>'PRINT TARIFF'!U583</f>
        <v>10</v>
      </c>
      <c r="S633" s="288">
        <f>'PRINT TARIFF'!V583</f>
        <v>0</v>
      </c>
      <c r="T633" s="288">
        <f>'PRINT TARIFF'!W583</f>
        <v>0</v>
      </c>
      <c r="U633" s="288">
        <f>'PRINT TARIFF'!X583</f>
        <v>0</v>
      </c>
      <c r="V633" s="288">
        <f>'PRINT TARIFF'!Y583</f>
        <v>0</v>
      </c>
      <c r="W633" s="288">
        <f>'PRINT TARIFF'!Z583</f>
        <v>0</v>
      </c>
      <c r="X633" s="289">
        <f>'PRINT TARIFF'!AA583</f>
        <v>134</v>
      </c>
      <c r="Y633" s="290">
        <f>'PRINT TARIFF'!AI583</f>
        <v>0</v>
      </c>
      <c r="Z633" s="290" t="str">
        <f>IF('PRINT TARIFF'!AJ583&lt;&gt;"",'PRINT TARIFF'!AJ583,"")</f>
        <v/>
      </c>
      <c r="AA633" s="291">
        <f>'PRINT TARIFF'!AK583</f>
        <v>0</v>
      </c>
    </row>
    <row r="634" spans="1:27" s="292" customFormat="1" ht="13.9" customHeight="1" x14ac:dyDescent="0.2">
      <c r="A634" s="283" t="str">
        <f>'PRINT TARIFF'!A584</f>
        <v>Fremantle</v>
      </c>
      <c r="B634" s="284" t="str">
        <f>'PRINT TARIFF'!C584</f>
        <v>SSC Consolidation Dubai</v>
      </c>
      <c r="C634" s="285" t="str">
        <f>'PRINT TARIFF'!D584</f>
        <v>UAE</v>
      </c>
      <c r="D634" s="285" t="str">
        <f>'PRINT TARIFF'!E584</f>
        <v>Dubai</v>
      </c>
      <c r="E634" s="286"/>
      <c r="F634" s="287" t="str">
        <f>'PRINT TARIFF'!H584</f>
        <v>USD</v>
      </c>
      <c r="G634" s="288" t="str">
        <f>'PRINT TARIFF'!I584</f>
        <v>OR</v>
      </c>
      <c r="H634" s="288" t="str">
        <f>'PRINT TARIFF'!J584</f>
        <v>OR</v>
      </c>
      <c r="I634" s="288" t="str">
        <f>'PRINT TARIFF'!K584</f>
        <v>OR</v>
      </c>
      <c r="J634" s="644" t="str">
        <f>'PRINT TARIFF'!L584</f>
        <v>via SGSIN</v>
      </c>
      <c r="K634" s="289">
        <f>'PRINT TARIFF'!N584</f>
        <v>34</v>
      </c>
      <c r="L634" s="288">
        <f>'PRINT TARIFF'!O584</f>
        <v>0</v>
      </c>
      <c r="M634" s="288">
        <f>'PRINT TARIFF'!P584</f>
        <v>0</v>
      </c>
      <c r="N634" s="288">
        <f>'PRINT TARIFF'!Q584</f>
        <v>20</v>
      </c>
      <c r="O634" s="288">
        <f>'PRINT TARIFF'!R584</f>
        <v>0</v>
      </c>
      <c r="P634" s="288">
        <f>'PRINT TARIFF'!S584</f>
        <v>0</v>
      </c>
      <c r="Q634" s="288">
        <f>'PRINT TARIFF'!T584</f>
        <v>7</v>
      </c>
      <c r="R634" s="288">
        <f>'PRINT TARIFF'!U584</f>
        <v>10</v>
      </c>
      <c r="S634" s="288">
        <f>'PRINT TARIFF'!V584</f>
        <v>0</v>
      </c>
      <c r="T634" s="288">
        <f>'PRINT TARIFF'!W584</f>
        <v>0</v>
      </c>
      <c r="U634" s="288">
        <f>'PRINT TARIFF'!X584</f>
        <v>0</v>
      </c>
      <c r="V634" s="288">
        <f>'PRINT TARIFF'!Y584</f>
        <v>0</v>
      </c>
      <c r="W634" s="288">
        <f>'PRINT TARIFF'!Z584</f>
        <v>0</v>
      </c>
      <c r="X634" s="289">
        <f>'PRINT TARIFF'!AA584</f>
        <v>134</v>
      </c>
      <c r="Y634" s="290">
        <f>'PRINT TARIFF'!AI584</f>
        <v>0</v>
      </c>
      <c r="Z634" s="290" t="str">
        <f>IF('PRINT TARIFF'!AJ584&lt;&gt;"",'PRINT TARIFF'!AJ584,"")</f>
        <v/>
      </c>
      <c r="AA634" s="291">
        <f>'PRINT TARIFF'!AK584</f>
        <v>0</v>
      </c>
    </row>
    <row r="635" spans="1:27" s="292" customFormat="1" ht="13.9" customHeight="1" x14ac:dyDescent="0.2">
      <c r="A635" s="283" t="str">
        <f>'PRINT TARIFF'!A585</f>
        <v>Melbourne</v>
      </c>
      <c r="B635" s="284" t="str">
        <f>'PRINT TARIFF'!C585</f>
        <v>SSC Consolidation Dubai</v>
      </c>
      <c r="C635" s="285" t="str">
        <f>'PRINT TARIFF'!D585</f>
        <v>UAE</v>
      </c>
      <c r="D635" s="285" t="str">
        <f>'PRINT TARIFF'!E585</f>
        <v>Dubai</v>
      </c>
      <c r="E635" s="286"/>
      <c r="F635" s="287" t="str">
        <f>'PRINT TARIFF'!H585</f>
        <v>USD</v>
      </c>
      <c r="G635" s="288" t="str">
        <f>'PRINT TARIFF'!I585</f>
        <v>OR</v>
      </c>
      <c r="H635" s="288" t="str">
        <f>'PRINT TARIFF'!J585</f>
        <v>OR</v>
      </c>
      <c r="I635" s="288" t="str">
        <f>'PRINT TARIFF'!K585</f>
        <v>OR</v>
      </c>
      <c r="J635" s="644" t="str">
        <f>'PRINT TARIFF'!L585</f>
        <v>via SGSIN</v>
      </c>
      <c r="K635" s="289">
        <f>'PRINT TARIFF'!N585</f>
        <v>37</v>
      </c>
      <c r="L635" s="288">
        <f>'PRINT TARIFF'!O585</f>
        <v>0</v>
      </c>
      <c r="M635" s="288">
        <f>'PRINT TARIFF'!P585</f>
        <v>0</v>
      </c>
      <c r="N635" s="288">
        <f>'PRINT TARIFF'!Q585</f>
        <v>20</v>
      </c>
      <c r="O635" s="288">
        <f>'PRINT TARIFF'!R585</f>
        <v>0</v>
      </c>
      <c r="P635" s="288">
        <f>'PRINT TARIFF'!S585</f>
        <v>0</v>
      </c>
      <c r="Q635" s="288">
        <f>'PRINT TARIFF'!T585</f>
        <v>7</v>
      </c>
      <c r="R635" s="288">
        <f>'PRINT TARIFF'!U585</f>
        <v>10</v>
      </c>
      <c r="S635" s="288">
        <f>'PRINT TARIFF'!V585</f>
        <v>0</v>
      </c>
      <c r="T635" s="288">
        <f>'PRINT TARIFF'!W585</f>
        <v>0</v>
      </c>
      <c r="U635" s="288">
        <f>'PRINT TARIFF'!X585</f>
        <v>0</v>
      </c>
      <c r="V635" s="288">
        <f>'PRINT TARIFF'!Y585</f>
        <v>0</v>
      </c>
      <c r="W635" s="288">
        <f>'PRINT TARIFF'!Z585</f>
        <v>0</v>
      </c>
      <c r="X635" s="289">
        <f>'PRINT TARIFF'!AA585</f>
        <v>134</v>
      </c>
      <c r="Y635" s="290">
        <f>'PRINT TARIFF'!AI585</f>
        <v>0</v>
      </c>
      <c r="Z635" s="290" t="str">
        <f>IF('PRINT TARIFF'!AJ585&lt;&gt;"",'PRINT TARIFF'!AJ585,"")</f>
        <v/>
      </c>
      <c r="AA635" s="291">
        <f>'PRINT TARIFF'!AK585</f>
        <v>0</v>
      </c>
    </row>
    <row r="636" spans="1:27" s="292" customFormat="1" ht="13.9" customHeight="1" x14ac:dyDescent="0.2">
      <c r="A636" s="283" t="str">
        <f>'PRINT TARIFF'!A586</f>
        <v>Sydney</v>
      </c>
      <c r="B636" s="284" t="str">
        <f>'PRINT TARIFF'!C586</f>
        <v>SSC Consolidation Dubai</v>
      </c>
      <c r="C636" s="285" t="str">
        <f>'PRINT TARIFF'!D586</f>
        <v>UAE</v>
      </c>
      <c r="D636" s="285" t="str">
        <f>'PRINT TARIFF'!E586</f>
        <v>Dubai</v>
      </c>
      <c r="E636" s="286"/>
      <c r="F636" s="287" t="str">
        <f>'PRINT TARIFF'!H586</f>
        <v>USD</v>
      </c>
      <c r="G636" s="288" t="str">
        <f>'PRINT TARIFF'!I586</f>
        <v>OR</v>
      </c>
      <c r="H636" s="288" t="str">
        <f>'PRINT TARIFF'!J586</f>
        <v>OR</v>
      </c>
      <c r="I636" s="288" t="str">
        <f>'PRINT TARIFF'!K586</f>
        <v>OR</v>
      </c>
      <c r="J636" s="644" t="str">
        <f>'PRINT TARIFF'!L586</f>
        <v>via SGSIN</v>
      </c>
      <c r="K636" s="289">
        <f>'PRINT TARIFF'!N586</f>
        <v>39</v>
      </c>
      <c r="L636" s="288">
        <f>'PRINT TARIFF'!O586</f>
        <v>0</v>
      </c>
      <c r="M636" s="288">
        <f>'PRINT TARIFF'!P586</f>
        <v>0</v>
      </c>
      <c r="N636" s="288">
        <f>'PRINT TARIFF'!Q586</f>
        <v>20</v>
      </c>
      <c r="O636" s="288">
        <f>'PRINT TARIFF'!R586</f>
        <v>0</v>
      </c>
      <c r="P636" s="288">
        <f>'PRINT TARIFF'!S586</f>
        <v>0</v>
      </c>
      <c r="Q636" s="288">
        <f>'PRINT TARIFF'!T586</f>
        <v>7</v>
      </c>
      <c r="R636" s="288">
        <f>'PRINT TARIFF'!U586</f>
        <v>10</v>
      </c>
      <c r="S636" s="288">
        <f>'PRINT TARIFF'!V586</f>
        <v>0</v>
      </c>
      <c r="T636" s="288">
        <f>'PRINT TARIFF'!W586</f>
        <v>0</v>
      </c>
      <c r="U636" s="288">
        <f>'PRINT TARIFF'!X586</f>
        <v>0</v>
      </c>
      <c r="V636" s="288">
        <f>'PRINT TARIFF'!Y586</f>
        <v>0</v>
      </c>
      <c r="W636" s="288">
        <f>'PRINT TARIFF'!Z586</f>
        <v>0</v>
      </c>
      <c r="X636" s="289">
        <f>'PRINT TARIFF'!AA586</f>
        <v>134</v>
      </c>
      <c r="Y636" s="290">
        <f>'PRINT TARIFF'!AI586</f>
        <v>0</v>
      </c>
      <c r="Z636" s="290" t="str">
        <f>IF('PRINT TARIFF'!AJ586&lt;&gt;"",'PRINT TARIFF'!AJ586,"")</f>
        <v/>
      </c>
      <c r="AA636" s="291">
        <f>'PRINT TARIFF'!AK586</f>
        <v>0</v>
      </c>
    </row>
    <row r="637" spans="1:27" s="292" customFormat="1" ht="13.9" customHeight="1" x14ac:dyDescent="0.2">
      <c r="A637" s="283" t="str">
        <f>'PRINT TARIFF'!A587</f>
        <v>Adelaide</v>
      </c>
      <c r="B637" s="284" t="str">
        <f>'PRINT TARIFF'!C587</f>
        <v>Bronel Group</v>
      </c>
      <c r="C637" s="285" t="str">
        <f>'PRINT TARIFF'!D587</f>
        <v>UK</v>
      </c>
      <c r="D637" s="285" t="str">
        <f>'PRINT TARIFF'!E587</f>
        <v>London</v>
      </c>
      <c r="E637" s="286"/>
      <c r="F637" s="287" t="str">
        <f>'PRINT TARIFF'!H587</f>
        <v>USD</v>
      </c>
      <c r="G637" s="288">
        <f>'PRINT TARIFF'!I587</f>
        <v>156</v>
      </c>
      <c r="H637" s="288">
        <f>'PRINT TARIFF'!J587</f>
        <v>156</v>
      </c>
      <c r="I637" s="288">
        <f>'PRINT TARIFF'!K587</f>
        <v>156</v>
      </c>
      <c r="J637" s="644" t="str">
        <f>'PRINT TARIFF'!L587</f>
        <v>Direct via AUMEL</v>
      </c>
      <c r="K637" s="289">
        <f>'PRINT TARIFF'!N587</f>
        <v>50</v>
      </c>
      <c r="L637" s="288">
        <f>'PRINT TARIFF'!O587</f>
        <v>0</v>
      </c>
      <c r="M637" s="288">
        <f>'PRINT TARIFF'!P587</f>
        <v>0</v>
      </c>
      <c r="N637" s="288">
        <f>'PRINT TARIFF'!Q587</f>
        <v>20</v>
      </c>
      <c r="O637" s="288">
        <f>'PRINT TARIFF'!R587</f>
        <v>0</v>
      </c>
      <c r="P637" s="288">
        <f>'PRINT TARIFF'!S587</f>
        <v>20</v>
      </c>
      <c r="Q637" s="288">
        <f>'PRINT TARIFF'!T587</f>
        <v>12</v>
      </c>
      <c r="R637" s="288">
        <f>'PRINT TARIFF'!U587</f>
        <v>0</v>
      </c>
      <c r="S637" s="288">
        <f>'PRINT TARIFF'!V587</f>
        <v>0</v>
      </c>
      <c r="T637" s="288">
        <f>'PRINT TARIFF'!W587</f>
        <v>0</v>
      </c>
      <c r="U637" s="288">
        <f>'PRINT TARIFF'!X587</f>
        <v>0</v>
      </c>
      <c r="V637" s="288">
        <f>'PRINT TARIFF'!Y587</f>
        <v>0</v>
      </c>
      <c r="W637" s="288">
        <f>'PRINT TARIFF'!Z587</f>
        <v>0</v>
      </c>
      <c r="X637" s="289">
        <f>'PRINT TARIFF'!AA587</f>
        <v>135</v>
      </c>
      <c r="Y637" s="290">
        <f>'PRINT TARIFF'!AI587</f>
        <v>0</v>
      </c>
      <c r="Z637" s="290" t="str">
        <f>IF('PRINT TARIFF'!AJ587&lt;&gt;"",'PRINT TARIFF'!AJ587,"")</f>
        <v/>
      </c>
      <c r="AA637" s="291">
        <f>'PRINT TARIFF'!AK587</f>
        <v>0</v>
      </c>
    </row>
    <row r="638" spans="1:27" s="292" customFormat="1" ht="13.9" customHeight="1" x14ac:dyDescent="0.2">
      <c r="A638" s="283" t="str">
        <f>'PRINT TARIFF'!A588</f>
        <v>Brisbane</v>
      </c>
      <c r="B638" s="284" t="str">
        <f>'PRINT TARIFF'!C588</f>
        <v>Bronel Group</v>
      </c>
      <c r="C638" s="285" t="str">
        <f>'PRINT TARIFF'!D588</f>
        <v>UK</v>
      </c>
      <c r="D638" s="285" t="str">
        <f>'PRINT TARIFF'!E588</f>
        <v>London</v>
      </c>
      <c r="E638" s="286"/>
      <c r="F638" s="287" t="str">
        <f>'PRINT TARIFF'!H588</f>
        <v>USD</v>
      </c>
      <c r="G638" s="288">
        <f>'PRINT TARIFF'!I588</f>
        <v>115</v>
      </c>
      <c r="H638" s="288">
        <f>'PRINT TARIFF'!J588</f>
        <v>115</v>
      </c>
      <c r="I638" s="288">
        <f>'PRINT TARIFF'!K588</f>
        <v>115</v>
      </c>
      <c r="J638" s="644" t="str">
        <f>'PRINT TARIFF'!L588</f>
        <v>Direct via SGSIN</v>
      </c>
      <c r="K638" s="289">
        <f>'PRINT TARIFF'!N588</f>
        <v>34</v>
      </c>
      <c r="L638" s="288">
        <f>'PRINT TARIFF'!O588</f>
        <v>0</v>
      </c>
      <c r="M638" s="288">
        <f>'PRINT TARIFF'!P588</f>
        <v>0</v>
      </c>
      <c r="N638" s="288">
        <f>'PRINT TARIFF'!Q588</f>
        <v>0</v>
      </c>
      <c r="O638" s="288">
        <f>'PRINT TARIFF'!R588</f>
        <v>0</v>
      </c>
      <c r="P638" s="288">
        <f>'PRINT TARIFF'!S588</f>
        <v>20</v>
      </c>
      <c r="Q638" s="288">
        <f>'PRINT TARIFF'!T588</f>
        <v>12</v>
      </c>
      <c r="R638" s="288">
        <f>'PRINT TARIFF'!U588</f>
        <v>0</v>
      </c>
      <c r="S638" s="288">
        <f>'PRINT TARIFF'!V588</f>
        <v>0</v>
      </c>
      <c r="T638" s="288">
        <f>'PRINT TARIFF'!W588</f>
        <v>0</v>
      </c>
      <c r="U638" s="288">
        <f>'PRINT TARIFF'!X588</f>
        <v>0</v>
      </c>
      <c r="V638" s="288">
        <f>'PRINT TARIFF'!Y588</f>
        <v>0</v>
      </c>
      <c r="W638" s="288">
        <f>'PRINT TARIFF'!Z588</f>
        <v>0</v>
      </c>
      <c r="X638" s="289">
        <f>'PRINT TARIFF'!AA588</f>
        <v>135</v>
      </c>
      <c r="Y638" s="290">
        <f>'PRINT TARIFF'!AI588</f>
        <v>0</v>
      </c>
      <c r="Z638" s="290" t="str">
        <f>IF('PRINT TARIFF'!AJ588&lt;&gt;"",'PRINT TARIFF'!AJ588,"")</f>
        <v/>
      </c>
      <c r="AA638" s="291">
        <f>'PRINT TARIFF'!AK588</f>
        <v>0</v>
      </c>
    </row>
    <row r="639" spans="1:27" s="292" customFormat="1" ht="13.9" customHeight="1" x14ac:dyDescent="0.2">
      <c r="A639" s="283" t="str">
        <f>'PRINT TARIFF'!A589</f>
        <v>Fremantle</v>
      </c>
      <c r="B639" s="284" t="str">
        <f>'PRINT TARIFF'!C589</f>
        <v>Shipco Transport</v>
      </c>
      <c r="C639" s="285" t="str">
        <f>'PRINT TARIFF'!D589</f>
        <v>UK</v>
      </c>
      <c r="D639" s="285" t="str">
        <f>'PRINT TARIFF'!E589</f>
        <v>London</v>
      </c>
      <c r="E639" s="286"/>
      <c r="F639" s="287" t="str">
        <f>'PRINT TARIFF'!H589</f>
        <v>USD</v>
      </c>
      <c r="G639" s="288">
        <f>'PRINT TARIFF'!I589</f>
        <v>81</v>
      </c>
      <c r="H639" s="288">
        <f>'PRINT TARIFF'!J589</f>
        <v>81</v>
      </c>
      <c r="I639" s="288">
        <f>'PRINT TARIFF'!K589</f>
        <v>81</v>
      </c>
      <c r="J639" s="644" t="str">
        <f>'PRINT TARIFF'!L589</f>
        <v>via SGSIN</v>
      </c>
      <c r="K639" s="289">
        <f>'PRINT TARIFF'!N589</f>
        <v>36</v>
      </c>
      <c r="L639" s="288">
        <f>'PRINT TARIFF'!O589</f>
        <v>0</v>
      </c>
      <c r="M639" s="288">
        <f>'PRINT TARIFF'!P589</f>
        <v>0</v>
      </c>
      <c r="N639" s="288">
        <f>'PRINT TARIFF'!Q589</f>
        <v>20</v>
      </c>
      <c r="O639" s="288">
        <f>'PRINT TARIFF'!R589</f>
        <v>0</v>
      </c>
      <c r="P639" s="288">
        <f>'PRINT TARIFF'!S589</f>
        <v>0</v>
      </c>
      <c r="Q639" s="288">
        <f>'PRINT TARIFF'!T589</f>
        <v>19</v>
      </c>
      <c r="R639" s="288">
        <f>'PRINT TARIFF'!U589</f>
        <v>10</v>
      </c>
      <c r="S639" s="288">
        <f>'PRINT TARIFF'!V589</f>
        <v>0</v>
      </c>
      <c r="T639" s="288">
        <f>'PRINT TARIFF'!W589</f>
        <v>0</v>
      </c>
      <c r="U639" s="288">
        <f>'PRINT TARIFF'!X589</f>
        <v>0</v>
      </c>
      <c r="V639" s="288">
        <f>'PRINT TARIFF'!Y589</f>
        <v>0</v>
      </c>
      <c r="W639" s="288">
        <f>'PRINT TARIFF'!Z589</f>
        <v>0</v>
      </c>
      <c r="X639" s="289">
        <f>'PRINT TARIFF'!AA589</f>
        <v>135</v>
      </c>
      <c r="Y639" s="290">
        <f>'PRINT TARIFF'!AI589</f>
        <v>0</v>
      </c>
      <c r="Z639" s="290" t="str">
        <f>IF('PRINT TARIFF'!AJ589&lt;&gt;"",'PRINT TARIFF'!AJ589,"")</f>
        <v/>
      </c>
      <c r="AA639" s="291">
        <f>'PRINT TARIFF'!AK589</f>
        <v>0</v>
      </c>
    </row>
    <row r="640" spans="1:27" s="292" customFormat="1" ht="13.9" customHeight="1" x14ac:dyDescent="0.2">
      <c r="A640" s="283" t="str">
        <f>'PRINT TARIFF'!A590</f>
        <v>Melbourne</v>
      </c>
      <c r="B640" s="284" t="str">
        <f>'PRINT TARIFF'!C590</f>
        <v>Bronel Group</v>
      </c>
      <c r="C640" s="285" t="str">
        <f>'PRINT TARIFF'!D590</f>
        <v>UK</v>
      </c>
      <c r="D640" s="285" t="str">
        <f>'PRINT TARIFF'!E590</f>
        <v>London</v>
      </c>
      <c r="E640" s="286"/>
      <c r="F640" s="287" t="str">
        <f>'PRINT TARIFF'!H590</f>
        <v>USD</v>
      </c>
      <c r="G640" s="288">
        <f>'PRINT TARIFF'!I590</f>
        <v>86</v>
      </c>
      <c r="H640" s="288">
        <f>'PRINT TARIFF'!J590</f>
        <v>86</v>
      </c>
      <c r="I640" s="288">
        <f>'PRINT TARIFF'!K590</f>
        <v>86</v>
      </c>
      <c r="J640" s="644" t="str">
        <f>'PRINT TARIFF'!L590</f>
        <v>Direct</v>
      </c>
      <c r="K640" s="289">
        <f>'PRINT TARIFF'!N590</f>
        <v>55</v>
      </c>
      <c r="L640" s="288">
        <f>'PRINT TARIFF'!O590</f>
        <v>0</v>
      </c>
      <c r="M640" s="288">
        <f>'PRINT TARIFF'!P590</f>
        <v>0</v>
      </c>
      <c r="N640" s="288">
        <f>'PRINT TARIFF'!Q590</f>
        <v>20</v>
      </c>
      <c r="O640" s="288">
        <f>'PRINT TARIFF'!R590</f>
        <v>0</v>
      </c>
      <c r="P640" s="288">
        <f>'PRINT TARIFF'!S590</f>
        <v>20</v>
      </c>
      <c r="Q640" s="288">
        <f>'PRINT TARIFF'!T590</f>
        <v>12</v>
      </c>
      <c r="R640" s="288">
        <f>'PRINT TARIFF'!U590</f>
        <v>0</v>
      </c>
      <c r="S640" s="288">
        <f>'PRINT TARIFF'!V590</f>
        <v>0</v>
      </c>
      <c r="T640" s="288">
        <f>'PRINT TARIFF'!W590</f>
        <v>0</v>
      </c>
      <c r="U640" s="288">
        <f>'PRINT TARIFF'!X590</f>
        <v>0</v>
      </c>
      <c r="V640" s="288">
        <f>'PRINT TARIFF'!Y590</f>
        <v>0</v>
      </c>
      <c r="W640" s="288">
        <f>'PRINT TARIFF'!Z590</f>
        <v>0</v>
      </c>
      <c r="X640" s="289">
        <f>'PRINT TARIFF'!AA590</f>
        <v>135</v>
      </c>
      <c r="Y640" s="290">
        <f>'PRINT TARIFF'!AI590</f>
        <v>0</v>
      </c>
      <c r="Z640" s="290" t="str">
        <f>IF('PRINT TARIFF'!AJ590&lt;&gt;"",'PRINT TARIFF'!AJ590,"")</f>
        <v/>
      </c>
      <c r="AA640" s="291">
        <f>'PRINT TARIFF'!AK590</f>
        <v>0</v>
      </c>
    </row>
    <row r="641" spans="1:27" s="292" customFormat="1" ht="13.9" customHeight="1" x14ac:dyDescent="0.2">
      <c r="A641" s="283" t="str">
        <f>'PRINT TARIFF'!A591</f>
        <v>Sydney</v>
      </c>
      <c r="B641" s="284" t="str">
        <f>'PRINT TARIFF'!C591</f>
        <v>Bronel Group</v>
      </c>
      <c r="C641" s="285" t="str">
        <f>'PRINT TARIFF'!D591</f>
        <v>UK</v>
      </c>
      <c r="D641" s="285" t="str">
        <f>'PRINT TARIFF'!E591</f>
        <v>London</v>
      </c>
      <c r="E641" s="286"/>
      <c r="F641" s="287" t="str">
        <f>'PRINT TARIFF'!H591</f>
        <v>USD</v>
      </c>
      <c r="G641" s="288">
        <f>'PRINT TARIFF'!I591</f>
        <v>86</v>
      </c>
      <c r="H641" s="288">
        <f>'PRINT TARIFF'!J591</f>
        <v>86</v>
      </c>
      <c r="I641" s="288">
        <f>'PRINT TARIFF'!K591</f>
        <v>86</v>
      </c>
      <c r="J641" s="644" t="str">
        <f>'PRINT TARIFF'!L591</f>
        <v>Direct</v>
      </c>
      <c r="K641" s="289">
        <f>'PRINT TARIFF'!N591</f>
        <v>50</v>
      </c>
      <c r="L641" s="288">
        <f>'PRINT TARIFF'!O591</f>
        <v>0</v>
      </c>
      <c r="M641" s="288">
        <f>'PRINT TARIFF'!P591</f>
        <v>0</v>
      </c>
      <c r="N641" s="288">
        <f>'PRINT TARIFF'!Q591</f>
        <v>20</v>
      </c>
      <c r="O641" s="288">
        <f>'PRINT TARIFF'!R591</f>
        <v>0</v>
      </c>
      <c r="P641" s="288">
        <f>'PRINT TARIFF'!S591</f>
        <v>20</v>
      </c>
      <c r="Q641" s="288">
        <f>'PRINT TARIFF'!T591</f>
        <v>12</v>
      </c>
      <c r="R641" s="288">
        <f>'PRINT TARIFF'!U591</f>
        <v>0</v>
      </c>
      <c r="S641" s="288">
        <f>'PRINT TARIFF'!V591</f>
        <v>0</v>
      </c>
      <c r="T641" s="288">
        <f>'PRINT TARIFF'!W591</f>
        <v>0</v>
      </c>
      <c r="U641" s="288">
        <f>'PRINT TARIFF'!X591</f>
        <v>0</v>
      </c>
      <c r="V641" s="288">
        <f>'PRINT TARIFF'!Y591</f>
        <v>0</v>
      </c>
      <c r="W641" s="288">
        <f>'PRINT TARIFF'!Z591</f>
        <v>0</v>
      </c>
      <c r="X641" s="289">
        <f>'PRINT TARIFF'!AA591</f>
        <v>135</v>
      </c>
      <c r="Y641" s="290">
        <f>'PRINT TARIFF'!AI591</f>
        <v>0</v>
      </c>
      <c r="Z641" s="290" t="str">
        <f>IF('PRINT TARIFF'!AJ591&lt;&gt;"",'PRINT TARIFF'!AJ591,"")</f>
        <v/>
      </c>
      <c r="AA641" s="291">
        <f>'PRINT TARIFF'!AK591</f>
        <v>0</v>
      </c>
    </row>
    <row r="642" spans="1:27" s="292" customFormat="1" ht="13.9" customHeight="1" x14ac:dyDescent="0.2">
      <c r="A642" s="283" t="str">
        <f>'PRINT TARIFF'!A592</f>
        <v>Adelaide</v>
      </c>
      <c r="B642" s="284" t="str">
        <f>'PRINT TARIFF'!C592</f>
        <v>Bronel Group</v>
      </c>
      <c r="C642" s="285" t="str">
        <f>'PRINT TARIFF'!D592</f>
        <v>UK</v>
      </c>
      <c r="D642" s="285" t="str">
        <f>'PRINT TARIFF'!E592</f>
        <v>Manchester</v>
      </c>
      <c r="E642" s="286"/>
      <c r="F642" s="287" t="str">
        <f>'PRINT TARIFF'!H592</f>
        <v>USD</v>
      </c>
      <c r="G642" s="288">
        <f>'PRINT TARIFF'!I592</f>
        <v>156</v>
      </c>
      <c r="H642" s="288">
        <f>'PRINT TARIFF'!J592</f>
        <v>156</v>
      </c>
      <c r="I642" s="288">
        <f>'PRINT TARIFF'!K592</f>
        <v>156</v>
      </c>
      <c r="J642" s="644" t="str">
        <f>'PRINT TARIFF'!L592</f>
        <v>Direct via AUMEL</v>
      </c>
      <c r="K642" s="289">
        <f>'PRINT TARIFF'!N592</f>
        <v>50</v>
      </c>
      <c r="L642" s="288">
        <f>'PRINT TARIFF'!O592</f>
        <v>0</v>
      </c>
      <c r="M642" s="288">
        <f>'PRINT TARIFF'!P592</f>
        <v>0</v>
      </c>
      <c r="N642" s="288">
        <f>'PRINT TARIFF'!Q592</f>
        <v>20</v>
      </c>
      <c r="O642" s="288">
        <f>'PRINT TARIFF'!R592</f>
        <v>0</v>
      </c>
      <c r="P642" s="288">
        <f>'PRINT TARIFF'!S592</f>
        <v>20</v>
      </c>
      <c r="Q642" s="288">
        <f>'PRINT TARIFF'!T592</f>
        <v>12</v>
      </c>
      <c r="R642" s="288">
        <f>'PRINT TARIFF'!U592</f>
        <v>0</v>
      </c>
      <c r="S642" s="288">
        <f>'PRINT TARIFF'!V592</f>
        <v>0</v>
      </c>
      <c r="T642" s="288">
        <f>'PRINT TARIFF'!W592</f>
        <v>0</v>
      </c>
      <c r="U642" s="288">
        <f>'PRINT TARIFF'!X592</f>
        <v>0</v>
      </c>
      <c r="V642" s="288">
        <f>'PRINT TARIFF'!Y592</f>
        <v>0</v>
      </c>
      <c r="W642" s="288">
        <f>'PRINT TARIFF'!Z592</f>
        <v>0</v>
      </c>
      <c r="X642" s="289">
        <f>'PRINT TARIFF'!AA592</f>
        <v>136</v>
      </c>
      <c r="Y642" s="290">
        <f>'PRINT TARIFF'!AI592</f>
        <v>0</v>
      </c>
      <c r="Z642" s="290" t="str">
        <f>IF('PRINT TARIFF'!AJ592&lt;&gt;"",'PRINT TARIFF'!AJ592,"")</f>
        <v/>
      </c>
      <c r="AA642" s="291">
        <f>'PRINT TARIFF'!AK592</f>
        <v>0</v>
      </c>
    </row>
    <row r="643" spans="1:27" s="292" customFormat="1" ht="13.9" customHeight="1" x14ac:dyDescent="0.2">
      <c r="A643" s="283" t="str">
        <f>'PRINT TARIFF'!A593</f>
        <v>Brisbane</v>
      </c>
      <c r="B643" s="284" t="str">
        <f>'PRINT TARIFF'!C593</f>
        <v>Bronel Group</v>
      </c>
      <c r="C643" s="285" t="str">
        <f>'PRINT TARIFF'!D593</f>
        <v>UK</v>
      </c>
      <c r="D643" s="285" t="str">
        <f>'PRINT TARIFF'!E593</f>
        <v>Manchester</v>
      </c>
      <c r="E643" s="286"/>
      <c r="F643" s="287" t="str">
        <f>'PRINT TARIFF'!H593</f>
        <v>USD</v>
      </c>
      <c r="G643" s="288">
        <f>'PRINT TARIFF'!I593</f>
        <v>115</v>
      </c>
      <c r="H643" s="288">
        <f>'PRINT TARIFF'!J593</f>
        <v>115</v>
      </c>
      <c r="I643" s="288">
        <f>'PRINT TARIFF'!K593</f>
        <v>115</v>
      </c>
      <c r="J643" s="644" t="str">
        <f>'PRINT TARIFF'!L593</f>
        <v>Direct via SGSIN</v>
      </c>
      <c r="K643" s="289">
        <f>'PRINT TARIFF'!N593</f>
        <v>34</v>
      </c>
      <c r="L643" s="288">
        <f>'PRINT TARIFF'!O593</f>
        <v>0</v>
      </c>
      <c r="M643" s="288">
        <f>'PRINT TARIFF'!P593</f>
        <v>0</v>
      </c>
      <c r="N643" s="288">
        <f>'PRINT TARIFF'!Q593</f>
        <v>0</v>
      </c>
      <c r="O643" s="288">
        <f>'PRINT TARIFF'!R593</f>
        <v>0</v>
      </c>
      <c r="P643" s="288">
        <f>'PRINT TARIFF'!S593</f>
        <v>20</v>
      </c>
      <c r="Q643" s="288">
        <f>'PRINT TARIFF'!T593</f>
        <v>12</v>
      </c>
      <c r="R643" s="288">
        <f>'PRINT TARIFF'!U593</f>
        <v>0</v>
      </c>
      <c r="S643" s="288">
        <f>'PRINT TARIFF'!V593</f>
        <v>0</v>
      </c>
      <c r="T643" s="288">
        <f>'PRINT TARIFF'!W593</f>
        <v>0</v>
      </c>
      <c r="U643" s="288">
        <f>'PRINT TARIFF'!X593</f>
        <v>0</v>
      </c>
      <c r="V643" s="288">
        <f>'PRINT TARIFF'!Y593</f>
        <v>0</v>
      </c>
      <c r="W643" s="288">
        <f>'PRINT TARIFF'!Z593</f>
        <v>0</v>
      </c>
      <c r="X643" s="289">
        <f>'PRINT TARIFF'!AA593</f>
        <v>136</v>
      </c>
      <c r="Y643" s="290">
        <f>'PRINT TARIFF'!AI593</f>
        <v>0</v>
      </c>
      <c r="Z643" s="290" t="str">
        <f>IF('PRINT TARIFF'!AJ593&lt;&gt;"",'PRINT TARIFF'!AJ593,"")</f>
        <v/>
      </c>
      <c r="AA643" s="291">
        <f>'PRINT TARIFF'!AK593</f>
        <v>0</v>
      </c>
    </row>
    <row r="644" spans="1:27" s="292" customFormat="1" ht="13.9" customHeight="1" x14ac:dyDescent="0.2">
      <c r="A644" s="283" t="str">
        <f>'PRINT TARIFF'!A594</f>
        <v>Fremantle</v>
      </c>
      <c r="B644" s="284" t="str">
        <f>'PRINT TARIFF'!C594</f>
        <v>Shipco Transport</v>
      </c>
      <c r="C644" s="285" t="str">
        <f>'PRINT TARIFF'!D594</f>
        <v>UK</v>
      </c>
      <c r="D644" s="285" t="str">
        <f>'PRINT TARIFF'!E594</f>
        <v>Manchester</v>
      </c>
      <c r="E644" s="286"/>
      <c r="F644" s="287" t="str">
        <f>'PRINT TARIFF'!H594</f>
        <v>USD</v>
      </c>
      <c r="G644" s="288">
        <f>'PRINT TARIFF'!I594</f>
        <v>81</v>
      </c>
      <c r="H644" s="288">
        <f>'PRINT TARIFF'!J594</f>
        <v>81</v>
      </c>
      <c r="I644" s="288">
        <f>'PRINT TARIFF'!K594</f>
        <v>81</v>
      </c>
      <c r="J644" s="644" t="str">
        <f>'PRINT TARIFF'!L594</f>
        <v>via SGSIN</v>
      </c>
      <c r="K644" s="289">
        <f>'PRINT TARIFF'!N594</f>
        <v>36</v>
      </c>
      <c r="L644" s="288">
        <f>'PRINT TARIFF'!O594</f>
        <v>0</v>
      </c>
      <c r="M644" s="288">
        <f>'PRINT TARIFF'!P594</f>
        <v>0</v>
      </c>
      <c r="N644" s="288">
        <f>'PRINT TARIFF'!Q594</f>
        <v>20</v>
      </c>
      <c r="O644" s="288">
        <f>'PRINT TARIFF'!R594</f>
        <v>0</v>
      </c>
      <c r="P644" s="288">
        <f>'PRINT TARIFF'!S594</f>
        <v>0</v>
      </c>
      <c r="Q644" s="288">
        <f>'PRINT TARIFF'!T594</f>
        <v>19</v>
      </c>
      <c r="R644" s="288">
        <f>'PRINT TARIFF'!U594</f>
        <v>10</v>
      </c>
      <c r="S644" s="288">
        <f>'PRINT TARIFF'!V594</f>
        <v>0</v>
      </c>
      <c r="T644" s="288">
        <f>'PRINT TARIFF'!W594</f>
        <v>0</v>
      </c>
      <c r="U644" s="288">
        <f>'PRINT TARIFF'!X594</f>
        <v>0</v>
      </c>
      <c r="V644" s="288">
        <f>'PRINT TARIFF'!Y594</f>
        <v>0</v>
      </c>
      <c r="W644" s="288">
        <f>'PRINT TARIFF'!Z594</f>
        <v>0</v>
      </c>
      <c r="X644" s="289">
        <f>'PRINT TARIFF'!AA594</f>
        <v>136</v>
      </c>
      <c r="Y644" s="290">
        <f>'PRINT TARIFF'!AI594</f>
        <v>0</v>
      </c>
      <c r="Z644" s="290" t="str">
        <f>IF('PRINT TARIFF'!AJ594&lt;&gt;"",'PRINT TARIFF'!AJ594,"")</f>
        <v/>
      </c>
      <c r="AA644" s="291">
        <f>'PRINT TARIFF'!AK594</f>
        <v>0</v>
      </c>
    </row>
    <row r="645" spans="1:27" s="292" customFormat="1" ht="13.9" customHeight="1" x14ac:dyDescent="0.2">
      <c r="A645" s="283" t="str">
        <f>'PRINT TARIFF'!A595</f>
        <v>Melbourne</v>
      </c>
      <c r="B645" s="284" t="str">
        <f>'PRINT TARIFF'!C595</f>
        <v>Bronel Group</v>
      </c>
      <c r="C645" s="285" t="str">
        <f>'PRINT TARIFF'!D595</f>
        <v>UK</v>
      </c>
      <c r="D645" s="285" t="str">
        <f>'PRINT TARIFF'!E595</f>
        <v>Manchester</v>
      </c>
      <c r="E645" s="286"/>
      <c r="F645" s="287" t="str">
        <f>'PRINT TARIFF'!H595</f>
        <v>USD</v>
      </c>
      <c r="G645" s="288">
        <f>'PRINT TARIFF'!I595</f>
        <v>86</v>
      </c>
      <c r="H645" s="288">
        <f>'PRINT TARIFF'!J595</f>
        <v>86</v>
      </c>
      <c r="I645" s="288">
        <f>'PRINT TARIFF'!K595</f>
        <v>86</v>
      </c>
      <c r="J645" s="644" t="str">
        <f>'PRINT TARIFF'!L595</f>
        <v>Direct</v>
      </c>
      <c r="K645" s="289">
        <f>'PRINT TARIFF'!N595</f>
        <v>55</v>
      </c>
      <c r="L645" s="288">
        <f>'PRINT TARIFF'!O595</f>
        <v>0</v>
      </c>
      <c r="M645" s="288">
        <f>'PRINT TARIFF'!P595</f>
        <v>0</v>
      </c>
      <c r="N645" s="288">
        <f>'PRINT TARIFF'!Q595</f>
        <v>20</v>
      </c>
      <c r="O645" s="288">
        <f>'PRINT TARIFF'!R595</f>
        <v>0</v>
      </c>
      <c r="P645" s="288">
        <f>'PRINT TARIFF'!S595</f>
        <v>20</v>
      </c>
      <c r="Q645" s="288">
        <f>'PRINT TARIFF'!T595</f>
        <v>12</v>
      </c>
      <c r="R645" s="288">
        <f>'PRINT TARIFF'!U595</f>
        <v>0</v>
      </c>
      <c r="S645" s="288">
        <f>'PRINT TARIFF'!V595</f>
        <v>0</v>
      </c>
      <c r="T645" s="288">
        <f>'PRINT TARIFF'!W595</f>
        <v>0</v>
      </c>
      <c r="U645" s="288">
        <f>'PRINT TARIFF'!X595</f>
        <v>0</v>
      </c>
      <c r="V645" s="288">
        <f>'PRINT TARIFF'!Y595</f>
        <v>0</v>
      </c>
      <c r="W645" s="288">
        <f>'PRINT TARIFF'!Z595</f>
        <v>0</v>
      </c>
      <c r="X645" s="289">
        <f>'PRINT TARIFF'!AA595</f>
        <v>136</v>
      </c>
      <c r="Y645" s="290">
        <f>'PRINT TARIFF'!AI595</f>
        <v>0</v>
      </c>
      <c r="Z645" s="290" t="str">
        <f>IF('PRINT TARIFF'!AJ595&lt;&gt;"",'PRINT TARIFF'!AJ595,"")</f>
        <v/>
      </c>
      <c r="AA645" s="291">
        <f>'PRINT TARIFF'!AK595</f>
        <v>0</v>
      </c>
    </row>
    <row r="646" spans="1:27" s="292" customFormat="1" ht="13.9" customHeight="1" x14ac:dyDescent="0.2">
      <c r="A646" s="283" t="str">
        <f>'PRINT TARIFF'!A596</f>
        <v>Sydney</v>
      </c>
      <c r="B646" s="284" t="str">
        <f>'PRINT TARIFF'!C596</f>
        <v>Bronel Group</v>
      </c>
      <c r="C646" s="285" t="str">
        <f>'PRINT TARIFF'!D596</f>
        <v>UK</v>
      </c>
      <c r="D646" s="285" t="str">
        <f>'PRINT TARIFF'!E596</f>
        <v>Manchester</v>
      </c>
      <c r="E646" s="286"/>
      <c r="F646" s="287" t="str">
        <f>'PRINT TARIFF'!H596</f>
        <v>USD</v>
      </c>
      <c r="G646" s="288">
        <f>'PRINT TARIFF'!I596</f>
        <v>86</v>
      </c>
      <c r="H646" s="288">
        <f>'PRINT TARIFF'!J596</f>
        <v>86</v>
      </c>
      <c r="I646" s="288">
        <f>'PRINT TARIFF'!K596</f>
        <v>86</v>
      </c>
      <c r="J646" s="644" t="str">
        <f>'PRINT TARIFF'!L596</f>
        <v>Direct</v>
      </c>
      <c r="K646" s="289">
        <f>'PRINT TARIFF'!N596</f>
        <v>50</v>
      </c>
      <c r="L646" s="288">
        <f>'PRINT TARIFF'!O596</f>
        <v>0</v>
      </c>
      <c r="M646" s="288">
        <f>'PRINT TARIFF'!P596</f>
        <v>0</v>
      </c>
      <c r="N646" s="288">
        <f>'PRINT TARIFF'!Q596</f>
        <v>20</v>
      </c>
      <c r="O646" s="288">
        <f>'PRINT TARIFF'!R596</f>
        <v>0</v>
      </c>
      <c r="P646" s="288">
        <f>'PRINT TARIFF'!S596</f>
        <v>20</v>
      </c>
      <c r="Q646" s="288">
        <f>'PRINT TARIFF'!T596</f>
        <v>12</v>
      </c>
      <c r="R646" s="288">
        <f>'PRINT TARIFF'!U596</f>
        <v>0</v>
      </c>
      <c r="S646" s="288">
        <f>'PRINT TARIFF'!V596</f>
        <v>0</v>
      </c>
      <c r="T646" s="288">
        <f>'PRINT TARIFF'!W596</f>
        <v>0</v>
      </c>
      <c r="U646" s="288">
        <f>'PRINT TARIFF'!X596</f>
        <v>0</v>
      </c>
      <c r="V646" s="288">
        <f>'PRINT TARIFF'!Y596</f>
        <v>0</v>
      </c>
      <c r="W646" s="288">
        <f>'PRINT TARIFF'!Z596</f>
        <v>0</v>
      </c>
      <c r="X646" s="289">
        <f>'PRINT TARIFF'!AA596</f>
        <v>136</v>
      </c>
      <c r="Y646" s="290">
        <f>'PRINT TARIFF'!AI596</f>
        <v>0</v>
      </c>
      <c r="Z646" s="290" t="str">
        <f>IF('PRINT TARIFF'!AJ596&lt;&gt;"",'PRINT TARIFF'!AJ596,"")</f>
        <v/>
      </c>
      <c r="AA646" s="291">
        <f>'PRINT TARIFF'!AK596</f>
        <v>0</v>
      </c>
    </row>
    <row r="647" spans="1:27" s="292" customFormat="1" ht="13.9" customHeight="1" x14ac:dyDescent="0.2">
      <c r="A647" s="283" t="str">
        <f>'PRINT TARIFF'!A597</f>
        <v>Adelaide</v>
      </c>
      <c r="B647" s="284" t="str">
        <f>'PRINT TARIFF'!C597</f>
        <v>Bronel Group</v>
      </c>
      <c r="C647" s="285" t="str">
        <f>'PRINT TARIFF'!D597</f>
        <v>UK</v>
      </c>
      <c r="D647" s="285" t="str">
        <f>'PRINT TARIFF'!E597</f>
        <v>Southampton</v>
      </c>
      <c r="E647" s="286"/>
      <c r="F647" s="287" t="str">
        <f>'PRINT TARIFF'!H597</f>
        <v>USD</v>
      </c>
      <c r="G647" s="288">
        <f>'PRINT TARIFF'!I597</f>
        <v>156</v>
      </c>
      <c r="H647" s="288">
        <f>'PRINT TARIFF'!J597</f>
        <v>156</v>
      </c>
      <c r="I647" s="288">
        <f>'PRINT TARIFF'!K597</f>
        <v>156</v>
      </c>
      <c r="J647" s="644" t="str">
        <f>'PRINT TARIFF'!L597</f>
        <v>Direct via AUMEL</v>
      </c>
      <c r="K647" s="289">
        <f>'PRINT TARIFF'!N597</f>
        <v>50</v>
      </c>
      <c r="L647" s="288">
        <f>'PRINT TARIFF'!O597</f>
        <v>0</v>
      </c>
      <c r="M647" s="288">
        <f>'PRINT TARIFF'!P597</f>
        <v>0</v>
      </c>
      <c r="N647" s="288">
        <f>'PRINT TARIFF'!Q597</f>
        <v>20</v>
      </c>
      <c r="O647" s="288">
        <f>'PRINT TARIFF'!R597</f>
        <v>0</v>
      </c>
      <c r="P647" s="288">
        <f>'PRINT TARIFF'!S597</f>
        <v>20</v>
      </c>
      <c r="Q647" s="288">
        <f>'PRINT TARIFF'!T597</f>
        <v>12</v>
      </c>
      <c r="R647" s="288">
        <f>'PRINT TARIFF'!U597</f>
        <v>0</v>
      </c>
      <c r="S647" s="288">
        <f>'PRINT TARIFF'!V597</f>
        <v>0</v>
      </c>
      <c r="T647" s="288">
        <f>'PRINT TARIFF'!W597</f>
        <v>0</v>
      </c>
      <c r="U647" s="288">
        <f>'PRINT TARIFF'!X597</f>
        <v>0</v>
      </c>
      <c r="V647" s="288">
        <f>'PRINT TARIFF'!Y597</f>
        <v>0</v>
      </c>
      <c r="W647" s="288">
        <f>'PRINT TARIFF'!Z597</f>
        <v>0</v>
      </c>
      <c r="X647" s="289">
        <f>'PRINT TARIFF'!AA597</f>
        <v>137</v>
      </c>
      <c r="Y647" s="290">
        <f>'PRINT TARIFF'!AI597</f>
        <v>0</v>
      </c>
      <c r="Z647" s="290" t="str">
        <f>IF('PRINT TARIFF'!AJ597&lt;&gt;"",'PRINT TARIFF'!AJ597,"")</f>
        <v/>
      </c>
      <c r="AA647" s="291">
        <f>'PRINT TARIFF'!AK597</f>
        <v>0</v>
      </c>
    </row>
    <row r="648" spans="1:27" s="292" customFormat="1" ht="13.9" customHeight="1" x14ac:dyDescent="0.2">
      <c r="A648" s="283" t="str">
        <f>'PRINT TARIFF'!A598</f>
        <v>Brisbane</v>
      </c>
      <c r="B648" s="284" t="str">
        <f>'PRINT TARIFF'!C598</f>
        <v>Bronel Group</v>
      </c>
      <c r="C648" s="285" t="str">
        <f>'PRINT TARIFF'!D598</f>
        <v>UK</v>
      </c>
      <c r="D648" s="285" t="str">
        <f>'PRINT TARIFF'!E598</f>
        <v>Southampton</v>
      </c>
      <c r="E648" s="286"/>
      <c r="F648" s="287" t="str">
        <f>'PRINT TARIFF'!H598</f>
        <v>USD</v>
      </c>
      <c r="G648" s="288">
        <f>'PRINT TARIFF'!I598</f>
        <v>115</v>
      </c>
      <c r="H648" s="288">
        <f>'PRINT TARIFF'!J598</f>
        <v>115</v>
      </c>
      <c r="I648" s="288">
        <f>'PRINT TARIFF'!K598</f>
        <v>115</v>
      </c>
      <c r="J648" s="644" t="str">
        <f>'PRINT TARIFF'!L598</f>
        <v>Direct via SGSIN</v>
      </c>
      <c r="K648" s="289">
        <f>'PRINT TARIFF'!N598</f>
        <v>34</v>
      </c>
      <c r="L648" s="288">
        <f>'PRINT TARIFF'!O598</f>
        <v>0</v>
      </c>
      <c r="M648" s="288">
        <f>'PRINT TARIFF'!P598</f>
        <v>0</v>
      </c>
      <c r="N648" s="288">
        <f>'PRINT TARIFF'!Q598</f>
        <v>0</v>
      </c>
      <c r="O648" s="288">
        <f>'PRINT TARIFF'!R598</f>
        <v>0</v>
      </c>
      <c r="P648" s="288">
        <f>'PRINT TARIFF'!S598</f>
        <v>20</v>
      </c>
      <c r="Q648" s="288">
        <f>'PRINT TARIFF'!T598</f>
        <v>12</v>
      </c>
      <c r="R648" s="288">
        <f>'PRINT TARIFF'!U598</f>
        <v>0</v>
      </c>
      <c r="S648" s="288">
        <f>'PRINT TARIFF'!V598</f>
        <v>0</v>
      </c>
      <c r="T648" s="288">
        <f>'PRINT TARIFF'!W598</f>
        <v>0</v>
      </c>
      <c r="U648" s="288">
        <f>'PRINT TARIFF'!X598</f>
        <v>0</v>
      </c>
      <c r="V648" s="288">
        <f>'PRINT TARIFF'!Y598</f>
        <v>0</v>
      </c>
      <c r="W648" s="288">
        <f>'PRINT TARIFF'!Z598</f>
        <v>0</v>
      </c>
      <c r="X648" s="289">
        <f>'PRINT TARIFF'!AA598</f>
        <v>137</v>
      </c>
      <c r="Y648" s="290">
        <f>'PRINT TARIFF'!AI598</f>
        <v>0</v>
      </c>
      <c r="Z648" s="290" t="str">
        <f>IF('PRINT TARIFF'!AJ598&lt;&gt;"",'PRINT TARIFF'!AJ598,"")</f>
        <v/>
      </c>
      <c r="AA648" s="291">
        <f>'PRINT TARIFF'!AK598</f>
        <v>0</v>
      </c>
    </row>
    <row r="649" spans="1:27" s="292" customFormat="1" ht="13.9" customHeight="1" x14ac:dyDescent="0.2">
      <c r="A649" s="283" t="str">
        <f>'PRINT TARIFF'!A599</f>
        <v>Fremantle</v>
      </c>
      <c r="B649" s="284" t="str">
        <f>'PRINT TARIFF'!C599</f>
        <v>Shipco Transport</v>
      </c>
      <c r="C649" s="285" t="str">
        <f>'PRINT TARIFF'!D599</f>
        <v>UK</v>
      </c>
      <c r="D649" s="285" t="str">
        <f>'PRINT TARIFF'!E599</f>
        <v>Southampton</v>
      </c>
      <c r="E649" s="286"/>
      <c r="F649" s="287" t="str">
        <f>'PRINT TARIFF'!H599</f>
        <v>USD</v>
      </c>
      <c r="G649" s="288">
        <f>'PRINT TARIFF'!I599</f>
        <v>81</v>
      </c>
      <c r="H649" s="288">
        <f>'PRINT TARIFF'!J599</f>
        <v>81</v>
      </c>
      <c r="I649" s="288">
        <f>'PRINT TARIFF'!K599</f>
        <v>81</v>
      </c>
      <c r="J649" s="644" t="str">
        <f>'PRINT TARIFF'!L599</f>
        <v>via SGSIN</v>
      </c>
      <c r="K649" s="289">
        <f>'PRINT TARIFF'!N599</f>
        <v>36</v>
      </c>
      <c r="L649" s="288">
        <f>'PRINT TARIFF'!O599</f>
        <v>0</v>
      </c>
      <c r="M649" s="288">
        <f>'PRINT TARIFF'!P599</f>
        <v>0</v>
      </c>
      <c r="N649" s="288">
        <f>'PRINT TARIFF'!Q599</f>
        <v>20</v>
      </c>
      <c r="O649" s="288">
        <f>'PRINT TARIFF'!R599</f>
        <v>0</v>
      </c>
      <c r="P649" s="288">
        <f>'PRINT TARIFF'!S599</f>
        <v>0</v>
      </c>
      <c r="Q649" s="288">
        <f>'PRINT TARIFF'!T599</f>
        <v>19</v>
      </c>
      <c r="R649" s="288">
        <f>'PRINT TARIFF'!U599</f>
        <v>10</v>
      </c>
      <c r="S649" s="288">
        <f>'PRINT TARIFF'!V599</f>
        <v>0</v>
      </c>
      <c r="T649" s="288">
        <f>'PRINT TARIFF'!W599</f>
        <v>0</v>
      </c>
      <c r="U649" s="288">
        <f>'PRINT TARIFF'!X599</f>
        <v>0</v>
      </c>
      <c r="V649" s="288">
        <f>'PRINT TARIFF'!Y599</f>
        <v>0</v>
      </c>
      <c r="W649" s="288">
        <f>'PRINT TARIFF'!Z599</f>
        <v>0</v>
      </c>
      <c r="X649" s="289">
        <f>'PRINT TARIFF'!AA599</f>
        <v>137</v>
      </c>
      <c r="Y649" s="290">
        <f>'PRINT TARIFF'!AI599</f>
        <v>0</v>
      </c>
      <c r="Z649" s="290" t="str">
        <f>IF('PRINT TARIFF'!AJ599&lt;&gt;"",'PRINT TARIFF'!AJ599,"")</f>
        <v/>
      </c>
      <c r="AA649" s="291">
        <f>'PRINT TARIFF'!AK599</f>
        <v>0</v>
      </c>
    </row>
    <row r="650" spans="1:27" s="292" customFormat="1" ht="13.9" customHeight="1" x14ac:dyDescent="0.2">
      <c r="A650" s="283" t="str">
        <f>'PRINT TARIFF'!A600</f>
        <v>Melbourne</v>
      </c>
      <c r="B650" s="284" t="str">
        <f>'PRINT TARIFF'!C600</f>
        <v>Bronel Group</v>
      </c>
      <c r="C650" s="285" t="str">
        <f>'PRINT TARIFF'!D600</f>
        <v>UK</v>
      </c>
      <c r="D650" s="285" t="str">
        <f>'PRINT TARIFF'!E600</f>
        <v>Southampton</v>
      </c>
      <c r="E650" s="286"/>
      <c r="F650" s="287" t="str">
        <f>'PRINT TARIFF'!H600</f>
        <v>USD</v>
      </c>
      <c r="G650" s="288">
        <f>'PRINT TARIFF'!I600</f>
        <v>86</v>
      </c>
      <c r="H650" s="288">
        <f>'PRINT TARIFF'!J600</f>
        <v>86</v>
      </c>
      <c r="I650" s="288">
        <f>'PRINT TARIFF'!K600</f>
        <v>86</v>
      </c>
      <c r="J650" s="644" t="str">
        <f>'PRINT TARIFF'!L600</f>
        <v>Direct</v>
      </c>
      <c r="K650" s="289">
        <f>'PRINT TARIFF'!N600</f>
        <v>55</v>
      </c>
      <c r="L650" s="288">
        <f>'PRINT TARIFF'!O600</f>
        <v>0</v>
      </c>
      <c r="M650" s="288">
        <f>'PRINT TARIFF'!P600</f>
        <v>0</v>
      </c>
      <c r="N650" s="288">
        <f>'PRINT TARIFF'!Q600</f>
        <v>20</v>
      </c>
      <c r="O650" s="288">
        <f>'PRINT TARIFF'!R600</f>
        <v>0</v>
      </c>
      <c r="P650" s="288">
        <f>'PRINT TARIFF'!S600</f>
        <v>20</v>
      </c>
      <c r="Q650" s="288">
        <f>'PRINT TARIFF'!T600</f>
        <v>12</v>
      </c>
      <c r="R650" s="288">
        <f>'PRINT TARIFF'!U600</f>
        <v>0</v>
      </c>
      <c r="S650" s="288">
        <f>'PRINT TARIFF'!V600</f>
        <v>0</v>
      </c>
      <c r="T650" s="288">
        <f>'PRINT TARIFF'!W600</f>
        <v>0</v>
      </c>
      <c r="U650" s="288">
        <f>'PRINT TARIFF'!X600</f>
        <v>0</v>
      </c>
      <c r="V650" s="288">
        <f>'PRINT TARIFF'!Y600</f>
        <v>0</v>
      </c>
      <c r="W650" s="288">
        <f>'PRINT TARIFF'!Z600</f>
        <v>0</v>
      </c>
      <c r="X650" s="289">
        <f>'PRINT TARIFF'!AA600</f>
        <v>137</v>
      </c>
      <c r="Y650" s="290">
        <f>'PRINT TARIFF'!AI600</f>
        <v>0</v>
      </c>
      <c r="Z650" s="290" t="str">
        <f>IF('PRINT TARIFF'!AJ600&lt;&gt;"",'PRINT TARIFF'!AJ600,"")</f>
        <v/>
      </c>
      <c r="AA650" s="291">
        <f>'PRINT TARIFF'!AK600</f>
        <v>0</v>
      </c>
    </row>
    <row r="651" spans="1:27" s="292" customFormat="1" ht="13.9" customHeight="1" x14ac:dyDescent="0.2">
      <c r="A651" s="283" t="str">
        <f>'PRINT TARIFF'!A601</f>
        <v>Sydney</v>
      </c>
      <c r="B651" s="284" t="str">
        <f>'PRINT TARIFF'!C601</f>
        <v>Bronel Group</v>
      </c>
      <c r="C651" s="285" t="str">
        <f>'PRINT TARIFF'!D601</f>
        <v>UK</v>
      </c>
      <c r="D651" s="285" t="str">
        <f>'PRINT TARIFF'!E601</f>
        <v>Southampton</v>
      </c>
      <c r="E651" s="286"/>
      <c r="F651" s="287" t="str">
        <f>'PRINT TARIFF'!H601</f>
        <v>USD</v>
      </c>
      <c r="G651" s="288">
        <f>'PRINT TARIFF'!I601</f>
        <v>86</v>
      </c>
      <c r="H651" s="288">
        <f>'PRINT TARIFF'!J601</f>
        <v>86</v>
      </c>
      <c r="I651" s="288">
        <f>'PRINT TARIFF'!K601</f>
        <v>86</v>
      </c>
      <c r="J651" s="644" t="str">
        <f>'PRINT TARIFF'!L601</f>
        <v>Direct</v>
      </c>
      <c r="K651" s="289">
        <f>'PRINT TARIFF'!N601</f>
        <v>50</v>
      </c>
      <c r="L651" s="288">
        <f>'PRINT TARIFF'!O601</f>
        <v>0</v>
      </c>
      <c r="M651" s="288">
        <f>'PRINT TARIFF'!P601</f>
        <v>0</v>
      </c>
      <c r="N651" s="288">
        <f>'PRINT TARIFF'!Q601</f>
        <v>20</v>
      </c>
      <c r="O651" s="288">
        <f>'PRINT TARIFF'!R601</f>
        <v>0</v>
      </c>
      <c r="P651" s="288">
        <f>'PRINT TARIFF'!S601</f>
        <v>20</v>
      </c>
      <c r="Q651" s="288">
        <f>'PRINT TARIFF'!T601</f>
        <v>12</v>
      </c>
      <c r="R651" s="288">
        <f>'PRINT TARIFF'!U601</f>
        <v>0</v>
      </c>
      <c r="S651" s="288">
        <f>'PRINT TARIFF'!V601</f>
        <v>0</v>
      </c>
      <c r="T651" s="288">
        <f>'PRINT TARIFF'!W601</f>
        <v>0</v>
      </c>
      <c r="U651" s="288">
        <f>'PRINT TARIFF'!X601</f>
        <v>0</v>
      </c>
      <c r="V651" s="288">
        <f>'PRINT TARIFF'!Y601</f>
        <v>0</v>
      </c>
      <c r="W651" s="288">
        <f>'PRINT TARIFF'!Z601</f>
        <v>0</v>
      </c>
      <c r="X651" s="289">
        <f>'PRINT TARIFF'!AA601</f>
        <v>137</v>
      </c>
      <c r="Y651" s="290">
        <f>'PRINT TARIFF'!AI601</f>
        <v>0</v>
      </c>
      <c r="Z651" s="290" t="str">
        <f>IF('PRINT TARIFF'!AJ601&lt;&gt;"",'PRINT TARIFF'!AJ601,"")</f>
        <v/>
      </c>
      <c r="AA651" s="291">
        <f>'PRINT TARIFF'!AK601</f>
        <v>0</v>
      </c>
    </row>
    <row r="652" spans="1:27" s="292" customFormat="1" ht="13.9" customHeight="1" x14ac:dyDescent="0.2">
      <c r="A652" s="283" t="str">
        <f>'PRINT TARIFF'!A757</f>
        <v>Adelaide</v>
      </c>
      <c r="B652" s="284" t="str">
        <f>'PRINT TARIFF'!C757</f>
        <v>Bronel Group</v>
      </c>
      <c r="C652" s="285" t="str">
        <f>'PRINT TARIFF'!D757</f>
        <v>UK</v>
      </c>
      <c r="D652" s="285" t="str">
        <f>'PRINT TARIFF'!E757</f>
        <v>Tilbury</v>
      </c>
      <c r="E652" s="286"/>
      <c r="F652" s="287" t="str">
        <f>'PRINT TARIFF'!H757</f>
        <v>USD</v>
      </c>
      <c r="G652" s="288">
        <f>'PRINT TARIFF'!I757</f>
        <v>111</v>
      </c>
      <c r="H652" s="288">
        <f>'PRINT TARIFF'!J757</f>
        <v>111</v>
      </c>
      <c r="I652" s="288">
        <f>'PRINT TARIFF'!K757</f>
        <v>111</v>
      </c>
      <c r="J652" s="644" t="str">
        <f>'PRINT TARIFF'!L757</f>
        <v>Direct via AUMEL</v>
      </c>
      <c r="K652" s="289">
        <f>'PRINT TARIFF'!N757</f>
        <v>50</v>
      </c>
      <c r="L652" s="288">
        <f>'PRINT TARIFF'!O757</f>
        <v>0</v>
      </c>
      <c r="M652" s="288">
        <f>'PRINT TARIFF'!P757</f>
        <v>0</v>
      </c>
      <c r="N652" s="288">
        <f>'PRINT TARIFF'!Q757</f>
        <v>20</v>
      </c>
      <c r="O652" s="288">
        <f>'PRINT TARIFF'!R757</f>
        <v>0</v>
      </c>
      <c r="P652" s="288">
        <f>'PRINT TARIFF'!S757</f>
        <v>0</v>
      </c>
      <c r="Q652" s="288">
        <f>'PRINT TARIFF'!T757</f>
        <v>12</v>
      </c>
      <c r="R652" s="288">
        <f>'PRINT TARIFF'!U757</f>
        <v>10</v>
      </c>
      <c r="S652" s="288">
        <f>'PRINT TARIFF'!V757</f>
        <v>0</v>
      </c>
      <c r="T652" s="288">
        <f>'PRINT TARIFF'!W757</f>
        <v>0</v>
      </c>
      <c r="U652" s="288">
        <f>'PRINT TARIFF'!X757</f>
        <v>0</v>
      </c>
      <c r="V652" s="288">
        <f>'PRINT TARIFF'!Y757</f>
        <v>0</v>
      </c>
      <c r="W652" s="288">
        <f>'PRINT TARIFF'!Z757</f>
        <v>0</v>
      </c>
      <c r="X652" s="289">
        <f>'PRINT TARIFF'!AA757</f>
        <v>138</v>
      </c>
      <c r="Y652" s="290">
        <f>'PRINT TARIFF'!AI757</f>
        <v>0</v>
      </c>
      <c r="Z652" s="290" t="str">
        <f>IF('PRINT TARIFF'!AJ757&lt;&gt;"",'PRINT TARIFF'!AJ757,"")</f>
        <v/>
      </c>
      <c r="AA652" s="291">
        <f>'PRINT TARIFF'!AK757</f>
        <v>0</v>
      </c>
    </row>
    <row r="653" spans="1:27" s="292" customFormat="1" ht="13.9" customHeight="1" x14ac:dyDescent="0.2">
      <c r="A653" s="283" t="str">
        <f>'PRINT TARIFF'!A758</f>
        <v>Brisbane</v>
      </c>
      <c r="B653" s="284" t="str">
        <f>'PRINT TARIFF'!C758</f>
        <v>Bronel Group</v>
      </c>
      <c r="C653" s="285" t="str">
        <f>'PRINT TARIFF'!D758</f>
        <v>UK</v>
      </c>
      <c r="D653" s="285" t="str">
        <f>'PRINT TARIFF'!E758</f>
        <v>Tilbury</v>
      </c>
      <c r="E653" s="286"/>
      <c r="F653" s="287" t="str">
        <f>'PRINT TARIFF'!H758</f>
        <v>USD</v>
      </c>
      <c r="G653" s="288">
        <f>'PRINT TARIFF'!I758</f>
        <v>111</v>
      </c>
      <c r="H653" s="288">
        <f>'PRINT TARIFF'!J758</f>
        <v>111</v>
      </c>
      <c r="I653" s="288">
        <f>'PRINT TARIFF'!K758</f>
        <v>111</v>
      </c>
      <c r="J653" s="644" t="str">
        <f>'PRINT TARIFF'!L758</f>
        <v>Direct via SGSIN</v>
      </c>
      <c r="K653" s="289">
        <f>'PRINT TARIFF'!N758</f>
        <v>34</v>
      </c>
      <c r="L653" s="288">
        <f>'PRINT TARIFF'!O758</f>
        <v>0</v>
      </c>
      <c r="M653" s="288">
        <f>'PRINT TARIFF'!P758</f>
        <v>0</v>
      </c>
      <c r="N653" s="288">
        <f>'PRINT TARIFF'!Q758</f>
        <v>20</v>
      </c>
      <c r="O653" s="288">
        <f>'PRINT TARIFF'!R758</f>
        <v>0</v>
      </c>
      <c r="P653" s="288">
        <f>'PRINT TARIFF'!S758</f>
        <v>0</v>
      </c>
      <c r="Q653" s="288">
        <f>'PRINT TARIFF'!T758</f>
        <v>12</v>
      </c>
      <c r="R653" s="288">
        <f>'PRINT TARIFF'!U758</f>
        <v>10</v>
      </c>
      <c r="S653" s="288">
        <f>'PRINT TARIFF'!V758</f>
        <v>0</v>
      </c>
      <c r="T653" s="288">
        <f>'PRINT TARIFF'!W758</f>
        <v>0</v>
      </c>
      <c r="U653" s="288">
        <f>'PRINT TARIFF'!X758</f>
        <v>0</v>
      </c>
      <c r="V653" s="288">
        <f>'PRINT TARIFF'!Y758</f>
        <v>0</v>
      </c>
      <c r="W653" s="288">
        <f>'PRINT TARIFF'!Z758</f>
        <v>0</v>
      </c>
      <c r="X653" s="289">
        <f>'PRINT TARIFF'!AA758</f>
        <v>138</v>
      </c>
      <c r="Y653" s="290">
        <f>'PRINT TARIFF'!AI758</f>
        <v>0</v>
      </c>
      <c r="Z653" s="290" t="str">
        <f>IF('PRINT TARIFF'!AJ758&lt;&gt;"",'PRINT TARIFF'!AJ758,"")</f>
        <v/>
      </c>
      <c r="AA653" s="291">
        <f>'PRINT TARIFF'!AK758</f>
        <v>0</v>
      </c>
    </row>
    <row r="654" spans="1:27" s="292" customFormat="1" ht="13.9" customHeight="1" x14ac:dyDescent="0.2">
      <c r="A654" s="283" t="str">
        <f>'PRINT TARIFF'!A759</f>
        <v>Fremantle</v>
      </c>
      <c r="B654" s="284" t="str">
        <f>'PRINT TARIFF'!C759</f>
        <v>Shipco Transport</v>
      </c>
      <c r="C654" s="285" t="str">
        <f>'PRINT TARIFF'!D759</f>
        <v>UK</v>
      </c>
      <c r="D654" s="285" t="str">
        <f>'PRINT TARIFF'!E759</f>
        <v>Tilbury</v>
      </c>
      <c r="E654" s="286"/>
      <c r="F654" s="287" t="str">
        <f>'PRINT TARIFF'!H759</f>
        <v>USD</v>
      </c>
      <c r="G654" s="288">
        <f>'PRINT TARIFF'!I759</f>
        <v>86</v>
      </c>
      <c r="H654" s="288">
        <f>'PRINT TARIFF'!J759</f>
        <v>86</v>
      </c>
      <c r="I654" s="288">
        <f>'PRINT TARIFF'!K759</f>
        <v>86</v>
      </c>
      <c r="J654" s="644" t="str">
        <f>'PRINT TARIFF'!L759</f>
        <v>via SGSIN</v>
      </c>
      <c r="K654" s="289">
        <f>'PRINT TARIFF'!N759</f>
        <v>36</v>
      </c>
      <c r="L654" s="288">
        <f>'PRINT TARIFF'!O759</f>
        <v>0</v>
      </c>
      <c r="M654" s="288">
        <f>'PRINT TARIFF'!P759</f>
        <v>0</v>
      </c>
      <c r="N654" s="288">
        <f>'PRINT TARIFF'!Q759</f>
        <v>20</v>
      </c>
      <c r="O654" s="288">
        <f>'PRINT TARIFF'!R759</f>
        <v>0</v>
      </c>
      <c r="P654" s="288">
        <f>'PRINT TARIFF'!S759</f>
        <v>0</v>
      </c>
      <c r="Q654" s="288">
        <f>'PRINT TARIFF'!T759</f>
        <v>12</v>
      </c>
      <c r="R654" s="288">
        <f>'PRINT TARIFF'!U759</f>
        <v>0</v>
      </c>
      <c r="S654" s="288">
        <f>'PRINT TARIFF'!V759</f>
        <v>0</v>
      </c>
      <c r="T654" s="288">
        <f>'PRINT TARIFF'!W759</f>
        <v>0</v>
      </c>
      <c r="U654" s="288">
        <f>'PRINT TARIFF'!X759</f>
        <v>0</v>
      </c>
      <c r="V654" s="288">
        <f>'PRINT TARIFF'!Y759</f>
        <v>0</v>
      </c>
      <c r="W654" s="288">
        <f>'PRINT TARIFF'!Z759</f>
        <v>0</v>
      </c>
      <c r="X654" s="289">
        <f>'PRINT TARIFF'!AA759</f>
        <v>138</v>
      </c>
      <c r="Y654" s="290">
        <f>'PRINT TARIFF'!AI759</f>
        <v>0</v>
      </c>
      <c r="Z654" s="290" t="str">
        <f>IF('PRINT TARIFF'!AJ759&lt;&gt;"",'PRINT TARIFF'!AJ759,"")</f>
        <v/>
      </c>
      <c r="AA654" s="291">
        <f>'PRINT TARIFF'!AK759</f>
        <v>0</v>
      </c>
    </row>
    <row r="655" spans="1:27" s="292" customFormat="1" ht="13.9" customHeight="1" x14ac:dyDescent="0.2">
      <c r="A655" s="283" t="str">
        <f>'PRINT TARIFF'!A760</f>
        <v>Melbourne</v>
      </c>
      <c r="B655" s="284" t="str">
        <f>'PRINT TARIFF'!C760</f>
        <v>Bronel Group</v>
      </c>
      <c r="C655" s="285" t="str">
        <f>'PRINT TARIFF'!D760</f>
        <v>UK</v>
      </c>
      <c r="D655" s="285" t="str">
        <f>'PRINT TARIFF'!E760</f>
        <v>Tilbury</v>
      </c>
      <c r="E655" s="286"/>
      <c r="F655" s="287" t="str">
        <f>'PRINT TARIFF'!H760</f>
        <v>USD</v>
      </c>
      <c r="G655" s="288">
        <f>'PRINT TARIFF'!I760</f>
        <v>86</v>
      </c>
      <c r="H655" s="288">
        <f>'PRINT TARIFF'!J760</f>
        <v>86</v>
      </c>
      <c r="I655" s="288">
        <f>'PRINT TARIFF'!K760</f>
        <v>86</v>
      </c>
      <c r="J655" s="644" t="str">
        <f>'PRINT TARIFF'!L760</f>
        <v>Direct</v>
      </c>
      <c r="K655" s="289">
        <f>'PRINT TARIFF'!N760</f>
        <v>55</v>
      </c>
      <c r="L655" s="288">
        <f>'PRINT TARIFF'!O760</f>
        <v>0</v>
      </c>
      <c r="M655" s="288">
        <f>'PRINT TARIFF'!P760</f>
        <v>0</v>
      </c>
      <c r="N655" s="288">
        <f>'PRINT TARIFF'!Q760</f>
        <v>20</v>
      </c>
      <c r="O655" s="288">
        <f>'PRINT TARIFF'!R760</f>
        <v>0</v>
      </c>
      <c r="P655" s="288">
        <f>'PRINT TARIFF'!S760</f>
        <v>0</v>
      </c>
      <c r="Q655" s="288">
        <f>'PRINT TARIFF'!T760</f>
        <v>12</v>
      </c>
      <c r="R655" s="288">
        <f>'PRINT TARIFF'!U760</f>
        <v>0</v>
      </c>
      <c r="S655" s="288">
        <f>'PRINT TARIFF'!V760</f>
        <v>0</v>
      </c>
      <c r="T655" s="288">
        <f>'PRINT TARIFF'!W760</f>
        <v>0</v>
      </c>
      <c r="U655" s="288">
        <f>'PRINT TARIFF'!X760</f>
        <v>0</v>
      </c>
      <c r="V655" s="288">
        <f>'PRINT TARIFF'!Y760</f>
        <v>0</v>
      </c>
      <c r="W655" s="288">
        <f>'PRINT TARIFF'!Z760</f>
        <v>0</v>
      </c>
      <c r="X655" s="289">
        <f>'PRINT TARIFF'!AA760</f>
        <v>138</v>
      </c>
      <c r="Y655" s="290">
        <f>'PRINT TARIFF'!AI760</f>
        <v>0</v>
      </c>
      <c r="Z655" s="290" t="str">
        <f>IF('PRINT TARIFF'!AJ760&lt;&gt;"",'PRINT TARIFF'!AJ760,"")</f>
        <v/>
      </c>
      <c r="AA655" s="291">
        <f>'PRINT TARIFF'!AK760</f>
        <v>0</v>
      </c>
    </row>
    <row r="656" spans="1:27" s="292" customFormat="1" ht="13.9" customHeight="1" x14ac:dyDescent="0.2">
      <c r="A656" s="283" t="str">
        <f>'PRINT TARIFF'!A761</f>
        <v>Sydney</v>
      </c>
      <c r="B656" s="284" t="str">
        <f>'PRINT TARIFF'!C761</f>
        <v>Bronel Group</v>
      </c>
      <c r="C656" s="285" t="str">
        <f>'PRINT TARIFF'!D761</f>
        <v>UK</v>
      </c>
      <c r="D656" s="285" t="str">
        <f>'PRINT TARIFF'!E761</f>
        <v>Tilbury</v>
      </c>
      <c r="E656" s="286"/>
      <c r="F656" s="287" t="str">
        <f>'PRINT TARIFF'!H761</f>
        <v>USD</v>
      </c>
      <c r="G656" s="288">
        <f>'PRINT TARIFF'!I761</f>
        <v>86</v>
      </c>
      <c r="H656" s="288">
        <f>'PRINT TARIFF'!J761</f>
        <v>86</v>
      </c>
      <c r="I656" s="288">
        <f>'PRINT TARIFF'!K761</f>
        <v>86</v>
      </c>
      <c r="J656" s="644" t="str">
        <f>'PRINT TARIFF'!L761</f>
        <v>Direct</v>
      </c>
      <c r="K656" s="289">
        <f>'PRINT TARIFF'!N761</f>
        <v>50</v>
      </c>
      <c r="L656" s="288">
        <f>'PRINT TARIFF'!O761</f>
        <v>0</v>
      </c>
      <c r="M656" s="288">
        <f>'PRINT TARIFF'!P761</f>
        <v>0</v>
      </c>
      <c r="N656" s="288">
        <f>'PRINT TARIFF'!Q761</f>
        <v>20</v>
      </c>
      <c r="O656" s="288">
        <f>'PRINT TARIFF'!R761</f>
        <v>0</v>
      </c>
      <c r="P656" s="288">
        <f>'PRINT TARIFF'!S761</f>
        <v>0</v>
      </c>
      <c r="Q656" s="288">
        <f>'PRINT TARIFF'!T761</f>
        <v>12</v>
      </c>
      <c r="R656" s="288">
        <f>'PRINT TARIFF'!U761</f>
        <v>0</v>
      </c>
      <c r="S656" s="288">
        <f>'PRINT TARIFF'!V761</f>
        <v>0</v>
      </c>
      <c r="T656" s="288">
        <f>'PRINT TARIFF'!W761</f>
        <v>0</v>
      </c>
      <c r="U656" s="288">
        <f>'PRINT TARIFF'!X761</f>
        <v>0</v>
      </c>
      <c r="V656" s="288">
        <f>'PRINT TARIFF'!Y761</f>
        <v>0</v>
      </c>
      <c r="W656" s="288">
        <f>'PRINT TARIFF'!Z761</f>
        <v>0</v>
      </c>
      <c r="X656" s="289">
        <f>'PRINT TARIFF'!AA761</f>
        <v>138</v>
      </c>
      <c r="Y656" s="290">
        <f>'PRINT TARIFF'!AI761</f>
        <v>0</v>
      </c>
      <c r="Z656" s="290" t="str">
        <f>IF('PRINT TARIFF'!AJ761&lt;&gt;"",'PRINT TARIFF'!AJ761,"")</f>
        <v/>
      </c>
      <c r="AA656" s="291">
        <f>'PRINT TARIFF'!AK761</f>
        <v>0</v>
      </c>
    </row>
    <row r="657" spans="1:32" s="292" customFormat="1" ht="13.9" customHeight="1" x14ac:dyDescent="0.2">
      <c r="A657" s="283" t="str">
        <f>'PRINT TARIFF'!A602</f>
        <v>Adelaide</v>
      </c>
      <c r="B657" s="284" t="str">
        <f>'PRINT TARIFF'!C602</f>
        <v>Shipco Transport</v>
      </c>
      <c r="C657" s="285" t="str">
        <f>'PRINT TARIFF'!D602</f>
        <v>USA</v>
      </c>
      <c r="D657" s="285" t="str">
        <f>'PRINT TARIFF'!E602</f>
        <v>Atlanta</v>
      </c>
      <c r="E657" s="286"/>
      <c r="F657" s="287" t="str">
        <f>'PRINT TARIFF'!H602</f>
        <v>USD</v>
      </c>
      <c r="G657" s="288">
        <f>'PRINT TARIFF'!I602</f>
        <v>141</v>
      </c>
      <c r="H657" s="288">
        <f>'PRINT TARIFF'!J602</f>
        <v>141</v>
      </c>
      <c r="I657" s="288">
        <f>'PRINT TARIFF'!K602</f>
        <v>141</v>
      </c>
      <c r="J657" s="644" t="str">
        <f>'PRINT TARIFF'!L602</f>
        <v>via USLAX / via AUMEL</v>
      </c>
      <c r="K657" s="289">
        <f>'PRINT TARIFF'!N602</f>
        <v>30</v>
      </c>
      <c r="L657" s="288">
        <f>'PRINT TARIFF'!O602</f>
        <v>0</v>
      </c>
      <c r="M657" s="288">
        <f>'PRINT TARIFF'!P602</f>
        <v>0</v>
      </c>
      <c r="N657" s="288">
        <f>'PRINT TARIFF'!Q602</f>
        <v>0</v>
      </c>
      <c r="O657" s="288">
        <f>'PRINT TARIFF'!R602</f>
        <v>13</v>
      </c>
      <c r="P657" s="288">
        <f>'PRINT TARIFF'!S602</f>
        <v>0</v>
      </c>
      <c r="Q657" s="288">
        <f>'PRINT TARIFF'!T602</f>
        <v>6</v>
      </c>
      <c r="R657" s="288">
        <f>'PRINT TARIFF'!U602</f>
        <v>0</v>
      </c>
      <c r="S657" s="288">
        <f>'PRINT TARIFF'!V602</f>
        <v>0</v>
      </c>
      <c r="T657" s="288">
        <f>'PRINT TARIFF'!W602</f>
        <v>10</v>
      </c>
      <c r="U657" s="288">
        <f>'PRINT TARIFF'!X602</f>
        <v>0</v>
      </c>
      <c r="V657" s="288">
        <f>'PRINT TARIFF'!Y602</f>
        <v>40</v>
      </c>
      <c r="W657" s="288">
        <f>'PRINT TARIFF'!Z602</f>
        <v>2</v>
      </c>
      <c r="X657" s="289">
        <f>'PRINT TARIFF'!AA602</f>
        <v>139</v>
      </c>
      <c r="Y657" s="290">
        <f>'PRINT TARIFF'!AI602</f>
        <v>0</v>
      </c>
      <c r="Z657" s="290" t="str">
        <f>IF('PRINT TARIFF'!AJ602&lt;&gt;"",'PRINT TARIFF'!AJ602,"")</f>
        <v/>
      </c>
      <c r="AA657" s="291">
        <f>'PRINT TARIFF'!AK602</f>
        <v>0</v>
      </c>
    </row>
    <row r="658" spans="1:32" s="292" customFormat="1" ht="13.9" customHeight="1" x14ac:dyDescent="0.2">
      <c r="A658" s="283" t="str">
        <f>'PRINT TARIFF'!A603</f>
        <v>Brisbane</v>
      </c>
      <c r="B658" s="284" t="str">
        <f>'PRINT TARIFF'!C603</f>
        <v>Shipco Transport</v>
      </c>
      <c r="C658" s="285" t="str">
        <f>'PRINT TARIFF'!D603</f>
        <v>USA</v>
      </c>
      <c r="D658" s="285" t="str">
        <f>'PRINT TARIFF'!E603</f>
        <v>Atlanta</v>
      </c>
      <c r="E658" s="286"/>
      <c r="F658" s="287" t="str">
        <f>'PRINT TARIFF'!H603</f>
        <v>USD</v>
      </c>
      <c r="G658" s="288">
        <f>'PRINT TARIFF'!I603</f>
        <v>58</v>
      </c>
      <c r="H658" s="288">
        <f>'PRINT TARIFF'!J603</f>
        <v>58</v>
      </c>
      <c r="I658" s="288">
        <f>'PRINT TARIFF'!K603</f>
        <v>58</v>
      </c>
      <c r="J658" s="644" t="str">
        <f>'PRINT TARIFF'!L603</f>
        <v>Direct via USSAV</v>
      </c>
      <c r="K658" s="289">
        <f>'PRINT TARIFF'!N603</f>
        <v>30</v>
      </c>
      <c r="L658" s="288">
        <f>'PRINT TARIFF'!O603</f>
        <v>0</v>
      </c>
      <c r="M658" s="288">
        <f>'PRINT TARIFF'!P603</f>
        <v>0</v>
      </c>
      <c r="N658" s="288">
        <f>'PRINT TARIFF'!Q603</f>
        <v>0</v>
      </c>
      <c r="O658" s="288">
        <f>'PRINT TARIFF'!R603</f>
        <v>13</v>
      </c>
      <c r="P658" s="288">
        <f>'PRINT TARIFF'!S603</f>
        <v>0</v>
      </c>
      <c r="Q658" s="288">
        <f>'PRINT TARIFF'!T603</f>
        <v>6</v>
      </c>
      <c r="R658" s="288">
        <f>'PRINT TARIFF'!U603</f>
        <v>0</v>
      </c>
      <c r="S658" s="288">
        <f>'PRINT TARIFF'!V603</f>
        <v>0</v>
      </c>
      <c r="T658" s="288">
        <f>'PRINT TARIFF'!W603</f>
        <v>10</v>
      </c>
      <c r="U658" s="288">
        <f>'PRINT TARIFF'!X603</f>
        <v>0</v>
      </c>
      <c r="V658" s="288">
        <f>'PRINT TARIFF'!Y603</f>
        <v>40</v>
      </c>
      <c r="W658" s="288">
        <f>'PRINT TARIFF'!Z603</f>
        <v>2</v>
      </c>
      <c r="X658" s="289">
        <f>'PRINT TARIFF'!AA603</f>
        <v>139</v>
      </c>
      <c r="Y658" s="290">
        <f>'PRINT TARIFF'!AI603</f>
        <v>0</v>
      </c>
      <c r="Z658" s="290" t="str">
        <f>IF('PRINT TARIFF'!AJ603&lt;&gt;"",'PRINT TARIFF'!AJ603,"")</f>
        <v/>
      </c>
      <c r="AA658" s="291">
        <f>'PRINT TARIFF'!AK603</f>
        <v>0</v>
      </c>
    </row>
    <row r="659" spans="1:32" s="292" customFormat="1" ht="13.9" customHeight="1" x14ac:dyDescent="0.2">
      <c r="A659" s="283" t="str">
        <f>'PRINT TARIFF'!A604</f>
        <v>Fremantle</v>
      </c>
      <c r="B659" s="284" t="str">
        <f>'PRINT TARIFF'!C604</f>
        <v>Shipco Transport</v>
      </c>
      <c r="C659" s="285" t="str">
        <f>'PRINT TARIFF'!D604</f>
        <v>USA</v>
      </c>
      <c r="D659" s="285" t="str">
        <f>'PRINT TARIFF'!E604</f>
        <v>Atlanta</v>
      </c>
      <c r="E659" s="286"/>
      <c r="F659" s="287" t="str">
        <f>'PRINT TARIFF'!H604</f>
        <v>USD</v>
      </c>
      <c r="G659" s="288">
        <f>'PRINT TARIFF'!I604</f>
        <v>86</v>
      </c>
      <c r="H659" s="288">
        <f>'PRINT TARIFF'!J604</f>
        <v>86</v>
      </c>
      <c r="I659" s="288">
        <f>'PRINT TARIFF'!K604</f>
        <v>86</v>
      </c>
      <c r="J659" s="644" t="str">
        <f>'PRINT TARIFF'!L604</f>
        <v>via USLAX</v>
      </c>
      <c r="K659" s="289">
        <f>'PRINT TARIFF'!N604</f>
        <v>41</v>
      </c>
      <c r="L659" s="288">
        <f>'PRINT TARIFF'!O604</f>
        <v>0</v>
      </c>
      <c r="M659" s="288">
        <f>'PRINT TARIFF'!P604</f>
        <v>0</v>
      </c>
      <c r="N659" s="288">
        <f>'PRINT TARIFF'!Q604</f>
        <v>0</v>
      </c>
      <c r="O659" s="288">
        <f>'PRINT TARIFF'!R604</f>
        <v>13</v>
      </c>
      <c r="P659" s="288">
        <f>'PRINT TARIFF'!S604</f>
        <v>0</v>
      </c>
      <c r="Q659" s="288">
        <f>'PRINT TARIFF'!T604</f>
        <v>6</v>
      </c>
      <c r="R659" s="288">
        <f>'PRINT TARIFF'!U604</f>
        <v>0</v>
      </c>
      <c r="S659" s="288">
        <f>'PRINT TARIFF'!V604</f>
        <v>0</v>
      </c>
      <c r="T659" s="288">
        <f>'PRINT TARIFF'!W604</f>
        <v>10</v>
      </c>
      <c r="U659" s="288">
        <f>'PRINT TARIFF'!X604</f>
        <v>0</v>
      </c>
      <c r="V659" s="288">
        <f>'PRINT TARIFF'!Y604</f>
        <v>40</v>
      </c>
      <c r="W659" s="288">
        <f>'PRINT TARIFF'!Z604</f>
        <v>6</v>
      </c>
      <c r="X659" s="289">
        <f>'PRINT TARIFF'!AA604</f>
        <v>139</v>
      </c>
      <c r="Y659" s="290">
        <f>'PRINT TARIFF'!AI604</f>
        <v>0</v>
      </c>
      <c r="Z659" s="290" t="str">
        <f>IF('PRINT TARIFF'!AJ604&lt;&gt;"",'PRINT TARIFF'!AJ604,"")</f>
        <v/>
      </c>
      <c r="AA659" s="291">
        <f>'PRINT TARIFF'!AK604</f>
        <v>0</v>
      </c>
    </row>
    <row r="660" spans="1:32" s="292" customFormat="1" ht="13.9" customHeight="1" x14ac:dyDescent="0.2">
      <c r="A660" s="283" t="str">
        <f>'PRINT TARIFF'!A605</f>
        <v>Melbourne</v>
      </c>
      <c r="B660" s="284" t="str">
        <f>'PRINT TARIFF'!C605</f>
        <v>Shipco Transport</v>
      </c>
      <c r="C660" s="285" t="str">
        <f>'PRINT TARIFF'!D605</f>
        <v>USA</v>
      </c>
      <c r="D660" s="285" t="str">
        <f>'PRINT TARIFF'!E605</f>
        <v>Atlanta</v>
      </c>
      <c r="E660" s="286"/>
      <c r="F660" s="287" t="str">
        <f>'PRINT TARIFF'!H605</f>
        <v>USD</v>
      </c>
      <c r="G660" s="288">
        <f>'PRINT TARIFF'!I605</f>
        <v>61</v>
      </c>
      <c r="H660" s="288">
        <f>'PRINT TARIFF'!J605</f>
        <v>61</v>
      </c>
      <c r="I660" s="288">
        <f>'PRINT TARIFF'!K605</f>
        <v>61</v>
      </c>
      <c r="J660" s="644" t="str">
        <f>'PRINT TARIFF'!L605</f>
        <v>Direct via USSAV</v>
      </c>
      <c r="K660" s="289">
        <f>'PRINT TARIFF'!N605</f>
        <v>34</v>
      </c>
      <c r="L660" s="288">
        <f>'PRINT TARIFF'!O605</f>
        <v>0</v>
      </c>
      <c r="M660" s="288">
        <f>'PRINT TARIFF'!P605</f>
        <v>0</v>
      </c>
      <c r="N660" s="288">
        <f>'PRINT TARIFF'!Q605</f>
        <v>0</v>
      </c>
      <c r="O660" s="288">
        <f>'PRINT TARIFF'!R605</f>
        <v>13</v>
      </c>
      <c r="P660" s="288">
        <f>'PRINT TARIFF'!S605</f>
        <v>0</v>
      </c>
      <c r="Q660" s="288">
        <f>'PRINT TARIFF'!T605</f>
        <v>6</v>
      </c>
      <c r="R660" s="288">
        <f>'PRINT TARIFF'!U605</f>
        <v>0</v>
      </c>
      <c r="S660" s="288">
        <f>'PRINT TARIFF'!V605</f>
        <v>0</v>
      </c>
      <c r="T660" s="288">
        <f>'PRINT TARIFF'!W605</f>
        <v>10</v>
      </c>
      <c r="U660" s="288">
        <f>'PRINT TARIFF'!X605</f>
        <v>0</v>
      </c>
      <c r="V660" s="288">
        <f>'PRINT TARIFF'!Y605</f>
        <v>40</v>
      </c>
      <c r="W660" s="288">
        <f>'PRINT TARIFF'!Z605</f>
        <v>2</v>
      </c>
      <c r="X660" s="289">
        <f>'PRINT TARIFF'!AA605</f>
        <v>139</v>
      </c>
      <c r="Y660" s="290">
        <f>'PRINT TARIFF'!AI605</f>
        <v>0</v>
      </c>
      <c r="Z660" s="290" t="str">
        <f>IF('PRINT TARIFF'!AJ605&lt;&gt;"",'PRINT TARIFF'!AJ605,"")</f>
        <v/>
      </c>
      <c r="AA660" s="291">
        <f>'PRINT TARIFF'!AK605</f>
        <v>0</v>
      </c>
    </row>
    <row r="661" spans="1:32" s="292" customFormat="1" ht="13.9" customHeight="1" x14ac:dyDescent="0.2">
      <c r="A661" s="283" t="str">
        <f>'PRINT TARIFF'!A606</f>
        <v>Sydney</v>
      </c>
      <c r="B661" s="284" t="str">
        <f>'PRINT TARIFF'!C606</f>
        <v>Shipco Transport</v>
      </c>
      <c r="C661" s="285" t="str">
        <f>'PRINT TARIFF'!D606</f>
        <v>USA</v>
      </c>
      <c r="D661" s="285" t="str">
        <f>'PRINT TARIFF'!E606</f>
        <v>Atlanta</v>
      </c>
      <c r="E661" s="286"/>
      <c r="F661" s="287" t="str">
        <f>'PRINT TARIFF'!H606</f>
        <v>USD</v>
      </c>
      <c r="G661" s="288">
        <f>'PRINT TARIFF'!I606</f>
        <v>56</v>
      </c>
      <c r="H661" s="288">
        <f>'PRINT TARIFF'!J606</f>
        <v>56</v>
      </c>
      <c r="I661" s="288">
        <f>'PRINT TARIFF'!K606</f>
        <v>56</v>
      </c>
      <c r="J661" s="644" t="str">
        <f>'PRINT TARIFF'!L606</f>
        <v>Direct via USSAV</v>
      </c>
      <c r="K661" s="289">
        <f>'PRINT TARIFF'!N606</f>
        <v>31</v>
      </c>
      <c r="L661" s="288">
        <f>'PRINT TARIFF'!O606</f>
        <v>0</v>
      </c>
      <c r="M661" s="288">
        <f>'PRINT TARIFF'!P606</f>
        <v>0</v>
      </c>
      <c r="N661" s="288">
        <f>'PRINT TARIFF'!Q606</f>
        <v>0</v>
      </c>
      <c r="O661" s="288">
        <f>'PRINT TARIFF'!R606</f>
        <v>13</v>
      </c>
      <c r="P661" s="288">
        <f>'PRINT TARIFF'!S606</f>
        <v>0</v>
      </c>
      <c r="Q661" s="288">
        <f>'PRINT TARIFF'!T606</f>
        <v>6</v>
      </c>
      <c r="R661" s="288">
        <f>'PRINT TARIFF'!U606</f>
        <v>0</v>
      </c>
      <c r="S661" s="288">
        <f>'PRINT TARIFF'!V606</f>
        <v>0</v>
      </c>
      <c r="T661" s="288">
        <f>'PRINT TARIFF'!W606</f>
        <v>10</v>
      </c>
      <c r="U661" s="288">
        <f>'PRINT TARIFF'!X606</f>
        <v>0</v>
      </c>
      <c r="V661" s="288">
        <f>'PRINT TARIFF'!Y606</f>
        <v>40</v>
      </c>
      <c r="W661" s="288">
        <f>'PRINT TARIFF'!Z606</f>
        <v>2</v>
      </c>
      <c r="X661" s="289">
        <f>'PRINT TARIFF'!AA606</f>
        <v>139</v>
      </c>
      <c r="Y661" s="290">
        <f>'PRINT TARIFF'!AI606</f>
        <v>0</v>
      </c>
      <c r="Z661" s="290" t="str">
        <f>IF('PRINT TARIFF'!AJ606&lt;&gt;"",'PRINT TARIFF'!AJ606,"")</f>
        <v/>
      </c>
      <c r="AA661" s="291">
        <f>'PRINT TARIFF'!AK606</f>
        <v>0</v>
      </c>
    </row>
    <row r="662" spans="1:32" s="292" customFormat="1" ht="13.9" customHeight="1" x14ac:dyDescent="0.2">
      <c r="A662" s="283" t="str">
        <f>'PRINT TARIFF'!A607</f>
        <v>Adelaide</v>
      </c>
      <c r="B662" s="284" t="str">
        <f>'PRINT TARIFF'!C607</f>
        <v>Shipco Transport</v>
      </c>
      <c r="C662" s="285" t="str">
        <f>'PRINT TARIFF'!D607</f>
        <v>USA</v>
      </c>
      <c r="D662" s="285" t="str">
        <f>'PRINT TARIFF'!E607</f>
        <v>Baltimore</v>
      </c>
      <c r="E662" s="286"/>
      <c r="F662" s="287" t="str">
        <f>'PRINT TARIFF'!H607</f>
        <v>USD</v>
      </c>
      <c r="G662" s="288">
        <f>'PRINT TARIFF'!I607</f>
        <v>155</v>
      </c>
      <c r="H662" s="288">
        <f>'PRINT TARIFF'!J607</f>
        <v>155</v>
      </c>
      <c r="I662" s="288">
        <f>'PRINT TARIFF'!K607</f>
        <v>155</v>
      </c>
      <c r="J662" s="644" t="str">
        <f>'PRINT TARIFF'!L607</f>
        <v>via USLAX / via AUMEL</v>
      </c>
      <c r="K662" s="289">
        <f>'PRINT TARIFF'!N607</f>
        <v>30</v>
      </c>
      <c r="L662" s="288">
        <f>'PRINT TARIFF'!O607</f>
        <v>0</v>
      </c>
      <c r="M662" s="288">
        <f>'PRINT TARIFF'!P607</f>
        <v>0</v>
      </c>
      <c r="N662" s="288">
        <f>'PRINT TARIFF'!Q607</f>
        <v>0</v>
      </c>
      <c r="O662" s="288">
        <f>'PRINT TARIFF'!R607</f>
        <v>13</v>
      </c>
      <c r="P662" s="288">
        <f>'PRINT TARIFF'!S607</f>
        <v>0</v>
      </c>
      <c r="Q662" s="288">
        <f>'PRINT TARIFF'!T607</f>
        <v>6</v>
      </c>
      <c r="R662" s="288">
        <f>'PRINT TARIFF'!U607</f>
        <v>0</v>
      </c>
      <c r="S662" s="288">
        <f>'PRINT TARIFF'!V607</f>
        <v>0</v>
      </c>
      <c r="T662" s="288">
        <f>'PRINT TARIFF'!W607</f>
        <v>10</v>
      </c>
      <c r="U662" s="288">
        <f>'PRINT TARIFF'!X607</f>
        <v>0</v>
      </c>
      <c r="V662" s="288">
        <f>'PRINT TARIFF'!Y607</f>
        <v>40</v>
      </c>
      <c r="W662" s="288">
        <f>'PRINT TARIFF'!Z607</f>
        <v>6</v>
      </c>
      <c r="X662" s="289">
        <f>'PRINT TARIFF'!AA607</f>
        <v>140</v>
      </c>
      <c r="Y662" s="290">
        <f>'PRINT TARIFF'!AI607</f>
        <v>0</v>
      </c>
      <c r="Z662" s="290" t="str">
        <f>IF('PRINT TARIFF'!AJ607&lt;&gt;"",'PRINT TARIFF'!AJ607,"")</f>
        <v/>
      </c>
      <c r="AA662" s="291">
        <f>'PRINT TARIFF'!AK607</f>
        <v>0</v>
      </c>
    </row>
    <row r="663" spans="1:32" s="292" customFormat="1" ht="13.9" customHeight="1" x14ac:dyDescent="0.2">
      <c r="A663" s="283" t="str">
        <f>'PRINT TARIFF'!A608</f>
        <v>Brisbane</v>
      </c>
      <c r="B663" s="284" t="str">
        <f>'PRINT TARIFF'!C608</f>
        <v>Shipco Transport</v>
      </c>
      <c r="C663" s="285" t="str">
        <f>'PRINT TARIFF'!D608</f>
        <v>USA</v>
      </c>
      <c r="D663" s="285" t="str">
        <f>'PRINT TARIFF'!E608</f>
        <v>Baltimore</v>
      </c>
      <c r="E663" s="286"/>
      <c r="F663" s="287" t="str">
        <f>'PRINT TARIFF'!H608</f>
        <v>USD</v>
      </c>
      <c r="G663" s="288">
        <f>'PRINT TARIFF'!I608</f>
        <v>131</v>
      </c>
      <c r="H663" s="288">
        <f>'PRINT TARIFF'!J608</f>
        <v>131</v>
      </c>
      <c r="I663" s="288">
        <f>'PRINT TARIFF'!K608</f>
        <v>131</v>
      </c>
      <c r="J663" s="644" t="str">
        <f>'PRINT TARIFF'!L608</f>
        <v>via USNYC</v>
      </c>
      <c r="K663" s="289">
        <f>'PRINT TARIFF'!N608</f>
        <v>33</v>
      </c>
      <c r="L663" s="288">
        <f>'PRINT TARIFF'!O608</f>
        <v>0</v>
      </c>
      <c r="M663" s="288">
        <f>'PRINT TARIFF'!P608</f>
        <v>0</v>
      </c>
      <c r="N663" s="288">
        <f>'PRINT TARIFF'!Q608</f>
        <v>0</v>
      </c>
      <c r="O663" s="288">
        <f>'PRINT TARIFF'!R608</f>
        <v>13</v>
      </c>
      <c r="P663" s="288">
        <f>'PRINT TARIFF'!S608</f>
        <v>0</v>
      </c>
      <c r="Q663" s="288">
        <f>'PRINT TARIFF'!T608</f>
        <v>6</v>
      </c>
      <c r="R663" s="288">
        <f>'PRINT TARIFF'!U608</f>
        <v>0</v>
      </c>
      <c r="S663" s="288">
        <f>'PRINT TARIFF'!V608</f>
        <v>0</v>
      </c>
      <c r="T663" s="288">
        <f>'PRINT TARIFF'!W608</f>
        <v>10</v>
      </c>
      <c r="U663" s="288">
        <f>'PRINT TARIFF'!X608</f>
        <v>0</v>
      </c>
      <c r="V663" s="288">
        <f>'PRINT TARIFF'!Y608</f>
        <v>40</v>
      </c>
      <c r="W663" s="288">
        <f>'PRINT TARIFF'!Z608</f>
        <v>6</v>
      </c>
      <c r="X663" s="289">
        <f>'PRINT TARIFF'!AA608</f>
        <v>140</v>
      </c>
      <c r="Y663" s="290">
        <f>'PRINT TARIFF'!AI608</f>
        <v>0</v>
      </c>
      <c r="Z663" s="290" t="str">
        <f>IF('PRINT TARIFF'!AJ608&lt;&gt;"",'PRINT TARIFF'!AJ608,"")</f>
        <v/>
      </c>
      <c r="AA663" s="291">
        <f>'PRINT TARIFF'!AK608</f>
        <v>0</v>
      </c>
    </row>
    <row r="664" spans="1:32" s="292" customFormat="1" ht="13.9" customHeight="1" x14ac:dyDescent="0.2">
      <c r="A664" s="283" t="str">
        <f>'PRINT TARIFF'!A609</f>
        <v>Fremantle</v>
      </c>
      <c r="B664" s="284" t="str">
        <f>'PRINT TARIFF'!C609</f>
        <v>Shipco Transport</v>
      </c>
      <c r="C664" s="285" t="str">
        <f>'PRINT TARIFF'!D609</f>
        <v>USA</v>
      </c>
      <c r="D664" s="285" t="str">
        <f>'PRINT TARIFF'!E609</f>
        <v>Baltimore</v>
      </c>
      <c r="E664" s="286"/>
      <c r="F664" s="287" t="str">
        <f>'PRINT TARIFF'!H609</f>
        <v>USD</v>
      </c>
      <c r="G664" s="288">
        <f>'PRINT TARIFF'!I609</f>
        <v>118</v>
      </c>
      <c r="H664" s="288">
        <f>'PRINT TARIFF'!J609</f>
        <v>118</v>
      </c>
      <c r="I664" s="288">
        <f>'PRINT TARIFF'!K609</f>
        <v>118</v>
      </c>
      <c r="J664" s="644" t="str">
        <f>'PRINT TARIFF'!L609</f>
        <v>via USLAX</v>
      </c>
      <c r="K664" s="289">
        <f>'PRINT TARIFF'!N609</f>
        <v>41</v>
      </c>
      <c r="L664" s="288">
        <f>'PRINT TARIFF'!O609</f>
        <v>0</v>
      </c>
      <c r="M664" s="288">
        <f>'PRINT TARIFF'!P609</f>
        <v>0</v>
      </c>
      <c r="N664" s="288">
        <f>'PRINT TARIFF'!Q609</f>
        <v>0</v>
      </c>
      <c r="O664" s="288">
        <f>'PRINT TARIFF'!R609</f>
        <v>13</v>
      </c>
      <c r="P664" s="288">
        <f>'PRINT TARIFF'!S609</f>
        <v>0</v>
      </c>
      <c r="Q664" s="288">
        <f>'PRINT TARIFF'!T609</f>
        <v>6</v>
      </c>
      <c r="R664" s="288">
        <f>'PRINT TARIFF'!U609</f>
        <v>0</v>
      </c>
      <c r="S664" s="288">
        <f>'PRINT TARIFF'!V609</f>
        <v>0</v>
      </c>
      <c r="T664" s="288">
        <f>'PRINT TARIFF'!W609</f>
        <v>10</v>
      </c>
      <c r="U664" s="288">
        <f>'PRINT TARIFF'!X609</f>
        <v>0</v>
      </c>
      <c r="V664" s="288">
        <f>'PRINT TARIFF'!Y609</f>
        <v>40</v>
      </c>
      <c r="W664" s="288">
        <f>'PRINT TARIFF'!Z609</f>
        <v>6</v>
      </c>
      <c r="X664" s="289">
        <f>'PRINT TARIFF'!AA609</f>
        <v>140</v>
      </c>
      <c r="Y664" s="290">
        <f>'PRINT TARIFF'!AI609</f>
        <v>0</v>
      </c>
      <c r="Z664" s="290" t="str">
        <f>IF('PRINT TARIFF'!AJ609&lt;&gt;"",'PRINT TARIFF'!AJ609,"")</f>
        <v/>
      </c>
      <c r="AA664" s="291">
        <f>'PRINT TARIFF'!AK609</f>
        <v>0</v>
      </c>
    </row>
    <row r="665" spans="1:32" s="292" customFormat="1" ht="13.9" customHeight="1" x14ac:dyDescent="0.2">
      <c r="A665" s="283" t="str">
        <f>'PRINT TARIFF'!A610</f>
        <v>Melbourne</v>
      </c>
      <c r="B665" s="284" t="str">
        <f>'PRINT TARIFF'!C610</f>
        <v>Shipco Transport</v>
      </c>
      <c r="C665" s="285" t="str">
        <f>'PRINT TARIFF'!D610</f>
        <v>USA</v>
      </c>
      <c r="D665" s="285" t="str">
        <f>'PRINT TARIFF'!E610</f>
        <v>Baltimore</v>
      </c>
      <c r="E665" s="286"/>
      <c r="F665" s="287" t="str">
        <f>'PRINT TARIFF'!H610</f>
        <v>USD</v>
      </c>
      <c r="G665" s="288">
        <f>'PRINT TARIFF'!I610</f>
        <v>114</v>
      </c>
      <c r="H665" s="288">
        <f>'PRINT TARIFF'!J610</f>
        <v>114</v>
      </c>
      <c r="I665" s="288">
        <f>'PRINT TARIFF'!K610</f>
        <v>114</v>
      </c>
      <c r="J665" s="644" t="str">
        <f>'PRINT TARIFF'!L610</f>
        <v>via USNYC</v>
      </c>
      <c r="K665" s="289">
        <f>'PRINT TARIFF'!N610</f>
        <v>38</v>
      </c>
      <c r="L665" s="288">
        <f>'PRINT TARIFF'!O610</f>
        <v>0</v>
      </c>
      <c r="M665" s="288">
        <f>'PRINT TARIFF'!P610</f>
        <v>0</v>
      </c>
      <c r="N665" s="288">
        <f>'PRINT TARIFF'!Q610</f>
        <v>0</v>
      </c>
      <c r="O665" s="288">
        <f>'PRINT TARIFF'!R610</f>
        <v>13</v>
      </c>
      <c r="P665" s="288">
        <f>'PRINT TARIFF'!S610</f>
        <v>0</v>
      </c>
      <c r="Q665" s="288">
        <f>'PRINT TARIFF'!T610</f>
        <v>6</v>
      </c>
      <c r="R665" s="288">
        <f>'PRINT TARIFF'!U610</f>
        <v>0</v>
      </c>
      <c r="S665" s="288">
        <f>'PRINT TARIFF'!V610</f>
        <v>0</v>
      </c>
      <c r="T665" s="288">
        <f>'PRINT TARIFF'!W610</f>
        <v>10</v>
      </c>
      <c r="U665" s="288">
        <f>'PRINT TARIFF'!X610</f>
        <v>0</v>
      </c>
      <c r="V665" s="288">
        <f>'PRINT TARIFF'!Y610</f>
        <v>40</v>
      </c>
      <c r="W665" s="288">
        <f>'PRINT TARIFF'!Z610</f>
        <v>6</v>
      </c>
      <c r="X665" s="289">
        <f>'PRINT TARIFF'!AA610</f>
        <v>140</v>
      </c>
      <c r="Y665" s="290">
        <f>'PRINT TARIFF'!AI610</f>
        <v>0</v>
      </c>
      <c r="Z665" s="290" t="str">
        <f>IF('PRINT TARIFF'!AJ610&lt;&gt;"",'PRINT TARIFF'!AJ610,"")</f>
        <v/>
      </c>
      <c r="AA665" s="291">
        <f>'PRINT TARIFF'!AK610</f>
        <v>0</v>
      </c>
    </row>
    <row r="666" spans="1:32" s="292" customFormat="1" ht="13.9" customHeight="1" x14ac:dyDescent="0.2">
      <c r="A666" s="283" t="str">
        <f>'PRINT TARIFF'!A611</f>
        <v>Sydney</v>
      </c>
      <c r="B666" s="284" t="str">
        <f>'PRINT TARIFF'!C611</f>
        <v>Shipco Transport</v>
      </c>
      <c r="C666" s="285" t="str">
        <f>'PRINT TARIFF'!D611</f>
        <v>USA</v>
      </c>
      <c r="D666" s="285" t="str">
        <f>'PRINT TARIFF'!E611</f>
        <v>Baltimore</v>
      </c>
      <c r="E666" s="286"/>
      <c r="F666" s="287" t="str">
        <f>'PRINT TARIFF'!H611</f>
        <v>USD</v>
      </c>
      <c r="G666" s="288">
        <f>'PRINT TARIFF'!I611</f>
        <v>114</v>
      </c>
      <c r="H666" s="288">
        <f>'PRINT TARIFF'!J611</f>
        <v>114</v>
      </c>
      <c r="I666" s="288">
        <f>'PRINT TARIFF'!K611</f>
        <v>114</v>
      </c>
      <c r="J666" s="644" t="str">
        <f>'PRINT TARIFF'!L611</f>
        <v>via USNYC</v>
      </c>
      <c r="K666" s="289">
        <f>'PRINT TARIFF'!N611</f>
        <v>39</v>
      </c>
      <c r="L666" s="288">
        <f>'PRINT TARIFF'!O611</f>
        <v>0</v>
      </c>
      <c r="M666" s="288">
        <f>'PRINT TARIFF'!P611</f>
        <v>0</v>
      </c>
      <c r="N666" s="288">
        <f>'PRINT TARIFF'!Q611</f>
        <v>0</v>
      </c>
      <c r="O666" s="288">
        <f>'PRINT TARIFF'!R611</f>
        <v>13</v>
      </c>
      <c r="P666" s="288">
        <f>'PRINT TARIFF'!S611</f>
        <v>0</v>
      </c>
      <c r="Q666" s="288">
        <f>'PRINT TARIFF'!T611</f>
        <v>6</v>
      </c>
      <c r="R666" s="288">
        <f>'PRINT TARIFF'!U611</f>
        <v>0</v>
      </c>
      <c r="S666" s="288">
        <f>'PRINT TARIFF'!V611</f>
        <v>0</v>
      </c>
      <c r="T666" s="288">
        <f>'PRINT TARIFF'!W611</f>
        <v>10</v>
      </c>
      <c r="U666" s="288">
        <f>'PRINT TARIFF'!X611</f>
        <v>0</v>
      </c>
      <c r="V666" s="288">
        <f>'PRINT TARIFF'!Y611</f>
        <v>40</v>
      </c>
      <c r="W666" s="288">
        <f>'PRINT TARIFF'!Z611</f>
        <v>6</v>
      </c>
      <c r="X666" s="289">
        <f>'PRINT TARIFF'!AA611</f>
        <v>140</v>
      </c>
      <c r="Y666" s="290">
        <f>'PRINT TARIFF'!AI611</f>
        <v>0</v>
      </c>
      <c r="Z666" s="290" t="str">
        <f>IF('PRINT TARIFF'!AJ611&lt;&gt;"",'PRINT TARIFF'!AJ611,"")</f>
        <v/>
      </c>
      <c r="AA666" s="291">
        <f>'PRINT TARIFF'!AK611</f>
        <v>0</v>
      </c>
    </row>
    <row r="667" spans="1:32" s="292" customFormat="1" ht="13.9" customHeight="1" x14ac:dyDescent="0.2">
      <c r="A667" s="283" t="str">
        <f>'PRINT TARIFF'!A612</f>
        <v>Adelaide</v>
      </c>
      <c r="B667" s="284" t="str">
        <f>'PRINT TARIFF'!C612</f>
        <v>Shipco Transport</v>
      </c>
      <c r="C667" s="285" t="str">
        <f>'PRINT TARIFF'!D612</f>
        <v>USA</v>
      </c>
      <c r="D667" s="285" t="str">
        <f>'PRINT TARIFF'!E612</f>
        <v>Boston</v>
      </c>
      <c r="E667" s="286"/>
      <c r="F667" s="287" t="str">
        <f>'PRINT TARIFF'!H612</f>
        <v>USD</v>
      </c>
      <c r="G667" s="288">
        <f>'PRINT TARIFF'!I612</f>
        <v>155</v>
      </c>
      <c r="H667" s="288">
        <f>'PRINT TARIFF'!J612</f>
        <v>155</v>
      </c>
      <c r="I667" s="288">
        <f>'PRINT TARIFF'!K612</f>
        <v>155</v>
      </c>
      <c r="J667" s="644" t="str">
        <f>'PRINT TARIFF'!L612</f>
        <v>via USLAX / via AUMEL</v>
      </c>
      <c r="K667" s="289">
        <f>'PRINT TARIFF'!N612</f>
        <v>30</v>
      </c>
      <c r="L667" s="288">
        <f>'PRINT TARIFF'!O612</f>
        <v>0</v>
      </c>
      <c r="M667" s="288">
        <f>'PRINT TARIFF'!P612</f>
        <v>0</v>
      </c>
      <c r="N667" s="288">
        <f>'PRINT TARIFF'!Q612</f>
        <v>0</v>
      </c>
      <c r="O667" s="288">
        <f>'PRINT TARIFF'!R612</f>
        <v>13</v>
      </c>
      <c r="P667" s="288">
        <f>'PRINT TARIFF'!S612</f>
        <v>0</v>
      </c>
      <c r="Q667" s="288">
        <f>'PRINT TARIFF'!T612</f>
        <v>6</v>
      </c>
      <c r="R667" s="288">
        <f>'PRINT TARIFF'!U612</f>
        <v>0</v>
      </c>
      <c r="S667" s="288">
        <f>'PRINT TARIFF'!V612</f>
        <v>0</v>
      </c>
      <c r="T667" s="288">
        <f>'PRINT TARIFF'!W612</f>
        <v>10</v>
      </c>
      <c r="U667" s="288">
        <f>'PRINT TARIFF'!X612</f>
        <v>0</v>
      </c>
      <c r="V667" s="288">
        <f>'PRINT TARIFF'!Y612</f>
        <v>40</v>
      </c>
      <c r="W667" s="288">
        <f>'PRINT TARIFF'!Z612</f>
        <v>6</v>
      </c>
      <c r="X667" s="289">
        <f>'PRINT TARIFF'!AA612</f>
        <v>141</v>
      </c>
      <c r="Y667" s="290">
        <f>'PRINT TARIFF'!AI612</f>
        <v>0</v>
      </c>
      <c r="Z667" s="290" t="str">
        <f>IF('PRINT TARIFF'!AJ612&lt;&gt;"",'PRINT TARIFF'!AJ612,"")</f>
        <v/>
      </c>
      <c r="AA667" s="291">
        <f>'PRINT TARIFF'!AK612</f>
        <v>0</v>
      </c>
    </row>
    <row r="668" spans="1:32" s="292" customFormat="1" ht="13.9" customHeight="1" x14ac:dyDescent="0.2">
      <c r="A668" s="283" t="str">
        <f>'PRINT TARIFF'!A613</f>
        <v>Brisbane</v>
      </c>
      <c r="B668" s="284" t="str">
        <f>'PRINT TARIFF'!C613</f>
        <v>Shipco Transport</v>
      </c>
      <c r="C668" s="285" t="str">
        <f>'PRINT TARIFF'!D613</f>
        <v>USA</v>
      </c>
      <c r="D668" s="285" t="str">
        <f>'PRINT TARIFF'!E613</f>
        <v>Boston</v>
      </c>
      <c r="E668" s="286"/>
      <c r="F668" s="287" t="str">
        <f>'PRINT TARIFF'!H613</f>
        <v>USD</v>
      </c>
      <c r="G668" s="288">
        <f>'PRINT TARIFF'!I613</f>
        <v>106</v>
      </c>
      <c r="H668" s="288">
        <f>'PRINT TARIFF'!J613</f>
        <v>106</v>
      </c>
      <c r="I668" s="288">
        <f>'PRINT TARIFF'!K613</f>
        <v>106</v>
      </c>
      <c r="J668" s="644" t="str">
        <f>'PRINT TARIFF'!L613</f>
        <v>via USNYC</v>
      </c>
      <c r="K668" s="289">
        <f>'PRINT TARIFF'!N613</f>
        <v>33</v>
      </c>
      <c r="L668" s="288">
        <f>'PRINT TARIFF'!O613</f>
        <v>0</v>
      </c>
      <c r="M668" s="288">
        <f>'PRINT TARIFF'!P613</f>
        <v>0</v>
      </c>
      <c r="N668" s="288">
        <f>'PRINT TARIFF'!Q613</f>
        <v>0</v>
      </c>
      <c r="O668" s="288">
        <f>'PRINT TARIFF'!R613</f>
        <v>13</v>
      </c>
      <c r="P668" s="288">
        <f>'PRINT TARIFF'!S613</f>
        <v>0</v>
      </c>
      <c r="Q668" s="288">
        <f>'PRINT TARIFF'!T613</f>
        <v>6</v>
      </c>
      <c r="R668" s="288">
        <f>'PRINT TARIFF'!U613</f>
        <v>0</v>
      </c>
      <c r="S668" s="288">
        <f>'PRINT TARIFF'!V613</f>
        <v>0</v>
      </c>
      <c r="T668" s="288">
        <f>'PRINT TARIFF'!W613</f>
        <v>10</v>
      </c>
      <c r="U668" s="288">
        <f>'PRINT TARIFF'!X613</f>
        <v>0</v>
      </c>
      <c r="V668" s="288">
        <f>'PRINT TARIFF'!Y613</f>
        <v>40</v>
      </c>
      <c r="W668" s="288">
        <f>'PRINT TARIFF'!Z613</f>
        <v>6</v>
      </c>
      <c r="X668" s="289">
        <f>'PRINT TARIFF'!AA613</f>
        <v>141</v>
      </c>
      <c r="Y668" s="290">
        <f>'PRINT TARIFF'!AI613</f>
        <v>0</v>
      </c>
      <c r="Z668" s="290" t="str">
        <f>IF('PRINT TARIFF'!AJ613&lt;&gt;"",'PRINT TARIFF'!AJ613,"")</f>
        <v/>
      </c>
      <c r="AA668" s="291">
        <f>'PRINT TARIFF'!AK613</f>
        <v>0</v>
      </c>
    </row>
    <row r="669" spans="1:32" s="292" customFormat="1" ht="13.9" customHeight="1" x14ac:dyDescent="0.2">
      <c r="A669" s="283" t="str">
        <f>'PRINT TARIFF'!A614</f>
        <v>Fremantle</v>
      </c>
      <c r="B669" s="284" t="str">
        <f>'PRINT TARIFF'!C614</f>
        <v>Shipco Transport</v>
      </c>
      <c r="C669" s="285" t="str">
        <f>'PRINT TARIFF'!D614</f>
        <v>USA</v>
      </c>
      <c r="D669" s="285" t="str">
        <f>'PRINT TARIFF'!E614</f>
        <v>Boston</v>
      </c>
      <c r="E669" s="286"/>
      <c r="F669" s="287" t="str">
        <f>'PRINT TARIFF'!H614</f>
        <v>USD</v>
      </c>
      <c r="G669" s="288">
        <f>'PRINT TARIFF'!I614</f>
        <v>115</v>
      </c>
      <c r="H669" s="288">
        <f>'PRINT TARIFF'!J614</f>
        <v>115</v>
      </c>
      <c r="I669" s="288">
        <f>'PRINT TARIFF'!K614</f>
        <v>115</v>
      </c>
      <c r="J669" s="644" t="str">
        <f>'PRINT TARIFF'!L614</f>
        <v>via USLAX</v>
      </c>
      <c r="K669" s="289">
        <f>'PRINT TARIFF'!N614</f>
        <v>41</v>
      </c>
      <c r="L669" s="288">
        <f>'PRINT TARIFF'!O614</f>
        <v>0</v>
      </c>
      <c r="M669" s="288">
        <f>'PRINT TARIFF'!P614</f>
        <v>0</v>
      </c>
      <c r="N669" s="288">
        <f>'PRINT TARIFF'!Q614</f>
        <v>0</v>
      </c>
      <c r="O669" s="288">
        <f>'PRINT TARIFF'!R614</f>
        <v>13</v>
      </c>
      <c r="P669" s="288">
        <f>'PRINT TARIFF'!S614</f>
        <v>0</v>
      </c>
      <c r="Q669" s="288">
        <f>'PRINT TARIFF'!T614</f>
        <v>6</v>
      </c>
      <c r="R669" s="288">
        <f>'PRINT TARIFF'!U614</f>
        <v>0</v>
      </c>
      <c r="S669" s="288">
        <f>'PRINT TARIFF'!V614</f>
        <v>0</v>
      </c>
      <c r="T669" s="288">
        <f>'PRINT TARIFF'!W614</f>
        <v>10</v>
      </c>
      <c r="U669" s="288">
        <f>'PRINT TARIFF'!X614</f>
        <v>0</v>
      </c>
      <c r="V669" s="288">
        <f>'PRINT TARIFF'!Y614</f>
        <v>40</v>
      </c>
      <c r="W669" s="288">
        <f>'PRINT TARIFF'!Z614</f>
        <v>6</v>
      </c>
      <c r="X669" s="289">
        <f>'PRINT TARIFF'!AA614</f>
        <v>141</v>
      </c>
      <c r="Y669" s="290">
        <f>'PRINT TARIFF'!AI614</f>
        <v>0</v>
      </c>
      <c r="Z669" s="290" t="str">
        <f>IF('PRINT TARIFF'!AJ614&lt;&gt;"",'PRINT TARIFF'!AJ614,"")</f>
        <v/>
      </c>
      <c r="AA669" s="291">
        <f>'PRINT TARIFF'!AK614</f>
        <v>0</v>
      </c>
    </row>
    <row r="670" spans="1:32" s="292" customFormat="1" ht="13.9" customHeight="1" x14ac:dyDescent="0.2">
      <c r="A670" s="283" t="str">
        <f>'PRINT TARIFF'!A615</f>
        <v>Melbourne</v>
      </c>
      <c r="B670" s="284" t="str">
        <f>'PRINT TARIFF'!C615</f>
        <v>Shipco Transport</v>
      </c>
      <c r="C670" s="285" t="str">
        <f>'PRINT TARIFF'!D615</f>
        <v>USA</v>
      </c>
      <c r="D670" s="285" t="str">
        <f>'PRINT TARIFF'!E615</f>
        <v>Boston</v>
      </c>
      <c r="E670" s="286"/>
      <c r="F670" s="287" t="str">
        <f>'PRINT TARIFF'!H615</f>
        <v>USD</v>
      </c>
      <c r="G670" s="288">
        <f>'PRINT TARIFF'!I615</f>
        <v>106</v>
      </c>
      <c r="H670" s="288">
        <f>'PRINT TARIFF'!J615</f>
        <v>106</v>
      </c>
      <c r="I670" s="288">
        <f>'PRINT TARIFF'!K615</f>
        <v>106</v>
      </c>
      <c r="J670" s="644" t="str">
        <f>'PRINT TARIFF'!L615</f>
        <v>via USNYC</v>
      </c>
      <c r="K670" s="289">
        <f>'PRINT TARIFF'!N615</f>
        <v>38</v>
      </c>
      <c r="L670" s="288">
        <f>'PRINT TARIFF'!O615</f>
        <v>0</v>
      </c>
      <c r="M670" s="288">
        <f>'PRINT TARIFF'!P615</f>
        <v>0</v>
      </c>
      <c r="N670" s="288">
        <f>'PRINT TARIFF'!Q615</f>
        <v>0</v>
      </c>
      <c r="O670" s="288">
        <f>'PRINT TARIFF'!R615</f>
        <v>13</v>
      </c>
      <c r="P670" s="288">
        <f>'PRINT TARIFF'!S615</f>
        <v>0</v>
      </c>
      <c r="Q670" s="288">
        <f>'PRINT TARIFF'!T615</f>
        <v>6</v>
      </c>
      <c r="R670" s="288">
        <f>'PRINT TARIFF'!U615</f>
        <v>0</v>
      </c>
      <c r="S670" s="288">
        <f>'PRINT TARIFF'!V615</f>
        <v>0</v>
      </c>
      <c r="T670" s="288">
        <f>'PRINT TARIFF'!W615</f>
        <v>10</v>
      </c>
      <c r="U670" s="288">
        <f>'PRINT TARIFF'!X615</f>
        <v>0</v>
      </c>
      <c r="V670" s="288">
        <f>'PRINT TARIFF'!Y615</f>
        <v>40</v>
      </c>
      <c r="W670" s="288">
        <f>'PRINT TARIFF'!Z615</f>
        <v>6</v>
      </c>
      <c r="X670" s="289">
        <f>'PRINT TARIFF'!AA615</f>
        <v>141</v>
      </c>
      <c r="Y670" s="290">
        <f>'PRINT TARIFF'!AI615</f>
        <v>0</v>
      </c>
      <c r="Z670" s="290" t="str">
        <f>IF('PRINT TARIFF'!AJ615&lt;&gt;"",'PRINT TARIFF'!AJ615,"")</f>
        <v/>
      </c>
      <c r="AA670" s="291">
        <f>'PRINT TARIFF'!AK615</f>
        <v>0</v>
      </c>
    </row>
    <row r="671" spans="1:32" s="292" customFormat="1" ht="13.9" customHeight="1" x14ac:dyDescent="0.2">
      <c r="A671" s="283" t="str">
        <f>'PRINT TARIFF'!A616</f>
        <v>Sydney</v>
      </c>
      <c r="B671" s="284" t="str">
        <f>'PRINT TARIFF'!C616</f>
        <v>Shipco Transport</v>
      </c>
      <c r="C671" s="285" t="str">
        <f>'PRINT TARIFF'!D616</f>
        <v>USA</v>
      </c>
      <c r="D671" s="285" t="str">
        <f>'PRINT TARIFF'!E616</f>
        <v>Boston</v>
      </c>
      <c r="E671" s="286"/>
      <c r="F671" s="287" t="str">
        <f>'PRINT TARIFF'!H616</f>
        <v>USD</v>
      </c>
      <c r="G671" s="288">
        <f>'PRINT TARIFF'!I616</f>
        <v>106</v>
      </c>
      <c r="H671" s="288">
        <f>'PRINT TARIFF'!J616</f>
        <v>106</v>
      </c>
      <c r="I671" s="288">
        <f>'PRINT TARIFF'!K616</f>
        <v>106</v>
      </c>
      <c r="J671" s="644" t="str">
        <f>'PRINT TARIFF'!L616</f>
        <v>via USNYC</v>
      </c>
      <c r="K671" s="289">
        <f>'PRINT TARIFF'!N616</f>
        <v>39</v>
      </c>
      <c r="L671" s="288">
        <f>'PRINT TARIFF'!O616</f>
        <v>0</v>
      </c>
      <c r="M671" s="288">
        <f>'PRINT TARIFF'!P616</f>
        <v>0</v>
      </c>
      <c r="N671" s="288">
        <f>'PRINT TARIFF'!Q616</f>
        <v>0</v>
      </c>
      <c r="O671" s="288">
        <f>'PRINT TARIFF'!R616</f>
        <v>13</v>
      </c>
      <c r="P671" s="288">
        <f>'PRINT TARIFF'!S616</f>
        <v>0</v>
      </c>
      <c r="Q671" s="288">
        <f>'PRINT TARIFF'!T616</f>
        <v>6</v>
      </c>
      <c r="R671" s="288">
        <f>'PRINT TARIFF'!U616</f>
        <v>0</v>
      </c>
      <c r="S671" s="288">
        <f>'PRINT TARIFF'!V616</f>
        <v>0</v>
      </c>
      <c r="T671" s="288">
        <f>'PRINT TARIFF'!W616</f>
        <v>10</v>
      </c>
      <c r="U671" s="288">
        <f>'PRINT TARIFF'!X616</f>
        <v>0</v>
      </c>
      <c r="V671" s="288">
        <f>'PRINT TARIFF'!Y616</f>
        <v>40</v>
      </c>
      <c r="W671" s="288">
        <f>'PRINT TARIFF'!Z616</f>
        <v>6</v>
      </c>
      <c r="X671" s="289">
        <f>'PRINT TARIFF'!AA616</f>
        <v>141</v>
      </c>
      <c r="Y671" s="290">
        <f>'PRINT TARIFF'!AI616</f>
        <v>0</v>
      </c>
      <c r="Z671" s="290" t="str">
        <f>IF('PRINT TARIFF'!AJ616&lt;&gt;"",'PRINT TARIFF'!AJ616,"")</f>
        <v/>
      </c>
      <c r="AA671" s="291">
        <f>'PRINT TARIFF'!AK616</f>
        <v>0</v>
      </c>
      <c r="AB671" s="248"/>
      <c r="AC671" s="248"/>
      <c r="AD671" s="248"/>
      <c r="AE671" s="248"/>
      <c r="AF671" s="248"/>
    </row>
    <row r="672" spans="1:32" s="292" customFormat="1" ht="13.9" customHeight="1" x14ac:dyDescent="0.2">
      <c r="A672" s="283" t="str">
        <f>'PRINT TARIFF'!A617</f>
        <v>Adelaide</v>
      </c>
      <c r="B672" s="284" t="str">
        <f>'PRINT TARIFF'!C617</f>
        <v>Shipco Transport</v>
      </c>
      <c r="C672" s="285" t="str">
        <f>'PRINT TARIFF'!D617</f>
        <v>USA</v>
      </c>
      <c r="D672" s="285" t="str">
        <f>'PRINT TARIFF'!E617</f>
        <v>Charleston</v>
      </c>
      <c r="E672" s="286"/>
      <c r="F672" s="287" t="str">
        <f>'PRINT TARIFF'!H617</f>
        <v>USD</v>
      </c>
      <c r="G672" s="288">
        <f>'PRINT TARIFF'!I617</f>
        <v>148</v>
      </c>
      <c r="H672" s="288">
        <f>'PRINT TARIFF'!J617</f>
        <v>148</v>
      </c>
      <c r="I672" s="288">
        <f>'PRINT TARIFF'!K617</f>
        <v>148</v>
      </c>
      <c r="J672" s="644" t="str">
        <f>'PRINT TARIFF'!L617</f>
        <v>via USLAX / via AUMEL</v>
      </c>
      <c r="K672" s="289">
        <f>'PRINT TARIFF'!N617</f>
        <v>30</v>
      </c>
      <c r="L672" s="288">
        <f>'PRINT TARIFF'!O617</f>
        <v>0</v>
      </c>
      <c r="M672" s="288">
        <f>'PRINT TARIFF'!P617</f>
        <v>0</v>
      </c>
      <c r="N672" s="288">
        <f>'PRINT TARIFF'!Q617</f>
        <v>0</v>
      </c>
      <c r="O672" s="288">
        <f>'PRINT TARIFF'!R617</f>
        <v>13</v>
      </c>
      <c r="P672" s="288">
        <f>'PRINT TARIFF'!S617</f>
        <v>0</v>
      </c>
      <c r="Q672" s="288">
        <f>'PRINT TARIFF'!T617</f>
        <v>6</v>
      </c>
      <c r="R672" s="288">
        <f>'PRINT TARIFF'!U617</f>
        <v>0</v>
      </c>
      <c r="S672" s="288">
        <f>'PRINT TARIFF'!V617</f>
        <v>0</v>
      </c>
      <c r="T672" s="288">
        <f>'PRINT TARIFF'!W617</f>
        <v>10</v>
      </c>
      <c r="U672" s="288">
        <f>'PRINT TARIFF'!X617</f>
        <v>0</v>
      </c>
      <c r="V672" s="288">
        <f>'PRINT TARIFF'!Y617</f>
        <v>40</v>
      </c>
      <c r="W672" s="288">
        <f>'PRINT TARIFF'!Z617</f>
        <v>6</v>
      </c>
      <c r="X672" s="289">
        <f>'PRINT TARIFF'!AA617</f>
        <v>142</v>
      </c>
      <c r="Y672" s="290">
        <f>'PRINT TARIFF'!AI617</f>
        <v>0</v>
      </c>
      <c r="Z672" s="290" t="str">
        <f>IF('PRINT TARIFF'!AJ617&lt;&gt;"",'PRINT TARIFF'!AJ617,"")</f>
        <v/>
      </c>
      <c r="AA672" s="291">
        <f>'PRINT TARIFF'!AK617</f>
        <v>0</v>
      </c>
      <c r="AB672" s="248"/>
      <c r="AC672" s="248"/>
      <c r="AD672" s="248"/>
      <c r="AE672" s="248"/>
      <c r="AF672" s="248"/>
    </row>
    <row r="673" spans="1:32" s="292" customFormat="1" ht="13.9" customHeight="1" x14ac:dyDescent="0.2">
      <c r="A673" s="283" t="str">
        <f>'PRINT TARIFF'!A618</f>
        <v>Brisbane</v>
      </c>
      <c r="B673" s="284" t="str">
        <f>'PRINT TARIFF'!C618</f>
        <v>Shipco Transport</v>
      </c>
      <c r="C673" s="285" t="str">
        <f>'PRINT TARIFF'!D618</f>
        <v>USA</v>
      </c>
      <c r="D673" s="285" t="str">
        <f>'PRINT TARIFF'!E618</f>
        <v>Charleston</v>
      </c>
      <c r="E673" s="286"/>
      <c r="F673" s="287" t="str">
        <f>'PRINT TARIFF'!H618</f>
        <v>USD</v>
      </c>
      <c r="G673" s="288">
        <f>'PRINT TARIFF'!I618</f>
        <v>111</v>
      </c>
      <c r="H673" s="288">
        <f>'PRINT TARIFF'!J618</f>
        <v>111</v>
      </c>
      <c r="I673" s="288">
        <f>'PRINT TARIFF'!K618</f>
        <v>111</v>
      </c>
      <c r="J673" s="644" t="str">
        <f>'PRINT TARIFF'!L618</f>
        <v>via USATL</v>
      </c>
      <c r="K673" s="289">
        <f>'PRINT TARIFF'!N618</f>
        <v>30</v>
      </c>
      <c r="L673" s="288">
        <f>'PRINT TARIFF'!O618</f>
        <v>0</v>
      </c>
      <c r="M673" s="288">
        <f>'PRINT TARIFF'!P618</f>
        <v>0</v>
      </c>
      <c r="N673" s="288">
        <f>'PRINT TARIFF'!Q618</f>
        <v>0</v>
      </c>
      <c r="O673" s="288">
        <f>'PRINT TARIFF'!R618</f>
        <v>13</v>
      </c>
      <c r="P673" s="288">
        <f>'PRINT TARIFF'!S618</f>
        <v>0</v>
      </c>
      <c r="Q673" s="288">
        <f>'PRINT TARIFF'!T618</f>
        <v>6</v>
      </c>
      <c r="R673" s="288">
        <f>'PRINT TARIFF'!U618</f>
        <v>0</v>
      </c>
      <c r="S673" s="288">
        <f>'PRINT TARIFF'!V618</f>
        <v>0</v>
      </c>
      <c r="T673" s="288">
        <f>'PRINT TARIFF'!W618</f>
        <v>10</v>
      </c>
      <c r="U673" s="288">
        <f>'PRINT TARIFF'!X618</f>
        <v>0</v>
      </c>
      <c r="V673" s="288">
        <f>'PRINT TARIFF'!Y618</f>
        <v>40</v>
      </c>
      <c r="W673" s="288">
        <f>'PRINT TARIFF'!Z618</f>
        <v>6</v>
      </c>
      <c r="X673" s="289">
        <f>'PRINT TARIFF'!AA618</f>
        <v>142</v>
      </c>
      <c r="Y673" s="290">
        <f>'PRINT TARIFF'!AI618</f>
        <v>0</v>
      </c>
      <c r="Z673" s="290" t="str">
        <f>IF('PRINT TARIFF'!AJ618&lt;&gt;"",'PRINT TARIFF'!AJ618,"")</f>
        <v/>
      </c>
      <c r="AA673" s="291">
        <f>'PRINT TARIFF'!AK618</f>
        <v>0</v>
      </c>
      <c r="AB673" s="248"/>
      <c r="AC673" s="248"/>
      <c r="AD673" s="248"/>
      <c r="AE673" s="248"/>
      <c r="AF673" s="248"/>
    </row>
    <row r="674" spans="1:32" s="292" customFormat="1" ht="13.9" customHeight="1" x14ac:dyDescent="0.2">
      <c r="A674" s="283" t="str">
        <f>'PRINT TARIFF'!A619</f>
        <v>Fremantle</v>
      </c>
      <c r="B674" s="284" t="str">
        <f>'PRINT TARIFF'!C619</f>
        <v>Shipco Transport</v>
      </c>
      <c r="C674" s="285" t="str">
        <f>'PRINT TARIFF'!D619</f>
        <v>USA</v>
      </c>
      <c r="D674" s="285" t="str">
        <f>'PRINT TARIFF'!E619</f>
        <v>Charleston</v>
      </c>
      <c r="E674" s="286"/>
      <c r="F674" s="287" t="str">
        <f>'PRINT TARIFF'!H619</f>
        <v>USD</v>
      </c>
      <c r="G674" s="288">
        <f>'PRINT TARIFF'!I619</f>
        <v>105</v>
      </c>
      <c r="H674" s="288">
        <f>'PRINT TARIFF'!J619</f>
        <v>105</v>
      </c>
      <c r="I674" s="288">
        <f>'PRINT TARIFF'!K619</f>
        <v>105</v>
      </c>
      <c r="J674" s="644" t="str">
        <f>'PRINT TARIFF'!L619</f>
        <v>via USLAX</v>
      </c>
      <c r="K674" s="289">
        <f>'PRINT TARIFF'!N619</f>
        <v>41</v>
      </c>
      <c r="L674" s="288">
        <f>'PRINT TARIFF'!O619</f>
        <v>0</v>
      </c>
      <c r="M674" s="288">
        <f>'PRINT TARIFF'!P619</f>
        <v>0</v>
      </c>
      <c r="N674" s="288">
        <f>'PRINT TARIFF'!Q619</f>
        <v>0</v>
      </c>
      <c r="O674" s="288">
        <f>'PRINT TARIFF'!R619</f>
        <v>13</v>
      </c>
      <c r="P674" s="288">
        <f>'PRINT TARIFF'!S619</f>
        <v>0</v>
      </c>
      <c r="Q674" s="288">
        <f>'PRINT TARIFF'!T619</f>
        <v>6</v>
      </c>
      <c r="R674" s="288">
        <f>'PRINT TARIFF'!U619</f>
        <v>0</v>
      </c>
      <c r="S674" s="288">
        <f>'PRINT TARIFF'!V619</f>
        <v>0</v>
      </c>
      <c r="T674" s="288">
        <f>'PRINT TARIFF'!W619</f>
        <v>10</v>
      </c>
      <c r="U674" s="288">
        <f>'PRINT TARIFF'!X619</f>
        <v>0</v>
      </c>
      <c r="V674" s="288">
        <f>'PRINT TARIFF'!Y619</f>
        <v>40</v>
      </c>
      <c r="W674" s="288">
        <f>'PRINT TARIFF'!Z619</f>
        <v>6</v>
      </c>
      <c r="X674" s="289">
        <f>'PRINT TARIFF'!AA619</f>
        <v>142</v>
      </c>
      <c r="Y674" s="290">
        <f>'PRINT TARIFF'!AI619</f>
        <v>0</v>
      </c>
      <c r="Z674" s="290" t="str">
        <f>IF('PRINT TARIFF'!AJ619&lt;&gt;"",'PRINT TARIFF'!AJ619,"")</f>
        <v/>
      </c>
      <c r="AA674" s="291">
        <f>'PRINT TARIFF'!AK619</f>
        <v>0</v>
      </c>
      <c r="AB674" s="248"/>
      <c r="AC674" s="248"/>
      <c r="AD674" s="248"/>
      <c r="AE674" s="248"/>
      <c r="AF674" s="248"/>
    </row>
    <row r="675" spans="1:32" s="292" customFormat="1" ht="13.9" customHeight="1" x14ac:dyDescent="0.2">
      <c r="A675" s="283" t="str">
        <f>'PRINT TARIFF'!A620</f>
        <v>Melbourne</v>
      </c>
      <c r="B675" s="284" t="str">
        <f>'PRINT TARIFF'!C620</f>
        <v>Shipco Transport</v>
      </c>
      <c r="C675" s="285" t="str">
        <f>'PRINT TARIFF'!D620</f>
        <v>USA</v>
      </c>
      <c r="D675" s="285" t="str">
        <f>'PRINT TARIFF'!E620</f>
        <v>Charleston</v>
      </c>
      <c r="E675" s="286"/>
      <c r="F675" s="287" t="str">
        <f>'PRINT TARIFF'!H620</f>
        <v>USD</v>
      </c>
      <c r="G675" s="288">
        <f>'PRINT TARIFF'!I620</f>
        <v>107</v>
      </c>
      <c r="H675" s="288">
        <f>'PRINT TARIFF'!J620</f>
        <v>107</v>
      </c>
      <c r="I675" s="288">
        <f>'PRINT TARIFF'!K620</f>
        <v>107</v>
      </c>
      <c r="J675" s="644" t="str">
        <f>'PRINT TARIFF'!L620</f>
        <v>via USATL</v>
      </c>
      <c r="K675" s="289">
        <f>'PRINT TARIFF'!N620</f>
        <v>34</v>
      </c>
      <c r="L675" s="288">
        <f>'PRINT TARIFF'!O620</f>
        <v>0</v>
      </c>
      <c r="M675" s="288">
        <f>'PRINT TARIFF'!P620</f>
        <v>0</v>
      </c>
      <c r="N675" s="288">
        <f>'PRINT TARIFF'!Q620</f>
        <v>0</v>
      </c>
      <c r="O675" s="288">
        <f>'PRINT TARIFF'!R620</f>
        <v>13</v>
      </c>
      <c r="P675" s="288">
        <f>'PRINT TARIFF'!S620</f>
        <v>0</v>
      </c>
      <c r="Q675" s="288">
        <f>'PRINT TARIFF'!T620</f>
        <v>6</v>
      </c>
      <c r="R675" s="288">
        <f>'PRINT TARIFF'!U620</f>
        <v>0</v>
      </c>
      <c r="S675" s="288">
        <f>'PRINT TARIFF'!V620</f>
        <v>0</v>
      </c>
      <c r="T675" s="288">
        <f>'PRINT TARIFF'!W620</f>
        <v>10</v>
      </c>
      <c r="U675" s="288">
        <f>'PRINT TARIFF'!X620</f>
        <v>0</v>
      </c>
      <c r="V675" s="288">
        <f>'PRINT TARIFF'!Y620</f>
        <v>40</v>
      </c>
      <c r="W675" s="288">
        <f>'PRINT TARIFF'!Z620</f>
        <v>6</v>
      </c>
      <c r="X675" s="289">
        <f>'PRINT TARIFF'!AA620</f>
        <v>142</v>
      </c>
      <c r="Y675" s="290">
        <f>'PRINT TARIFF'!AI620</f>
        <v>0</v>
      </c>
      <c r="Z675" s="290" t="str">
        <f>IF('PRINT TARIFF'!AJ620&lt;&gt;"",'PRINT TARIFF'!AJ620,"")</f>
        <v/>
      </c>
      <c r="AA675" s="291">
        <f>'PRINT TARIFF'!AK620</f>
        <v>0</v>
      </c>
      <c r="AB675" s="248"/>
      <c r="AC675" s="248"/>
      <c r="AD675" s="248"/>
      <c r="AE675" s="248"/>
      <c r="AF675" s="248"/>
    </row>
    <row r="676" spans="1:32" s="292" customFormat="1" ht="13.9" customHeight="1" x14ac:dyDescent="0.2">
      <c r="A676" s="283" t="str">
        <f>'PRINT TARIFF'!A621</f>
        <v>Sydney</v>
      </c>
      <c r="B676" s="284" t="str">
        <f>'PRINT TARIFF'!C621</f>
        <v>Shipco Transport</v>
      </c>
      <c r="C676" s="285" t="str">
        <f>'PRINT TARIFF'!D621</f>
        <v>USA</v>
      </c>
      <c r="D676" s="285" t="str">
        <f>'PRINT TARIFF'!E621</f>
        <v>Charleston</v>
      </c>
      <c r="E676" s="286"/>
      <c r="F676" s="287" t="str">
        <f>'PRINT TARIFF'!H621</f>
        <v>USD</v>
      </c>
      <c r="G676" s="288">
        <f>'PRINT TARIFF'!I621</f>
        <v>107</v>
      </c>
      <c r="H676" s="288">
        <f>'PRINT TARIFF'!J621</f>
        <v>107</v>
      </c>
      <c r="I676" s="288">
        <f>'PRINT TARIFF'!K621</f>
        <v>107</v>
      </c>
      <c r="J676" s="644" t="str">
        <f>'PRINT TARIFF'!L621</f>
        <v>via USATL</v>
      </c>
      <c r="K676" s="289">
        <f>'PRINT TARIFF'!N621</f>
        <v>31</v>
      </c>
      <c r="L676" s="288">
        <f>'PRINT TARIFF'!O621</f>
        <v>0</v>
      </c>
      <c r="M676" s="288">
        <f>'PRINT TARIFF'!P621</f>
        <v>0</v>
      </c>
      <c r="N676" s="288">
        <f>'PRINT TARIFF'!Q621</f>
        <v>0</v>
      </c>
      <c r="O676" s="288">
        <f>'PRINT TARIFF'!R621</f>
        <v>13</v>
      </c>
      <c r="P676" s="288">
        <f>'PRINT TARIFF'!S621</f>
        <v>0</v>
      </c>
      <c r="Q676" s="288">
        <f>'PRINT TARIFF'!T621</f>
        <v>6</v>
      </c>
      <c r="R676" s="288">
        <f>'PRINT TARIFF'!U621</f>
        <v>0</v>
      </c>
      <c r="S676" s="288">
        <f>'PRINT TARIFF'!V621</f>
        <v>0</v>
      </c>
      <c r="T676" s="288">
        <f>'PRINT TARIFF'!W621</f>
        <v>10</v>
      </c>
      <c r="U676" s="288">
        <f>'PRINT TARIFF'!X621</f>
        <v>0</v>
      </c>
      <c r="V676" s="288">
        <f>'PRINT TARIFF'!Y621</f>
        <v>40</v>
      </c>
      <c r="W676" s="288">
        <f>'PRINT TARIFF'!Z621</f>
        <v>6</v>
      </c>
      <c r="X676" s="289">
        <f>'PRINT TARIFF'!AA621</f>
        <v>142</v>
      </c>
      <c r="Y676" s="290">
        <f>'PRINT TARIFF'!AI621</f>
        <v>0</v>
      </c>
      <c r="Z676" s="290" t="str">
        <f>IF('PRINT TARIFF'!AJ621&lt;&gt;"",'PRINT TARIFF'!AJ621,"")</f>
        <v/>
      </c>
      <c r="AA676" s="291">
        <f>'PRINT TARIFF'!AK621</f>
        <v>0</v>
      </c>
    </row>
    <row r="677" spans="1:32" s="292" customFormat="1" ht="13.9" customHeight="1" x14ac:dyDescent="0.2">
      <c r="A677" s="283" t="str">
        <f>'PRINT TARIFF'!A622</f>
        <v>Adelaide</v>
      </c>
      <c r="B677" s="284" t="str">
        <f>'PRINT TARIFF'!C622</f>
        <v>Shipco Transport</v>
      </c>
      <c r="C677" s="285" t="str">
        <f>'PRINT TARIFF'!D622</f>
        <v>USA</v>
      </c>
      <c r="D677" s="285" t="str">
        <f>'PRINT TARIFF'!E622</f>
        <v>Charlotte</v>
      </c>
      <c r="E677" s="286"/>
      <c r="F677" s="287" t="str">
        <f>'PRINT TARIFF'!H622</f>
        <v>USD</v>
      </c>
      <c r="G677" s="288">
        <f>'PRINT TARIFF'!I622</f>
        <v>158</v>
      </c>
      <c r="H677" s="288">
        <f>'PRINT TARIFF'!J622</f>
        <v>158</v>
      </c>
      <c r="I677" s="288">
        <f>'PRINT TARIFF'!K622</f>
        <v>158</v>
      </c>
      <c r="J677" s="644" t="str">
        <f>'PRINT TARIFF'!L622</f>
        <v>via USLAX / via AUMEL</v>
      </c>
      <c r="K677" s="289">
        <f>'PRINT TARIFF'!N622</f>
        <v>30</v>
      </c>
      <c r="L677" s="288">
        <f>'PRINT TARIFF'!O622</f>
        <v>0</v>
      </c>
      <c r="M677" s="288">
        <f>'PRINT TARIFF'!P622</f>
        <v>0</v>
      </c>
      <c r="N677" s="288">
        <f>'PRINT TARIFF'!Q622</f>
        <v>0</v>
      </c>
      <c r="O677" s="288">
        <f>'PRINT TARIFF'!R622</f>
        <v>13</v>
      </c>
      <c r="P677" s="288">
        <f>'PRINT TARIFF'!S622</f>
        <v>0</v>
      </c>
      <c r="Q677" s="288">
        <f>'PRINT TARIFF'!T622</f>
        <v>6</v>
      </c>
      <c r="R677" s="288">
        <f>'PRINT TARIFF'!U622</f>
        <v>0</v>
      </c>
      <c r="S677" s="288">
        <f>'PRINT TARIFF'!V622</f>
        <v>0</v>
      </c>
      <c r="T677" s="288">
        <f>'PRINT TARIFF'!W622</f>
        <v>10</v>
      </c>
      <c r="U677" s="288">
        <f>'PRINT TARIFF'!X622</f>
        <v>0</v>
      </c>
      <c r="V677" s="288">
        <f>'PRINT TARIFF'!Y622</f>
        <v>40</v>
      </c>
      <c r="W677" s="288">
        <f>'PRINT TARIFF'!Z622</f>
        <v>6</v>
      </c>
      <c r="X677" s="289">
        <f>'PRINT TARIFF'!AA622</f>
        <v>143</v>
      </c>
      <c r="Y677" s="290">
        <f>'PRINT TARIFF'!AI622</f>
        <v>0</v>
      </c>
      <c r="Z677" s="290" t="str">
        <f>IF('PRINT TARIFF'!AJ622&lt;&gt;"",'PRINT TARIFF'!AJ622,"")</f>
        <v/>
      </c>
      <c r="AA677" s="291">
        <f>'PRINT TARIFF'!AK622</f>
        <v>0</v>
      </c>
    </row>
    <row r="678" spans="1:32" s="292" customFormat="1" ht="13.9" customHeight="1" x14ac:dyDescent="0.2">
      <c r="A678" s="283" t="str">
        <f>'PRINT TARIFF'!A623</f>
        <v>Brisbane</v>
      </c>
      <c r="B678" s="284" t="str">
        <f>'PRINT TARIFF'!C623</f>
        <v>Shipco Transport</v>
      </c>
      <c r="C678" s="285" t="str">
        <f>'PRINT TARIFF'!D623</f>
        <v>USA</v>
      </c>
      <c r="D678" s="285" t="str">
        <f>'PRINT TARIFF'!E623</f>
        <v>Charlotte</v>
      </c>
      <c r="E678" s="286"/>
      <c r="F678" s="287" t="str">
        <f>'PRINT TARIFF'!H623</f>
        <v>USD</v>
      </c>
      <c r="G678" s="288">
        <f>'PRINT TARIFF'!I623</f>
        <v>114</v>
      </c>
      <c r="H678" s="288">
        <f>'PRINT TARIFF'!J623</f>
        <v>114</v>
      </c>
      <c r="I678" s="288">
        <f>'PRINT TARIFF'!K623</f>
        <v>114</v>
      </c>
      <c r="J678" s="644" t="str">
        <f>'PRINT TARIFF'!L623</f>
        <v>via USATL</v>
      </c>
      <c r="K678" s="289">
        <f>'PRINT TARIFF'!N623</f>
        <v>30</v>
      </c>
      <c r="L678" s="288">
        <f>'PRINT TARIFF'!O623</f>
        <v>0</v>
      </c>
      <c r="M678" s="288">
        <f>'PRINT TARIFF'!P623</f>
        <v>0</v>
      </c>
      <c r="N678" s="288">
        <f>'PRINT TARIFF'!Q623</f>
        <v>0</v>
      </c>
      <c r="O678" s="288">
        <f>'PRINT TARIFF'!R623</f>
        <v>13</v>
      </c>
      <c r="P678" s="288">
        <f>'PRINT TARIFF'!S623</f>
        <v>0</v>
      </c>
      <c r="Q678" s="288">
        <f>'PRINT TARIFF'!T623</f>
        <v>6</v>
      </c>
      <c r="R678" s="288">
        <f>'PRINT TARIFF'!U623</f>
        <v>0</v>
      </c>
      <c r="S678" s="288">
        <f>'PRINT TARIFF'!V623</f>
        <v>0</v>
      </c>
      <c r="T678" s="288">
        <f>'PRINT TARIFF'!W623</f>
        <v>10</v>
      </c>
      <c r="U678" s="288">
        <f>'PRINT TARIFF'!X623</f>
        <v>0</v>
      </c>
      <c r="V678" s="288">
        <f>'PRINT TARIFF'!Y623</f>
        <v>40</v>
      </c>
      <c r="W678" s="288">
        <f>'PRINT TARIFF'!Z623</f>
        <v>6</v>
      </c>
      <c r="X678" s="289">
        <f>'PRINT TARIFF'!AA623</f>
        <v>143</v>
      </c>
      <c r="Y678" s="290">
        <f>'PRINT TARIFF'!AI623</f>
        <v>0</v>
      </c>
      <c r="Z678" s="290" t="str">
        <f>IF('PRINT TARIFF'!AJ623&lt;&gt;"",'PRINT TARIFF'!AJ623,"")</f>
        <v/>
      </c>
      <c r="AA678" s="291">
        <f>'PRINT TARIFF'!AK623</f>
        <v>0</v>
      </c>
    </row>
    <row r="679" spans="1:32" s="292" customFormat="1" ht="13.9" customHeight="1" x14ac:dyDescent="0.2">
      <c r="A679" s="283" t="str">
        <f>'PRINT TARIFF'!A624</f>
        <v>Fremantle</v>
      </c>
      <c r="B679" s="284" t="str">
        <f>'PRINT TARIFF'!C624</f>
        <v>Shipco Transport</v>
      </c>
      <c r="C679" s="285" t="str">
        <f>'PRINT TARIFF'!D624</f>
        <v>USA</v>
      </c>
      <c r="D679" s="285" t="str">
        <f>'PRINT TARIFF'!E624</f>
        <v>Charlotte</v>
      </c>
      <c r="E679" s="286"/>
      <c r="F679" s="287" t="str">
        <f>'PRINT TARIFF'!H624</f>
        <v>USD</v>
      </c>
      <c r="G679" s="288">
        <f>'PRINT TARIFF'!I624</f>
        <v>111</v>
      </c>
      <c r="H679" s="288">
        <f>'PRINT TARIFF'!J624</f>
        <v>111</v>
      </c>
      <c r="I679" s="288">
        <f>'PRINT TARIFF'!K624</f>
        <v>111</v>
      </c>
      <c r="J679" s="644" t="str">
        <f>'PRINT TARIFF'!L624</f>
        <v>via USLAX</v>
      </c>
      <c r="K679" s="289">
        <f>'PRINT TARIFF'!N624</f>
        <v>41</v>
      </c>
      <c r="L679" s="288">
        <f>'PRINT TARIFF'!O624</f>
        <v>0</v>
      </c>
      <c r="M679" s="288">
        <f>'PRINT TARIFF'!P624</f>
        <v>0</v>
      </c>
      <c r="N679" s="288">
        <f>'PRINT TARIFF'!Q624</f>
        <v>0</v>
      </c>
      <c r="O679" s="288">
        <f>'PRINT TARIFF'!R624</f>
        <v>13</v>
      </c>
      <c r="P679" s="288">
        <f>'PRINT TARIFF'!S624</f>
        <v>0</v>
      </c>
      <c r="Q679" s="288">
        <f>'PRINT TARIFF'!T624</f>
        <v>6</v>
      </c>
      <c r="R679" s="288">
        <f>'PRINT TARIFF'!U624</f>
        <v>0</v>
      </c>
      <c r="S679" s="288">
        <f>'PRINT TARIFF'!V624</f>
        <v>0</v>
      </c>
      <c r="T679" s="288">
        <f>'PRINT TARIFF'!W624</f>
        <v>10</v>
      </c>
      <c r="U679" s="288">
        <f>'PRINT TARIFF'!X624</f>
        <v>0</v>
      </c>
      <c r="V679" s="288">
        <f>'PRINT TARIFF'!Y624</f>
        <v>40</v>
      </c>
      <c r="W679" s="288">
        <f>'PRINT TARIFF'!Z624</f>
        <v>6</v>
      </c>
      <c r="X679" s="289">
        <f>'PRINT TARIFF'!AA624</f>
        <v>143</v>
      </c>
      <c r="Y679" s="290">
        <f>'PRINT TARIFF'!AI624</f>
        <v>0</v>
      </c>
      <c r="Z679" s="290" t="str">
        <f>IF('PRINT TARIFF'!AJ624&lt;&gt;"",'PRINT TARIFF'!AJ624,"")</f>
        <v/>
      </c>
      <c r="AA679" s="291">
        <f>'PRINT TARIFF'!AK624</f>
        <v>0</v>
      </c>
    </row>
    <row r="680" spans="1:32" s="292" customFormat="1" ht="13.9" customHeight="1" x14ac:dyDescent="0.2">
      <c r="A680" s="283" t="str">
        <f>'PRINT TARIFF'!A625</f>
        <v>Melbourne</v>
      </c>
      <c r="B680" s="284" t="str">
        <f>'PRINT TARIFF'!C625</f>
        <v>Shipco Transport</v>
      </c>
      <c r="C680" s="285" t="str">
        <f>'PRINT TARIFF'!D625</f>
        <v>USA</v>
      </c>
      <c r="D680" s="285" t="str">
        <f>'PRINT TARIFF'!E625</f>
        <v>Charlotte</v>
      </c>
      <c r="E680" s="286"/>
      <c r="F680" s="287" t="str">
        <f>'PRINT TARIFF'!H625</f>
        <v>USD</v>
      </c>
      <c r="G680" s="288">
        <f>'PRINT TARIFF'!I625</f>
        <v>92</v>
      </c>
      <c r="H680" s="288">
        <f>'PRINT TARIFF'!J625</f>
        <v>92</v>
      </c>
      <c r="I680" s="288">
        <f>'PRINT TARIFF'!K625</f>
        <v>92</v>
      </c>
      <c r="J680" s="644" t="str">
        <f>'PRINT TARIFF'!L625</f>
        <v>via USATL</v>
      </c>
      <c r="K680" s="289">
        <f>'PRINT TARIFF'!N625</f>
        <v>34</v>
      </c>
      <c r="L680" s="288">
        <f>'PRINT TARIFF'!O625</f>
        <v>0</v>
      </c>
      <c r="M680" s="288">
        <f>'PRINT TARIFF'!P625</f>
        <v>0</v>
      </c>
      <c r="N680" s="288">
        <f>'PRINT TARIFF'!Q625</f>
        <v>0</v>
      </c>
      <c r="O680" s="288">
        <f>'PRINT TARIFF'!R625</f>
        <v>13</v>
      </c>
      <c r="P680" s="288">
        <f>'PRINT TARIFF'!S625</f>
        <v>0</v>
      </c>
      <c r="Q680" s="288">
        <f>'PRINT TARIFF'!T625</f>
        <v>6</v>
      </c>
      <c r="R680" s="288">
        <f>'PRINT TARIFF'!U625</f>
        <v>0</v>
      </c>
      <c r="S680" s="288">
        <f>'PRINT TARIFF'!V625</f>
        <v>0</v>
      </c>
      <c r="T680" s="288">
        <f>'PRINT TARIFF'!W625</f>
        <v>10</v>
      </c>
      <c r="U680" s="288">
        <f>'PRINT TARIFF'!X625</f>
        <v>0</v>
      </c>
      <c r="V680" s="288">
        <f>'PRINT TARIFF'!Y625</f>
        <v>40</v>
      </c>
      <c r="W680" s="288">
        <f>'PRINT TARIFF'!Z625</f>
        <v>6</v>
      </c>
      <c r="X680" s="289">
        <f>'PRINT TARIFF'!AA625</f>
        <v>143</v>
      </c>
      <c r="Y680" s="290">
        <f>'PRINT TARIFF'!AI625</f>
        <v>0</v>
      </c>
      <c r="Z680" s="290" t="str">
        <f>IF('PRINT TARIFF'!AJ625&lt;&gt;"",'PRINT TARIFF'!AJ625,"")</f>
        <v/>
      </c>
      <c r="AA680" s="291">
        <f>'PRINT TARIFF'!AK625</f>
        <v>0</v>
      </c>
    </row>
    <row r="681" spans="1:32" s="292" customFormat="1" ht="13.9" customHeight="1" x14ac:dyDescent="0.2">
      <c r="A681" s="283" t="str">
        <f>'PRINT TARIFF'!A626</f>
        <v>Sydney</v>
      </c>
      <c r="B681" s="284" t="str">
        <f>'PRINT TARIFF'!C626</f>
        <v>Shipco Transport</v>
      </c>
      <c r="C681" s="285" t="str">
        <f>'PRINT TARIFF'!D626</f>
        <v>USA</v>
      </c>
      <c r="D681" s="285" t="str">
        <f>'PRINT TARIFF'!E626</f>
        <v>Charlotte</v>
      </c>
      <c r="E681" s="286"/>
      <c r="F681" s="287" t="str">
        <f>'PRINT TARIFF'!H626</f>
        <v>USD</v>
      </c>
      <c r="G681" s="288">
        <f>'PRINT TARIFF'!I626</f>
        <v>92</v>
      </c>
      <c r="H681" s="288">
        <f>'PRINT TARIFF'!J626</f>
        <v>92</v>
      </c>
      <c r="I681" s="288">
        <f>'PRINT TARIFF'!K626</f>
        <v>92</v>
      </c>
      <c r="J681" s="644" t="str">
        <f>'PRINT TARIFF'!L626</f>
        <v>via USATL</v>
      </c>
      <c r="K681" s="289">
        <f>'PRINT TARIFF'!N626</f>
        <v>31</v>
      </c>
      <c r="L681" s="288">
        <f>'PRINT TARIFF'!O626</f>
        <v>0</v>
      </c>
      <c r="M681" s="288">
        <f>'PRINT TARIFF'!P626</f>
        <v>0</v>
      </c>
      <c r="N681" s="288">
        <f>'PRINT TARIFF'!Q626</f>
        <v>0</v>
      </c>
      <c r="O681" s="288">
        <f>'PRINT TARIFF'!R626</f>
        <v>13</v>
      </c>
      <c r="P681" s="288">
        <f>'PRINT TARIFF'!S626</f>
        <v>0</v>
      </c>
      <c r="Q681" s="288">
        <f>'PRINT TARIFF'!T626</f>
        <v>6</v>
      </c>
      <c r="R681" s="288">
        <f>'PRINT TARIFF'!U626</f>
        <v>0</v>
      </c>
      <c r="S681" s="288">
        <f>'PRINT TARIFF'!V626</f>
        <v>0</v>
      </c>
      <c r="T681" s="288">
        <f>'PRINT TARIFF'!W626</f>
        <v>10</v>
      </c>
      <c r="U681" s="288">
        <f>'PRINT TARIFF'!X626</f>
        <v>0</v>
      </c>
      <c r="V681" s="288">
        <f>'PRINT TARIFF'!Y626</f>
        <v>40</v>
      </c>
      <c r="W681" s="288">
        <f>'PRINT TARIFF'!Z626</f>
        <v>6</v>
      </c>
      <c r="X681" s="289">
        <f>'PRINT TARIFF'!AA626</f>
        <v>143</v>
      </c>
      <c r="Y681" s="290">
        <f>'PRINT TARIFF'!AI626</f>
        <v>0</v>
      </c>
      <c r="Z681" s="290" t="str">
        <f>IF('PRINT TARIFF'!AJ626&lt;&gt;"",'PRINT TARIFF'!AJ626,"")</f>
        <v/>
      </c>
      <c r="AA681" s="291">
        <f>'PRINT TARIFF'!AK626</f>
        <v>0</v>
      </c>
    </row>
    <row r="682" spans="1:32" s="292" customFormat="1" ht="13.9" customHeight="1" x14ac:dyDescent="0.2">
      <c r="A682" s="283" t="str">
        <f>'PRINT TARIFF'!A627</f>
        <v>Adelaide</v>
      </c>
      <c r="B682" s="284" t="str">
        <f>'PRINT TARIFF'!C627</f>
        <v>Shipco Transport</v>
      </c>
      <c r="C682" s="285" t="str">
        <f>'PRINT TARIFF'!D627</f>
        <v>USA</v>
      </c>
      <c r="D682" s="285" t="str">
        <f>'PRINT TARIFF'!E627</f>
        <v>Chicago</v>
      </c>
      <c r="E682" s="286"/>
      <c r="F682" s="287" t="str">
        <f>'PRINT TARIFF'!H627</f>
        <v>USD</v>
      </c>
      <c r="G682" s="288">
        <f>'PRINT TARIFF'!I627</f>
        <v>131</v>
      </c>
      <c r="H682" s="288">
        <f>'PRINT TARIFF'!J627</f>
        <v>131</v>
      </c>
      <c r="I682" s="288">
        <f>'PRINT TARIFF'!K627</f>
        <v>131</v>
      </c>
      <c r="J682" s="644" t="str">
        <f>'PRINT TARIFF'!L627</f>
        <v>via USLAX / via AUMEL</v>
      </c>
      <c r="K682" s="289">
        <f>'PRINT TARIFF'!N627</f>
        <v>30</v>
      </c>
      <c r="L682" s="288">
        <f>'PRINT TARIFF'!O627</f>
        <v>0</v>
      </c>
      <c r="M682" s="288">
        <f>'PRINT TARIFF'!P627</f>
        <v>0</v>
      </c>
      <c r="N682" s="288">
        <f>'PRINT TARIFF'!Q627</f>
        <v>0</v>
      </c>
      <c r="O682" s="288">
        <f>'PRINT TARIFF'!R627</f>
        <v>13</v>
      </c>
      <c r="P682" s="288">
        <f>'PRINT TARIFF'!S627</f>
        <v>0</v>
      </c>
      <c r="Q682" s="288">
        <f>'PRINT TARIFF'!T627</f>
        <v>6</v>
      </c>
      <c r="R682" s="288">
        <f>'PRINT TARIFF'!U627</f>
        <v>0</v>
      </c>
      <c r="S682" s="288">
        <f>'PRINT TARIFF'!V627</f>
        <v>0</v>
      </c>
      <c r="T682" s="288">
        <f>'PRINT TARIFF'!W627</f>
        <v>10</v>
      </c>
      <c r="U682" s="288">
        <f>'PRINT TARIFF'!X627</f>
        <v>0</v>
      </c>
      <c r="V682" s="288">
        <f>'PRINT TARIFF'!Y627</f>
        <v>40</v>
      </c>
      <c r="W682" s="288">
        <f>'PRINT TARIFF'!Z627</f>
        <v>2</v>
      </c>
      <c r="X682" s="289">
        <f>'PRINT TARIFF'!AA627</f>
        <v>144</v>
      </c>
      <c r="Y682" s="290">
        <f>'PRINT TARIFF'!AI627</f>
        <v>0</v>
      </c>
      <c r="Z682" s="290" t="str">
        <f>IF('PRINT TARIFF'!AJ627&lt;&gt;"",'PRINT TARIFF'!AJ627,"")</f>
        <v/>
      </c>
      <c r="AA682" s="291">
        <f>'PRINT TARIFF'!AK627</f>
        <v>0</v>
      </c>
    </row>
    <row r="683" spans="1:32" s="292" customFormat="1" ht="13.9" customHeight="1" x14ac:dyDescent="0.2">
      <c r="A683" s="283" t="str">
        <f>'PRINT TARIFF'!A628</f>
        <v>Brisbane</v>
      </c>
      <c r="B683" s="284" t="str">
        <f>'PRINT TARIFF'!C628</f>
        <v>Shipco Transport</v>
      </c>
      <c r="C683" s="285" t="str">
        <f>'PRINT TARIFF'!D628</f>
        <v>USA</v>
      </c>
      <c r="D683" s="285" t="str">
        <f>'PRINT TARIFF'!E628</f>
        <v>Chicago</v>
      </c>
      <c r="E683" s="286"/>
      <c r="F683" s="287" t="str">
        <f>'PRINT TARIFF'!H628</f>
        <v>USD</v>
      </c>
      <c r="G683" s="288">
        <f>'PRINT TARIFF'!I628</f>
        <v>90</v>
      </c>
      <c r="H683" s="288">
        <f>'PRINT TARIFF'!J628</f>
        <v>90</v>
      </c>
      <c r="I683" s="288">
        <f>'PRINT TARIFF'!K628</f>
        <v>90</v>
      </c>
      <c r="J683" s="644" t="str">
        <f>'PRINT TARIFF'!L628</f>
        <v>Direct via USLAX</v>
      </c>
      <c r="K683" s="289">
        <f>'PRINT TARIFF'!N628</f>
        <v>40</v>
      </c>
      <c r="L683" s="288">
        <f>'PRINT TARIFF'!O628</f>
        <v>0</v>
      </c>
      <c r="M683" s="288">
        <f>'PRINT TARIFF'!P628</f>
        <v>0</v>
      </c>
      <c r="N683" s="288">
        <f>'PRINT TARIFF'!Q628</f>
        <v>0</v>
      </c>
      <c r="O683" s="288">
        <f>'PRINT TARIFF'!R628</f>
        <v>13</v>
      </c>
      <c r="P683" s="288">
        <f>'PRINT TARIFF'!S628</f>
        <v>0</v>
      </c>
      <c r="Q683" s="288">
        <f>'PRINT TARIFF'!T628</f>
        <v>6</v>
      </c>
      <c r="R683" s="288">
        <f>'PRINT TARIFF'!U628</f>
        <v>0</v>
      </c>
      <c r="S683" s="288">
        <f>'PRINT TARIFF'!V628</f>
        <v>0</v>
      </c>
      <c r="T683" s="288">
        <f>'PRINT TARIFF'!W628</f>
        <v>10</v>
      </c>
      <c r="U683" s="288">
        <f>'PRINT TARIFF'!X628</f>
        <v>0</v>
      </c>
      <c r="V683" s="288">
        <f>'PRINT TARIFF'!Y628</f>
        <v>40</v>
      </c>
      <c r="W683" s="288">
        <f>'PRINT TARIFF'!Z628</f>
        <v>2</v>
      </c>
      <c r="X683" s="289">
        <f>'PRINT TARIFF'!AA628</f>
        <v>144</v>
      </c>
      <c r="Y683" s="290">
        <f>'PRINT TARIFF'!AI628</f>
        <v>0</v>
      </c>
      <c r="Z683" s="290" t="str">
        <f>IF('PRINT TARIFF'!AJ628&lt;&gt;"",'PRINT TARIFF'!AJ628,"")</f>
        <v/>
      </c>
      <c r="AA683" s="291">
        <f>'PRINT TARIFF'!AK628</f>
        <v>0</v>
      </c>
    </row>
    <row r="684" spans="1:32" s="292" customFormat="1" ht="13.9" customHeight="1" x14ac:dyDescent="0.2">
      <c r="A684" s="283" t="str">
        <f>'PRINT TARIFF'!A629</f>
        <v>Fremantle</v>
      </c>
      <c r="B684" s="284" t="str">
        <f>'PRINT TARIFF'!C629</f>
        <v>Shipco Transport</v>
      </c>
      <c r="C684" s="285" t="str">
        <f>'PRINT TARIFF'!D629</f>
        <v>USA</v>
      </c>
      <c r="D684" s="285" t="str">
        <f>'PRINT TARIFF'!E629</f>
        <v>Chicago</v>
      </c>
      <c r="E684" s="286"/>
      <c r="F684" s="287" t="str">
        <f>'PRINT TARIFF'!H629</f>
        <v>USD</v>
      </c>
      <c r="G684" s="288">
        <f>'PRINT TARIFF'!I629</f>
        <v>107</v>
      </c>
      <c r="H684" s="288">
        <f>'PRINT TARIFF'!J629</f>
        <v>107</v>
      </c>
      <c r="I684" s="288">
        <f>'PRINT TARIFF'!K629</f>
        <v>107</v>
      </c>
      <c r="J684" s="644" t="str">
        <f>'PRINT TARIFF'!L629</f>
        <v>Direct via USLAX</v>
      </c>
      <c r="K684" s="289">
        <f>'PRINT TARIFF'!N629</f>
        <v>41</v>
      </c>
      <c r="L684" s="288">
        <f>'PRINT TARIFF'!O629</f>
        <v>0</v>
      </c>
      <c r="M684" s="288">
        <f>'PRINT TARIFF'!P629</f>
        <v>0</v>
      </c>
      <c r="N684" s="288">
        <f>'PRINT TARIFF'!Q629</f>
        <v>0</v>
      </c>
      <c r="O684" s="288">
        <f>'PRINT TARIFF'!R629</f>
        <v>13</v>
      </c>
      <c r="P684" s="288">
        <f>'PRINT TARIFF'!S629</f>
        <v>0</v>
      </c>
      <c r="Q684" s="288">
        <f>'PRINT TARIFF'!T629</f>
        <v>6</v>
      </c>
      <c r="R684" s="288">
        <f>'PRINT TARIFF'!U629</f>
        <v>0</v>
      </c>
      <c r="S684" s="288">
        <f>'PRINT TARIFF'!V629</f>
        <v>0</v>
      </c>
      <c r="T684" s="288">
        <f>'PRINT TARIFF'!W629</f>
        <v>10</v>
      </c>
      <c r="U684" s="288">
        <f>'PRINT TARIFF'!X629</f>
        <v>0</v>
      </c>
      <c r="V684" s="288">
        <f>'PRINT TARIFF'!Y629</f>
        <v>40</v>
      </c>
      <c r="W684" s="288">
        <f>'PRINT TARIFF'!Z629</f>
        <v>6</v>
      </c>
      <c r="X684" s="289">
        <f>'PRINT TARIFF'!AA629</f>
        <v>144</v>
      </c>
      <c r="Y684" s="290">
        <f>'PRINT TARIFF'!AI629</f>
        <v>0</v>
      </c>
      <c r="Z684" s="290" t="str">
        <f>IF('PRINT TARIFF'!AJ629&lt;&gt;"",'PRINT TARIFF'!AJ629,"")</f>
        <v/>
      </c>
      <c r="AA684" s="291">
        <f>'PRINT TARIFF'!AK629</f>
        <v>0</v>
      </c>
    </row>
    <row r="685" spans="1:32" s="292" customFormat="1" ht="13.9" customHeight="1" x14ac:dyDescent="0.2">
      <c r="A685" s="283" t="str">
        <f>'PRINT TARIFF'!A630</f>
        <v>Melbourne</v>
      </c>
      <c r="B685" s="284" t="str">
        <f>'PRINT TARIFF'!C630</f>
        <v>Shipco Transport</v>
      </c>
      <c r="C685" s="285" t="str">
        <f>'PRINT TARIFF'!D630</f>
        <v>USA</v>
      </c>
      <c r="D685" s="285" t="str">
        <f>'PRINT TARIFF'!E630</f>
        <v>Chicago</v>
      </c>
      <c r="E685" s="286"/>
      <c r="F685" s="287" t="str">
        <f>'PRINT TARIFF'!H630</f>
        <v>USD</v>
      </c>
      <c r="G685" s="288">
        <f>'PRINT TARIFF'!I630</f>
        <v>74</v>
      </c>
      <c r="H685" s="288">
        <f>'PRINT TARIFF'!J630</f>
        <v>74</v>
      </c>
      <c r="I685" s="288">
        <f>'PRINT TARIFF'!K630</f>
        <v>74</v>
      </c>
      <c r="J685" s="644" t="str">
        <f>'PRINT TARIFF'!L630</f>
        <v>Direct via USLAX</v>
      </c>
      <c r="K685" s="289">
        <f>'PRINT TARIFF'!N630</f>
        <v>28</v>
      </c>
      <c r="L685" s="288">
        <f>'PRINT TARIFF'!O630</f>
        <v>0</v>
      </c>
      <c r="M685" s="288">
        <f>'PRINT TARIFF'!P630</f>
        <v>0</v>
      </c>
      <c r="N685" s="288">
        <f>'PRINT TARIFF'!Q630</f>
        <v>0</v>
      </c>
      <c r="O685" s="288">
        <f>'PRINT TARIFF'!R630</f>
        <v>13</v>
      </c>
      <c r="P685" s="288">
        <f>'PRINT TARIFF'!S630</f>
        <v>0</v>
      </c>
      <c r="Q685" s="288">
        <f>'PRINT TARIFF'!T630</f>
        <v>6</v>
      </c>
      <c r="R685" s="288">
        <f>'PRINT TARIFF'!U630</f>
        <v>0</v>
      </c>
      <c r="S685" s="288">
        <f>'PRINT TARIFF'!V630</f>
        <v>0</v>
      </c>
      <c r="T685" s="288">
        <f>'PRINT TARIFF'!W630</f>
        <v>10</v>
      </c>
      <c r="U685" s="288">
        <f>'PRINT TARIFF'!X630</f>
        <v>0</v>
      </c>
      <c r="V685" s="288">
        <f>'PRINT TARIFF'!Y630</f>
        <v>40</v>
      </c>
      <c r="W685" s="288">
        <f>'PRINT TARIFF'!Z630</f>
        <v>2</v>
      </c>
      <c r="X685" s="289">
        <f>'PRINT TARIFF'!AA630</f>
        <v>144</v>
      </c>
      <c r="Y685" s="290">
        <f>'PRINT TARIFF'!AI630</f>
        <v>0</v>
      </c>
      <c r="Z685" s="290" t="str">
        <f>IF('PRINT TARIFF'!AJ630&lt;&gt;"",'PRINT TARIFF'!AJ630,"")</f>
        <v/>
      </c>
      <c r="AA685" s="291">
        <f>'PRINT TARIFF'!AK630</f>
        <v>0</v>
      </c>
    </row>
    <row r="686" spans="1:32" s="292" customFormat="1" ht="13.9" customHeight="1" x14ac:dyDescent="0.2">
      <c r="A686" s="283" t="str">
        <f>'PRINT TARIFF'!A631</f>
        <v>Sydney</v>
      </c>
      <c r="B686" s="284" t="str">
        <f>'PRINT TARIFF'!C631</f>
        <v>Shipco Transport</v>
      </c>
      <c r="C686" s="285" t="str">
        <f>'PRINT TARIFF'!D631</f>
        <v>USA</v>
      </c>
      <c r="D686" s="285" t="str">
        <f>'PRINT TARIFF'!E631</f>
        <v>Chicago</v>
      </c>
      <c r="E686" s="286"/>
      <c r="F686" s="287" t="str">
        <f>'PRINT TARIFF'!H631</f>
        <v>USD</v>
      </c>
      <c r="G686" s="288">
        <f>'PRINT TARIFF'!I631</f>
        <v>76</v>
      </c>
      <c r="H686" s="288">
        <f>'PRINT TARIFF'!J631</f>
        <v>76</v>
      </c>
      <c r="I686" s="288">
        <f>'PRINT TARIFF'!K631</f>
        <v>76</v>
      </c>
      <c r="J686" s="644" t="str">
        <f>'PRINT TARIFF'!L631</f>
        <v>Direct via USLAX</v>
      </c>
      <c r="K686" s="289">
        <f>'PRINT TARIFF'!N631</f>
        <v>26</v>
      </c>
      <c r="L686" s="288">
        <f>'PRINT TARIFF'!O631</f>
        <v>0</v>
      </c>
      <c r="M686" s="288">
        <f>'PRINT TARIFF'!P631</f>
        <v>0</v>
      </c>
      <c r="N686" s="288">
        <f>'PRINT TARIFF'!Q631</f>
        <v>0</v>
      </c>
      <c r="O686" s="288">
        <f>'PRINT TARIFF'!R631</f>
        <v>13</v>
      </c>
      <c r="P686" s="288">
        <f>'PRINT TARIFF'!S631</f>
        <v>0</v>
      </c>
      <c r="Q686" s="288">
        <f>'PRINT TARIFF'!T631</f>
        <v>6</v>
      </c>
      <c r="R686" s="288">
        <f>'PRINT TARIFF'!U631</f>
        <v>0</v>
      </c>
      <c r="S686" s="288">
        <f>'PRINT TARIFF'!V631</f>
        <v>0</v>
      </c>
      <c r="T686" s="288">
        <f>'PRINT TARIFF'!W631</f>
        <v>10</v>
      </c>
      <c r="U686" s="288">
        <f>'PRINT TARIFF'!X631</f>
        <v>0</v>
      </c>
      <c r="V686" s="288">
        <f>'PRINT TARIFF'!Y631</f>
        <v>40</v>
      </c>
      <c r="W686" s="288">
        <f>'PRINT TARIFF'!Z631</f>
        <v>2</v>
      </c>
      <c r="X686" s="289">
        <f>'PRINT TARIFF'!AA631</f>
        <v>144</v>
      </c>
      <c r="Y686" s="290">
        <f>'PRINT TARIFF'!AI631</f>
        <v>0</v>
      </c>
      <c r="Z686" s="290" t="str">
        <f>IF('PRINT TARIFF'!AJ631&lt;&gt;"",'PRINT TARIFF'!AJ631,"")</f>
        <v/>
      </c>
      <c r="AA686" s="291">
        <f>'PRINT TARIFF'!AK631</f>
        <v>0</v>
      </c>
    </row>
    <row r="687" spans="1:32" s="292" customFormat="1" ht="13.9" customHeight="1" x14ac:dyDescent="0.2">
      <c r="A687" s="283" t="str">
        <f>'PRINT TARIFF'!A632</f>
        <v>Adelaide</v>
      </c>
      <c r="B687" s="284" t="str">
        <f>'PRINT TARIFF'!C632</f>
        <v>Shipco Transport</v>
      </c>
      <c r="C687" s="285" t="str">
        <f>'PRINT TARIFF'!D632</f>
        <v>USA</v>
      </c>
      <c r="D687" s="285" t="str">
        <f>'PRINT TARIFF'!E632</f>
        <v>Cincinnati</v>
      </c>
      <c r="E687" s="286"/>
      <c r="F687" s="287" t="str">
        <f>'PRINT TARIFF'!H632</f>
        <v>USD</v>
      </c>
      <c r="G687" s="288">
        <f>'PRINT TARIFF'!I632</f>
        <v>173</v>
      </c>
      <c r="H687" s="288">
        <f>'PRINT TARIFF'!J632</f>
        <v>173</v>
      </c>
      <c r="I687" s="288">
        <f>'PRINT TARIFF'!K632</f>
        <v>173</v>
      </c>
      <c r="J687" s="644" t="str">
        <f>'PRINT TARIFF'!L632</f>
        <v>via USLAX / via AUMEL</v>
      </c>
      <c r="K687" s="289">
        <f>'PRINT TARIFF'!N632</f>
        <v>30</v>
      </c>
      <c r="L687" s="288">
        <f>'PRINT TARIFF'!O632</f>
        <v>0</v>
      </c>
      <c r="M687" s="288">
        <f>'PRINT TARIFF'!P632</f>
        <v>0</v>
      </c>
      <c r="N687" s="288">
        <f>'PRINT TARIFF'!Q632</f>
        <v>0</v>
      </c>
      <c r="O687" s="288">
        <f>'PRINT TARIFF'!R632</f>
        <v>13</v>
      </c>
      <c r="P687" s="288">
        <f>'PRINT TARIFF'!S632</f>
        <v>0</v>
      </c>
      <c r="Q687" s="288">
        <f>'PRINT TARIFF'!T632</f>
        <v>6</v>
      </c>
      <c r="R687" s="288">
        <f>'PRINT TARIFF'!U632</f>
        <v>0</v>
      </c>
      <c r="S687" s="288">
        <f>'PRINT TARIFF'!V632</f>
        <v>0</v>
      </c>
      <c r="T687" s="288">
        <f>'PRINT TARIFF'!W632</f>
        <v>10</v>
      </c>
      <c r="U687" s="288">
        <f>'PRINT TARIFF'!X632</f>
        <v>0</v>
      </c>
      <c r="V687" s="288">
        <f>'PRINT TARIFF'!Y632</f>
        <v>40</v>
      </c>
      <c r="W687" s="288">
        <f>'PRINT TARIFF'!Z632</f>
        <v>6</v>
      </c>
      <c r="X687" s="289">
        <f>'PRINT TARIFF'!AA632</f>
        <v>145</v>
      </c>
      <c r="Y687" s="290">
        <f>'PRINT TARIFF'!AI632</f>
        <v>0</v>
      </c>
      <c r="Z687" s="290" t="str">
        <f>IF('PRINT TARIFF'!AJ632&lt;&gt;"",'PRINT TARIFF'!AJ632,"")</f>
        <v/>
      </c>
      <c r="AA687" s="291">
        <f>'PRINT TARIFF'!AK632</f>
        <v>0</v>
      </c>
    </row>
    <row r="688" spans="1:32" s="292" customFormat="1" ht="13.9" customHeight="1" x14ac:dyDescent="0.2">
      <c r="A688" s="283" t="str">
        <f>'PRINT TARIFF'!A633</f>
        <v>Brisbane</v>
      </c>
      <c r="B688" s="284" t="str">
        <f>'PRINT TARIFF'!C633</f>
        <v>Shipco Transport</v>
      </c>
      <c r="C688" s="285" t="str">
        <f>'PRINT TARIFF'!D633</f>
        <v>USA</v>
      </c>
      <c r="D688" s="285" t="str">
        <f>'PRINT TARIFF'!E633</f>
        <v>Cincinnati</v>
      </c>
      <c r="E688" s="286"/>
      <c r="F688" s="287" t="str">
        <f>'PRINT TARIFF'!H633</f>
        <v>USD</v>
      </c>
      <c r="G688" s="288">
        <f>'PRINT TARIFF'!I633</f>
        <v>132</v>
      </c>
      <c r="H688" s="288">
        <f>'PRINT TARIFF'!J633</f>
        <v>132</v>
      </c>
      <c r="I688" s="288">
        <f>'PRINT TARIFF'!K633</f>
        <v>132</v>
      </c>
      <c r="J688" s="644" t="str">
        <f>'PRINT TARIFF'!L633</f>
        <v>via USLAX</v>
      </c>
      <c r="K688" s="289">
        <f>'PRINT TARIFF'!N633</f>
        <v>40</v>
      </c>
      <c r="L688" s="288">
        <f>'PRINT TARIFF'!O633</f>
        <v>0</v>
      </c>
      <c r="M688" s="288">
        <f>'PRINT TARIFF'!P633</f>
        <v>0</v>
      </c>
      <c r="N688" s="288">
        <f>'PRINT TARIFF'!Q633</f>
        <v>0</v>
      </c>
      <c r="O688" s="288">
        <f>'PRINT TARIFF'!R633</f>
        <v>13</v>
      </c>
      <c r="P688" s="288">
        <f>'PRINT TARIFF'!S633</f>
        <v>0</v>
      </c>
      <c r="Q688" s="288">
        <f>'PRINT TARIFF'!T633</f>
        <v>6</v>
      </c>
      <c r="R688" s="288">
        <f>'PRINT TARIFF'!U633</f>
        <v>0</v>
      </c>
      <c r="S688" s="288">
        <f>'PRINT TARIFF'!V633</f>
        <v>0</v>
      </c>
      <c r="T688" s="288">
        <f>'PRINT TARIFF'!W633</f>
        <v>10</v>
      </c>
      <c r="U688" s="288">
        <f>'PRINT TARIFF'!X633</f>
        <v>0</v>
      </c>
      <c r="V688" s="288">
        <f>'PRINT TARIFF'!Y633</f>
        <v>40</v>
      </c>
      <c r="W688" s="288">
        <f>'PRINT TARIFF'!Z633</f>
        <v>6</v>
      </c>
      <c r="X688" s="289">
        <f>'PRINT TARIFF'!AA633</f>
        <v>145</v>
      </c>
      <c r="Y688" s="290">
        <f>'PRINT TARIFF'!AI633</f>
        <v>0</v>
      </c>
      <c r="Z688" s="290" t="str">
        <f>IF('PRINT TARIFF'!AJ633&lt;&gt;"",'PRINT TARIFF'!AJ633,"")</f>
        <v/>
      </c>
      <c r="AA688" s="291">
        <f>'PRINT TARIFF'!AK633</f>
        <v>0</v>
      </c>
    </row>
    <row r="689" spans="1:32" s="292" customFormat="1" ht="13.9" customHeight="1" x14ac:dyDescent="0.2">
      <c r="A689" s="283" t="str">
        <f>'PRINT TARIFF'!A634</f>
        <v>Fremantle</v>
      </c>
      <c r="B689" s="284" t="str">
        <f>'PRINT TARIFF'!C634</f>
        <v>Shipco Transport</v>
      </c>
      <c r="C689" s="285" t="str">
        <f>'PRINT TARIFF'!D634</f>
        <v>USA</v>
      </c>
      <c r="D689" s="285" t="str">
        <f>'PRINT TARIFF'!E634</f>
        <v>Cincinnati</v>
      </c>
      <c r="E689" s="286"/>
      <c r="F689" s="287" t="str">
        <f>'PRINT TARIFF'!H634</f>
        <v>USD</v>
      </c>
      <c r="G689" s="288">
        <f>'PRINT TARIFF'!I634</f>
        <v>129</v>
      </c>
      <c r="H689" s="288">
        <f>'PRINT TARIFF'!J634</f>
        <v>129</v>
      </c>
      <c r="I689" s="288">
        <f>'PRINT TARIFF'!K634</f>
        <v>129</v>
      </c>
      <c r="J689" s="644" t="str">
        <f>'PRINT TARIFF'!L634</f>
        <v>via USLAX</v>
      </c>
      <c r="K689" s="289">
        <f>'PRINT TARIFF'!N634</f>
        <v>41</v>
      </c>
      <c r="L689" s="288">
        <f>'PRINT TARIFF'!O634</f>
        <v>0</v>
      </c>
      <c r="M689" s="288">
        <f>'PRINT TARIFF'!P634</f>
        <v>0</v>
      </c>
      <c r="N689" s="288">
        <f>'PRINT TARIFF'!Q634</f>
        <v>0</v>
      </c>
      <c r="O689" s="288">
        <f>'PRINT TARIFF'!R634</f>
        <v>13</v>
      </c>
      <c r="P689" s="288">
        <f>'PRINT TARIFF'!S634</f>
        <v>0</v>
      </c>
      <c r="Q689" s="288">
        <f>'PRINT TARIFF'!T634</f>
        <v>6</v>
      </c>
      <c r="R689" s="288">
        <f>'PRINT TARIFF'!U634</f>
        <v>0</v>
      </c>
      <c r="S689" s="288">
        <f>'PRINT TARIFF'!V634</f>
        <v>0</v>
      </c>
      <c r="T689" s="288">
        <f>'PRINT TARIFF'!W634</f>
        <v>10</v>
      </c>
      <c r="U689" s="288">
        <f>'PRINT TARIFF'!X634</f>
        <v>0</v>
      </c>
      <c r="V689" s="288">
        <f>'PRINT TARIFF'!Y634</f>
        <v>40</v>
      </c>
      <c r="W689" s="288">
        <f>'PRINT TARIFF'!Z634</f>
        <v>6</v>
      </c>
      <c r="X689" s="289">
        <f>'PRINT TARIFF'!AA634</f>
        <v>145</v>
      </c>
      <c r="Y689" s="290">
        <f>'PRINT TARIFF'!AI634</f>
        <v>0</v>
      </c>
      <c r="Z689" s="290" t="str">
        <f>IF('PRINT TARIFF'!AJ634&lt;&gt;"",'PRINT TARIFF'!AJ634,"")</f>
        <v/>
      </c>
      <c r="AA689" s="291">
        <f>'PRINT TARIFF'!AK634</f>
        <v>0</v>
      </c>
    </row>
    <row r="690" spans="1:32" s="292" customFormat="1" ht="13.9" customHeight="1" x14ac:dyDescent="0.2">
      <c r="A690" s="283" t="str">
        <f>'PRINT TARIFF'!A635</f>
        <v>Melbourne</v>
      </c>
      <c r="B690" s="284" t="str">
        <f>'PRINT TARIFF'!C635</f>
        <v>Shipco Transport</v>
      </c>
      <c r="C690" s="285" t="str">
        <f>'PRINT TARIFF'!D635</f>
        <v>USA</v>
      </c>
      <c r="D690" s="285" t="str">
        <f>'PRINT TARIFF'!E635</f>
        <v>Cincinnati</v>
      </c>
      <c r="E690" s="286"/>
      <c r="F690" s="287" t="str">
        <f>'PRINT TARIFF'!H635</f>
        <v>USD</v>
      </c>
      <c r="G690" s="288">
        <f>'PRINT TARIFF'!I635</f>
        <v>145</v>
      </c>
      <c r="H690" s="288">
        <f>'PRINT TARIFF'!J635</f>
        <v>145</v>
      </c>
      <c r="I690" s="288">
        <f>'PRINT TARIFF'!K635</f>
        <v>145</v>
      </c>
      <c r="J690" s="644" t="str">
        <f>'PRINT TARIFF'!L635</f>
        <v>via USLAX</v>
      </c>
      <c r="K690" s="289">
        <f>'PRINT TARIFF'!N635</f>
        <v>28</v>
      </c>
      <c r="L690" s="288">
        <f>'PRINT TARIFF'!O635</f>
        <v>0</v>
      </c>
      <c r="M690" s="288">
        <f>'PRINT TARIFF'!P635</f>
        <v>0</v>
      </c>
      <c r="N690" s="288">
        <f>'PRINT TARIFF'!Q635</f>
        <v>0</v>
      </c>
      <c r="O690" s="288">
        <f>'PRINT TARIFF'!R635</f>
        <v>13</v>
      </c>
      <c r="P690" s="288">
        <f>'PRINT TARIFF'!S635</f>
        <v>0</v>
      </c>
      <c r="Q690" s="288">
        <f>'PRINT TARIFF'!T635</f>
        <v>6</v>
      </c>
      <c r="R690" s="288">
        <f>'PRINT TARIFF'!U635</f>
        <v>0</v>
      </c>
      <c r="S690" s="288">
        <f>'PRINT TARIFF'!V635</f>
        <v>0</v>
      </c>
      <c r="T690" s="288">
        <f>'PRINT TARIFF'!W635</f>
        <v>10</v>
      </c>
      <c r="U690" s="288">
        <f>'PRINT TARIFF'!X635</f>
        <v>0</v>
      </c>
      <c r="V690" s="288">
        <f>'PRINT TARIFF'!Y635</f>
        <v>40</v>
      </c>
      <c r="W690" s="288">
        <f>'PRINT TARIFF'!Z635</f>
        <v>6</v>
      </c>
      <c r="X690" s="289">
        <f>'PRINT TARIFF'!AA635</f>
        <v>145</v>
      </c>
      <c r="Y690" s="290">
        <f>'PRINT TARIFF'!AI635</f>
        <v>0</v>
      </c>
      <c r="Z690" s="290" t="str">
        <f>IF('PRINT TARIFF'!AJ635&lt;&gt;"",'PRINT TARIFF'!AJ635,"")</f>
        <v/>
      </c>
      <c r="AA690" s="291">
        <f>'PRINT TARIFF'!AK635</f>
        <v>0</v>
      </c>
    </row>
    <row r="691" spans="1:32" s="292" customFormat="1" ht="13.9" customHeight="1" x14ac:dyDescent="0.2">
      <c r="A691" s="283" t="str">
        <f>'PRINT TARIFF'!A636</f>
        <v>Sydney</v>
      </c>
      <c r="B691" s="284" t="str">
        <f>'PRINT TARIFF'!C636</f>
        <v>Shipco Transport</v>
      </c>
      <c r="C691" s="285" t="str">
        <f>'PRINT TARIFF'!D636</f>
        <v>USA</v>
      </c>
      <c r="D691" s="285" t="str">
        <f>'PRINT TARIFF'!E636</f>
        <v>Cincinnati</v>
      </c>
      <c r="E691" s="286"/>
      <c r="F691" s="287" t="str">
        <f>'PRINT TARIFF'!H636</f>
        <v>USD</v>
      </c>
      <c r="G691" s="288">
        <f>'PRINT TARIFF'!I636</f>
        <v>145</v>
      </c>
      <c r="H691" s="288">
        <f>'PRINT TARIFF'!J636</f>
        <v>145</v>
      </c>
      <c r="I691" s="288">
        <f>'PRINT TARIFF'!K636</f>
        <v>145</v>
      </c>
      <c r="J691" s="644" t="str">
        <f>'PRINT TARIFF'!L636</f>
        <v>via USLAX</v>
      </c>
      <c r="K691" s="289">
        <f>'PRINT TARIFF'!N636</f>
        <v>26</v>
      </c>
      <c r="L691" s="288">
        <f>'PRINT TARIFF'!O636</f>
        <v>0</v>
      </c>
      <c r="M691" s="288">
        <f>'PRINT TARIFF'!P636</f>
        <v>0</v>
      </c>
      <c r="N691" s="288">
        <f>'PRINT TARIFF'!Q636</f>
        <v>0</v>
      </c>
      <c r="O691" s="288">
        <f>'PRINT TARIFF'!R636</f>
        <v>13</v>
      </c>
      <c r="P691" s="288">
        <f>'PRINT TARIFF'!S636</f>
        <v>0</v>
      </c>
      <c r="Q691" s="288">
        <f>'PRINT TARIFF'!T636</f>
        <v>6</v>
      </c>
      <c r="R691" s="288">
        <f>'PRINT TARIFF'!U636</f>
        <v>0</v>
      </c>
      <c r="S691" s="288">
        <f>'PRINT TARIFF'!V636</f>
        <v>0</v>
      </c>
      <c r="T691" s="288">
        <f>'PRINT TARIFF'!W636</f>
        <v>10</v>
      </c>
      <c r="U691" s="288">
        <f>'PRINT TARIFF'!X636</f>
        <v>0</v>
      </c>
      <c r="V691" s="288">
        <f>'PRINT TARIFF'!Y636</f>
        <v>40</v>
      </c>
      <c r="W691" s="288">
        <f>'PRINT TARIFF'!Z636</f>
        <v>6</v>
      </c>
      <c r="X691" s="289">
        <f>'PRINT TARIFF'!AA636</f>
        <v>145</v>
      </c>
      <c r="Y691" s="290">
        <f>'PRINT TARIFF'!AI636</f>
        <v>0</v>
      </c>
      <c r="Z691" s="290" t="str">
        <f>IF('PRINT TARIFF'!AJ636&lt;&gt;"",'PRINT TARIFF'!AJ636,"")</f>
        <v/>
      </c>
      <c r="AA691" s="291">
        <f>'PRINT TARIFF'!AK636</f>
        <v>0</v>
      </c>
    </row>
    <row r="692" spans="1:32" s="292" customFormat="1" ht="13.9" customHeight="1" x14ac:dyDescent="0.2">
      <c r="A692" s="283" t="str">
        <f>'PRINT TARIFF'!A637</f>
        <v>Adelaide</v>
      </c>
      <c r="B692" s="284" t="str">
        <f>'PRINT TARIFF'!C637</f>
        <v>Shipco Transport</v>
      </c>
      <c r="C692" s="285" t="str">
        <f>'PRINT TARIFF'!D637</f>
        <v>USA</v>
      </c>
      <c r="D692" s="285" t="str">
        <f>'PRINT TARIFF'!E637</f>
        <v>Cleveland</v>
      </c>
      <c r="E692" s="286"/>
      <c r="F692" s="287" t="str">
        <f>'PRINT TARIFF'!H637</f>
        <v>USD</v>
      </c>
      <c r="G692" s="288">
        <f>'PRINT TARIFF'!I637</f>
        <v>160</v>
      </c>
      <c r="H692" s="288">
        <f>'PRINT TARIFF'!J637</f>
        <v>160</v>
      </c>
      <c r="I692" s="288">
        <f>'PRINT TARIFF'!K637</f>
        <v>160</v>
      </c>
      <c r="J692" s="644" t="str">
        <f>'PRINT TARIFF'!L637</f>
        <v>via USLAX / via AUMEL</v>
      </c>
      <c r="K692" s="289">
        <f>'PRINT TARIFF'!N637</f>
        <v>30</v>
      </c>
      <c r="L692" s="288">
        <f>'PRINT TARIFF'!O637</f>
        <v>0</v>
      </c>
      <c r="M692" s="288">
        <f>'PRINT TARIFF'!P637</f>
        <v>0</v>
      </c>
      <c r="N692" s="288">
        <f>'PRINT TARIFF'!Q637</f>
        <v>0</v>
      </c>
      <c r="O692" s="288">
        <f>'PRINT TARIFF'!R637</f>
        <v>13</v>
      </c>
      <c r="P692" s="288">
        <f>'PRINT TARIFF'!S637</f>
        <v>0</v>
      </c>
      <c r="Q692" s="288">
        <f>'PRINT TARIFF'!T637</f>
        <v>6</v>
      </c>
      <c r="R692" s="288">
        <f>'PRINT TARIFF'!U637</f>
        <v>0</v>
      </c>
      <c r="S692" s="288">
        <f>'PRINT TARIFF'!V637</f>
        <v>0</v>
      </c>
      <c r="T692" s="288">
        <f>'PRINT TARIFF'!W637</f>
        <v>10</v>
      </c>
      <c r="U692" s="288">
        <f>'PRINT TARIFF'!X637</f>
        <v>0</v>
      </c>
      <c r="V692" s="288">
        <f>'PRINT TARIFF'!Y637</f>
        <v>40</v>
      </c>
      <c r="W692" s="288">
        <f>'PRINT TARIFF'!Z637</f>
        <v>6</v>
      </c>
      <c r="X692" s="289">
        <f>'PRINT TARIFF'!AA637</f>
        <v>146</v>
      </c>
      <c r="Y692" s="290">
        <f>'PRINT TARIFF'!AI637</f>
        <v>0</v>
      </c>
      <c r="Z692" s="290" t="str">
        <f>IF('PRINT TARIFF'!AJ637&lt;&gt;"",'PRINT TARIFF'!AJ637,"")</f>
        <v/>
      </c>
      <c r="AA692" s="291">
        <f>'PRINT TARIFF'!AK637</f>
        <v>0</v>
      </c>
    </row>
    <row r="693" spans="1:32" s="292" customFormat="1" ht="13.9" customHeight="1" x14ac:dyDescent="0.2">
      <c r="A693" s="283" t="str">
        <f>'PRINT TARIFF'!A638</f>
        <v>Brisbane</v>
      </c>
      <c r="B693" s="284" t="str">
        <f>'PRINT TARIFF'!C638</f>
        <v>Shipco Transport</v>
      </c>
      <c r="C693" s="285" t="str">
        <f>'PRINT TARIFF'!D638</f>
        <v>USA</v>
      </c>
      <c r="D693" s="285" t="str">
        <f>'PRINT TARIFF'!E638</f>
        <v>Cleveland</v>
      </c>
      <c r="E693" s="286"/>
      <c r="F693" s="287" t="str">
        <f>'PRINT TARIFF'!H638</f>
        <v>USD</v>
      </c>
      <c r="G693" s="288">
        <f>'PRINT TARIFF'!I638</f>
        <v>151</v>
      </c>
      <c r="H693" s="288">
        <f>'PRINT TARIFF'!J638</f>
        <v>151</v>
      </c>
      <c r="I693" s="288">
        <f>'PRINT TARIFF'!K638</f>
        <v>151</v>
      </c>
      <c r="J693" s="644" t="str">
        <f>'PRINT TARIFF'!L638</f>
        <v>via USLAX</v>
      </c>
      <c r="K693" s="289">
        <f>'PRINT TARIFF'!N638</f>
        <v>40</v>
      </c>
      <c r="L693" s="288">
        <f>'PRINT TARIFF'!O638</f>
        <v>0</v>
      </c>
      <c r="M693" s="288">
        <f>'PRINT TARIFF'!P638</f>
        <v>0</v>
      </c>
      <c r="N693" s="288">
        <f>'PRINT TARIFF'!Q638</f>
        <v>0</v>
      </c>
      <c r="O693" s="288">
        <f>'PRINT TARIFF'!R638</f>
        <v>13</v>
      </c>
      <c r="P693" s="288">
        <f>'PRINT TARIFF'!S638</f>
        <v>0</v>
      </c>
      <c r="Q693" s="288">
        <f>'PRINT TARIFF'!T638</f>
        <v>6</v>
      </c>
      <c r="R693" s="288">
        <f>'PRINT TARIFF'!U638</f>
        <v>0</v>
      </c>
      <c r="S693" s="288">
        <f>'PRINT TARIFF'!V638</f>
        <v>0</v>
      </c>
      <c r="T693" s="288">
        <f>'PRINT TARIFF'!W638</f>
        <v>10</v>
      </c>
      <c r="U693" s="288">
        <f>'PRINT TARIFF'!X638</f>
        <v>0</v>
      </c>
      <c r="V693" s="288">
        <f>'PRINT TARIFF'!Y638</f>
        <v>40</v>
      </c>
      <c r="W693" s="288">
        <f>'PRINT TARIFF'!Z638</f>
        <v>6</v>
      </c>
      <c r="X693" s="289">
        <f>'PRINT TARIFF'!AA638</f>
        <v>146</v>
      </c>
      <c r="Y693" s="290">
        <f>'PRINT TARIFF'!AI638</f>
        <v>0</v>
      </c>
      <c r="Z693" s="290" t="str">
        <f>IF('PRINT TARIFF'!AJ638&lt;&gt;"",'PRINT TARIFF'!AJ638,"")</f>
        <v/>
      </c>
      <c r="AA693" s="291">
        <f>'PRINT TARIFF'!AK638</f>
        <v>0</v>
      </c>
    </row>
    <row r="694" spans="1:32" s="292" customFormat="1" ht="13.9" customHeight="1" x14ac:dyDescent="0.2">
      <c r="A694" s="283" t="str">
        <f>'PRINT TARIFF'!A639</f>
        <v>Fremantle</v>
      </c>
      <c r="B694" s="284" t="str">
        <f>'PRINT TARIFF'!C639</f>
        <v>Shipco Transport</v>
      </c>
      <c r="C694" s="285" t="str">
        <f>'PRINT TARIFF'!D639</f>
        <v>USA</v>
      </c>
      <c r="D694" s="285" t="str">
        <f>'PRINT TARIFF'!E639</f>
        <v>Cleveland</v>
      </c>
      <c r="E694" s="286"/>
      <c r="F694" s="287" t="str">
        <f>'PRINT TARIFF'!H639</f>
        <v>USD</v>
      </c>
      <c r="G694" s="288">
        <f>'PRINT TARIFF'!I639</f>
        <v>119</v>
      </c>
      <c r="H694" s="288">
        <f>'PRINT TARIFF'!J639</f>
        <v>119</v>
      </c>
      <c r="I694" s="288">
        <f>'PRINT TARIFF'!K639</f>
        <v>119</v>
      </c>
      <c r="J694" s="644" t="str">
        <f>'PRINT TARIFF'!L639</f>
        <v>via USLAX</v>
      </c>
      <c r="K694" s="289">
        <f>'PRINT TARIFF'!N639</f>
        <v>41</v>
      </c>
      <c r="L694" s="288">
        <f>'PRINT TARIFF'!O639</f>
        <v>0</v>
      </c>
      <c r="M694" s="288">
        <f>'PRINT TARIFF'!P639</f>
        <v>0</v>
      </c>
      <c r="N694" s="288">
        <f>'PRINT TARIFF'!Q639</f>
        <v>0</v>
      </c>
      <c r="O694" s="288">
        <f>'PRINT TARIFF'!R639</f>
        <v>13</v>
      </c>
      <c r="P694" s="288">
        <f>'PRINT TARIFF'!S639</f>
        <v>0</v>
      </c>
      <c r="Q694" s="288">
        <f>'PRINT TARIFF'!T639</f>
        <v>6</v>
      </c>
      <c r="R694" s="288">
        <f>'PRINT TARIFF'!U639</f>
        <v>0</v>
      </c>
      <c r="S694" s="288">
        <f>'PRINT TARIFF'!V639</f>
        <v>0</v>
      </c>
      <c r="T694" s="288">
        <f>'PRINT TARIFF'!W639</f>
        <v>10</v>
      </c>
      <c r="U694" s="288">
        <f>'PRINT TARIFF'!X639</f>
        <v>0</v>
      </c>
      <c r="V694" s="288">
        <f>'PRINT TARIFF'!Y639</f>
        <v>40</v>
      </c>
      <c r="W694" s="288">
        <f>'PRINT TARIFF'!Z639</f>
        <v>6</v>
      </c>
      <c r="X694" s="289">
        <f>'PRINT TARIFF'!AA639</f>
        <v>146</v>
      </c>
      <c r="Y694" s="290">
        <f>'PRINT TARIFF'!AI639</f>
        <v>0</v>
      </c>
      <c r="Z694" s="290" t="str">
        <f>IF('PRINT TARIFF'!AJ639&lt;&gt;"",'PRINT TARIFF'!AJ639,"")</f>
        <v/>
      </c>
      <c r="AA694" s="291">
        <f>'PRINT TARIFF'!AK639</f>
        <v>0</v>
      </c>
    </row>
    <row r="695" spans="1:32" s="292" customFormat="1" ht="13.9" customHeight="1" x14ac:dyDescent="0.2">
      <c r="A695" s="283" t="str">
        <f>'PRINT TARIFF'!A640</f>
        <v>Melbourne</v>
      </c>
      <c r="B695" s="284" t="str">
        <f>'PRINT TARIFF'!C640</f>
        <v>Shipco Transport</v>
      </c>
      <c r="C695" s="285" t="str">
        <f>'PRINT TARIFF'!D640</f>
        <v>USA</v>
      </c>
      <c r="D695" s="285" t="str">
        <f>'PRINT TARIFF'!E640</f>
        <v>Cleveland</v>
      </c>
      <c r="E695" s="286"/>
      <c r="F695" s="287" t="str">
        <f>'PRINT TARIFF'!H640</f>
        <v>USD</v>
      </c>
      <c r="G695" s="288">
        <f>'PRINT TARIFF'!I640</f>
        <v>124</v>
      </c>
      <c r="H695" s="288">
        <f>'PRINT TARIFF'!J640</f>
        <v>124</v>
      </c>
      <c r="I695" s="288">
        <f>'PRINT TARIFF'!K640</f>
        <v>124</v>
      </c>
      <c r="J695" s="644" t="str">
        <f>'PRINT TARIFF'!L640</f>
        <v>via USLAX</v>
      </c>
      <c r="K695" s="289">
        <f>'PRINT TARIFF'!N640</f>
        <v>28</v>
      </c>
      <c r="L695" s="288">
        <f>'PRINT TARIFF'!O640</f>
        <v>0</v>
      </c>
      <c r="M695" s="288">
        <f>'PRINT TARIFF'!P640</f>
        <v>0</v>
      </c>
      <c r="N695" s="288">
        <f>'PRINT TARIFF'!Q640</f>
        <v>0</v>
      </c>
      <c r="O695" s="288">
        <f>'PRINT TARIFF'!R640</f>
        <v>13</v>
      </c>
      <c r="P695" s="288">
        <f>'PRINT TARIFF'!S640</f>
        <v>0</v>
      </c>
      <c r="Q695" s="288">
        <f>'PRINT TARIFF'!T640</f>
        <v>6</v>
      </c>
      <c r="R695" s="288">
        <f>'PRINT TARIFF'!U640</f>
        <v>0</v>
      </c>
      <c r="S695" s="288">
        <f>'PRINT TARIFF'!V640</f>
        <v>0</v>
      </c>
      <c r="T695" s="288">
        <f>'PRINT TARIFF'!W640</f>
        <v>10</v>
      </c>
      <c r="U695" s="288">
        <f>'PRINT TARIFF'!X640</f>
        <v>0</v>
      </c>
      <c r="V695" s="288">
        <f>'PRINT TARIFF'!Y640</f>
        <v>40</v>
      </c>
      <c r="W695" s="288">
        <f>'PRINT TARIFF'!Z640</f>
        <v>6</v>
      </c>
      <c r="X695" s="289">
        <f>'PRINT TARIFF'!AA640</f>
        <v>146</v>
      </c>
      <c r="Y695" s="290">
        <f>'PRINT TARIFF'!AI640</f>
        <v>0</v>
      </c>
      <c r="Z695" s="290" t="str">
        <f>IF('PRINT TARIFF'!AJ640&lt;&gt;"",'PRINT TARIFF'!AJ640,"")</f>
        <v/>
      </c>
      <c r="AA695" s="291">
        <f>'PRINT TARIFF'!AK640</f>
        <v>0</v>
      </c>
    </row>
    <row r="696" spans="1:32" s="292" customFormat="1" ht="13.9" customHeight="1" x14ac:dyDescent="0.2">
      <c r="A696" s="283" t="str">
        <f>'PRINT TARIFF'!A641</f>
        <v>Sydney</v>
      </c>
      <c r="B696" s="284" t="str">
        <f>'PRINT TARIFF'!C641</f>
        <v>Shipco Transport</v>
      </c>
      <c r="C696" s="285" t="str">
        <f>'PRINT TARIFF'!D641</f>
        <v>USA</v>
      </c>
      <c r="D696" s="285" t="str">
        <f>'PRINT TARIFF'!E641</f>
        <v>Cleveland</v>
      </c>
      <c r="E696" s="286"/>
      <c r="F696" s="287" t="str">
        <f>'PRINT TARIFF'!H641</f>
        <v>USD</v>
      </c>
      <c r="G696" s="288">
        <f>'PRINT TARIFF'!I641</f>
        <v>124</v>
      </c>
      <c r="H696" s="288">
        <f>'PRINT TARIFF'!J641</f>
        <v>124</v>
      </c>
      <c r="I696" s="288">
        <f>'PRINT TARIFF'!K641</f>
        <v>124</v>
      </c>
      <c r="J696" s="644" t="str">
        <f>'PRINT TARIFF'!L641</f>
        <v>via USLAX</v>
      </c>
      <c r="K696" s="289">
        <f>'PRINT TARIFF'!N641</f>
        <v>26</v>
      </c>
      <c r="L696" s="288">
        <f>'PRINT TARIFF'!O641</f>
        <v>0</v>
      </c>
      <c r="M696" s="288">
        <f>'PRINT TARIFF'!P641</f>
        <v>0</v>
      </c>
      <c r="N696" s="288">
        <f>'PRINT TARIFF'!Q641</f>
        <v>0</v>
      </c>
      <c r="O696" s="288">
        <f>'PRINT TARIFF'!R641</f>
        <v>13</v>
      </c>
      <c r="P696" s="288">
        <f>'PRINT TARIFF'!S641</f>
        <v>0</v>
      </c>
      <c r="Q696" s="288">
        <f>'PRINT TARIFF'!T641</f>
        <v>6</v>
      </c>
      <c r="R696" s="288">
        <f>'PRINT TARIFF'!U641</f>
        <v>0</v>
      </c>
      <c r="S696" s="288">
        <f>'PRINT TARIFF'!V641</f>
        <v>0</v>
      </c>
      <c r="T696" s="288">
        <f>'PRINT TARIFF'!W641</f>
        <v>10</v>
      </c>
      <c r="U696" s="288">
        <f>'PRINT TARIFF'!X641</f>
        <v>0</v>
      </c>
      <c r="V696" s="288">
        <f>'PRINT TARIFF'!Y641</f>
        <v>40</v>
      </c>
      <c r="W696" s="288">
        <f>'PRINT TARIFF'!Z641</f>
        <v>6</v>
      </c>
      <c r="X696" s="289">
        <f>'PRINT TARIFF'!AA641</f>
        <v>146</v>
      </c>
      <c r="Y696" s="290">
        <f>'PRINT TARIFF'!AI641</f>
        <v>0</v>
      </c>
      <c r="Z696" s="290" t="str">
        <f>IF('PRINT TARIFF'!AJ641&lt;&gt;"",'PRINT TARIFF'!AJ641,"")</f>
        <v/>
      </c>
      <c r="AA696" s="291">
        <f>'PRINT TARIFF'!AK641</f>
        <v>0</v>
      </c>
      <c r="AB696" s="248"/>
      <c r="AC696" s="248"/>
      <c r="AD696" s="248"/>
      <c r="AE696" s="248"/>
      <c r="AF696" s="248"/>
    </row>
    <row r="697" spans="1:32" s="292" customFormat="1" ht="13.9" customHeight="1" x14ac:dyDescent="0.2">
      <c r="A697" s="283" t="str">
        <f>'PRINT TARIFF'!A642</f>
        <v>Adelaide</v>
      </c>
      <c r="B697" s="284" t="str">
        <f>'PRINT TARIFF'!C642</f>
        <v>Shipco Transport</v>
      </c>
      <c r="C697" s="285" t="str">
        <f>'PRINT TARIFF'!D642</f>
        <v>USA</v>
      </c>
      <c r="D697" s="285" t="str">
        <f>'PRINT TARIFF'!E642</f>
        <v>Columbus</v>
      </c>
      <c r="E697" s="286"/>
      <c r="F697" s="287" t="str">
        <f>'PRINT TARIFF'!H642</f>
        <v>USD</v>
      </c>
      <c r="G697" s="288">
        <f>'PRINT TARIFF'!I642</f>
        <v>173</v>
      </c>
      <c r="H697" s="288">
        <f>'PRINT TARIFF'!J642</f>
        <v>173</v>
      </c>
      <c r="I697" s="288">
        <f>'PRINT TARIFF'!K642</f>
        <v>173</v>
      </c>
      <c r="J697" s="644" t="str">
        <f>'PRINT TARIFF'!L642</f>
        <v>via USLAX / via AUMEL</v>
      </c>
      <c r="K697" s="289">
        <f>'PRINT TARIFF'!N642</f>
        <v>30</v>
      </c>
      <c r="L697" s="288">
        <f>'PRINT TARIFF'!O642</f>
        <v>0</v>
      </c>
      <c r="M697" s="288">
        <f>'PRINT TARIFF'!P642</f>
        <v>0</v>
      </c>
      <c r="N697" s="288">
        <f>'PRINT TARIFF'!Q642</f>
        <v>0</v>
      </c>
      <c r="O697" s="288">
        <f>'PRINT TARIFF'!R642</f>
        <v>13</v>
      </c>
      <c r="P697" s="288">
        <f>'PRINT TARIFF'!S642</f>
        <v>0</v>
      </c>
      <c r="Q697" s="288">
        <f>'PRINT TARIFF'!T642</f>
        <v>6</v>
      </c>
      <c r="R697" s="288">
        <f>'PRINT TARIFF'!U642</f>
        <v>0</v>
      </c>
      <c r="S697" s="288">
        <f>'PRINT TARIFF'!V642</f>
        <v>0</v>
      </c>
      <c r="T697" s="288">
        <f>'PRINT TARIFF'!W642</f>
        <v>10</v>
      </c>
      <c r="U697" s="288">
        <f>'PRINT TARIFF'!X642</f>
        <v>0</v>
      </c>
      <c r="V697" s="288">
        <f>'PRINT TARIFF'!Y642</f>
        <v>40</v>
      </c>
      <c r="W697" s="288">
        <f>'PRINT TARIFF'!Z642</f>
        <v>6</v>
      </c>
      <c r="X697" s="289">
        <f>'PRINT TARIFF'!AA642</f>
        <v>147</v>
      </c>
      <c r="Y697" s="290">
        <f>'PRINT TARIFF'!AI642</f>
        <v>0</v>
      </c>
      <c r="Z697" s="290" t="str">
        <f>IF('PRINT TARIFF'!AJ642&lt;&gt;"",'PRINT TARIFF'!AJ642,"")</f>
        <v/>
      </c>
      <c r="AA697" s="291">
        <f>'PRINT TARIFF'!AK642</f>
        <v>0</v>
      </c>
      <c r="AB697" s="248"/>
      <c r="AC697" s="248"/>
      <c r="AD697" s="248"/>
      <c r="AE697" s="248"/>
      <c r="AF697" s="248"/>
    </row>
    <row r="698" spans="1:32" s="292" customFormat="1" ht="13.9" customHeight="1" x14ac:dyDescent="0.2">
      <c r="A698" s="283" t="str">
        <f>'PRINT TARIFF'!A643</f>
        <v>Brisbane</v>
      </c>
      <c r="B698" s="284" t="str">
        <f>'PRINT TARIFF'!C643</f>
        <v>Shipco Transport</v>
      </c>
      <c r="C698" s="285" t="str">
        <f>'PRINT TARIFF'!D643</f>
        <v>USA</v>
      </c>
      <c r="D698" s="285" t="str">
        <f>'PRINT TARIFF'!E643</f>
        <v>Columbus</v>
      </c>
      <c r="E698" s="286"/>
      <c r="F698" s="287" t="str">
        <f>'PRINT TARIFF'!H643</f>
        <v>USD</v>
      </c>
      <c r="G698" s="288">
        <f>'PRINT TARIFF'!I643</f>
        <v>132</v>
      </c>
      <c r="H698" s="288">
        <f>'PRINT TARIFF'!J643</f>
        <v>132</v>
      </c>
      <c r="I698" s="288">
        <f>'PRINT TARIFF'!K643</f>
        <v>132</v>
      </c>
      <c r="J698" s="644" t="str">
        <f>'PRINT TARIFF'!L643</f>
        <v>via USLAX</v>
      </c>
      <c r="K698" s="289">
        <f>'PRINT TARIFF'!N643</f>
        <v>40</v>
      </c>
      <c r="L698" s="288">
        <f>'PRINT TARIFF'!O643</f>
        <v>0</v>
      </c>
      <c r="M698" s="288">
        <f>'PRINT TARIFF'!P643</f>
        <v>0</v>
      </c>
      <c r="N698" s="288">
        <f>'PRINT TARIFF'!Q643</f>
        <v>0</v>
      </c>
      <c r="O698" s="288">
        <f>'PRINT TARIFF'!R643</f>
        <v>13</v>
      </c>
      <c r="P698" s="288">
        <f>'PRINT TARIFF'!S643</f>
        <v>0</v>
      </c>
      <c r="Q698" s="288">
        <f>'PRINT TARIFF'!T643</f>
        <v>6</v>
      </c>
      <c r="R698" s="288">
        <f>'PRINT TARIFF'!U643</f>
        <v>0</v>
      </c>
      <c r="S698" s="288">
        <f>'PRINT TARIFF'!V643</f>
        <v>0</v>
      </c>
      <c r="T698" s="288">
        <f>'PRINT TARIFF'!W643</f>
        <v>10</v>
      </c>
      <c r="U698" s="288">
        <f>'PRINT TARIFF'!X643</f>
        <v>0</v>
      </c>
      <c r="V698" s="288">
        <f>'PRINT TARIFF'!Y643</f>
        <v>40</v>
      </c>
      <c r="W698" s="288">
        <f>'PRINT TARIFF'!Z643</f>
        <v>6</v>
      </c>
      <c r="X698" s="289">
        <f>'PRINT TARIFF'!AA643</f>
        <v>147</v>
      </c>
      <c r="Y698" s="290">
        <f>'PRINT TARIFF'!AI643</f>
        <v>0</v>
      </c>
      <c r="Z698" s="290" t="str">
        <f>IF('PRINT TARIFF'!AJ643&lt;&gt;"",'PRINT TARIFF'!AJ643,"")</f>
        <v/>
      </c>
      <c r="AA698" s="291">
        <f>'PRINT TARIFF'!AK643</f>
        <v>0</v>
      </c>
      <c r="AB698" s="248"/>
      <c r="AC698" s="248"/>
      <c r="AD698" s="248"/>
      <c r="AE698" s="248"/>
      <c r="AF698" s="248"/>
    </row>
    <row r="699" spans="1:32" s="292" customFormat="1" ht="13.9" customHeight="1" x14ac:dyDescent="0.2">
      <c r="A699" s="283" t="str">
        <f>'PRINT TARIFF'!A644</f>
        <v>Fremantle</v>
      </c>
      <c r="B699" s="284" t="str">
        <f>'PRINT TARIFF'!C644</f>
        <v>Shipco Transport</v>
      </c>
      <c r="C699" s="285" t="str">
        <f>'PRINT TARIFF'!D644</f>
        <v>USA</v>
      </c>
      <c r="D699" s="285" t="str">
        <f>'PRINT TARIFF'!E644</f>
        <v>Columbus</v>
      </c>
      <c r="E699" s="286"/>
      <c r="F699" s="287" t="str">
        <f>'PRINT TARIFF'!H644</f>
        <v>USD</v>
      </c>
      <c r="G699" s="288">
        <f>'PRINT TARIFF'!I644</f>
        <v>122</v>
      </c>
      <c r="H699" s="288">
        <f>'PRINT TARIFF'!J644</f>
        <v>122</v>
      </c>
      <c r="I699" s="288">
        <f>'PRINT TARIFF'!K644</f>
        <v>122</v>
      </c>
      <c r="J699" s="644" t="str">
        <f>'PRINT TARIFF'!L644</f>
        <v>via USLAX</v>
      </c>
      <c r="K699" s="289">
        <f>'PRINT TARIFF'!N644</f>
        <v>41</v>
      </c>
      <c r="L699" s="288">
        <f>'PRINT TARIFF'!O644</f>
        <v>0</v>
      </c>
      <c r="M699" s="288">
        <f>'PRINT TARIFF'!P644</f>
        <v>0</v>
      </c>
      <c r="N699" s="288">
        <f>'PRINT TARIFF'!Q644</f>
        <v>0</v>
      </c>
      <c r="O699" s="288">
        <f>'PRINT TARIFF'!R644</f>
        <v>13</v>
      </c>
      <c r="P699" s="288">
        <f>'PRINT TARIFF'!S644</f>
        <v>0</v>
      </c>
      <c r="Q699" s="288">
        <f>'PRINT TARIFF'!T644</f>
        <v>6</v>
      </c>
      <c r="R699" s="288">
        <f>'PRINT TARIFF'!U644</f>
        <v>0</v>
      </c>
      <c r="S699" s="288">
        <f>'PRINT TARIFF'!V644</f>
        <v>0</v>
      </c>
      <c r="T699" s="288">
        <f>'PRINT TARIFF'!W644</f>
        <v>10</v>
      </c>
      <c r="U699" s="288">
        <f>'PRINT TARIFF'!X644</f>
        <v>0</v>
      </c>
      <c r="V699" s="288">
        <f>'PRINT TARIFF'!Y644</f>
        <v>40</v>
      </c>
      <c r="W699" s="288">
        <f>'PRINT TARIFF'!Z644</f>
        <v>6</v>
      </c>
      <c r="X699" s="289">
        <f>'PRINT TARIFF'!AA644</f>
        <v>147</v>
      </c>
      <c r="Y699" s="290">
        <f>'PRINT TARIFF'!AI644</f>
        <v>0</v>
      </c>
      <c r="Z699" s="290" t="str">
        <f>IF('PRINT TARIFF'!AJ644&lt;&gt;"",'PRINT TARIFF'!AJ644,"")</f>
        <v/>
      </c>
      <c r="AA699" s="291">
        <f>'PRINT TARIFF'!AK644</f>
        <v>0</v>
      </c>
      <c r="AB699" s="248"/>
      <c r="AC699" s="248"/>
      <c r="AD699" s="248"/>
      <c r="AE699" s="248"/>
      <c r="AF699" s="248"/>
    </row>
    <row r="700" spans="1:32" s="292" customFormat="1" ht="13.9" customHeight="1" x14ac:dyDescent="0.2">
      <c r="A700" s="283" t="str">
        <f>'PRINT TARIFF'!A645</f>
        <v>Melbourne</v>
      </c>
      <c r="B700" s="284" t="str">
        <f>'PRINT TARIFF'!C645</f>
        <v>Shipco Transport</v>
      </c>
      <c r="C700" s="285" t="str">
        <f>'PRINT TARIFF'!D645</f>
        <v>USA</v>
      </c>
      <c r="D700" s="285" t="str">
        <f>'PRINT TARIFF'!E645</f>
        <v>Columbus</v>
      </c>
      <c r="E700" s="286"/>
      <c r="F700" s="287" t="str">
        <f>'PRINT TARIFF'!H645</f>
        <v>USD</v>
      </c>
      <c r="G700" s="288">
        <f>'PRINT TARIFF'!I645</f>
        <v>116</v>
      </c>
      <c r="H700" s="288">
        <f>'PRINT TARIFF'!J645</f>
        <v>116</v>
      </c>
      <c r="I700" s="288">
        <f>'PRINT TARIFF'!K645</f>
        <v>116</v>
      </c>
      <c r="J700" s="644" t="str">
        <f>'PRINT TARIFF'!L645</f>
        <v>via USLAX</v>
      </c>
      <c r="K700" s="289">
        <f>'PRINT TARIFF'!N645</f>
        <v>28</v>
      </c>
      <c r="L700" s="288">
        <f>'PRINT TARIFF'!O645</f>
        <v>0</v>
      </c>
      <c r="M700" s="288">
        <f>'PRINT TARIFF'!P645</f>
        <v>0</v>
      </c>
      <c r="N700" s="288">
        <f>'PRINT TARIFF'!Q645</f>
        <v>0</v>
      </c>
      <c r="O700" s="288">
        <f>'PRINT TARIFF'!R645</f>
        <v>13</v>
      </c>
      <c r="P700" s="288">
        <f>'PRINT TARIFF'!S645</f>
        <v>0</v>
      </c>
      <c r="Q700" s="288">
        <f>'PRINT TARIFF'!T645</f>
        <v>6</v>
      </c>
      <c r="R700" s="288">
        <f>'PRINT TARIFF'!U645</f>
        <v>0</v>
      </c>
      <c r="S700" s="288">
        <f>'PRINT TARIFF'!V645</f>
        <v>0</v>
      </c>
      <c r="T700" s="288">
        <f>'PRINT TARIFF'!W645</f>
        <v>10</v>
      </c>
      <c r="U700" s="288">
        <f>'PRINT TARIFF'!X645</f>
        <v>0</v>
      </c>
      <c r="V700" s="288">
        <f>'PRINT TARIFF'!Y645</f>
        <v>40</v>
      </c>
      <c r="W700" s="288">
        <f>'PRINT TARIFF'!Z645</f>
        <v>6</v>
      </c>
      <c r="X700" s="289">
        <f>'PRINT TARIFF'!AA645</f>
        <v>147</v>
      </c>
      <c r="Y700" s="290">
        <f>'PRINT TARIFF'!AI645</f>
        <v>0</v>
      </c>
      <c r="Z700" s="290" t="str">
        <f>IF('PRINT TARIFF'!AJ645&lt;&gt;"",'PRINT TARIFF'!AJ645,"")</f>
        <v/>
      </c>
      <c r="AA700" s="291">
        <f>'PRINT TARIFF'!AK645</f>
        <v>0</v>
      </c>
      <c r="AB700" s="248"/>
      <c r="AC700" s="248"/>
      <c r="AD700" s="248"/>
      <c r="AE700" s="248"/>
      <c r="AF700" s="248"/>
    </row>
    <row r="701" spans="1:32" s="292" customFormat="1" ht="13.9" customHeight="1" x14ac:dyDescent="0.2">
      <c r="A701" s="283" t="str">
        <f>'PRINT TARIFF'!A646</f>
        <v>Sydney</v>
      </c>
      <c r="B701" s="284" t="str">
        <f>'PRINT TARIFF'!C646</f>
        <v>Shipco Transport</v>
      </c>
      <c r="C701" s="285" t="str">
        <f>'PRINT TARIFF'!D646</f>
        <v>USA</v>
      </c>
      <c r="D701" s="285" t="str">
        <f>'PRINT TARIFF'!E646</f>
        <v>Columbus</v>
      </c>
      <c r="E701" s="286"/>
      <c r="F701" s="287" t="str">
        <f>'PRINT TARIFF'!H646</f>
        <v>USD</v>
      </c>
      <c r="G701" s="288">
        <f>'PRINT TARIFF'!I646</f>
        <v>116</v>
      </c>
      <c r="H701" s="288">
        <f>'PRINT TARIFF'!J646</f>
        <v>116</v>
      </c>
      <c r="I701" s="288">
        <f>'PRINT TARIFF'!K646</f>
        <v>116</v>
      </c>
      <c r="J701" s="644" t="str">
        <f>'PRINT TARIFF'!L646</f>
        <v>via USLAX</v>
      </c>
      <c r="K701" s="289">
        <f>'PRINT TARIFF'!N646</f>
        <v>26</v>
      </c>
      <c r="L701" s="288">
        <f>'PRINT TARIFF'!O646</f>
        <v>0</v>
      </c>
      <c r="M701" s="288">
        <f>'PRINT TARIFF'!P646</f>
        <v>0</v>
      </c>
      <c r="N701" s="288">
        <f>'PRINT TARIFF'!Q646</f>
        <v>0</v>
      </c>
      <c r="O701" s="288">
        <f>'PRINT TARIFF'!R646</f>
        <v>13</v>
      </c>
      <c r="P701" s="288">
        <f>'PRINT TARIFF'!S646</f>
        <v>0</v>
      </c>
      <c r="Q701" s="288">
        <f>'PRINT TARIFF'!T646</f>
        <v>6</v>
      </c>
      <c r="R701" s="288">
        <f>'PRINT TARIFF'!U646</f>
        <v>0</v>
      </c>
      <c r="S701" s="288">
        <f>'PRINT TARIFF'!V646</f>
        <v>0</v>
      </c>
      <c r="T701" s="288">
        <f>'PRINT TARIFF'!W646</f>
        <v>10</v>
      </c>
      <c r="U701" s="288">
        <f>'PRINT TARIFF'!X646</f>
        <v>0</v>
      </c>
      <c r="V701" s="288">
        <f>'PRINT TARIFF'!Y646</f>
        <v>40</v>
      </c>
      <c r="W701" s="288">
        <f>'PRINT TARIFF'!Z646</f>
        <v>6</v>
      </c>
      <c r="X701" s="289">
        <f>'PRINT TARIFF'!AA646</f>
        <v>147</v>
      </c>
      <c r="Y701" s="290">
        <f>'PRINT TARIFF'!AI646</f>
        <v>0</v>
      </c>
      <c r="Z701" s="290" t="str">
        <f>IF('PRINT TARIFF'!AJ646&lt;&gt;"",'PRINT TARIFF'!AJ646,"")</f>
        <v/>
      </c>
      <c r="AA701" s="291">
        <f>'PRINT TARIFF'!AK646</f>
        <v>0</v>
      </c>
    </row>
    <row r="702" spans="1:32" s="292" customFormat="1" ht="13.9" customHeight="1" x14ac:dyDescent="0.2">
      <c r="A702" s="283" t="str">
        <f>'PRINT TARIFF'!A647</f>
        <v>Adelaide</v>
      </c>
      <c r="B702" s="284" t="str">
        <f>'PRINT TARIFF'!C647</f>
        <v>Shipco Transport</v>
      </c>
      <c r="C702" s="285" t="str">
        <f>'PRINT TARIFF'!D647</f>
        <v>USA</v>
      </c>
      <c r="D702" s="285" t="str">
        <f>'PRINT TARIFF'!E647</f>
        <v>Dallas</v>
      </c>
      <c r="E702" s="286"/>
      <c r="F702" s="287" t="str">
        <f>'PRINT TARIFF'!H647</f>
        <v>USD</v>
      </c>
      <c r="G702" s="288">
        <f>'PRINT TARIFF'!I647</f>
        <v>171</v>
      </c>
      <c r="H702" s="288">
        <f>'PRINT TARIFF'!J647</f>
        <v>171</v>
      </c>
      <c r="I702" s="288">
        <f>'PRINT TARIFF'!K647</f>
        <v>171</v>
      </c>
      <c r="J702" s="644" t="str">
        <f>'PRINT TARIFF'!L647</f>
        <v>via USLAX / via AUMEL</v>
      </c>
      <c r="K702" s="289">
        <f>'PRINT TARIFF'!N647</f>
        <v>30</v>
      </c>
      <c r="L702" s="288">
        <f>'PRINT TARIFF'!O647</f>
        <v>0</v>
      </c>
      <c r="M702" s="288">
        <f>'PRINT TARIFF'!P647</f>
        <v>0</v>
      </c>
      <c r="N702" s="288">
        <f>'PRINT TARIFF'!Q647</f>
        <v>0</v>
      </c>
      <c r="O702" s="288">
        <f>'PRINT TARIFF'!R647</f>
        <v>13</v>
      </c>
      <c r="P702" s="288">
        <f>'PRINT TARIFF'!S647</f>
        <v>0</v>
      </c>
      <c r="Q702" s="288">
        <f>'PRINT TARIFF'!T647</f>
        <v>6</v>
      </c>
      <c r="R702" s="288">
        <f>'PRINT TARIFF'!U647</f>
        <v>0</v>
      </c>
      <c r="S702" s="288">
        <f>'PRINT TARIFF'!V647</f>
        <v>0</v>
      </c>
      <c r="T702" s="288">
        <f>'PRINT TARIFF'!W647</f>
        <v>10</v>
      </c>
      <c r="U702" s="288">
        <f>'PRINT TARIFF'!X647</f>
        <v>0</v>
      </c>
      <c r="V702" s="288">
        <f>'PRINT TARIFF'!Y647</f>
        <v>40</v>
      </c>
      <c r="W702" s="288">
        <f>'PRINT TARIFF'!Z647</f>
        <v>6</v>
      </c>
      <c r="X702" s="289">
        <f>'PRINT TARIFF'!AA647</f>
        <v>148</v>
      </c>
      <c r="Y702" s="290">
        <f>'PRINT TARIFF'!AI647</f>
        <v>0</v>
      </c>
      <c r="Z702" s="290" t="str">
        <f>IF('PRINT TARIFF'!AJ647&lt;&gt;"",'PRINT TARIFF'!AJ647,"")</f>
        <v/>
      </c>
      <c r="AA702" s="291">
        <f>'PRINT TARIFF'!AK647</f>
        <v>0</v>
      </c>
    </row>
    <row r="703" spans="1:32" s="292" customFormat="1" ht="13.9" customHeight="1" x14ac:dyDescent="0.2">
      <c r="A703" s="283" t="str">
        <f>'PRINT TARIFF'!A648</f>
        <v>Brisbane</v>
      </c>
      <c r="B703" s="284" t="str">
        <f>'PRINT TARIFF'!C648</f>
        <v>Shipco Transport</v>
      </c>
      <c r="C703" s="285" t="str">
        <f>'PRINT TARIFF'!D648</f>
        <v>USA</v>
      </c>
      <c r="D703" s="285" t="str">
        <f>'PRINT TARIFF'!E648</f>
        <v>Dallas</v>
      </c>
      <c r="E703" s="286"/>
      <c r="F703" s="287" t="str">
        <f>'PRINT TARIFF'!H648</f>
        <v>USD</v>
      </c>
      <c r="G703" s="288">
        <f>'PRINT TARIFF'!I648</f>
        <v>128</v>
      </c>
      <c r="H703" s="288">
        <f>'PRINT TARIFF'!J648</f>
        <v>128</v>
      </c>
      <c r="I703" s="288">
        <f>'PRINT TARIFF'!K648</f>
        <v>128</v>
      </c>
      <c r="J703" s="644" t="str">
        <f>'PRINT TARIFF'!L648</f>
        <v>via USATL</v>
      </c>
      <c r="K703" s="289">
        <f>'PRINT TARIFF'!N648</f>
        <v>30</v>
      </c>
      <c r="L703" s="288">
        <f>'PRINT TARIFF'!O648</f>
        <v>0</v>
      </c>
      <c r="M703" s="288">
        <f>'PRINT TARIFF'!P648</f>
        <v>0</v>
      </c>
      <c r="N703" s="288">
        <f>'PRINT TARIFF'!Q648</f>
        <v>0</v>
      </c>
      <c r="O703" s="288">
        <f>'PRINT TARIFF'!R648</f>
        <v>13</v>
      </c>
      <c r="P703" s="288">
        <f>'PRINT TARIFF'!S648</f>
        <v>0</v>
      </c>
      <c r="Q703" s="288">
        <f>'PRINT TARIFF'!T648</f>
        <v>6</v>
      </c>
      <c r="R703" s="288">
        <f>'PRINT TARIFF'!U648</f>
        <v>0</v>
      </c>
      <c r="S703" s="288">
        <f>'PRINT TARIFF'!V648</f>
        <v>0</v>
      </c>
      <c r="T703" s="288">
        <f>'PRINT TARIFF'!W648</f>
        <v>10</v>
      </c>
      <c r="U703" s="288">
        <f>'PRINT TARIFF'!X648</f>
        <v>0</v>
      </c>
      <c r="V703" s="288">
        <f>'PRINT TARIFF'!Y648</f>
        <v>40</v>
      </c>
      <c r="W703" s="288">
        <f>'PRINT TARIFF'!Z648</f>
        <v>6</v>
      </c>
      <c r="X703" s="289">
        <f>'PRINT TARIFF'!AA648</f>
        <v>148</v>
      </c>
      <c r="Y703" s="290">
        <f>'PRINT TARIFF'!AI648</f>
        <v>0</v>
      </c>
      <c r="Z703" s="290" t="str">
        <f>IF('PRINT TARIFF'!AJ648&lt;&gt;"",'PRINT TARIFF'!AJ648,"")</f>
        <v/>
      </c>
      <c r="AA703" s="291">
        <f>'PRINT TARIFF'!AK648</f>
        <v>0</v>
      </c>
    </row>
    <row r="704" spans="1:32" s="292" customFormat="1" ht="13.9" customHeight="1" x14ac:dyDescent="0.2">
      <c r="A704" s="283" t="str">
        <f>'PRINT TARIFF'!A649</f>
        <v>Fremantle</v>
      </c>
      <c r="B704" s="284" t="str">
        <f>'PRINT TARIFF'!C649</f>
        <v>Shipco Transport</v>
      </c>
      <c r="C704" s="285" t="str">
        <f>'PRINT TARIFF'!D649</f>
        <v>USA</v>
      </c>
      <c r="D704" s="285" t="str">
        <f>'PRINT TARIFF'!E649</f>
        <v>Dallas</v>
      </c>
      <c r="E704" s="286"/>
      <c r="F704" s="287" t="str">
        <f>'PRINT TARIFF'!H649</f>
        <v>USD</v>
      </c>
      <c r="G704" s="288">
        <f>'PRINT TARIFF'!I649</f>
        <v>120</v>
      </c>
      <c r="H704" s="288">
        <f>'PRINT TARIFF'!J649</f>
        <v>120</v>
      </c>
      <c r="I704" s="288">
        <f>'PRINT TARIFF'!K649</f>
        <v>120</v>
      </c>
      <c r="J704" s="644" t="str">
        <f>'PRINT TARIFF'!L649</f>
        <v>via USLAX</v>
      </c>
      <c r="K704" s="289">
        <f>'PRINT TARIFF'!N649</f>
        <v>41</v>
      </c>
      <c r="L704" s="288">
        <f>'PRINT TARIFF'!O649</f>
        <v>0</v>
      </c>
      <c r="M704" s="288">
        <f>'PRINT TARIFF'!P649</f>
        <v>0</v>
      </c>
      <c r="N704" s="288">
        <f>'PRINT TARIFF'!Q649</f>
        <v>0</v>
      </c>
      <c r="O704" s="288">
        <f>'PRINT TARIFF'!R649</f>
        <v>13</v>
      </c>
      <c r="P704" s="288">
        <f>'PRINT TARIFF'!S649</f>
        <v>0</v>
      </c>
      <c r="Q704" s="288">
        <f>'PRINT TARIFF'!T649</f>
        <v>6</v>
      </c>
      <c r="R704" s="288">
        <f>'PRINT TARIFF'!U649</f>
        <v>0</v>
      </c>
      <c r="S704" s="288">
        <f>'PRINT TARIFF'!V649</f>
        <v>0</v>
      </c>
      <c r="T704" s="288">
        <f>'PRINT TARIFF'!W649</f>
        <v>10</v>
      </c>
      <c r="U704" s="288">
        <f>'PRINT TARIFF'!X649</f>
        <v>0</v>
      </c>
      <c r="V704" s="288">
        <f>'PRINT TARIFF'!Y649</f>
        <v>40</v>
      </c>
      <c r="W704" s="288">
        <f>'PRINT TARIFF'!Z649</f>
        <v>6</v>
      </c>
      <c r="X704" s="289">
        <f>'PRINT TARIFF'!AA649</f>
        <v>148</v>
      </c>
      <c r="Y704" s="290">
        <f>'PRINT TARIFF'!AI649</f>
        <v>0</v>
      </c>
      <c r="Z704" s="290" t="str">
        <f>IF('PRINT TARIFF'!AJ649&lt;&gt;"",'PRINT TARIFF'!AJ649,"")</f>
        <v/>
      </c>
      <c r="AA704" s="291">
        <f>'PRINT TARIFF'!AK649</f>
        <v>0</v>
      </c>
    </row>
    <row r="705" spans="1:27" s="292" customFormat="1" ht="13.9" customHeight="1" x14ac:dyDescent="0.2">
      <c r="A705" s="283" t="str">
        <f>'PRINT TARIFF'!A650</f>
        <v>Melbourne</v>
      </c>
      <c r="B705" s="284" t="str">
        <f>'PRINT TARIFF'!C650</f>
        <v>Shipco Transport</v>
      </c>
      <c r="C705" s="285" t="str">
        <f>'PRINT TARIFF'!D650</f>
        <v>USA</v>
      </c>
      <c r="D705" s="285" t="str">
        <f>'PRINT TARIFF'!E650</f>
        <v>Dallas</v>
      </c>
      <c r="E705" s="286"/>
      <c r="F705" s="287" t="str">
        <f>'PRINT TARIFF'!H650</f>
        <v>USD</v>
      </c>
      <c r="G705" s="288">
        <f>'PRINT TARIFF'!I650</f>
        <v>132</v>
      </c>
      <c r="H705" s="288">
        <f>'PRINT TARIFF'!J650</f>
        <v>132</v>
      </c>
      <c r="I705" s="288">
        <f>'PRINT TARIFF'!K650</f>
        <v>132</v>
      </c>
      <c r="J705" s="644" t="str">
        <f>'PRINT TARIFF'!L650</f>
        <v>via USATL</v>
      </c>
      <c r="K705" s="289">
        <f>'PRINT TARIFF'!N650</f>
        <v>28</v>
      </c>
      <c r="L705" s="288">
        <f>'PRINT TARIFF'!O650</f>
        <v>0</v>
      </c>
      <c r="M705" s="288">
        <f>'PRINT TARIFF'!P650</f>
        <v>0</v>
      </c>
      <c r="N705" s="288">
        <f>'PRINT TARIFF'!Q650</f>
        <v>0</v>
      </c>
      <c r="O705" s="288">
        <f>'PRINT TARIFF'!R650</f>
        <v>13</v>
      </c>
      <c r="P705" s="288">
        <f>'PRINT TARIFF'!S650</f>
        <v>0</v>
      </c>
      <c r="Q705" s="288">
        <f>'PRINT TARIFF'!T650</f>
        <v>6</v>
      </c>
      <c r="R705" s="288">
        <f>'PRINT TARIFF'!U650</f>
        <v>0</v>
      </c>
      <c r="S705" s="288">
        <f>'PRINT TARIFF'!V650</f>
        <v>0</v>
      </c>
      <c r="T705" s="288">
        <f>'PRINT TARIFF'!W650</f>
        <v>10</v>
      </c>
      <c r="U705" s="288">
        <f>'PRINT TARIFF'!X650</f>
        <v>0</v>
      </c>
      <c r="V705" s="288">
        <f>'PRINT TARIFF'!Y650</f>
        <v>40</v>
      </c>
      <c r="W705" s="288">
        <f>'PRINT TARIFF'!Z650</f>
        <v>6</v>
      </c>
      <c r="X705" s="289">
        <f>'PRINT TARIFF'!AA650</f>
        <v>148</v>
      </c>
      <c r="Y705" s="290">
        <f>'PRINT TARIFF'!AI650</f>
        <v>0</v>
      </c>
      <c r="Z705" s="290" t="str">
        <f>IF('PRINT TARIFF'!AJ650&lt;&gt;"",'PRINT TARIFF'!AJ650,"")</f>
        <v/>
      </c>
      <c r="AA705" s="291">
        <f>'PRINT TARIFF'!AK650</f>
        <v>0</v>
      </c>
    </row>
    <row r="706" spans="1:27" s="292" customFormat="1" ht="13.9" customHeight="1" x14ac:dyDescent="0.2">
      <c r="A706" s="283" t="str">
        <f>'PRINT TARIFF'!A651</f>
        <v>Sydney</v>
      </c>
      <c r="B706" s="284" t="str">
        <f>'PRINT TARIFF'!C651</f>
        <v>Shipco Transport</v>
      </c>
      <c r="C706" s="285" t="str">
        <f>'PRINT TARIFF'!D651</f>
        <v>USA</v>
      </c>
      <c r="D706" s="285" t="str">
        <f>'PRINT TARIFF'!E651</f>
        <v>Dallas</v>
      </c>
      <c r="E706" s="286"/>
      <c r="F706" s="287" t="str">
        <f>'PRINT TARIFF'!H651</f>
        <v>USD</v>
      </c>
      <c r="G706" s="288">
        <f>'PRINT TARIFF'!I651</f>
        <v>127</v>
      </c>
      <c r="H706" s="288">
        <f>'PRINT TARIFF'!J651</f>
        <v>127</v>
      </c>
      <c r="I706" s="288">
        <f>'PRINT TARIFF'!K651</f>
        <v>127</v>
      </c>
      <c r="J706" s="644" t="str">
        <f>'PRINT TARIFF'!L651</f>
        <v>via USATL</v>
      </c>
      <c r="K706" s="289">
        <f>'PRINT TARIFF'!N651</f>
        <v>26</v>
      </c>
      <c r="L706" s="288">
        <f>'PRINT TARIFF'!O651</f>
        <v>0</v>
      </c>
      <c r="M706" s="288">
        <f>'PRINT TARIFF'!P651</f>
        <v>0</v>
      </c>
      <c r="N706" s="288">
        <f>'PRINT TARIFF'!Q651</f>
        <v>0</v>
      </c>
      <c r="O706" s="288">
        <f>'PRINT TARIFF'!R651</f>
        <v>13</v>
      </c>
      <c r="P706" s="288">
        <f>'PRINT TARIFF'!S651</f>
        <v>0</v>
      </c>
      <c r="Q706" s="288">
        <f>'PRINT TARIFF'!T651</f>
        <v>6</v>
      </c>
      <c r="R706" s="288">
        <f>'PRINT TARIFF'!U651</f>
        <v>0</v>
      </c>
      <c r="S706" s="288">
        <f>'PRINT TARIFF'!V651</f>
        <v>0</v>
      </c>
      <c r="T706" s="288">
        <f>'PRINT TARIFF'!W651</f>
        <v>10</v>
      </c>
      <c r="U706" s="288">
        <f>'PRINT TARIFF'!X651</f>
        <v>0</v>
      </c>
      <c r="V706" s="288">
        <f>'PRINT TARIFF'!Y651</f>
        <v>40</v>
      </c>
      <c r="W706" s="288">
        <f>'PRINT TARIFF'!Z651</f>
        <v>6</v>
      </c>
      <c r="X706" s="289">
        <f>'PRINT TARIFF'!AA651</f>
        <v>148</v>
      </c>
      <c r="Y706" s="290">
        <f>'PRINT TARIFF'!AI651</f>
        <v>0</v>
      </c>
      <c r="Z706" s="290" t="str">
        <f>IF('PRINT TARIFF'!AJ651&lt;&gt;"",'PRINT TARIFF'!AJ651,"")</f>
        <v/>
      </c>
      <c r="AA706" s="291">
        <f>'PRINT TARIFF'!AK651</f>
        <v>0</v>
      </c>
    </row>
    <row r="707" spans="1:27" s="292" customFormat="1" ht="13.9" customHeight="1" x14ac:dyDescent="0.2">
      <c r="A707" s="283" t="str">
        <f>'PRINT TARIFF'!A652</f>
        <v>Adelaide</v>
      </c>
      <c r="B707" s="284" t="str">
        <f>'PRINT TARIFF'!C652</f>
        <v>Shipco Transport</v>
      </c>
      <c r="C707" s="285" t="str">
        <f>'PRINT TARIFF'!D652</f>
        <v>USA</v>
      </c>
      <c r="D707" s="285" t="str">
        <f>'PRINT TARIFF'!E652</f>
        <v>Detroit</v>
      </c>
      <c r="E707" s="286"/>
      <c r="F707" s="287" t="str">
        <f>'PRINT TARIFF'!H652</f>
        <v>USD</v>
      </c>
      <c r="G707" s="288">
        <f>'PRINT TARIFF'!I652</f>
        <v>176</v>
      </c>
      <c r="H707" s="288">
        <f>'PRINT TARIFF'!J652</f>
        <v>176</v>
      </c>
      <c r="I707" s="288">
        <f>'PRINT TARIFF'!K652</f>
        <v>176</v>
      </c>
      <c r="J707" s="644" t="str">
        <f>'PRINT TARIFF'!L652</f>
        <v>via USLAX / via AUMEL</v>
      </c>
      <c r="K707" s="289">
        <f>'PRINT TARIFF'!N652</f>
        <v>30</v>
      </c>
      <c r="L707" s="288">
        <f>'PRINT TARIFF'!O652</f>
        <v>0</v>
      </c>
      <c r="M707" s="288">
        <f>'PRINT TARIFF'!P652</f>
        <v>0</v>
      </c>
      <c r="N707" s="288">
        <f>'PRINT TARIFF'!Q652</f>
        <v>0</v>
      </c>
      <c r="O707" s="288">
        <f>'PRINT TARIFF'!R652</f>
        <v>13</v>
      </c>
      <c r="P707" s="288">
        <f>'PRINT TARIFF'!S652</f>
        <v>0</v>
      </c>
      <c r="Q707" s="288">
        <f>'PRINT TARIFF'!T652</f>
        <v>6</v>
      </c>
      <c r="R707" s="288">
        <f>'PRINT TARIFF'!U652</f>
        <v>0</v>
      </c>
      <c r="S707" s="288">
        <f>'PRINT TARIFF'!V652</f>
        <v>0</v>
      </c>
      <c r="T707" s="288">
        <f>'PRINT TARIFF'!W652</f>
        <v>10</v>
      </c>
      <c r="U707" s="288">
        <f>'PRINT TARIFF'!X652</f>
        <v>0</v>
      </c>
      <c r="V707" s="288">
        <f>'PRINT TARIFF'!Y652</f>
        <v>40</v>
      </c>
      <c r="W707" s="288">
        <f>'PRINT TARIFF'!Z652</f>
        <v>6</v>
      </c>
      <c r="X707" s="289">
        <f>'PRINT TARIFF'!AA652</f>
        <v>149</v>
      </c>
      <c r="Y707" s="290">
        <f>'PRINT TARIFF'!AI652</f>
        <v>0</v>
      </c>
      <c r="Z707" s="290" t="str">
        <f>IF('PRINT TARIFF'!AJ652&lt;&gt;"",'PRINT TARIFF'!AJ652,"")</f>
        <v/>
      </c>
      <c r="AA707" s="291">
        <f>'PRINT TARIFF'!AK652</f>
        <v>0</v>
      </c>
    </row>
    <row r="708" spans="1:27" s="292" customFormat="1" ht="13.9" customHeight="1" x14ac:dyDescent="0.2">
      <c r="A708" s="283" t="str">
        <f>'PRINT TARIFF'!A653</f>
        <v>Brisbane</v>
      </c>
      <c r="B708" s="284" t="str">
        <f>'PRINT TARIFF'!C653</f>
        <v>Shipco Transport</v>
      </c>
      <c r="C708" s="285" t="str">
        <f>'PRINT TARIFF'!D653</f>
        <v>USA</v>
      </c>
      <c r="D708" s="285" t="str">
        <f>'PRINT TARIFF'!E653</f>
        <v>Detroit</v>
      </c>
      <c r="E708" s="286"/>
      <c r="F708" s="287" t="str">
        <f>'PRINT TARIFF'!H653</f>
        <v>USD</v>
      </c>
      <c r="G708" s="288">
        <f>'PRINT TARIFF'!I653</f>
        <v>134</v>
      </c>
      <c r="H708" s="288">
        <f>'PRINT TARIFF'!J653</f>
        <v>134</v>
      </c>
      <c r="I708" s="288">
        <f>'PRINT TARIFF'!K653</f>
        <v>134</v>
      </c>
      <c r="J708" s="644" t="str">
        <f>'PRINT TARIFF'!L653</f>
        <v>via USLAX</v>
      </c>
      <c r="K708" s="289">
        <f>'PRINT TARIFF'!N653</f>
        <v>40</v>
      </c>
      <c r="L708" s="288">
        <f>'PRINT TARIFF'!O653</f>
        <v>0</v>
      </c>
      <c r="M708" s="288">
        <f>'PRINT TARIFF'!P653</f>
        <v>0</v>
      </c>
      <c r="N708" s="288">
        <f>'PRINT TARIFF'!Q653</f>
        <v>0</v>
      </c>
      <c r="O708" s="288">
        <f>'PRINT TARIFF'!R653</f>
        <v>13</v>
      </c>
      <c r="P708" s="288">
        <f>'PRINT TARIFF'!S653</f>
        <v>0</v>
      </c>
      <c r="Q708" s="288">
        <f>'PRINT TARIFF'!T653</f>
        <v>6</v>
      </c>
      <c r="R708" s="288">
        <f>'PRINT TARIFF'!U653</f>
        <v>0</v>
      </c>
      <c r="S708" s="288">
        <f>'PRINT TARIFF'!V653</f>
        <v>0</v>
      </c>
      <c r="T708" s="288">
        <f>'PRINT TARIFF'!W653</f>
        <v>10</v>
      </c>
      <c r="U708" s="288">
        <f>'PRINT TARIFF'!X653</f>
        <v>0</v>
      </c>
      <c r="V708" s="288">
        <f>'PRINT TARIFF'!Y653</f>
        <v>40</v>
      </c>
      <c r="W708" s="288">
        <f>'PRINT TARIFF'!Z653</f>
        <v>6</v>
      </c>
      <c r="X708" s="289">
        <f>'PRINT TARIFF'!AA653</f>
        <v>149</v>
      </c>
      <c r="Y708" s="290">
        <f>'PRINT TARIFF'!AI653</f>
        <v>0</v>
      </c>
      <c r="Z708" s="290" t="str">
        <f>IF('PRINT TARIFF'!AJ653&lt;&gt;"",'PRINT TARIFF'!AJ653,"")</f>
        <v/>
      </c>
      <c r="AA708" s="291">
        <f>'PRINT TARIFF'!AK653</f>
        <v>0</v>
      </c>
    </row>
    <row r="709" spans="1:27" s="292" customFormat="1" ht="13.9" customHeight="1" x14ac:dyDescent="0.2">
      <c r="A709" s="283" t="str">
        <f>'PRINT TARIFF'!A654</f>
        <v>Fremantle</v>
      </c>
      <c r="B709" s="284" t="str">
        <f>'PRINT TARIFF'!C654</f>
        <v>Shipco Transport</v>
      </c>
      <c r="C709" s="285" t="str">
        <f>'PRINT TARIFF'!D654</f>
        <v>USA</v>
      </c>
      <c r="D709" s="285" t="str">
        <f>'PRINT TARIFF'!E654</f>
        <v>Detroit</v>
      </c>
      <c r="E709" s="286"/>
      <c r="F709" s="287" t="str">
        <f>'PRINT TARIFF'!H654</f>
        <v>USD</v>
      </c>
      <c r="G709" s="288">
        <f>'PRINT TARIFF'!I654</f>
        <v>118</v>
      </c>
      <c r="H709" s="288">
        <f>'PRINT TARIFF'!J654</f>
        <v>118</v>
      </c>
      <c r="I709" s="288">
        <f>'PRINT TARIFF'!K654</f>
        <v>118</v>
      </c>
      <c r="J709" s="644" t="str">
        <f>'PRINT TARIFF'!L654</f>
        <v>via USLAX</v>
      </c>
      <c r="K709" s="289">
        <f>'PRINT TARIFF'!N654</f>
        <v>41</v>
      </c>
      <c r="L709" s="288">
        <f>'PRINT TARIFF'!O654</f>
        <v>0</v>
      </c>
      <c r="M709" s="288">
        <f>'PRINT TARIFF'!P654</f>
        <v>0</v>
      </c>
      <c r="N709" s="288">
        <f>'PRINT TARIFF'!Q654</f>
        <v>0</v>
      </c>
      <c r="O709" s="288">
        <f>'PRINT TARIFF'!R654</f>
        <v>13</v>
      </c>
      <c r="P709" s="288">
        <f>'PRINT TARIFF'!S654</f>
        <v>0</v>
      </c>
      <c r="Q709" s="288">
        <f>'PRINT TARIFF'!T654</f>
        <v>6</v>
      </c>
      <c r="R709" s="288">
        <f>'PRINT TARIFF'!U654</f>
        <v>0</v>
      </c>
      <c r="S709" s="288">
        <f>'PRINT TARIFF'!V654</f>
        <v>0</v>
      </c>
      <c r="T709" s="288">
        <f>'PRINT TARIFF'!W654</f>
        <v>10</v>
      </c>
      <c r="U709" s="288">
        <f>'PRINT TARIFF'!X654</f>
        <v>0</v>
      </c>
      <c r="V709" s="288">
        <f>'PRINT TARIFF'!Y654</f>
        <v>40</v>
      </c>
      <c r="W709" s="288">
        <f>'PRINT TARIFF'!Z654</f>
        <v>6</v>
      </c>
      <c r="X709" s="289">
        <f>'PRINT TARIFF'!AA654</f>
        <v>149</v>
      </c>
      <c r="Y709" s="290">
        <f>'PRINT TARIFF'!AI654</f>
        <v>0</v>
      </c>
      <c r="Z709" s="290" t="str">
        <f>IF('PRINT TARIFF'!AJ654&lt;&gt;"",'PRINT TARIFF'!AJ654,"")</f>
        <v/>
      </c>
      <c r="AA709" s="291">
        <f>'PRINT TARIFF'!AK654</f>
        <v>0</v>
      </c>
    </row>
    <row r="710" spans="1:27" s="292" customFormat="1" ht="13.9" customHeight="1" x14ac:dyDescent="0.2">
      <c r="A710" s="283" t="str">
        <f>'PRINT TARIFF'!A655</f>
        <v>Melbourne</v>
      </c>
      <c r="B710" s="284" t="str">
        <f>'PRINT TARIFF'!C655</f>
        <v>Shipco Transport</v>
      </c>
      <c r="C710" s="285" t="str">
        <f>'PRINT TARIFF'!D655</f>
        <v>USA</v>
      </c>
      <c r="D710" s="285" t="str">
        <f>'PRINT TARIFF'!E655</f>
        <v>Detroit</v>
      </c>
      <c r="E710" s="286"/>
      <c r="F710" s="287" t="str">
        <f>'PRINT TARIFF'!H655</f>
        <v>USD</v>
      </c>
      <c r="G710" s="288">
        <f>'PRINT TARIFF'!I655</f>
        <v>141</v>
      </c>
      <c r="H710" s="288">
        <f>'PRINT TARIFF'!J655</f>
        <v>141</v>
      </c>
      <c r="I710" s="288">
        <f>'PRINT TARIFF'!K655</f>
        <v>141</v>
      </c>
      <c r="J710" s="644" t="str">
        <f>'PRINT TARIFF'!L655</f>
        <v>via USLAX</v>
      </c>
      <c r="K710" s="289">
        <f>'PRINT TARIFF'!N655</f>
        <v>28</v>
      </c>
      <c r="L710" s="288">
        <f>'PRINT TARIFF'!O655</f>
        <v>0</v>
      </c>
      <c r="M710" s="288">
        <f>'PRINT TARIFF'!P655</f>
        <v>0</v>
      </c>
      <c r="N710" s="288">
        <f>'PRINT TARIFF'!Q655</f>
        <v>0</v>
      </c>
      <c r="O710" s="288">
        <f>'PRINT TARIFF'!R655</f>
        <v>13</v>
      </c>
      <c r="P710" s="288">
        <f>'PRINT TARIFF'!S655</f>
        <v>0</v>
      </c>
      <c r="Q710" s="288">
        <f>'PRINT TARIFF'!T655</f>
        <v>6</v>
      </c>
      <c r="R710" s="288">
        <f>'PRINT TARIFF'!U655</f>
        <v>0</v>
      </c>
      <c r="S710" s="288">
        <f>'PRINT TARIFF'!V655</f>
        <v>0</v>
      </c>
      <c r="T710" s="288">
        <f>'PRINT TARIFF'!W655</f>
        <v>10</v>
      </c>
      <c r="U710" s="288">
        <f>'PRINT TARIFF'!X655</f>
        <v>0</v>
      </c>
      <c r="V710" s="288">
        <f>'PRINT TARIFF'!Y655</f>
        <v>40</v>
      </c>
      <c r="W710" s="288">
        <f>'PRINT TARIFF'!Z655</f>
        <v>6</v>
      </c>
      <c r="X710" s="289">
        <f>'PRINT TARIFF'!AA655</f>
        <v>149</v>
      </c>
      <c r="Y710" s="290">
        <f>'PRINT TARIFF'!AI655</f>
        <v>0</v>
      </c>
      <c r="Z710" s="290" t="str">
        <f>IF('PRINT TARIFF'!AJ655&lt;&gt;"",'PRINT TARIFF'!AJ655,"")</f>
        <v/>
      </c>
      <c r="AA710" s="291">
        <f>'PRINT TARIFF'!AK655</f>
        <v>0</v>
      </c>
    </row>
    <row r="711" spans="1:27" s="292" customFormat="1" ht="13.9" customHeight="1" x14ac:dyDescent="0.2">
      <c r="A711" s="283" t="str">
        <f>'PRINT TARIFF'!A656</f>
        <v>Sydney</v>
      </c>
      <c r="B711" s="284" t="str">
        <f>'PRINT TARIFF'!C656</f>
        <v>Shipco Transport</v>
      </c>
      <c r="C711" s="285" t="str">
        <f>'PRINT TARIFF'!D656</f>
        <v>USA</v>
      </c>
      <c r="D711" s="285" t="str">
        <f>'PRINT TARIFF'!E656</f>
        <v>Detroit</v>
      </c>
      <c r="E711" s="286"/>
      <c r="F711" s="287" t="str">
        <f>'PRINT TARIFF'!H656</f>
        <v>USD</v>
      </c>
      <c r="G711" s="288">
        <f>'PRINT TARIFF'!I656</f>
        <v>141</v>
      </c>
      <c r="H711" s="288">
        <f>'PRINT TARIFF'!J656</f>
        <v>141</v>
      </c>
      <c r="I711" s="288">
        <f>'PRINT TARIFF'!K656</f>
        <v>141</v>
      </c>
      <c r="J711" s="644" t="str">
        <f>'PRINT TARIFF'!L656</f>
        <v>via USLAX</v>
      </c>
      <c r="K711" s="289">
        <f>'PRINT TARIFF'!N656</f>
        <v>26</v>
      </c>
      <c r="L711" s="288">
        <f>'PRINT TARIFF'!O656</f>
        <v>0</v>
      </c>
      <c r="M711" s="288">
        <f>'PRINT TARIFF'!P656</f>
        <v>0</v>
      </c>
      <c r="N711" s="288">
        <f>'PRINT TARIFF'!Q656</f>
        <v>0</v>
      </c>
      <c r="O711" s="288">
        <f>'PRINT TARIFF'!R656</f>
        <v>13</v>
      </c>
      <c r="P711" s="288">
        <f>'PRINT TARIFF'!S656</f>
        <v>0</v>
      </c>
      <c r="Q711" s="288">
        <f>'PRINT TARIFF'!T656</f>
        <v>6</v>
      </c>
      <c r="R711" s="288">
        <f>'PRINT TARIFF'!U656</f>
        <v>0</v>
      </c>
      <c r="S711" s="288">
        <f>'PRINT TARIFF'!V656</f>
        <v>0</v>
      </c>
      <c r="T711" s="288">
        <f>'PRINT TARIFF'!W656</f>
        <v>10</v>
      </c>
      <c r="U711" s="288">
        <f>'PRINT TARIFF'!X656</f>
        <v>0</v>
      </c>
      <c r="V711" s="288">
        <f>'PRINT TARIFF'!Y656</f>
        <v>40</v>
      </c>
      <c r="W711" s="288">
        <f>'PRINT TARIFF'!Z656</f>
        <v>6</v>
      </c>
      <c r="X711" s="289">
        <f>'PRINT TARIFF'!AA656</f>
        <v>149</v>
      </c>
      <c r="Y711" s="290">
        <f>'PRINT TARIFF'!AI656</f>
        <v>0</v>
      </c>
      <c r="Z711" s="290" t="str">
        <f>IF('PRINT TARIFF'!AJ656&lt;&gt;"",'PRINT TARIFF'!AJ656,"")</f>
        <v/>
      </c>
      <c r="AA711" s="291">
        <f>'PRINT TARIFF'!AK656</f>
        <v>0</v>
      </c>
    </row>
    <row r="712" spans="1:27" s="292" customFormat="1" ht="13.9" customHeight="1" x14ac:dyDescent="0.2">
      <c r="A712" s="283" t="str">
        <f>'PRINT TARIFF'!A657</f>
        <v>Adelaide</v>
      </c>
      <c r="B712" s="284" t="str">
        <f>'PRINT TARIFF'!C657</f>
        <v>Shipco Transport</v>
      </c>
      <c r="C712" s="285" t="str">
        <f>'PRINT TARIFF'!D657</f>
        <v>USA</v>
      </c>
      <c r="D712" s="285" t="str">
        <f>'PRINT TARIFF'!E657</f>
        <v>Houston</v>
      </c>
      <c r="E712" s="286"/>
      <c r="F712" s="287" t="str">
        <f>'PRINT TARIFF'!H657</f>
        <v>USD</v>
      </c>
      <c r="G712" s="288">
        <f>'PRINT TARIFF'!I657</f>
        <v>163</v>
      </c>
      <c r="H712" s="288">
        <f>'PRINT TARIFF'!J657</f>
        <v>163</v>
      </c>
      <c r="I712" s="288">
        <f>'PRINT TARIFF'!K657</f>
        <v>163</v>
      </c>
      <c r="J712" s="644" t="str">
        <f>'PRINT TARIFF'!L657</f>
        <v>via USLAX / via AUMEL</v>
      </c>
      <c r="K712" s="289">
        <f>'PRINT TARIFF'!N657</f>
        <v>30</v>
      </c>
      <c r="L712" s="288">
        <f>'PRINT TARIFF'!O657</f>
        <v>0</v>
      </c>
      <c r="M712" s="288">
        <f>'PRINT TARIFF'!P657</f>
        <v>0</v>
      </c>
      <c r="N712" s="288">
        <f>'PRINT TARIFF'!Q657</f>
        <v>0</v>
      </c>
      <c r="O712" s="288">
        <f>'PRINT TARIFF'!R657</f>
        <v>13</v>
      </c>
      <c r="P712" s="288">
        <f>'PRINT TARIFF'!S657</f>
        <v>0</v>
      </c>
      <c r="Q712" s="288">
        <f>'PRINT TARIFF'!T657</f>
        <v>6</v>
      </c>
      <c r="R712" s="288">
        <f>'PRINT TARIFF'!U657</f>
        <v>0</v>
      </c>
      <c r="S712" s="288">
        <f>'PRINT TARIFF'!V657</f>
        <v>0</v>
      </c>
      <c r="T712" s="288">
        <f>'PRINT TARIFF'!W657</f>
        <v>10</v>
      </c>
      <c r="U712" s="288">
        <f>'PRINT TARIFF'!X657</f>
        <v>0</v>
      </c>
      <c r="V712" s="288">
        <f>'PRINT TARIFF'!Y657</f>
        <v>40</v>
      </c>
      <c r="W712" s="288">
        <f>'PRINT TARIFF'!Z657</f>
        <v>6</v>
      </c>
      <c r="X712" s="289">
        <f>'PRINT TARIFF'!AA657</f>
        <v>150</v>
      </c>
      <c r="Y712" s="290">
        <f>'PRINT TARIFF'!AI657</f>
        <v>0</v>
      </c>
      <c r="Z712" s="290" t="str">
        <f>IF('PRINT TARIFF'!AJ657&lt;&gt;"",'PRINT TARIFF'!AJ657,"")</f>
        <v/>
      </c>
      <c r="AA712" s="291">
        <f>'PRINT TARIFF'!AK657</f>
        <v>0</v>
      </c>
    </row>
    <row r="713" spans="1:27" s="292" customFormat="1" ht="13.9" customHeight="1" x14ac:dyDescent="0.2">
      <c r="A713" s="283" t="str">
        <f>'PRINT TARIFF'!A658</f>
        <v>Brisbane</v>
      </c>
      <c r="B713" s="284" t="str">
        <f>'PRINT TARIFF'!C658</f>
        <v>Shipco Transport</v>
      </c>
      <c r="C713" s="285" t="str">
        <f>'PRINT TARIFF'!D658</f>
        <v>USA</v>
      </c>
      <c r="D713" s="285" t="str">
        <f>'PRINT TARIFF'!E658</f>
        <v>Houston</v>
      </c>
      <c r="E713" s="286"/>
      <c r="F713" s="287" t="str">
        <f>'PRINT TARIFF'!H658</f>
        <v>USD</v>
      </c>
      <c r="G713" s="288">
        <f>'PRINT TARIFF'!I658</f>
        <v>133</v>
      </c>
      <c r="H713" s="288">
        <f>'PRINT TARIFF'!J658</f>
        <v>133</v>
      </c>
      <c r="I713" s="288">
        <f>'PRINT TARIFF'!K658</f>
        <v>133</v>
      </c>
      <c r="J713" s="644" t="str">
        <f>'PRINT TARIFF'!L658</f>
        <v>via USATL</v>
      </c>
      <c r="K713" s="289">
        <f>'PRINT TARIFF'!N658</f>
        <v>30</v>
      </c>
      <c r="L713" s="288">
        <f>'PRINT TARIFF'!O658</f>
        <v>0</v>
      </c>
      <c r="M713" s="288">
        <f>'PRINT TARIFF'!P658</f>
        <v>0</v>
      </c>
      <c r="N713" s="288">
        <f>'PRINT TARIFF'!Q658</f>
        <v>0</v>
      </c>
      <c r="O713" s="288">
        <f>'PRINT TARIFF'!R658</f>
        <v>13</v>
      </c>
      <c r="P713" s="288">
        <f>'PRINT TARIFF'!S658</f>
        <v>0</v>
      </c>
      <c r="Q713" s="288">
        <f>'PRINT TARIFF'!T658</f>
        <v>6</v>
      </c>
      <c r="R713" s="288">
        <f>'PRINT TARIFF'!U658</f>
        <v>0</v>
      </c>
      <c r="S713" s="288">
        <f>'PRINT TARIFF'!V658</f>
        <v>0</v>
      </c>
      <c r="T713" s="288">
        <f>'PRINT TARIFF'!W658</f>
        <v>10</v>
      </c>
      <c r="U713" s="288">
        <f>'PRINT TARIFF'!X658</f>
        <v>0</v>
      </c>
      <c r="V713" s="288">
        <f>'PRINT TARIFF'!Y658</f>
        <v>40</v>
      </c>
      <c r="W713" s="288">
        <f>'PRINT TARIFF'!Z658</f>
        <v>6</v>
      </c>
      <c r="X713" s="289">
        <f>'PRINT TARIFF'!AA658</f>
        <v>150</v>
      </c>
      <c r="Y713" s="290">
        <f>'PRINT TARIFF'!AI658</f>
        <v>0</v>
      </c>
      <c r="Z713" s="290" t="str">
        <f>IF('PRINT TARIFF'!AJ658&lt;&gt;"",'PRINT TARIFF'!AJ658,"")</f>
        <v/>
      </c>
      <c r="AA713" s="291">
        <f>'PRINT TARIFF'!AK658</f>
        <v>0</v>
      </c>
    </row>
    <row r="714" spans="1:27" s="292" customFormat="1" ht="13.9" customHeight="1" x14ac:dyDescent="0.2">
      <c r="A714" s="283" t="str">
        <f>'PRINT TARIFF'!A659</f>
        <v>Fremantle</v>
      </c>
      <c r="B714" s="284" t="str">
        <f>'PRINT TARIFF'!C659</f>
        <v>Shipco Transport</v>
      </c>
      <c r="C714" s="285" t="str">
        <f>'PRINT TARIFF'!D659</f>
        <v>USA</v>
      </c>
      <c r="D714" s="285" t="str">
        <f>'PRINT TARIFF'!E659</f>
        <v>Houston</v>
      </c>
      <c r="E714" s="286"/>
      <c r="F714" s="287" t="str">
        <f>'PRINT TARIFF'!H659</f>
        <v>USD</v>
      </c>
      <c r="G714" s="288">
        <f>'PRINT TARIFF'!I659</f>
        <v>80</v>
      </c>
      <c r="H714" s="288">
        <f>'PRINT TARIFF'!J659</f>
        <v>80</v>
      </c>
      <c r="I714" s="288">
        <f>'PRINT TARIFF'!K659</f>
        <v>80</v>
      </c>
      <c r="J714" s="644" t="str">
        <f>'PRINT TARIFF'!L659</f>
        <v>via USLAX</v>
      </c>
      <c r="K714" s="289">
        <f>'PRINT TARIFF'!N659</f>
        <v>41</v>
      </c>
      <c r="L714" s="288">
        <f>'PRINT TARIFF'!O659</f>
        <v>0</v>
      </c>
      <c r="M714" s="288">
        <f>'PRINT TARIFF'!P659</f>
        <v>0</v>
      </c>
      <c r="N714" s="288">
        <f>'PRINT TARIFF'!Q659</f>
        <v>0</v>
      </c>
      <c r="O714" s="288">
        <f>'PRINT TARIFF'!R659</f>
        <v>13</v>
      </c>
      <c r="P714" s="288">
        <f>'PRINT TARIFF'!S659</f>
        <v>0</v>
      </c>
      <c r="Q714" s="288">
        <f>'PRINT TARIFF'!T659</f>
        <v>6</v>
      </c>
      <c r="R714" s="288">
        <f>'PRINT TARIFF'!U659</f>
        <v>0</v>
      </c>
      <c r="S714" s="288">
        <f>'PRINT TARIFF'!V659</f>
        <v>0</v>
      </c>
      <c r="T714" s="288">
        <f>'PRINT TARIFF'!W659</f>
        <v>10</v>
      </c>
      <c r="U714" s="288">
        <f>'PRINT TARIFF'!X659</f>
        <v>0</v>
      </c>
      <c r="V714" s="288">
        <f>'PRINT TARIFF'!Y659</f>
        <v>40</v>
      </c>
      <c r="W714" s="288">
        <f>'PRINT TARIFF'!Z659</f>
        <v>6</v>
      </c>
      <c r="X714" s="289">
        <f>'PRINT TARIFF'!AA659</f>
        <v>150</v>
      </c>
      <c r="Y714" s="290">
        <f>'PRINT TARIFF'!AI659</f>
        <v>0</v>
      </c>
      <c r="Z714" s="290" t="str">
        <f>IF('PRINT TARIFF'!AJ659&lt;&gt;"",'PRINT TARIFF'!AJ659,"")</f>
        <v/>
      </c>
      <c r="AA714" s="291">
        <f>'PRINT TARIFF'!AK659</f>
        <v>0</v>
      </c>
    </row>
    <row r="715" spans="1:27" s="292" customFormat="1" ht="13.9" customHeight="1" x14ac:dyDescent="0.2">
      <c r="A715" s="283" t="str">
        <f>'PRINT TARIFF'!A660</f>
        <v>Melbourne</v>
      </c>
      <c r="B715" s="284" t="str">
        <f>'PRINT TARIFF'!C660</f>
        <v>Shipco Transport</v>
      </c>
      <c r="C715" s="285" t="str">
        <f>'PRINT TARIFF'!D660</f>
        <v>USA</v>
      </c>
      <c r="D715" s="285" t="str">
        <f>'PRINT TARIFF'!E660</f>
        <v>Houston</v>
      </c>
      <c r="E715" s="286"/>
      <c r="F715" s="287" t="str">
        <f>'PRINT TARIFF'!H660</f>
        <v>USD</v>
      </c>
      <c r="G715" s="288">
        <f>'PRINT TARIFF'!I660</f>
        <v>122</v>
      </c>
      <c r="H715" s="288">
        <f>'PRINT TARIFF'!J660</f>
        <v>122</v>
      </c>
      <c r="I715" s="288">
        <f>'PRINT TARIFF'!K660</f>
        <v>122</v>
      </c>
      <c r="J715" s="644" t="str">
        <f>'PRINT TARIFF'!L660</f>
        <v>via USATL</v>
      </c>
      <c r="K715" s="289">
        <f>'PRINT TARIFF'!N660</f>
        <v>28</v>
      </c>
      <c r="L715" s="288">
        <f>'PRINT TARIFF'!O660</f>
        <v>0</v>
      </c>
      <c r="M715" s="288">
        <f>'PRINT TARIFF'!P660</f>
        <v>0</v>
      </c>
      <c r="N715" s="288">
        <f>'PRINT TARIFF'!Q660</f>
        <v>0</v>
      </c>
      <c r="O715" s="288">
        <f>'PRINT TARIFF'!R660</f>
        <v>13</v>
      </c>
      <c r="P715" s="288">
        <f>'PRINT TARIFF'!S660</f>
        <v>0</v>
      </c>
      <c r="Q715" s="288">
        <f>'PRINT TARIFF'!T660</f>
        <v>6</v>
      </c>
      <c r="R715" s="288">
        <f>'PRINT TARIFF'!U660</f>
        <v>0</v>
      </c>
      <c r="S715" s="288">
        <f>'PRINT TARIFF'!V660</f>
        <v>0</v>
      </c>
      <c r="T715" s="288">
        <f>'PRINT TARIFF'!W660</f>
        <v>10</v>
      </c>
      <c r="U715" s="288">
        <f>'PRINT TARIFF'!X660</f>
        <v>0</v>
      </c>
      <c r="V715" s="288">
        <f>'PRINT TARIFF'!Y660</f>
        <v>40</v>
      </c>
      <c r="W715" s="288">
        <f>'PRINT TARIFF'!Z660</f>
        <v>6</v>
      </c>
      <c r="X715" s="289">
        <f>'PRINT TARIFF'!AA660</f>
        <v>150</v>
      </c>
      <c r="Y715" s="290">
        <f>'PRINT TARIFF'!AI660</f>
        <v>0</v>
      </c>
      <c r="Z715" s="290" t="str">
        <f>IF('PRINT TARIFF'!AJ660&lt;&gt;"",'PRINT TARIFF'!AJ660,"")</f>
        <v/>
      </c>
      <c r="AA715" s="291">
        <f>'PRINT TARIFF'!AK660</f>
        <v>0</v>
      </c>
    </row>
    <row r="716" spans="1:27" s="292" customFormat="1" ht="13.9" customHeight="1" x14ac:dyDescent="0.2">
      <c r="A716" s="283" t="str">
        <f>'PRINT TARIFF'!A661</f>
        <v>Sydney</v>
      </c>
      <c r="B716" s="284" t="str">
        <f>'PRINT TARIFF'!C661</f>
        <v>Shipco Transport</v>
      </c>
      <c r="C716" s="285" t="str">
        <f>'PRINT TARIFF'!D661</f>
        <v>USA</v>
      </c>
      <c r="D716" s="285" t="str">
        <f>'PRINT TARIFF'!E661</f>
        <v>Houston</v>
      </c>
      <c r="E716" s="286"/>
      <c r="F716" s="287" t="str">
        <f>'PRINT TARIFF'!H661</f>
        <v>USD</v>
      </c>
      <c r="G716" s="288">
        <f>'PRINT TARIFF'!I661</f>
        <v>122</v>
      </c>
      <c r="H716" s="288">
        <f>'PRINT TARIFF'!J661</f>
        <v>122</v>
      </c>
      <c r="I716" s="288">
        <f>'PRINT TARIFF'!K661</f>
        <v>122</v>
      </c>
      <c r="J716" s="644" t="str">
        <f>'PRINT TARIFF'!L661</f>
        <v>via USATL</v>
      </c>
      <c r="K716" s="289">
        <f>'PRINT TARIFF'!N661</f>
        <v>26</v>
      </c>
      <c r="L716" s="288">
        <f>'PRINT TARIFF'!O661</f>
        <v>0</v>
      </c>
      <c r="M716" s="288">
        <f>'PRINT TARIFF'!P661</f>
        <v>0</v>
      </c>
      <c r="N716" s="288">
        <f>'PRINT TARIFF'!Q661</f>
        <v>0</v>
      </c>
      <c r="O716" s="288">
        <f>'PRINT TARIFF'!R661</f>
        <v>13</v>
      </c>
      <c r="P716" s="288">
        <f>'PRINT TARIFF'!S661</f>
        <v>0</v>
      </c>
      <c r="Q716" s="288">
        <f>'PRINT TARIFF'!T661</f>
        <v>6</v>
      </c>
      <c r="R716" s="288">
        <f>'PRINT TARIFF'!U661</f>
        <v>0</v>
      </c>
      <c r="S716" s="288">
        <f>'PRINT TARIFF'!V661</f>
        <v>0</v>
      </c>
      <c r="T716" s="288">
        <f>'PRINT TARIFF'!W661</f>
        <v>10</v>
      </c>
      <c r="U716" s="288">
        <f>'PRINT TARIFF'!X661</f>
        <v>0</v>
      </c>
      <c r="V716" s="288">
        <f>'PRINT TARIFF'!Y661</f>
        <v>40</v>
      </c>
      <c r="W716" s="288">
        <f>'PRINT TARIFF'!Z661</f>
        <v>6</v>
      </c>
      <c r="X716" s="289">
        <f>'PRINT TARIFF'!AA661</f>
        <v>150</v>
      </c>
      <c r="Y716" s="290">
        <f>'PRINT TARIFF'!AI661</f>
        <v>0</v>
      </c>
      <c r="Z716" s="290" t="str">
        <f>IF('PRINT TARIFF'!AJ661&lt;&gt;"",'PRINT TARIFF'!AJ661,"")</f>
        <v/>
      </c>
      <c r="AA716" s="291">
        <f>'PRINT TARIFF'!AK661</f>
        <v>0</v>
      </c>
    </row>
    <row r="717" spans="1:27" s="292" customFormat="1" ht="13.9" customHeight="1" x14ac:dyDescent="0.2">
      <c r="A717" s="283" t="str">
        <f>'PRINT TARIFF'!A662</f>
        <v>Adelaide</v>
      </c>
      <c r="B717" s="284" t="str">
        <f>'PRINT TARIFF'!C662</f>
        <v>Shipco Transport</v>
      </c>
      <c r="C717" s="285" t="str">
        <f>'PRINT TARIFF'!D662</f>
        <v>USA</v>
      </c>
      <c r="D717" s="285" t="str">
        <f>'PRINT TARIFF'!E662</f>
        <v>Indianapolis</v>
      </c>
      <c r="E717" s="286"/>
      <c r="F717" s="287" t="str">
        <f>'PRINT TARIFF'!H662</f>
        <v>USD</v>
      </c>
      <c r="G717" s="288">
        <f>'PRINT TARIFF'!I662</f>
        <v>173</v>
      </c>
      <c r="H717" s="288">
        <f>'PRINT TARIFF'!J662</f>
        <v>173</v>
      </c>
      <c r="I717" s="288">
        <f>'PRINT TARIFF'!K662</f>
        <v>173</v>
      </c>
      <c r="J717" s="644" t="str">
        <f>'PRINT TARIFF'!L662</f>
        <v>via USLAX / via AUMEL</v>
      </c>
      <c r="K717" s="289">
        <f>'PRINT TARIFF'!N662</f>
        <v>30</v>
      </c>
      <c r="L717" s="288">
        <f>'PRINT TARIFF'!O662</f>
        <v>0</v>
      </c>
      <c r="M717" s="288">
        <f>'PRINT TARIFF'!P662</f>
        <v>0</v>
      </c>
      <c r="N717" s="288">
        <f>'PRINT TARIFF'!Q662</f>
        <v>0</v>
      </c>
      <c r="O717" s="288">
        <f>'PRINT TARIFF'!R662</f>
        <v>13</v>
      </c>
      <c r="P717" s="288">
        <f>'PRINT TARIFF'!S662</f>
        <v>0</v>
      </c>
      <c r="Q717" s="288">
        <f>'PRINT TARIFF'!T662</f>
        <v>6</v>
      </c>
      <c r="R717" s="288">
        <f>'PRINT TARIFF'!U662</f>
        <v>0</v>
      </c>
      <c r="S717" s="288">
        <f>'PRINT TARIFF'!V662</f>
        <v>0</v>
      </c>
      <c r="T717" s="288">
        <f>'PRINT TARIFF'!W662</f>
        <v>10</v>
      </c>
      <c r="U717" s="288">
        <f>'PRINT TARIFF'!X662</f>
        <v>0</v>
      </c>
      <c r="V717" s="288">
        <f>'PRINT TARIFF'!Y662</f>
        <v>40</v>
      </c>
      <c r="W717" s="288">
        <f>'PRINT TARIFF'!Z662</f>
        <v>6</v>
      </c>
      <c r="X717" s="289">
        <f>'PRINT TARIFF'!AA662</f>
        <v>151</v>
      </c>
      <c r="Y717" s="290">
        <f>'PRINT TARIFF'!AI662</f>
        <v>0</v>
      </c>
      <c r="Z717" s="290" t="str">
        <f>IF('PRINT TARIFF'!AJ662&lt;&gt;"",'PRINT TARIFF'!AJ662,"")</f>
        <v/>
      </c>
      <c r="AA717" s="291">
        <f>'PRINT TARIFF'!AK662</f>
        <v>0</v>
      </c>
    </row>
    <row r="718" spans="1:27" s="292" customFormat="1" ht="13.9" customHeight="1" x14ac:dyDescent="0.2">
      <c r="A718" s="283" t="str">
        <f>'PRINT TARIFF'!A663</f>
        <v>Brisbane</v>
      </c>
      <c r="B718" s="284" t="str">
        <f>'PRINT TARIFF'!C663</f>
        <v>Shipco Transport</v>
      </c>
      <c r="C718" s="285" t="str">
        <f>'PRINT TARIFF'!D663</f>
        <v>USA</v>
      </c>
      <c r="D718" s="285" t="str">
        <f>'PRINT TARIFF'!E663</f>
        <v>Indianapolis</v>
      </c>
      <c r="E718" s="286"/>
      <c r="F718" s="287" t="str">
        <f>'PRINT TARIFF'!H663</f>
        <v>USD</v>
      </c>
      <c r="G718" s="288">
        <f>'PRINT TARIFF'!I663</f>
        <v>175</v>
      </c>
      <c r="H718" s="288">
        <f>'PRINT TARIFF'!J663</f>
        <v>175</v>
      </c>
      <c r="I718" s="288">
        <f>'PRINT TARIFF'!K663</f>
        <v>175</v>
      </c>
      <c r="J718" s="644" t="str">
        <f>'PRINT TARIFF'!L663</f>
        <v>via USLAX</v>
      </c>
      <c r="K718" s="289">
        <f>'PRINT TARIFF'!N663</f>
        <v>40</v>
      </c>
      <c r="L718" s="288">
        <f>'PRINT TARIFF'!O663</f>
        <v>0</v>
      </c>
      <c r="M718" s="288">
        <f>'PRINT TARIFF'!P663</f>
        <v>0</v>
      </c>
      <c r="N718" s="288">
        <f>'PRINT TARIFF'!Q663</f>
        <v>0</v>
      </c>
      <c r="O718" s="288">
        <f>'PRINT TARIFF'!R663</f>
        <v>13</v>
      </c>
      <c r="P718" s="288">
        <f>'PRINT TARIFF'!S663</f>
        <v>0</v>
      </c>
      <c r="Q718" s="288">
        <f>'PRINT TARIFF'!T663</f>
        <v>6</v>
      </c>
      <c r="R718" s="288">
        <f>'PRINT TARIFF'!U663</f>
        <v>0</v>
      </c>
      <c r="S718" s="288">
        <f>'PRINT TARIFF'!V663</f>
        <v>0</v>
      </c>
      <c r="T718" s="288">
        <f>'PRINT TARIFF'!W663</f>
        <v>10</v>
      </c>
      <c r="U718" s="288">
        <f>'PRINT TARIFF'!X663</f>
        <v>0</v>
      </c>
      <c r="V718" s="288">
        <f>'PRINT TARIFF'!Y663</f>
        <v>40</v>
      </c>
      <c r="W718" s="288">
        <f>'PRINT TARIFF'!Z663</f>
        <v>6</v>
      </c>
      <c r="X718" s="289">
        <f>'PRINT TARIFF'!AA663</f>
        <v>151</v>
      </c>
      <c r="Y718" s="290">
        <f>'PRINT TARIFF'!AI663</f>
        <v>0</v>
      </c>
      <c r="Z718" s="290" t="str">
        <f>IF('PRINT TARIFF'!AJ663&lt;&gt;"",'PRINT TARIFF'!AJ663,"")</f>
        <v/>
      </c>
      <c r="AA718" s="291">
        <f>'PRINT TARIFF'!AK663</f>
        <v>0</v>
      </c>
    </row>
    <row r="719" spans="1:27" s="292" customFormat="1" ht="13.9" customHeight="1" x14ac:dyDescent="0.2">
      <c r="A719" s="283" t="str">
        <f>'PRINT TARIFF'!A664</f>
        <v>Fremantle</v>
      </c>
      <c r="B719" s="284" t="str">
        <f>'PRINT TARIFF'!C664</f>
        <v>Shipco Transport</v>
      </c>
      <c r="C719" s="285" t="str">
        <f>'PRINT TARIFF'!D664</f>
        <v>USA</v>
      </c>
      <c r="D719" s="285" t="str">
        <f>'PRINT TARIFF'!E664</f>
        <v>Indianapolis</v>
      </c>
      <c r="E719" s="286"/>
      <c r="F719" s="287" t="str">
        <f>'PRINT TARIFF'!H664</f>
        <v>USD</v>
      </c>
      <c r="G719" s="288">
        <f>'PRINT TARIFF'!I664</f>
        <v>125</v>
      </c>
      <c r="H719" s="288">
        <f>'PRINT TARIFF'!J664</f>
        <v>125</v>
      </c>
      <c r="I719" s="288">
        <f>'PRINT TARIFF'!K664</f>
        <v>125</v>
      </c>
      <c r="J719" s="644" t="str">
        <f>'PRINT TARIFF'!L664</f>
        <v>via USLAX</v>
      </c>
      <c r="K719" s="289">
        <f>'PRINT TARIFF'!N664</f>
        <v>41</v>
      </c>
      <c r="L719" s="288">
        <f>'PRINT TARIFF'!O664</f>
        <v>0</v>
      </c>
      <c r="M719" s="288">
        <f>'PRINT TARIFF'!P664</f>
        <v>0</v>
      </c>
      <c r="N719" s="288">
        <f>'PRINT TARIFF'!Q664</f>
        <v>0</v>
      </c>
      <c r="O719" s="288">
        <f>'PRINT TARIFF'!R664</f>
        <v>13</v>
      </c>
      <c r="P719" s="288">
        <f>'PRINT TARIFF'!S664</f>
        <v>0</v>
      </c>
      <c r="Q719" s="288">
        <f>'PRINT TARIFF'!T664</f>
        <v>6</v>
      </c>
      <c r="R719" s="288">
        <f>'PRINT TARIFF'!U664</f>
        <v>0</v>
      </c>
      <c r="S719" s="288">
        <f>'PRINT TARIFF'!V664</f>
        <v>0</v>
      </c>
      <c r="T719" s="288">
        <f>'PRINT TARIFF'!W664</f>
        <v>10</v>
      </c>
      <c r="U719" s="288">
        <f>'PRINT TARIFF'!X664</f>
        <v>0</v>
      </c>
      <c r="V719" s="288">
        <f>'PRINT TARIFF'!Y664</f>
        <v>40</v>
      </c>
      <c r="W719" s="288">
        <f>'PRINT TARIFF'!Z664</f>
        <v>6</v>
      </c>
      <c r="X719" s="289">
        <f>'PRINT TARIFF'!AA664</f>
        <v>151</v>
      </c>
      <c r="Y719" s="290">
        <f>'PRINT TARIFF'!AI664</f>
        <v>0</v>
      </c>
      <c r="Z719" s="290" t="str">
        <f>IF('PRINT TARIFF'!AJ664&lt;&gt;"",'PRINT TARIFF'!AJ664,"")</f>
        <v/>
      </c>
      <c r="AA719" s="291">
        <f>'PRINT TARIFF'!AK664</f>
        <v>0</v>
      </c>
    </row>
    <row r="720" spans="1:27" s="292" customFormat="1" ht="13.9" customHeight="1" x14ac:dyDescent="0.2">
      <c r="A720" s="283" t="str">
        <f>'PRINT TARIFF'!A665</f>
        <v>Melbourne</v>
      </c>
      <c r="B720" s="284" t="str">
        <f>'PRINT TARIFF'!C665</f>
        <v>Shipco Transport</v>
      </c>
      <c r="C720" s="285" t="str">
        <f>'PRINT TARIFF'!D665</f>
        <v>USA</v>
      </c>
      <c r="D720" s="285" t="str">
        <f>'PRINT TARIFF'!E665</f>
        <v>Indianapolis</v>
      </c>
      <c r="E720" s="286"/>
      <c r="F720" s="287" t="str">
        <f>'PRINT TARIFF'!H665</f>
        <v>USD</v>
      </c>
      <c r="G720" s="288">
        <f>'PRINT TARIFF'!I665</f>
        <v>116</v>
      </c>
      <c r="H720" s="288">
        <f>'PRINT TARIFF'!J665</f>
        <v>116</v>
      </c>
      <c r="I720" s="288">
        <f>'PRINT TARIFF'!K665</f>
        <v>116</v>
      </c>
      <c r="J720" s="644" t="str">
        <f>'PRINT TARIFF'!L665</f>
        <v>via USLAX</v>
      </c>
      <c r="K720" s="289">
        <f>'PRINT TARIFF'!N665</f>
        <v>28</v>
      </c>
      <c r="L720" s="288">
        <f>'PRINT TARIFF'!O665</f>
        <v>0</v>
      </c>
      <c r="M720" s="288">
        <f>'PRINT TARIFF'!P665</f>
        <v>0</v>
      </c>
      <c r="N720" s="288">
        <f>'PRINT TARIFF'!Q665</f>
        <v>0</v>
      </c>
      <c r="O720" s="288">
        <f>'PRINT TARIFF'!R665</f>
        <v>13</v>
      </c>
      <c r="P720" s="288">
        <f>'PRINT TARIFF'!S665</f>
        <v>0</v>
      </c>
      <c r="Q720" s="288">
        <f>'PRINT TARIFF'!T665</f>
        <v>6</v>
      </c>
      <c r="R720" s="288">
        <f>'PRINT TARIFF'!U665</f>
        <v>0</v>
      </c>
      <c r="S720" s="288">
        <f>'PRINT TARIFF'!V665</f>
        <v>0</v>
      </c>
      <c r="T720" s="288">
        <f>'PRINT TARIFF'!W665</f>
        <v>10</v>
      </c>
      <c r="U720" s="288">
        <f>'PRINT TARIFF'!X665</f>
        <v>0</v>
      </c>
      <c r="V720" s="288">
        <f>'PRINT TARIFF'!Y665</f>
        <v>40</v>
      </c>
      <c r="W720" s="288">
        <f>'PRINT TARIFF'!Z665</f>
        <v>6</v>
      </c>
      <c r="X720" s="289">
        <f>'PRINT TARIFF'!AA665</f>
        <v>151</v>
      </c>
      <c r="Y720" s="290">
        <f>'PRINT TARIFF'!AI665</f>
        <v>0</v>
      </c>
      <c r="Z720" s="290" t="str">
        <f>IF('PRINT TARIFF'!AJ665&lt;&gt;"",'PRINT TARIFF'!AJ665,"")</f>
        <v/>
      </c>
      <c r="AA720" s="291">
        <f>'PRINT TARIFF'!AK665</f>
        <v>0</v>
      </c>
    </row>
    <row r="721" spans="1:27" s="292" customFormat="1" ht="13.9" customHeight="1" x14ac:dyDescent="0.2">
      <c r="A721" s="283" t="str">
        <f>'PRINT TARIFF'!A666</f>
        <v>Sydney</v>
      </c>
      <c r="B721" s="284" t="str">
        <f>'PRINT TARIFF'!C666</f>
        <v>Shipco Transport</v>
      </c>
      <c r="C721" s="285" t="str">
        <f>'PRINT TARIFF'!D666</f>
        <v>USA</v>
      </c>
      <c r="D721" s="285" t="str">
        <f>'PRINT TARIFF'!E666</f>
        <v>Indianapolis</v>
      </c>
      <c r="E721" s="286"/>
      <c r="F721" s="287" t="str">
        <f>'PRINT TARIFF'!H666</f>
        <v>USD</v>
      </c>
      <c r="G721" s="288">
        <f>'PRINT TARIFF'!I666</f>
        <v>140</v>
      </c>
      <c r="H721" s="288">
        <f>'PRINT TARIFF'!J666</f>
        <v>140</v>
      </c>
      <c r="I721" s="288">
        <f>'PRINT TARIFF'!K666</f>
        <v>140</v>
      </c>
      <c r="J721" s="644" t="str">
        <f>'PRINT TARIFF'!L666</f>
        <v>via USLAX</v>
      </c>
      <c r="K721" s="289">
        <f>'PRINT TARIFF'!N666</f>
        <v>26</v>
      </c>
      <c r="L721" s="288">
        <f>'PRINT TARIFF'!O666</f>
        <v>0</v>
      </c>
      <c r="M721" s="288">
        <f>'PRINT TARIFF'!P666</f>
        <v>0</v>
      </c>
      <c r="N721" s="288">
        <f>'PRINT TARIFF'!Q666</f>
        <v>0</v>
      </c>
      <c r="O721" s="288">
        <f>'PRINT TARIFF'!R666</f>
        <v>13</v>
      </c>
      <c r="P721" s="288">
        <f>'PRINT TARIFF'!S666</f>
        <v>0</v>
      </c>
      <c r="Q721" s="288">
        <f>'PRINT TARIFF'!T666</f>
        <v>6</v>
      </c>
      <c r="R721" s="288">
        <f>'PRINT TARIFF'!U666</f>
        <v>0</v>
      </c>
      <c r="S721" s="288">
        <f>'PRINT TARIFF'!V666</f>
        <v>0</v>
      </c>
      <c r="T721" s="288">
        <f>'PRINT TARIFF'!W666</f>
        <v>10</v>
      </c>
      <c r="U721" s="288">
        <f>'PRINT TARIFF'!X666</f>
        <v>0</v>
      </c>
      <c r="V721" s="288">
        <f>'PRINT TARIFF'!Y666</f>
        <v>40</v>
      </c>
      <c r="W721" s="288">
        <f>'PRINT TARIFF'!Z666</f>
        <v>6</v>
      </c>
      <c r="X721" s="289">
        <f>'PRINT TARIFF'!AA666</f>
        <v>151</v>
      </c>
      <c r="Y721" s="290">
        <f>'PRINT TARIFF'!AI666</f>
        <v>0</v>
      </c>
      <c r="Z721" s="290" t="str">
        <f>IF('PRINT TARIFF'!AJ666&lt;&gt;"",'PRINT TARIFF'!AJ666,"")</f>
        <v/>
      </c>
      <c r="AA721" s="291">
        <f>'PRINT TARIFF'!AK666</f>
        <v>0</v>
      </c>
    </row>
    <row r="722" spans="1:27" s="292" customFormat="1" ht="13.9" customHeight="1" x14ac:dyDescent="0.2">
      <c r="A722" s="283" t="str">
        <f>'PRINT TARIFF'!A667</f>
        <v>Adelaide</v>
      </c>
      <c r="B722" s="284" t="str">
        <f>'PRINT TARIFF'!C667</f>
        <v>Shipco Transport</v>
      </c>
      <c r="C722" s="285" t="str">
        <f>'PRINT TARIFF'!D667</f>
        <v>USA</v>
      </c>
      <c r="D722" s="285" t="str">
        <f>'PRINT TARIFF'!E667</f>
        <v>Los Angeles</v>
      </c>
      <c r="E722" s="286"/>
      <c r="F722" s="287" t="str">
        <f>'PRINT TARIFF'!H667</f>
        <v>USD</v>
      </c>
      <c r="G722" s="288">
        <f>'PRINT TARIFF'!I667</f>
        <v>195</v>
      </c>
      <c r="H722" s="288">
        <f>'PRINT TARIFF'!J667</f>
        <v>195</v>
      </c>
      <c r="I722" s="288">
        <f>'PRINT TARIFF'!K667</f>
        <v>195</v>
      </c>
      <c r="J722" s="644" t="str">
        <f>'PRINT TARIFF'!L667</f>
        <v>Direct via AUMEL</v>
      </c>
      <c r="K722" s="289">
        <f>'PRINT TARIFF'!N667</f>
        <v>32</v>
      </c>
      <c r="L722" s="288">
        <f>'PRINT TARIFF'!O667</f>
        <v>0</v>
      </c>
      <c r="M722" s="288">
        <f>'PRINT TARIFF'!P667</f>
        <v>0</v>
      </c>
      <c r="N722" s="288">
        <f>'PRINT TARIFF'!Q667</f>
        <v>0</v>
      </c>
      <c r="O722" s="288">
        <f>'PRINT TARIFF'!R667</f>
        <v>13</v>
      </c>
      <c r="P722" s="288">
        <f>'PRINT TARIFF'!S667</f>
        <v>0</v>
      </c>
      <c r="Q722" s="288">
        <f>'PRINT TARIFF'!T667</f>
        <v>6</v>
      </c>
      <c r="R722" s="288">
        <f>'PRINT TARIFF'!U667</f>
        <v>0</v>
      </c>
      <c r="S722" s="288">
        <f>'PRINT TARIFF'!V667</f>
        <v>5</v>
      </c>
      <c r="T722" s="288">
        <f>'PRINT TARIFF'!W667</f>
        <v>10</v>
      </c>
      <c r="U722" s="288">
        <f>'PRINT TARIFF'!X667</f>
        <v>0</v>
      </c>
      <c r="V722" s="288">
        <f>'PRINT TARIFF'!Y667</f>
        <v>45</v>
      </c>
      <c r="W722" s="288">
        <f>'PRINT TARIFF'!Z667</f>
        <v>2</v>
      </c>
      <c r="X722" s="289">
        <f>'PRINT TARIFF'!AA667</f>
        <v>152</v>
      </c>
      <c r="Y722" s="290">
        <f>'PRINT TARIFF'!AI667</f>
        <v>0</v>
      </c>
      <c r="Z722" s="290" t="str">
        <f>IF('PRINT TARIFF'!AJ667&lt;&gt;"",'PRINT TARIFF'!AJ667,"")</f>
        <v/>
      </c>
      <c r="AA722" s="291">
        <f>'PRINT TARIFF'!AK667</f>
        <v>0</v>
      </c>
    </row>
    <row r="723" spans="1:27" s="292" customFormat="1" ht="13.9" customHeight="1" x14ac:dyDescent="0.2">
      <c r="A723" s="283" t="str">
        <f>'PRINT TARIFF'!A668</f>
        <v>Brisbane</v>
      </c>
      <c r="B723" s="284" t="str">
        <f>'PRINT TARIFF'!C668</f>
        <v>Shipco Transport</v>
      </c>
      <c r="C723" s="285" t="str">
        <f>'PRINT TARIFF'!D668</f>
        <v>USA</v>
      </c>
      <c r="D723" s="285" t="str">
        <f>'PRINT TARIFF'!E668</f>
        <v>Los Angeles</v>
      </c>
      <c r="E723" s="286"/>
      <c r="F723" s="287" t="str">
        <f>'PRINT TARIFF'!H668</f>
        <v>USD</v>
      </c>
      <c r="G723" s="288">
        <f>'PRINT TARIFF'!I668</f>
        <v>173</v>
      </c>
      <c r="H723" s="288">
        <f>'PRINT TARIFF'!J668</f>
        <v>173</v>
      </c>
      <c r="I723" s="288">
        <f>'PRINT TARIFF'!K668</f>
        <v>173</v>
      </c>
      <c r="J723" s="644" t="str">
        <f>'PRINT TARIFF'!L668</f>
        <v>Direct</v>
      </c>
      <c r="K723" s="289">
        <f>'PRINT TARIFF'!N668</f>
        <v>43</v>
      </c>
      <c r="L723" s="288">
        <f>'PRINT TARIFF'!O668</f>
        <v>0</v>
      </c>
      <c r="M723" s="288">
        <f>'PRINT TARIFF'!P668</f>
        <v>0</v>
      </c>
      <c r="N723" s="288">
        <f>'PRINT TARIFF'!Q668</f>
        <v>0</v>
      </c>
      <c r="O723" s="288">
        <f>'PRINT TARIFF'!R668</f>
        <v>13</v>
      </c>
      <c r="P723" s="288">
        <f>'PRINT TARIFF'!S668</f>
        <v>0</v>
      </c>
      <c r="Q723" s="288">
        <f>'PRINT TARIFF'!T668</f>
        <v>6</v>
      </c>
      <c r="R723" s="288">
        <f>'PRINT TARIFF'!U668</f>
        <v>0</v>
      </c>
      <c r="S723" s="288">
        <f>'PRINT TARIFF'!V668</f>
        <v>5</v>
      </c>
      <c r="T723" s="288">
        <f>'PRINT TARIFF'!W668</f>
        <v>10</v>
      </c>
      <c r="U723" s="288">
        <f>'PRINT TARIFF'!X668</f>
        <v>0</v>
      </c>
      <c r="V723" s="288">
        <f>'PRINT TARIFF'!Y668</f>
        <v>45</v>
      </c>
      <c r="W723" s="288">
        <f>'PRINT TARIFF'!Z668</f>
        <v>2</v>
      </c>
      <c r="X723" s="289">
        <f>'PRINT TARIFF'!AA668</f>
        <v>152</v>
      </c>
      <c r="Y723" s="290">
        <f>'PRINT TARIFF'!AI668</f>
        <v>0</v>
      </c>
      <c r="Z723" s="290" t="str">
        <f>IF('PRINT TARIFF'!AJ668&lt;&gt;"",'PRINT TARIFF'!AJ668,"")</f>
        <v/>
      </c>
      <c r="AA723" s="291">
        <f>'PRINT TARIFF'!AK668</f>
        <v>0</v>
      </c>
    </row>
    <row r="724" spans="1:27" s="292" customFormat="1" ht="13.9" customHeight="1" x14ac:dyDescent="0.2">
      <c r="A724" s="283" t="str">
        <f>'PRINT TARIFF'!A669</f>
        <v>Fremantle</v>
      </c>
      <c r="B724" s="284" t="str">
        <f>'PRINT TARIFF'!C669</f>
        <v>Shipco Transport</v>
      </c>
      <c r="C724" s="285" t="str">
        <f>'PRINT TARIFF'!D669</f>
        <v>USA</v>
      </c>
      <c r="D724" s="285" t="str">
        <f>'PRINT TARIFF'!E669</f>
        <v>Los Angeles</v>
      </c>
      <c r="E724" s="286"/>
      <c r="F724" s="287" t="str">
        <f>'PRINT TARIFF'!H669</f>
        <v>USD</v>
      </c>
      <c r="G724" s="288">
        <f>'PRINT TARIFF'!I669</f>
        <v>179</v>
      </c>
      <c r="H724" s="288">
        <f>'PRINT TARIFF'!J669</f>
        <v>179</v>
      </c>
      <c r="I724" s="288">
        <f>'PRINT TARIFF'!K669</f>
        <v>179</v>
      </c>
      <c r="J724" s="644" t="str">
        <f>'PRINT TARIFF'!L669</f>
        <v>Direct</v>
      </c>
      <c r="K724" s="289">
        <f>'PRINT TARIFF'!N669</f>
        <v>41</v>
      </c>
      <c r="L724" s="288">
        <f>'PRINT TARIFF'!O669</f>
        <v>0</v>
      </c>
      <c r="M724" s="288">
        <f>'PRINT TARIFF'!P669</f>
        <v>0</v>
      </c>
      <c r="N724" s="288">
        <f>'PRINT TARIFF'!Q669</f>
        <v>0</v>
      </c>
      <c r="O724" s="288">
        <f>'PRINT TARIFF'!R669</f>
        <v>13</v>
      </c>
      <c r="P724" s="288">
        <f>'PRINT TARIFF'!S669</f>
        <v>0</v>
      </c>
      <c r="Q724" s="288">
        <f>'PRINT TARIFF'!T669</f>
        <v>6</v>
      </c>
      <c r="R724" s="288">
        <f>'PRINT TARIFF'!U669</f>
        <v>0</v>
      </c>
      <c r="S724" s="288">
        <f>'PRINT TARIFF'!V669</f>
        <v>5</v>
      </c>
      <c r="T724" s="288">
        <f>'PRINT TARIFF'!W669</f>
        <v>10</v>
      </c>
      <c r="U724" s="288">
        <f>'PRINT TARIFF'!X669</f>
        <v>0</v>
      </c>
      <c r="V724" s="288">
        <f>'PRINT TARIFF'!Y669</f>
        <v>45</v>
      </c>
      <c r="W724" s="288">
        <f>'PRINT TARIFF'!Z669</f>
        <v>2</v>
      </c>
      <c r="X724" s="289">
        <f>'PRINT TARIFF'!AA669</f>
        <v>152</v>
      </c>
      <c r="Y724" s="290">
        <f>'PRINT TARIFF'!AI669</f>
        <v>0</v>
      </c>
      <c r="Z724" s="290" t="str">
        <f>IF('PRINT TARIFF'!AJ669&lt;&gt;"",'PRINT TARIFF'!AJ669,"")</f>
        <v/>
      </c>
      <c r="AA724" s="291">
        <f>'PRINT TARIFF'!AK669</f>
        <v>0</v>
      </c>
    </row>
    <row r="725" spans="1:27" s="292" customFormat="1" ht="13.9" customHeight="1" x14ac:dyDescent="0.2">
      <c r="A725" s="283" t="str">
        <f>'PRINT TARIFF'!A670</f>
        <v>Melbourne</v>
      </c>
      <c r="B725" s="284" t="str">
        <f>'PRINT TARIFF'!C670</f>
        <v>Shipco Transport</v>
      </c>
      <c r="C725" s="285" t="str">
        <f>'PRINT TARIFF'!D670</f>
        <v>USA</v>
      </c>
      <c r="D725" s="285" t="str">
        <f>'PRINT TARIFF'!E670</f>
        <v>Los Angeles</v>
      </c>
      <c r="E725" s="286"/>
      <c r="F725" s="287" t="str">
        <f>'PRINT TARIFF'!H670</f>
        <v>USD</v>
      </c>
      <c r="G725" s="288">
        <f>'PRINT TARIFF'!I670</f>
        <v>137</v>
      </c>
      <c r="H725" s="288">
        <f>'PRINT TARIFF'!J670</f>
        <v>137</v>
      </c>
      <c r="I725" s="288">
        <f>'PRINT TARIFF'!K670</f>
        <v>137</v>
      </c>
      <c r="J725" s="644" t="str">
        <f>'PRINT TARIFF'!L670</f>
        <v>Direct</v>
      </c>
      <c r="K725" s="289">
        <f>'PRINT TARIFF'!N670</f>
        <v>29</v>
      </c>
      <c r="L725" s="288">
        <f>'PRINT TARIFF'!O670</f>
        <v>0</v>
      </c>
      <c r="M725" s="288">
        <f>'PRINT TARIFF'!P670</f>
        <v>0</v>
      </c>
      <c r="N725" s="288">
        <f>'PRINT TARIFF'!Q670</f>
        <v>0</v>
      </c>
      <c r="O725" s="288">
        <f>'PRINT TARIFF'!R670</f>
        <v>13</v>
      </c>
      <c r="P725" s="288">
        <f>'PRINT TARIFF'!S670</f>
        <v>0</v>
      </c>
      <c r="Q725" s="288">
        <f>'PRINT TARIFF'!T670</f>
        <v>6</v>
      </c>
      <c r="R725" s="288">
        <f>'PRINT TARIFF'!U670</f>
        <v>0</v>
      </c>
      <c r="S725" s="288">
        <f>'PRINT TARIFF'!V670</f>
        <v>5</v>
      </c>
      <c r="T725" s="288">
        <f>'PRINT TARIFF'!W670</f>
        <v>10</v>
      </c>
      <c r="U725" s="288">
        <f>'PRINT TARIFF'!X670</f>
        <v>0</v>
      </c>
      <c r="V725" s="288">
        <f>'PRINT TARIFF'!Y670</f>
        <v>45</v>
      </c>
      <c r="W725" s="288">
        <f>'PRINT TARIFF'!Z670</f>
        <v>2</v>
      </c>
      <c r="X725" s="289">
        <f>'PRINT TARIFF'!AA670</f>
        <v>152</v>
      </c>
      <c r="Y725" s="290">
        <f>'PRINT TARIFF'!AI670</f>
        <v>0</v>
      </c>
      <c r="Z725" s="290" t="str">
        <f>IF('PRINT TARIFF'!AJ670&lt;&gt;"",'PRINT TARIFF'!AJ670,"")</f>
        <v/>
      </c>
      <c r="AA725" s="291">
        <f>'PRINT TARIFF'!AK670</f>
        <v>0</v>
      </c>
    </row>
    <row r="726" spans="1:27" s="292" customFormat="1" ht="13.9" customHeight="1" x14ac:dyDescent="0.2">
      <c r="A726" s="283" t="str">
        <f>'PRINT TARIFF'!A671</f>
        <v>Sydney</v>
      </c>
      <c r="B726" s="284" t="str">
        <f>'PRINT TARIFF'!C671</f>
        <v>Shipco Transport</v>
      </c>
      <c r="C726" s="285" t="str">
        <f>'PRINT TARIFF'!D671</f>
        <v>USA</v>
      </c>
      <c r="D726" s="285" t="str">
        <f>'PRINT TARIFF'!E671</f>
        <v>Los Angeles</v>
      </c>
      <c r="E726" s="286"/>
      <c r="F726" s="287" t="str">
        <f>'PRINT TARIFF'!H671</f>
        <v>USD</v>
      </c>
      <c r="G726" s="288">
        <f>'PRINT TARIFF'!I671</f>
        <v>137</v>
      </c>
      <c r="H726" s="288">
        <f>'PRINT TARIFF'!J671</f>
        <v>137</v>
      </c>
      <c r="I726" s="288">
        <f>'PRINT TARIFF'!K671</f>
        <v>137</v>
      </c>
      <c r="J726" s="644" t="str">
        <f>'PRINT TARIFF'!L671</f>
        <v>Direct</v>
      </c>
      <c r="K726" s="289">
        <f>'PRINT TARIFF'!N671</f>
        <v>26</v>
      </c>
      <c r="L726" s="288">
        <f>'PRINT TARIFF'!O671</f>
        <v>0</v>
      </c>
      <c r="M726" s="288">
        <f>'PRINT TARIFF'!P671</f>
        <v>0</v>
      </c>
      <c r="N726" s="288">
        <f>'PRINT TARIFF'!Q671</f>
        <v>0</v>
      </c>
      <c r="O726" s="288">
        <f>'PRINT TARIFF'!R671</f>
        <v>13</v>
      </c>
      <c r="P726" s="288">
        <f>'PRINT TARIFF'!S671</f>
        <v>0</v>
      </c>
      <c r="Q726" s="288">
        <f>'PRINT TARIFF'!T671</f>
        <v>6</v>
      </c>
      <c r="R726" s="288">
        <f>'PRINT TARIFF'!U671</f>
        <v>0</v>
      </c>
      <c r="S726" s="288">
        <f>'PRINT TARIFF'!V671</f>
        <v>5</v>
      </c>
      <c r="T726" s="288">
        <f>'PRINT TARIFF'!W671</f>
        <v>10</v>
      </c>
      <c r="U726" s="288">
        <f>'PRINT TARIFF'!X671</f>
        <v>0</v>
      </c>
      <c r="V726" s="288">
        <f>'PRINT TARIFF'!Y671</f>
        <v>45</v>
      </c>
      <c r="W726" s="288">
        <f>'PRINT TARIFF'!Z671</f>
        <v>2</v>
      </c>
      <c r="X726" s="289">
        <f>'PRINT TARIFF'!AA671</f>
        <v>152</v>
      </c>
      <c r="Y726" s="290">
        <f>'PRINT TARIFF'!AI671</f>
        <v>0</v>
      </c>
      <c r="Z726" s="290" t="str">
        <f>IF('PRINT TARIFF'!AJ671&lt;&gt;"",'PRINT TARIFF'!AJ671,"")</f>
        <v/>
      </c>
      <c r="AA726" s="291">
        <f>'PRINT TARIFF'!AK671</f>
        <v>0</v>
      </c>
    </row>
    <row r="727" spans="1:27" s="292" customFormat="1" ht="13.9" customHeight="1" x14ac:dyDescent="0.2">
      <c r="A727" s="283" t="str">
        <f>'PRINT TARIFF'!A672</f>
        <v>Adelaide</v>
      </c>
      <c r="B727" s="284" t="str">
        <f>'PRINT TARIFF'!C672</f>
        <v>Shipco Transport</v>
      </c>
      <c r="C727" s="285" t="str">
        <f>'PRINT TARIFF'!D672</f>
        <v>USA</v>
      </c>
      <c r="D727" s="285" t="str">
        <f>'PRINT TARIFF'!E672</f>
        <v>Memphis</v>
      </c>
      <c r="E727" s="286"/>
      <c r="F727" s="287" t="str">
        <f>'PRINT TARIFF'!H672</f>
        <v>USD</v>
      </c>
      <c r="G727" s="288">
        <f>'PRINT TARIFF'!I672</f>
        <v>90</v>
      </c>
      <c r="H727" s="288">
        <f>'PRINT TARIFF'!J672</f>
        <v>90</v>
      </c>
      <c r="I727" s="288">
        <f>'PRINT TARIFF'!K672</f>
        <v>90</v>
      </c>
      <c r="J727" s="644" t="str">
        <f>'PRINT TARIFF'!L672</f>
        <v>via USLAX / via AUMEL</v>
      </c>
      <c r="K727" s="289">
        <f>'PRINT TARIFF'!N672</f>
        <v>30</v>
      </c>
      <c r="L727" s="288">
        <f>'PRINT TARIFF'!O672</f>
        <v>0</v>
      </c>
      <c r="M727" s="288">
        <f>'PRINT TARIFF'!P672</f>
        <v>0</v>
      </c>
      <c r="N727" s="288">
        <f>'PRINT TARIFF'!Q672</f>
        <v>0</v>
      </c>
      <c r="O727" s="288">
        <f>'PRINT TARIFF'!R672</f>
        <v>13</v>
      </c>
      <c r="P727" s="288">
        <f>'PRINT TARIFF'!S672</f>
        <v>0</v>
      </c>
      <c r="Q727" s="288">
        <f>'PRINT TARIFF'!T672</f>
        <v>6</v>
      </c>
      <c r="R727" s="288">
        <f>'PRINT TARIFF'!U672</f>
        <v>0</v>
      </c>
      <c r="S727" s="288">
        <f>'PRINT TARIFF'!V672</f>
        <v>0</v>
      </c>
      <c r="T727" s="288">
        <f>'PRINT TARIFF'!W672</f>
        <v>10</v>
      </c>
      <c r="U727" s="288">
        <f>'PRINT TARIFF'!X672</f>
        <v>0</v>
      </c>
      <c r="V727" s="288">
        <f>'PRINT TARIFF'!Y672</f>
        <v>40</v>
      </c>
      <c r="W727" s="288">
        <f>'PRINT TARIFF'!Z672</f>
        <v>6</v>
      </c>
      <c r="X727" s="289">
        <f>'PRINT TARIFF'!AA672</f>
        <v>153</v>
      </c>
      <c r="Y727" s="290">
        <f>'PRINT TARIFF'!AI672</f>
        <v>0</v>
      </c>
      <c r="Z727" s="290" t="str">
        <f>IF('PRINT TARIFF'!AJ672&lt;&gt;"",'PRINT TARIFF'!AJ672,"")</f>
        <v/>
      </c>
      <c r="AA727" s="291">
        <f>'PRINT TARIFF'!AK672</f>
        <v>0</v>
      </c>
    </row>
    <row r="728" spans="1:27" s="292" customFormat="1" ht="13.9" customHeight="1" x14ac:dyDescent="0.2">
      <c r="A728" s="283" t="str">
        <f>'PRINT TARIFF'!A673</f>
        <v>Brisbane</v>
      </c>
      <c r="B728" s="284" t="str">
        <f>'PRINT TARIFF'!C673</f>
        <v>Shipco Transport</v>
      </c>
      <c r="C728" s="285" t="str">
        <f>'PRINT TARIFF'!D673</f>
        <v>USA</v>
      </c>
      <c r="D728" s="285" t="str">
        <f>'PRINT TARIFF'!E673</f>
        <v>Memphis</v>
      </c>
      <c r="E728" s="286"/>
      <c r="F728" s="287" t="str">
        <f>'PRINT TARIFF'!H673</f>
        <v>USD</v>
      </c>
      <c r="G728" s="288">
        <f>'PRINT TARIFF'!I673</f>
        <v>50</v>
      </c>
      <c r="H728" s="288">
        <f>'PRINT TARIFF'!J673</f>
        <v>50</v>
      </c>
      <c r="I728" s="288">
        <f>'PRINT TARIFF'!K673</f>
        <v>50</v>
      </c>
      <c r="J728" s="644" t="str">
        <f>'PRINT TARIFF'!L673</f>
        <v>via USATL</v>
      </c>
      <c r="K728" s="289">
        <f>'PRINT TARIFF'!N673</f>
        <v>30</v>
      </c>
      <c r="L728" s="288">
        <f>'PRINT TARIFF'!O673</f>
        <v>0</v>
      </c>
      <c r="M728" s="288">
        <f>'PRINT TARIFF'!P673</f>
        <v>0</v>
      </c>
      <c r="N728" s="288">
        <f>'PRINT TARIFF'!Q673</f>
        <v>0</v>
      </c>
      <c r="O728" s="288">
        <f>'PRINT TARIFF'!R673</f>
        <v>13</v>
      </c>
      <c r="P728" s="288">
        <f>'PRINT TARIFF'!S673</f>
        <v>0</v>
      </c>
      <c r="Q728" s="288">
        <f>'PRINT TARIFF'!T673</f>
        <v>6</v>
      </c>
      <c r="R728" s="288">
        <f>'PRINT TARIFF'!U673</f>
        <v>0</v>
      </c>
      <c r="S728" s="288">
        <f>'PRINT TARIFF'!V673</f>
        <v>0</v>
      </c>
      <c r="T728" s="288">
        <f>'PRINT TARIFF'!W673</f>
        <v>10</v>
      </c>
      <c r="U728" s="288">
        <f>'PRINT TARIFF'!X673</f>
        <v>0</v>
      </c>
      <c r="V728" s="288">
        <f>'PRINT TARIFF'!Y673</f>
        <v>40</v>
      </c>
      <c r="W728" s="288">
        <f>'PRINT TARIFF'!Z673</f>
        <v>6</v>
      </c>
      <c r="X728" s="289">
        <f>'PRINT TARIFF'!AA673</f>
        <v>153</v>
      </c>
      <c r="Y728" s="290">
        <f>'PRINT TARIFF'!AI673</f>
        <v>0</v>
      </c>
      <c r="Z728" s="290" t="str">
        <f>IF('PRINT TARIFF'!AJ673&lt;&gt;"",'PRINT TARIFF'!AJ673,"")</f>
        <v/>
      </c>
      <c r="AA728" s="291">
        <f>'PRINT TARIFF'!AK673</f>
        <v>0</v>
      </c>
    </row>
    <row r="729" spans="1:27" s="292" customFormat="1" ht="13.9" customHeight="1" x14ac:dyDescent="0.2">
      <c r="A729" s="283" t="str">
        <f>'PRINT TARIFF'!A674</f>
        <v>Fremantle</v>
      </c>
      <c r="B729" s="284" t="str">
        <f>'PRINT TARIFF'!C674</f>
        <v>Shipco Transport</v>
      </c>
      <c r="C729" s="285" t="str">
        <f>'PRINT TARIFF'!D674</f>
        <v>USA</v>
      </c>
      <c r="D729" s="285" t="str">
        <f>'PRINT TARIFF'!E674</f>
        <v>Memphis</v>
      </c>
      <c r="E729" s="286"/>
      <c r="F729" s="287" t="str">
        <f>'PRINT TARIFF'!H674</f>
        <v>USD</v>
      </c>
      <c r="G729" s="288">
        <f>'PRINT TARIFF'!I674</f>
        <v>59</v>
      </c>
      <c r="H729" s="288">
        <f>'PRINT TARIFF'!J674</f>
        <v>59</v>
      </c>
      <c r="I729" s="288">
        <f>'PRINT TARIFF'!K674</f>
        <v>59</v>
      </c>
      <c r="J729" s="644" t="str">
        <f>'PRINT TARIFF'!L674</f>
        <v>via USLAX</v>
      </c>
      <c r="K729" s="289">
        <f>'PRINT TARIFF'!N674</f>
        <v>41</v>
      </c>
      <c r="L729" s="288">
        <f>'PRINT TARIFF'!O674</f>
        <v>0</v>
      </c>
      <c r="M729" s="288">
        <f>'PRINT TARIFF'!P674</f>
        <v>0</v>
      </c>
      <c r="N729" s="288">
        <f>'PRINT TARIFF'!Q674</f>
        <v>0</v>
      </c>
      <c r="O729" s="288">
        <f>'PRINT TARIFF'!R674</f>
        <v>13</v>
      </c>
      <c r="P729" s="288">
        <f>'PRINT TARIFF'!S674</f>
        <v>0</v>
      </c>
      <c r="Q729" s="288">
        <f>'PRINT TARIFF'!T674</f>
        <v>6</v>
      </c>
      <c r="R729" s="288">
        <f>'PRINT TARIFF'!U674</f>
        <v>0</v>
      </c>
      <c r="S729" s="288">
        <f>'PRINT TARIFF'!V674</f>
        <v>0</v>
      </c>
      <c r="T729" s="288">
        <f>'PRINT TARIFF'!W674</f>
        <v>10</v>
      </c>
      <c r="U729" s="288">
        <f>'PRINT TARIFF'!X674</f>
        <v>0</v>
      </c>
      <c r="V729" s="288">
        <f>'PRINT TARIFF'!Y674</f>
        <v>40</v>
      </c>
      <c r="W729" s="288">
        <f>'PRINT TARIFF'!Z674</f>
        <v>6</v>
      </c>
      <c r="X729" s="289">
        <f>'PRINT TARIFF'!AA674</f>
        <v>153</v>
      </c>
      <c r="Y729" s="290">
        <f>'PRINT TARIFF'!AI674</f>
        <v>0</v>
      </c>
      <c r="Z729" s="290" t="str">
        <f>IF('PRINT TARIFF'!AJ674&lt;&gt;"",'PRINT TARIFF'!AJ674,"")</f>
        <v/>
      </c>
      <c r="AA729" s="291">
        <f>'PRINT TARIFF'!AK674</f>
        <v>0</v>
      </c>
    </row>
    <row r="730" spans="1:27" s="292" customFormat="1" ht="13.9" customHeight="1" x14ac:dyDescent="0.2">
      <c r="A730" s="283" t="str">
        <f>'PRINT TARIFF'!A675</f>
        <v>Melbourne</v>
      </c>
      <c r="B730" s="284" t="str">
        <f>'PRINT TARIFF'!C675</f>
        <v>Shipco Transport</v>
      </c>
      <c r="C730" s="285" t="str">
        <f>'PRINT TARIFF'!D675</f>
        <v>USA</v>
      </c>
      <c r="D730" s="285" t="str">
        <f>'PRINT TARIFF'!E675</f>
        <v>Memphis</v>
      </c>
      <c r="E730" s="286"/>
      <c r="F730" s="287" t="str">
        <f>'PRINT TARIFF'!H675</f>
        <v>USD</v>
      </c>
      <c r="G730" s="288">
        <f>'PRINT TARIFF'!I675</f>
        <v>50</v>
      </c>
      <c r="H730" s="288">
        <f>'PRINT TARIFF'!J675</f>
        <v>50</v>
      </c>
      <c r="I730" s="288">
        <f>'PRINT TARIFF'!K675</f>
        <v>50</v>
      </c>
      <c r="J730" s="644" t="str">
        <f>'PRINT TARIFF'!L675</f>
        <v>via USATL</v>
      </c>
      <c r="K730" s="289">
        <f>'PRINT TARIFF'!N675</f>
        <v>34</v>
      </c>
      <c r="L730" s="288">
        <f>'PRINT TARIFF'!O675</f>
        <v>0</v>
      </c>
      <c r="M730" s="288">
        <f>'PRINT TARIFF'!P675</f>
        <v>0</v>
      </c>
      <c r="N730" s="288">
        <f>'PRINT TARIFF'!Q675</f>
        <v>0</v>
      </c>
      <c r="O730" s="288">
        <f>'PRINT TARIFF'!R675</f>
        <v>13</v>
      </c>
      <c r="P730" s="288">
        <f>'PRINT TARIFF'!S675</f>
        <v>0</v>
      </c>
      <c r="Q730" s="288">
        <f>'PRINT TARIFF'!T675</f>
        <v>6</v>
      </c>
      <c r="R730" s="288">
        <f>'PRINT TARIFF'!U675</f>
        <v>0</v>
      </c>
      <c r="S730" s="288">
        <f>'PRINT TARIFF'!V675</f>
        <v>0</v>
      </c>
      <c r="T730" s="288">
        <f>'PRINT TARIFF'!W675</f>
        <v>10</v>
      </c>
      <c r="U730" s="288">
        <f>'PRINT TARIFF'!X675</f>
        <v>0</v>
      </c>
      <c r="V730" s="288">
        <f>'PRINT TARIFF'!Y675</f>
        <v>40</v>
      </c>
      <c r="W730" s="288">
        <f>'PRINT TARIFF'!Z675</f>
        <v>6</v>
      </c>
      <c r="X730" s="289">
        <f>'PRINT TARIFF'!AA675</f>
        <v>153</v>
      </c>
      <c r="Y730" s="290">
        <f>'PRINT TARIFF'!AI675</f>
        <v>0</v>
      </c>
      <c r="Z730" s="290" t="str">
        <f>IF('PRINT TARIFF'!AJ675&lt;&gt;"",'PRINT TARIFF'!AJ675,"")</f>
        <v/>
      </c>
      <c r="AA730" s="291">
        <f>'PRINT TARIFF'!AK675</f>
        <v>0</v>
      </c>
    </row>
    <row r="731" spans="1:27" s="292" customFormat="1" ht="13.9" customHeight="1" x14ac:dyDescent="0.2">
      <c r="A731" s="283" t="str">
        <f>'PRINT TARIFF'!A676</f>
        <v>Sydney</v>
      </c>
      <c r="B731" s="284" t="str">
        <f>'PRINT TARIFF'!C676</f>
        <v>Shipco Transport</v>
      </c>
      <c r="C731" s="285" t="str">
        <f>'PRINT TARIFF'!D676</f>
        <v>USA</v>
      </c>
      <c r="D731" s="285" t="str">
        <f>'PRINT TARIFF'!E676</f>
        <v>Memphis</v>
      </c>
      <c r="E731" s="286"/>
      <c r="F731" s="287" t="str">
        <f>'PRINT TARIFF'!H676</f>
        <v>USD</v>
      </c>
      <c r="G731" s="288">
        <f>'PRINT TARIFF'!I676</f>
        <v>50</v>
      </c>
      <c r="H731" s="288">
        <f>'PRINT TARIFF'!J676</f>
        <v>50</v>
      </c>
      <c r="I731" s="288">
        <f>'PRINT TARIFF'!K676</f>
        <v>50</v>
      </c>
      <c r="J731" s="644" t="str">
        <f>'PRINT TARIFF'!L676</f>
        <v>via USATL</v>
      </c>
      <c r="K731" s="289">
        <f>'PRINT TARIFF'!N676</f>
        <v>31</v>
      </c>
      <c r="L731" s="288">
        <f>'PRINT TARIFF'!O676</f>
        <v>0</v>
      </c>
      <c r="M731" s="288">
        <f>'PRINT TARIFF'!P676</f>
        <v>0</v>
      </c>
      <c r="N731" s="288">
        <f>'PRINT TARIFF'!Q676</f>
        <v>0</v>
      </c>
      <c r="O731" s="288">
        <f>'PRINT TARIFF'!R676</f>
        <v>13</v>
      </c>
      <c r="P731" s="288">
        <f>'PRINT TARIFF'!S676</f>
        <v>0</v>
      </c>
      <c r="Q731" s="288">
        <f>'PRINT TARIFF'!T676</f>
        <v>6</v>
      </c>
      <c r="R731" s="288">
        <f>'PRINT TARIFF'!U676</f>
        <v>0</v>
      </c>
      <c r="S731" s="288">
        <f>'PRINT TARIFF'!V676</f>
        <v>0</v>
      </c>
      <c r="T731" s="288">
        <f>'PRINT TARIFF'!W676</f>
        <v>10</v>
      </c>
      <c r="U731" s="288">
        <f>'PRINT TARIFF'!X676</f>
        <v>0</v>
      </c>
      <c r="V731" s="288">
        <f>'PRINT TARIFF'!Y676</f>
        <v>40</v>
      </c>
      <c r="W731" s="288">
        <f>'PRINT TARIFF'!Z676</f>
        <v>6</v>
      </c>
      <c r="X731" s="289">
        <f>'PRINT TARIFF'!AA676</f>
        <v>153</v>
      </c>
      <c r="Y731" s="290">
        <f>'PRINT TARIFF'!AI676</f>
        <v>0</v>
      </c>
      <c r="Z731" s="290" t="str">
        <f>IF('PRINT TARIFF'!AJ676&lt;&gt;"",'PRINT TARIFF'!AJ676,"")</f>
        <v/>
      </c>
      <c r="AA731" s="291">
        <f>'PRINT TARIFF'!AK676</f>
        <v>0</v>
      </c>
    </row>
    <row r="732" spans="1:27" s="292" customFormat="1" ht="13.9" customHeight="1" x14ac:dyDescent="0.2">
      <c r="A732" s="283" t="str">
        <f>'PRINT TARIFF'!A677</f>
        <v>Adelaide</v>
      </c>
      <c r="B732" s="284" t="str">
        <f>'PRINT TARIFF'!C677</f>
        <v>Shipco Transport</v>
      </c>
      <c r="C732" s="285" t="str">
        <f>'PRINT TARIFF'!D677</f>
        <v>USA</v>
      </c>
      <c r="D732" s="285" t="str">
        <f>'PRINT TARIFF'!E677</f>
        <v>Miami</v>
      </c>
      <c r="E732" s="286"/>
      <c r="F732" s="287" t="str">
        <f>'PRINT TARIFF'!H677</f>
        <v>USD</v>
      </c>
      <c r="G732" s="288">
        <f>'PRINT TARIFF'!I677</f>
        <v>160</v>
      </c>
      <c r="H732" s="288">
        <f>'PRINT TARIFF'!J677</f>
        <v>160</v>
      </c>
      <c r="I732" s="288">
        <f>'PRINT TARIFF'!K677</f>
        <v>160</v>
      </c>
      <c r="J732" s="644" t="str">
        <f>'PRINT TARIFF'!L677</f>
        <v>via USLAX / via AUMEL</v>
      </c>
      <c r="K732" s="289">
        <f>'PRINT TARIFF'!N677</f>
        <v>30</v>
      </c>
      <c r="L732" s="288">
        <f>'PRINT TARIFF'!O677</f>
        <v>0</v>
      </c>
      <c r="M732" s="288">
        <f>'PRINT TARIFF'!P677</f>
        <v>0</v>
      </c>
      <c r="N732" s="288">
        <f>'PRINT TARIFF'!Q677</f>
        <v>0</v>
      </c>
      <c r="O732" s="288">
        <f>'PRINT TARIFF'!R677</f>
        <v>13</v>
      </c>
      <c r="P732" s="288">
        <f>'PRINT TARIFF'!S677</f>
        <v>0</v>
      </c>
      <c r="Q732" s="288">
        <f>'PRINT TARIFF'!T677</f>
        <v>6</v>
      </c>
      <c r="R732" s="288">
        <f>'PRINT TARIFF'!U677</f>
        <v>0</v>
      </c>
      <c r="S732" s="288">
        <f>'PRINT TARIFF'!V677</f>
        <v>0</v>
      </c>
      <c r="T732" s="288">
        <f>'PRINT TARIFF'!W677</f>
        <v>10</v>
      </c>
      <c r="U732" s="288">
        <f>'PRINT TARIFF'!X677</f>
        <v>0</v>
      </c>
      <c r="V732" s="288">
        <f>'PRINT TARIFF'!Y677</f>
        <v>40</v>
      </c>
      <c r="W732" s="288">
        <f>'PRINT TARIFF'!Z677</f>
        <v>6</v>
      </c>
      <c r="X732" s="289">
        <f>'PRINT TARIFF'!AA677</f>
        <v>154</v>
      </c>
      <c r="Y732" s="290">
        <f>'PRINT TARIFF'!AI677</f>
        <v>0</v>
      </c>
      <c r="Z732" s="290" t="str">
        <f>IF('PRINT TARIFF'!AJ677&lt;&gt;"",'PRINT TARIFF'!AJ677,"")</f>
        <v/>
      </c>
      <c r="AA732" s="291">
        <f>'PRINT TARIFF'!AK677</f>
        <v>0</v>
      </c>
    </row>
    <row r="733" spans="1:27" s="292" customFormat="1" ht="13.9" customHeight="1" x14ac:dyDescent="0.2">
      <c r="A733" s="283" t="str">
        <f>'PRINT TARIFF'!A678</f>
        <v>Brisbane</v>
      </c>
      <c r="B733" s="284" t="str">
        <f>'PRINT TARIFF'!C678</f>
        <v>Shipco Transport</v>
      </c>
      <c r="C733" s="285" t="str">
        <f>'PRINT TARIFF'!D678</f>
        <v>USA</v>
      </c>
      <c r="D733" s="285" t="str">
        <f>'PRINT TARIFF'!E678</f>
        <v>Miami</v>
      </c>
      <c r="E733" s="286"/>
      <c r="F733" s="287" t="str">
        <f>'PRINT TARIFF'!H678</f>
        <v>USD</v>
      </c>
      <c r="G733" s="288">
        <f>'PRINT TARIFF'!I678</f>
        <v>114</v>
      </c>
      <c r="H733" s="288">
        <f>'PRINT TARIFF'!J678</f>
        <v>114</v>
      </c>
      <c r="I733" s="288">
        <f>'PRINT TARIFF'!K678</f>
        <v>114</v>
      </c>
      <c r="J733" s="644" t="str">
        <f>'PRINT TARIFF'!L678</f>
        <v>via USATL</v>
      </c>
      <c r="K733" s="289">
        <f>'PRINT TARIFF'!N678</f>
        <v>30</v>
      </c>
      <c r="L733" s="288">
        <f>'PRINT TARIFF'!O678</f>
        <v>0</v>
      </c>
      <c r="M733" s="288">
        <f>'PRINT TARIFF'!P678</f>
        <v>0</v>
      </c>
      <c r="N733" s="288">
        <f>'PRINT TARIFF'!Q678</f>
        <v>0</v>
      </c>
      <c r="O733" s="288">
        <f>'PRINT TARIFF'!R678</f>
        <v>13</v>
      </c>
      <c r="P733" s="288">
        <f>'PRINT TARIFF'!S678</f>
        <v>0</v>
      </c>
      <c r="Q733" s="288">
        <f>'PRINT TARIFF'!T678</f>
        <v>6</v>
      </c>
      <c r="R733" s="288">
        <f>'PRINT TARIFF'!U678</f>
        <v>0</v>
      </c>
      <c r="S733" s="288">
        <f>'PRINT TARIFF'!V678</f>
        <v>0</v>
      </c>
      <c r="T733" s="288">
        <f>'PRINT TARIFF'!W678</f>
        <v>10</v>
      </c>
      <c r="U733" s="288">
        <f>'PRINT TARIFF'!X678</f>
        <v>0</v>
      </c>
      <c r="V733" s="288">
        <f>'PRINT TARIFF'!Y678</f>
        <v>40</v>
      </c>
      <c r="W733" s="288">
        <f>'PRINT TARIFF'!Z678</f>
        <v>6</v>
      </c>
      <c r="X733" s="289">
        <f>'PRINT TARIFF'!AA678</f>
        <v>154</v>
      </c>
      <c r="Y733" s="290">
        <f>'PRINT TARIFF'!AI678</f>
        <v>0</v>
      </c>
      <c r="Z733" s="290" t="str">
        <f>IF('PRINT TARIFF'!AJ678&lt;&gt;"",'PRINT TARIFF'!AJ678,"")</f>
        <v/>
      </c>
      <c r="AA733" s="291">
        <f>'PRINT TARIFF'!AK678</f>
        <v>0</v>
      </c>
    </row>
    <row r="734" spans="1:27" s="292" customFormat="1" ht="13.9" customHeight="1" x14ac:dyDescent="0.2">
      <c r="A734" s="283" t="str">
        <f>'PRINT TARIFF'!A679</f>
        <v>Fremantle</v>
      </c>
      <c r="B734" s="284" t="str">
        <f>'PRINT TARIFF'!C679</f>
        <v>Shipco Transport</v>
      </c>
      <c r="C734" s="285" t="str">
        <f>'PRINT TARIFF'!D679</f>
        <v>USA</v>
      </c>
      <c r="D734" s="285" t="str">
        <f>'PRINT TARIFF'!E679</f>
        <v>Miami</v>
      </c>
      <c r="E734" s="286"/>
      <c r="F734" s="287" t="str">
        <f>'PRINT TARIFF'!H679</f>
        <v>USD</v>
      </c>
      <c r="G734" s="288">
        <f>'PRINT TARIFF'!I679</f>
        <v>125</v>
      </c>
      <c r="H734" s="288">
        <f>'PRINT TARIFF'!J679</f>
        <v>125</v>
      </c>
      <c r="I734" s="288">
        <f>'PRINT TARIFF'!K679</f>
        <v>125</v>
      </c>
      <c r="J734" s="644" t="str">
        <f>'PRINT TARIFF'!L679</f>
        <v>via USLAX</v>
      </c>
      <c r="K734" s="289">
        <f>'PRINT TARIFF'!N679</f>
        <v>41</v>
      </c>
      <c r="L734" s="288">
        <f>'PRINT TARIFF'!O679</f>
        <v>0</v>
      </c>
      <c r="M734" s="288">
        <f>'PRINT TARIFF'!P679</f>
        <v>0</v>
      </c>
      <c r="N734" s="288">
        <f>'PRINT TARIFF'!Q679</f>
        <v>0</v>
      </c>
      <c r="O734" s="288">
        <f>'PRINT TARIFF'!R679</f>
        <v>13</v>
      </c>
      <c r="P734" s="288">
        <f>'PRINT TARIFF'!S679</f>
        <v>0</v>
      </c>
      <c r="Q734" s="288">
        <f>'PRINT TARIFF'!T679</f>
        <v>6</v>
      </c>
      <c r="R734" s="288">
        <f>'PRINT TARIFF'!U679</f>
        <v>0</v>
      </c>
      <c r="S734" s="288">
        <f>'PRINT TARIFF'!V679</f>
        <v>0</v>
      </c>
      <c r="T734" s="288">
        <f>'PRINT TARIFF'!W679</f>
        <v>10</v>
      </c>
      <c r="U734" s="288">
        <f>'PRINT TARIFF'!X679</f>
        <v>0</v>
      </c>
      <c r="V734" s="288">
        <f>'PRINT TARIFF'!Y679</f>
        <v>40</v>
      </c>
      <c r="W734" s="288">
        <f>'PRINT TARIFF'!Z679</f>
        <v>6</v>
      </c>
      <c r="X734" s="289">
        <f>'PRINT TARIFF'!AA679</f>
        <v>154</v>
      </c>
      <c r="Y734" s="290">
        <f>'PRINT TARIFF'!AI679</f>
        <v>0</v>
      </c>
      <c r="Z734" s="290" t="str">
        <f>IF('PRINT TARIFF'!AJ679&lt;&gt;"",'PRINT TARIFF'!AJ679,"")</f>
        <v/>
      </c>
      <c r="AA734" s="291">
        <f>'PRINT TARIFF'!AK679</f>
        <v>0</v>
      </c>
    </row>
    <row r="735" spans="1:27" s="292" customFormat="1" ht="13.9" customHeight="1" x14ac:dyDescent="0.2">
      <c r="A735" s="283" t="str">
        <f>'PRINT TARIFF'!A680</f>
        <v>Melbourne</v>
      </c>
      <c r="B735" s="284" t="str">
        <f>'PRINT TARIFF'!C680</f>
        <v>Shipco Transport</v>
      </c>
      <c r="C735" s="285" t="str">
        <f>'PRINT TARIFF'!D680</f>
        <v>USA</v>
      </c>
      <c r="D735" s="285" t="str">
        <f>'PRINT TARIFF'!E680</f>
        <v>Miami</v>
      </c>
      <c r="E735" s="286"/>
      <c r="F735" s="287" t="str">
        <f>'PRINT TARIFF'!H680</f>
        <v>USD</v>
      </c>
      <c r="G735" s="288">
        <f>'PRINT TARIFF'!I680</f>
        <v>114</v>
      </c>
      <c r="H735" s="288">
        <f>'PRINT TARIFF'!J680</f>
        <v>114</v>
      </c>
      <c r="I735" s="288">
        <f>'PRINT TARIFF'!K680</f>
        <v>114</v>
      </c>
      <c r="J735" s="644" t="str">
        <f>'PRINT TARIFF'!L680</f>
        <v>via USATL</v>
      </c>
      <c r="K735" s="289">
        <f>'PRINT TARIFF'!N680</f>
        <v>34</v>
      </c>
      <c r="L735" s="288">
        <f>'PRINT TARIFF'!O680</f>
        <v>0</v>
      </c>
      <c r="M735" s="288">
        <f>'PRINT TARIFF'!P680</f>
        <v>0</v>
      </c>
      <c r="N735" s="288">
        <f>'PRINT TARIFF'!Q680</f>
        <v>0</v>
      </c>
      <c r="O735" s="288">
        <f>'PRINT TARIFF'!R680</f>
        <v>13</v>
      </c>
      <c r="P735" s="288">
        <f>'PRINT TARIFF'!S680</f>
        <v>0</v>
      </c>
      <c r="Q735" s="288">
        <f>'PRINT TARIFF'!T680</f>
        <v>6</v>
      </c>
      <c r="R735" s="288">
        <f>'PRINT TARIFF'!U680</f>
        <v>0</v>
      </c>
      <c r="S735" s="288">
        <f>'PRINT TARIFF'!V680</f>
        <v>0</v>
      </c>
      <c r="T735" s="288">
        <f>'PRINT TARIFF'!W680</f>
        <v>10</v>
      </c>
      <c r="U735" s="288">
        <f>'PRINT TARIFF'!X680</f>
        <v>0</v>
      </c>
      <c r="V735" s="288">
        <f>'PRINT TARIFF'!Y680</f>
        <v>40</v>
      </c>
      <c r="W735" s="288">
        <f>'PRINT TARIFF'!Z680</f>
        <v>6</v>
      </c>
      <c r="X735" s="289">
        <f>'PRINT TARIFF'!AA680</f>
        <v>154</v>
      </c>
      <c r="Y735" s="290">
        <f>'PRINT TARIFF'!AI680</f>
        <v>0</v>
      </c>
      <c r="Z735" s="290" t="str">
        <f>IF('PRINT TARIFF'!AJ680&lt;&gt;"",'PRINT TARIFF'!AJ680,"")</f>
        <v/>
      </c>
      <c r="AA735" s="291">
        <f>'PRINT TARIFF'!AK680</f>
        <v>0</v>
      </c>
    </row>
    <row r="736" spans="1:27" s="292" customFormat="1" ht="13.9" customHeight="1" x14ac:dyDescent="0.2">
      <c r="A736" s="283" t="str">
        <f>'PRINT TARIFF'!A681</f>
        <v>Sydney</v>
      </c>
      <c r="B736" s="284" t="str">
        <f>'PRINT TARIFF'!C681</f>
        <v>Shipco Transport</v>
      </c>
      <c r="C736" s="285" t="str">
        <f>'PRINT TARIFF'!D681</f>
        <v>USA</v>
      </c>
      <c r="D736" s="285" t="str">
        <f>'PRINT TARIFF'!E681</f>
        <v>Miami</v>
      </c>
      <c r="E736" s="286"/>
      <c r="F736" s="287" t="str">
        <f>'PRINT TARIFF'!H681</f>
        <v>USD</v>
      </c>
      <c r="G736" s="288">
        <f>'PRINT TARIFF'!I681</f>
        <v>112</v>
      </c>
      <c r="H736" s="288">
        <f>'PRINT TARIFF'!J681</f>
        <v>112</v>
      </c>
      <c r="I736" s="288">
        <f>'PRINT TARIFF'!K681</f>
        <v>112</v>
      </c>
      <c r="J736" s="644" t="str">
        <f>'PRINT TARIFF'!L681</f>
        <v>via USATL</v>
      </c>
      <c r="K736" s="289">
        <f>'PRINT TARIFF'!N681</f>
        <v>31</v>
      </c>
      <c r="L736" s="288">
        <f>'PRINT TARIFF'!O681</f>
        <v>0</v>
      </c>
      <c r="M736" s="288">
        <f>'PRINT TARIFF'!P681</f>
        <v>0</v>
      </c>
      <c r="N736" s="288">
        <f>'PRINT TARIFF'!Q681</f>
        <v>0</v>
      </c>
      <c r="O736" s="288">
        <f>'PRINT TARIFF'!R681</f>
        <v>13</v>
      </c>
      <c r="P736" s="288">
        <f>'PRINT TARIFF'!S681</f>
        <v>0</v>
      </c>
      <c r="Q736" s="288">
        <f>'PRINT TARIFF'!T681</f>
        <v>6</v>
      </c>
      <c r="R736" s="288">
        <f>'PRINT TARIFF'!U681</f>
        <v>0</v>
      </c>
      <c r="S736" s="288">
        <f>'PRINT TARIFF'!V681</f>
        <v>0</v>
      </c>
      <c r="T736" s="288">
        <f>'PRINT TARIFF'!W681</f>
        <v>10</v>
      </c>
      <c r="U736" s="288">
        <f>'PRINT TARIFF'!X681</f>
        <v>0</v>
      </c>
      <c r="V736" s="288">
        <f>'PRINT TARIFF'!Y681</f>
        <v>40</v>
      </c>
      <c r="W736" s="288">
        <f>'PRINT TARIFF'!Z681</f>
        <v>6</v>
      </c>
      <c r="X736" s="289">
        <f>'PRINT TARIFF'!AA681</f>
        <v>154</v>
      </c>
      <c r="Y736" s="290">
        <f>'PRINT TARIFF'!AI681</f>
        <v>0</v>
      </c>
      <c r="Z736" s="290" t="str">
        <f>IF('PRINT TARIFF'!AJ681&lt;&gt;"",'PRINT TARIFF'!AJ681,"")</f>
        <v/>
      </c>
      <c r="AA736" s="291">
        <f>'PRINT TARIFF'!AK681</f>
        <v>0</v>
      </c>
    </row>
    <row r="737" spans="1:32" s="292" customFormat="1" ht="13.9" customHeight="1" x14ac:dyDescent="0.2">
      <c r="A737" s="283" t="str">
        <f>'PRINT TARIFF'!A682</f>
        <v>Adelaide</v>
      </c>
      <c r="B737" s="284" t="str">
        <f>'PRINT TARIFF'!C682</f>
        <v>Shipco Transport</v>
      </c>
      <c r="C737" s="285" t="str">
        <f>'PRINT TARIFF'!D682</f>
        <v>USA</v>
      </c>
      <c r="D737" s="285" t="str">
        <f>'PRINT TARIFF'!E682</f>
        <v>Milwaukee</v>
      </c>
      <c r="E737" s="286"/>
      <c r="F737" s="287" t="str">
        <f>'PRINT TARIFF'!H682</f>
        <v>USD</v>
      </c>
      <c r="G737" s="288">
        <f>'PRINT TARIFF'!I682</f>
        <v>173</v>
      </c>
      <c r="H737" s="288">
        <f>'PRINT TARIFF'!J682</f>
        <v>173</v>
      </c>
      <c r="I737" s="288">
        <f>'PRINT TARIFF'!K682</f>
        <v>173</v>
      </c>
      <c r="J737" s="644" t="str">
        <f>'PRINT TARIFF'!L682</f>
        <v>via USLAX / via AUMEL</v>
      </c>
      <c r="K737" s="289">
        <f>'PRINT TARIFF'!N682</f>
        <v>30</v>
      </c>
      <c r="L737" s="288">
        <f>'PRINT TARIFF'!O682</f>
        <v>0</v>
      </c>
      <c r="M737" s="288">
        <f>'PRINT TARIFF'!P682</f>
        <v>0</v>
      </c>
      <c r="N737" s="288">
        <f>'PRINT TARIFF'!Q682</f>
        <v>0</v>
      </c>
      <c r="O737" s="288">
        <f>'PRINT TARIFF'!R682</f>
        <v>13</v>
      </c>
      <c r="P737" s="288">
        <f>'PRINT TARIFF'!S682</f>
        <v>0</v>
      </c>
      <c r="Q737" s="288">
        <f>'PRINT TARIFF'!T682</f>
        <v>6</v>
      </c>
      <c r="R737" s="288">
        <f>'PRINT TARIFF'!U682</f>
        <v>0</v>
      </c>
      <c r="S737" s="288">
        <f>'PRINT TARIFF'!V682</f>
        <v>0</v>
      </c>
      <c r="T737" s="288">
        <f>'PRINT TARIFF'!W682</f>
        <v>10</v>
      </c>
      <c r="U737" s="288">
        <f>'PRINT TARIFF'!X682</f>
        <v>0</v>
      </c>
      <c r="V737" s="288">
        <f>'PRINT TARIFF'!Y682</f>
        <v>40</v>
      </c>
      <c r="W737" s="288">
        <f>'PRINT TARIFF'!Z682</f>
        <v>6</v>
      </c>
      <c r="X737" s="289">
        <f>'PRINT TARIFF'!AA682</f>
        <v>155</v>
      </c>
      <c r="Y737" s="290">
        <f>'PRINT TARIFF'!AI682</f>
        <v>0</v>
      </c>
      <c r="Z737" s="290" t="str">
        <f>IF('PRINT TARIFF'!AJ682&lt;&gt;"",'PRINT TARIFF'!AJ682,"")</f>
        <v/>
      </c>
      <c r="AA737" s="291">
        <f>'PRINT TARIFF'!AK682</f>
        <v>0</v>
      </c>
    </row>
    <row r="738" spans="1:32" s="292" customFormat="1" ht="13.9" customHeight="1" x14ac:dyDescent="0.2">
      <c r="A738" s="283" t="str">
        <f>'PRINT TARIFF'!A683</f>
        <v>Brisbane</v>
      </c>
      <c r="B738" s="284" t="str">
        <f>'PRINT TARIFF'!C683</f>
        <v>Shipco Transport</v>
      </c>
      <c r="C738" s="285" t="str">
        <f>'PRINT TARIFF'!D683</f>
        <v>USA</v>
      </c>
      <c r="D738" s="285" t="str">
        <f>'PRINT TARIFF'!E683</f>
        <v>Milwaukee</v>
      </c>
      <c r="E738" s="286"/>
      <c r="F738" s="287" t="str">
        <f>'PRINT TARIFF'!H683</f>
        <v>USD</v>
      </c>
      <c r="G738" s="288">
        <f>'PRINT TARIFF'!I683</f>
        <v>101</v>
      </c>
      <c r="H738" s="288">
        <f>'PRINT TARIFF'!J683</f>
        <v>101</v>
      </c>
      <c r="I738" s="288">
        <f>'PRINT TARIFF'!K683</f>
        <v>101</v>
      </c>
      <c r="J738" s="644" t="str">
        <f>'PRINT TARIFF'!L683</f>
        <v>via USLAX</v>
      </c>
      <c r="K738" s="289">
        <f>'PRINT TARIFF'!N683</f>
        <v>40</v>
      </c>
      <c r="L738" s="288">
        <f>'PRINT TARIFF'!O683</f>
        <v>0</v>
      </c>
      <c r="M738" s="288">
        <f>'PRINT TARIFF'!P683</f>
        <v>0</v>
      </c>
      <c r="N738" s="288">
        <f>'PRINT TARIFF'!Q683</f>
        <v>0</v>
      </c>
      <c r="O738" s="288">
        <f>'PRINT TARIFF'!R683</f>
        <v>13</v>
      </c>
      <c r="P738" s="288">
        <f>'PRINT TARIFF'!S683</f>
        <v>0</v>
      </c>
      <c r="Q738" s="288">
        <f>'PRINT TARIFF'!T683</f>
        <v>6</v>
      </c>
      <c r="R738" s="288">
        <f>'PRINT TARIFF'!U683</f>
        <v>0</v>
      </c>
      <c r="S738" s="288">
        <f>'PRINT TARIFF'!V683</f>
        <v>0</v>
      </c>
      <c r="T738" s="288">
        <f>'PRINT TARIFF'!W683</f>
        <v>10</v>
      </c>
      <c r="U738" s="288">
        <f>'PRINT TARIFF'!X683</f>
        <v>0</v>
      </c>
      <c r="V738" s="288">
        <f>'PRINT TARIFF'!Y683</f>
        <v>40</v>
      </c>
      <c r="W738" s="288">
        <f>'PRINT TARIFF'!Z683</f>
        <v>6</v>
      </c>
      <c r="X738" s="289">
        <f>'PRINT TARIFF'!AA683</f>
        <v>155</v>
      </c>
      <c r="Y738" s="290">
        <f>'PRINT TARIFF'!AI683</f>
        <v>0</v>
      </c>
      <c r="Z738" s="290" t="str">
        <f>IF('PRINT TARIFF'!AJ683&lt;&gt;"",'PRINT TARIFF'!AJ683,"")</f>
        <v/>
      </c>
      <c r="AA738" s="291">
        <f>'PRINT TARIFF'!AK683</f>
        <v>0</v>
      </c>
    </row>
    <row r="739" spans="1:32" s="292" customFormat="1" ht="13.9" customHeight="1" x14ac:dyDescent="0.2">
      <c r="A739" s="283" t="str">
        <f>'PRINT TARIFF'!A684</f>
        <v>Fremantle</v>
      </c>
      <c r="B739" s="284" t="str">
        <f>'PRINT TARIFF'!C684</f>
        <v>Shipco Transport</v>
      </c>
      <c r="C739" s="285" t="str">
        <f>'PRINT TARIFF'!D684</f>
        <v>USA</v>
      </c>
      <c r="D739" s="285" t="str">
        <f>'PRINT TARIFF'!E684</f>
        <v>Milwaukee</v>
      </c>
      <c r="E739" s="286"/>
      <c r="F739" s="287" t="str">
        <f>'PRINT TARIFF'!H684</f>
        <v>USD</v>
      </c>
      <c r="G739" s="288">
        <f>'PRINT TARIFF'!I684</f>
        <v>116</v>
      </c>
      <c r="H739" s="288">
        <f>'PRINT TARIFF'!J684</f>
        <v>116</v>
      </c>
      <c r="I739" s="288">
        <f>'PRINT TARIFF'!K684</f>
        <v>116</v>
      </c>
      <c r="J739" s="644" t="str">
        <f>'PRINT TARIFF'!L684</f>
        <v>via USLAX</v>
      </c>
      <c r="K739" s="289">
        <f>'PRINT TARIFF'!N684</f>
        <v>41</v>
      </c>
      <c r="L739" s="288">
        <f>'PRINT TARIFF'!O684</f>
        <v>0</v>
      </c>
      <c r="M739" s="288">
        <f>'PRINT TARIFF'!P684</f>
        <v>0</v>
      </c>
      <c r="N739" s="288">
        <f>'PRINT TARIFF'!Q684</f>
        <v>0</v>
      </c>
      <c r="O739" s="288">
        <f>'PRINT TARIFF'!R684</f>
        <v>13</v>
      </c>
      <c r="P739" s="288">
        <f>'PRINT TARIFF'!S684</f>
        <v>0</v>
      </c>
      <c r="Q739" s="288">
        <f>'PRINT TARIFF'!T684</f>
        <v>6</v>
      </c>
      <c r="R739" s="288">
        <f>'PRINT TARIFF'!U684</f>
        <v>0</v>
      </c>
      <c r="S739" s="288">
        <f>'PRINT TARIFF'!V684</f>
        <v>0</v>
      </c>
      <c r="T739" s="288">
        <f>'PRINT TARIFF'!W684</f>
        <v>10</v>
      </c>
      <c r="U739" s="288">
        <f>'PRINT TARIFF'!X684</f>
        <v>0</v>
      </c>
      <c r="V739" s="288">
        <f>'PRINT TARIFF'!Y684</f>
        <v>40</v>
      </c>
      <c r="W739" s="288">
        <f>'PRINT TARIFF'!Z684</f>
        <v>6</v>
      </c>
      <c r="X739" s="289">
        <f>'PRINT TARIFF'!AA684</f>
        <v>155</v>
      </c>
      <c r="Y739" s="290">
        <f>'PRINT TARIFF'!AI684</f>
        <v>0</v>
      </c>
      <c r="Z739" s="290" t="str">
        <f>IF('PRINT TARIFF'!AJ684&lt;&gt;"",'PRINT TARIFF'!AJ684,"")</f>
        <v/>
      </c>
      <c r="AA739" s="291">
        <f>'PRINT TARIFF'!AK684</f>
        <v>0</v>
      </c>
    </row>
    <row r="740" spans="1:32" s="292" customFormat="1" ht="13.9" customHeight="1" x14ac:dyDescent="0.2">
      <c r="A740" s="283" t="str">
        <f>'PRINT TARIFF'!A685</f>
        <v>Melbourne</v>
      </c>
      <c r="B740" s="284" t="str">
        <f>'PRINT TARIFF'!C685</f>
        <v>Shipco Transport</v>
      </c>
      <c r="C740" s="285" t="str">
        <f>'PRINT TARIFF'!D685</f>
        <v>USA</v>
      </c>
      <c r="D740" s="285" t="str">
        <f>'PRINT TARIFF'!E685</f>
        <v>Milwaukee</v>
      </c>
      <c r="E740" s="286"/>
      <c r="F740" s="287" t="str">
        <f>'PRINT TARIFF'!H685</f>
        <v>USD</v>
      </c>
      <c r="G740" s="288">
        <f>'PRINT TARIFF'!I685</f>
        <v>104</v>
      </c>
      <c r="H740" s="288">
        <f>'PRINT TARIFF'!J685</f>
        <v>104</v>
      </c>
      <c r="I740" s="288">
        <f>'PRINT TARIFF'!K685</f>
        <v>104</v>
      </c>
      <c r="J740" s="644" t="str">
        <f>'PRINT TARIFF'!L685</f>
        <v>via USLAX</v>
      </c>
      <c r="K740" s="289">
        <f>'PRINT TARIFF'!N685</f>
        <v>28</v>
      </c>
      <c r="L740" s="288">
        <f>'PRINT TARIFF'!O685</f>
        <v>0</v>
      </c>
      <c r="M740" s="288">
        <f>'PRINT TARIFF'!P685</f>
        <v>0</v>
      </c>
      <c r="N740" s="288">
        <f>'PRINT TARIFF'!Q685</f>
        <v>0</v>
      </c>
      <c r="O740" s="288">
        <f>'PRINT TARIFF'!R685</f>
        <v>13</v>
      </c>
      <c r="P740" s="288">
        <f>'PRINT TARIFF'!S685</f>
        <v>0</v>
      </c>
      <c r="Q740" s="288">
        <f>'PRINT TARIFF'!T685</f>
        <v>6</v>
      </c>
      <c r="R740" s="288">
        <f>'PRINT TARIFF'!U685</f>
        <v>0</v>
      </c>
      <c r="S740" s="288">
        <f>'PRINT TARIFF'!V685</f>
        <v>0</v>
      </c>
      <c r="T740" s="288">
        <f>'PRINT TARIFF'!W685</f>
        <v>10</v>
      </c>
      <c r="U740" s="288">
        <f>'PRINT TARIFF'!X685</f>
        <v>0</v>
      </c>
      <c r="V740" s="288">
        <f>'PRINT TARIFF'!Y685</f>
        <v>40</v>
      </c>
      <c r="W740" s="288">
        <f>'PRINT TARIFF'!Z685</f>
        <v>6</v>
      </c>
      <c r="X740" s="289">
        <f>'PRINT TARIFF'!AA685</f>
        <v>155</v>
      </c>
      <c r="Y740" s="290">
        <f>'PRINT TARIFF'!AI685</f>
        <v>0</v>
      </c>
      <c r="Z740" s="290" t="str">
        <f>IF('PRINT TARIFF'!AJ685&lt;&gt;"",'PRINT TARIFF'!AJ685,"")</f>
        <v/>
      </c>
      <c r="AA740" s="291">
        <f>'PRINT TARIFF'!AK685</f>
        <v>0</v>
      </c>
    </row>
    <row r="741" spans="1:32" s="292" customFormat="1" ht="13.9" customHeight="1" x14ac:dyDescent="0.2">
      <c r="A741" s="283" t="str">
        <f>'PRINT TARIFF'!A686</f>
        <v>Sydney</v>
      </c>
      <c r="B741" s="284" t="str">
        <f>'PRINT TARIFF'!C686</f>
        <v>Shipco Transport</v>
      </c>
      <c r="C741" s="285" t="str">
        <f>'PRINT TARIFF'!D686</f>
        <v>USA</v>
      </c>
      <c r="D741" s="285" t="str">
        <f>'PRINT TARIFF'!E686</f>
        <v>Milwaukee</v>
      </c>
      <c r="E741" s="286"/>
      <c r="F741" s="287" t="str">
        <f>'PRINT TARIFF'!H686</f>
        <v>USD</v>
      </c>
      <c r="G741" s="288">
        <f>'PRINT TARIFF'!I686</f>
        <v>100</v>
      </c>
      <c r="H741" s="288">
        <f>'PRINT TARIFF'!J686</f>
        <v>100</v>
      </c>
      <c r="I741" s="288">
        <f>'PRINT TARIFF'!K686</f>
        <v>100</v>
      </c>
      <c r="J741" s="644" t="str">
        <f>'PRINT TARIFF'!L686</f>
        <v>via USLAX</v>
      </c>
      <c r="K741" s="289">
        <f>'PRINT TARIFF'!N686</f>
        <v>26</v>
      </c>
      <c r="L741" s="288">
        <f>'PRINT TARIFF'!O686</f>
        <v>0</v>
      </c>
      <c r="M741" s="288">
        <f>'PRINT TARIFF'!P686</f>
        <v>0</v>
      </c>
      <c r="N741" s="288">
        <f>'PRINT TARIFF'!Q686</f>
        <v>0</v>
      </c>
      <c r="O741" s="288">
        <f>'PRINT TARIFF'!R686</f>
        <v>13</v>
      </c>
      <c r="P741" s="288">
        <f>'PRINT TARIFF'!S686</f>
        <v>0</v>
      </c>
      <c r="Q741" s="288">
        <f>'PRINT TARIFF'!T686</f>
        <v>6</v>
      </c>
      <c r="R741" s="288">
        <f>'PRINT TARIFF'!U686</f>
        <v>0</v>
      </c>
      <c r="S741" s="288">
        <f>'PRINT TARIFF'!V686</f>
        <v>0</v>
      </c>
      <c r="T741" s="288">
        <f>'PRINT TARIFF'!W686</f>
        <v>10</v>
      </c>
      <c r="U741" s="288">
        <f>'PRINT TARIFF'!X686</f>
        <v>0</v>
      </c>
      <c r="V741" s="288">
        <f>'PRINT TARIFF'!Y686</f>
        <v>40</v>
      </c>
      <c r="W741" s="288">
        <f>'PRINT TARIFF'!Z686</f>
        <v>6</v>
      </c>
      <c r="X741" s="289">
        <f>'PRINT TARIFF'!AA686</f>
        <v>155</v>
      </c>
      <c r="Y741" s="290">
        <f>'PRINT TARIFF'!AI686</f>
        <v>0</v>
      </c>
      <c r="Z741" s="290" t="str">
        <f>IF('PRINT TARIFF'!AJ686&lt;&gt;"",'PRINT TARIFF'!AJ686,"")</f>
        <v/>
      </c>
      <c r="AA741" s="291">
        <f>'PRINT TARIFF'!AK686</f>
        <v>0</v>
      </c>
    </row>
    <row r="742" spans="1:32" s="292" customFormat="1" ht="13.9" customHeight="1" x14ac:dyDescent="0.2">
      <c r="A742" s="283" t="str">
        <f>'PRINT TARIFF'!A687</f>
        <v>Adelaide</v>
      </c>
      <c r="B742" s="284" t="str">
        <f>'PRINT TARIFF'!C687</f>
        <v>Shipco Transport</v>
      </c>
      <c r="C742" s="285" t="str">
        <f>'PRINT TARIFF'!D687</f>
        <v>USA</v>
      </c>
      <c r="D742" s="285" t="str">
        <f>'PRINT TARIFF'!E687</f>
        <v>Minneapolis</v>
      </c>
      <c r="E742" s="286"/>
      <c r="F742" s="287" t="str">
        <f>'PRINT TARIFF'!H687</f>
        <v>USD</v>
      </c>
      <c r="G742" s="288">
        <f>'PRINT TARIFF'!I687</f>
        <v>190</v>
      </c>
      <c r="H742" s="288">
        <f>'PRINT TARIFF'!J687</f>
        <v>190</v>
      </c>
      <c r="I742" s="288">
        <f>'PRINT TARIFF'!K687</f>
        <v>190</v>
      </c>
      <c r="J742" s="644" t="str">
        <f>'PRINT TARIFF'!L687</f>
        <v>via USLAX / via AUMEL</v>
      </c>
      <c r="K742" s="289">
        <f>'PRINT TARIFF'!N687</f>
        <v>30</v>
      </c>
      <c r="L742" s="288">
        <f>'PRINT TARIFF'!O687</f>
        <v>0</v>
      </c>
      <c r="M742" s="288">
        <f>'PRINT TARIFF'!P687</f>
        <v>0</v>
      </c>
      <c r="N742" s="288">
        <f>'PRINT TARIFF'!Q687</f>
        <v>0</v>
      </c>
      <c r="O742" s="288">
        <f>'PRINT TARIFF'!R687</f>
        <v>13</v>
      </c>
      <c r="P742" s="288">
        <f>'PRINT TARIFF'!S687</f>
        <v>0</v>
      </c>
      <c r="Q742" s="288">
        <f>'PRINT TARIFF'!T687</f>
        <v>6</v>
      </c>
      <c r="R742" s="288">
        <f>'PRINT TARIFF'!U687</f>
        <v>0</v>
      </c>
      <c r="S742" s="288">
        <f>'PRINT TARIFF'!V687</f>
        <v>0</v>
      </c>
      <c r="T742" s="288">
        <f>'PRINT TARIFF'!W687</f>
        <v>10</v>
      </c>
      <c r="U742" s="288">
        <f>'PRINT TARIFF'!X687</f>
        <v>0</v>
      </c>
      <c r="V742" s="288">
        <f>'PRINT TARIFF'!Y687</f>
        <v>40</v>
      </c>
      <c r="W742" s="288">
        <f>'PRINT TARIFF'!Z687</f>
        <v>6</v>
      </c>
      <c r="X742" s="289">
        <f>'PRINT TARIFF'!AA687</f>
        <v>156</v>
      </c>
      <c r="Y742" s="290">
        <f>'PRINT TARIFF'!AI687</f>
        <v>0</v>
      </c>
      <c r="Z742" s="290" t="str">
        <f>IF('PRINT TARIFF'!AJ687&lt;&gt;"",'PRINT TARIFF'!AJ687,"")</f>
        <v/>
      </c>
      <c r="AA742" s="291">
        <f>'PRINT TARIFF'!AK687</f>
        <v>0</v>
      </c>
    </row>
    <row r="743" spans="1:32" s="292" customFormat="1" ht="13.9" customHeight="1" x14ac:dyDescent="0.2">
      <c r="A743" s="283" t="str">
        <f>'PRINT TARIFF'!A688</f>
        <v>Brisbane</v>
      </c>
      <c r="B743" s="284" t="str">
        <f>'PRINT TARIFF'!C688</f>
        <v>Shipco Transport</v>
      </c>
      <c r="C743" s="285" t="str">
        <f>'PRINT TARIFF'!D688</f>
        <v>USA</v>
      </c>
      <c r="D743" s="285" t="str">
        <f>'PRINT TARIFF'!E688</f>
        <v>Minneapolis</v>
      </c>
      <c r="E743" s="286"/>
      <c r="F743" s="287" t="str">
        <f>'PRINT TARIFF'!H688</f>
        <v>USD</v>
      </c>
      <c r="G743" s="288">
        <f>'PRINT TARIFF'!I688</f>
        <v>124</v>
      </c>
      <c r="H743" s="288">
        <f>'PRINT TARIFF'!J688</f>
        <v>124</v>
      </c>
      <c r="I743" s="288">
        <f>'PRINT TARIFF'!K688</f>
        <v>124</v>
      </c>
      <c r="J743" s="644" t="str">
        <f>'PRINT TARIFF'!L688</f>
        <v>via USLAX</v>
      </c>
      <c r="K743" s="289">
        <f>'PRINT TARIFF'!N688</f>
        <v>40</v>
      </c>
      <c r="L743" s="288">
        <f>'PRINT TARIFF'!O688</f>
        <v>0</v>
      </c>
      <c r="M743" s="288">
        <f>'PRINT TARIFF'!P688</f>
        <v>0</v>
      </c>
      <c r="N743" s="288">
        <f>'PRINT TARIFF'!Q688</f>
        <v>0</v>
      </c>
      <c r="O743" s="288">
        <f>'PRINT TARIFF'!R688</f>
        <v>13</v>
      </c>
      <c r="P743" s="288">
        <f>'PRINT TARIFF'!S688</f>
        <v>0</v>
      </c>
      <c r="Q743" s="288">
        <f>'PRINT TARIFF'!T688</f>
        <v>6</v>
      </c>
      <c r="R743" s="288">
        <f>'PRINT TARIFF'!U688</f>
        <v>0</v>
      </c>
      <c r="S743" s="288">
        <f>'PRINT TARIFF'!V688</f>
        <v>0</v>
      </c>
      <c r="T743" s="288">
        <f>'PRINT TARIFF'!W688</f>
        <v>10</v>
      </c>
      <c r="U743" s="288">
        <f>'PRINT TARIFF'!X688</f>
        <v>0</v>
      </c>
      <c r="V743" s="288">
        <f>'PRINT TARIFF'!Y688</f>
        <v>40</v>
      </c>
      <c r="W743" s="288">
        <f>'PRINT TARIFF'!Z688</f>
        <v>6</v>
      </c>
      <c r="X743" s="289">
        <f>'PRINT TARIFF'!AA688</f>
        <v>156</v>
      </c>
      <c r="Y743" s="290">
        <f>'PRINT TARIFF'!AI688</f>
        <v>0</v>
      </c>
      <c r="Z743" s="290" t="str">
        <f>IF('PRINT TARIFF'!AJ688&lt;&gt;"",'PRINT TARIFF'!AJ688,"")</f>
        <v/>
      </c>
      <c r="AA743" s="291">
        <f>'PRINT TARIFF'!AK688</f>
        <v>0</v>
      </c>
    </row>
    <row r="744" spans="1:32" s="292" customFormat="1" ht="13.9" customHeight="1" x14ac:dyDescent="0.2">
      <c r="A744" s="283" t="str">
        <f>'PRINT TARIFF'!A689</f>
        <v>Fremantle</v>
      </c>
      <c r="B744" s="284" t="str">
        <f>'PRINT TARIFF'!C689</f>
        <v>Shipco Transport</v>
      </c>
      <c r="C744" s="285" t="str">
        <f>'PRINT TARIFF'!D689</f>
        <v>USA</v>
      </c>
      <c r="D744" s="285" t="str">
        <f>'PRINT TARIFF'!E689</f>
        <v>Minneapolis</v>
      </c>
      <c r="E744" s="286"/>
      <c r="F744" s="287" t="str">
        <f>'PRINT TARIFF'!H689</f>
        <v>USD</v>
      </c>
      <c r="G744" s="288">
        <f>'PRINT TARIFF'!I689</f>
        <v>138</v>
      </c>
      <c r="H744" s="288">
        <f>'PRINT TARIFF'!J689</f>
        <v>138</v>
      </c>
      <c r="I744" s="288">
        <f>'PRINT TARIFF'!K689</f>
        <v>138</v>
      </c>
      <c r="J744" s="644" t="str">
        <f>'PRINT TARIFF'!L689</f>
        <v>via USLAX</v>
      </c>
      <c r="K744" s="289">
        <f>'PRINT TARIFF'!N689</f>
        <v>41</v>
      </c>
      <c r="L744" s="288">
        <f>'PRINT TARIFF'!O689</f>
        <v>0</v>
      </c>
      <c r="M744" s="288">
        <f>'PRINT TARIFF'!P689</f>
        <v>0</v>
      </c>
      <c r="N744" s="288">
        <f>'PRINT TARIFF'!Q689</f>
        <v>0</v>
      </c>
      <c r="O744" s="288">
        <f>'PRINT TARIFF'!R689</f>
        <v>13</v>
      </c>
      <c r="P744" s="288">
        <f>'PRINT TARIFF'!S689</f>
        <v>0</v>
      </c>
      <c r="Q744" s="288">
        <f>'PRINT TARIFF'!T689</f>
        <v>6</v>
      </c>
      <c r="R744" s="288">
        <f>'PRINT TARIFF'!U689</f>
        <v>0</v>
      </c>
      <c r="S744" s="288">
        <f>'PRINT TARIFF'!V689</f>
        <v>0</v>
      </c>
      <c r="T744" s="288">
        <f>'PRINT TARIFF'!W689</f>
        <v>10</v>
      </c>
      <c r="U744" s="288">
        <f>'PRINT TARIFF'!X689</f>
        <v>0</v>
      </c>
      <c r="V744" s="288">
        <f>'PRINT TARIFF'!Y689</f>
        <v>40</v>
      </c>
      <c r="W744" s="288">
        <f>'PRINT TARIFF'!Z689</f>
        <v>6</v>
      </c>
      <c r="X744" s="289">
        <f>'PRINT TARIFF'!AA689</f>
        <v>156</v>
      </c>
      <c r="Y744" s="290">
        <f>'PRINT TARIFF'!AI689</f>
        <v>0</v>
      </c>
      <c r="Z744" s="290" t="str">
        <f>IF('PRINT TARIFF'!AJ689&lt;&gt;"",'PRINT TARIFF'!AJ689,"")</f>
        <v/>
      </c>
      <c r="AA744" s="291">
        <f>'PRINT TARIFF'!AK689</f>
        <v>0</v>
      </c>
    </row>
    <row r="745" spans="1:32" s="292" customFormat="1" ht="13.9" customHeight="1" x14ac:dyDescent="0.2">
      <c r="A745" s="283" t="str">
        <f>'PRINT TARIFF'!A690</f>
        <v>Melbourne</v>
      </c>
      <c r="B745" s="284" t="str">
        <f>'PRINT TARIFF'!C690</f>
        <v>Shipco Transport</v>
      </c>
      <c r="C745" s="285" t="str">
        <f>'PRINT TARIFF'!D690</f>
        <v>USA</v>
      </c>
      <c r="D745" s="285" t="str">
        <f>'PRINT TARIFF'!E690</f>
        <v>Minneapolis</v>
      </c>
      <c r="E745" s="286"/>
      <c r="F745" s="287" t="str">
        <f>'PRINT TARIFF'!H690</f>
        <v>USD</v>
      </c>
      <c r="G745" s="288">
        <f>'PRINT TARIFF'!I690</f>
        <v>110</v>
      </c>
      <c r="H745" s="288">
        <f>'PRINT TARIFF'!J690</f>
        <v>110</v>
      </c>
      <c r="I745" s="288">
        <f>'PRINT TARIFF'!K690</f>
        <v>110</v>
      </c>
      <c r="J745" s="644" t="str">
        <f>'PRINT TARIFF'!L690</f>
        <v>via USLAX</v>
      </c>
      <c r="K745" s="289">
        <f>'PRINT TARIFF'!N690</f>
        <v>28</v>
      </c>
      <c r="L745" s="288">
        <f>'PRINT TARIFF'!O690</f>
        <v>0</v>
      </c>
      <c r="M745" s="288">
        <f>'PRINT TARIFF'!P690</f>
        <v>0</v>
      </c>
      <c r="N745" s="288">
        <f>'PRINT TARIFF'!Q690</f>
        <v>0</v>
      </c>
      <c r="O745" s="288">
        <f>'PRINT TARIFF'!R690</f>
        <v>13</v>
      </c>
      <c r="P745" s="288">
        <f>'PRINT TARIFF'!S690</f>
        <v>0</v>
      </c>
      <c r="Q745" s="288">
        <f>'PRINT TARIFF'!T690</f>
        <v>6</v>
      </c>
      <c r="R745" s="288">
        <f>'PRINT TARIFF'!U690</f>
        <v>0</v>
      </c>
      <c r="S745" s="288">
        <f>'PRINT TARIFF'!V690</f>
        <v>0</v>
      </c>
      <c r="T745" s="288">
        <f>'PRINT TARIFF'!W690</f>
        <v>10</v>
      </c>
      <c r="U745" s="288">
        <f>'PRINT TARIFF'!X690</f>
        <v>0</v>
      </c>
      <c r="V745" s="288">
        <f>'PRINT TARIFF'!Y690</f>
        <v>40</v>
      </c>
      <c r="W745" s="288">
        <f>'PRINT TARIFF'!Z690</f>
        <v>6</v>
      </c>
      <c r="X745" s="289">
        <f>'PRINT TARIFF'!AA690</f>
        <v>156</v>
      </c>
      <c r="Y745" s="290">
        <f>'PRINT TARIFF'!AI690</f>
        <v>0</v>
      </c>
      <c r="Z745" s="290" t="str">
        <f>IF('PRINT TARIFF'!AJ690&lt;&gt;"",'PRINT TARIFF'!AJ690,"")</f>
        <v/>
      </c>
      <c r="AA745" s="291">
        <f>'PRINT TARIFF'!AK690</f>
        <v>0</v>
      </c>
    </row>
    <row r="746" spans="1:32" ht="13.9" customHeight="1" x14ac:dyDescent="0.2">
      <c r="A746" s="283" t="str">
        <f>'PRINT TARIFF'!A691</f>
        <v>Sydney</v>
      </c>
      <c r="B746" s="284" t="str">
        <f>'PRINT TARIFF'!C691</f>
        <v>Shipco Transport</v>
      </c>
      <c r="C746" s="285" t="str">
        <f>'PRINT TARIFF'!D691</f>
        <v>USA</v>
      </c>
      <c r="D746" s="285" t="str">
        <f>'PRINT TARIFF'!E691</f>
        <v>Minneapolis</v>
      </c>
      <c r="E746" s="286"/>
      <c r="F746" s="287" t="str">
        <f>'PRINT TARIFF'!H691</f>
        <v>USD</v>
      </c>
      <c r="G746" s="288">
        <f>'PRINT TARIFF'!I691</f>
        <v>110</v>
      </c>
      <c r="H746" s="288">
        <f>'PRINT TARIFF'!J691</f>
        <v>110</v>
      </c>
      <c r="I746" s="288">
        <f>'PRINT TARIFF'!K691</f>
        <v>110</v>
      </c>
      <c r="J746" s="644" t="str">
        <f>'PRINT TARIFF'!L691</f>
        <v>via USLAX</v>
      </c>
      <c r="K746" s="289">
        <f>'PRINT TARIFF'!N691</f>
        <v>26</v>
      </c>
      <c r="L746" s="288">
        <f>'PRINT TARIFF'!O691</f>
        <v>0</v>
      </c>
      <c r="M746" s="288">
        <f>'PRINT TARIFF'!P691</f>
        <v>0</v>
      </c>
      <c r="N746" s="288">
        <f>'PRINT TARIFF'!Q691</f>
        <v>0</v>
      </c>
      <c r="O746" s="288">
        <f>'PRINT TARIFF'!R691</f>
        <v>13</v>
      </c>
      <c r="P746" s="288">
        <f>'PRINT TARIFF'!S691</f>
        <v>0</v>
      </c>
      <c r="Q746" s="288">
        <f>'PRINT TARIFF'!T691</f>
        <v>6</v>
      </c>
      <c r="R746" s="288">
        <f>'PRINT TARIFF'!U691</f>
        <v>0</v>
      </c>
      <c r="S746" s="288">
        <f>'PRINT TARIFF'!V691</f>
        <v>0</v>
      </c>
      <c r="T746" s="288">
        <f>'PRINT TARIFF'!W691</f>
        <v>10</v>
      </c>
      <c r="U746" s="288">
        <f>'PRINT TARIFF'!X691</f>
        <v>0</v>
      </c>
      <c r="V746" s="288">
        <f>'PRINT TARIFF'!Y691</f>
        <v>40</v>
      </c>
      <c r="W746" s="288">
        <f>'PRINT TARIFF'!Z691</f>
        <v>6</v>
      </c>
      <c r="X746" s="289">
        <f>'PRINT TARIFF'!AA691</f>
        <v>156</v>
      </c>
      <c r="Y746" s="290">
        <f>'PRINT TARIFF'!AI691</f>
        <v>0</v>
      </c>
      <c r="Z746" s="290" t="str">
        <f>IF('PRINT TARIFF'!AJ691&lt;&gt;"",'PRINT TARIFF'!AJ691,"")</f>
        <v/>
      </c>
      <c r="AA746" s="291">
        <f>'PRINT TARIFF'!AK691</f>
        <v>0</v>
      </c>
      <c r="AB746" s="292"/>
      <c r="AC746" s="292"/>
      <c r="AD746" s="292"/>
      <c r="AE746" s="292"/>
      <c r="AF746" s="292"/>
    </row>
    <row r="747" spans="1:32" ht="13.9" customHeight="1" x14ac:dyDescent="0.2">
      <c r="A747" s="283" t="str">
        <f>'PRINT TARIFF'!A692</f>
        <v>Adelaide</v>
      </c>
      <c r="B747" s="284" t="str">
        <f>'PRINT TARIFF'!C692</f>
        <v>Shipco Transport</v>
      </c>
      <c r="C747" s="285" t="str">
        <f>'PRINT TARIFF'!D692</f>
        <v>USA</v>
      </c>
      <c r="D747" s="285" t="str">
        <f>'PRINT TARIFF'!E692</f>
        <v>New Orleans</v>
      </c>
      <c r="E747" s="286"/>
      <c r="F747" s="287" t="str">
        <f>'PRINT TARIFF'!H692</f>
        <v>USD</v>
      </c>
      <c r="G747" s="288">
        <f>'PRINT TARIFF'!I692</f>
        <v>197</v>
      </c>
      <c r="H747" s="288">
        <f>'PRINT TARIFF'!J692</f>
        <v>197</v>
      </c>
      <c r="I747" s="288">
        <f>'PRINT TARIFF'!K692</f>
        <v>197</v>
      </c>
      <c r="J747" s="644" t="str">
        <f>'PRINT TARIFF'!L692</f>
        <v>via USLAX / via AUMEL</v>
      </c>
      <c r="K747" s="289">
        <f>'PRINT TARIFF'!N692</f>
        <v>30</v>
      </c>
      <c r="L747" s="288" t="str">
        <f>'PRINT TARIFF'!O692</f>
        <v>NS</v>
      </c>
      <c r="M747" s="288" t="str">
        <f>'PRINT TARIFF'!P692</f>
        <v>NS</v>
      </c>
      <c r="N747" s="288" t="str">
        <f>'PRINT TARIFF'!Q692</f>
        <v>NS</v>
      </c>
      <c r="O747" s="288" t="str">
        <f>'PRINT TARIFF'!R692</f>
        <v>NS</v>
      </c>
      <c r="P747" s="288" t="str">
        <f>'PRINT TARIFF'!S692</f>
        <v>NS</v>
      </c>
      <c r="Q747" s="288" t="str">
        <f>'PRINT TARIFF'!T692</f>
        <v>NS</v>
      </c>
      <c r="R747" s="288" t="str">
        <f>'PRINT TARIFF'!U692</f>
        <v>NS</v>
      </c>
      <c r="S747" s="288" t="str">
        <f>'PRINT TARIFF'!V692</f>
        <v>NS</v>
      </c>
      <c r="T747" s="288" t="str">
        <f>'PRINT TARIFF'!W692</f>
        <v>NS</v>
      </c>
      <c r="U747" s="288" t="str">
        <f>'PRINT TARIFF'!X692</f>
        <v>NS</v>
      </c>
      <c r="V747" s="288" t="str">
        <f>'PRINT TARIFF'!Y692</f>
        <v>NS</v>
      </c>
      <c r="W747" s="288" t="str">
        <f>'PRINT TARIFF'!Z692</f>
        <v>NS</v>
      </c>
      <c r="X747" s="289">
        <f>'PRINT TARIFF'!AA692</f>
        <v>157</v>
      </c>
      <c r="Y747" s="290">
        <f>'PRINT TARIFF'!AI692</f>
        <v>0</v>
      </c>
      <c r="Z747" s="290" t="str">
        <f>IF('PRINT TARIFF'!AJ692&lt;&gt;"",'PRINT TARIFF'!AJ692,"")</f>
        <v/>
      </c>
      <c r="AA747" s="291">
        <f>'PRINT TARIFF'!AK692</f>
        <v>0</v>
      </c>
      <c r="AB747" s="292"/>
      <c r="AC747" s="292"/>
      <c r="AD747" s="292"/>
      <c r="AE747" s="292"/>
      <c r="AF747" s="292"/>
    </row>
    <row r="748" spans="1:32" ht="13.9" customHeight="1" x14ac:dyDescent="0.2">
      <c r="A748" s="283" t="str">
        <f>'PRINT TARIFF'!A693</f>
        <v>Brisbane</v>
      </c>
      <c r="B748" s="284" t="str">
        <f>'PRINT TARIFF'!C693</f>
        <v>Shipco Transport</v>
      </c>
      <c r="C748" s="285" t="str">
        <f>'PRINT TARIFF'!D693</f>
        <v>USA</v>
      </c>
      <c r="D748" s="285" t="str">
        <f>'PRINT TARIFF'!E693</f>
        <v>New Orleans</v>
      </c>
      <c r="E748" s="286"/>
      <c r="F748" s="287" t="str">
        <f>'PRINT TARIFF'!H693</f>
        <v>USD</v>
      </c>
      <c r="G748" s="288">
        <f>'PRINT TARIFF'!I693</f>
        <v>171</v>
      </c>
      <c r="H748" s="288">
        <f>'PRINT TARIFF'!J693</f>
        <v>171</v>
      </c>
      <c r="I748" s="288">
        <f>'PRINT TARIFF'!K693</f>
        <v>171</v>
      </c>
      <c r="J748" s="644" t="str">
        <f>'PRINT TARIFF'!L693</f>
        <v>via USATL</v>
      </c>
      <c r="K748" s="289">
        <f>'PRINT TARIFF'!N693</f>
        <v>30</v>
      </c>
      <c r="L748" s="288" t="str">
        <f>'PRINT TARIFF'!O693</f>
        <v>NS</v>
      </c>
      <c r="M748" s="288" t="str">
        <f>'PRINT TARIFF'!P693</f>
        <v>NS</v>
      </c>
      <c r="N748" s="288" t="str">
        <f>'PRINT TARIFF'!Q693</f>
        <v>NS</v>
      </c>
      <c r="O748" s="288" t="str">
        <f>'PRINT TARIFF'!R693</f>
        <v>NS</v>
      </c>
      <c r="P748" s="288" t="str">
        <f>'PRINT TARIFF'!S693</f>
        <v>NS</v>
      </c>
      <c r="Q748" s="288" t="str">
        <f>'PRINT TARIFF'!T693</f>
        <v>NS</v>
      </c>
      <c r="R748" s="288" t="str">
        <f>'PRINT TARIFF'!U693</f>
        <v>NS</v>
      </c>
      <c r="S748" s="288" t="str">
        <f>'PRINT TARIFF'!V693</f>
        <v>NS</v>
      </c>
      <c r="T748" s="288" t="str">
        <f>'PRINT TARIFF'!W693</f>
        <v>NS</v>
      </c>
      <c r="U748" s="288" t="str">
        <f>'PRINT TARIFF'!X693</f>
        <v>NS</v>
      </c>
      <c r="V748" s="288" t="str">
        <f>'PRINT TARIFF'!Y693</f>
        <v>NS</v>
      </c>
      <c r="W748" s="288" t="str">
        <f>'PRINT TARIFF'!Z693</f>
        <v>NS</v>
      </c>
      <c r="X748" s="289">
        <f>'PRINT TARIFF'!AA693</f>
        <v>157</v>
      </c>
      <c r="Y748" s="290">
        <f>'PRINT TARIFF'!AI693</f>
        <v>0</v>
      </c>
      <c r="Z748" s="290" t="str">
        <f>IF('PRINT TARIFF'!AJ693&lt;&gt;"",'PRINT TARIFF'!AJ693,"")</f>
        <v/>
      </c>
      <c r="AA748" s="291">
        <f>'PRINT TARIFF'!AK693</f>
        <v>0</v>
      </c>
      <c r="AB748" s="292"/>
      <c r="AC748" s="292"/>
      <c r="AD748" s="292"/>
      <c r="AE748" s="292"/>
      <c r="AF748" s="292"/>
    </row>
    <row r="749" spans="1:32" ht="13.9" customHeight="1" x14ac:dyDescent="0.2">
      <c r="A749" s="283" t="str">
        <f>'PRINT TARIFF'!A694</f>
        <v>Fremantle</v>
      </c>
      <c r="B749" s="284" t="str">
        <f>'PRINT TARIFF'!C694</f>
        <v>Shipco Transport</v>
      </c>
      <c r="C749" s="285" t="str">
        <f>'PRINT TARIFF'!D694</f>
        <v>USA</v>
      </c>
      <c r="D749" s="285" t="str">
        <f>'PRINT TARIFF'!E694</f>
        <v>New Orleans</v>
      </c>
      <c r="E749" s="286"/>
      <c r="F749" s="287" t="str">
        <f>'PRINT TARIFF'!H694</f>
        <v>USD</v>
      </c>
      <c r="G749" s="288">
        <f>'PRINT TARIFF'!I694</f>
        <v>128</v>
      </c>
      <c r="H749" s="288">
        <f>'PRINT TARIFF'!J694</f>
        <v>128</v>
      </c>
      <c r="I749" s="288">
        <f>'PRINT TARIFF'!K694</f>
        <v>128</v>
      </c>
      <c r="J749" s="644" t="str">
        <f>'PRINT TARIFF'!L694</f>
        <v>via USLAX</v>
      </c>
      <c r="K749" s="289">
        <f>'PRINT TARIFF'!N694</f>
        <v>41</v>
      </c>
      <c r="L749" s="288" t="str">
        <f>'PRINT TARIFF'!O694</f>
        <v>NS</v>
      </c>
      <c r="M749" s="288" t="str">
        <f>'PRINT TARIFF'!P694</f>
        <v>NS</v>
      </c>
      <c r="N749" s="288" t="str">
        <f>'PRINT TARIFF'!Q694</f>
        <v>NS</v>
      </c>
      <c r="O749" s="288" t="str">
        <f>'PRINT TARIFF'!R694</f>
        <v>NS</v>
      </c>
      <c r="P749" s="288" t="str">
        <f>'PRINT TARIFF'!S694</f>
        <v>NS</v>
      </c>
      <c r="Q749" s="288" t="str">
        <f>'PRINT TARIFF'!T694</f>
        <v>NS</v>
      </c>
      <c r="R749" s="288" t="str">
        <f>'PRINT TARIFF'!U694</f>
        <v>NS</v>
      </c>
      <c r="S749" s="288" t="str">
        <f>'PRINT TARIFF'!V694</f>
        <v>NS</v>
      </c>
      <c r="T749" s="288" t="str">
        <f>'PRINT TARIFF'!W694</f>
        <v>NS</v>
      </c>
      <c r="U749" s="288" t="str">
        <f>'PRINT TARIFF'!X694</f>
        <v>NS</v>
      </c>
      <c r="V749" s="288" t="str">
        <f>'PRINT TARIFF'!Y694</f>
        <v>NS</v>
      </c>
      <c r="W749" s="288" t="str">
        <f>'PRINT TARIFF'!Z694</f>
        <v>NS</v>
      </c>
      <c r="X749" s="289">
        <f>'PRINT TARIFF'!AA694</f>
        <v>157</v>
      </c>
      <c r="Y749" s="290">
        <f>'PRINT TARIFF'!AI694</f>
        <v>0</v>
      </c>
      <c r="Z749" s="290" t="str">
        <f>IF('PRINT TARIFF'!AJ694&lt;&gt;"",'PRINT TARIFF'!AJ694,"")</f>
        <v/>
      </c>
      <c r="AA749" s="291">
        <f>'PRINT TARIFF'!AK694</f>
        <v>0</v>
      </c>
      <c r="AB749" s="292"/>
      <c r="AC749" s="292"/>
      <c r="AD749" s="292"/>
      <c r="AE749" s="292"/>
      <c r="AF749" s="292"/>
    </row>
    <row r="750" spans="1:32" ht="13.9" customHeight="1" x14ac:dyDescent="0.2">
      <c r="A750" s="283" t="str">
        <f>'PRINT TARIFF'!A695</f>
        <v>Melbourne</v>
      </c>
      <c r="B750" s="284" t="str">
        <f>'PRINT TARIFF'!C695</f>
        <v>Shipco Transport</v>
      </c>
      <c r="C750" s="285" t="str">
        <f>'PRINT TARIFF'!D695</f>
        <v>USA</v>
      </c>
      <c r="D750" s="285" t="str">
        <f>'PRINT TARIFF'!E695</f>
        <v>New Orleans</v>
      </c>
      <c r="E750" s="286"/>
      <c r="F750" s="287" t="str">
        <f>'PRINT TARIFF'!H695</f>
        <v>USD</v>
      </c>
      <c r="G750" s="288">
        <f>'PRINT TARIFF'!I695</f>
        <v>149</v>
      </c>
      <c r="H750" s="288">
        <f>'PRINT TARIFF'!J695</f>
        <v>149</v>
      </c>
      <c r="I750" s="288">
        <f>'PRINT TARIFF'!K695</f>
        <v>149</v>
      </c>
      <c r="J750" s="644" t="str">
        <f>'PRINT TARIFF'!L695</f>
        <v>via USATL</v>
      </c>
      <c r="K750" s="289">
        <f>'PRINT TARIFF'!N695</f>
        <v>28</v>
      </c>
      <c r="L750" s="288" t="str">
        <f>'PRINT TARIFF'!O695</f>
        <v>NS</v>
      </c>
      <c r="M750" s="288" t="str">
        <f>'PRINT TARIFF'!P695</f>
        <v>NS</v>
      </c>
      <c r="N750" s="288" t="str">
        <f>'PRINT TARIFF'!Q695</f>
        <v>NS</v>
      </c>
      <c r="O750" s="288" t="str">
        <f>'PRINT TARIFF'!R695</f>
        <v>NS</v>
      </c>
      <c r="P750" s="288" t="str">
        <f>'PRINT TARIFF'!S695</f>
        <v>NS</v>
      </c>
      <c r="Q750" s="288" t="str">
        <f>'PRINT TARIFF'!T695</f>
        <v>NS</v>
      </c>
      <c r="R750" s="288" t="str">
        <f>'PRINT TARIFF'!U695</f>
        <v>NS</v>
      </c>
      <c r="S750" s="288" t="str">
        <f>'PRINT TARIFF'!V695</f>
        <v>NS</v>
      </c>
      <c r="T750" s="288" t="str">
        <f>'PRINT TARIFF'!W695</f>
        <v>NS</v>
      </c>
      <c r="U750" s="288" t="str">
        <f>'PRINT TARIFF'!X695</f>
        <v>NS</v>
      </c>
      <c r="V750" s="288" t="str">
        <f>'PRINT TARIFF'!Y695</f>
        <v>NS</v>
      </c>
      <c r="W750" s="288" t="str">
        <f>'PRINT TARIFF'!Z695</f>
        <v>NS</v>
      </c>
      <c r="X750" s="289">
        <f>'PRINT TARIFF'!AA695</f>
        <v>157</v>
      </c>
      <c r="Y750" s="290">
        <f>'PRINT TARIFF'!AI695</f>
        <v>0</v>
      </c>
      <c r="Z750" s="290" t="str">
        <f>IF('PRINT TARIFF'!AJ695&lt;&gt;"",'PRINT TARIFF'!AJ695,"")</f>
        <v/>
      </c>
      <c r="AA750" s="291">
        <f>'PRINT TARIFF'!AK695</f>
        <v>0</v>
      </c>
      <c r="AB750" s="292"/>
      <c r="AC750" s="292"/>
      <c r="AD750" s="292"/>
      <c r="AE750" s="292"/>
      <c r="AF750" s="292"/>
    </row>
    <row r="751" spans="1:32" ht="13.9" customHeight="1" x14ac:dyDescent="0.2">
      <c r="A751" s="283" t="str">
        <f>'PRINT TARIFF'!A696</f>
        <v>Sydney</v>
      </c>
      <c r="B751" s="284" t="str">
        <f>'PRINT TARIFF'!C696</f>
        <v>Shipco Transport</v>
      </c>
      <c r="C751" s="285" t="str">
        <f>'PRINT TARIFF'!D696</f>
        <v>USA</v>
      </c>
      <c r="D751" s="285" t="str">
        <f>'PRINT TARIFF'!E696</f>
        <v>New Orleans</v>
      </c>
      <c r="E751" s="286"/>
      <c r="F751" s="287" t="str">
        <f>'PRINT TARIFF'!H696</f>
        <v>USD</v>
      </c>
      <c r="G751" s="288">
        <f>'PRINT TARIFF'!I696</f>
        <v>149</v>
      </c>
      <c r="H751" s="288">
        <f>'PRINT TARIFF'!J696</f>
        <v>149</v>
      </c>
      <c r="I751" s="288">
        <f>'PRINT TARIFF'!K696</f>
        <v>149</v>
      </c>
      <c r="J751" s="644" t="str">
        <f>'PRINT TARIFF'!L696</f>
        <v>via USATL</v>
      </c>
      <c r="K751" s="289">
        <f>'PRINT TARIFF'!N696</f>
        <v>25</v>
      </c>
      <c r="L751" s="288" t="str">
        <f>'PRINT TARIFF'!O696</f>
        <v>NS</v>
      </c>
      <c r="M751" s="288" t="str">
        <f>'PRINT TARIFF'!P696</f>
        <v>NS</v>
      </c>
      <c r="N751" s="288" t="str">
        <f>'PRINT TARIFF'!Q696</f>
        <v>NS</v>
      </c>
      <c r="O751" s="288" t="str">
        <f>'PRINT TARIFF'!R696</f>
        <v>NS</v>
      </c>
      <c r="P751" s="288" t="str">
        <f>'PRINT TARIFF'!S696</f>
        <v>NS</v>
      </c>
      <c r="Q751" s="288" t="str">
        <f>'PRINT TARIFF'!T696</f>
        <v>NS</v>
      </c>
      <c r="R751" s="288" t="str">
        <f>'PRINT TARIFF'!U696</f>
        <v>NS</v>
      </c>
      <c r="S751" s="288" t="str">
        <f>'PRINT TARIFF'!V696</f>
        <v>NS</v>
      </c>
      <c r="T751" s="288" t="str">
        <f>'PRINT TARIFF'!W696</f>
        <v>NS</v>
      </c>
      <c r="U751" s="288" t="str">
        <f>'PRINT TARIFF'!X696</f>
        <v>NS</v>
      </c>
      <c r="V751" s="288" t="str">
        <f>'PRINT TARIFF'!Y696</f>
        <v>NS</v>
      </c>
      <c r="W751" s="288" t="str">
        <f>'PRINT TARIFF'!Z696</f>
        <v>NS</v>
      </c>
      <c r="X751" s="289">
        <f>'PRINT TARIFF'!AA696</f>
        <v>157</v>
      </c>
      <c r="Y751" s="290">
        <f>'PRINT TARIFF'!AI696</f>
        <v>0</v>
      </c>
      <c r="Z751" s="290" t="str">
        <f>IF('PRINT TARIFF'!AJ696&lt;&gt;"",'PRINT TARIFF'!AJ696,"")</f>
        <v/>
      </c>
      <c r="AA751" s="291">
        <f>'PRINT TARIFF'!AK696</f>
        <v>0</v>
      </c>
      <c r="AB751" s="292"/>
      <c r="AC751" s="292"/>
      <c r="AD751" s="292"/>
      <c r="AE751" s="292"/>
      <c r="AF751" s="292"/>
    </row>
    <row r="752" spans="1:32" ht="13.9" customHeight="1" x14ac:dyDescent="0.2">
      <c r="A752" s="283" t="str">
        <f>'PRINT TARIFF'!A697</f>
        <v>Adelaide</v>
      </c>
      <c r="B752" s="284" t="str">
        <f>'PRINT TARIFF'!C697</f>
        <v>Shipco Transport</v>
      </c>
      <c r="C752" s="285" t="str">
        <f>'PRINT TARIFF'!D697</f>
        <v>USA</v>
      </c>
      <c r="D752" s="285" t="str">
        <f>'PRINT TARIFF'!E697</f>
        <v>New York</v>
      </c>
      <c r="E752" s="286"/>
      <c r="F752" s="287" t="str">
        <f>'PRINT TARIFF'!H697</f>
        <v>USD</v>
      </c>
      <c r="G752" s="288">
        <f>'PRINT TARIFF'!I697</f>
        <v>129</v>
      </c>
      <c r="H752" s="288">
        <f>'PRINT TARIFF'!J697</f>
        <v>129</v>
      </c>
      <c r="I752" s="288">
        <f>'PRINT TARIFF'!K697</f>
        <v>129</v>
      </c>
      <c r="J752" s="644" t="str">
        <f>'PRINT TARIFF'!L697</f>
        <v>via USLAX / via AUMEL</v>
      </c>
      <c r="K752" s="289">
        <f>'PRINT TARIFF'!N697</f>
        <v>30</v>
      </c>
      <c r="L752" s="288">
        <f>'PRINT TARIFF'!O697</f>
        <v>0</v>
      </c>
      <c r="M752" s="288">
        <f>'PRINT TARIFF'!P697</f>
        <v>0</v>
      </c>
      <c r="N752" s="288">
        <f>'PRINT TARIFF'!Q697</f>
        <v>0</v>
      </c>
      <c r="O752" s="288">
        <f>'PRINT TARIFF'!R697</f>
        <v>13</v>
      </c>
      <c r="P752" s="288">
        <f>'PRINT TARIFF'!S697</f>
        <v>0</v>
      </c>
      <c r="Q752" s="288">
        <f>'PRINT TARIFF'!T697</f>
        <v>6</v>
      </c>
      <c r="R752" s="288">
        <f>'PRINT TARIFF'!U697</f>
        <v>0</v>
      </c>
      <c r="S752" s="288">
        <f>'PRINT TARIFF'!V697</f>
        <v>0</v>
      </c>
      <c r="T752" s="288">
        <f>'PRINT TARIFF'!W697</f>
        <v>10</v>
      </c>
      <c r="U752" s="288">
        <f>'PRINT TARIFF'!X697</f>
        <v>0</v>
      </c>
      <c r="V752" s="288">
        <f>'PRINT TARIFF'!Y697</f>
        <v>40</v>
      </c>
      <c r="W752" s="288">
        <f>'PRINT TARIFF'!Z697</f>
        <v>2</v>
      </c>
      <c r="X752" s="289">
        <f>'PRINT TARIFF'!AA697</f>
        <v>158</v>
      </c>
      <c r="Y752" s="290">
        <f>'PRINT TARIFF'!AI697</f>
        <v>0</v>
      </c>
      <c r="Z752" s="290" t="str">
        <f>IF('PRINT TARIFF'!AJ697&lt;&gt;"",'PRINT TARIFF'!AJ697,"")</f>
        <v/>
      </c>
      <c r="AA752" s="291">
        <f>'PRINT TARIFF'!AK697</f>
        <v>0</v>
      </c>
      <c r="AB752" s="292"/>
      <c r="AC752" s="292"/>
      <c r="AD752" s="292"/>
      <c r="AE752" s="292"/>
      <c r="AF752" s="292"/>
    </row>
    <row r="753" spans="1:32" ht="13.9" customHeight="1" x14ac:dyDescent="0.2">
      <c r="A753" s="283" t="str">
        <f>'PRINT TARIFF'!A698</f>
        <v>Brisbane</v>
      </c>
      <c r="B753" s="284" t="str">
        <f>'PRINT TARIFF'!C698</f>
        <v>Shipco Transport</v>
      </c>
      <c r="C753" s="285" t="str">
        <f>'PRINT TARIFF'!D698</f>
        <v>USA</v>
      </c>
      <c r="D753" s="285" t="str">
        <f>'PRINT TARIFF'!E698</f>
        <v>New York</v>
      </c>
      <c r="E753" s="286"/>
      <c r="F753" s="287" t="str">
        <f>'PRINT TARIFF'!H698</f>
        <v>USD</v>
      </c>
      <c r="G753" s="288">
        <f>'PRINT TARIFF'!I698</f>
        <v>60</v>
      </c>
      <c r="H753" s="288">
        <f>'PRINT TARIFF'!J698</f>
        <v>60</v>
      </c>
      <c r="I753" s="288">
        <f>'PRINT TARIFF'!K698</f>
        <v>60</v>
      </c>
      <c r="J753" s="644" t="str">
        <f>'PRINT TARIFF'!L698</f>
        <v>Direct</v>
      </c>
      <c r="K753" s="289">
        <f>'PRINT TARIFF'!N698</f>
        <v>33</v>
      </c>
      <c r="L753" s="288">
        <f>'PRINT TARIFF'!O698</f>
        <v>0</v>
      </c>
      <c r="M753" s="288">
        <f>'PRINT TARIFF'!P698</f>
        <v>0</v>
      </c>
      <c r="N753" s="288">
        <f>'PRINT TARIFF'!Q698</f>
        <v>0</v>
      </c>
      <c r="O753" s="288">
        <f>'PRINT TARIFF'!R698</f>
        <v>13</v>
      </c>
      <c r="P753" s="288">
        <f>'PRINT TARIFF'!S698</f>
        <v>0</v>
      </c>
      <c r="Q753" s="288">
        <f>'PRINT TARIFF'!T698</f>
        <v>6</v>
      </c>
      <c r="R753" s="288">
        <f>'PRINT TARIFF'!U698</f>
        <v>0</v>
      </c>
      <c r="S753" s="288">
        <f>'PRINT TARIFF'!V698</f>
        <v>0</v>
      </c>
      <c r="T753" s="288">
        <f>'PRINT TARIFF'!W698</f>
        <v>10</v>
      </c>
      <c r="U753" s="288">
        <f>'PRINT TARIFF'!X698</f>
        <v>0</v>
      </c>
      <c r="V753" s="288">
        <f>'PRINT TARIFF'!Y698</f>
        <v>40</v>
      </c>
      <c r="W753" s="288">
        <f>'PRINT TARIFF'!Z698</f>
        <v>2</v>
      </c>
      <c r="X753" s="289">
        <f>'PRINT TARIFF'!AA698</f>
        <v>158</v>
      </c>
      <c r="Y753" s="290">
        <f>'PRINT TARIFF'!AI698</f>
        <v>0</v>
      </c>
      <c r="Z753" s="290" t="str">
        <f>IF('PRINT TARIFF'!AJ698&lt;&gt;"",'PRINT TARIFF'!AJ698,"")</f>
        <v/>
      </c>
      <c r="AA753" s="291">
        <f>'PRINT TARIFF'!AK698</f>
        <v>0</v>
      </c>
      <c r="AB753" s="292"/>
      <c r="AC753" s="292"/>
      <c r="AD753" s="292"/>
      <c r="AE753" s="292"/>
      <c r="AF753" s="292"/>
    </row>
    <row r="754" spans="1:32" ht="13.9" customHeight="1" x14ac:dyDescent="0.2">
      <c r="A754" s="283" t="str">
        <f>'PRINT TARIFF'!A699</f>
        <v>Fremantle</v>
      </c>
      <c r="B754" s="284" t="str">
        <f>'PRINT TARIFF'!C699</f>
        <v>Shipco Transport</v>
      </c>
      <c r="C754" s="285" t="str">
        <f>'PRINT TARIFF'!D699</f>
        <v>USA</v>
      </c>
      <c r="D754" s="285" t="str">
        <f>'PRINT TARIFF'!E699</f>
        <v>New York</v>
      </c>
      <c r="E754" s="286"/>
      <c r="F754" s="287" t="str">
        <f>'PRINT TARIFF'!H699</f>
        <v>USD</v>
      </c>
      <c r="G754" s="288">
        <f>'PRINT TARIFF'!I699</f>
        <v>95</v>
      </c>
      <c r="H754" s="288">
        <f>'PRINT TARIFF'!J699</f>
        <v>95</v>
      </c>
      <c r="I754" s="288">
        <f>'PRINT TARIFF'!K699</f>
        <v>95</v>
      </c>
      <c r="J754" s="644" t="str">
        <f>'PRINT TARIFF'!L699</f>
        <v>via USLAX</v>
      </c>
      <c r="K754" s="289">
        <f>'PRINT TARIFF'!N699</f>
        <v>41</v>
      </c>
      <c r="L754" s="288">
        <f>'PRINT TARIFF'!O699</f>
        <v>0</v>
      </c>
      <c r="M754" s="288">
        <f>'PRINT TARIFF'!P699</f>
        <v>0</v>
      </c>
      <c r="N754" s="288">
        <f>'PRINT TARIFF'!Q699</f>
        <v>0</v>
      </c>
      <c r="O754" s="288">
        <f>'PRINT TARIFF'!R699</f>
        <v>13</v>
      </c>
      <c r="P754" s="288">
        <f>'PRINT TARIFF'!S699</f>
        <v>0</v>
      </c>
      <c r="Q754" s="288">
        <f>'PRINT TARIFF'!T699</f>
        <v>6</v>
      </c>
      <c r="R754" s="288">
        <f>'PRINT TARIFF'!U699</f>
        <v>0</v>
      </c>
      <c r="S754" s="288">
        <f>'PRINT TARIFF'!V699</f>
        <v>0</v>
      </c>
      <c r="T754" s="288">
        <f>'PRINT TARIFF'!W699</f>
        <v>10</v>
      </c>
      <c r="U754" s="288">
        <f>'PRINT TARIFF'!X699</f>
        <v>0</v>
      </c>
      <c r="V754" s="288">
        <f>'PRINT TARIFF'!Y699</f>
        <v>40</v>
      </c>
      <c r="W754" s="288">
        <f>'PRINT TARIFF'!Z699</f>
        <v>6</v>
      </c>
      <c r="X754" s="289">
        <f>'PRINT TARIFF'!AA699</f>
        <v>158</v>
      </c>
      <c r="Y754" s="290">
        <f>'PRINT TARIFF'!AI699</f>
        <v>0</v>
      </c>
      <c r="Z754" s="290" t="str">
        <f>IF('PRINT TARIFF'!AJ699&lt;&gt;"",'PRINT TARIFF'!AJ699,"")</f>
        <v/>
      </c>
      <c r="AA754" s="291">
        <f>'PRINT TARIFF'!AK699</f>
        <v>0</v>
      </c>
      <c r="AB754" s="292"/>
      <c r="AC754" s="292"/>
      <c r="AD754" s="292"/>
      <c r="AE754" s="292"/>
      <c r="AF754" s="292"/>
    </row>
    <row r="755" spans="1:32" ht="13.9" customHeight="1" x14ac:dyDescent="0.2">
      <c r="A755" s="283" t="str">
        <f>'PRINT TARIFF'!A700</f>
        <v>Melbourne</v>
      </c>
      <c r="B755" s="284" t="str">
        <f>'PRINT TARIFF'!C700</f>
        <v>Shipco Transport</v>
      </c>
      <c r="C755" s="285" t="str">
        <f>'PRINT TARIFF'!D700</f>
        <v>USA</v>
      </c>
      <c r="D755" s="285" t="str">
        <f>'PRINT TARIFF'!E700</f>
        <v>New York</v>
      </c>
      <c r="E755" s="286"/>
      <c r="F755" s="287" t="str">
        <f>'PRINT TARIFF'!H700</f>
        <v>USD</v>
      </c>
      <c r="G755" s="288">
        <f>'PRINT TARIFF'!I700</f>
        <v>60</v>
      </c>
      <c r="H755" s="288">
        <f>'PRINT TARIFF'!J700</f>
        <v>60</v>
      </c>
      <c r="I755" s="288">
        <f>'PRINT TARIFF'!K700</f>
        <v>60</v>
      </c>
      <c r="J755" s="644" t="str">
        <f>'PRINT TARIFF'!L700</f>
        <v>Direct</v>
      </c>
      <c r="K755" s="289">
        <f>'PRINT TARIFF'!N700</f>
        <v>38</v>
      </c>
      <c r="L755" s="288">
        <f>'PRINT TARIFF'!O700</f>
        <v>0</v>
      </c>
      <c r="M755" s="288">
        <f>'PRINT TARIFF'!P700</f>
        <v>0</v>
      </c>
      <c r="N755" s="288">
        <f>'PRINT TARIFF'!Q700</f>
        <v>0</v>
      </c>
      <c r="O755" s="288">
        <f>'PRINT TARIFF'!R700</f>
        <v>13</v>
      </c>
      <c r="P755" s="288">
        <f>'PRINT TARIFF'!S700</f>
        <v>0</v>
      </c>
      <c r="Q755" s="288">
        <f>'PRINT TARIFF'!T700</f>
        <v>6</v>
      </c>
      <c r="R755" s="288">
        <f>'PRINT TARIFF'!U700</f>
        <v>0</v>
      </c>
      <c r="S755" s="288">
        <f>'PRINT TARIFF'!V700</f>
        <v>0</v>
      </c>
      <c r="T755" s="288">
        <f>'PRINT TARIFF'!W700</f>
        <v>10</v>
      </c>
      <c r="U755" s="288">
        <f>'PRINT TARIFF'!X700</f>
        <v>0</v>
      </c>
      <c r="V755" s="288">
        <f>'PRINT TARIFF'!Y700</f>
        <v>40</v>
      </c>
      <c r="W755" s="288">
        <f>'PRINT TARIFF'!Z700</f>
        <v>2</v>
      </c>
      <c r="X755" s="289">
        <f>'PRINT TARIFF'!AA700</f>
        <v>158</v>
      </c>
      <c r="Y755" s="290">
        <f>'PRINT TARIFF'!AI700</f>
        <v>0</v>
      </c>
      <c r="Z755" s="290" t="str">
        <f>IF('PRINT TARIFF'!AJ700&lt;&gt;"",'PRINT TARIFF'!AJ700,"")</f>
        <v/>
      </c>
      <c r="AA755" s="291">
        <f>'PRINT TARIFF'!AK700</f>
        <v>0</v>
      </c>
      <c r="AB755" s="292"/>
      <c r="AC755" s="292"/>
      <c r="AD755" s="292"/>
      <c r="AE755" s="292"/>
      <c r="AF755" s="292"/>
    </row>
    <row r="756" spans="1:32" ht="13.9" customHeight="1" x14ac:dyDescent="0.2">
      <c r="A756" s="283" t="str">
        <f>'PRINT TARIFF'!A701</f>
        <v>Sydney</v>
      </c>
      <c r="B756" s="284" t="str">
        <f>'PRINT TARIFF'!C701</f>
        <v>Shipco Transport</v>
      </c>
      <c r="C756" s="285" t="str">
        <f>'PRINT TARIFF'!D701</f>
        <v>USA</v>
      </c>
      <c r="D756" s="285" t="str">
        <f>'PRINT TARIFF'!E701</f>
        <v>New York</v>
      </c>
      <c r="E756" s="286"/>
      <c r="F756" s="287" t="str">
        <f>'PRINT TARIFF'!H701</f>
        <v>USD</v>
      </c>
      <c r="G756" s="288">
        <f>'PRINT TARIFF'!I701</f>
        <v>60</v>
      </c>
      <c r="H756" s="288">
        <f>'PRINT TARIFF'!J701</f>
        <v>60</v>
      </c>
      <c r="I756" s="288">
        <f>'PRINT TARIFF'!K701</f>
        <v>60</v>
      </c>
      <c r="J756" s="644" t="str">
        <f>'PRINT TARIFF'!L701</f>
        <v>Direct</v>
      </c>
      <c r="K756" s="289">
        <f>'PRINT TARIFF'!N701</f>
        <v>39</v>
      </c>
      <c r="L756" s="288">
        <f>'PRINT TARIFF'!O701</f>
        <v>0</v>
      </c>
      <c r="M756" s="288">
        <f>'PRINT TARIFF'!P701</f>
        <v>0</v>
      </c>
      <c r="N756" s="288">
        <f>'PRINT TARIFF'!Q701</f>
        <v>0</v>
      </c>
      <c r="O756" s="288">
        <f>'PRINT TARIFF'!R701</f>
        <v>13</v>
      </c>
      <c r="P756" s="288">
        <f>'PRINT TARIFF'!S701</f>
        <v>0</v>
      </c>
      <c r="Q756" s="288">
        <f>'PRINT TARIFF'!T701</f>
        <v>6</v>
      </c>
      <c r="R756" s="288">
        <f>'PRINT TARIFF'!U701</f>
        <v>0</v>
      </c>
      <c r="S756" s="288">
        <f>'PRINT TARIFF'!V701</f>
        <v>0</v>
      </c>
      <c r="T756" s="288">
        <f>'PRINT TARIFF'!W701</f>
        <v>10</v>
      </c>
      <c r="U756" s="288">
        <f>'PRINT TARIFF'!X701</f>
        <v>0</v>
      </c>
      <c r="V756" s="288">
        <f>'PRINT TARIFF'!Y701</f>
        <v>40</v>
      </c>
      <c r="W756" s="288">
        <f>'PRINT TARIFF'!Z701</f>
        <v>2</v>
      </c>
      <c r="X756" s="289">
        <f>'PRINT TARIFF'!AA701</f>
        <v>158</v>
      </c>
      <c r="Y756" s="290">
        <f>'PRINT TARIFF'!AI701</f>
        <v>0</v>
      </c>
      <c r="Z756" s="290" t="str">
        <f>IF('PRINT TARIFF'!AJ701&lt;&gt;"",'PRINT TARIFF'!AJ701,"")</f>
        <v/>
      </c>
      <c r="AA756" s="291">
        <f>'PRINT TARIFF'!AK701</f>
        <v>0</v>
      </c>
      <c r="AB756" s="292"/>
      <c r="AC756" s="292"/>
      <c r="AD756" s="292"/>
      <c r="AE756" s="292"/>
      <c r="AF756" s="292"/>
    </row>
    <row r="757" spans="1:32" ht="13.9" customHeight="1" x14ac:dyDescent="0.2">
      <c r="A757" s="283" t="str">
        <f>'PRINT TARIFF'!A702</f>
        <v>Adelaide</v>
      </c>
      <c r="B757" s="284" t="str">
        <f>'PRINT TARIFF'!C702</f>
        <v>Shipco Transport</v>
      </c>
      <c r="C757" s="285" t="str">
        <f>'PRINT TARIFF'!D702</f>
        <v>USA</v>
      </c>
      <c r="D757" s="285" t="str">
        <f>'PRINT TARIFF'!E702</f>
        <v>Norfolk</v>
      </c>
      <c r="E757" s="286"/>
      <c r="F757" s="287" t="str">
        <f>'PRINT TARIFF'!H702</f>
        <v>USD</v>
      </c>
      <c r="G757" s="288">
        <f>'PRINT TARIFF'!I702</f>
        <v>204</v>
      </c>
      <c r="H757" s="288">
        <f>'PRINT TARIFF'!J702</f>
        <v>204</v>
      </c>
      <c r="I757" s="288">
        <f>'PRINT TARIFF'!K702</f>
        <v>204</v>
      </c>
      <c r="J757" s="644" t="str">
        <f>'PRINT TARIFF'!L702</f>
        <v>via USLAX / via AUMEL</v>
      </c>
      <c r="K757" s="289">
        <f>'PRINT TARIFF'!N702</f>
        <v>30</v>
      </c>
      <c r="L757" s="288">
        <f>'PRINT TARIFF'!O702</f>
        <v>0</v>
      </c>
      <c r="M757" s="288">
        <f>'PRINT TARIFF'!P702</f>
        <v>0</v>
      </c>
      <c r="N757" s="288">
        <f>'PRINT TARIFF'!Q702</f>
        <v>0</v>
      </c>
      <c r="O757" s="288">
        <f>'PRINT TARIFF'!R702</f>
        <v>13</v>
      </c>
      <c r="P757" s="288">
        <f>'PRINT TARIFF'!S702</f>
        <v>0</v>
      </c>
      <c r="Q757" s="288">
        <f>'PRINT TARIFF'!T702</f>
        <v>6</v>
      </c>
      <c r="R757" s="288">
        <f>'PRINT TARIFF'!U702</f>
        <v>0</v>
      </c>
      <c r="S757" s="288">
        <f>'PRINT TARIFF'!V702</f>
        <v>0</v>
      </c>
      <c r="T757" s="288">
        <f>'PRINT TARIFF'!W702</f>
        <v>10</v>
      </c>
      <c r="U757" s="288">
        <f>'PRINT TARIFF'!X702</f>
        <v>0</v>
      </c>
      <c r="V757" s="288">
        <f>'PRINT TARIFF'!Y702</f>
        <v>40</v>
      </c>
      <c r="W757" s="288">
        <f>'PRINT TARIFF'!Z702</f>
        <v>6</v>
      </c>
      <c r="X757" s="289">
        <f>'PRINT TARIFF'!AA702</f>
        <v>159</v>
      </c>
      <c r="Y757" s="290">
        <f>'PRINT TARIFF'!AI702</f>
        <v>0</v>
      </c>
      <c r="Z757" s="290" t="str">
        <f>IF('PRINT TARIFF'!AJ702&lt;&gt;"",'PRINT TARIFF'!AJ702,"")</f>
        <v/>
      </c>
      <c r="AA757" s="291">
        <f>'PRINT TARIFF'!AK702</f>
        <v>0</v>
      </c>
      <c r="AB757" s="292"/>
      <c r="AC757" s="292"/>
      <c r="AD757" s="292"/>
      <c r="AE757" s="292"/>
      <c r="AF757" s="292"/>
    </row>
    <row r="758" spans="1:32" ht="13.9" customHeight="1" x14ac:dyDescent="0.2">
      <c r="A758" s="283" t="str">
        <f>'PRINT TARIFF'!A703</f>
        <v>Brisbane</v>
      </c>
      <c r="B758" s="284" t="str">
        <f>'PRINT TARIFF'!C703</f>
        <v>Shipco Transport</v>
      </c>
      <c r="C758" s="285" t="str">
        <f>'PRINT TARIFF'!D703</f>
        <v>USA</v>
      </c>
      <c r="D758" s="285" t="str">
        <f>'PRINT TARIFF'!E703</f>
        <v>Norfolk</v>
      </c>
      <c r="E758" s="286"/>
      <c r="F758" s="287" t="str">
        <f>'PRINT TARIFF'!H703</f>
        <v>USD</v>
      </c>
      <c r="G758" s="288">
        <f>'PRINT TARIFF'!I703</f>
        <v>132</v>
      </c>
      <c r="H758" s="288">
        <f>'PRINT TARIFF'!J703</f>
        <v>132</v>
      </c>
      <c r="I758" s="288">
        <f>'PRINT TARIFF'!K703</f>
        <v>132</v>
      </c>
      <c r="J758" s="644" t="str">
        <f>'PRINT TARIFF'!L703</f>
        <v>via USNYC</v>
      </c>
      <c r="K758" s="289">
        <f>'PRINT TARIFF'!N703</f>
        <v>33</v>
      </c>
      <c r="L758" s="288">
        <f>'PRINT TARIFF'!O703</f>
        <v>0</v>
      </c>
      <c r="M758" s="288">
        <f>'PRINT TARIFF'!P703</f>
        <v>0</v>
      </c>
      <c r="N758" s="288">
        <f>'PRINT TARIFF'!Q703</f>
        <v>0</v>
      </c>
      <c r="O758" s="288">
        <f>'PRINT TARIFF'!R703</f>
        <v>13</v>
      </c>
      <c r="P758" s="288">
        <f>'PRINT TARIFF'!S703</f>
        <v>0</v>
      </c>
      <c r="Q758" s="288">
        <f>'PRINT TARIFF'!T703</f>
        <v>6</v>
      </c>
      <c r="R758" s="288">
        <f>'PRINT TARIFF'!U703</f>
        <v>0</v>
      </c>
      <c r="S758" s="288">
        <f>'PRINT TARIFF'!V703</f>
        <v>0</v>
      </c>
      <c r="T758" s="288">
        <f>'PRINT TARIFF'!W703</f>
        <v>10</v>
      </c>
      <c r="U758" s="288">
        <f>'PRINT TARIFF'!X703</f>
        <v>0</v>
      </c>
      <c r="V758" s="288">
        <f>'PRINT TARIFF'!Y703</f>
        <v>40</v>
      </c>
      <c r="W758" s="288">
        <f>'PRINT TARIFF'!Z703</f>
        <v>6</v>
      </c>
      <c r="X758" s="289">
        <f>'PRINT TARIFF'!AA703</f>
        <v>159</v>
      </c>
      <c r="Y758" s="290">
        <f>'PRINT TARIFF'!AI703</f>
        <v>0</v>
      </c>
      <c r="Z758" s="290" t="str">
        <f>IF('PRINT TARIFF'!AJ703&lt;&gt;"",'PRINT TARIFF'!AJ703,"")</f>
        <v/>
      </c>
      <c r="AA758" s="291">
        <f>'PRINT TARIFF'!AK703</f>
        <v>0</v>
      </c>
      <c r="AB758" s="292"/>
      <c r="AC758" s="292"/>
      <c r="AD758" s="292"/>
      <c r="AE758" s="292"/>
      <c r="AF758" s="292"/>
    </row>
    <row r="759" spans="1:32" ht="13.9" customHeight="1" x14ac:dyDescent="0.2">
      <c r="A759" s="283" t="str">
        <f>'PRINT TARIFF'!A704</f>
        <v>Fremantle</v>
      </c>
      <c r="B759" s="284" t="str">
        <f>'PRINT TARIFF'!C704</f>
        <v>Shipco Transport</v>
      </c>
      <c r="C759" s="285" t="str">
        <f>'PRINT TARIFF'!D704</f>
        <v>USA</v>
      </c>
      <c r="D759" s="285" t="str">
        <f>'PRINT TARIFF'!E704</f>
        <v>Norfolk</v>
      </c>
      <c r="E759" s="286"/>
      <c r="F759" s="287" t="str">
        <f>'PRINT TARIFF'!H704</f>
        <v>USD</v>
      </c>
      <c r="G759" s="288">
        <f>'PRINT TARIFF'!I704</f>
        <v>160</v>
      </c>
      <c r="H759" s="288">
        <f>'PRINT TARIFF'!J704</f>
        <v>160</v>
      </c>
      <c r="I759" s="288">
        <f>'PRINT TARIFF'!K704</f>
        <v>160</v>
      </c>
      <c r="J759" s="644" t="str">
        <f>'PRINT TARIFF'!L704</f>
        <v>via USLAX</v>
      </c>
      <c r="K759" s="289">
        <f>'PRINT TARIFF'!N704</f>
        <v>41</v>
      </c>
      <c r="L759" s="288">
        <f>'PRINT TARIFF'!O704</f>
        <v>0</v>
      </c>
      <c r="M759" s="288">
        <f>'PRINT TARIFF'!P704</f>
        <v>0</v>
      </c>
      <c r="N759" s="288">
        <f>'PRINT TARIFF'!Q704</f>
        <v>0</v>
      </c>
      <c r="O759" s="288">
        <f>'PRINT TARIFF'!R704</f>
        <v>13</v>
      </c>
      <c r="P759" s="288">
        <f>'PRINT TARIFF'!S704</f>
        <v>0</v>
      </c>
      <c r="Q759" s="288">
        <f>'PRINT TARIFF'!T704</f>
        <v>6</v>
      </c>
      <c r="R759" s="288">
        <f>'PRINT TARIFF'!U704</f>
        <v>0</v>
      </c>
      <c r="S759" s="288">
        <f>'PRINT TARIFF'!V704</f>
        <v>0</v>
      </c>
      <c r="T759" s="288">
        <f>'PRINT TARIFF'!W704</f>
        <v>10</v>
      </c>
      <c r="U759" s="288">
        <f>'PRINT TARIFF'!X704</f>
        <v>0</v>
      </c>
      <c r="V759" s="288">
        <f>'PRINT TARIFF'!Y704</f>
        <v>40</v>
      </c>
      <c r="W759" s="288">
        <f>'PRINT TARIFF'!Z704</f>
        <v>6</v>
      </c>
      <c r="X759" s="289">
        <f>'PRINT TARIFF'!AA704</f>
        <v>159</v>
      </c>
      <c r="Y759" s="290">
        <f>'PRINT TARIFF'!AI704</f>
        <v>0</v>
      </c>
      <c r="Z759" s="290" t="str">
        <f>IF('PRINT TARIFF'!AJ704&lt;&gt;"",'PRINT TARIFF'!AJ704,"")</f>
        <v/>
      </c>
      <c r="AA759" s="291">
        <f>'PRINT TARIFF'!AK704</f>
        <v>0</v>
      </c>
      <c r="AB759" s="292"/>
      <c r="AC759" s="292"/>
      <c r="AD759" s="292"/>
      <c r="AE759" s="292"/>
      <c r="AF759" s="292"/>
    </row>
    <row r="760" spans="1:32" ht="13.9" customHeight="1" x14ac:dyDescent="0.2">
      <c r="A760" s="283" t="str">
        <f>'PRINT TARIFF'!A705</f>
        <v>Melbourne</v>
      </c>
      <c r="B760" s="284" t="str">
        <f>'PRINT TARIFF'!C705</f>
        <v>Shipco Transport</v>
      </c>
      <c r="C760" s="285" t="str">
        <f>'PRINT TARIFF'!D705</f>
        <v>USA</v>
      </c>
      <c r="D760" s="285" t="str">
        <f>'PRINT TARIFF'!E705</f>
        <v>Norfolk</v>
      </c>
      <c r="E760" s="286"/>
      <c r="F760" s="287" t="str">
        <f>'PRINT TARIFF'!H705</f>
        <v>USD</v>
      </c>
      <c r="G760" s="288">
        <f>'PRINT TARIFF'!I705</f>
        <v>119</v>
      </c>
      <c r="H760" s="288">
        <f>'PRINT TARIFF'!J705</f>
        <v>119</v>
      </c>
      <c r="I760" s="288">
        <f>'PRINT TARIFF'!K705</f>
        <v>119</v>
      </c>
      <c r="J760" s="644" t="str">
        <f>'PRINT TARIFF'!L705</f>
        <v>via USNYC</v>
      </c>
      <c r="K760" s="289">
        <f>'PRINT TARIFF'!N705</f>
        <v>38</v>
      </c>
      <c r="L760" s="288">
        <f>'PRINT TARIFF'!O705</f>
        <v>0</v>
      </c>
      <c r="M760" s="288">
        <f>'PRINT TARIFF'!P705</f>
        <v>0</v>
      </c>
      <c r="N760" s="288">
        <f>'PRINT TARIFF'!Q705</f>
        <v>0</v>
      </c>
      <c r="O760" s="288">
        <f>'PRINT TARIFF'!R705</f>
        <v>13</v>
      </c>
      <c r="P760" s="288">
        <f>'PRINT TARIFF'!S705</f>
        <v>0</v>
      </c>
      <c r="Q760" s="288">
        <f>'PRINT TARIFF'!T705</f>
        <v>6</v>
      </c>
      <c r="R760" s="288">
        <f>'PRINT TARIFF'!U705</f>
        <v>0</v>
      </c>
      <c r="S760" s="288">
        <f>'PRINT TARIFF'!V705</f>
        <v>0</v>
      </c>
      <c r="T760" s="288">
        <f>'PRINT TARIFF'!W705</f>
        <v>10</v>
      </c>
      <c r="U760" s="288">
        <f>'PRINT TARIFF'!X705</f>
        <v>0</v>
      </c>
      <c r="V760" s="288">
        <f>'PRINT TARIFF'!Y705</f>
        <v>40</v>
      </c>
      <c r="W760" s="288">
        <f>'PRINT TARIFF'!Z705</f>
        <v>6</v>
      </c>
      <c r="X760" s="289">
        <f>'PRINT TARIFF'!AA705</f>
        <v>159</v>
      </c>
      <c r="Y760" s="290">
        <f>'PRINT TARIFF'!AI705</f>
        <v>0</v>
      </c>
      <c r="Z760" s="290" t="str">
        <f>IF('PRINT TARIFF'!AJ705&lt;&gt;"",'PRINT TARIFF'!AJ705,"")</f>
        <v/>
      </c>
      <c r="AA760" s="291">
        <f>'PRINT TARIFF'!AK705</f>
        <v>0</v>
      </c>
      <c r="AB760" s="292"/>
      <c r="AC760" s="292"/>
      <c r="AD760" s="292"/>
      <c r="AE760" s="292"/>
      <c r="AF760" s="292"/>
    </row>
    <row r="761" spans="1:32" ht="13.9" customHeight="1" x14ac:dyDescent="0.2">
      <c r="A761" s="283" t="str">
        <f>'PRINT TARIFF'!A706</f>
        <v>Sydney</v>
      </c>
      <c r="B761" s="284" t="str">
        <f>'PRINT TARIFF'!C706</f>
        <v>Shipco Transport</v>
      </c>
      <c r="C761" s="285" t="str">
        <f>'PRINT TARIFF'!D706</f>
        <v>USA</v>
      </c>
      <c r="D761" s="285" t="str">
        <f>'PRINT TARIFF'!E706</f>
        <v>Norfolk</v>
      </c>
      <c r="E761" s="286"/>
      <c r="F761" s="287" t="str">
        <f>'PRINT TARIFF'!H706</f>
        <v>USD</v>
      </c>
      <c r="G761" s="288">
        <f>'PRINT TARIFF'!I706</f>
        <v>119</v>
      </c>
      <c r="H761" s="288">
        <f>'PRINT TARIFF'!J706</f>
        <v>119</v>
      </c>
      <c r="I761" s="288">
        <f>'PRINT TARIFF'!K706</f>
        <v>119</v>
      </c>
      <c r="J761" s="644" t="str">
        <f>'PRINT TARIFF'!L706</f>
        <v>via USNYC</v>
      </c>
      <c r="K761" s="289">
        <f>'PRINT TARIFF'!N706</f>
        <v>39</v>
      </c>
      <c r="L761" s="288">
        <f>'PRINT TARIFF'!O706</f>
        <v>0</v>
      </c>
      <c r="M761" s="288">
        <f>'PRINT TARIFF'!P706</f>
        <v>0</v>
      </c>
      <c r="N761" s="288">
        <f>'PRINT TARIFF'!Q706</f>
        <v>0</v>
      </c>
      <c r="O761" s="288">
        <f>'PRINT TARIFF'!R706</f>
        <v>13</v>
      </c>
      <c r="P761" s="288">
        <f>'PRINT TARIFF'!S706</f>
        <v>0</v>
      </c>
      <c r="Q761" s="288">
        <f>'PRINT TARIFF'!T706</f>
        <v>6</v>
      </c>
      <c r="R761" s="288">
        <f>'PRINT TARIFF'!U706</f>
        <v>0</v>
      </c>
      <c r="S761" s="288">
        <f>'PRINT TARIFF'!V706</f>
        <v>0</v>
      </c>
      <c r="T761" s="288">
        <f>'PRINT TARIFF'!W706</f>
        <v>10</v>
      </c>
      <c r="U761" s="288">
        <f>'PRINT TARIFF'!X706</f>
        <v>0</v>
      </c>
      <c r="V761" s="288">
        <f>'PRINT TARIFF'!Y706</f>
        <v>40</v>
      </c>
      <c r="W761" s="288">
        <f>'PRINT TARIFF'!Z706</f>
        <v>6</v>
      </c>
      <c r="X761" s="289">
        <f>'PRINT TARIFF'!AA706</f>
        <v>159</v>
      </c>
      <c r="Y761" s="290">
        <f>'PRINT TARIFF'!AI706</f>
        <v>0</v>
      </c>
      <c r="Z761" s="290" t="str">
        <f>IF('PRINT TARIFF'!AJ706&lt;&gt;"",'PRINT TARIFF'!AJ706,"")</f>
        <v/>
      </c>
      <c r="AA761" s="291">
        <f>'PRINT TARIFF'!AK706</f>
        <v>0</v>
      </c>
      <c r="AB761" s="292"/>
      <c r="AC761" s="292"/>
      <c r="AD761" s="292"/>
      <c r="AE761" s="292"/>
      <c r="AF761" s="292"/>
    </row>
    <row r="762" spans="1:32" ht="13.9" customHeight="1" x14ac:dyDescent="0.2">
      <c r="A762" s="283" t="str">
        <f>'PRINT TARIFF'!A707</f>
        <v>Adelaide</v>
      </c>
      <c r="B762" s="284" t="str">
        <f>'PRINT TARIFF'!C707</f>
        <v>Shipco Transport</v>
      </c>
      <c r="C762" s="285" t="str">
        <f>'PRINT TARIFF'!D707</f>
        <v>USA</v>
      </c>
      <c r="D762" s="285" t="str">
        <f>'PRINT TARIFF'!E707</f>
        <v>Philadelphia</v>
      </c>
      <c r="E762" s="286"/>
      <c r="F762" s="287" t="str">
        <f>'PRINT TARIFF'!H707</f>
        <v>USD</v>
      </c>
      <c r="G762" s="288">
        <f>'PRINT TARIFF'!I707</f>
        <v>163</v>
      </c>
      <c r="H762" s="288">
        <f>'PRINT TARIFF'!J707</f>
        <v>163</v>
      </c>
      <c r="I762" s="288">
        <f>'PRINT TARIFF'!K707</f>
        <v>163</v>
      </c>
      <c r="J762" s="644" t="str">
        <f>'PRINT TARIFF'!L707</f>
        <v>via USLAX / via AUMEL</v>
      </c>
      <c r="K762" s="289">
        <f>'PRINT TARIFF'!N707</f>
        <v>30</v>
      </c>
      <c r="L762" s="288">
        <f>'PRINT TARIFF'!O707</f>
        <v>0</v>
      </c>
      <c r="M762" s="288">
        <f>'PRINT TARIFF'!P707</f>
        <v>0</v>
      </c>
      <c r="N762" s="288">
        <f>'PRINT TARIFF'!Q707</f>
        <v>0</v>
      </c>
      <c r="O762" s="288">
        <f>'PRINT TARIFF'!R707</f>
        <v>13</v>
      </c>
      <c r="P762" s="288">
        <f>'PRINT TARIFF'!S707</f>
        <v>0</v>
      </c>
      <c r="Q762" s="288">
        <f>'PRINT TARIFF'!T707</f>
        <v>6</v>
      </c>
      <c r="R762" s="288">
        <f>'PRINT TARIFF'!U707</f>
        <v>0</v>
      </c>
      <c r="S762" s="288">
        <f>'PRINT TARIFF'!V707</f>
        <v>0</v>
      </c>
      <c r="T762" s="288">
        <f>'PRINT TARIFF'!W707</f>
        <v>10</v>
      </c>
      <c r="U762" s="288">
        <f>'PRINT TARIFF'!X707</f>
        <v>0</v>
      </c>
      <c r="V762" s="288">
        <f>'PRINT TARIFF'!Y707</f>
        <v>40</v>
      </c>
      <c r="W762" s="288">
        <f>'PRINT TARIFF'!Z707</f>
        <v>6</v>
      </c>
      <c r="X762" s="289">
        <f>'PRINT TARIFF'!AA707</f>
        <v>160</v>
      </c>
      <c r="Y762" s="290">
        <f>'PRINT TARIFF'!AI707</f>
        <v>0</v>
      </c>
      <c r="Z762" s="290" t="str">
        <f>IF('PRINT TARIFF'!AJ707&lt;&gt;"",'PRINT TARIFF'!AJ707,"")</f>
        <v/>
      </c>
      <c r="AA762" s="291">
        <f>'PRINT TARIFF'!AK707</f>
        <v>0</v>
      </c>
      <c r="AB762" s="292"/>
      <c r="AC762" s="292"/>
      <c r="AD762" s="292"/>
      <c r="AE762" s="292"/>
      <c r="AF762" s="292"/>
    </row>
    <row r="763" spans="1:32" ht="13.9" customHeight="1" x14ac:dyDescent="0.2">
      <c r="A763" s="283" t="str">
        <f>'PRINT TARIFF'!A708</f>
        <v>Brisbane</v>
      </c>
      <c r="B763" s="284" t="str">
        <f>'PRINT TARIFF'!C708</f>
        <v>Shipco Transport</v>
      </c>
      <c r="C763" s="285" t="str">
        <f>'PRINT TARIFF'!D708</f>
        <v>USA</v>
      </c>
      <c r="D763" s="285" t="str">
        <f>'PRINT TARIFF'!E708</f>
        <v>Philadelphia</v>
      </c>
      <c r="E763" s="286"/>
      <c r="F763" s="287" t="str">
        <f>'PRINT TARIFF'!H708</f>
        <v>USD</v>
      </c>
      <c r="G763" s="288">
        <f>'PRINT TARIFF'!I708</f>
        <v>135</v>
      </c>
      <c r="H763" s="288">
        <f>'PRINT TARIFF'!J708</f>
        <v>135</v>
      </c>
      <c r="I763" s="288">
        <f>'PRINT TARIFF'!K708</f>
        <v>135</v>
      </c>
      <c r="J763" s="644" t="str">
        <f>'PRINT TARIFF'!L708</f>
        <v>via USNYC</v>
      </c>
      <c r="K763" s="289">
        <f>'PRINT TARIFF'!N708</f>
        <v>33</v>
      </c>
      <c r="L763" s="288">
        <f>'PRINT TARIFF'!O708</f>
        <v>0</v>
      </c>
      <c r="M763" s="288">
        <f>'PRINT TARIFF'!P708</f>
        <v>0</v>
      </c>
      <c r="N763" s="288">
        <f>'PRINT TARIFF'!Q708</f>
        <v>0</v>
      </c>
      <c r="O763" s="288">
        <f>'PRINT TARIFF'!R708</f>
        <v>13</v>
      </c>
      <c r="P763" s="288">
        <f>'PRINT TARIFF'!S708</f>
        <v>0</v>
      </c>
      <c r="Q763" s="288">
        <f>'PRINT TARIFF'!T708</f>
        <v>6</v>
      </c>
      <c r="R763" s="288">
        <f>'PRINT TARIFF'!U708</f>
        <v>0</v>
      </c>
      <c r="S763" s="288">
        <f>'PRINT TARIFF'!V708</f>
        <v>0</v>
      </c>
      <c r="T763" s="288">
        <f>'PRINT TARIFF'!W708</f>
        <v>10</v>
      </c>
      <c r="U763" s="288">
        <f>'PRINT TARIFF'!X708</f>
        <v>0</v>
      </c>
      <c r="V763" s="288">
        <f>'PRINT TARIFF'!Y708</f>
        <v>40</v>
      </c>
      <c r="W763" s="288">
        <f>'PRINT TARIFF'!Z708</f>
        <v>6</v>
      </c>
      <c r="X763" s="289">
        <f>'PRINT TARIFF'!AA708</f>
        <v>160</v>
      </c>
      <c r="Y763" s="290">
        <f>'PRINT TARIFF'!AI708</f>
        <v>0</v>
      </c>
      <c r="Z763" s="290" t="str">
        <f>IF('PRINT TARIFF'!AJ708&lt;&gt;"",'PRINT TARIFF'!AJ708,"")</f>
        <v/>
      </c>
      <c r="AA763" s="291">
        <f>'PRINT TARIFF'!AK708</f>
        <v>0</v>
      </c>
      <c r="AB763" s="292"/>
      <c r="AC763" s="292"/>
      <c r="AD763" s="292"/>
      <c r="AE763" s="292"/>
      <c r="AF763" s="292"/>
    </row>
    <row r="764" spans="1:32" ht="13.9" customHeight="1" x14ac:dyDescent="0.2">
      <c r="A764" s="283" t="str">
        <f>'PRINT TARIFF'!A709</f>
        <v>Fremantle</v>
      </c>
      <c r="B764" s="284" t="str">
        <f>'PRINT TARIFF'!C709</f>
        <v>Shipco Transport</v>
      </c>
      <c r="C764" s="285" t="str">
        <f>'PRINT TARIFF'!D709</f>
        <v>USA</v>
      </c>
      <c r="D764" s="285" t="str">
        <f>'PRINT TARIFF'!E709</f>
        <v>Philadelphia</v>
      </c>
      <c r="E764" s="286"/>
      <c r="F764" s="287" t="str">
        <f>'PRINT TARIFF'!H709</f>
        <v>USD</v>
      </c>
      <c r="G764" s="288">
        <f>'PRINT TARIFF'!I709</f>
        <v>114</v>
      </c>
      <c r="H764" s="288">
        <f>'PRINT TARIFF'!J709</f>
        <v>114</v>
      </c>
      <c r="I764" s="288">
        <f>'PRINT TARIFF'!K709</f>
        <v>114</v>
      </c>
      <c r="J764" s="644" t="str">
        <f>'PRINT TARIFF'!L709</f>
        <v>via USLAX</v>
      </c>
      <c r="K764" s="289">
        <f>'PRINT TARIFF'!N709</f>
        <v>41</v>
      </c>
      <c r="L764" s="288">
        <f>'PRINT TARIFF'!O709</f>
        <v>0</v>
      </c>
      <c r="M764" s="288">
        <f>'PRINT TARIFF'!P709</f>
        <v>0</v>
      </c>
      <c r="N764" s="288">
        <f>'PRINT TARIFF'!Q709</f>
        <v>0</v>
      </c>
      <c r="O764" s="288">
        <f>'PRINT TARIFF'!R709</f>
        <v>13</v>
      </c>
      <c r="P764" s="288">
        <f>'PRINT TARIFF'!S709</f>
        <v>0</v>
      </c>
      <c r="Q764" s="288">
        <f>'PRINT TARIFF'!T709</f>
        <v>6</v>
      </c>
      <c r="R764" s="288">
        <f>'PRINT TARIFF'!U709</f>
        <v>0</v>
      </c>
      <c r="S764" s="288">
        <f>'PRINT TARIFF'!V709</f>
        <v>0</v>
      </c>
      <c r="T764" s="288">
        <f>'PRINT TARIFF'!W709</f>
        <v>10</v>
      </c>
      <c r="U764" s="288">
        <f>'PRINT TARIFF'!X709</f>
        <v>0</v>
      </c>
      <c r="V764" s="288">
        <f>'PRINT TARIFF'!Y709</f>
        <v>40</v>
      </c>
      <c r="W764" s="288">
        <f>'PRINT TARIFF'!Z709</f>
        <v>6</v>
      </c>
      <c r="X764" s="289">
        <f>'PRINT TARIFF'!AA709</f>
        <v>160</v>
      </c>
      <c r="Y764" s="290">
        <f>'PRINT TARIFF'!AI709</f>
        <v>0</v>
      </c>
      <c r="Z764" s="290" t="str">
        <f>IF('PRINT TARIFF'!AJ709&lt;&gt;"",'PRINT TARIFF'!AJ709,"")</f>
        <v/>
      </c>
      <c r="AA764" s="291">
        <f>'PRINT TARIFF'!AK709</f>
        <v>0</v>
      </c>
      <c r="AB764" s="292"/>
      <c r="AC764" s="292"/>
      <c r="AD764" s="292"/>
      <c r="AE764" s="292"/>
      <c r="AF764" s="292"/>
    </row>
    <row r="765" spans="1:32" ht="13.9" customHeight="1" x14ac:dyDescent="0.2">
      <c r="A765" s="283" t="str">
        <f>'PRINT TARIFF'!A710</f>
        <v>Melbourne</v>
      </c>
      <c r="B765" s="284" t="str">
        <f>'PRINT TARIFF'!C710</f>
        <v>Shipco Transport</v>
      </c>
      <c r="C765" s="285" t="str">
        <f>'PRINT TARIFF'!D710</f>
        <v>USA</v>
      </c>
      <c r="D765" s="285" t="str">
        <f>'PRINT TARIFF'!E710</f>
        <v>Philadelphia</v>
      </c>
      <c r="E765" s="286"/>
      <c r="F765" s="287" t="str">
        <f>'PRINT TARIFF'!H710</f>
        <v>USD</v>
      </c>
      <c r="G765" s="288">
        <f>'PRINT TARIFF'!I710</f>
        <v>116</v>
      </c>
      <c r="H765" s="288">
        <f>'PRINT TARIFF'!J710</f>
        <v>116</v>
      </c>
      <c r="I765" s="288">
        <f>'PRINT TARIFF'!K710</f>
        <v>116</v>
      </c>
      <c r="J765" s="644" t="str">
        <f>'PRINT TARIFF'!L710</f>
        <v>via USNYC</v>
      </c>
      <c r="K765" s="289">
        <f>'PRINT TARIFF'!N710</f>
        <v>38</v>
      </c>
      <c r="L765" s="288">
        <f>'PRINT TARIFF'!O710</f>
        <v>0</v>
      </c>
      <c r="M765" s="288">
        <f>'PRINT TARIFF'!P710</f>
        <v>0</v>
      </c>
      <c r="N765" s="288">
        <f>'PRINT TARIFF'!Q710</f>
        <v>0</v>
      </c>
      <c r="O765" s="288">
        <f>'PRINT TARIFF'!R710</f>
        <v>13</v>
      </c>
      <c r="P765" s="288">
        <f>'PRINT TARIFF'!S710</f>
        <v>0</v>
      </c>
      <c r="Q765" s="288">
        <f>'PRINT TARIFF'!T710</f>
        <v>6</v>
      </c>
      <c r="R765" s="288">
        <f>'PRINT TARIFF'!U710</f>
        <v>0</v>
      </c>
      <c r="S765" s="288">
        <f>'PRINT TARIFF'!V710</f>
        <v>0</v>
      </c>
      <c r="T765" s="288">
        <f>'PRINT TARIFF'!W710</f>
        <v>10</v>
      </c>
      <c r="U765" s="288">
        <f>'PRINT TARIFF'!X710</f>
        <v>0</v>
      </c>
      <c r="V765" s="288">
        <f>'PRINT TARIFF'!Y710</f>
        <v>40</v>
      </c>
      <c r="W765" s="288">
        <f>'PRINT TARIFF'!Z710</f>
        <v>6</v>
      </c>
      <c r="X765" s="289">
        <f>'PRINT TARIFF'!AA710</f>
        <v>160</v>
      </c>
      <c r="Y765" s="290">
        <f>'PRINT TARIFF'!AI710</f>
        <v>0</v>
      </c>
      <c r="Z765" s="290" t="str">
        <f>IF('PRINT TARIFF'!AJ710&lt;&gt;"",'PRINT TARIFF'!AJ710,"")</f>
        <v/>
      </c>
      <c r="AA765" s="291">
        <f>'PRINT TARIFF'!AK710</f>
        <v>0</v>
      </c>
      <c r="AB765" s="292"/>
      <c r="AC765" s="292"/>
      <c r="AD765" s="292"/>
      <c r="AE765" s="292"/>
      <c r="AF765" s="292"/>
    </row>
    <row r="766" spans="1:32" ht="13.9" customHeight="1" x14ac:dyDescent="0.2">
      <c r="A766" s="283" t="str">
        <f>'PRINT TARIFF'!A711</f>
        <v>Sydney</v>
      </c>
      <c r="B766" s="284" t="str">
        <f>'PRINT TARIFF'!C711</f>
        <v>Shipco Transport</v>
      </c>
      <c r="C766" s="285" t="str">
        <f>'PRINT TARIFF'!D711</f>
        <v>USA</v>
      </c>
      <c r="D766" s="285" t="str">
        <f>'PRINT TARIFF'!E711</f>
        <v>Philadelphia</v>
      </c>
      <c r="E766" s="286"/>
      <c r="F766" s="287" t="str">
        <f>'PRINT TARIFF'!H711</f>
        <v>USD</v>
      </c>
      <c r="G766" s="288">
        <f>'PRINT TARIFF'!I711</f>
        <v>116</v>
      </c>
      <c r="H766" s="288">
        <f>'PRINT TARIFF'!J711</f>
        <v>116</v>
      </c>
      <c r="I766" s="288">
        <f>'PRINT TARIFF'!K711</f>
        <v>116</v>
      </c>
      <c r="J766" s="644" t="str">
        <f>'PRINT TARIFF'!L711</f>
        <v>via USNYC</v>
      </c>
      <c r="K766" s="289">
        <f>'PRINT TARIFF'!N711</f>
        <v>39</v>
      </c>
      <c r="L766" s="288">
        <f>'PRINT TARIFF'!O711</f>
        <v>0</v>
      </c>
      <c r="M766" s="288">
        <f>'PRINT TARIFF'!P711</f>
        <v>0</v>
      </c>
      <c r="N766" s="288">
        <f>'PRINT TARIFF'!Q711</f>
        <v>0</v>
      </c>
      <c r="O766" s="288">
        <f>'PRINT TARIFF'!R711</f>
        <v>13</v>
      </c>
      <c r="P766" s="288">
        <f>'PRINT TARIFF'!S711</f>
        <v>0</v>
      </c>
      <c r="Q766" s="288">
        <f>'PRINT TARIFF'!T711</f>
        <v>6</v>
      </c>
      <c r="R766" s="288">
        <f>'PRINT TARIFF'!U711</f>
        <v>0</v>
      </c>
      <c r="S766" s="288">
        <f>'PRINT TARIFF'!V711</f>
        <v>0</v>
      </c>
      <c r="T766" s="288">
        <f>'PRINT TARIFF'!W711</f>
        <v>10</v>
      </c>
      <c r="U766" s="288">
        <f>'PRINT TARIFF'!X711</f>
        <v>0</v>
      </c>
      <c r="V766" s="288">
        <f>'PRINT TARIFF'!Y711</f>
        <v>40</v>
      </c>
      <c r="W766" s="288">
        <f>'PRINT TARIFF'!Z711</f>
        <v>6</v>
      </c>
      <c r="X766" s="289">
        <f>'PRINT TARIFF'!AA711</f>
        <v>160</v>
      </c>
      <c r="Y766" s="290">
        <f>'PRINT TARIFF'!AI711</f>
        <v>0</v>
      </c>
      <c r="Z766" s="290" t="str">
        <f>IF('PRINT TARIFF'!AJ711&lt;&gt;"",'PRINT TARIFF'!AJ711,"")</f>
        <v/>
      </c>
      <c r="AA766" s="291">
        <f>'PRINT TARIFF'!AK711</f>
        <v>0</v>
      </c>
      <c r="AB766" s="292"/>
      <c r="AC766" s="292"/>
      <c r="AD766" s="292"/>
      <c r="AE766" s="292"/>
      <c r="AF766" s="292"/>
    </row>
    <row r="767" spans="1:32" ht="13.9" customHeight="1" x14ac:dyDescent="0.2">
      <c r="A767" s="283" t="str">
        <f>'PRINT TARIFF'!A712</f>
        <v>Adelaide</v>
      </c>
      <c r="B767" s="284" t="str">
        <f>'PRINT TARIFF'!C712</f>
        <v>Shipco Transport</v>
      </c>
      <c r="C767" s="285" t="str">
        <f>'PRINT TARIFF'!D712</f>
        <v>USA</v>
      </c>
      <c r="D767" s="285" t="str">
        <f>'PRINT TARIFF'!E712</f>
        <v>Portland</v>
      </c>
      <c r="E767" s="286"/>
      <c r="F767" s="287" t="str">
        <f>'PRINT TARIFF'!H712</f>
        <v>USD</v>
      </c>
      <c r="G767" s="288">
        <f>'PRINT TARIFF'!I712</f>
        <v>171</v>
      </c>
      <c r="H767" s="288">
        <f>'PRINT TARIFF'!J712</f>
        <v>171</v>
      </c>
      <c r="I767" s="288">
        <f>'PRINT TARIFF'!K712</f>
        <v>171</v>
      </c>
      <c r="J767" s="644" t="str">
        <f>'PRINT TARIFF'!L712</f>
        <v>via USLAX / via AUMEL</v>
      </c>
      <c r="K767" s="289">
        <f>'PRINT TARIFF'!N712</f>
        <v>32</v>
      </c>
      <c r="L767" s="288">
        <f>'PRINT TARIFF'!O712</f>
        <v>0</v>
      </c>
      <c r="M767" s="288">
        <f>'PRINT TARIFF'!P712</f>
        <v>0</v>
      </c>
      <c r="N767" s="288">
        <f>'PRINT TARIFF'!Q712</f>
        <v>0</v>
      </c>
      <c r="O767" s="288">
        <f>'PRINT TARIFF'!R712</f>
        <v>13</v>
      </c>
      <c r="P767" s="288">
        <f>'PRINT TARIFF'!S712</f>
        <v>0</v>
      </c>
      <c r="Q767" s="288">
        <f>'PRINT TARIFF'!T712</f>
        <v>6</v>
      </c>
      <c r="R767" s="288">
        <f>'PRINT TARIFF'!U712</f>
        <v>0</v>
      </c>
      <c r="S767" s="288">
        <f>'PRINT TARIFF'!V712</f>
        <v>0</v>
      </c>
      <c r="T767" s="288">
        <f>'PRINT TARIFF'!W712</f>
        <v>10</v>
      </c>
      <c r="U767" s="288">
        <f>'PRINT TARIFF'!X712</f>
        <v>0</v>
      </c>
      <c r="V767" s="288">
        <f>'PRINT TARIFF'!Y712</f>
        <v>40</v>
      </c>
      <c r="W767" s="288">
        <f>'PRINT TARIFF'!Z712</f>
        <v>6</v>
      </c>
      <c r="X767" s="289">
        <f>'PRINT TARIFF'!AA712</f>
        <v>161</v>
      </c>
      <c r="Y767" s="290">
        <f>'PRINT TARIFF'!AI712</f>
        <v>0</v>
      </c>
      <c r="Z767" s="290" t="str">
        <f>IF('PRINT TARIFF'!AJ712&lt;&gt;"",'PRINT TARIFF'!AJ712,"")</f>
        <v/>
      </c>
      <c r="AA767" s="291">
        <f>'PRINT TARIFF'!AK712</f>
        <v>0</v>
      </c>
      <c r="AB767" s="292"/>
      <c r="AC767" s="292"/>
      <c r="AD767" s="292"/>
      <c r="AE767" s="292"/>
      <c r="AF767" s="292"/>
    </row>
    <row r="768" spans="1:32" ht="13.9" customHeight="1" x14ac:dyDescent="0.2">
      <c r="A768" s="283" t="str">
        <f>'PRINT TARIFF'!A713</f>
        <v>Brisbane</v>
      </c>
      <c r="B768" s="284" t="str">
        <f>'PRINT TARIFF'!C713</f>
        <v>Shipco Transport</v>
      </c>
      <c r="C768" s="285" t="str">
        <f>'PRINT TARIFF'!D713</f>
        <v>USA</v>
      </c>
      <c r="D768" s="285" t="str">
        <f>'PRINT TARIFF'!E713</f>
        <v>Portland</v>
      </c>
      <c r="E768" s="286"/>
      <c r="F768" s="287" t="str">
        <f>'PRINT TARIFF'!H713</f>
        <v>USD</v>
      </c>
      <c r="G768" s="288">
        <f>'PRINT TARIFF'!I713</f>
        <v>144</v>
      </c>
      <c r="H768" s="288">
        <f>'PRINT TARIFF'!J713</f>
        <v>144</v>
      </c>
      <c r="I768" s="288">
        <f>'PRINT TARIFF'!K713</f>
        <v>144</v>
      </c>
      <c r="J768" s="644" t="str">
        <f>'PRINT TARIFF'!L713</f>
        <v>via USLAX</v>
      </c>
      <c r="K768" s="289">
        <f>'PRINT TARIFF'!N713</f>
        <v>43</v>
      </c>
      <c r="L768" s="288">
        <f>'PRINT TARIFF'!O713</f>
        <v>0</v>
      </c>
      <c r="M768" s="288">
        <f>'PRINT TARIFF'!P713</f>
        <v>0</v>
      </c>
      <c r="N768" s="288">
        <f>'PRINT TARIFF'!Q713</f>
        <v>0</v>
      </c>
      <c r="O768" s="288">
        <f>'PRINT TARIFF'!R713</f>
        <v>13</v>
      </c>
      <c r="P768" s="288">
        <f>'PRINT TARIFF'!S713</f>
        <v>0</v>
      </c>
      <c r="Q768" s="288">
        <f>'PRINT TARIFF'!T713</f>
        <v>6</v>
      </c>
      <c r="R768" s="288">
        <f>'PRINT TARIFF'!U713</f>
        <v>0</v>
      </c>
      <c r="S768" s="288">
        <f>'PRINT TARIFF'!V713</f>
        <v>0</v>
      </c>
      <c r="T768" s="288">
        <f>'PRINT TARIFF'!W713</f>
        <v>10</v>
      </c>
      <c r="U768" s="288">
        <f>'PRINT TARIFF'!X713</f>
        <v>0</v>
      </c>
      <c r="V768" s="288">
        <f>'PRINT TARIFF'!Y713</f>
        <v>40</v>
      </c>
      <c r="W768" s="288">
        <f>'PRINT TARIFF'!Z713</f>
        <v>6</v>
      </c>
      <c r="X768" s="289">
        <f>'PRINT TARIFF'!AA713</f>
        <v>161</v>
      </c>
      <c r="Y768" s="290">
        <f>'PRINT TARIFF'!AI713</f>
        <v>0</v>
      </c>
      <c r="Z768" s="290" t="str">
        <f>IF('PRINT TARIFF'!AJ713&lt;&gt;"",'PRINT TARIFF'!AJ713,"")</f>
        <v/>
      </c>
      <c r="AA768" s="291">
        <f>'PRINT TARIFF'!AK713</f>
        <v>0</v>
      </c>
      <c r="AB768" s="292"/>
      <c r="AC768" s="292"/>
      <c r="AD768" s="292"/>
      <c r="AE768" s="292"/>
      <c r="AF768" s="292"/>
    </row>
    <row r="769" spans="1:32" ht="13.9" customHeight="1" x14ac:dyDescent="0.2">
      <c r="A769" s="283" t="str">
        <f>'PRINT TARIFF'!A714</f>
        <v>Fremantle</v>
      </c>
      <c r="B769" s="284" t="str">
        <f>'PRINT TARIFF'!C714</f>
        <v>Shipco Transport</v>
      </c>
      <c r="C769" s="285" t="str">
        <f>'PRINT TARIFF'!D714</f>
        <v>USA</v>
      </c>
      <c r="D769" s="285" t="str">
        <f>'PRINT TARIFF'!E714</f>
        <v>Portland</v>
      </c>
      <c r="E769" s="286"/>
      <c r="F769" s="287" t="str">
        <f>'PRINT TARIFF'!H714</f>
        <v>USD</v>
      </c>
      <c r="G769" s="288">
        <f>'PRINT TARIFF'!I714</f>
        <v>94</v>
      </c>
      <c r="H769" s="288">
        <f>'PRINT TARIFF'!J714</f>
        <v>94</v>
      </c>
      <c r="I769" s="288">
        <f>'PRINT TARIFF'!K714</f>
        <v>94</v>
      </c>
      <c r="J769" s="644" t="str">
        <f>'PRINT TARIFF'!L714</f>
        <v>via USLAX</v>
      </c>
      <c r="K769" s="289">
        <f>'PRINT TARIFF'!N714</f>
        <v>41</v>
      </c>
      <c r="L769" s="288">
        <f>'PRINT TARIFF'!O714</f>
        <v>0</v>
      </c>
      <c r="M769" s="288">
        <f>'PRINT TARIFF'!P714</f>
        <v>0</v>
      </c>
      <c r="N769" s="288">
        <f>'PRINT TARIFF'!Q714</f>
        <v>0</v>
      </c>
      <c r="O769" s="288">
        <f>'PRINT TARIFF'!R714</f>
        <v>13</v>
      </c>
      <c r="P769" s="288">
        <f>'PRINT TARIFF'!S714</f>
        <v>0</v>
      </c>
      <c r="Q769" s="288">
        <f>'PRINT TARIFF'!T714</f>
        <v>6</v>
      </c>
      <c r="R769" s="288">
        <f>'PRINT TARIFF'!U714</f>
        <v>0</v>
      </c>
      <c r="S769" s="288">
        <f>'PRINT TARIFF'!V714</f>
        <v>0</v>
      </c>
      <c r="T769" s="288">
        <f>'PRINT TARIFF'!W714</f>
        <v>10</v>
      </c>
      <c r="U769" s="288">
        <f>'PRINT TARIFF'!X714</f>
        <v>0</v>
      </c>
      <c r="V769" s="288">
        <f>'PRINT TARIFF'!Y714</f>
        <v>40</v>
      </c>
      <c r="W769" s="288">
        <f>'PRINT TARIFF'!Z714</f>
        <v>6</v>
      </c>
      <c r="X769" s="289">
        <f>'PRINT TARIFF'!AA714</f>
        <v>161</v>
      </c>
      <c r="Y769" s="290">
        <f>'PRINT TARIFF'!AI714</f>
        <v>0</v>
      </c>
      <c r="Z769" s="290" t="str">
        <f>IF('PRINT TARIFF'!AJ714&lt;&gt;"",'PRINT TARIFF'!AJ714,"")</f>
        <v/>
      </c>
      <c r="AA769" s="291">
        <f>'PRINT TARIFF'!AK714</f>
        <v>0</v>
      </c>
      <c r="AB769" s="292"/>
      <c r="AC769" s="292"/>
      <c r="AD769" s="292"/>
      <c r="AE769" s="292"/>
      <c r="AF769" s="292"/>
    </row>
    <row r="770" spans="1:32" ht="13.9" customHeight="1" x14ac:dyDescent="0.2">
      <c r="A770" s="283" t="str">
        <f>'PRINT TARIFF'!A715</f>
        <v>Melbourne</v>
      </c>
      <c r="B770" s="284" t="str">
        <f>'PRINT TARIFF'!C715</f>
        <v>Shipco Transport</v>
      </c>
      <c r="C770" s="285" t="str">
        <f>'PRINT TARIFF'!D715</f>
        <v>USA</v>
      </c>
      <c r="D770" s="285" t="str">
        <f>'PRINT TARIFF'!E715</f>
        <v>Portland</v>
      </c>
      <c r="E770" s="286"/>
      <c r="F770" s="287" t="str">
        <f>'PRINT TARIFF'!H715</f>
        <v>USD</v>
      </c>
      <c r="G770" s="288">
        <f>'PRINT TARIFF'!I715</f>
        <v>129</v>
      </c>
      <c r="H770" s="288">
        <f>'PRINT TARIFF'!J715</f>
        <v>129</v>
      </c>
      <c r="I770" s="288">
        <f>'PRINT TARIFF'!K715</f>
        <v>129</v>
      </c>
      <c r="J770" s="644" t="str">
        <f>'PRINT TARIFF'!L715</f>
        <v>via USLAX</v>
      </c>
      <c r="K770" s="289">
        <f>'PRINT TARIFF'!N715</f>
        <v>29</v>
      </c>
      <c r="L770" s="288">
        <f>'PRINT TARIFF'!O715</f>
        <v>0</v>
      </c>
      <c r="M770" s="288">
        <f>'PRINT TARIFF'!P715</f>
        <v>0</v>
      </c>
      <c r="N770" s="288">
        <f>'PRINT TARIFF'!Q715</f>
        <v>0</v>
      </c>
      <c r="O770" s="288">
        <f>'PRINT TARIFF'!R715</f>
        <v>13</v>
      </c>
      <c r="P770" s="288">
        <f>'PRINT TARIFF'!S715</f>
        <v>0</v>
      </c>
      <c r="Q770" s="288">
        <f>'PRINT TARIFF'!T715</f>
        <v>6</v>
      </c>
      <c r="R770" s="288">
        <f>'PRINT TARIFF'!U715</f>
        <v>0</v>
      </c>
      <c r="S770" s="288">
        <f>'PRINT TARIFF'!V715</f>
        <v>0</v>
      </c>
      <c r="T770" s="288">
        <f>'PRINT TARIFF'!W715</f>
        <v>10</v>
      </c>
      <c r="U770" s="288">
        <f>'PRINT TARIFF'!X715</f>
        <v>0</v>
      </c>
      <c r="V770" s="288">
        <f>'PRINT TARIFF'!Y715</f>
        <v>40</v>
      </c>
      <c r="W770" s="288">
        <f>'PRINT TARIFF'!Z715</f>
        <v>6</v>
      </c>
      <c r="X770" s="289">
        <f>'PRINT TARIFF'!AA715</f>
        <v>161</v>
      </c>
      <c r="Y770" s="290">
        <f>'PRINT TARIFF'!AI715</f>
        <v>0</v>
      </c>
      <c r="Z770" s="290" t="str">
        <f>IF('PRINT TARIFF'!AJ715&lt;&gt;"",'PRINT TARIFF'!AJ715,"")</f>
        <v/>
      </c>
      <c r="AA770" s="291">
        <f>'PRINT TARIFF'!AK715</f>
        <v>0</v>
      </c>
      <c r="AB770" s="292"/>
      <c r="AC770" s="292"/>
      <c r="AD770" s="292"/>
      <c r="AE770" s="292"/>
      <c r="AF770" s="292"/>
    </row>
    <row r="771" spans="1:32" ht="13.9" customHeight="1" x14ac:dyDescent="0.2">
      <c r="A771" s="283" t="str">
        <f>'PRINT TARIFF'!A716</f>
        <v>Sydney</v>
      </c>
      <c r="B771" s="284" t="str">
        <f>'PRINT TARIFF'!C716</f>
        <v>Shipco Transport</v>
      </c>
      <c r="C771" s="285" t="str">
        <f>'PRINT TARIFF'!D716</f>
        <v>USA</v>
      </c>
      <c r="D771" s="285" t="str">
        <f>'PRINT TARIFF'!E716</f>
        <v>Portland</v>
      </c>
      <c r="E771" s="286"/>
      <c r="F771" s="287" t="str">
        <f>'PRINT TARIFF'!H716</f>
        <v>USD</v>
      </c>
      <c r="G771" s="288">
        <f>'PRINT TARIFF'!I716</f>
        <v>129</v>
      </c>
      <c r="H771" s="288">
        <f>'PRINT TARIFF'!J716</f>
        <v>129</v>
      </c>
      <c r="I771" s="288">
        <f>'PRINT TARIFF'!K716</f>
        <v>129</v>
      </c>
      <c r="J771" s="644" t="str">
        <f>'PRINT TARIFF'!L716</f>
        <v>via USLAX</v>
      </c>
      <c r="K771" s="289">
        <f>'PRINT TARIFF'!N716</f>
        <v>26</v>
      </c>
      <c r="L771" s="288">
        <f>'PRINT TARIFF'!O716</f>
        <v>0</v>
      </c>
      <c r="M771" s="288">
        <f>'PRINT TARIFF'!P716</f>
        <v>0</v>
      </c>
      <c r="N771" s="288">
        <f>'PRINT TARIFF'!Q716</f>
        <v>0</v>
      </c>
      <c r="O771" s="288">
        <f>'PRINT TARIFF'!R716</f>
        <v>13</v>
      </c>
      <c r="P771" s="288">
        <f>'PRINT TARIFF'!S716</f>
        <v>0</v>
      </c>
      <c r="Q771" s="288">
        <f>'PRINT TARIFF'!T716</f>
        <v>6</v>
      </c>
      <c r="R771" s="288">
        <f>'PRINT TARIFF'!U716</f>
        <v>0</v>
      </c>
      <c r="S771" s="288">
        <f>'PRINT TARIFF'!V716</f>
        <v>0</v>
      </c>
      <c r="T771" s="288">
        <f>'PRINT TARIFF'!W716</f>
        <v>10</v>
      </c>
      <c r="U771" s="288">
        <f>'PRINT TARIFF'!X716</f>
        <v>0</v>
      </c>
      <c r="V771" s="288">
        <f>'PRINT TARIFF'!Y716</f>
        <v>40</v>
      </c>
      <c r="W771" s="288">
        <f>'PRINT TARIFF'!Z716</f>
        <v>6</v>
      </c>
      <c r="X771" s="289">
        <f>'PRINT TARIFF'!AA716</f>
        <v>161</v>
      </c>
      <c r="Y771" s="290">
        <f>'PRINT TARIFF'!AI716</f>
        <v>0</v>
      </c>
      <c r="Z771" s="290" t="str">
        <f>IF('PRINT TARIFF'!AJ716&lt;&gt;"",'PRINT TARIFF'!AJ716,"")</f>
        <v/>
      </c>
      <c r="AA771" s="291">
        <f>'PRINT TARIFF'!AK716</f>
        <v>0</v>
      </c>
      <c r="AB771" s="292"/>
      <c r="AC771" s="292"/>
      <c r="AD771" s="292"/>
      <c r="AE771" s="292"/>
      <c r="AF771" s="292"/>
    </row>
    <row r="772" spans="1:32" ht="13.9" customHeight="1" x14ac:dyDescent="0.2">
      <c r="A772" s="283" t="str">
        <f>'PRINT TARIFF'!A717</f>
        <v>Adelaide</v>
      </c>
      <c r="B772" s="284" t="str">
        <f>'PRINT TARIFF'!C717</f>
        <v>Shipco Transport</v>
      </c>
      <c r="C772" s="285" t="str">
        <f>'PRINT TARIFF'!D717</f>
        <v>USA</v>
      </c>
      <c r="D772" s="285" t="str">
        <f>'PRINT TARIFF'!E717</f>
        <v>San Francisco</v>
      </c>
      <c r="E772" s="286"/>
      <c r="F772" s="287" t="str">
        <f>'PRINT TARIFF'!H717</f>
        <v>USD</v>
      </c>
      <c r="G772" s="288">
        <f>'PRINT TARIFF'!I717</f>
        <v>116</v>
      </c>
      <c r="H772" s="288">
        <f>'PRINT TARIFF'!J717</f>
        <v>116</v>
      </c>
      <c r="I772" s="288">
        <f>'PRINT TARIFF'!K717</f>
        <v>116</v>
      </c>
      <c r="J772" s="644" t="str">
        <f>'PRINT TARIFF'!L717</f>
        <v>via USLAX / via AUMEL</v>
      </c>
      <c r="K772" s="289">
        <f>'PRINT TARIFF'!N717</f>
        <v>32</v>
      </c>
      <c r="L772" s="288">
        <f>'PRINT TARIFF'!O717</f>
        <v>0</v>
      </c>
      <c r="M772" s="288">
        <f>'PRINT TARIFF'!P717</f>
        <v>0</v>
      </c>
      <c r="N772" s="288">
        <f>'PRINT TARIFF'!Q717</f>
        <v>0</v>
      </c>
      <c r="O772" s="288">
        <f>'PRINT TARIFF'!R717</f>
        <v>13</v>
      </c>
      <c r="P772" s="288">
        <f>'PRINT TARIFF'!S717</f>
        <v>0</v>
      </c>
      <c r="Q772" s="288">
        <f>'PRINT TARIFF'!T717</f>
        <v>6</v>
      </c>
      <c r="R772" s="288">
        <f>'PRINT TARIFF'!U717</f>
        <v>0</v>
      </c>
      <c r="S772" s="288">
        <f>'PRINT TARIFF'!V717</f>
        <v>0</v>
      </c>
      <c r="T772" s="288">
        <f>'PRINT TARIFF'!W717</f>
        <v>10</v>
      </c>
      <c r="U772" s="288">
        <f>'PRINT TARIFF'!X717</f>
        <v>0</v>
      </c>
      <c r="V772" s="288">
        <f>'PRINT TARIFF'!Y717</f>
        <v>40</v>
      </c>
      <c r="W772" s="288">
        <f>'PRINT TARIFF'!Z717</f>
        <v>6</v>
      </c>
      <c r="X772" s="289">
        <f>'PRINT TARIFF'!AA717</f>
        <v>162</v>
      </c>
      <c r="Y772" s="290">
        <f>'PRINT TARIFF'!AI717</f>
        <v>0</v>
      </c>
      <c r="Z772" s="290" t="str">
        <f>IF('PRINT TARIFF'!AJ717&lt;&gt;"",'PRINT TARIFF'!AJ717,"")</f>
        <v/>
      </c>
      <c r="AA772" s="291">
        <f>'PRINT TARIFF'!AK717</f>
        <v>0</v>
      </c>
      <c r="AB772" s="292"/>
      <c r="AC772" s="292"/>
      <c r="AD772" s="292"/>
      <c r="AE772" s="292"/>
      <c r="AF772" s="292"/>
    </row>
    <row r="773" spans="1:32" ht="13.9" customHeight="1" x14ac:dyDescent="0.2">
      <c r="A773" s="283" t="str">
        <f>'PRINT TARIFF'!A718</f>
        <v>Brisbane</v>
      </c>
      <c r="B773" s="284" t="str">
        <f>'PRINT TARIFF'!C718</f>
        <v>Shipco Transport</v>
      </c>
      <c r="C773" s="285" t="str">
        <f>'PRINT TARIFF'!D718</f>
        <v>USA</v>
      </c>
      <c r="D773" s="285" t="str">
        <f>'PRINT TARIFF'!E718</f>
        <v>San Francisco</v>
      </c>
      <c r="E773" s="286"/>
      <c r="F773" s="287" t="str">
        <f>'PRINT TARIFF'!H718</f>
        <v>USD</v>
      </c>
      <c r="G773" s="288">
        <f>'PRINT TARIFF'!I718</f>
        <v>101</v>
      </c>
      <c r="H773" s="288">
        <f>'PRINT TARIFF'!J718</f>
        <v>101</v>
      </c>
      <c r="I773" s="288">
        <f>'PRINT TARIFF'!K718</f>
        <v>101</v>
      </c>
      <c r="J773" s="644" t="str">
        <f>'PRINT TARIFF'!L718</f>
        <v>via USLAX</v>
      </c>
      <c r="K773" s="289">
        <f>'PRINT TARIFF'!N718</f>
        <v>43</v>
      </c>
      <c r="L773" s="288">
        <f>'PRINT TARIFF'!O718</f>
        <v>0</v>
      </c>
      <c r="M773" s="288">
        <f>'PRINT TARIFF'!P718</f>
        <v>0</v>
      </c>
      <c r="N773" s="288">
        <f>'PRINT TARIFF'!Q718</f>
        <v>0</v>
      </c>
      <c r="O773" s="288">
        <f>'PRINT TARIFF'!R718</f>
        <v>13</v>
      </c>
      <c r="P773" s="288">
        <f>'PRINT TARIFF'!S718</f>
        <v>0</v>
      </c>
      <c r="Q773" s="288">
        <f>'PRINT TARIFF'!T718</f>
        <v>6</v>
      </c>
      <c r="R773" s="288">
        <f>'PRINT TARIFF'!U718</f>
        <v>0</v>
      </c>
      <c r="S773" s="288">
        <f>'PRINT TARIFF'!V718</f>
        <v>0</v>
      </c>
      <c r="T773" s="288">
        <f>'PRINT TARIFF'!W718</f>
        <v>10</v>
      </c>
      <c r="U773" s="288">
        <f>'PRINT TARIFF'!X718</f>
        <v>0</v>
      </c>
      <c r="V773" s="288">
        <f>'PRINT TARIFF'!Y718</f>
        <v>40</v>
      </c>
      <c r="W773" s="288">
        <f>'PRINT TARIFF'!Z718</f>
        <v>6</v>
      </c>
      <c r="X773" s="289">
        <f>'PRINT TARIFF'!AA718</f>
        <v>162</v>
      </c>
      <c r="Y773" s="290">
        <f>'PRINT TARIFF'!AI718</f>
        <v>0</v>
      </c>
      <c r="Z773" s="290" t="str">
        <f>IF('PRINT TARIFF'!AJ718&lt;&gt;"",'PRINT TARIFF'!AJ718,"")</f>
        <v/>
      </c>
      <c r="AA773" s="291">
        <f>'PRINT TARIFF'!AK718</f>
        <v>0</v>
      </c>
      <c r="AB773" s="292"/>
      <c r="AC773" s="292"/>
      <c r="AD773" s="292"/>
      <c r="AE773" s="292"/>
      <c r="AF773" s="292"/>
    </row>
    <row r="774" spans="1:32" ht="13.9" customHeight="1" x14ac:dyDescent="0.2">
      <c r="A774" s="283" t="str">
        <f>'PRINT TARIFF'!A719</f>
        <v>Fremantle</v>
      </c>
      <c r="B774" s="284" t="str">
        <f>'PRINT TARIFF'!C719</f>
        <v>Shipco Transport</v>
      </c>
      <c r="C774" s="285" t="str">
        <f>'PRINT TARIFF'!D719</f>
        <v>USA</v>
      </c>
      <c r="D774" s="285" t="str">
        <f>'PRINT TARIFF'!E719</f>
        <v>San Francisco</v>
      </c>
      <c r="E774" s="286"/>
      <c r="F774" s="287" t="str">
        <f>'PRINT TARIFF'!H719</f>
        <v>USD</v>
      </c>
      <c r="G774" s="288">
        <f>'PRINT TARIFF'!I719</f>
        <v>73</v>
      </c>
      <c r="H774" s="288">
        <f>'PRINT TARIFF'!J719</f>
        <v>73</v>
      </c>
      <c r="I774" s="288">
        <f>'PRINT TARIFF'!K719</f>
        <v>73</v>
      </c>
      <c r="J774" s="644" t="str">
        <f>'PRINT TARIFF'!L719</f>
        <v>via USLAX</v>
      </c>
      <c r="K774" s="289">
        <f>'PRINT TARIFF'!N719</f>
        <v>41</v>
      </c>
      <c r="L774" s="288">
        <f>'PRINT TARIFF'!O719</f>
        <v>0</v>
      </c>
      <c r="M774" s="288">
        <f>'PRINT TARIFF'!P719</f>
        <v>0</v>
      </c>
      <c r="N774" s="288">
        <f>'PRINT TARIFF'!Q719</f>
        <v>0</v>
      </c>
      <c r="O774" s="288">
        <f>'PRINT TARIFF'!R719</f>
        <v>13</v>
      </c>
      <c r="P774" s="288">
        <f>'PRINT TARIFF'!S719</f>
        <v>0</v>
      </c>
      <c r="Q774" s="288">
        <f>'PRINT TARIFF'!T719</f>
        <v>6</v>
      </c>
      <c r="R774" s="288">
        <f>'PRINT TARIFF'!U719</f>
        <v>0</v>
      </c>
      <c r="S774" s="288">
        <f>'PRINT TARIFF'!V719</f>
        <v>0</v>
      </c>
      <c r="T774" s="288">
        <f>'PRINT TARIFF'!W719</f>
        <v>10</v>
      </c>
      <c r="U774" s="288">
        <f>'PRINT TARIFF'!X719</f>
        <v>0</v>
      </c>
      <c r="V774" s="288">
        <f>'PRINT TARIFF'!Y719</f>
        <v>40</v>
      </c>
      <c r="W774" s="288">
        <f>'PRINT TARIFF'!Z719</f>
        <v>6</v>
      </c>
      <c r="X774" s="289">
        <f>'PRINT TARIFF'!AA719</f>
        <v>162</v>
      </c>
      <c r="Y774" s="290">
        <f>'PRINT TARIFF'!AI719</f>
        <v>0</v>
      </c>
      <c r="Z774" s="290" t="str">
        <f>IF('PRINT TARIFF'!AJ719&lt;&gt;"",'PRINT TARIFF'!AJ719,"")</f>
        <v/>
      </c>
      <c r="AA774" s="291">
        <f>'PRINT TARIFF'!AK719</f>
        <v>0</v>
      </c>
      <c r="AB774" s="292"/>
      <c r="AC774" s="292"/>
      <c r="AD774" s="292"/>
      <c r="AE774" s="292"/>
      <c r="AF774" s="292"/>
    </row>
    <row r="775" spans="1:32" ht="13.9" customHeight="1" x14ac:dyDescent="0.2">
      <c r="A775" s="283" t="str">
        <f>'PRINT TARIFF'!A720</f>
        <v>Melbourne</v>
      </c>
      <c r="B775" s="284" t="str">
        <f>'PRINT TARIFF'!C720</f>
        <v>Shipco Transport</v>
      </c>
      <c r="C775" s="285" t="str">
        <f>'PRINT TARIFF'!D720</f>
        <v>USA</v>
      </c>
      <c r="D775" s="285" t="str">
        <f>'PRINT TARIFF'!E720</f>
        <v>San Francisco</v>
      </c>
      <c r="E775" s="286"/>
      <c r="F775" s="287" t="str">
        <f>'PRINT TARIFF'!H720</f>
        <v>USD</v>
      </c>
      <c r="G775" s="288">
        <f>'PRINT TARIFF'!I720</f>
        <v>88</v>
      </c>
      <c r="H775" s="288">
        <f>'PRINT TARIFF'!J720</f>
        <v>88</v>
      </c>
      <c r="I775" s="288">
        <f>'PRINT TARIFF'!K720</f>
        <v>88</v>
      </c>
      <c r="J775" s="644" t="str">
        <f>'PRINT TARIFF'!L720</f>
        <v>via USLAX</v>
      </c>
      <c r="K775" s="289">
        <f>'PRINT TARIFF'!N720</f>
        <v>29</v>
      </c>
      <c r="L775" s="288">
        <f>'PRINT TARIFF'!O720</f>
        <v>0</v>
      </c>
      <c r="M775" s="288">
        <f>'PRINT TARIFF'!P720</f>
        <v>0</v>
      </c>
      <c r="N775" s="288">
        <f>'PRINT TARIFF'!Q720</f>
        <v>0</v>
      </c>
      <c r="O775" s="288">
        <f>'PRINT TARIFF'!R720</f>
        <v>13</v>
      </c>
      <c r="P775" s="288">
        <f>'PRINT TARIFF'!S720</f>
        <v>0</v>
      </c>
      <c r="Q775" s="288">
        <f>'PRINT TARIFF'!T720</f>
        <v>6</v>
      </c>
      <c r="R775" s="288">
        <f>'PRINT TARIFF'!U720</f>
        <v>0</v>
      </c>
      <c r="S775" s="288">
        <f>'PRINT TARIFF'!V720</f>
        <v>0</v>
      </c>
      <c r="T775" s="288">
        <f>'PRINT TARIFF'!W720</f>
        <v>10</v>
      </c>
      <c r="U775" s="288">
        <f>'PRINT TARIFF'!X720</f>
        <v>0</v>
      </c>
      <c r="V775" s="288">
        <f>'PRINT TARIFF'!Y720</f>
        <v>40</v>
      </c>
      <c r="W775" s="288">
        <f>'PRINT TARIFF'!Z720</f>
        <v>6</v>
      </c>
      <c r="X775" s="289">
        <f>'PRINT TARIFF'!AA720</f>
        <v>162</v>
      </c>
      <c r="Y775" s="290">
        <f>'PRINT TARIFF'!AI720</f>
        <v>0</v>
      </c>
      <c r="Z775" s="290" t="str">
        <f>IF('PRINT TARIFF'!AJ720&lt;&gt;"",'PRINT TARIFF'!AJ720,"")</f>
        <v/>
      </c>
      <c r="AA775" s="291">
        <f>'PRINT TARIFF'!AK720</f>
        <v>0</v>
      </c>
      <c r="AB775" s="292"/>
      <c r="AC775" s="292"/>
      <c r="AD775" s="292"/>
      <c r="AE775" s="292"/>
      <c r="AF775" s="292"/>
    </row>
    <row r="776" spans="1:32" ht="13.9" customHeight="1" x14ac:dyDescent="0.2">
      <c r="A776" s="283" t="str">
        <f>'PRINT TARIFF'!A721</f>
        <v>Sydney</v>
      </c>
      <c r="B776" s="284" t="str">
        <f>'PRINT TARIFF'!C721</f>
        <v>Shipco Transport</v>
      </c>
      <c r="C776" s="285" t="str">
        <f>'PRINT TARIFF'!D721</f>
        <v>USA</v>
      </c>
      <c r="D776" s="285" t="str">
        <f>'PRINT TARIFF'!E721</f>
        <v>San Francisco</v>
      </c>
      <c r="E776" s="286"/>
      <c r="F776" s="287" t="str">
        <f>'PRINT TARIFF'!H721</f>
        <v>USD</v>
      </c>
      <c r="G776" s="288">
        <f>'PRINT TARIFF'!I721</f>
        <v>88</v>
      </c>
      <c r="H776" s="288">
        <f>'PRINT TARIFF'!J721</f>
        <v>88</v>
      </c>
      <c r="I776" s="288">
        <f>'PRINT TARIFF'!K721</f>
        <v>88</v>
      </c>
      <c r="J776" s="644" t="str">
        <f>'PRINT TARIFF'!L721</f>
        <v>via USLAX</v>
      </c>
      <c r="K776" s="289">
        <f>'PRINT TARIFF'!N721</f>
        <v>26</v>
      </c>
      <c r="L776" s="288">
        <f>'PRINT TARIFF'!O721</f>
        <v>0</v>
      </c>
      <c r="M776" s="288">
        <f>'PRINT TARIFF'!P721</f>
        <v>0</v>
      </c>
      <c r="N776" s="288">
        <f>'PRINT TARIFF'!Q721</f>
        <v>0</v>
      </c>
      <c r="O776" s="288">
        <f>'PRINT TARIFF'!R721</f>
        <v>13</v>
      </c>
      <c r="P776" s="288">
        <f>'PRINT TARIFF'!S721</f>
        <v>0</v>
      </c>
      <c r="Q776" s="288">
        <f>'PRINT TARIFF'!T721</f>
        <v>6</v>
      </c>
      <c r="R776" s="288">
        <f>'PRINT TARIFF'!U721</f>
        <v>0</v>
      </c>
      <c r="S776" s="288">
        <f>'PRINT TARIFF'!V721</f>
        <v>0</v>
      </c>
      <c r="T776" s="288">
        <f>'PRINT TARIFF'!W721</f>
        <v>10</v>
      </c>
      <c r="U776" s="288">
        <f>'PRINT TARIFF'!X721</f>
        <v>0</v>
      </c>
      <c r="V776" s="288">
        <f>'PRINT TARIFF'!Y721</f>
        <v>40</v>
      </c>
      <c r="W776" s="288">
        <f>'PRINT TARIFF'!Z721</f>
        <v>6</v>
      </c>
      <c r="X776" s="289">
        <f>'PRINT TARIFF'!AA721</f>
        <v>162</v>
      </c>
      <c r="Y776" s="290">
        <f>'PRINT TARIFF'!AI721</f>
        <v>0</v>
      </c>
      <c r="Z776" s="290" t="str">
        <f>IF('PRINT TARIFF'!AJ721&lt;&gt;"",'PRINT TARIFF'!AJ721,"")</f>
        <v/>
      </c>
      <c r="AA776" s="291">
        <f>'PRINT TARIFF'!AK721</f>
        <v>0</v>
      </c>
      <c r="AB776" s="292"/>
      <c r="AC776" s="292"/>
      <c r="AD776" s="292"/>
      <c r="AE776" s="292"/>
      <c r="AF776" s="292"/>
    </row>
    <row r="777" spans="1:32" ht="13.9" customHeight="1" x14ac:dyDescent="0.2">
      <c r="A777" s="283" t="str">
        <f>'PRINT TARIFF'!A722</f>
        <v>Adelaide</v>
      </c>
      <c r="B777" s="284" t="str">
        <f>'PRINT TARIFF'!C722</f>
        <v>Shipco Transport</v>
      </c>
      <c r="C777" s="285" t="str">
        <f>'PRINT TARIFF'!D722</f>
        <v>USA</v>
      </c>
      <c r="D777" s="285" t="str">
        <f>'PRINT TARIFF'!E722</f>
        <v>Seattle</v>
      </c>
      <c r="E777" s="286"/>
      <c r="F777" s="287" t="str">
        <f>'PRINT TARIFF'!H722</f>
        <v>USD</v>
      </c>
      <c r="G777" s="288">
        <f>'PRINT TARIFF'!I722</f>
        <v>156</v>
      </c>
      <c r="H777" s="288">
        <f>'PRINT TARIFF'!J722</f>
        <v>156</v>
      </c>
      <c r="I777" s="288">
        <f>'PRINT TARIFF'!K722</f>
        <v>156</v>
      </c>
      <c r="J777" s="644" t="str">
        <f>'PRINT TARIFF'!L722</f>
        <v>via USLAX / via AUMEL</v>
      </c>
      <c r="K777" s="289">
        <f>'PRINT TARIFF'!N722</f>
        <v>32</v>
      </c>
      <c r="L777" s="288">
        <f>'PRINT TARIFF'!O722</f>
        <v>0</v>
      </c>
      <c r="M777" s="288">
        <f>'PRINT TARIFF'!P722</f>
        <v>0</v>
      </c>
      <c r="N777" s="288">
        <f>'PRINT TARIFF'!Q722</f>
        <v>0</v>
      </c>
      <c r="O777" s="288">
        <f>'PRINT TARIFF'!R722</f>
        <v>13</v>
      </c>
      <c r="P777" s="288">
        <f>'PRINT TARIFF'!S722</f>
        <v>0</v>
      </c>
      <c r="Q777" s="288">
        <f>'PRINT TARIFF'!T722</f>
        <v>6</v>
      </c>
      <c r="R777" s="288">
        <f>'PRINT TARIFF'!U722</f>
        <v>0</v>
      </c>
      <c r="S777" s="288">
        <f>'PRINT TARIFF'!V722</f>
        <v>0</v>
      </c>
      <c r="T777" s="288">
        <f>'PRINT TARIFF'!W722</f>
        <v>10</v>
      </c>
      <c r="U777" s="288">
        <f>'PRINT TARIFF'!X722</f>
        <v>0</v>
      </c>
      <c r="V777" s="288">
        <f>'PRINT TARIFF'!Y722</f>
        <v>40</v>
      </c>
      <c r="W777" s="288">
        <f>'PRINT TARIFF'!Z722</f>
        <v>6</v>
      </c>
      <c r="X777" s="289">
        <f>'PRINT TARIFF'!AA722</f>
        <v>163</v>
      </c>
      <c r="Y777" s="290">
        <f>'PRINT TARIFF'!AI722</f>
        <v>0</v>
      </c>
      <c r="Z777" s="290" t="str">
        <f>IF('PRINT TARIFF'!AJ722&lt;&gt;"",'PRINT TARIFF'!AJ722,"")</f>
        <v/>
      </c>
      <c r="AA777" s="291">
        <f>'PRINT TARIFF'!AK722</f>
        <v>0</v>
      </c>
      <c r="AB777" s="292"/>
      <c r="AC777" s="292"/>
      <c r="AD777" s="292"/>
      <c r="AE777" s="292"/>
      <c r="AF777" s="292"/>
    </row>
    <row r="778" spans="1:32" ht="13.9" customHeight="1" x14ac:dyDescent="0.2">
      <c r="A778" s="283" t="str">
        <f>'PRINT TARIFF'!A723</f>
        <v>Brisbane</v>
      </c>
      <c r="B778" s="284" t="str">
        <f>'PRINT TARIFF'!C723</f>
        <v>Shipco Transport</v>
      </c>
      <c r="C778" s="285" t="str">
        <f>'PRINT TARIFF'!D723</f>
        <v>USA</v>
      </c>
      <c r="D778" s="285" t="str">
        <f>'PRINT TARIFF'!E723</f>
        <v>Seattle</v>
      </c>
      <c r="E778" s="286"/>
      <c r="F778" s="287" t="str">
        <f>'PRINT TARIFF'!H723</f>
        <v>USD</v>
      </c>
      <c r="G778" s="288">
        <f>'PRINT TARIFF'!I723</f>
        <v>128</v>
      </c>
      <c r="H778" s="288">
        <f>'PRINT TARIFF'!J723</f>
        <v>128</v>
      </c>
      <c r="I778" s="288">
        <f>'PRINT TARIFF'!K723</f>
        <v>128</v>
      </c>
      <c r="J778" s="644" t="str">
        <f>'PRINT TARIFF'!L723</f>
        <v>via USLAX</v>
      </c>
      <c r="K778" s="289">
        <f>'PRINT TARIFF'!N723</f>
        <v>43</v>
      </c>
      <c r="L778" s="288">
        <f>'PRINT TARIFF'!O723</f>
        <v>0</v>
      </c>
      <c r="M778" s="288">
        <f>'PRINT TARIFF'!P723</f>
        <v>0</v>
      </c>
      <c r="N778" s="288">
        <f>'PRINT TARIFF'!Q723</f>
        <v>0</v>
      </c>
      <c r="O778" s="288">
        <f>'PRINT TARIFF'!R723</f>
        <v>13</v>
      </c>
      <c r="P778" s="288">
        <f>'PRINT TARIFF'!S723</f>
        <v>0</v>
      </c>
      <c r="Q778" s="288">
        <f>'PRINT TARIFF'!T723</f>
        <v>6</v>
      </c>
      <c r="R778" s="288">
        <f>'PRINT TARIFF'!U723</f>
        <v>0</v>
      </c>
      <c r="S778" s="288">
        <f>'PRINT TARIFF'!V723</f>
        <v>0</v>
      </c>
      <c r="T778" s="288">
        <f>'PRINT TARIFF'!W723</f>
        <v>10</v>
      </c>
      <c r="U778" s="288">
        <f>'PRINT TARIFF'!X723</f>
        <v>0</v>
      </c>
      <c r="V778" s="288">
        <f>'PRINT TARIFF'!Y723</f>
        <v>40</v>
      </c>
      <c r="W778" s="288">
        <f>'PRINT TARIFF'!Z723</f>
        <v>6</v>
      </c>
      <c r="X778" s="289">
        <f>'PRINT TARIFF'!AA723</f>
        <v>163</v>
      </c>
      <c r="Y778" s="290">
        <f>'PRINT TARIFF'!AI723</f>
        <v>0</v>
      </c>
      <c r="Z778" s="290" t="str">
        <f>IF('PRINT TARIFF'!AJ723&lt;&gt;"",'PRINT TARIFF'!AJ723,"")</f>
        <v/>
      </c>
      <c r="AA778" s="291">
        <f>'PRINT TARIFF'!AK723</f>
        <v>0</v>
      </c>
      <c r="AB778" s="292"/>
      <c r="AC778" s="292"/>
      <c r="AD778" s="292"/>
      <c r="AE778" s="292"/>
      <c r="AF778" s="292"/>
    </row>
    <row r="779" spans="1:32" ht="13.9" customHeight="1" x14ac:dyDescent="0.2">
      <c r="A779" s="283" t="str">
        <f>'PRINT TARIFF'!A724</f>
        <v>Fremantle</v>
      </c>
      <c r="B779" s="284" t="str">
        <f>'PRINT TARIFF'!C724</f>
        <v>Shipco Transport</v>
      </c>
      <c r="C779" s="285" t="str">
        <f>'PRINT TARIFF'!D724</f>
        <v>USA</v>
      </c>
      <c r="D779" s="285" t="str">
        <f>'PRINT TARIFF'!E724</f>
        <v>Seattle</v>
      </c>
      <c r="E779" s="286"/>
      <c r="F779" s="287" t="str">
        <f>'PRINT TARIFF'!H724</f>
        <v>USD</v>
      </c>
      <c r="G779" s="288">
        <f>'PRINT TARIFF'!I724</f>
        <v>88</v>
      </c>
      <c r="H779" s="288">
        <f>'PRINT TARIFF'!J724</f>
        <v>88</v>
      </c>
      <c r="I779" s="288">
        <f>'PRINT TARIFF'!K724</f>
        <v>88</v>
      </c>
      <c r="J779" s="644" t="str">
        <f>'PRINT TARIFF'!L724</f>
        <v>via USLAX</v>
      </c>
      <c r="K779" s="289">
        <f>'PRINT TARIFF'!N724</f>
        <v>41</v>
      </c>
      <c r="L779" s="288">
        <f>'PRINT TARIFF'!O724</f>
        <v>0</v>
      </c>
      <c r="M779" s="288">
        <f>'PRINT TARIFF'!P724</f>
        <v>0</v>
      </c>
      <c r="N779" s="288">
        <f>'PRINT TARIFF'!Q724</f>
        <v>0</v>
      </c>
      <c r="O779" s="288">
        <f>'PRINT TARIFF'!R724</f>
        <v>13</v>
      </c>
      <c r="P779" s="288">
        <f>'PRINT TARIFF'!S724</f>
        <v>0</v>
      </c>
      <c r="Q779" s="288">
        <f>'PRINT TARIFF'!T724</f>
        <v>6</v>
      </c>
      <c r="R779" s="288">
        <f>'PRINT TARIFF'!U724</f>
        <v>0</v>
      </c>
      <c r="S779" s="288">
        <f>'PRINT TARIFF'!V724</f>
        <v>0</v>
      </c>
      <c r="T779" s="288">
        <f>'PRINT TARIFF'!W724</f>
        <v>10</v>
      </c>
      <c r="U779" s="288">
        <f>'PRINT TARIFF'!X724</f>
        <v>0</v>
      </c>
      <c r="V779" s="288">
        <f>'PRINT TARIFF'!Y724</f>
        <v>40</v>
      </c>
      <c r="W779" s="288">
        <f>'PRINT TARIFF'!Z724</f>
        <v>6</v>
      </c>
      <c r="X779" s="289">
        <f>'PRINT TARIFF'!AA724</f>
        <v>163</v>
      </c>
      <c r="Y779" s="290">
        <f>'PRINT TARIFF'!AI724</f>
        <v>0</v>
      </c>
      <c r="Z779" s="290" t="str">
        <f>IF('PRINT TARIFF'!AJ724&lt;&gt;"",'PRINT TARIFF'!AJ724,"")</f>
        <v/>
      </c>
      <c r="AA779" s="291">
        <f>'PRINT TARIFF'!AK724</f>
        <v>0</v>
      </c>
      <c r="AB779" s="292"/>
      <c r="AC779" s="292"/>
      <c r="AD779" s="292"/>
      <c r="AE779" s="292"/>
      <c r="AF779" s="292"/>
    </row>
    <row r="780" spans="1:32" ht="13.9" customHeight="1" x14ac:dyDescent="0.2">
      <c r="A780" s="283" t="str">
        <f>'PRINT TARIFF'!A725</f>
        <v>Melbourne</v>
      </c>
      <c r="B780" s="284" t="str">
        <f>'PRINT TARIFF'!C725</f>
        <v>Shipco Transport</v>
      </c>
      <c r="C780" s="285" t="str">
        <f>'PRINT TARIFF'!D725</f>
        <v>USA</v>
      </c>
      <c r="D780" s="285" t="str">
        <f>'PRINT TARIFF'!E725</f>
        <v>Seattle</v>
      </c>
      <c r="E780" s="286"/>
      <c r="F780" s="287" t="str">
        <f>'PRINT TARIFF'!H725</f>
        <v>USD</v>
      </c>
      <c r="G780" s="288">
        <f>'PRINT TARIFF'!I725</f>
        <v>119</v>
      </c>
      <c r="H780" s="288">
        <f>'PRINT TARIFF'!J725</f>
        <v>119</v>
      </c>
      <c r="I780" s="288">
        <f>'PRINT TARIFF'!K725</f>
        <v>119</v>
      </c>
      <c r="J780" s="644" t="str">
        <f>'PRINT TARIFF'!L725</f>
        <v>via USLAX</v>
      </c>
      <c r="K780" s="289">
        <f>'PRINT TARIFF'!N725</f>
        <v>29</v>
      </c>
      <c r="L780" s="288">
        <f>'PRINT TARIFF'!O725</f>
        <v>0</v>
      </c>
      <c r="M780" s="288">
        <f>'PRINT TARIFF'!P725</f>
        <v>0</v>
      </c>
      <c r="N780" s="288">
        <f>'PRINT TARIFF'!Q725</f>
        <v>0</v>
      </c>
      <c r="O780" s="288">
        <f>'PRINT TARIFF'!R725</f>
        <v>13</v>
      </c>
      <c r="P780" s="288">
        <f>'PRINT TARIFF'!S725</f>
        <v>0</v>
      </c>
      <c r="Q780" s="288">
        <f>'PRINT TARIFF'!T725</f>
        <v>6</v>
      </c>
      <c r="R780" s="288">
        <f>'PRINT TARIFF'!U725</f>
        <v>0</v>
      </c>
      <c r="S780" s="288">
        <f>'PRINT TARIFF'!V725</f>
        <v>0</v>
      </c>
      <c r="T780" s="288">
        <f>'PRINT TARIFF'!W725</f>
        <v>10</v>
      </c>
      <c r="U780" s="288">
        <f>'PRINT TARIFF'!X725</f>
        <v>0</v>
      </c>
      <c r="V780" s="288">
        <f>'PRINT TARIFF'!Y725</f>
        <v>40</v>
      </c>
      <c r="W780" s="288">
        <f>'PRINT TARIFF'!Z725</f>
        <v>6</v>
      </c>
      <c r="X780" s="289">
        <f>'PRINT TARIFF'!AA725</f>
        <v>163</v>
      </c>
      <c r="Y780" s="290">
        <f>'PRINT TARIFF'!AI725</f>
        <v>0</v>
      </c>
      <c r="Z780" s="290" t="str">
        <f>IF('PRINT TARIFF'!AJ725&lt;&gt;"",'PRINT TARIFF'!AJ725,"")</f>
        <v/>
      </c>
      <c r="AA780" s="291">
        <f>'PRINT TARIFF'!AK725</f>
        <v>0</v>
      </c>
      <c r="AB780" s="292"/>
      <c r="AC780" s="292"/>
      <c r="AD780" s="292"/>
      <c r="AE780" s="292"/>
      <c r="AF780" s="292"/>
    </row>
    <row r="781" spans="1:32" ht="13.9" customHeight="1" x14ac:dyDescent="0.2">
      <c r="A781" s="283" t="str">
        <f>'PRINT TARIFF'!A726</f>
        <v>Sydney</v>
      </c>
      <c r="B781" s="284" t="str">
        <f>'PRINT TARIFF'!C726</f>
        <v>Shipco Transport</v>
      </c>
      <c r="C781" s="285" t="str">
        <f>'PRINT TARIFF'!D726</f>
        <v>USA</v>
      </c>
      <c r="D781" s="285" t="str">
        <f>'PRINT TARIFF'!E726</f>
        <v>Seattle</v>
      </c>
      <c r="E781" s="286"/>
      <c r="F781" s="287" t="str">
        <f>'PRINT TARIFF'!H726</f>
        <v>USD</v>
      </c>
      <c r="G781" s="288">
        <f>'PRINT TARIFF'!I726</f>
        <v>119</v>
      </c>
      <c r="H781" s="288">
        <f>'PRINT TARIFF'!J726</f>
        <v>119</v>
      </c>
      <c r="I781" s="288">
        <f>'PRINT TARIFF'!K726</f>
        <v>119</v>
      </c>
      <c r="J781" s="644" t="str">
        <f>'PRINT TARIFF'!L726</f>
        <v>via USLAX</v>
      </c>
      <c r="K781" s="289">
        <f>'PRINT TARIFF'!N726</f>
        <v>26</v>
      </c>
      <c r="L781" s="288">
        <f>'PRINT TARIFF'!O726</f>
        <v>0</v>
      </c>
      <c r="M781" s="288">
        <f>'PRINT TARIFF'!P726</f>
        <v>0</v>
      </c>
      <c r="N781" s="288">
        <f>'PRINT TARIFF'!Q726</f>
        <v>0</v>
      </c>
      <c r="O781" s="288">
        <f>'PRINT TARIFF'!R726</f>
        <v>13</v>
      </c>
      <c r="P781" s="288">
        <f>'PRINT TARIFF'!S726</f>
        <v>0</v>
      </c>
      <c r="Q781" s="288">
        <f>'PRINT TARIFF'!T726</f>
        <v>6</v>
      </c>
      <c r="R781" s="288">
        <f>'PRINT TARIFF'!U726</f>
        <v>0</v>
      </c>
      <c r="S781" s="288">
        <f>'PRINT TARIFF'!V726</f>
        <v>0</v>
      </c>
      <c r="T781" s="288">
        <f>'PRINT TARIFF'!W726</f>
        <v>10</v>
      </c>
      <c r="U781" s="288">
        <f>'PRINT TARIFF'!X726</f>
        <v>0</v>
      </c>
      <c r="V781" s="288">
        <f>'PRINT TARIFF'!Y726</f>
        <v>40</v>
      </c>
      <c r="W781" s="288">
        <f>'PRINT TARIFF'!Z726</f>
        <v>6</v>
      </c>
      <c r="X781" s="289">
        <f>'PRINT TARIFF'!AA726</f>
        <v>163</v>
      </c>
      <c r="Y781" s="290">
        <f>'PRINT TARIFF'!AI726</f>
        <v>0</v>
      </c>
      <c r="Z781" s="290" t="str">
        <f>IF('PRINT TARIFF'!AJ726&lt;&gt;"",'PRINT TARIFF'!AJ726,"")</f>
        <v/>
      </c>
      <c r="AA781" s="291">
        <f>'PRINT TARIFF'!AK726</f>
        <v>0</v>
      </c>
      <c r="AB781" s="292"/>
      <c r="AC781" s="292"/>
      <c r="AD781" s="292"/>
      <c r="AE781" s="292"/>
      <c r="AF781" s="292"/>
    </row>
    <row r="782" spans="1:32" ht="13.9" customHeight="1" x14ac:dyDescent="0.2">
      <c r="A782" s="283" t="str">
        <f>'PRINT TARIFF'!A727</f>
        <v>Adelaide</v>
      </c>
      <c r="B782" s="284" t="str">
        <f>'PRINT TARIFF'!C727</f>
        <v>Shipco Transport</v>
      </c>
      <c r="C782" s="285" t="str">
        <f>'PRINT TARIFF'!D727</f>
        <v>Vietnam</v>
      </c>
      <c r="D782" s="285" t="str">
        <f>'PRINT TARIFF'!E727</f>
        <v>Danang</v>
      </c>
      <c r="E782" s="286"/>
      <c r="F782" s="287" t="str">
        <f>'PRINT TARIFF'!H727</f>
        <v>USD</v>
      </c>
      <c r="G782" s="288">
        <f>'PRINT TARIFF'!I727</f>
        <v>55</v>
      </c>
      <c r="H782" s="288">
        <f>'PRINT TARIFF'!J727</f>
        <v>55</v>
      </c>
      <c r="I782" s="288">
        <f>'PRINT TARIFF'!K727</f>
        <v>55</v>
      </c>
      <c r="J782" s="644" t="str">
        <f>'PRINT TARIFF'!L727</f>
        <v>via SGSIN</v>
      </c>
      <c r="K782" s="289">
        <f>'PRINT TARIFF'!N727</f>
        <v>31</v>
      </c>
      <c r="L782" s="288">
        <f>'PRINT TARIFF'!O727</f>
        <v>0</v>
      </c>
      <c r="M782" s="288">
        <f>'PRINT TARIFF'!P727</f>
        <v>0</v>
      </c>
      <c r="N782" s="288">
        <f>'PRINT TARIFF'!Q727</f>
        <v>20</v>
      </c>
      <c r="O782" s="288">
        <f>'PRINT TARIFF'!R727</f>
        <v>0</v>
      </c>
      <c r="P782" s="288">
        <f>'PRINT TARIFF'!S727</f>
        <v>0</v>
      </c>
      <c r="Q782" s="288">
        <f>'PRINT TARIFF'!T727</f>
        <v>7</v>
      </c>
      <c r="R782" s="288">
        <f>'PRINT TARIFF'!U727</f>
        <v>10</v>
      </c>
      <c r="S782" s="288">
        <f>'PRINT TARIFF'!V727</f>
        <v>0</v>
      </c>
      <c r="T782" s="288">
        <f>'PRINT TARIFF'!W727</f>
        <v>0</v>
      </c>
      <c r="U782" s="288">
        <f>'PRINT TARIFF'!X727</f>
        <v>0</v>
      </c>
      <c r="V782" s="288">
        <f>'PRINT TARIFF'!Y727</f>
        <v>0</v>
      </c>
      <c r="W782" s="288">
        <f>'PRINT TARIFF'!Z727</f>
        <v>0</v>
      </c>
      <c r="X782" s="289">
        <f>'PRINT TARIFF'!AA727</f>
        <v>164</v>
      </c>
      <c r="Y782" s="290">
        <f>'PRINT TARIFF'!AI727</f>
        <v>0</v>
      </c>
      <c r="Z782" s="290" t="str">
        <f>IF('PRINT TARIFF'!AJ727&lt;&gt;"",'PRINT TARIFF'!AJ727,"")</f>
        <v/>
      </c>
      <c r="AA782" s="291">
        <f>'PRINT TARIFF'!AK727</f>
        <v>0</v>
      </c>
      <c r="AB782" s="292"/>
      <c r="AC782" s="292"/>
      <c r="AD782" s="292"/>
      <c r="AE782" s="292"/>
      <c r="AF782" s="292"/>
    </row>
    <row r="783" spans="1:32" ht="13.9" customHeight="1" x14ac:dyDescent="0.2">
      <c r="A783" s="283" t="str">
        <f>'PRINT TARIFF'!A728</f>
        <v>Brisbane</v>
      </c>
      <c r="B783" s="284" t="str">
        <f>'PRINT TARIFF'!C728</f>
        <v>Shipco Transport</v>
      </c>
      <c r="C783" s="285" t="str">
        <f>'PRINT TARIFF'!D728</f>
        <v>Vietnam</v>
      </c>
      <c r="D783" s="285" t="str">
        <f>'PRINT TARIFF'!E728</f>
        <v>Danang</v>
      </c>
      <c r="E783" s="286"/>
      <c r="F783" s="287" t="str">
        <f>'PRINT TARIFF'!H728</f>
        <v>USD</v>
      </c>
      <c r="G783" s="288">
        <f>'PRINT TARIFF'!I728</f>
        <v>55</v>
      </c>
      <c r="H783" s="288">
        <f>'PRINT TARIFF'!J728</f>
        <v>55</v>
      </c>
      <c r="I783" s="288">
        <f>'PRINT TARIFF'!K728</f>
        <v>55</v>
      </c>
      <c r="J783" s="644" t="str">
        <f>'PRINT TARIFF'!L728</f>
        <v>via SGSIN</v>
      </c>
      <c r="K783" s="289">
        <f>'PRINT TARIFF'!N728</f>
        <v>21</v>
      </c>
      <c r="L783" s="288">
        <f>'PRINT TARIFF'!O728</f>
        <v>0</v>
      </c>
      <c r="M783" s="288">
        <f>'PRINT TARIFF'!P728</f>
        <v>0</v>
      </c>
      <c r="N783" s="288">
        <f>'PRINT TARIFF'!Q728</f>
        <v>20</v>
      </c>
      <c r="O783" s="288">
        <f>'PRINT TARIFF'!R728</f>
        <v>0</v>
      </c>
      <c r="P783" s="288">
        <f>'PRINT TARIFF'!S728</f>
        <v>0</v>
      </c>
      <c r="Q783" s="288">
        <f>'PRINT TARIFF'!T728</f>
        <v>7</v>
      </c>
      <c r="R783" s="288">
        <f>'PRINT TARIFF'!U728</f>
        <v>10</v>
      </c>
      <c r="S783" s="288">
        <f>'PRINT TARIFF'!V728</f>
        <v>0</v>
      </c>
      <c r="T783" s="288">
        <f>'PRINT TARIFF'!W728</f>
        <v>0</v>
      </c>
      <c r="U783" s="288">
        <f>'PRINT TARIFF'!X728</f>
        <v>0</v>
      </c>
      <c r="V783" s="288">
        <f>'PRINT TARIFF'!Y728</f>
        <v>0</v>
      </c>
      <c r="W783" s="288">
        <f>'PRINT TARIFF'!Z728</f>
        <v>0</v>
      </c>
      <c r="X783" s="289">
        <f>'PRINT TARIFF'!AA728</f>
        <v>164</v>
      </c>
      <c r="Y783" s="290">
        <f>'PRINT TARIFF'!AI728</f>
        <v>0</v>
      </c>
      <c r="Z783" s="290" t="str">
        <f>IF('PRINT TARIFF'!AJ728&lt;&gt;"",'PRINT TARIFF'!AJ728,"")</f>
        <v/>
      </c>
      <c r="AA783" s="291">
        <f>'PRINT TARIFF'!AK728</f>
        <v>0</v>
      </c>
      <c r="AB783" s="292"/>
      <c r="AC783" s="292"/>
      <c r="AD783" s="292"/>
      <c r="AE783" s="292"/>
      <c r="AF783" s="292"/>
    </row>
    <row r="784" spans="1:32" ht="13.9" customHeight="1" x14ac:dyDescent="0.2">
      <c r="A784" s="283" t="str">
        <f>'PRINT TARIFF'!A729</f>
        <v>Fremantle</v>
      </c>
      <c r="B784" s="284" t="str">
        <f>'PRINT TARIFF'!C729</f>
        <v>Shipco Transport</v>
      </c>
      <c r="C784" s="285" t="str">
        <f>'PRINT TARIFF'!D729</f>
        <v>Vietnam</v>
      </c>
      <c r="D784" s="285" t="str">
        <f>'PRINT TARIFF'!E729</f>
        <v>Danang</v>
      </c>
      <c r="E784" s="286"/>
      <c r="F784" s="287" t="str">
        <f>'PRINT TARIFF'!H729</f>
        <v>USD</v>
      </c>
      <c r="G784" s="288">
        <f>'PRINT TARIFF'!I729</f>
        <v>55</v>
      </c>
      <c r="H784" s="288">
        <f>'PRINT TARIFF'!J729</f>
        <v>55</v>
      </c>
      <c r="I784" s="288">
        <f>'PRINT TARIFF'!K729</f>
        <v>55</v>
      </c>
      <c r="J784" s="644" t="str">
        <f>'PRINT TARIFF'!L729</f>
        <v>via SGSIN</v>
      </c>
      <c r="K784" s="289">
        <f>'PRINT TARIFF'!N729</f>
        <v>20</v>
      </c>
      <c r="L784" s="288">
        <f>'PRINT TARIFF'!O729</f>
        <v>0</v>
      </c>
      <c r="M784" s="288">
        <f>'PRINT TARIFF'!P729</f>
        <v>0</v>
      </c>
      <c r="N784" s="288">
        <f>'PRINT TARIFF'!Q729</f>
        <v>20</v>
      </c>
      <c r="O784" s="288">
        <f>'PRINT TARIFF'!R729</f>
        <v>0</v>
      </c>
      <c r="P784" s="288">
        <f>'PRINT TARIFF'!S729</f>
        <v>0</v>
      </c>
      <c r="Q784" s="288">
        <f>'PRINT TARIFF'!T729</f>
        <v>7</v>
      </c>
      <c r="R784" s="288">
        <f>'PRINT TARIFF'!U729</f>
        <v>10</v>
      </c>
      <c r="S784" s="288">
        <f>'PRINT TARIFF'!V729</f>
        <v>0</v>
      </c>
      <c r="T784" s="288">
        <f>'PRINT TARIFF'!W729</f>
        <v>0</v>
      </c>
      <c r="U784" s="288">
        <f>'PRINT TARIFF'!X729</f>
        <v>0</v>
      </c>
      <c r="V784" s="288">
        <f>'PRINT TARIFF'!Y729</f>
        <v>0</v>
      </c>
      <c r="W784" s="288">
        <f>'PRINT TARIFF'!Z729</f>
        <v>0</v>
      </c>
      <c r="X784" s="289">
        <f>'PRINT TARIFF'!AA729</f>
        <v>164</v>
      </c>
      <c r="Y784" s="290">
        <f>'PRINT TARIFF'!AI729</f>
        <v>0</v>
      </c>
      <c r="Z784" s="290" t="str">
        <f>IF('PRINT TARIFF'!AJ729&lt;&gt;"",'PRINT TARIFF'!AJ729,"")</f>
        <v/>
      </c>
      <c r="AA784" s="291">
        <f>'PRINT TARIFF'!AK729</f>
        <v>0</v>
      </c>
      <c r="AB784" s="292"/>
      <c r="AC784" s="292"/>
      <c r="AD784" s="292"/>
      <c r="AE784" s="292"/>
      <c r="AF784" s="292"/>
    </row>
    <row r="785" spans="1:32" ht="13.9" customHeight="1" x14ac:dyDescent="0.2">
      <c r="A785" s="283" t="str">
        <f>'PRINT TARIFF'!A730</f>
        <v>Melbourne</v>
      </c>
      <c r="B785" s="284" t="str">
        <f>'PRINT TARIFF'!C730</f>
        <v>Shipco Transport</v>
      </c>
      <c r="C785" s="285" t="str">
        <f>'PRINT TARIFF'!D730</f>
        <v>Vietnam</v>
      </c>
      <c r="D785" s="285" t="str">
        <f>'PRINT TARIFF'!E730</f>
        <v>Danang</v>
      </c>
      <c r="E785" s="286"/>
      <c r="F785" s="287" t="str">
        <f>'PRINT TARIFF'!H730</f>
        <v>USD</v>
      </c>
      <c r="G785" s="288">
        <f>'PRINT TARIFF'!I730</f>
        <v>55</v>
      </c>
      <c r="H785" s="288">
        <f>'PRINT TARIFF'!J730</f>
        <v>55</v>
      </c>
      <c r="I785" s="288">
        <f>'PRINT TARIFF'!K730</f>
        <v>55</v>
      </c>
      <c r="J785" s="644" t="str">
        <f>'PRINT TARIFF'!L730</f>
        <v>via SGSIN</v>
      </c>
      <c r="K785" s="289">
        <f>'PRINT TARIFF'!N730</f>
        <v>23</v>
      </c>
      <c r="L785" s="288">
        <f>'PRINT TARIFF'!O730</f>
        <v>0</v>
      </c>
      <c r="M785" s="288">
        <f>'PRINT TARIFF'!P730</f>
        <v>0</v>
      </c>
      <c r="N785" s="288">
        <f>'PRINT TARIFF'!Q730</f>
        <v>20</v>
      </c>
      <c r="O785" s="288">
        <f>'PRINT TARIFF'!R730</f>
        <v>0</v>
      </c>
      <c r="P785" s="288">
        <f>'PRINT TARIFF'!S730</f>
        <v>0</v>
      </c>
      <c r="Q785" s="288">
        <f>'PRINT TARIFF'!T730</f>
        <v>7</v>
      </c>
      <c r="R785" s="288">
        <f>'PRINT TARIFF'!U730</f>
        <v>10</v>
      </c>
      <c r="S785" s="288">
        <f>'PRINT TARIFF'!V730</f>
        <v>0</v>
      </c>
      <c r="T785" s="288">
        <f>'PRINT TARIFF'!W730</f>
        <v>0</v>
      </c>
      <c r="U785" s="288">
        <f>'PRINT TARIFF'!X730</f>
        <v>0</v>
      </c>
      <c r="V785" s="288">
        <f>'PRINT TARIFF'!Y730</f>
        <v>0</v>
      </c>
      <c r="W785" s="288">
        <f>'PRINT TARIFF'!Z730</f>
        <v>0</v>
      </c>
      <c r="X785" s="289">
        <f>'PRINT TARIFF'!AA730</f>
        <v>164</v>
      </c>
      <c r="Y785" s="290">
        <f>'PRINT TARIFF'!AI730</f>
        <v>0</v>
      </c>
      <c r="Z785" s="290" t="str">
        <f>IF('PRINT TARIFF'!AJ730&lt;&gt;"",'PRINT TARIFF'!AJ730,"")</f>
        <v/>
      </c>
      <c r="AA785" s="291">
        <f>'PRINT TARIFF'!AK730</f>
        <v>0</v>
      </c>
      <c r="AB785" s="292"/>
      <c r="AC785" s="292"/>
      <c r="AD785" s="292"/>
      <c r="AE785" s="292"/>
      <c r="AF785" s="292"/>
    </row>
    <row r="786" spans="1:32" ht="13.9" customHeight="1" x14ac:dyDescent="0.2">
      <c r="A786" s="283" t="str">
        <f>'PRINT TARIFF'!A731</f>
        <v>Sydney</v>
      </c>
      <c r="B786" s="284" t="str">
        <f>'PRINT TARIFF'!C731</f>
        <v>Shipco Transport</v>
      </c>
      <c r="C786" s="285" t="str">
        <f>'PRINT TARIFF'!D731</f>
        <v>Vietnam</v>
      </c>
      <c r="D786" s="285" t="str">
        <f>'PRINT TARIFF'!E731</f>
        <v>Danang</v>
      </c>
      <c r="E786" s="286"/>
      <c r="F786" s="287" t="str">
        <f>'PRINT TARIFF'!H731</f>
        <v>USD</v>
      </c>
      <c r="G786" s="288">
        <f>'PRINT TARIFF'!I731</f>
        <v>55</v>
      </c>
      <c r="H786" s="288">
        <f>'PRINT TARIFF'!J731</f>
        <v>55</v>
      </c>
      <c r="I786" s="288">
        <f>'PRINT TARIFF'!K731</f>
        <v>55</v>
      </c>
      <c r="J786" s="644" t="str">
        <f>'PRINT TARIFF'!L731</f>
        <v>via SGSIN</v>
      </c>
      <c r="K786" s="289">
        <f>'PRINT TARIFF'!N731</f>
        <v>26</v>
      </c>
      <c r="L786" s="288">
        <f>'PRINT TARIFF'!O731</f>
        <v>0</v>
      </c>
      <c r="M786" s="288">
        <f>'PRINT TARIFF'!P731</f>
        <v>0</v>
      </c>
      <c r="N786" s="288">
        <f>'PRINT TARIFF'!Q731</f>
        <v>20</v>
      </c>
      <c r="O786" s="288">
        <f>'PRINT TARIFF'!R731</f>
        <v>0</v>
      </c>
      <c r="P786" s="288">
        <f>'PRINT TARIFF'!S731</f>
        <v>0</v>
      </c>
      <c r="Q786" s="288">
        <f>'PRINT TARIFF'!T731</f>
        <v>7</v>
      </c>
      <c r="R786" s="288">
        <f>'PRINT TARIFF'!U731</f>
        <v>10</v>
      </c>
      <c r="S786" s="288">
        <f>'PRINT TARIFF'!V731</f>
        <v>0</v>
      </c>
      <c r="T786" s="288">
        <f>'PRINT TARIFF'!W731</f>
        <v>0</v>
      </c>
      <c r="U786" s="288">
        <f>'PRINT TARIFF'!X731</f>
        <v>0</v>
      </c>
      <c r="V786" s="288">
        <f>'PRINT TARIFF'!Y731</f>
        <v>0</v>
      </c>
      <c r="W786" s="288">
        <f>'PRINT TARIFF'!Z731</f>
        <v>0</v>
      </c>
      <c r="X786" s="289">
        <f>'PRINT TARIFF'!AA731</f>
        <v>164</v>
      </c>
      <c r="Y786" s="290">
        <f>'PRINT TARIFF'!AI731</f>
        <v>0</v>
      </c>
      <c r="Z786" s="290" t="str">
        <f>IF('PRINT TARIFF'!AJ731&lt;&gt;"",'PRINT TARIFF'!AJ731,"")</f>
        <v/>
      </c>
      <c r="AA786" s="291">
        <f>'PRINT TARIFF'!AK731</f>
        <v>0</v>
      </c>
      <c r="AB786" s="292"/>
      <c r="AC786" s="292"/>
      <c r="AD786" s="292"/>
      <c r="AE786" s="292"/>
      <c r="AF786" s="292"/>
    </row>
    <row r="787" spans="1:32" ht="13.9" customHeight="1" x14ac:dyDescent="0.2">
      <c r="A787" s="283" t="str">
        <f>'PRINT TARIFF'!A732</f>
        <v>Adelaide</v>
      </c>
      <c r="B787" s="284" t="str">
        <f>'PRINT TARIFF'!C732</f>
        <v>Shipco Transport</v>
      </c>
      <c r="C787" s="285" t="str">
        <f>'PRINT TARIFF'!D732</f>
        <v>Vietnam</v>
      </c>
      <c r="D787" s="285" t="str">
        <f>'PRINT TARIFF'!E732</f>
        <v>Haiphong</v>
      </c>
      <c r="E787" s="286"/>
      <c r="F787" s="287" t="str">
        <f>'PRINT TARIFF'!H732</f>
        <v>USD</v>
      </c>
      <c r="G787" s="288">
        <f>'PRINT TARIFF'!I732</f>
        <v>48</v>
      </c>
      <c r="H787" s="288">
        <f>'PRINT TARIFF'!J732</f>
        <v>48</v>
      </c>
      <c r="I787" s="288">
        <f>'PRINT TARIFF'!K732</f>
        <v>48</v>
      </c>
      <c r="J787" s="644" t="str">
        <f>'PRINT TARIFF'!L732</f>
        <v>via SGSIN</v>
      </c>
      <c r="K787" s="289">
        <f>'PRINT TARIFF'!N732</f>
        <v>32</v>
      </c>
      <c r="L787" s="288">
        <f>'PRINT TARIFF'!O732</f>
        <v>0</v>
      </c>
      <c r="M787" s="288">
        <f>'PRINT TARIFF'!P732</f>
        <v>0</v>
      </c>
      <c r="N787" s="288">
        <f>'PRINT TARIFF'!Q732</f>
        <v>20</v>
      </c>
      <c r="O787" s="288">
        <f>'PRINT TARIFF'!R732</f>
        <v>0</v>
      </c>
      <c r="P787" s="288">
        <f>'PRINT TARIFF'!S732</f>
        <v>0</v>
      </c>
      <c r="Q787" s="288">
        <f>'PRINT TARIFF'!T732</f>
        <v>10</v>
      </c>
      <c r="R787" s="288">
        <f>'PRINT TARIFF'!U732</f>
        <v>10</v>
      </c>
      <c r="S787" s="288">
        <f>'PRINT TARIFF'!V732</f>
        <v>0</v>
      </c>
      <c r="T787" s="288">
        <f>'PRINT TARIFF'!W732</f>
        <v>0</v>
      </c>
      <c r="U787" s="288">
        <f>'PRINT TARIFF'!X732</f>
        <v>0</v>
      </c>
      <c r="V787" s="288">
        <f>'PRINT TARIFF'!Y732</f>
        <v>0</v>
      </c>
      <c r="W787" s="288">
        <f>'PRINT TARIFF'!Z732</f>
        <v>0</v>
      </c>
      <c r="X787" s="289">
        <f>'PRINT TARIFF'!AA732</f>
        <v>165</v>
      </c>
      <c r="Y787" s="290">
        <f>'PRINT TARIFF'!AI732</f>
        <v>0</v>
      </c>
      <c r="Z787" s="290" t="str">
        <f>IF('PRINT TARIFF'!AJ732&lt;&gt;"",'PRINT TARIFF'!AJ732,"")</f>
        <v/>
      </c>
      <c r="AA787" s="291">
        <f>'PRINT TARIFF'!AK732</f>
        <v>0</v>
      </c>
      <c r="AB787" s="292"/>
      <c r="AC787" s="292"/>
      <c r="AD787" s="292"/>
      <c r="AE787" s="292"/>
      <c r="AF787" s="292"/>
    </row>
    <row r="788" spans="1:32" ht="13.9" customHeight="1" x14ac:dyDescent="0.2">
      <c r="A788" s="283" t="str">
        <f>'PRINT TARIFF'!A733</f>
        <v>Brisbane</v>
      </c>
      <c r="B788" s="284" t="str">
        <f>'PRINT TARIFF'!C733</f>
        <v>Shipco Transport</v>
      </c>
      <c r="C788" s="285" t="str">
        <f>'PRINT TARIFF'!D733</f>
        <v>Vietnam</v>
      </c>
      <c r="D788" s="285" t="str">
        <f>'PRINT TARIFF'!E733</f>
        <v>Haiphong</v>
      </c>
      <c r="E788" s="286"/>
      <c r="F788" s="287" t="str">
        <f>'PRINT TARIFF'!H733</f>
        <v>USD</v>
      </c>
      <c r="G788" s="288">
        <f>'PRINT TARIFF'!I733</f>
        <v>47</v>
      </c>
      <c r="H788" s="288">
        <f>'PRINT TARIFF'!J733</f>
        <v>47</v>
      </c>
      <c r="I788" s="288">
        <f>'PRINT TARIFF'!K733</f>
        <v>47</v>
      </c>
      <c r="J788" s="644" t="str">
        <f>'PRINT TARIFF'!L733</f>
        <v>via MYPKG</v>
      </c>
      <c r="K788" s="289">
        <f>'PRINT TARIFF'!N733</f>
        <v>30</v>
      </c>
      <c r="L788" s="288">
        <f>'PRINT TARIFF'!O733</f>
        <v>0</v>
      </c>
      <c r="M788" s="288">
        <f>'PRINT TARIFF'!P733</f>
        <v>0</v>
      </c>
      <c r="N788" s="288">
        <f>'PRINT TARIFF'!Q733</f>
        <v>20</v>
      </c>
      <c r="O788" s="288">
        <f>'PRINT TARIFF'!R733</f>
        <v>0</v>
      </c>
      <c r="P788" s="288">
        <f>'PRINT TARIFF'!S733</f>
        <v>0</v>
      </c>
      <c r="Q788" s="288">
        <f>'PRINT TARIFF'!T733</f>
        <v>7</v>
      </c>
      <c r="R788" s="288">
        <f>'PRINT TARIFF'!U733</f>
        <v>10</v>
      </c>
      <c r="S788" s="288">
        <f>'PRINT TARIFF'!V733</f>
        <v>0</v>
      </c>
      <c r="T788" s="288">
        <f>'PRINT TARIFF'!W733</f>
        <v>0</v>
      </c>
      <c r="U788" s="288">
        <f>'PRINT TARIFF'!X733</f>
        <v>0</v>
      </c>
      <c r="V788" s="288">
        <f>'PRINT TARIFF'!Y733</f>
        <v>0</v>
      </c>
      <c r="W788" s="288">
        <f>'PRINT TARIFF'!Z733</f>
        <v>0</v>
      </c>
      <c r="X788" s="289">
        <f>'PRINT TARIFF'!AA733</f>
        <v>165</v>
      </c>
      <c r="Y788" s="290">
        <f>'PRINT TARIFF'!AI733</f>
        <v>0</v>
      </c>
      <c r="Z788" s="290" t="str">
        <f>IF('PRINT TARIFF'!AJ733&lt;&gt;"",'PRINT TARIFF'!AJ733,"")</f>
        <v/>
      </c>
      <c r="AA788" s="291">
        <f>'PRINT TARIFF'!AK733</f>
        <v>0</v>
      </c>
      <c r="AB788" s="292"/>
      <c r="AC788" s="292"/>
      <c r="AD788" s="292"/>
      <c r="AE788" s="292"/>
      <c r="AF788" s="292"/>
    </row>
    <row r="789" spans="1:32" ht="13.9" customHeight="1" x14ac:dyDescent="0.2">
      <c r="A789" s="283" t="str">
        <f>'PRINT TARIFF'!A734</f>
        <v>Fremantle</v>
      </c>
      <c r="B789" s="284" t="str">
        <f>'PRINT TARIFF'!C734</f>
        <v>Shipco Transport</v>
      </c>
      <c r="C789" s="285" t="str">
        <f>'PRINT TARIFF'!D734</f>
        <v>Vietnam</v>
      </c>
      <c r="D789" s="285" t="str">
        <f>'PRINT TARIFF'!E734</f>
        <v>Haiphong</v>
      </c>
      <c r="E789" s="286"/>
      <c r="F789" s="287" t="str">
        <f>'PRINT TARIFF'!H734</f>
        <v>USD</v>
      </c>
      <c r="G789" s="288">
        <f>'PRINT TARIFF'!I734</f>
        <v>48</v>
      </c>
      <c r="H789" s="288">
        <f>'PRINT TARIFF'!J734</f>
        <v>48</v>
      </c>
      <c r="I789" s="288">
        <f>'PRINT TARIFF'!K734</f>
        <v>48</v>
      </c>
      <c r="J789" s="644" t="str">
        <f>'PRINT TARIFF'!L734</f>
        <v>via SGSIN</v>
      </c>
      <c r="K789" s="289">
        <f>'PRINT TARIFF'!N734</f>
        <v>21</v>
      </c>
      <c r="L789" s="288">
        <f>'PRINT TARIFF'!O734</f>
        <v>0</v>
      </c>
      <c r="M789" s="288">
        <f>'PRINT TARIFF'!P734</f>
        <v>0</v>
      </c>
      <c r="N789" s="288">
        <f>'PRINT TARIFF'!Q734</f>
        <v>20</v>
      </c>
      <c r="O789" s="288">
        <f>'PRINT TARIFF'!R734</f>
        <v>0</v>
      </c>
      <c r="P789" s="288">
        <f>'PRINT TARIFF'!S734</f>
        <v>0</v>
      </c>
      <c r="Q789" s="288">
        <f>'PRINT TARIFF'!T734</f>
        <v>10</v>
      </c>
      <c r="R789" s="288">
        <f>'PRINT TARIFF'!U734</f>
        <v>10</v>
      </c>
      <c r="S789" s="288">
        <f>'PRINT TARIFF'!V734</f>
        <v>0</v>
      </c>
      <c r="T789" s="288">
        <f>'PRINT TARIFF'!W734</f>
        <v>0</v>
      </c>
      <c r="U789" s="288">
        <f>'PRINT TARIFF'!X734</f>
        <v>0</v>
      </c>
      <c r="V789" s="288">
        <f>'PRINT TARIFF'!Y734</f>
        <v>0</v>
      </c>
      <c r="W789" s="288">
        <f>'PRINT TARIFF'!Z734</f>
        <v>0</v>
      </c>
      <c r="X789" s="289">
        <f>'PRINT TARIFF'!AA734</f>
        <v>165</v>
      </c>
      <c r="Y789" s="290">
        <f>'PRINT TARIFF'!AI734</f>
        <v>0</v>
      </c>
      <c r="Z789" s="290" t="str">
        <f>IF('PRINT TARIFF'!AJ734&lt;&gt;"",'PRINT TARIFF'!AJ734,"")</f>
        <v/>
      </c>
      <c r="AA789" s="291">
        <f>'PRINT TARIFF'!AK734</f>
        <v>0</v>
      </c>
      <c r="AB789" s="292"/>
      <c r="AC789" s="292"/>
      <c r="AD789" s="292"/>
      <c r="AE789" s="292"/>
      <c r="AF789" s="292"/>
    </row>
    <row r="790" spans="1:32" ht="13.9" customHeight="1" x14ac:dyDescent="0.2">
      <c r="A790" s="283" t="str">
        <f>'PRINT TARIFF'!A735</f>
        <v>Melbourne</v>
      </c>
      <c r="B790" s="284" t="str">
        <f>'PRINT TARIFF'!C735</f>
        <v>Shipco Transport</v>
      </c>
      <c r="C790" s="285" t="str">
        <f>'PRINT TARIFF'!D735</f>
        <v>Vietnam</v>
      </c>
      <c r="D790" s="285" t="str">
        <f>'PRINT TARIFF'!E735</f>
        <v>Haiphong</v>
      </c>
      <c r="E790" s="286"/>
      <c r="F790" s="287" t="str">
        <f>'PRINT TARIFF'!H735</f>
        <v>USD</v>
      </c>
      <c r="G790" s="288">
        <f>'PRINT TARIFF'!I735</f>
        <v>25</v>
      </c>
      <c r="H790" s="288">
        <f>'PRINT TARIFF'!J735</f>
        <v>25</v>
      </c>
      <c r="I790" s="288">
        <f>'PRINT TARIFF'!K735</f>
        <v>25</v>
      </c>
      <c r="J790" s="644" t="str">
        <f>'PRINT TARIFF'!L735</f>
        <v>Direct via SGSIN</v>
      </c>
      <c r="K790" s="289">
        <f>'PRINT TARIFF'!N735</f>
        <v>23</v>
      </c>
      <c r="L790" s="288">
        <f>'PRINT TARIFF'!O735</f>
        <v>0</v>
      </c>
      <c r="M790" s="288">
        <f>'PRINT TARIFF'!P735</f>
        <v>0</v>
      </c>
      <c r="N790" s="288">
        <f>'PRINT TARIFF'!Q735</f>
        <v>20</v>
      </c>
      <c r="O790" s="288">
        <f>'PRINT TARIFF'!R735</f>
        <v>0</v>
      </c>
      <c r="P790" s="288">
        <f>'PRINT TARIFF'!S735</f>
        <v>0</v>
      </c>
      <c r="Q790" s="288">
        <f>'PRINT TARIFF'!T735</f>
        <v>7</v>
      </c>
      <c r="R790" s="288">
        <f>'PRINT TARIFF'!U735</f>
        <v>10</v>
      </c>
      <c r="S790" s="288">
        <f>'PRINT TARIFF'!V735</f>
        <v>0</v>
      </c>
      <c r="T790" s="288">
        <f>'PRINT TARIFF'!W735</f>
        <v>0</v>
      </c>
      <c r="U790" s="288">
        <f>'PRINT TARIFF'!X735</f>
        <v>0</v>
      </c>
      <c r="V790" s="288">
        <f>'PRINT TARIFF'!Y735</f>
        <v>0</v>
      </c>
      <c r="W790" s="288">
        <f>'PRINT TARIFF'!Z735</f>
        <v>0</v>
      </c>
      <c r="X790" s="289">
        <f>'PRINT TARIFF'!AA735</f>
        <v>165</v>
      </c>
      <c r="Y790" s="290">
        <f>'PRINT TARIFF'!AI735</f>
        <v>0</v>
      </c>
      <c r="Z790" s="290" t="str">
        <f>IF('PRINT TARIFF'!AJ735&lt;&gt;"",'PRINT TARIFF'!AJ735,"")</f>
        <v/>
      </c>
      <c r="AA790" s="291">
        <f>'PRINT TARIFF'!AK735</f>
        <v>0</v>
      </c>
      <c r="AB790" s="292"/>
      <c r="AC790" s="292"/>
      <c r="AD790" s="292"/>
      <c r="AE790" s="292"/>
      <c r="AF790" s="292"/>
    </row>
    <row r="791" spans="1:32" ht="13.9" customHeight="1" x14ac:dyDescent="0.2">
      <c r="A791" s="283" t="str">
        <f>'PRINT TARIFF'!A736</f>
        <v>Sydney</v>
      </c>
      <c r="B791" s="284" t="str">
        <f>'PRINT TARIFF'!C736</f>
        <v>Shipco Transport</v>
      </c>
      <c r="C791" s="285" t="str">
        <f>'PRINT TARIFF'!D736</f>
        <v>Vietnam</v>
      </c>
      <c r="D791" s="285" t="str">
        <f>'PRINT TARIFF'!E736</f>
        <v>Haiphong</v>
      </c>
      <c r="E791" s="286"/>
      <c r="F791" s="287" t="str">
        <f>'PRINT TARIFF'!H736</f>
        <v>USD</v>
      </c>
      <c r="G791" s="288">
        <f>'PRINT TARIFF'!I736</f>
        <v>25</v>
      </c>
      <c r="H791" s="288">
        <f>'PRINT TARIFF'!J736</f>
        <v>25</v>
      </c>
      <c r="I791" s="288">
        <f>'PRINT TARIFF'!K736</f>
        <v>25</v>
      </c>
      <c r="J791" s="644" t="str">
        <f>'PRINT TARIFF'!L736</f>
        <v>Direct via SGSIN</v>
      </c>
      <c r="K791" s="289">
        <f>'PRINT TARIFF'!N736</f>
        <v>25</v>
      </c>
      <c r="L791" s="288">
        <f>'PRINT TARIFF'!O736</f>
        <v>0</v>
      </c>
      <c r="M791" s="288">
        <f>'PRINT TARIFF'!P736</f>
        <v>0</v>
      </c>
      <c r="N791" s="288">
        <f>'PRINT TARIFF'!Q736</f>
        <v>20</v>
      </c>
      <c r="O791" s="288">
        <f>'PRINT TARIFF'!R736</f>
        <v>0</v>
      </c>
      <c r="P791" s="288">
        <f>'PRINT TARIFF'!S736</f>
        <v>0</v>
      </c>
      <c r="Q791" s="288">
        <f>'PRINT TARIFF'!T736</f>
        <v>7</v>
      </c>
      <c r="R791" s="288">
        <f>'PRINT TARIFF'!U736</f>
        <v>10</v>
      </c>
      <c r="S791" s="288">
        <f>'PRINT TARIFF'!V736</f>
        <v>0</v>
      </c>
      <c r="T791" s="288">
        <f>'PRINT TARIFF'!W736</f>
        <v>0</v>
      </c>
      <c r="U791" s="288">
        <f>'PRINT TARIFF'!X736</f>
        <v>0</v>
      </c>
      <c r="V791" s="288">
        <f>'PRINT TARIFF'!Y736</f>
        <v>0</v>
      </c>
      <c r="W791" s="288">
        <f>'PRINT TARIFF'!Z736</f>
        <v>0</v>
      </c>
      <c r="X791" s="289">
        <f>'PRINT TARIFF'!AA736</f>
        <v>165</v>
      </c>
      <c r="Y791" s="290">
        <f>'PRINT TARIFF'!AI736</f>
        <v>0</v>
      </c>
      <c r="Z791" s="290" t="str">
        <f>IF('PRINT TARIFF'!AJ736&lt;&gt;"",'PRINT TARIFF'!AJ736,"")</f>
        <v/>
      </c>
      <c r="AA791" s="291">
        <f>'PRINT TARIFF'!AK736</f>
        <v>0</v>
      </c>
    </row>
    <row r="792" spans="1:32" ht="13.9" customHeight="1" x14ac:dyDescent="0.2">
      <c r="A792" s="283" t="str">
        <f>'PRINT TARIFF'!A737</f>
        <v>Adelaide</v>
      </c>
      <c r="B792" s="284" t="str">
        <f>'PRINT TARIFF'!C737</f>
        <v>Shipco Transport</v>
      </c>
      <c r="C792" s="285" t="str">
        <f>'PRINT TARIFF'!D737</f>
        <v>Vietnam</v>
      </c>
      <c r="D792" s="285" t="str">
        <f>'PRINT TARIFF'!E737</f>
        <v>Ho Chi Minh</v>
      </c>
      <c r="E792" s="286"/>
      <c r="F792" s="287" t="str">
        <f>'PRINT TARIFF'!H737</f>
        <v>USD</v>
      </c>
      <c r="G792" s="288">
        <f>'PRINT TARIFF'!I737</f>
        <v>45</v>
      </c>
      <c r="H792" s="288">
        <f>'PRINT TARIFF'!J737</f>
        <v>45</v>
      </c>
      <c r="I792" s="288">
        <f>'PRINT TARIFF'!K737</f>
        <v>45</v>
      </c>
      <c r="J792" s="644" t="str">
        <f>'PRINT TARIFF'!L737</f>
        <v>via SGSIN</v>
      </c>
      <c r="K792" s="289">
        <f>'PRINT TARIFF'!N737</f>
        <v>30</v>
      </c>
      <c r="L792" s="288">
        <f>'PRINT TARIFF'!O737</f>
        <v>0</v>
      </c>
      <c r="M792" s="288">
        <f>'PRINT TARIFF'!P737</f>
        <v>0</v>
      </c>
      <c r="N792" s="288">
        <f>'PRINT TARIFF'!Q737</f>
        <v>20</v>
      </c>
      <c r="O792" s="288">
        <f>'PRINT TARIFF'!R737</f>
        <v>0</v>
      </c>
      <c r="P792" s="288">
        <f>'PRINT TARIFF'!S737</f>
        <v>0</v>
      </c>
      <c r="Q792" s="288">
        <f>'PRINT TARIFF'!T737</f>
        <v>10</v>
      </c>
      <c r="R792" s="288">
        <f>'PRINT TARIFF'!U737</f>
        <v>10</v>
      </c>
      <c r="S792" s="288">
        <f>'PRINT TARIFF'!V737</f>
        <v>0</v>
      </c>
      <c r="T792" s="288">
        <f>'PRINT TARIFF'!W737</f>
        <v>0</v>
      </c>
      <c r="U792" s="288">
        <f>'PRINT TARIFF'!X737</f>
        <v>0</v>
      </c>
      <c r="V792" s="288">
        <f>'PRINT TARIFF'!Y737</f>
        <v>0</v>
      </c>
      <c r="W792" s="288">
        <f>'PRINT TARIFF'!Z737</f>
        <v>0</v>
      </c>
      <c r="X792" s="289">
        <f>'PRINT TARIFF'!AA737</f>
        <v>166</v>
      </c>
      <c r="Y792" s="290">
        <f>'PRINT TARIFF'!AI737</f>
        <v>0</v>
      </c>
      <c r="Z792" s="290" t="str">
        <f>IF('PRINT TARIFF'!AJ737&lt;&gt;"",'PRINT TARIFF'!AJ737,"")</f>
        <v/>
      </c>
      <c r="AA792" s="291">
        <f>'PRINT TARIFF'!AK737</f>
        <v>0</v>
      </c>
    </row>
    <row r="793" spans="1:32" ht="13.9" customHeight="1" x14ac:dyDescent="0.2">
      <c r="A793" s="283" t="str">
        <f>'PRINT TARIFF'!A738</f>
        <v>Brisbane</v>
      </c>
      <c r="B793" s="284" t="str">
        <f>'PRINT TARIFF'!C738</f>
        <v>Shipco Transport</v>
      </c>
      <c r="C793" s="285" t="str">
        <f>'PRINT TARIFF'!D738</f>
        <v>Vietnam</v>
      </c>
      <c r="D793" s="285" t="str">
        <f>'PRINT TARIFF'!E738</f>
        <v>Ho Chi Minh</v>
      </c>
      <c r="E793" s="286"/>
      <c r="F793" s="287" t="str">
        <f>'PRINT TARIFF'!H738</f>
        <v>USD</v>
      </c>
      <c r="G793" s="288">
        <f>'PRINT TARIFF'!I738</f>
        <v>24</v>
      </c>
      <c r="H793" s="288">
        <f>'PRINT TARIFF'!J738</f>
        <v>24</v>
      </c>
      <c r="I793" s="288">
        <f>'PRINT TARIFF'!K738</f>
        <v>24</v>
      </c>
      <c r="J793" s="644" t="str">
        <f>'PRINT TARIFF'!L738</f>
        <v>Direct via SGSIN</v>
      </c>
      <c r="K793" s="289">
        <f>'PRINT TARIFF'!N738</f>
        <v>25</v>
      </c>
      <c r="L793" s="288">
        <f>'PRINT TARIFF'!O738</f>
        <v>0</v>
      </c>
      <c r="M793" s="288">
        <f>'PRINT TARIFF'!P738</f>
        <v>0</v>
      </c>
      <c r="N793" s="288">
        <f>'PRINT TARIFF'!Q738</f>
        <v>20</v>
      </c>
      <c r="O793" s="288">
        <f>'PRINT TARIFF'!R738</f>
        <v>0</v>
      </c>
      <c r="P793" s="288">
        <f>'PRINT TARIFF'!S738</f>
        <v>0</v>
      </c>
      <c r="Q793" s="288">
        <f>'PRINT TARIFF'!T738</f>
        <v>7</v>
      </c>
      <c r="R793" s="288">
        <f>'PRINT TARIFF'!U738</f>
        <v>10</v>
      </c>
      <c r="S793" s="288">
        <f>'PRINT TARIFF'!V738</f>
        <v>0</v>
      </c>
      <c r="T793" s="288">
        <f>'PRINT TARIFF'!W738</f>
        <v>0</v>
      </c>
      <c r="U793" s="288">
        <f>'PRINT TARIFF'!X738</f>
        <v>0</v>
      </c>
      <c r="V793" s="288">
        <f>'PRINT TARIFF'!Y738</f>
        <v>0</v>
      </c>
      <c r="W793" s="288">
        <f>'PRINT TARIFF'!Z738</f>
        <v>0</v>
      </c>
      <c r="X793" s="289">
        <f>'PRINT TARIFF'!AA738</f>
        <v>166</v>
      </c>
      <c r="Y793" s="290">
        <f>'PRINT TARIFF'!AI738</f>
        <v>0</v>
      </c>
      <c r="Z793" s="290" t="str">
        <f>IF('PRINT TARIFF'!AJ738&lt;&gt;"",'PRINT TARIFF'!AJ738,"")</f>
        <v/>
      </c>
      <c r="AA793" s="291">
        <f>'PRINT TARIFF'!AK738</f>
        <v>0</v>
      </c>
    </row>
    <row r="794" spans="1:32" ht="13.9" customHeight="1" x14ac:dyDescent="0.2">
      <c r="A794" s="283" t="str">
        <f>'PRINT TARIFF'!A739</f>
        <v>Fremantle</v>
      </c>
      <c r="B794" s="284" t="str">
        <f>'PRINT TARIFF'!C739</f>
        <v>Shipco Transport</v>
      </c>
      <c r="C794" s="285" t="str">
        <f>'PRINT TARIFF'!D739</f>
        <v>Vietnam</v>
      </c>
      <c r="D794" s="285" t="str">
        <f>'PRINT TARIFF'!E739</f>
        <v>Ho Chi Minh</v>
      </c>
      <c r="E794" s="286"/>
      <c r="F794" s="287" t="str">
        <f>'PRINT TARIFF'!H739</f>
        <v>USD</v>
      </c>
      <c r="G794" s="288">
        <f>'PRINT TARIFF'!I739</f>
        <v>24</v>
      </c>
      <c r="H794" s="288">
        <f>'PRINT TARIFF'!J739</f>
        <v>24</v>
      </c>
      <c r="I794" s="288">
        <f>'PRINT TARIFF'!K739</f>
        <v>24</v>
      </c>
      <c r="J794" s="644" t="str">
        <f>'PRINT TARIFF'!L739</f>
        <v>Direct via SGSIN</v>
      </c>
      <c r="K794" s="289">
        <f>'PRINT TARIFF'!N739</f>
        <v>18</v>
      </c>
      <c r="L794" s="288">
        <f>'PRINT TARIFF'!O739</f>
        <v>0</v>
      </c>
      <c r="M794" s="288">
        <f>'PRINT TARIFF'!P739</f>
        <v>0</v>
      </c>
      <c r="N794" s="288">
        <f>'PRINT TARIFF'!Q739</f>
        <v>20</v>
      </c>
      <c r="O794" s="288">
        <f>'PRINT TARIFF'!R739</f>
        <v>0</v>
      </c>
      <c r="P794" s="288">
        <f>'PRINT TARIFF'!S739</f>
        <v>0</v>
      </c>
      <c r="Q794" s="288">
        <f>'PRINT TARIFF'!T739</f>
        <v>7</v>
      </c>
      <c r="R794" s="288">
        <f>'PRINT TARIFF'!U739</f>
        <v>10</v>
      </c>
      <c r="S794" s="288">
        <f>'PRINT TARIFF'!V739</f>
        <v>0</v>
      </c>
      <c r="T794" s="288">
        <f>'PRINT TARIFF'!W739</f>
        <v>0</v>
      </c>
      <c r="U794" s="288">
        <f>'PRINT TARIFF'!X739</f>
        <v>0</v>
      </c>
      <c r="V794" s="288">
        <f>'PRINT TARIFF'!Y739</f>
        <v>0</v>
      </c>
      <c r="W794" s="288">
        <f>'PRINT TARIFF'!Z739</f>
        <v>0</v>
      </c>
      <c r="X794" s="289">
        <f>'PRINT TARIFF'!AA739</f>
        <v>166</v>
      </c>
      <c r="Y794" s="290">
        <f>'PRINT TARIFF'!AI739</f>
        <v>0</v>
      </c>
      <c r="Z794" s="290" t="str">
        <f>IF('PRINT TARIFF'!AJ739&lt;&gt;"",'PRINT TARIFF'!AJ739,"")</f>
        <v/>
      </c>
      <c r="AA794" s="291">
        <f>'PRINT TARIFF'!AK739</f>
        <v>0</v>
      </c>
    </row>
    <row r="795" spans="1:32" ht="13.9" customHeight="1" x14ac:dyDescent="0.2">
      <c r="A795" s="283" t="str">
        <f>'PRINT TARIFF'!A740</f>
        <v>Melbourne</v>
      </c>
      <c r="B795" s="284" t="str">
        <f>'PRINT TARIFF'!C740</f>
        <v>Shipco Transport</v>
      </c>
      <c r="C795" s="285" t="str">
        <f>'PRINT TARIFF'!D740</f>
        <v>Vietnam</v>
      </c>
      <c r="D795" s="285" t="str">
        <f>'PRINT TARIFF'!E740</f>
        <v>Ho Chi Minh</v>
      </c>
      <c r="E795" s="286"/>
      <c r="F795" s="287" t="str">
        <f>'PRINT TARIFF'!H740</f>
        <v>USD</v>
      </c>
      <c r="G795" s="288">
        <f>'PRINT TARIFF'!I740</f>
        <v>24</v>
      </c>
      <c r="H795" s="288">
        <f>'PRINT TARIFF'!J740</f>
        <v>24</v>
      </c>
      <c r="I795" s="288">
        <f>'PRINT TARIFF'!K740</f>
        <v>24</v>
      </c>
      <c r="J795" s="644" t="str">
        <f>'PRINT TARIFF'!L740</f>
        <v>Direct via SGSIN</v>
      </c>
      <c r="K795" s="289">
        <f>'PRINT TARIFF'!N740</f>
        <v>17</v>
      </c>
      <c r="L795" s="288">
        <f>'PRINT TARIFF'!O740</f>
        <v>0</v>
      </c>
      <c r="M795" s="288">
        <f>'PRINT TARIFF'!P740</f>
        <v>0</v>
      </c>
      <c r="N795" s="288">
        <f>'PRINT TARIFF'!Q740</f>
        <v>20</v>
      </c>
      <c r="O795" s="288">
        <f>'PRINT TARIFF'!R740</f>
        <v>0</v>
      </c>
      <c r="P795" s="288">
        <f>'PRINT TARIFF'!S740</f>
        <v>0</v>
      </c>
      <c r="Q795" s="288">
        <f>'PRINT TARIFF'!T740</f>
        <v>7</v>
      </c>
      <c r="R795" s="288">
        <f>'PRINT TARIFF'!U740</f>
        <v>10</v>
      </c>
      <c r="S795" s="288">
        <f>'PRINT TARIFF'!V740</f>
        <v>0</v>
      </c>
      <c r="T795" s="288">
        <f>'PRINT TARIFF'!W740</f>
        <v>0</v>
      </c>
      <c r="U795" s="288">
        <f>'PRINT TARIFF'!X740</f>
        <v>0</v>
      </c>
      <c r="V795" s="288">
        <f>'PRINT TARIFF'!Y740</f>
        <v>0</v>
      </c>
      <c r="W795" s="288">
        <f>'PRINT TARIFF'!Z740</f>
        <v>0</v>
      </c>
      <c r="X795" s="289">
        <f>'PRINT TARIFF'!AA740</f>
        <v>166</v>
      </c>
      <c r="Y795" s="290">
        <f>'PRINT TARIFF'!AI740</f>
        <v>0</v>
      </c>
      <c r="Z795" s="290" t="str">
        <f>IF('PRINT TARIFF'!AJ740&lt;&gt;"",'PRINT TARIFF'!AJ740,"")</f>
        <v/>
      </c>
      <c r="AA795" s="291">
        <f>'PRINT TARIFF'!AK740</f>
        <v>0</v>
      </c>
    </row>
    <row r="796" spans="1:32" ht="13.9" customHeight="1" x14ac:dyDescent="0.2">
      <c r="A796" s="283" t="str">
        <f>'PRINT TARIFF'!A741</f>
        <v>Sydney</v>
      </c>
      <c r="B796" s="284" t="str">
        <f>'PRINT TARIFF'!C741</f>
        <v>Shipco Transport</v>
      </c>
      <c r="C796" s="285" t="str">
        <f>'PRINT TARIFF'!D741</f>
        <v>Vietnam</v>
      </c>
      <c r="D796" s="285" t="str">
        <f>'PRINT TARIFF'!E741</f>
        <v>Ho Chi Minh</v>
      </c>
      <c r="E796" s="286"/>
      <c r="F796" s="287" t="str">
        <f>'PRINT TARIFF'!H741</f>
        <v>USD</v>
      </c>
      <c r="G796" s="288">
        <f>'PRINT TARIFF'!I741</f>
        <v>24</v>
      </c>
      <c r="H796" s="288">
        <f>'PRINT TARIFF'!J741</f>
        <v>24</v>
      </c>
      <c r="I796" s="288">
        <f>'PRINT TARIFF'!K741</f>
        <v>24</v>
      </c>
      <c r="J796" s="644" t="str">
        <f>'PRINT TARIFF'!L741</f>
        <v>Direct via SGSIN</v>
      </c>
      <c r="K796" s="289">
        <f>'PRINT TARIFF'!N741</f>
        <v>19</v>
      </c>
      <c r="L796" s="288">
        <f>'PRINT TARIFF'!O741</f>
        <v>0</v>
      </c>
      <c r="M796" s="288">
        <f>'PRINT TARIFF'!P741</f>
        <v>0</v>
      </c>
      <c r="N796" s="288">
        <f>'PRINT TARIFF'!Q741</f>
        <v>20</v>
      </c>
      <c r="O796" s="288">
        <f>'PRINT TARIFF'!R741</f>
        <v>0</v>
      </c>
      <c r="P796" s="288">
        <f>'PRINT TARIFF'!S741</f>
        <v>0</v>
      </c>
      <c r="Q796" s="288">
        <f>'PRINT TARIFF'!T741</f>
        <v>7</v>
      </c>
      <c r="R796" s="288">
        <f>'PRINT TARIFF'!U741</f>
        <v>10</v>
      </c>
      <c r="S796" s="288">
        <f>'PRINT TARIFF'!V741</f>
        <v>0</v>
      </c>
      <c r="T796" s="288">
        <f>'PRINT TARIFF'!W741</f>
        <v>0</v>
      </c>
      <c r="U796" s="288">
        <f>'PRINT TARIFF'!X741</f>
        <v>0</v>
      </c>
      <c r="V796" s="288">
        <f>'PRINT TARIFF'!Y741</f>
        <v>0</v>
      </c>
      <c r="W796" s="288">
        <f>'PRINT TARIFF'!Z741</f>
        <v>0</v>
      </c>
      <c r="X796" s="289">
        <f>'PRINT TARIFF'!AA741</f>
        <v>166</v>
      </c>
      <c r="Y796" s="290">
        <f>'PRINT TARIFF'!AI741</f>
        <v>0</v>
      </c>
      <c r="Z796" s="290" t="str">
        <f>IF('PRINT TARIFF'!AJ741&lt;&gt;"",'PRINT TARIFF'!AJ741,"")</f>
        <v/>
      </c>
      <c r="AA796" s="291">
        <f>'PRINT TARIFF'!AK741</f>
        <v>0</v>
      </c>
    </row>
  </sheetData>
  <sheetProtection algorithmName="SHA-512" hashValue="rkMEGVU6MtOVFZdlloaOW5Ts/lgSUTnTC1iZ72xXbi9KQR2RznG9Xw09c64DxH9K+chfihnqZuLQTR4f1B0u4w==" saltValue="ZPZxSM8GCmAtfHGMR21Zkg==" spinCount="100000" sheet="1" autoFilter="0"/>
  <autoFilter ref="A8:AA796" xr:uid="{00000000-0001-0000-0500-000000000000}"/>
  <sortState xmlns:xlrd2="http://schemas.microsoft.com/office/spreadsheetml/2017/richdata2" ref="A9:AF790">
    <sortCondition ref="C9:C790"/>
    <sortCondition ref="D9:D790"/>
    <sortCondition ref="A9:A790"/>
  </sortState>
  <mergeCells count="2">
    <mergeCell ref="C4:E4"/>
    <mergeCell ref="C7:D7"/>
  </mergeCells>
  <phoneticPr fontId="25" type="noConversion"/>
  <conditionalFormatting sqref="N9:N796">
    <cfRule type="cellIs" dxfId="7" priority="25" operator="equal">
      <formula>"as per WWA Advisory"</formula>
    </cfRule>
    <cfRule type="cellIs" dxfId="6" priority="26" operator="equal">
      <formula>"as per WWA Advisory"</formula>
    </cfRule>
    <cfRule type="cellIs" dxfId="5" priority="27" operator="equal">
      <formula>"as per WWA Advisory"</formula>
    </cfRule>
    <cfRule type="cellIs" dxfId="4" priority="28" operator="equal">
      <formula>"as per WWA Advisory"</formula>
    </cfRule>
    <cfRule type="cellIs" dxfId="3" priority="29" operator="equal">
      <formula>"as per WWA Advisory"</formula>
    </cfRule>
  </conditionalFormatting>
  <conditionalFormatting sqref="Y9:Y796 AA9:AA796">
    <cfRule type="cellIs" dxfId="2" priority="32" operator="equal">
      <formula>0</formula>
    </cfRule>
  </conditionalFormatting>
  <conditionalFormatting sqref="Y9:Y796">
    <cfRule type="containsText" dxfId="1" priority="30" operator="containsText" text="unchanged">
      <formula>NOT(ISERROR(SEARCH("unchanged",Y9)))</formula>
    </cfRule>
    <cfRule type="containsText" dxfId="0" priority="31" operator="containsText" text="unchanged">
      <formula>NOT(ISERROR(SEARCH("unchanged",Y9)))</formula>
    </cfRule>
  </conditionalFormatting>
  <pageMargins left="0.51" right="0.48" top="0.26" bottom="0.44" header="0.42" footer="0.19"/>
  <pageSetup paperSize="9" scale="71" orientation="landscape" r:id="rId1"/>
  <headerFooter alignWithMargins="0">
    <oddFooter xml:space="preserve">&amp;LAGS National Import Sea LCL Tariff&amp;R&amp;P/&amp;N
</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10"/>
    <pageSetUpPr autoPageBreaks="0"/>
  </sheetPr>
  <dimension ref="A1:BC796"/>
  <sheetViews>
    <sheetView zoomScale="85" zoomScaleNormal="85" zoomScaleSheetLayoutView="100" workbookViewId="0">
      <selection activeCell="M2" sqref="M2"/>
    </sheetView>
  </sheetViews>
  <sheetFormatPr defaultColWidth="9.28515625" defaultRowHeight="12.75" x14ac:dyDescent="0.2"/>
  <cols>
    <col min="1" max="1" width="10.85546875" style="134" customWidth="1"/>
    <col min="2" max="2" width="7.85546875" style="135" customWidth="1"/>
    <col min="3" max="3" width="20.42578125" style="134" customWidth="1"/>
    <col min="4" max="4" width="12.85546875" style="135" bestFit="1" customWidth="1"/>
    <col min="5" max="5" width="12.42578125" style="135" customWidth="1"/>
    <col min="6" max="6" width="7.85546875" style="135" customWidth="1"/>
    <col min="7" max="7" width="9.85546875" style="136" customWidth="1"/>
    <col min="8" max="8" width="5.42578125" style="137" customWidth="1"/>
    <col min="9" max="11" width="8.7109375" style="136" customWidth="1"/>
    <col min="12" max="12" width="17.28515625" style="598" customWidth="1"/>
    <col min="13" max="13" width="10.5703125" style="136" customWidth="1"/>
    <col min="14" max="14" width="6.28515625" style="138" customWidth="1"/>
    <col min="15" max="15" width="6.7109375" style="138" customWidth="1"/>
    <col min="16" max="16" width="7" style="217" customWidth="1"/>
    <col min="17" max="17" width="7" style="138" customWidth="1"/>
    <col min="18" max="18" width="6.85546875" style="218" customWidth="1"/>
    <col min="19" max="20" width="7.28515625" style="218" customWidth="1"/>
    <col min="21" max="21" width="6.7109375" style="218" customWidth="1"/>
    <col min="22" max="24" width="5.7109375" style="218" customWidth="1"/>
    <col min="25" max="25" width="6.7109375" style="218" customWidth="1"/>
    <col min="26" max="26" width="6.7109375" style="140" customWidth="1"/>
    <col min="27" max="27" width="5" style="141" customWidth="1"/>
    <col min="28" max="28" width="3.140625" style="89" customWidth="1"/>
    <col min="29" max="29" width="3.7109375" style="89" customWidth="1"/>
    <col min="30" max="30" width="4.85546875" style="89" customWidth="1"/>
    <col min="31" max="31" width="4.42578125" style="89" customWidth="1"/>
    <col min="32" max="33" width="9.7109375" style="89" customWidth="1"/>
    <col min="34" max="34" width="5.28515625" style="122" customWidth="1"/>
    <col min="35" max="35" width="13.85546875" style="175" customWidth="1"/>
    <col min="36" max="36" width="14.42578125" style="139" customWidth="1"/>
    <col min="37" max="37" width="9.7109375" style="140" customWidth="1"/>
    <col min="38" max="38" width="9.28515625" style="599"/>
    <col min="39" max="16384" width="9.28515625" style="89"/>
  </cols>
  <sheetData>
    <row r="1" spans="1:40" ht="16.149999999999999" customHeight="1" x14ac:dyDescent="0.25">
      <c r="A1" s="385" t="s">
        <v>2133</v>
      </c>
      <c r="B1" s="545"/>
      <c r="C1" s="359" t="s">
        <v>2296</v>
      </c>
      <c r="D1" s="415"/>
      <c r="E1" s="416"/>
      <c r="F1" s="416"/>
      <c r="G1" s="360"/>
      <c r="H1" s="87"/>
      <c r="I1" s="219"/>
      <c r="J1" s="386" t="s">
        <v>2134</v>
      </c>
      <c r="K1" s="219"/>
      <c r="L1" s="229">
        <v>46204</v>
      </c>
      <c r="M1" s="229">
        <v>46217</v>
      </c>
      <c r="N1" s="86"/>
      <c r="O1" s="86"/>
      <c r="P1" s="173"/>
      <c r="Q1" s="510"/>
      <c r="R1" s="343"/>
      <c r="S1" s="343"/>
      <c r="T1" s="343"/>
      <c r="U1" s="343"/>
      <c r="V1" s="343"/>
      <c r="W1" s="343"/>
      <c r="X1" s="343"/>
      <c r="Y1" s="342"/>
      <c r="Z1" s="342"/>
      <c r="AA1" s="89"/>
      <c r="AB1" s="90"/>
      <c r="AI1" s="173"/>
      <c r="AJ1" s="86"/>
      <c r="AK1" s="88"/>
    </row>
    <row r="2" spans="1:40" ht="14.45" customHeight="1" x14ac:dyDescent="0.2">
      <c r="A2" s="646" t="s">
        <v>2293</v>
      </c>
      <c r="B2" s="194"/>
      <c r="C2" s="645" t="s">
        <v>2292</v>
      </c>
      <c r="D2" s="91"/>
      <c r="E2" s="91"/>
      <c r="F2" s="91"/>
      <c r="G2" s="150" t="s">
        <v>226</v>
      </c>
      <c r="H2" s="92"/>
      <c r="I2" s="93" t="s">
        <v>231</v>
      </c>
      <c r="J2" s="220"/>
      <c r="K2" s="220"/>
      <c r="L2" s="594"/>
      <c r="M2" s="94"/>
      <c r="N2" s="150"/>
      <c r="O2" s="93" t="s">
        <v>231</v>
      </c>
      <c r="P2" s="174" t="s">
        <v>231</v>
      </c>
      <c r="Q2" s="93" t="s">
        <v>231</v>
      </c>
      <c r="R2" s="93" t="s">
        <v>231</v>
      </c>
      <c r="S2" s="93" t="s">
        <v>231</v>
      </c>
      <c r="T2" s="93" t="s">
        <v>231</v>
      </c>
      <c r="U2" s="93" t="s">
        <v>231</v>
      </c>
      <c r="V2" s="93" t="s">
        <v>231</v>
      </c>
      <c r="W2" s="93" t="s">
        <v>231</v>
      </c>
      <c r="X2" s="93" t="s">
        <v>231</v>
      </c>
      <c r="Y2" s="93" t="s">
        <v>231</v>
      </c>
      <c r="Z2" s="93" t="s">
        <v>231</v>
      </c>
      <c r="AA2" s="90"/>
      <c r="AE2" s="122"/>
      <c r="AI2" s="174"/>
      <c r="AJ2" s="93"/>
      <c r="AK2" s="93"/>
    </row>
    <row r="3" spans="1:40" ht="21" customHeight="1" x14ac:dyDescent="0.2">
      <c r="A3" s="221"/>
      <c r="B3" s="194"/>
      <c r="C3" s="194"/>
      <c r="D3" s="535"/>
      <c r="E3" s="91"/>
      <c r="F3" s="91"/>
      <c r="G3" s="150" t="s">
        <v>227</v>
      </c>
      <c r="H3" s="92"/>
      <c r="I3" s="216"/>
      <c r="J3" s="216"/>
      <c r="K3" s="216"/>
      <c r="L3" s="595"/>
      <c r="M3" s="95"/>
      <c r="N3" s="183"/>
      <c r="O3" s="216"/>
      <c r="P3" s="188"/>
      <c r="Q3" s="189"/>
      <c r="R3" s="189"/>
      <c r="S3" s="189"/>
      <c r="T3" s="189"/>
      <c r="U3" s="189" t="s">
        <v>616</v>
      </c>
      <c r="V3" s="96"/>
      <c r="W3" s="189"/>
      <c r="X3" s="96"/>
      <c r="Y3" s="189"/>
      <c r="Z3" s="189"/>
      <c r="AA3" s="97"/>
      <c r="AE3" s="122"/>
      <c r="AI3" s="188"/>
      <c r="AJ3" s="189"/>
      <c r="AK3" s="189"/>
    </row>
    <row r="4" spans="1:40" ht="21" customHeight="1" x14ac:dyDescent="0.45">
      <c r="A4" s="647" t="s">
        <v>2294</v>
      </c>
      <c r="B4" s="194"/>
      <c r="C4" s="648"/>
      <c r="D4" s="98"/>
      <c r="E4" s="98"/>
      <c r="F4" s="98"/>
      <c r="G4" s="150" t="s">
        <v>228</v>
      </c>
      <c r="H4" s="99"/>
      <c r="I4" s="93" t="s">
        <v>232</v>
      </c>
      <c r="J4" s="216"/>
      <c r="K4" s="216"/>
      <c r="L4" s="621"/>
      <c r="M4" s="100"/>
      <c r="N4" s="184"/>
      <c r="O4" s="93" t="s">
        <v>234</v>
      </c>
      <c r="P4" s="174" t="s">
        <v>234</v>
      </c>
      <c r="Q4" s="93" t="s">
        <v>234</v>
      </c>
      <c r="R4" s="93" t="s">
        <v>234</v>
      </c>
      <c r="S4" s="93" t="s">
        <v>234</v>
      </c>
      <c r="T4" s="93" t="s">
        <v>234</v>
      </c>
      <c r="U4" s="93" t="s">
        <v>1175</v>
      </c>
      <c r="V4" s="93" t="s">
        <v>234</v>
      </c>
      <c r="W4" s="93" t="s">
        <v>1175</v>
      </c>
      <c r="X4" s="93" t="s">
        <v>234</v>
      </c>
      <c r="Y4" s="93" t="s">
        <v>234</v>
      </c>
      <c r="Z4" s="93" t="s">
        <v>234</v>
      </c>
      <c r="AA4" s="101"/>
      <c r="AE4" s="122"/>
      <c r="AI4" s="174"/>
      <c r="AJ4" s="93"/>
      <c r="AK4" s="93"/>
    </row>
    <row r="5" spans="1:40" ht="21" customHeight="1" x14ac:dyDescent="0.25">
      <c r="A5" s="98"/>
      <c r="B5" s="546"/>
      <c r="C5" s="102"/>
      <c r="D5" s="98"/>
      <c r="E5" s="98"/>
      <c r="F5" s="98"/>
      <c r="G5" s="150" t="s">
        <v>229</v>
      </c>
      <c r="H5" s="99"/>
      <c r="I5" s="93" t="s">
        <v>223</v>
      </c>
      <c r="J5" s="93" t="s">
        <v>233</v>
      </c>
      <c r="K5" s="93" t="s">
        <v>170</v>
      </c>
      <c r="L5" s="596"/>
      <c r="M5" s="100"/>
      <c r="N5" s="184"/>
      <c r="O5" s="93" t="s">
        <v>223</v>
      </c>
      <c r="P5" s="174" t="s">
        <v>223</v>
      </c>
      <c r="Q5" s="93" t="s">
        <v>223</v>
      </c>
      <c r="R5" s="93" t="s">
        <v>223</v>
      </c>
      <c r="S5" s="93" t="s">
        <v>223</v>
      </c>
      <c r="T5" s="93" t="s">
        <v>223</v>
      </c>
      <c r="U5" s="93"/>
      <c r="V5" s="93" t="s">
        <v>223</v>
      </c>
      <c r="W5" s="93"/>
      <c r="X5" s="93" t="s">
        <v>223</v>
      </c>
      <c r="Y5" s="93" t="s">
        <v>223</v>
      </c>
      <c r="Z5" s="93" t="s">
        <v>223</v>
      </c>
      <c r="AA5" s="101"/>
      <c r="AE5" s="122"/>
      <c r="AI5" s="174"/>
      <c r="AJ5" s="93"/>
      <c r="AK5" s="93"/>
    </row>
    <row r="6" spans="1:40" ht="21" customHeight="1" x14ac:dyDescent="0.25">
      <c r="B6" s="546"/>
      <c r="C6" s="102"/>
      <c r="D6" s="102"/>
      <c r="E6" s="102"/>
      <c r="F6" s="542"/>
      <c r="G6" s="150" t="s">
        <v>230</v>
      </c>
      <c r="H6" s="99"/>
      <c r="I6" s="93" t="s">
        <v>231</v>
      </c>
      <c r="J6" s="93" t="s">
        <v>231</v>
      </c>
      <c r="K6" s="93" t="s">
        <v>231</v>
      </c>
      <c r="L6" s="596"/>
      <c r="M6" s="103"/>
      <c r="N6" s="185"/>
      <c r="O6" s="104" t="s">
        <v>1436</v>
      </c>
      <c r="P6" s="174" t="s">
        <v>136</v>
      </c>
      <c r="Q6" s="93" t="s">
        <v>1971</v>
      </c>
      <c r="R6" s="93" t="s">
        <v>1170</v>
      </c>
      <c r="S6" s="417" t="s">
        <v>2199</v>
      </c>
      <c r="T6" s="417" t="s">
        <v>2256</v>
      </c>
      <c r="U6" s="417" t="s">
        <v>2257</v>
      </c>
      <c r="V6" s="93" t="s">
        <v>1171</v>
      </c>
      <c r="W6" s="93" t="s">
        <v>1172</v>
      </c>
      <c r="X6" s="93" t="s">
        <v>1173</v>
      </c>
      <c r="Y6" s="93" t="s">
        <v>2063</v>
      </c>
      <c r="Z6" s="93" t="s">
        <v>1174</v>
      </c>
      <c r="AA6" s="90"/>
      <c r="AE6" s="122"/>
      <c r="AI6" s="174"/>
      <c r="AJ6" s="93"/>
      <c r="AK6" s="93"/>
    </row>
    <row r="7" spans="1:40" s="111" customFormat="1" ht="15" customHeight="1" thickBot="1" x14ac:dyDescent="0.25">
      <c r="A7" s="170" t="s">
        <v>1166</v>
      </c>
      <c r="B7" s="105" t="s">
        <v>1167</v>
      </c>
      <c r="C7" s="151" t="s">
        <v>1166</v>
      </c>
      <c r="D7" s="151" t="s">
        <v>1166</v>
      </c>
      <c r="E7" s="171" t="s">
        <v>1166</v>
      </c>
      <c r="F7" s="106" t="s">
        <v>214</v>
      </c>
      <c r="G7" s="151" t="s">
        <v>1166</v>
      </c>
      <c r="H7" s="107" t="s">
        <v>1168</v>
      </c>
      <c r="I7" s="222"/>
      <c r="J7" s="222"/>
      <c r="K7" s="222"/>
      <c r="L7" s="597" t="s">
        <v>1166</v>
      </c>
      <c r="M7" s="108" t="s">
        <v>1169</v>
      </c>
      <c r="N7" s="186" t="s">
        <v>215</v>
      </c>
      <c r="O7" s="186"/>
      <c r="P7" s="190"/>
      <c r="Q7" s="191"/>
      <c r="R7" s="191"/>
      <c r="S7" s="191"/>
      <c r="T7" s="191"/>
      <c r="U7" s="191"/>
      <c r="V7" s="109"/>
      <c r="W7" s="191"/>
      <c r="X7" s="109"/>
      <c r="Y7" s="191"/>
      <c r="Z7" s="191"/>
      <c r="AA7" s="110"/>
      <c r="AB7" s="111" t="s">
        <v>217</v>
      </c>
      <c r="AC7" s="111" t="s">
        <v>218</v>
      </c>
      <c r="AD7" s="111" t="s">
        <v>219</v>
      </c>
      <c r="AE7" s="111" t="s">
        <v>220</v>
      </c>
      <c r="AF7" s="111" t="s">
        <v>221</v>
      </c>
      <c r="AG7" s="111" t="s">
        <v>222</v>
      </c>
      <c r="AH7" s="606"/>
      <c r="AI7" s="190"/>
      <c r="AJ7" s="191"/>
      <c r="AK7" s="191"/>
      <c r="AL7" s="600"/>
    </row>
    <row r="8" spans="1:40" s="116" customFormat="1" ht="80.45" customHeight="1" x14ac:dyDescent="0.2">
      <c r="A8" s="153" t="s">
        <v>104</v>
      </c>
      <c r="B8" s="547" t="s">
        <v>213</v>
      </c>
      <c r="C8" s="152" t="s">
        <v>405</v>
      </c>
      <c r="D8" s="153" t="s">
        <v>374</v>
      </c>
      <c r="E8" s="152" t="s">
        <v>143</v>
      </c>
      <c r="F8" s="543" t="s">
        <v>214</v>
      </c>
      <c r="G8" s="152" t="s">
        <v>166</v>
      </c>
      <c r="H8" s="112" t="s">
        <v>392</v>
      </c>
      <c r="I8" s="113" t="s">
        <v>397</v>
      </c>
      <c r="J8" s="113" t="s">
        <v>169</v>
      </c>
      <c r="K8" s="340" t="s">
        <v>170</v>
      </c>
      <c r="L8" s="113" t="s">
        <v>512</v>
      </c>
      <c r="M8" s="113"/>
      <c r="N8" s="113" t="s">
        <v>394</v>
      </c>
      <c r="O8" s="113" t="s">
        <v>2061</v>
      </c>
      <c r="P8" s="187" t="s">
        <v>2069</v>
      </c>
      <c r="Q8" s="511" t="s">
        <v>2085</v>
      </c>
      <c r="R8" s="605" t="s">
        <v>2289</v>
      </c>
      <c r="S8" s="625" t="s">
        <v>2268</v>
      </c>
      <c r="T8" s="625" t="s">
        <v>2283</v>
      </c>
      <c r="U8" s="604" t="s">
        <v>2284</v>
      </c>
      <c r="V8" s="605" t="s">
        <v>2290</v>
      </c>
      <c r="W8" s="605" t="s">
        <v>2282</v>
      </c>
      <c r="X8" s="605" t="s">
        <v>2288</v>
      </c>
      <c r="Y8" s="605" t="s">
        <v>2295</v>
      </c>
      <c r="Z8" s="605" t="s">
        <v>2062</v>
      </c>
      <c r="AA8" s="114" t="s">
        <v>204</v>
      </c>
      <c r="AB8" s="115"/>
      <c r="AC8" s="115"/>
      <c r="AD8" s="115"/>
      <c r="AE8" s="115"/>
      <c r="AF8" s="115"/>
      <c r="AG8" s="115"/>
      <c r="AH8" s="607"/>
      <c r="AI8" s="187" t="s">
        <v>2047</v>
      </c>
      <c r="AJ8" s="187" t="s">
        <v>2048</v>
      </c>
      <c r="AK8" s="113" t="s">
        <v>2049</v>
      </c>
      <c r="AL8" s="601"/>
    </row>
    <row r="9" spans="1:40" s="123" customFormat="1" ht="12.75" customHeight="1" x14ac:dyDescent="0.2">
      <c r="A9" s="411" t="s">
        <v>439</v>
      </c>
      <c r="B9" s="544" t="s">
        <v>235</v>
      </c>
      <c r="C9" s="617" t="s">
        <v>87</v>
      </c>
      <c r="D9" s="553" t="s">
        <v>480</v>
      </c>
      <c r="E9" s="554" t="s">
        <v>481</v>
      </c>
      <c r="F9" s="555" t="s">
        <v>482</v>
      </c>
      <c r="G9" s="608"/>
      <c r="H9" s="557" t="s">
        <v>39</v>
      </c>
      <c r="I9" s="627">
        <v>61</v>
      </c>
      <c r="J9" s="627">
        <v>61</v>
      </c>
      <c r="K9" s="627">
        <v>61</v>
      </c>
      <c r="L9" s="550" t="s">
        <v>2036</v>
      </c>
      <c r="M9" s="558" t="s">
        <v>291</v>
      </c>
      <c r="N9" s="558">
        <v>66</v>
      </c>
      <c r="O9" s="559">
        <v>0</v>
      </c>
      <c r="P9" s="628">
        <v>0</v>
      </c>
      <c r="Q9" s="629">
        <v>20</v>
      </c>
      <c r="R9" s="629">
        <v>0</v>
      </c>
      <c r="S9" s="560">
        <v>0</v>
      </c>
      <c r="T9" s="560">
        <v>27</v>
      </c>
      <c r="U9" s="560">
        <v>10</v>
      </c>
      <c r="V9" s="560">
        <v>0</v>
      </c>
      <c r="W9" s="560">
        <v>0</v>
      </c>
      <c r="X9" s="560">
        <v>0</v>
      </c>
      <c r="Y9" s="560">
        <v>0</v>
      </c>
      <c r="Z9" s="560">
        <v>0</v>
      </c>
      <c r="AA9" s="119">
        <f>INDEX('SPECIAL CONDITIONS '!$A$9:$D$174,MATCH('PRINT TARIFF'!$E9,'SPECIAL CONDITIONS '!$C$9:$C$174,0),MATCH("ID",'SPECIAL CONDITIONS '!$A$8:$D$8,0))</f>
        <v>1</v>
      </c>
      <c r="AB9" s="117" t="s">
        <v>223</v>
      </c>
      <c r="AC9" s="120" t="s">
        <v>224</v>
      </c>
      <c r="AD9" s="120" t="s">
        <v>225</v>
      </c>
      <c r="AE9" s="120">
        <v>1000</v>
      </c>
      <c r="AF9" s="121">
        <f>HOME!$F$18</f>
        <v>46204</v>
      </c>
      <c r="AG9" s="121">
        <f>HOME!$L$18</f>
        <v>46217</v>
      </c>
      <c r="AH9" s="122" t="b">
        <v>1</v>
      </c>
      <c r="AI9" s="176"/>
      <c r="AJ9" s="172"/>
      <c r="AK9" s="193"/>
      <c r="AL9" s="602"/>
      <c r="AM9" s="122"/>
      <c r="AN9" s="122"/>
    </row>
    <row r="10" spans="1:40" s="123" customFormat="1" ht="12.75" customHeight="1" x14ac:dyDescent="0.2">
      <c r="A10" s="411" t="s">
        <v>438</v>
      </c>
      <c r="B10" s="544" t="s">
        <v>236</v>
      </c>
      <c r="C10" s="617" t="s">
        <v>87</v>
      </c>
      <c r="D10" s="553" t="s">
        <v>480</v>
      </c>
      <c r="E10" s="554" t="s">
        <v>481</v>
      </c>
      <c r="F10" s="555" t="s">
        <v>482</v>
      </c>
      <c r="G10" s="608"/>
      <c r="H10" s="557" t="s">
        <v>39</v>
      </c>
      <c r="I10" s="627">
        <v>61</v>
      </c>
      <c r="J10" s="627">
        <v>61</v>
      </c>
      <c r="K10" s="627">
        <v>61</v>
      </c>
      <c r="L10" s="551" t="s">
        <v>2036</v>
      </c>
      <c r="M10" s="558" t="s">
        <v>291</v>
      </c>
      <c r="N10" s="558">
        <v>56</v>
      </c>
      <c r="O10" s="559">
        <v>0</v>
      </c>
      <c r="P10" s="628">
        <v>0</v>
      </c>
      <c r="Q10" s="629">
        <v>20</v>
      </c>
      <c r="R10" s="629">
        <v>0</v>
      </c>
      <c r="S10" s="560">
        <v>0</v>
      </c>
      <c r="T10" s="560">
        <v>27</v>
      </c>
      <c r="U10" s="560">
        <v>10</v>
      </c>
      <c r="V10" s="560">
        <v>0</v>
      </c>
      <c r="W10" s="560">
        <v>0</v>
      </c>
      <c r="X10" s="560">
        <v>0</v>
      </c>
      <c r="Y10" s="560">
        <v>0</v>
      </c>
      <c r="Z10" s="560">
        <v>0</v>
      </c>
      <c r="AA10" s="119">
        <f>INDEX('SPECIAL CONDITIONS '!$A$9:$D$174,MATCH('PRINT TARIFF'!$E10,'SPECIAL CONDITIONS '!$C$9:$C$174,0),MATCH("ID",'SPECIAL CONDITIONS '!$A$8:$D$8,0))</f>
        <v>1</v>
      </c>
      <c r="AB10" s="117" t="s">
        <v>223</v>
      </c>
      <c r="AC10" s="120" t="s">
        <v>224</v>
      </c>
      <c r="AD10" s="120" t="s">
        <v>225</v>
      </c>
      <c r="AE10" s="120">
        <v>1000</v>
      </c>
      <c r="AF10" s="121">
        <f>HOME!$F$18</f>
        <v>46204</v>
      </c>
      <c r="AG10" s="121">
        <f>HOME!$L$18</f>
        <v>46217</v>
      </c>
      <c r="AH10" s="122" t="b">
        <v>1</v>
      </c>
      <c r="AI10" s="176"/>
      <c r="AJ10" s="172"/>
      <c r="AK10" s="193"/>
      <c r="AL10" s="602"/>
      <c r="AM10" s="122"/>
      <c r="AN10" s="122"/>
    </row>
    <row r="11" spans="1:40" s="123" customFormat="1" ht="12.75" customHeight="1" x14ac:dyDescent="0.2">
      <c r="A11" s="411" t="s">
        <v>440</v>
      </c>
      <c r="B11" s="544" t="s">
        <v>237</v>
      </c>
      <c r="C11" s="617" t="s">
        <v>87</v>
      </c>
      <c r="D11" s="553" t="s">
        <v>480</v>
      </c>
      <c r="E11" s="554" t="s">
        <v>481</v>
      </c>
      <c r="F11" s="555" t="s">
        <v>482</v>
      </c>
      <c r="G11" s="608"/>
      <c r="H11" s="557" t="s">
        <v>39</v>
      </c>
      <c r="I11" s="627">
        <v>61</v>
      </c>
      <c r="J11" s="627">
        <v>61</v>
      </c>
      <c r="K11" s="627">
        <v>61</v>
      </c>
      <c r="L11" s="550" t="s">
        <v>2036</v>
      </c>
      <c r="M11" s="558" t="s">
        <v>291</v>
      </c>
      <c r="N11" s="558">
        <v>54</v>
      </c>
      <c r="O11" s="559">
        <v>0</v>
      </c>
      <c r="P11" s="628">
        <v>0</v>
      </c>
      <c r="Q11" s="629">
        <v>20</v>
      </c>
      <c r="R11" s="629">
        <v>0</v>
      </c>
      <c r="S11" s="560">
        <v>0</v>
      </c>
      <c r="T11" s="560">
        <v>27</v>
      </c>
      <c r="U11" s="560">
        <v>10</v>
      </c>
      <c r="V11" s="560">
        <v>0</v>
      </c>
      <c r="W11" s="560">
        <v>0</v>
      </c>
      <c r="X11" s="560">
        <v>0</v>
      </c>
      <c r="Y11" s="560">
        <v>0</v>
      </c>
      <c r="Z11" s="560">
        <v>0</v>
      </c>
      <c r="AA11" s="119">
        <f>INDEX('SPECIAL CONDITIONS '!$A$9:$D$174,MATCH('PRINT TARIFF'!$E11,'SPECIAL CONDITIONS '!$C$9:$C$174,0),MATCH("ID",'SPECIAL CONDITIONS '!$A$8:$D$8,0))</f>
        <v>1</v>
      </c>
      <c r="AB11" s="117" t="s">
        <v>223</v>
      </c>
      <c r="AC11" s="120" t="s">
        <v>224</v>
      </c>
      <c r="AD11" s="120" t="s">
        <v>225</v>
      </c>
      <c r="AE11" s="120">
        <v>1000</v>
      </c>
      <c r="AF11" s="121">
        <f>HOME!$F$18</f>
        <v>46204</v>
      </c>
      <c r="AG11" s="121">
        <f>HOME!$L$18</f>
        <v>46217</v>
      </c>
      <c r="AH11" s="122" t="b">
        <v>1</v>
      </c>
      <c r="AI11" s="176"/>
      <c r="AJ11" s="172"/>
      <c r="AK11" s="193"/>
      <c r="AL11" s="602"/>
      <c r="AM11" s="122"/>
      <c r="AN11" s="122"/>
    </row>
    <row r="12" spans="1:40" s="123" customFormat="1" ht="12.75" customHeight="1" x14ac:dyDescent="0.2">
      <c r="A12" s="411" t="s">
        <v>437</v>
      </c>
      <c r="B12" s="544" t="s">
        <v>238</v>
      </c>
      <c r="C12" s="617" t="s">
        <v>87</v>
      </c>
      <c r="D12" s="553" t="s">
        <v>480</v>
      </c>
      <c r="E12" s="554" t="s">
        <v>481</v>
      </c>
      <c r="F12" s="555" t="s">
        <v>482</v>
      </c>
      <c r="G12" s="608"/>
      <c r="H12" s="557" t="s">
        <v>39</v>
      </c>
      <c r="I12" s="627">
        <v>61</v>
      </c>
      <c r="J12" s="627">
        <v>61</v>
      </c>
      <c r="K12" s="627">
        <v>61</v>
      </c>
      <c r="L12" s="551" t="s">
        <v>2036</v>
      </c>
      <c r="M12" s="558" t="s">
        <v>291</v>
      </c>
      <c r="N12" s="558">
        <v>57</v>
      </c>
      <c r="O12" s="559">
        <v>0</v>
      </c>
      <c r="P12" s="628">
        <v>0</v>
      </c>
      <c r="Q12" s="629">
        <v>20</v>
      </c>
      <c r="R12" s="629">
        <v>0</v>
      </c>
      <c r="S12" s="560">
        <v>0</v>
      </c>
      <c r="T12" s="560">
        <v>27</v>
      </c>
      <c r="U12" s="560">
        <v>10</v>
      </c>
      <c r="V12" s="560">
        <v>0</v>
      </c>
      <c r="W12" s="560">
        <v>0</v>
      </c>
      <c r="X12" s="560">
        <v>0</v>
      </c>
      <c r="Y12" s="560">
        <v>0</v>
      </c>
      <c r="Z12" s="560">
        <v>0</v>
      </c>
      <c r="AA12" s="119">
        <f>INDEX('SPECIAL CONDITIONS '!$A$9:$D$174,MATCH('PRINT TARIFF'!$E12,'SPECIAL CONDITIONS '!$C$9:$C$174,0),MATCH("ID",'SPECIAL CONDITIONS '!$A$8:$D$8,0))</f>
        <v>1</v>
      </c>
      <c r="AB12" s="117" t="s">
        <v>223</v>
      </c>
      <c r="AC12" s="120" t="s">
        <v>224</v>
      </c>
      <c r="AD12" s="120" t="s">
        <v>225</v>
      </c>
      <c r="AE12" s="120">
        <v>1000</v>
      </c>
      <c r="AF12" s="121">
        <f>HOME!$F$18</f>
        <v>46204</v>
      </c>
      <c r="AG12" s="121">
        <f>HOME!$L$18</f>
        <v>46217</v>
      </c>
      <c r="AH12" s="122" t="b">
        <v>1</v>
      </c>
      <c r="AI12" s="176"/>
      <c r="AJ12" s="172"/>
      <c r="AK12" s="193"/>
      <c r="AL12" s="602"/>
      <c r="AM12" s="122"/>
      <c r="AN12" s="122"/>
    </row>
    <row r="13" spans="1:40" s="123" customFormat="1" ht="12.75" customHeight="1" x14ac:dyDescent="0.2">
      <c r="A13" s="411" t="s">
        <v>436</v>
      </c>
      <c r="B13" s="544" t="s">
        <v>239</v>
      </c>
      <c r="C13" s="617" t="s">
        <v>87</v>
      </c>
      <c r="D13" s="553" t="s">
        <v>480</v>
      </c>
      <c r="E13" s="554" t="s">
        <v>481</v>
      </c>
      <c r="F13" s="555" t="s">
        <v>482</v>
      </c>
      <c r="G13" s="608"/>
      <c r="H13" s="557" t="s">
        <v>39</v>
      </c>
      <c r="I13" s="627">
        <v>61</v>
      </c>
      <c r="J13" s="627">
        <v>61</v>
      </c>
      <c r="K13" s="627">
        <v>61</v>
      </c>
      <c r="L13" s="551" t="s">
        <v>2036</v>
      </c>
      <c r="M13" s="558" t="s">
        <v>291</v>
      </c>
      <c r="N13" s="558">
        <v>59</v>
      </c>
      <c r="O13" s="559">
        <v>0</v>
      </c>
      <c r="P13" s="628">
        <v>0</v>
      </c>
      <c r="Q13" s="629">
        <v>20</v>
      </c>
      <c r="R13" s="629">
        <v>0</v>
      </c>
      <c r="S13" s="560">
        <v>0</v>
      </c>
      <c r="T13" s="560">
        <v>27</v>
      </c>
      <c r="U13" s="560">
        <v>10</v>
      </c>
      <c r="V13" s="560">
        <v>0</v>
      </c>
      <c r="W13" s="560">
        <v>0</v>
      </c>
      <c r="X13" s="560">
        <v>0</v>
      </c>
      <c r="Y13" s="560">
        <v>0</v>
      </c>
      <c r="Z13" s="560">
        <v>0</v>
      </c>
      <c r="AA13" s="119">
        <f>INDEX('SPECIAL CONDITIONS '!$A$9:$D$174,MATCH('PRINT TARIFF'!$E13,'SPECIAL CONDITIONS '!$C$9:$C$174,0),MATCH("ID",'SPECIAL CONDITIONS '!$A$8:$D$8,0))</f>
        <v>1</v>
      </c>
      <c r="AB13" s="117" t="s">
        <v>223</v>
      </c>
      <c r="AC13" s="120" t="s">
        <v>224</v>
      </c>
      <c r="AD13" s="120" t="s">
        <v>225</v>
      </c>
      <c r="AE13" s="120">
        <v>1000</v>
      </c>
      <c r="AF13" s="121">
        <f>HOME!$F$18</f>
        <v>46204</v>
      </c>
      <c r="AG13" s="121">
        <f>HOME!$L$18</f>
        <v>46217</v>
      </c>
      <c r="AH13" s="122" t="b">
        <v>1</v>
      </c>
      <c r="AI13" s="176"/>
      <c r="AJ13" s="172"/>
      <c r="AK13" s="193"/>
      <c r="AL13" s="602"/>
      <c r="AM13" s="122"/>
      <c r="AN13" s="122"/>
    </row>
    <row r="14" spans="1:40" s="123" customFormat="1" ht="12.75" customHeight="1" x14ac:dyDescent="0.2">
      <c r="A14" s="411" t="s">
        <v>439</v>
      </c>
      <c r="B14" s="544" t="s">
        <v>235</v>
      </c>
      <c r="C14" s="617" t="s">
        <v>127</v>
      </c>
      <c r="D14" s="553" t="s">
        <v>130</v>
      </c>
      <c r="E14" s="411" t="s">
        <v>55</v>
      </c>
      <c r="F14" s="555" t="s">
        <v>240</v>
      </c>
      <c r="G14" s="608"/>
      <c r="H14" s="557" t="s">
        <v>39</v>
      </c>
      <c r="I14" s="630" t="s">
        <v>427</v>
      </c>
      <c r="J14" s="630" t="s">
        <v>427</v>
      </c>
      <c r="K14" s="630" t="s">
        <v>427</v>
      </c>
      <c r="L14" s="550" t="s">
        <v>2303</v>
      </c>
      <c r="M14" s="558" t="s">
        <v>258</v>
      </c>
      <c r="N14" s="558">
        <v>57</v>
      </c>
      <c r="O14" s="630">
        <v>0</v>
      </c>
      <c r="P14" s="630">
        <v>0</v>
      </c>
      <c r="Q14" s="630">
        <v>0</v>
      </c>
      <c r="R14" s="630">
        <v>9</v>
      </c>
      <c r="S14" s="630">
        <v>20</v>
      </c>
      <c r="T14" s="630">
        <v>12</v>
      </c>
      <c r="U14" s="560">
        <v>0</v>
      </c>
      <c r="V14" s="560">
        <v>0</v>
      </c>
      <c r="W14" s="560">
        <v>0</v>
      </c>
      <c r="X14" s="560">
        <v>0</v>
      </c>
      <c r="Y14" s="560">
        <v>0</v>
      </c>
      <c r="Z14" s="560">
        <v>0</v>
      </c>
      <c r="AA14" s="119">
        <f>INDEX('SPECIAL CONDITIONS '!$A$9:$D$174,MATCH('PRINT TARIFF'!$E14,'SPECIAL CONDITIONS '!$C$9:$C$174,0),MATCH("ID",'SPECIAL CONDITIONS '!$A$8:$D$8,0))</f>
        <v>3</v>
      </c>
      <c r="AB14" s="117" t="s">
        <v>223</v>
      </c>
      <c r="AC14" s="120" t="s">
        <v>224</v>
      </c>
      <c r="AD14" s="120" t="s">
        <v>225</v>
      </c>
      <c r="AE14" s="120">
        <v>1000</v>
      </c>
      <c r="AF14" s="121">
        <f>HOME!$F$18</f>
        <v>46204</v>
      </c>
      <c r="AG14" s="121">
        <f>HOME!$L$18</f>
        <v>46217</v>
      </c>
      <c r="AH14" s="122" t="b">
        <v>1</v>
      </c>
      <c r="AI14" s="176"/>
      <c r="AJ14" s="172"/>
      <c r="AK14" s="193"/>
      <c r="AL14" s="122"/>
      <c r="AM14" s="122"/>
      <c r="AN14" s="122"/>
    </row>
    <row r="15" spans="1:40" s="123" customFormat="1" ht="12.75" customHeight="1" x14ac:dyDescent="0.2">
      <c r="A15" s="411" t="s">
        <v>438</v>
      </c>
      <c r="B15" s="544" t="s">
        <v>236</v>
      </c>
      <c r="C15" s="617" t="s">
        <v>127</v>
      </c>
      <c r="D15" s="553" t="s">
        <v>130</v>
      </c>
      <c r="E15" s="411" t="s">
        <v>55</v>
      </c>
      <c r="F15" s="555" t="s">
        <v>240</v>
      </c>
      <c r="G15" s="608"/>
      <c r="H15" s="557" t="s">
        <v>39</v>
      </c>
      <c r="I15" s="630" t="s">
        <v>427</v>
      </c>
      <c r="J15" s="630" t="s">
        <v>427</v>
      </c>
      <c r="K15" s="630" t="s">
        <v>427</v>
      </c>
      <c r="L15" s="550" t="s">
        <v>2303</v>
      </c>
      <c r="M15" s="558" t="s">
        <v>258</v>
      </c>
      <c r="N15" s="558">
        <v>60</v>
      </c>
      <c r="O15" s="630">
        <v>0</v>
      </c>
      <c r="P15" s="630">
        <v>0</v>
      </c>
      <c r="Q15" s="630">
        <v>0</v>
      </c>
      <c r="R15" s="630">
        <v>9</v>
      </c>
      <c r="S15" s="630">
        <v>20</v>
      </c>
      <c r="T15" s="630">
        <v>12</v>
      </c>
      <c r="U15" s="560">
        <v>0</v>
      </c>
      <c r="V15" s="560">
        <v>0</v>
      </c>
      <c r="W15" s="560">
        <v>0</v>
      </c>
      <c r="X15" s="560">
        <v>0</v>
      </c>
      <c r="Y15" s="560">
        <v>0</v>
      </c>
      <c r="Z15" s="560">
        <v>0</v>
      </c>
      <c r="AA15" s="119">
        <f>INDEX('SPECIAL CONDITIONS '!$A$9:$D$174,MATCH('PRINT TARIFF'!$E15,'SPECIAL CONDITIONS '!$C$9:$C$174,0),MATCH("ID",'SPECIAL CONDITIONS '!$A$8:$D$8,0))</f>
        <v>3</v>
      </c>
      <c r="AB15" s="117" t="s">
        <v>223</v>
      </c>
      <c r="AC15" s="120" t="s">
        <v>224</v>
      </c>
      <c r="AD15" s="120" t="s">
        <v>225</v>
      </c>
      <c r="AE15" s="120">
        <v>1000</v>
      </c>
      <c r="AF15" s="121">
        <f>HOME!$F$18</f>
        <v>46204</v>
      </c>
      <c r="AG15" s="121">
        <f>HOME!$L$18</f>
        <v>46217</v>
      </c>
      <c r="AH15" s="122" t="b">
        <v>1</v>
      </c>
      <c r="AI15" s="176"/>
      <c r="AJ15" s="172"/>
      <c r="AK15" s="193"/>
      <c r="AL15" s="122"/>
      <c r="AM15" s="122"/>
      <c r="AN15" s="122"/>
    </row>
    <row r="16" spans="1:40" s="123" customFormat="1" ht="12.75" customHeight="1" x14ac:dyDescent="0.2">
      <c r="A16" s="411" t="s">
        <v>440</v>
      </c>
      <c r="B16" s="544" t="s">
        <v>237</v>
      </c>
      <c r="C16" s="617" t="s">
        <v>127</v>
      </c>
      <c r="D16" s="553" t="s">
        <v>130</v>
      </c>
      <c r="E16" s="411" t="s">
        <v>55</v>
      </c>
      <c r="F16" s="555" t="s">
        <v>240</v>
      </c>
      <c r="G16" s="608"/>
      <c r="H16" s="557" t="s">
        <v>39</v>
      </c>
      <c r="I16" s="630" t="s">
        <v>427</v>
      </c>
      <c r="J16" s="630" t="s">
        <v>427</v>
      </c>
      <c r="K16" s="630" t="s">
        <v>427</v>
      </c>
      <c r="L16" s="550" t="s">
        <v>2303</v>
      </c>
      <c r="M16" s="558" t="s">
        <v>258</v>
      </c>
      <c r="N16" s="558">
        <v>57</v>
      </c>
      <c r="O16" s="630">
        <v>0</v>
      </c>
      <c r="P16" s="630">
        <v>0</v>
      </c>
      <c r="Q16" s="630">
        <v>0</v>
      </c>
      <c r="R16" s="630">
        <v>9</v>
      </c>
      <c r="S16" s="630">
        <v>20</v>
      </c>
      <c r="T16" s="630">
        <v>12</v>
      </c>
      <c r="U16" s="560">
        <v>0</v>
      </c>
      <c r="V16" s="560">
        <v>0</v>
      </c>
      <c r="W16" s="560">
        <v>0</v>
      </c>
      <c r="X16" s="560">
        <v>0</v>
      </c>
      <c r="Y16" s="560">
        <v>0</v>
      </c>
      <c r="Z16" s="560">
        <v>0</v>
      </c>
      <c r="AA16" s="119">
        <f>INDEX('SPECIAL CONDITIONS '!$A$9:$D$174,MATCH('PRINT TARIFF'!$E16,'SPECIAL CONDITIONS '!$C$9:$C$174,0),MATCH("ID",'SPECIAL CONDITIONS '!$A$8:$D$8,0))</f>
        <v>3</v>
      </c>
      <c r="AB16" s="117" t="s">
        <v>223</v>
      </c>
      <c r="AC16" s="120" t="s">
        <v>224</v>
      </c>
      <c r="AD16" s="120" t="s">
        <v>225</v>
      </c>
      <c r="AE16" s="120">
        <v>1000</v>
      </c>
      <c r="AF16" s="121">
        <f>HOME!$F$18</f>
        <v>46204</v>
      </c>
      <c r="AG16" s="121">
        <f>HOME!$L$18</f>
        <v>46217</v>
      </c>
      <c r="AH16" s="122" t="b">
        <v>1</v>
      </c>
      <c r="AI16" s="176"/>
      <c r="AJ16" s="172"/>
      <c r="AK16" s="193"/>
      <c r="AL16" s="122"/>
      <c r="AM16" s="122"/>
      <c r="AN16" s="122"/>
    </row>
    <row r="17" spans="1:40" s="123" customFormat="1" ht="12.75" customHeight="1" x14ac:dyDescent="0.2">
      <c r="A17" s="411" t="s">
        <v>437</v>
      </c>
      <c r="B17" s="544" t="s">
        <v>238</v>
      </c>
      <c r="C17" s="617" t="s">
        <v>127</v>
      </c>
      <c r="D17" s="553" t="s">
        <v>130</v>
      </c>
      <c r="E17" s="411" t="s">
        <v>55</v>
      </c>
      <c r="F17" s="555" t="s">
        <v>240</v>
      </c>
      <c r="G17" s="608"/>
      <c r="H17" s="557" t="s">
        <v>39</v>
      </c>
      <c r="I17" s="630" t="s">
        <v>427</v>
      </c>
      <c r="J17" s="630" t="s">
        <v>427</v>
      </c>
      <c r="K17" s="630" t="s">
        <v>427</v>
      </c>
      <c r="L17" s="550" t="s">
        <v>2303</v>
      </c>
      <c r="M17" s="558" t="s">
        <v>258</v>
      </c>
      <c r="N17" s="558">
        <v>53</v>
      </c>
      <c r="O17" s="630">
        <v>0</v>
      </c>
      <c r="P17" s="630">
        <v>0</v>
      </c>
      <c r="Q17" s="630">
        <v>0</v>
      </c>
      <c r="R17" s="630">
        <v>9</v>
      </c>
      <c r="S17" s="630">
        <v>20</v>
      </c>
      <c r="T17" s="630">
        <v>12</v>
      </c>
      <c r="U17" s="560">
        <v>0</v>
      </c>
      <c r="V17" s="560">
        <v>0</v>
      </c>
      <c r="W17" s="560">
        <v>0</v>
      </c>
      <c r="X17" s="560">
        <v>0</v>
      </c>
      <c r="Y17" s="560">
        <v>0</v>
      </c>
      <c r="Z17" s="560">
        <v>0</v>
      </c>
      <c r="AA17" s="119">
        <f>INDEX('SPECIAL CONDITIONS '!$A$9:$D$174,MATCH('PRINT TARIFF'!$E17,'SPECIAL CONDITIONS '!$C$9:$C$174,0),MATCH("ID",'SPECIAL CONDITIONS '!$A$8:$D$8,0))</f>
        <v>3</v>
      </c>
      <c r="AB17" s="117" t="s">
        <v>223</v>
      </c>
      <c r="AC17" s="120" t="s">
        <v>224</v>
      </c>
      <c r="AD17" s="120" t="s">
        <v>225</v>
      </c>
      <c r="AE17" s="120">
        <v>1000</v>
      </c>
      <c r="AF17" s="121">
        <f>HOME!$F$18</f>
        <v>46204</v>
      </c>
      <c r="AG17" s="121">
        <f>HOME!$L$18</f>
        <v>46217</v>
      </c>
      <c r="AH17" s="122" t="b">
        <v>1</v>
      </c>
      <c r="AI17" s="176"/>
      <c r="AJ17" s="172"/>
      <c r="AK17" s="193"/>
      <c r="AL17" s="122"/>
      <c r="AM17" s="122"/>
      <c r="AN17" s="122"/>
    </row>
    <row r="18" spans="1:40" s="123" customFormat="1" ht="12.75" customHeight="1" x14ac:dyDescent="0.2">
      <c r="A18" s="411" t="s">
        <v>436</v>
      </c>
      <c r="B18" s="544" t="s">
        <v>239</v>
      </c>
      <c r="C18" s="617" t="s">
        <v>510</v>
      </c>
      <c r="D18" s="553" t="s">
        <v>130</v>
      </c>
      <c r="E18" s="554" t="s">
        <v>55</v>
      </c>
      <c r="F18" s="555" t="s">
        <v>240</v>
      </c>
      <c r="G18" s="608"/>
      <c r="H18" s="557" t="s">
        <v>39</v>
      </c>
      <c r="I18" s="630" t="s">
        <v>427</v>
      </c>
      <c r="J18" s="630" t="s">
        <v>427</v>
      </c>
      <c r="K18" s="630" t="s">
        <v>427</v>
      </c>
      <c r="L18" s="550" t="s">
        <v>2303</v>
      </c>
      <c r="M18" s="558" t="s">
        <v>258</v>
      </c>
      <c r="N18" s="558">
        <v>49</v>
      </c>
      <c r="O18" s="630">
        <v>0</v>
      </c>
      <c r="P18" s="630">
        <v>0</v>
      </c>
      <c r="Q18" s="630">
        <v>0</v>
      </c>
      <c r="R18" s="630">
        <v>9</v>
      </c>
      <c r="S18" s="630">
        <v>20</v>
      </c>
      <c r="T18" s="630">
        <v>12</v>
      </c>
      <c r="U18" s="560">
        <v>0</v>
      </c>
      <c r="V18" s="560">
        <v>0</v>
      </c>
      <c r="W18" s="560">
        <v>0</v>
      </c>
      <c r="X18" s="560">
        <v>0</v>
      </c>
      <c r="Y18" s="560">
        <v>0</v>
      </c>
      <c r="Z18" s="560">
        <v>0</v>
      </c>
      <c r="AA18" s="119">
        <f>INDEX('SPECIAL CONDITIONS '!$A$9:$D$174,MATCH('PRINT TARIFF'!$E18,'SPECIAL CONDITIONS '!$C$9:$C$174,0),MATCH("ID",'SPECIAL CONDITIONS '!$A$8:$D$8,0))</f>
        <v>3</v>
      </c>
      <c r="AB18" s="117" t="s">
        <v>223</v>
      </c>
      <c r="AC18" s="120" t="s">
        <v>224</v>
      </c>
      <c r="AD18" s="120" t="s">
        <v>225</v>
      </c>
      <c r="AE18" s="120">
        <v>1000</v>
      </c>
      <c r="AF18" s="121">
        <f>HOME!$F$18</f>
        <v>46204</v>
      </c>
      <c r="AG18" s="121">
        <f>HOME!$L$18</f>
        <v>46217</v>
      </c>
      <c r="AH18" s="122" t="b">
        <v>1</v>
      </c>
      <c r="AI18" s="176"/>
      <c r="AJ18" s="172"/>
      <c r="AK18" s="193"/>
      <c r="AL18" s="122"/>
      <c r="AM18" s="122"/>
      <c r="AN18" s="122"/>
    </row>
    <row r="19" spans="1:40" s="123" customFormat="1" ht="12.75" customHeight="1" x14ac:dyDescent="0.2">
      <c r="A19" s="411" t="s">
        <v>439</v>
      </c>
      <c r="B19" s="544" t="s">
        <v>235</v>
      </c>
      <c r="C19" s="617" t="s">
        <v>581</v>
      </c>
      <c r="D19" s="561" t="s">
        <v>131</v>
      </c>
      <c r="E19" s="411" t="s">
        <v>56</v>
      </c>
      <c r="F19" s="562" t="s">
        <v>241</v>
      </c>
      <c r="G19" s="609"/>
      <c r="H19" s="557" t="s">
        <v>39</v>
      </c>
      <c r="I19" s="649">
        <v>67</v>
      </c>
      <c r="J19" s="649">
        <v>67</v>
      </c>
      <c r="K19" s="649">
        <v>67</v>
      </c>
      <c r="L19" s="550" t="s">
        <v>2036</v>
      </c>
      <c r="M19" s="558" t="s">
        <v>291</v>
      </c>
      <c r="N19" s="558">
        <v>34</v>
      </c>
      <c r="O19" s="559">
        <v>0</v>
      </c>
      <c r="P19" s="631">
        <v>0</v>
      </c>
      <c r="Q19" s="631">
        <v>20</v>
      </c>
      <c r="R19" s="632">
        <v>0</v>
      </c>
      <c r="S19" s="563">
        <v>0</v>
      </c>
      <c r="T19" s="560">
        <v>9</v>
      </c>
      <c r="U19" s="560">
        <v>10</v>
      </c>
      <c r="V19" s="560">
        <v>0</v>
      </c>
      <c r="W19" s="560">
        <v>0</v>
      </c>
      <c r="X19" s="560">
        <v>0</v>
      </c>
      <c r="Y19" s="560">
        <v>0</v>
      </c>
      <c r="Z19" s="560">
        <v>0</v>
      </c>
      <c r="AA19" s="119">
        <f>INDEX('SPECIAL CONDITIONS '!$A$9:$D$174,MATCH('PRINT TARIFF'!$E19,'SPECIAL CONDITIONS '!$C$9:$C$174,0),MATCH("ID",'SPECIAL CONDITIONS '!$A$8:$D$8,0))</f>
        <v>4</v>
      </c>
      <c r="AB19" s="117" t="s">
        <v>223</v>
      </c>
      <c r="AC19" s="120" t="s">
        <v>224</v>
      </c>
      <c r="AD19" s="120" t="s">
        <v>225</v>
      </c>
      <c r="AE19" s="120">
        <v>1000</v>
      </c>
      <c r="AF19" s="121">
        <f>HOME!$F$18</f>
        <v>46204</v>
      </c>
      <c r="AG19" s="121">
        <f>HOME!$L$18</f>
        <v>46217</v>
      </c>
      <c r="AH19" s="122" t="b">
        <v>1</v>
      </c>
      <c r="AI19" s="176"/>
      <c r="AJ19" s="172"/>
      <c r="AK19" s="193"/>
      <c r="AL19" s="602"/>
      <c r="AM19" s="122"/>
      <c r="AN19" s="122"/>
    </row>
    <row r="20" spans="1:40" s="123" customFormat="1" ht="12.75" customHeight="1" x14ac:dyDescent="0.2">
      <c r="A20" s="411" t="s">
        <v>438</v>
      </c>
      <c r="B20" s="544" t="s">
        <v>236</v>
      </c>
      <c r="C20" s="617" t="s">
        <v>581</v>
      </c>
      <c r="D20" s="561" t="s">
        <v>131</v>
      </c>
      <c r="E20" s="411" t="s">
        <v>56</v>
      </c>
      <c r="F20" s="562" t="s">
        <v>241</v>
      </c>
      <c r="G20" s="609"/>
      <c r="H20" s="557" t="s">
        <v>39</v>
      </c>
      <c r="I20" s="649">
        <v>67</v>
      </c>
      <c r="J20" s="649">
        <v>67</v>
      </c>
      <c r="K20" s="649">
        <v>67</v>
      </c>
      <c r="L20" s="550" t="s">
        <v>2036</v>
      </c>
      <c r="M20" s="558" t="s">
        <v>291</v>
      </c>
      <c r="N20" s="558">
        <v>31</v>
      </c>
      <c r="O20" s="559">
        <v>0</v>
      </c>
      <c r="P20" s="631">
        <v>0</v>
      </c>
      <c r="Q20" s="631">
        <v>20</v>
      </c>
      <c r="R20" s="632">
        <v>0</v>
      </c>
      <c r="S20" s="563">
        <v>0</v>
      </c>
      <c r="T20" s="560">
        <v>9</v>
      </c>
      <c r="U20" s="560">
        <v>10</v>
      </c>
      <c r="V20" s="560">
        <v>0</v>
      </c>
      <c r="W20" s="560">
        <v>0</v>
      </c>
      <c r="X20" s="560">
        <v>0</v>
      </c>
      <c r="Y20" s="560">
        <v>0</v>
      </c>
      <c r="Z20" s="560">
        <v>0</v>
      </c>
      <c r="AA20" s="119">
        <f>INDEX('SPECIAL CONDITIONS '!$A$9:$D$174,MATCH('PRINT TARIFF'!$E20,'SPECIAL CONDITIONS '!$C$9:$C$174,0),MATCH("ID",'SPECIAL CONDITIONS '!$A$8:$D$8,0))</f>
        <v>4</v>
      </c>
      <c r="AB20" s="117" t="s">
        <v>223</v>
      </c>
      <c r="AC20" s="120" t="s">
        <v>224</v>
      </c>
      <c r="AD20" s="120" t="s">
        <v>225</v>
      </c>
      <c r="AE20" s="120">
        <v>1000</v>
      </c>
      <c r="AF20" s="121">
        <f>HOME!$F$18</f>
        <v>46204</v>
      </c>
      <c r="AG20" s="121">
        <f>HOME!$L$18</f>
        <v>46217</v>
      </c>
      <c r="AH20" s="122" t="b">
        <v>1</v>
      </c>
      <c r="AI20" s="176"/>
      <c r="AJ20" s="172"/>
      <c r="AK20" s="193"/>
      <c r="AL20" s="602"/>
      <c r="AM20" s="122"/>
      <c r="AN20" s="122"/>
    </row>
    <row r="21" spans="1:40" s="123" customFormat="1" ht="12.75" customHeight="1" x14ac:dyDescent="0.2">
      <c r="A21" s="411" t="s">
        <v>440</v>
      </c>
      <c r="B21" s="544" t="s">
        <v>237</v>
      </c>
      <c r="C21" s="617" t="s">
        <v>581</v>
      </c>
      <c r="D21" s="561" t="s">
        <v>131</v>
      </c>
      <c r="E21" s="411" t="s">
        <v>56</v>
      </c>
      <c r="F21" s="562" t="s">
        <v>241</v>
      </c>
      <c r="G21" s="609"/>
      <c r="H21" s="557" t="s">
        <v>39</v>
      </c>
      <c r="I21" s="649">
        <v>67</v>
      </c>
      <c r="J21" s="649">
        <v>67</v>
      </c>
      <c r="K21" s="649">
        <v>67</v>
      </c>
      <c r="L21" s="550" t="s">
        <v>2036</v>
      </c>
      <c r="M21" s="558" t="s">
        <v>291</v>
      </c>
      <c r="N21" s="558">
        <v>22</v>
      </c>
      <c r="O21" s="559">
        <v>0</v>
      </c>
      <c r="P21" s="631">
        <v>0</v>
      </c>
      <c r="Q21" s="631">
        <v>20</v>
      </c>
      <c r="R21" s="632">
        <v>0</v>
      </c>
      <c r="S21" s="563">
        <v>0</v>
      </c>
      <c r="T21" s="560">
        <v>9</v>
      </c>
      <c r="U21" s="560">
        <v>10</v>
      </c>
      <c r="V21" s="560">
        <v>0</v>
      </c>
      <c r="W21" s="560">
        <v>0</v>
      </c>
      <c r="X21" s="560">
        <v>0</v>
      </c>
      <c r="Y21" s="560">
        <v>0</v>
      </c>
      <c r="Z21" s="560">
        <v>0</v>
      </c>
      <c r="AA21" s="119">
        <f>INDEX('SPECIAL CONDITIONS '!$A$9:$D$174,MATCH('PRINT TARIFF'!$E21,'SPECIAL CONDITIONS '!$C$9:$C$174,0),MATCH("ID",'SPECIAL CONDITIONS '!$A$8:$D$8,0))</f>
        <v>4</v>
      </c>
      <c r="AB21" s="117" t="s">
        <v>223</v>
      </c>
      <c r="AC21" s="120" t="s">
        <v>224</v>
      </c>
      <c r="AD21" s="120" t="s">
        <v>225</v>
      </c>
      <c r="AE21" s="120">
        <v>1000</v>
      </c>
      <c r="AF21" s="121">
        <f>HOME!$F$18</f>
        <v>46204</v>
      </c>
      <c r="AG21" s="121">
        <f>HOME!$L$18</f>
        <v>46217</v>
      </c>
      <c r="AH21" s="122" t="b">
        <v>1</v>
      </c>
      <c r="AI21" s="176"/>
      <c r="AJ21" s="172"/>
      <c r="AK21" s="193"/>
      <c r="AL21" s="602"/>
      <c r="AM21" s="122"/>
      <c r="AN21" s="122"/>
    </row>
    <row r="22" spans="1:40" s="123" customFormat="1" ht="12.75" customHeight="1" x14ac:dyDescent="0.2">
      <c r="A22" s="411" t="s">
        <v>437</v>
      </c>
      <c r="B22" s="544" t="s">
        <v>238</v>
      </c>
      <c r="C22" s="617" t="s">
        <v>581</v>
      </c>
      <c r="D22" s="561" t="s">
        <v>131</v>
      </c>
      <c r="E22" s="411" t="s">
        <v>56</v>
      </c>
      <c r="F22" s="562" t="s">
        <v>241</v>
      </c>
      <c r="G22" s="609"/>
      <c r="H22" s="557" t="s">
        <v>39</v>
      </c>
      <c r="I22" s="649">
        <v>67</v>
      </c>
      <c r="J22" s="649">
        <v>67</v>
      </c>
      <c r="K22" s="649">
        <v>67</v>
      </c>
      <c r="L22" s="550" t="s">
        <v>2036</v>
      </c>
      <c r="M22" s="558" t="s">
        <v>291</v>
      </c>
      <c r="N22" s="558">
        <v>25</v>
      </c>
      <c r="O22" s="564">
        <v>0</v>
      </c>
      <c r="P22" s="631">
        <v>0</v>
      </c>
      <c r="Q22" s="631">
        <v>20</v>
      </c>
      <c r="R22" s="632">
        <v>0</v>
      </c>
      <c r="S22" s="563">
        <v>0</v>
      </c>
      <c r="T22" s="560">
        <v>9</v>
      </c>
      <c r="U22" s="560">
        <v>10</v>
      </c>
      <c r="V22" s="560">
        <v>0</v>
      </c>
      <c r="W22" s="560">
        <v>0</v>
      </c>
      <c r="X22" s="560">
        <v>0</v>
      </c>
      <c r="Y22" s="560">
        <v>0</v>
      </c>
      <c r="Z22" s="560">
        <v>0</v>
      </c>
      <c r="AA22" s="119">
        <f>INDEX('SPECIAL CONDITIONS '!$A$9:$D$174,MATCH('PRINT TARIFF'!$E22,'SPECIAL CONDITIONS '!$C$9:$C$174,0),MATCH("ID",'SPECIAL CONDITIONS '!$A$8:$D$8,0))</f>
        <v>4</v>
      </c>
      <c r="AB22" s="117" t="s">
        <v>223</v>
      </c>
      <c r="AC22" s="120" t="s">
        <v>224</v>
      </c>
      <c r="AD22" s="120" t="s">
        <v>225</v>
      </c>
      <c r="AE22" s="120">
        <v>1000</v>
      </c>
      <c r="AF22" s="121">
        <f>HOME!$F$18</f>
        <v>46204</v>
      </c>
      <c r="AG22" s="121">
        <f>HOME!$L$18</f>
        <v>46217</v>
      </c>
      <c r="AH22" s="122" t="b">
        <v>1</v>
      </c>
      <c r="AI22" s="176"/>
      <c r="AJ22" s="172"/>
      <c r="AK22" s="193"/>
      <c r="AL22" s="122"/>
      <c r="AM22" s="122"/>
      <c r="AN22" s="122"/>
    </row>
    <row r="23" spans="1:40" s="123" customFormat="1" ht="12.75" customHeight="1" x14ac:dyDescent="0.2">
      <c r="A23" s="411" t="s">
        <v>436</v>
      </c>
      <c r="B23" s="544" t="s">
        <v>239</v>
      </c>
      <c r="C23" s="617" t="s">
        <v>581</v>
      </c>
      <c r="D23" s="561" t="s">
        <v>131</v>
      </c>
      <c r="E23" s="411" t="s">
        <v>56</v>
      </c>
      <c r="F23" s="562" t="s">
        <v>241</v>
      </c>
      <c r="G23" s="609"/>
      <c r="H23" s="557" t="s">
        <v>39</v>
      </c>
      <c r="I23" s="649">
        <v>67</v>
      </c>
      <c r="J23" s="649">
        <v>67</v>
      </c>
      <c r="K23" s="649">
        <v>67</v>
      </c>
      <c r="L23" s="550" t="s">
        <v>2036</v>
      </c>
      <c r="M23" s="558" t="s">
        <v>291</v>
      </c>
      <c r="N23" s="558">
        <v>27</v>
      </c>
      <c r="O23" s="559">
        <v>0</v>
      </c>
      <c r="P23" s="631">
        <v>0</v>
      </c>
      <c r="Q23" s="631">
        <v>20</v>
      </c>
      <c r="R23" s="632">
        <v>0</v>
      </c>
      <c r="S23" s="563">
        <v>0</v>
      </c>
      <c r="T23" s="560">
        <v>9</v>
      </c>
      <c r="U23" s="560">
        <v>10</v>
      </c>
      <c r="V23" s="560">
        <v>0</v>
      </c>
      <c r="W23" s="560">
        <v>0</v>
      </c>
      <c r="X23" s="560">
        <v>0</v>
      </c>
      <c r="Y23" s="560">
        <v>0</v>
      </c>
      <c r="Z23" s="560">
        <v>0</v>
      </c>
      <c r="AA23" s="119">
        <f>INDEX('SPECIAL CONDITIONS '!$A$9:$D$174,MATCH('PRINT TARIFF'!$E23,'SPECIAL CONDITIONS '!$C$9:$C$174,0),MATCH("ID",'SPECIAL CONDITIONS '!$A$8:$D$8,0))</f>
        <v>4</v>
      </c>
      <c r="AB23" s="117" t="s">
        <v>223</v>
      </c>
      <c r="AC23" s="120" t="s">
        <v>224</v>
      </c>
      <c r="AD23" s="120" t="s">
        <v>225</v>
      </c>
      <c r="AE23" s="120">
        <v>1000</v>
      </c>
      <c r="AF23" s="121">
        <f>HOME!$F$18</f>
        <v>46204</v>
      </c>
      <c r="AG23" s="121">
        <f>HOME!$L$18</f>
        <v>46217</v>
      </c>
      <c r="AH23" s="122" t="b">
        <v>1</v>
      </c>
      <c r="AI23" s="176"/>
      <c r="AJ23" s="172"/>
      <c r="AK23" s="193"/>
      <c r="AL23" s="602"/>
      <c r="AM23" s="122"/>
      <c r="AN23" s="122"/>
    </row>
    <row r="24" spans="1:40" s="123" customFormat="1" ht="12.75" customHeight="1" x14ac:dyDescent="0.2">
      <c r="A24" s="411" t="s">
        <v>439</v>
      </c>
      <c r="B24" s="544" t="s">
        <v>235</v>
      </c>
      <c r="C24" s="617" t="s">
        <v>89</v>
      </c>
      <c r="D24" s="553" t="s">
        <v>107</v>
      </c>
      <c r="E24" s="411" t="s">
        <v>108</v>
      </c>
      <c r="F24" s="562" t="s">
        <v>242</v>
      </c>
      <c r="G24" s="608"/>
      <c r="H24" s="557" t="s">
        <v>39</v>
      </c>
      <c r="I24" s="630">
        <v>100</v>
      </c>
      <c r="J24" s="630">
        <v>100</v>
      </c>
      <c r="K24" s="630">
        <v>100</v>
      </c>
      <c r="L24" s="550" t="s">
        <v>173</v>
      </c>
      <c r="M24" s="558"/>
      <c r="N24" s="558">
        <v>50</v>
      </c>
      <c r="O24" s="564">
        <v>0</v>
      </c>
      <c r="P24" s="631">
        <v>0</v>
      </c>
      <c r="Q24" s="631">
        <v>0</v>
      </c>
      <c r="R24" s="632">
        <v>0</v>
      </c>
      <c r="S24" s="563">
        <v>0</v>
      </c>
      <c r="T24" s="563">
        <v>12</v>
      </c>
      <c r="U24" s="560">
        <v>0</v>
      </c>
      <c r="V24" s="560">
        <v>0</v>
      </c>
      <c r="W24" s="560">
        <v>0</v>
      </c>
      <c r="X24" s="560">
        <v>0</v>
      </c>
      <c r="Y24" s="560">
        <v>0</v>
      </c>
      <c r="Z24" s="560">
        <v>0</v>
      </c>
      <c r="AA24" s="119">
        <f>INDEX('SPECIAL CONDITIONS '!$A$9:$D$174,MATCH('PRINT TARIFF'!$E24,'SPECIAL CONDITIONS '!$C$9:$C$174,0),MATCH("ID",'SPECIAL CONDITIONS '!$A$8:$D$8,0))</f>
        <v>5</v>
      </c>
      <c r="AB24" s="117" t="s">
        <v>223</v>
      </c>
      <c r="AC24" s="120" t="s">
        <v>224</v>
      </c>
      <c r="AD24" s="120" t="s">
        <v>225</v>
      </c>
      <c r="AE24" s="120">
        <v>1000</v>
      </c>
      <c r="AF24" s="121">
        <f>HOME!$F$18</f>
        <v>46204</v>
      </c>
      <c r="AG24" s="121">
        <f>HOME!$L$18</f>
        <v>46217</v>
      </c>
      <c r="AH24" s="122" t="b">
        <v>1</v>
      </c>
      <c r="AI24" s="176"/>
      <c r="AJ24" s="172"/>
      <c r="AK24" s="193"/>
      <c r="AL24" s="122"/>
      <c r="AM24" s="122"/>
      <c r="AN24" s="122"/>
    </row>
    <row r="25" spans="1:40" s="123" customFormat="1" ht="12.75" customHeight="1" x14ac:dyDescent="0.2">
      <c r="A25" s="411" t="s">
        <v>438</v>
      </c>
      <c r="B25" s="544" t="s">
        <v>236</v>
      </c>
      <c r="C25" s="617" t="s">
        <v>89</v>
      </c>
      <c r="D25" s="553" t="s">
        <v>107</v>
      </c>
      <c r="E25" s="411" t="s">
        <v>108</v>
      </c>
      <c r="F25" s="562" t="s">
        <v>242</v>
      </c>
      <c r="G25" s="608"/>
      <c r="H25" s="557" t="s">
        <v>39</v>
      </c>
      <c r="I25" s="630">
        <v>109</v>
      </c>
      <c r="J25" s="630">
        <v>109</v>
      </c>
      <c r="K25" s="630">
        <v>109</v>
      </c>
      <c r="L25" s="550" t="s">
        <v>173</v>
      </c>
      <c r="M25" s="558"/>
      <c r="N25" s="558">
        <v>53</v>
      </c>
      <c r="O25" s="564">
        <v>0</v>
      </c>
      <c r="P25" s="631">
        <v>0</v>
      </c>
      <c r="Q25" s="631">
        <v>0</v>
      </c>
      <c r="R25" s="632">
        <v>0</v>
      </c>
      <c r="S25" s="563">
        <v>0</v>
      </c>
      <c r="T25" s="563">
        <v>12</v>
      </c>
      <c r="U25" s="560">
        <v>0</v>
      </c>
      <c r="V25" s="560">
        <v>0</v>
      </c>
      <c r="W25" s="560">
        <v>0</v>
      </c>
      <c r="X25" s="560">
        <v>0</v>
      </c>
      <c r="Y25" s="560">
        <v>0</v>
      </c>
      <c r="Z25" s="560">
        <v>0</v>
      </c>
      <c r="AA25" s="119">
        <f>INDEX('SPECIAL CONDITIONS '!$A$9:$D$174,MATCH('PRINT TARIFF'!$E25,'SPECIAL CONDITIONS '!$C$9:$C$174,0),MATCH("ID",'SPECIAL CONDITIONS '!$A$8:$D$8,0))</f>
        <v>5</v>
      </c>
      <c r="AB25" s="117" t="s">
        <v>223</v>
      </c>
      <c r="AC25" s="120" t="s">
        <v>224</v>
      </c>
      <c r="AD25" s="120" t="s">
        <v>225</v>
      </c>
      <c r="AE25" s="120">
        <v>1000</v>
      </c>
      <c r="AF25" s="121">
        <f>HOME!$F$18</f>
        <v>46204</v>
      </c>
      <c r="AG25" s="121">
        <f>HOME!$L$18</f>
        <v>46217</v>
      </c>
      <c r="AH25" s="122" t="b">
        <v>1</v>
      </c>
      <c r="AI25" s="176"/>
      <c r="AJ25" s="172"/>
      <c r="AK25" s="193"/>
      <c r="AL25" s="122"/>
      <c r="AM25" s="122"/>
      <c r="AN25" s="122"/>
    </row>
    <row r="26" spans="1:40" s="123" customFormat="1" ht="12.75" customHeight="1" x14ac:dyDescent="0.2">
      <c r="A26" s="411" t="s">
        <v>440</v>
      </c>
      <c r="B26" s="544" t="s">
        <v>237</v>
      </c>
      <c r="C26" s="617" t="s">
        <v>89</v>
      </c>
      <c r="D26" s="553" t="s">
        <v>107</v>
      </c>
      <c r="E26" s="411" t="s">
        <v>108</v>
      </c>
      <c r="F26" s="562" t="s">
        <v>242</v>
      </c>
      <c r="G26" s="608"/>
      <c r="H26" s="557" t="s">
        <v>39</v>
      </c>
      <c r="I26" s="630">
        <v>95</v>
      </c>
      <c r="J26" s="630">
        <v>95</v>
      </c>
      <c r="K26" s="630">
        <v>95</v>
      </c>
      <c r="L26" s="550" t="s">
        <v>173</v>
      </c>
      <c r="M26" s="558"/>
      <c r="N26" s="558">
        <v>55</v>
      </c>
      <c r="O26" s="564">
        <v>0</v>
      </c>
      <c r="P26" s="631">
        <v>0</v>
      </c>
      <c r="Q26" s="631">
        <v>0</v>
      </c>
      <c r="R26" s="632">
        <v>0</v>
      </c>
      <c r="S26" s="563">
        <v>0</v>
      </c>
      <c r="T26" s="563">
        <v>12</v>
      </c>
      <c r="U26" s="560">
        <v>0</v>
      </c>
      <c r="V26" s="560">
        <v>0</v>
      </c>
      <c r="W26" s="560">
        <v>0</v>
      </c>
      <c r="X26" s="560">
        <v>0</v>
      </c>
      <c r="Y26" s="560">
        <v>0</v>
      </c>
      <c r="Z26" s="560">
        <v>0</v>
      </c>
      <c r="AA26" s="119">
        <f>INDEX('SPECIAL CONDITIONS '!$A$9:$D$174,MATCH('PRINT TARIFF'!$E26,'SPECIAL CONDITIONS '!$C$9:$C$174,0),MATCH("ID",'SPECIAL CONDITIONS '!$A$8:$D$8,0))</f>
        <v>5</v>
      </c>
      <c r="AB26" s="117" t="s">
        <v>223</v>
      </c>
      <c r="AC26" s="120" t="s">
        <v>224</v>
      </c>
      <c r="AD26" s="120" t="s">
        <v>225</v>
      </c>
      <c r="AE26" s="120">
        <v>1000</v>
      </c>
      <c r="AF26" s="121">
        <f>HOME!$F$18</f>
        <v>46204</v>
      </c>
      <c r="AG26" s="121">
        <f>HOME!$L$18</f>
        <v>46217</v>
      </c>
      <c r="AH26" s="122" t="b">
        <v>1</v>
      </c>
      <c r="AI26" s="176"/>
      <c r="AJ26" s="172"/>
      <c r="AK26" s="193"/>
      <c r="AL26" s="122"/>
      <c r="AM26" s="122"/>
      <c r="AN26" s="122"/>
    </row>
    <row r="27" spans="1:40" s="123" customFormat="1" ht="12.75" customHeight="1" x14ac:dyDescent="0.2">
      <c r="A27" s="411" t="s">
        <v>437</v>
      </c>
      <c r="B27" s="544" t="s">
        <v>238</v>
      </c>
      <c r="C27" s="617" t="s">
        <v>89</v>
      </c>
      <c r="D27" s="553" t="s">
        <v>107</v>
      </c>
      <c r="E27" s="411" t="s">
        <v>108</v>
      </c>
      <c r="F27" s="562" t="s">
        <v>242</v>
      </c>
      <c r="G27" s="608"/>
      <c r="H27" s="557" t="s">
        <v>39</v>
      </c>
      <c r="I27" s="630">
        <v>80</v>
      </c>
      <c r="J27" s="630">
        <v>80</v>
      </c>
      <c r="K27" s="630">
        <v>80</v>
      </c>
      <c r="L27" s="550" t="s">
        <v>173</v>
      </c>
      <c r="M27" s="558"/>
      <c r="N27" s="558">
        <v>56</v>
      </c>
      <c r="O27" s="564">
        <v>0</v>
      </c>
      <c r="P27" s="631">
        <v>0</v>
      </c>
      <c r="Q27" s="631">
        <v>0</v>
      </c>
      <c r="R27" s="632">
        <v>0</v>
      </c>
      <c r="S27" s="563">
        <v>0</v>
      </c>
      <c r="T27" s="563">
        <v>12</v>
      </c>
      <c r="U27" s="560">
        <v>0</v>
      </c>
      <c r="V27" s="560">
        <v>0</v>
      </c>
      <c r="W27" s="560">
        <v>0</v>
      </c>
      <c r="X27" s="560">
        <v>0</v>
      </c>
      <c r="Y27" s="560">
        <v>0</v>
      </c>
      <c r="Z27" s="560">
        <v>0</v>
      </c>
      <c r="AA27" s="119">
        <f>INDEX('SPECIAL CONDITIONS '!$A$9:$D$174,MATCH('PRINT TARIFF'!$E27,'SPECIAL CONDITIONS '!$C$9:$C$174,0),MATCH("ID",'SPECIAL CONDITIONS '!$A$8:$D$8,0))</f>
        <v>5</v>
      </c>
      <c r="AB27" s="117" t="s">
        <v>223</v>
      </c>
      <c r="AC27" s="120" t="s">
        <v>224</v>
      </c>
      <c r="AD27" s="120" t="s">
        <v>225</v>
      </c>
      <c r="AE27" s="120">
        <v>1000</v>
      </c>
      <c r="AF27" s="121">
        <f>HOME!$F$18</f>
        <v>46204</v>
      </c>
      <c r="AG27" s="121">
        <f>HOME!$L$18</f>
        <v>46217</v>
      </c>
      <c r="AH27" s="122" t="b">
        <v>1</v>
      </c>
      <c r="AI27" s="176"/>
      <c r="AJ27" s="172"/>
      <c r="AK27" s="193"/>
      <c r="AL27" s="122"/>
      <c r="AM27" s="122"/>
      <c r="AN27" s="122"/>
    </row>
    <row r="28" spans="1:40" s="123" customFormat="1" ht="12.75" customHeight="1" x14ac:dyDescent="0.2">
      <c r="A28" s="411" t="s">
        <v>436</v>
      </c>
      <c r="B28" s="544" t="s">
        <v>239</v>
      </c>
      <c r="C28" s="617" t="s">
        <v>89</v>
      </c>
      <c r="D28" s="553" t="s">
        <v>107</v>
      </c>
      <c r="E28" s="411" t="s">
        <v>108</v>
      </c>
      <c r="F28" s="562" t="s">
        <v>242</v>
      </c>
      <c r="G28" s="608"/>
      <c r="H28" s="557" t="s">
        <v>39</v>
      </c>
      <c r="I28" s="630">
        <v>80</v>
      </c>
      <c r="J28" s="630">
        <v>80</v>
      </c>
      <c r="K28" s="630">
        <v>80</v>
      </c>
      <c r="L28" s="550" t="s">
        <v>173</v>
      </c>
      <c r="M28" s="558"/>
      <c r="N28" s="558">
        <v>51</v>
      </c>
      <c r="O28" s="564">
        <v>0</v>
      </c>
      <c r="P28" s="631">
        <v>0</v>
      </c>
      <c r="Q28" s="631">
        <v>0</v>
      </c>
      <c r="R28" s="632">
        <v>0</v>
      </c>
      <c r="S28" s="563">
        <v>0</v>
      </c>
      <c r="T28" s="563">
        <v>12</v>
      </c>
      <c r="U28" s="560">
        <v>0</v>
      </c>
      <c r="V28" s="560">
        <v>0</v>
      </c>
      <c r="W28" s="560">
        <v>0</v>
      </c>
      <c r="X28" s="560">
        <v>0</v>
      </c>
      <c r="Y28" s="560">
        <v>0</v>
      </c>
      <c r="Z28" s="560">
        <v>0</v>
      </c>
      <c r="AA28" s="119">
        <f>INDEX('SPECIAL CONDITIONS '!$A$9:$D$174,MATCH('PRINT TARIFF'!$E28,'SPECIAL CONDITIONS '!$C$9:$C$174,0),MATCH("ID",'SPECIAL CONDITIONS '!$A$8:$D$8,0))</f>
        <v>5</v>
      </c>
      <c r="AB28" s="117" t="s">
        <v>223</v>
      </c>
      <c r="AC28" s="120" t="s">
        <v>224</v>
      </c>
      <c r="AD28" s="120" t="s">
        <v>225</v>
      </c>
      <c r="AE28" s="120">
        <v>1000</v>
      </c>
      <c r="AF28" s="121">
        <f>HOME!$F$18</f>
        <v>46204</v>
      </c>
      <c r="AG28" s="121">
        <f>HOME!$L$18</f>
        <v>46217</v>
      </c>
      <c r="AH28" s="122" t="b">
        <v>1</v>
      </c>
      <c r="AI28" s="176"/>
      <c r="AJ28" s="172"/>
      <c r="AK28" s="193"/>
      <c r="AL28" s="122"/>
      <c r="AM28" s="122"/>
      <c r="AN28" s="122"/>
    </row>
    <row r="29" spans="1:40" s="123" customFormat="1" ht="12.75" customHeight="1" x14ac:dyDescent="0.2">
      <c r="A29" s="411" t="s">
        <v>439</v>
      </c>
      <c r="B29" s="544" t="s">
        <v>235</v>
      </c>
      <c r="C29" s="617" t="s">
        <v>90</v>
      </c>
      <c r="D29" s="553" t="s">
        <v>132</v>
      </c>
      <c r="E29" s="411" t="s">
        <v>57</v>
      </c>
      <c r="F29" s="562" t="s">
        <v>243</v>
      </c>
      <c r="G29" s="608"/>
      <c r="H29" s="557" t="s">
        <v>39</v>
      </c>
      <c r="I29" s="630">
        <v>73</v>
      </c>
      <c r="J29" s="630">
        <v>73</v>
      </c>
      <c r="K29" s="630">
        <v>73</v>
      </c>
      <c r="L29" s="550" t="s">
        <v>2036</v>
      </c>
      <c r="M29" s="558" t="s">
        <v>291</v>
      </c>
      <c r="N29" s="558">
        <v>55</v>
      </c>
      <c r="O29" s="559">
        <v>0</v>
      </c>
      <c r="P29" s="631">
        <v>0</v>
      </c>
      <c r="Q29" s="632">
        <v>20</v>
      </c>
      <c r="R29" s="632">
        <v>0</v>
      </c>
      <c r="S29" s="563">
        <v>0</v>
      </c>
      <c r="T29" s="636">
        <v>7</v>
      </c>
      <c r="U29" s="560">
        <v>10</v>
      </c>
      <c r="V29" s="560">
        <v>0</v>
      </c>
      <c r="W29" s="560">
        <v>0</v>
      </c>
      <c r="X29" s="560">
        <v>0</v>
      </c>
      <c r="Y29" s="560">
        <v>0</v>
      </c>
      <c r="Z29" s="560">
        <v>0</v>
      </c>
      <c r="AA29" s="119">
        <f>INDEX('SPECIAL CONDITIONS '!$A$9:$D$174,MATCH('PRINT TARIFF'!$E29,'SPECIAL CONDITIONS '!$C$9:$C$174,0),MATCH("ID",'SPECIAL CONDITIONS '!$A$8:$D$8,0))</f>
        <v>6</v>
      </c>
      <c r="AB29" s="117" t="s">
        <v>223</v>
      </c>
      <c r="AC29" s="120" t="s">
        <v>224</v>
      </c>
      <c r="AD29" s="120" t="s">
        <v>225</v>
      </c>
      <c r="AE29" s="120">
        <v>1000</v>
      </c>
      <c r="AF29" s="121">
        <f>HOME!$F$18</f>
        <v>46204</v>
      </c>
      <c r="AG29" s="121">
        <f>HOME!$L$18</f>
        <v>46217</v>
      </c>
      <c r="AH29" s="122" t="b">
        <v>1</v>
      </c>
      <c r="AI29" s="176"/>
      <c r="AJ29" s="172"/>
      <c r="AK29" s="193"/>
      <c r="AL29" s="602"/>
      <c r="AM29" s="122"/>
      <c r="AN29" s="122"/>
    </row>
    <row r="30" spans="1:40" s="123" customFormat="1" ht="12.75" customHeight="1" x14ac:dyDescent="0.2">
      <c r="A30" s="411" t="s">
        <v>438</v>
      </c>
      <c r="B30" s="544" t="s">
        <v>236</v>
      </c>
      <c r="C30" s="617" t="s">
        <v>90</v>
      </c>
      <c r="D30" s="553" t="s">
        <v>132</v>
      </c>
      <c r="E30" s="411" t="s">
        <v>57</v>
      </c>
      <c r="F30" s="562" t="s">
        <v>243</v>
      </c>
      <c r="G30" s="608"/>
      <c r="H30" s="557" t="s">
        <v>39</v>
      </c>
      <c r="I30" s="630">
        <v>73</v>
      </c>
      <c r="J30" s="630">
        <v>73</v>
      </c>
      <c r="K30" s="630">
        <v>73</v>
      </c>
      <c r="L30" s="550" t="s">
        <v>2036</v>
      </c>
      <c r="M30" s="558" t="s">
        <v>291</v>
      </c>
      <c r="N30" s="558">
        <v>46</v>
      </c>
      <c r="O30" s="559">
        <v>0</v>
      </c>
      <c r="P30" s="631">
        <v>0</v>
      </c>
      <c r="Q30" s="632">
        <v>20</v>
      </c>
      <c r="R30" s="632">
        <v>0</v>
      </c>
      <c r="S30" s="563">
        <v>0</v>
      </c>
      <c r="T30" s="636">
        <v>7</v>
      </c>
      <c r="U30" s="560">
        <v>10</v>
      </c>
      <c r="V30" s="560">
        <v>0</v>
      </c>
      <c r="W30" s="560">
        <v>0</v>
      </c>
      <c r="X30" s="560">
        <v>0</v>
      </c>
      <c r="Y30" s="560">
        <v>0</v>
      </c>
      <c r="Z30" s="560">
        <v>0</v>
      </c>
      <c r="AA30" s="119">
        <f>INDEX('SPECIAL CONDITIONS '!$A$9:$D$174,MATCH('PRINT TARIFF'!$E30,'SPECIAL CONDITIONS '!$C$9:$C$174,0),MATCH("ID",'SPECIAL CONDITIONS '!$A$8:$D$8,0))</f>
        <v>6</v>
      </c>
      <c r="AB30" s="117" t="s">
        <v>223</v>
      </c>
      <c r="AC30" s="120" t="s">
        <v>224</v>
      </c>
      <c r="AD30" s="120" t="s">
        <v>225</v>
      </c>
      <c r="AE30" s="120">
        <v>1000</v>
      </c>
      <c r="AF30" s="121">
        <f>HOME!$F$18</f>
        <v>46204</v>
      </c>
      <c r="AG30" s="121">
        <f>HOME!$L$18</f>
        <v>46217</v>
      </c>
      <c r="AH30" s="122" t="b">
        <v>1</v>
      </c>
      <c r="AI30" s="176"/>
      <c r="AJ30" s="172"/>
      <c r="AK30" s="193"/>
      <c r="AL30" s="602"/>
      <c r="AM30" s="122"/>
      <c r="AN30" s="122"/>
    </row>
    <row r="31" spans="1:40" s="123" customFormat="1" ht="12.75" customHeight="1" x14ac:dyDescent="0.2">
      <c r="A31" s="411" t="s">
        <v>440</v>
      </c>
      <c r="B31" s="544" t="s">
        <v>237</v>
      </c>
      <c r="C31" s="617" t="s">
        <v>90</v>
      </c>
      <c r="D31" s="553" t="s">
        <v>132</v>
      </c>
      <c r="E31" s="411" t="s">
        <v>57</v>
      </c>
      <c r="F31" s="562" t="s">
        <v>243</v>
      </c>
      <c r="G31" s="608"/>
      <c r="H31" s="557" t="s">
        <v>39</v>
      </c>
      <c r="I31" s="630">
        <v>73</v>
      </c>
      <c r="J31" s="630">
        <v>73</v>
      </c>
      <c r="K31" s="630">
        <v>73</v>
      </c>
      <c r="L31" s="550" t="s">
        <v>2036</v>
      </c>
      <c r="M31" s="558" t="s">
        <v>291</v>
      </c>
      <c r="N31" s="558">
        <v>41</v>
      </c>
      <c r="O31" s="559">
        <v>0</v>
      </c>
      <c r="P31" s="631">
        <v>0</v>
      </c>
      <c r="Q31" s="632">
        <v>20</v>
      </c>
      <c r="R31" s="632">
        <v>0</v>
      </c>
      <c r="S31" s="563">
        <v>0</v>
      </c>
      <c r="T31" s="636">
        <v>7</v>
      </c>
      <c r="U31" s="560">
        <v>10</v>
      </c>
      <c r="V31" s="560">
        <v>0</v>
      </c>
      <c r="W31" s="560">
        <v>0</v>
      </c>
      <c r="X31" s="560">
        <v>0</v>
      </c>
      <c r="Y31" s="560">
        <v>0</v>
      </c>
      <c r="Z31" s="560">
        <v>0</v>
      </c>
      <c r="AA31" s="119">
        <f>INDEX('SPECIAL CONDITIONS '!$A$9:$D$174,MATCH('PRINT TARIFF'!$E31,'SPECIAL CONDITIONS '!$C$9:$C$174,0),MATCH("ID",'SPECIAL CONDITIONS '!$A$8:$D$8,0))</f>
        <v>6</v>
      </c>
      <c r="AB31" s="117" t="s">
        <v>223</v>
      </c>
      <c r="AC31" s="120" t="s">
        <v>224</v>
      </c>
      <c r="AD31" s="120" t="s">
        <v>225</v>
      </c>
      <c r="AE31" s="120">
        <v>1000</v>
      </c>
      <c r="AF31" s="121">
        <f>HOME!$F$18</f>
        <v>46204</v>
      </c>
      <c r="AG31" s="121">
        <f>HOME!$L$18</f>
        <v>46217</v>
      </c>
      <c r="AH31" s="122" t="b">
        <v>1</v>
      </c>
      <c r="AI31" s="176"/>
      <c r="AJ31" s="172"/>
      <c r="AK31" s="193"/>
      <c r="AL31" s="602"/>
      <c r="AM31" s="122"/>
      <c r="AN31" s="122"/>
    </row>
    <row r="32" spans="1:40" s="123" customFormat="1" ht="12.75" customHeight="1" x14ac:dyDescent="0.2">
      <c r="A32" s="411" t="s">
        <v>437</v>
      </c>
      <c r="B32" s="544" t="s">
        <v>238</v>
      </c>
      <c r="C32" s="617" t="s">
        <v>90</v>
      </c>
      <c r="D32" s="553" t="s">
        <v>132</v>
      </c>
      <c r="E32" s="411" t="s">
        <v>57</v>
      </c>
      <c r="F32" s="562" t="s">
        <v>243</v>
      </c>
      <c r="G32" s="608"/>
      <c r="H32" s="557" t="s">
        <v>39</v>
      </c>
      <c r="I32" s="630">
        <v>73</v>
      </c>
      <c r="J32" s="630">
        <v>73</v>
      </c>
      <c r="K32" s="630">
        <v>73</v>
      </c>
      <c r="L32" s="550" t="s">
        <v>2036</v>
      </c>
      <c r="M32" s="558" t="s">
        <v>291</v>
      </c>
      <c r="N32" s="558">
        <v>44</v>
      </c>
      <c r="O32" s="559">
        <v>0</v>
      </c>
      <c r="P32" s="631">
        <v>0</v>
      </c>
      <c r="Q32" s="632">
        <v>20</v>
      </c>
      <c r="R32" s="632">
        <v>0</v>
      </c>
      <c r="S32" s="563">
        <v>0</v>
      </c>
      <c r="T32" s="636">
        <v>7</v>
      </c>
      <c r="U32" s="560">
        <v>10</v>
      </c>
      <c r="V32" s="560">
        <v>0</v>
      </c>
      <c r="W32" s="560">
        <v>0</v>
      </c>
      <c r="X32" s="560">
        <v>0</v>
      </c>
      <c r="Y32" s="560">
        <v>0</v>
      </c>
      <c r="Z32" s="560">
        <v>0</v>
      </c>
      <c r="AA32" s="119">
        <f>INDEX('SPECIAL CONDITIONS '!$A$9:$D$174,MATCH('PRINT TARIFF'!$E32,'SPECIAL CONDITIONS '!$C$9:$C$174,0),MATCH("ID",'SPECIAL CONDITIONS '!$A$8:$D$8,0))</f>
        <v>6</v>
      </c>
      <c r="AB32" s="117" t="s">
        <v>223</v>
      </c>
      <c r="AC32" s="120" t="s">
        <v>224</v>
      </c>
      <c r="AD32" s="120" t="s">
        <v>225</v>
      </c>
      <c r="AE32" s="120">
        <v>1000</v>
      </c>
      <c r="AF32" s="121">
        <f>HOME!$F$18</f>
        <v>46204</v>
      </c>
      <c r="AG32" s="121">
        <f>HOME!$L$18</f>
        <v>46217</v>
      </c>
      <c r="AH32" s="122" t="b">
        <v>1</v>
      </c>
      <c r="AI32" s="176"/>
      <c r="AJ32" s="172"/>
      <c r="AK32" s="193"/>
      <c r="AL32" s="602"/>
      <c r="AM32" s="122"/>
      <c r="AN32" s="122"/>
    </row>
    <row r="33" spans="1:40" s="123" customFormat="1" ht="12.75" customHeight="1" x14ac:dyDescent="0.2">
      <c r="A33" s="411" t="s">
        <v>436</v>
      </c>
      <c r="B33" s="544" t="s">
        <v>239</v>
      </c>
      <c r="C33" s="617" t="s">
        <v>90</v>
      </c>
      <c r="D33" s="553" t="s">
        <v>132</v>
      </c>
      <c r="E33" s="411" t="s">
        <v>57</v>
      </c>
      <c r="F33" s="562" t="s">
        <v>243</v>
      </c>
      <c r="G33" s="608"/>
      <c r="H33" s="557" t="s">
        <v>39</v>
      </c>
      <c r="I33" s="630">
        <v>73</v>
      </c>
      <c r="J33" s="630">
        <v>73</v>
      </c>
      <c r="K33" s="630">
        <v>73</v>
      </c>
      <c r="L33" s="550" t="s">
        <v>2036</v>
      </c>
      <c r="M33" s="558" t="s">
        <v>291</v>
      </c>
      <c r="N33" s="558">
        <v>46</v>
      </c>
      <c r="O33" s="559">
        <v>0</v>
      </c>
      <c r="P33" s="631">
        <v>0</v>
      </c>
      <c r="Q33" s="632">
        <v>20</v>
      </c>
      <c r="R33" s="632">
        <v>0</v>
      </c>
      <c r="S33" s="563">
        <v>0</v>
      </c>
      <c r="T33" s="636">
        <v>7</v>
      </c>
      <c r="U33" s="560">
        <v>10</v>
      </c>
      <c r="V33" s="560">
        <v>0</v>
      </c>
      <c r="W33" s="560">
        <v>0</v>
      </c>
      <c r="X33" s="560">
        <v>0</v>
      </c>
      <c r="Y33" s="560">
        <v>0</v>
      </c>
      <c r="Z33" s="560">
        <v>0</v>
      </c>
      <c r="AA33" s="119">
        <f>INDEX('SPECIAL CONDITIONS '!$A$9:$D$174,MATCH('PRINT TARIFF'!$E33,'SPECIAL CONDITIONS '!$C$9:$C$174,0),MATCH("ID",'SPECIAL CONDITIONS '!$A$8:$D$8,0))</f>
        <v>6</v>
      </c>
      <c r="AB33" s="117" t="s">
        <v>223</v>
      </c>
      <c r="AC33" s="120" t="s">
        <v>224</v>
      </c>
      <c r="AD33" s="120" t="s">
        <v>225</v>
      </c>
      <c r="AE33" s="120">
        <v>1000</v>
      </c>
      <c r="AF33" s="121">
        <f>HOME!$F$18</f>
        <v>46204</v>
      </c>
      <c r="AG33" s="121">
        <f>HOME!$L$18</f>
        <v>46217</v>
      </c>
      <c r="AH33" s="122" t="b">
        <v>1</v>
      </c>
      <c r="AI33" s="176"/>
      <c r="AJ33" s="172"/>
      <c r="AK33" s="193"/>
      <c r="AL33" s="602"/>
      <c r="AM33" s="122"/>
      <c r="AN33" s="122"/>
    </row>
    <row r="34" spans="1:40" s="123" customFormat="1" ht="12.75" customHeight="1" x14ac:dyDescent="0.2">
      <c r="A34" s="411" t="s">
        <v>439</v>
      </c>
      <c r="B34" s="544" t="s">
        <v>235</v>
      </c>
      <c r="C34" s="617" t="s">
        <v>128</v>
      </c>
      <c r="D34" s="561" t="s">
        <v>1177</v>
      </c>
      <c r="E34" s="411" t="s">
        <v>1178</v>
      </c>
      <c r="F34" s="562" t="s">
        <v>1179</v>
      </c>
      <c r="G34" s="609"/>
      <c r="H34" s="557" t="s">
        <v>39</v>
      </c>
      <c r="I34" s="649">
        <v>52</v>
      </c>
      <c r="J34" s="649">
        <v>52</v>
      </c>
      <c r="K34" s="649">
        <v>52</v>
      </c>
      <c r="L34" s="550" t="s">
        <v>2036</v>
      </c>
      <c r="M34" s="558" t="s">
        <v>291</v>
      </c>
      <c r="N34" s="558">
        <v>30</v>
      </c>
      <c r="O34" s="559">
        <v>0</v>
      </c>
      <c r="P34" s="631">
        <v>0</v>
      </c>
      <c r="Q34" s="631">
        <v>20</v>
      </c>
      <c r="R34" s="632">
        <v>0</v>
      </c>
      <c r="S34" s="563">
        <v>0</v>
      </c>
      <c r="T34" s="636">
        <v>9</v>
      </c>
      <c r="U34" s="560">
        <v>10</v>
      </c>
      <c r="V34" s="560">
        <v>0</v>
      </c>
      <c r="W34" s="560">
        <v>0</v>
      </c>
      <c r="X34" s="560">
        <v>0</v>
      </c>
      <c r="Y34" s="560">
        <v>0</v>
      </c>
      <c r="Z34" s="560">
        <v>0</v>
      </c>
      <c r="AA34" s="119">
        <f>INDEX('SPECIAL CONDITIONS '!$A$9:$D$174,MATCH('PRINT TARIFF'!$E34,'SPECIAL CONDITIONS '!$C$9:$C$174,0),MATCH("ID",'SPECIAL CONDITIONS '!$A$8:$D$8,0))</f>
        <v>7</v>
      </c>
      <c r="AB34" s="117" t="s">
        <v>223</v>
      </c>
      <c r="AC34" s="120" t="s">
        <v>224</v>
      </c>
      <c r="AD34" s="120" t="s">
        <v>225</v>
      </c>
      <c r="AE34" s="120">
        <v>1000</v>
      </c>
      <c r="AF34" s="121">
        <f>HOME!$F$18</f>
        <v>46204</v>
      </c>
      <c r="AG34" s="121">
        <f>HOME!$L$18</f>
        <v>46217</v>
      </c>
      <c r="AH34" s="122" t="b">
        <v>1</v>
      </c>
      <c r="AI34" s="176"/>
      <c r="AJ34" s="172"/>
      <c r="AK34" s="193"/>
      <c r="AL34" s="122"/>
      <c r="AM34" s="122"/>
      <c r="AN34" s="122"/>
    </row>
    <row r="35" spans="1:40" s="123" customFormat="1" ht="12.75" customHeight="1" x14ac:dyDescent="0.2">
      <c r="A35" s="411" t="s">
        <v>438</v>
      </c>
      <c r="B35" s="544" t="s">
        <v>236</v>
      </c>
      <c r="C35" s="617" t="s">
        <v>128</v>
      </c>
      <c r="D35" s="561" t="s">
        <v>1177</v>
      </c>
      <c r="E35" s="411" t="s">
        <v>1178</v>
      </c>
      <c r="F35" s="562" t="s">
        <v>1179</v>
      </c>
      <c r="G35" s="609"/>
      <c r="H35" s="557" t="s">
        <v>39</v>
      </c>
      <c r="I35" s="649">
        <v>52</v>
      </c>
      <c r="J35" s="649">
        <v>52</v>
      </c>
      <c r="K35" s="649">
        <v>52</v>
      </c>
      <c r="L35" s="550" t="s">
        <v>2036</v>
      </c>
      <c r="M35" s="558" t="s">
        <v>291</v>
      </c>
      <c r="N35" s="558">
        <v>18</v>
      </c>
      <c r="O35" s="559">
        <v>0</v>
      </c>
      <c r="P35" s="631">
        <v>0</v>
      </c>
      <c r="Q35" s="631">
        <v>20</v>
      </c>
      <c r="R35" s="632">
        <v>0</v>
      </c>
      <c r="S35" s="563">
        <v>0</v>
      </c>
      <c r="T35" s="636">
        <v>9</v>
      </c>
      <c r="U35" s="560">
        <v>10</v>
      </c>
      <c r="V35" s="560">
        <v>0</v>
      </c>
      <c r="W35" s="560">
        <v>0</v>
      </c>
      <c r="X35" s="560">
        <v>0</v>
      </c>
      <c r="Y35" s="560">
        <v>0</v>
      </c>
      <c r="Z35" s="560">
        <v>0</v>
      </c>
      <c r="AA35" s="119">
        <f>INDEX('SPECIAL CONDITIONS '!$A$9:$D$174,MATCH('PRINT TARIFF'!$E35,'SPECIAL CONDITIONS '!$C$9:$C$174,0),MATCH("ID",'SPECIAL CONDITIONS '!$A$8:$D$8,0))</f>
        <v>7</v>
      </c>
      <c r="AB35" s="117" t="s">
        <v>223</v>
      </c>
      <c r="AC35" s="120" t="s">
        <v>224</v>
      </c>
      <c r="AD35" s="120" t="s">
        <v>225</v>
      </c>
      <c r="AE35" s="120">
        <v>1000</v>
      </c>
      <c r="AF35" s="121">
        <f>HOME!$F$18</f>
        <v>46204</v>
      </c>
      <c r="AG35" s="121">
        <f>HOME!$L$18</f>
        <v>46217</v>
      </c>
      <c r="AH35" s="122" t="b">
        <v>1</v>
      </c>
      <c r="AI35" s="176"/>
      <c r="AJ35" s="172"/>
      <c r="AK35" s="193"/>
      <c r="AL35" s="602"/>
      <c r="AM35" s="122"/>
      <c r="AN35" s="122"/>
    </row>
    <row r="36" spans="1:40" s="123" customFormat="1" ht="12.75" customHeight="1" x14ac:dyDescent="0.2">
      <c r="A36" s="411" t="s">
        <v>440</v>
      </c>
      <c r="B36" s="544" t="s">
        <v>237</v>
      </c>
      <c r="C36" s="617" t="s">
        <v>128</v>
      </c>
      <c r="D36" s="561" t="s">
        <v>1177</v>
      </c>
      <c r="E36" s="411" t="s">
        <v>1178</v>
      </c>
      <c r="F36" s="562" t="s">
        <v>1179</v>
      </c>
      <c r="G36" s="609"/>
      <c r="H36" s="557" t="s">
        <v>39</v>
      </c>
      <c r="I36" s="649">
        <v>52</v>
      </c>
      <c r="J36" s="649">
        <v>52</v>
      </c>
      <c r="K36" s="649">
        <v>52</v>
      </c>
      <c r="L36" s="550" t="s">
        <v>2036</v>
      </c>
      <c r="M36" s="558" t="s">
        <v>291</v>
      </c>
      <c r="N36" s="558">
        <v>18</v>
      </c>
      <c r="O36" s="559">
        <v>0</v>
      </c>
      <c r="P36" s="631">
        <v>0</v>
      </c>
      <c r="Q36" s="631">
        <v>20</v>
      </c>
      <c r="R36" s="632">
        <v>0</v>
      </c>
      <c r="S36" s="563">
        <v>0</v>
      </c>
      <c r="T36" s="636">
        <v>9</v>
      </c>
      <c r="U36" s="560">
        <v>10</v>
      </c>
      <c r="V36" s="560">
        <v>0</v>
      </c>
      <c r="W36" s="560">
        <v>0</v>
      </c>
      <c r="X36" s="560">
        <v>0</v>
      </c>
      <c r="Y36" s="560">
        <v>0</v>
      </c>
      <c r="Z36" s="560">
        <v>0</v>
      </c>
      <c r="AA36" s="119">
        <f>INDEX('SPECIAL CONDITIONS '!$A$9:$D$174,MATCH('PRINT TARIFF'!$E36,'SPECIAL CONDITIONS '!$C$9:$C$174,0),MATCH("ID",'SPECIAL CONDITIONS '!$A$8:$D$8,0))</f>
        <v>7</v>
      </c>
      <c r="AB36" s="117" t="s">
        <v>223</v>
      </c>
      <c r="AC36" s="120" t="s">
        <v>224</v>
      </c>
      <c r="AD36" s="120" t="s">
        <v>225</v>
      </c>
      <c r="AE36" s="120">
        <v>1000</v>
      </c>
      <c r="AF36" s="121">
        <f>HOME!$F$18</f>
        <v>46204</v>
      </c>
      <c r="AG36" s="121">
        <f>HOME!$L$18</f>
        <v>46217</v>
      </c>
      <c r="AH36" s="122" t="b">
        <v>1</v>
      </c>
      <c r="AI36" s="176"/>
      <c r="AJ36" s="172"/>
      <c r="AK36" s="193"/>
      <c r="AL36" s="602"/>
      <c r="AM36" s="122"/>
      <c r="AN36" s="122"/>
    </row>
    <row r="37" spans="1:40" s="123" customFormat="1" ht="12.75" customHeight="1" x14ac:dyDescent="0.2">
      <c r="A37" s="411" t="s">
        <v>437</v>
      </c>
      <c r="B37" s="544" t="s">
        <v>238</v>
      </c>
      <c r="C37" s="617" t="s">
        <v>128</v>
      </c>
      <c r="D37" s="561" t="s">
        <v>1177</v>
      </c>
      <c r="E37" s="411" t="s">
        <v>1178</v>
      </c>
      <c r="F37" s="562" t="s">
        <v>1179</v>
      </c>
      <c r="G37" s="609"/>
      <c r="H37" s="557" t="s">
        <v>39</v>
      </c>
      <c r="I37" s="649">
        <v>52</v>
      </c>
      <c r="J37" s="649">
        <v>52</v>
      </c>
      <c r="K37" s="649">
        <v>52</v>
      </c>
      <c r="L37" s="550" t="s">
        <v>2036</v>
      </c>
      <c r="M37" s="558" t="s">
        <v>291</v>
      </c>
      <c r="N37" s="558">
        <v>22</v>
      </c>
      <c r="O37" s="559">
        <v>0</v>
      </c>
      <c r="P37" s="631">
        <v>0</v>
      </c>
      <c r="Q37" s="631">
        <v>20</v>
      </c>
      <c r="R37" s="632">
        <v>0</v>
      </c>
      <c r="S37" s="563">
        <v>0</v>
      </c>
      <c r="T37" s="636">
        <v>9</v>
      </c>
      <c r="U37" s="560">
        <v>10</v>
      </c>
      <c r="V37" s="560">
        <v>0</v>
      </c>
      <c r="W37" s="560">
        <v>0</v>
      </c>
      <c r="X37" s="560">
        <v>0</v>
      </c>
      <c r="Y37" s="560">
        <v>0</v>
      </c>
      <c r="Z37" s="560">
        <v>0</v>
      </c>
      <c r="AA37" s="119">
        <f>INDEX('SPECIAL CONDITIONS '!$A$9:$D$174,MATCH('PRINT TARIFF'!$E37,'SPECIAL CONDITIONS '!$C$9:$C$174,0),MATCH("ID",'SPECIAL CONDITIONS '!$A$8:$D$8,0))</f>
        <v>7</v>
      </c>
      <c r="AB37" s="117" t="s">
        <v>223</v>
      </c>
      <c r="AC37" s="120" t="s">
        <v>224</v>
      </c>
      <c r="AD37" s="120" t="s">
        <v>225</v>
      </c>
      <c r="AE37" s="120">
        <v>1000</v>
      </c>
      <c r="AF37" s="121">
        <f>HOME!$F$18</f>
        <v>46204</v>
      </c>
      <c r="AG37" s="121">
        <f>HOME!$L$18</f>
        <v>46217</v>
      </c>
      <c r="AH37" s="122" t="b">
        <v>1</v>
      </c>
      <c r="AI37" s="176"/>
      <c r="AJ37" s="172"/>
      <c r="AK37" s="193"/>
      <c r="AL37" s="602"/>
      <c r="AM37" s="122"/>
      <c r="AN37" s="122"/>
    </row>
    <row r="38" spans="1:40" s="123" customFormat="1" ht="12.75" customHeight="1" x14ac:dyDescent="0.2">
      <c r="A38" s="411" t="s">
        <v>436</v>
      </c>
      <c r="B38" s="544" t="s">
        <v>239</v>
      </c>
      <c r="C38" s="617" t="s">
        <v>128</v>
      </c>
      <c r="D38" s="561" t="s">
        <v>1177</v>
      </c>
      <c r="E38" s="411" t="s">
        <v>1178</v>
      </c>
      <c r="F38" s="562" t="s">
        <v>1179</v>
      </c>
      <c r="G38" s="609"/>
      <c r="H38" s="557" t="s">
        <v>39</v>
      </c>
      <c r="I38" s="649">
        <v>52</v>
      </c>
      <c r="J38" s="649">
        <v>52</v>
      </c>
      <c r="K38" s="649">
        <v>52</v>
      </c>
      <c r="L38" s="550" t="s">
        <v>2036</v>
      </c>
      <c r="M38" s="558" t="s">
        <v>291</v>
      </c>
      <c r="N38" s="558">
        <v>21</v>
      </c>
      <c r="O38" s="559">
        <v>0</v>
      </c>
      <c r="P38" s="631">
        <v>0</v>
      </c>
      <c r="Q38" s="631">
        <v>20</v>
      </c>
      <c r="R38" s="632">
        <v>0</v>
      </c>
      <c r="S38" s="563">
        <v>0</v>
      </c>
      <c r="T38" s="636">
        <v>9</v>
      </c>
      <c r="U38" s="560">
        <v>10</v>
      </c>
      <c r="V38" s="560">
        <v>0</v>
      </c>
      <c r="W38" s="560">
        <v>0</v>
      </c>
      <c r="X38" s="560">
        <v>0</v>
      </c>
      <c r="Y38" s="560">
        <v>0</v>
      </c>
      <c r="Z38" s="560">
        <v>0</v>
      </c>
      <c r="AA38" s="119">
        <f>INDEX('SPECIAL CONDITIONS '!$A$9:$D$174,MATCH('PRINT TARIFF'!$E38,'SPECIAL CONDITIONS '!$C$9:$C$174,0),MATCH("ID",'SPECIAL CONDITIONS '!$A$8:$D$8,0))</f>
        <v>7</v>
      </c>
      <c r="AB38" s="117" t="s">
        <v>223</v>
      </c>
      <c r="AC38" s="120" t="s">
        <v>224</v>
      </c>
      <c r="AD38" s="120" t="s">
        <v>225</v>
      </c>
      <c r="AE38" s="120">
        <v>1000</v>
      </c>
      <c r="AF38" s="121">
        <f>HOME!$F$18</f>
        <v>46204</v>
      </c>
      <c r="AG38" s="121">
        <f>HOME!$L$18</f>
        <v>46217</v>
      </c>
      <c r="AH38" s="122" t="b">
        <v>1</v>
      </c>
      <c r="AI38" s="176"/>
      <c r="AJ38" s="172"/>
      <c r="AK38" s="193"/>
      <c r="AL38" s="602"/>
      <c r="AM38" s="122"/>
      <c r="AN38" s="122"/>
    </row>
    <row r="39" spans="1:40" s="123" customFormat="1" ht="12.75" customHeight="1" x14ac:dyDescent="0.2">
      <c r="A39" s="411" t="s">
        <v>439</v>
      </c>
      <c r="B39" s="544" t="s">
        <v>235</v>
      </c>
      <c r="C39" s="617" t="s">
        <v>128</v>
      </c>
      <c r="D39" s="411" t="s">
        <v>109</v>
      </c>
      <c r="E39" s="411" t="s">
        <v>59</v>
      </c>
      <c r="F39" s="565" t="s">
        <v>244</v>
      </c>
      <c r="G39" s="610"/>
      <c r="H39" s="412" t="s">
        <v>39</v>
      </c>
      <c r="I39" s="567">
        <v>183</v>
      </c>
      <c r="J39" s="567">
        <v>183</v>
      </c>
      <c r="K39" s="567">
        <v>183</v>
      </c>
      <c r="L39" s="552" t="s">
        <v>2234</v>
      </c>
      <c r="M39" s="568" t="s">
        <v>319</v>
      </c>
      <c r="N39" s="558">
        <v>52</v>
      </c>
      <c r="O39" s="564">
        <v>0</v>
      </c>
      <c r="P39" s="631">
        <v>0</v>
      </c>
      <c r="Q39" s="631">
        <v>0</v>
      </c>
      <c r="R39" s="632">
        <v>0</v>
      </c>
      <c r="S39" s="563">
        <v>0</v>
      </c>
      <c r="T39" s="637">
        <v>11</v>
      </c>
      <c r="U39" s="560">
        <v>0</v>
      </c>
      <c r="V39" s="560">
        <v>0</v>
      </c>
      <c r="W39" s="560">
        <v>0</v>
      </c>
      <c r="X39" s="560">
        <v>0</v>
      </c>
      <c r="Y39" s="560">
        <v>0</v>
      </c>
      <c r="Z39" s="560">
        <v>0</v>
      </c>
      <c r="AA39" s="119">
        <f>INDEX('SPECIAL CONDITIONS '!$A$9:$D$174,MATCH('PRINT TARIFF'!$E39,'SPECIAL CONDITIONS '!$C$9:$C$174,0),MATCH("ID",'SPECIAL CONDITIONS '!$A$8:$D$8,0))</f>
        <v>10</v>
      </c>
      <c r="AB39" s="117" t="s">
        <v>223</v>
      </c>
      <c r="AC39" s="120" t="s">
        <v>224</v>
      </c>
      <c r="AD39" s="120" t="s">
        <v>225</v>
      </c>
      <c r="AE39" s="120">
        <v>1000</v>
      </c>
      <c r="AF39" s="121">
        <f>HOME!$F$18</f>
        <v>46204</v>
      </c>
      <c r="AG39" s="121">
        <f>HOME!$L$18</f>
        <v>46217</v>
      </c>
      <c r="AH39" s="122" t="b">
        <v>1</v>
      </c>
      <c r="AI39" s="176"/>
      <c r="AJ39" s="172"/>
      <c r="AK39" s="193"/>
      <c r="AL39" s="122"/>
      <c r="AM39" s="122"/>
      <c r="AN39" s="122"/>
    </row>
    <row r="40" spans="1:40" s="123" customFormat="1" ht="12.75" customHeight="1" x14ac:dyDescent="0.2">
      <c r="A40" s="411" t="s">
        <v>438</v>
      </c>
      <c r="B40" s="544" t="s">
        <v>236</v>
      </c>
      <c r="C40" s="617" t="s">
        <v>128</v>
      </c>
      <c r="D40" s="411" t="s">
        <v>109</v>
      </c>
      <c r="E40" s="411" t="s">
        <v>59</v>
      </c>
      <c r="F40" s="565" t="s">
        <v>244</v>
      </c>
      <c r="G40" s="610"/>
      <c r="H40" s="412" t="s">
        <v>39</v>
      </c>
      <c r="I40" s="567">
        <v>173</v>
      </c>
      <c r="J40" s="567">
        <v>173</v>
      </c>
      <c r="K40" s="567">
        <v>173</v>
      </c>
      <c r="L40" s="552" t="s">
        <v>2234</v>
      </c>
      <c r="M40" s="568" t="s">
        <v>319</v>
      </c>
      <c r="N40" s="558">
        <v>46</v>
      </c>
      <c r="O40" s="564">
        <v>0</v>
      </c>
      <c r="P40" s="631">
        <v>0</v>
      </c>
      <c r="Q40" s="631">
        <v>0</v>
      </c>
      <c r="R40" s="632">
        <v>0</v>
      </c>
      <c r="S40" s="563">
        <v>0</v>
      </c>
      <c r="T40" s="637">
        <v>11</v>
      </c>
      <c r="U40" s="560">
        <v>0</v>
      </c>
      <c r="V40" s="560">
        <v>0</v>
      </c>
      <c r="W40" s="560">
        <v>0</v>
      </c>
      <c r="X40" s="560">
        <v>0</v>
      </c>
      <c r="Y40" s="560">
        <v>0</v>
      </c>
      <c r="Z40" s="560">
        <v>0</v>
      </c>
      <c r="AA40" s="119">
        <f>INDEX('SPECIAL CONDITIONS '!$A$9:$D$174,MATCH('PRINT TARIFF'!$E40,'SPECIAL CONDITIONS '!$C$9:$C$174,0),MATCH("ID",'SPECIAL CONDITIONS '!$A$8:$D$8,0))</f>
        <v>10</v>
      </c>
      <c r="AB40" s="117" t="s">
        <v>223</v>
      </c>
      <c r="AC40" s="120" t="s">
        <v>224</v>
      </c>
      <c r="AD40" s="120" t="s">
        <v>225</v>
      </c>
      <c r="AE40" s="120">
        <v>1000</v>
      </c>
      <c r="AF40" s="121">
        <f>HOME!$F$18</f>
        <v>46204</v>
      </c>
      <c r="AG40" s="121">
        <f>HOME!$L$18</f>
        <v>46217</v>
      </c>
      <c r="AH40" s="122" t="b">
        <v>1</v>
      </c>
      <c r="AI40" s="176"/>
      <c r="AJ40" s="172"/>
      <c r="AK40" s="193"/>
      <c r="AL40" s="122"/>
      <c r="AM40" s="122"/>
      <c r="AN40" s="122"/>
    </row>
    <row r="41" spans="1:40" s="123" customFormat="1" ht="12.75" customHeight="1" x14ac:dyDescent="0.2">
      <c r="A41" s="411" t="s">
        <v>440</v>
      </c>
      <c r="B41" s="544" t="s">
        <v>237</v>
      </c>
      <c r="C41" s="617" t="s">
        <v>128</v>
      </c>
      <c r="D41" s="411" t="s">
        <v>109</v>
      </c>
      <c r="E41" s="411" t="s">
        <v>59</v>
      </c>
      <c r="F41" s="565" t="s">
        <v>244</v>
      </c>
      <c r="G41" s="610"/>
      <c r="H41" s="412" t="s">
        <v>39</v>
      </c>
      <c r="I41" s="567">
        <v>182</v>
      </c>
      <c r="J41" s="567">
        <v>182</v>
      </c>
      <c r="K41" s="567">
        <v>182</v>
      </c>
      <c r="L41" s="552" t="s">
        <v>2234</v>
      </c>
      <c r="M41" s="568" t="s">
        <v>319</v>
      </c>
      <c r="N41" s="558">
        <v>62</v>
      </c>
      <c r="O41" s="564">
        <v>0</v>
      </c>
      <c r="P41" s="631">
        <v>0</v>
      </c>
      <c r="Q41" s="631">
        <v>0</v>
      </c>
      <c r="R41" s="632">
        <v>0</v>
      </c>
      <c r="S41" s="563">
        <v>0</v>
      </c>
      <c r="T41" s="637">
        <v>11</v>
      </c>
      <c r="U41" s="560">
        <v>0</v>
      </c>
      <c r="V41" s="560">
        <v>0</v>
      </c>
      <c r="W41" s="560">
        <v>0</v>
      </c>
      <c r="X41" s="560">
        <v>0</v>
      </c>
      <c r="Y41" s="560">
        <v>0</v>
      </c>
      <c r="Z41" s="560">
        <v>0</v>
      </c>
      <c r="AA41" s="119">
        <f>INDEX('SPECIAL CONDITIONS '!$A$9:$D$174,MATCH('PRINT TARIFF'!$E41,'SPECIAL CONDITIONS '!$C$9:$C$174,0),MATCH("ID",'SPECIAL CONDITIONS '!$A$8:$D$8,0))</f>
        <v>10</v>
      </c>
      <c r="AB41" s="117" t="s">
        <v>223</v>
      </c>
      <c r="AC41" s="120" t="s">
        <v>224</v>
      </c>
      <c r="AD41" s="120" t="s">
        <v>225</v>
      </c>
      <c r="AE41" s="120">
        <v>1000</v>
      </c>
      <c r="AF41" s="121">
        <f>HOME!$F$18</f>
        <v>46204</v>
      </c>
      <c r="AG41" s="121">
        <f>HOME!$L$18</f>
        <v>46217</v>
      </c>
      <c r="AH41" s="122" t="b">
        <v>1</v>
      </c>
      <c r="AI41" s="176"/>
      <c r="AJ41" s="172"/>
      <c r="AK41" s="193"/>
      <c r="AL41" s="122"/>
      <c r="AM41" s="122"/>
      <c r="AN41" s="122"/>
    </row>
    <row r="42" spans="1:40" s="123" customFormat="1" ht="12.75" customHeight="1" x14ac:dyDescent="0.2">
      <c r="A42" s="411" t="s">
        <v>437</v>
      </c>
      <c r="B42" s="544" t="s">
        <v>238</v>
      </c>
      <c r="C42" s="617" t="s">
        <v>128</v>
      </c>
      <c r="D42" s="411" t="s">
        <v>109</v>
      </c>
      <c r="E42" s="411" t="s">
        <v>59</v>
      </c>
      <c r="F42" s="569" t="s">
        <v>244</v>
      </c>
      <c r="G42" s="610"/>
      <c r="H42" s="412" t="s">
        <v>39</v>
      </c>
      <c r="I42" s="567">
        <v>148</v>
      </c>
      <c r="J42" s="567">
        <v>148</v>
      </c>
      <c r="K42" s="567">
        <v>148</v>
      </c>
      <c r="L42" s="552" t="s">
        <v>2234</v>
      </c>
      <c r="M42" s="568" t="s">
        <v>319</v>
      </c>
      <c r="N42" s="558">
        <v>45</v>
      </c>
      <c r="O42" s="564">
        <v>0</v>
      </c>
      <c r="P42" s="631">
        <v>0</v>
      </c>
      <c r="Q42" s="631">
        <v>0</v>
      </c>
      <c r="R42" s="632">
        <v>0</v>
      </c>
      <c r="S42" s="563">
        <v>0</v>
      </c>
      <c r="T42" s="637">
        <v>11</v>
      </c>
      <c r="U42" s="560">
        <v>0</v>
      </c>
      <c r="V42" s="560">
        <v>0</v>
      </c>
      <c r="W42" s="560">
        <v>10</v>
      </c>
      <c r="X42" s="560">
        <v>0</v>
      </c>
      <c r="Y42" s="560">
        <v>0</v>
      </c>
      <c r="Z42" s="560">
        <v>0</v>
      </c>
      <c r="AA42" s="119">
        <f>INDEX('SPECIAL CONDITIONS '!$A$9:$D$174,MATCH('PRINT TARIFF'!$E42,'SPECIAL CONDITIONS '!$C$9:$C$174,0),MATCH("ID",'SPECIAL CONDITIONS '!$A$8:$D$8,0))</f>
        <v>10</v>
      </c>
      <c r="AB42" s="117" t="s">
        <v>223</v>
      </c>
      <c r="AC42" s="120" t="s">
        <v>224</v>
      </c>
      <c r="AD42" s="120" t="s">
        <v>225</v>
      </c>
      <c r="AE42" s="120">
        <v>1000</v>
      </c>
      <c r="AF42" s="121">
        <f>HOME!$F$18</f>
        <v>46204</v>
      </c>
      <c r="AG42" s="121">
        <f>HOME!$L$18</f>
        <v>46217</v>
      </c>
      <c r="AH42" s="122" t="b">
        <v>1</v>
      </c>
      <c r="AI42" s="176"/>
      <c r="AJ42" s="172"/>
      <c r="AK42" s="193"/>
      <c r="AL42" s="122"/>
      <c r="AM42" s="122"/>
      <c r="AN42" s="122"/>
    </row>
    <row r="43" spans="1:40" s="123" customFormat="1" ht="12.75" customHeight="1" x14ac:dyDescent="0.2">
      <c r="A43" s="411" t="s">
        <v>436</v>
      </c>
      <c r="B43" s="544" t="s">
        <v>239</v>
      </c>
      <c r="C43" s="617" t="s">
        <v>128</v>
      </c>
      <c r="D43" s="411" t="s">
        <v>109</v>
      </c>
      <c r="E43" s="411" t="s">
        <v>59</v>
      </c>
      <c r="F43" s="569" t="s">
        <v>244</v>
      </c>
      <c r="G43" s="610"/>
      <c r="H43" s="412" t="s">
        <v>39</v>
      </c>
      <c r="I43" s="567">
        <v>148</v>
      </c>
      <c r="J43" s="567">
        <v>148</v>
      </c>
      <c r="K43" s="567">
        <v>148</v>
      </c>
      <c r="L43" s="552" t="s">
        <v>2234</v>
      </c>
      <c r="M43" s="568" t="s">
        <v>319</v>
      </c>
      <c r="N43" s="558">
        <v>42</v>
      </c>
      <c r="O43" s="564">
        <v>0</v>
      </c>
      <c r="P43" s="631">
        <v>0</v>
      </c>
      <c r="Q43" s="631">
        <v>0</v>
      </c>
      <c r="R43" s="632">
        <v>0</v>
      </c>
      <c r="S43" s="563">
        <v>0</v>
      </c>
      <c r="T43" s="637">
        <v>11</v>
      </c>
      <c r="U43" s="560">
        <v>0</v>
      </c>
      <c r="V43" s="560">
        <v>0</v>
      </c>
      <c r="W43" s="560">
        <v>10</v>
      </c>
      <c r="X43" s="560">
        <v>0</v>
      </c>
      <c r="Y43" s="560">
        <v>0</v>
      </c>
      <c r="Z43" s="560">
        <v>0</v>
      </c>
      <c r="AA43" s="119">
        <f>INDEX('SPECIAL CONDITIONS '!$A$9:$D$174,MATCH('PRINT TARIFF'!$E43,'SPECIAL CONDITIONS '!$C$9:$C$174,0),MATCH("ID",'SPECIAL CONDITIONS '!$A$8:$D$8,0))</f>
        <v>10</v>
      </c>
      <c r="AB43" s="117" t="s">
        <v>223</v>
      </c>
      <c r="AC43" s="120" t="s">
        <v>224</v>
      </c>
      <c r="AD43" s="120" t="s">
        <v>225</v>
      </c>
      <c r="AE43" s="120">
        <v>1000</v>
      </c>
      <c r="AF43" s="121">
        <f>HOME!$F$18</f>
        <v>46204</v>
      </c>
      <c r="AG43" s="121">
        <f>HOME!$L$18</f>
        <v>46217</v>
      </c>
      <c r="AH43" s="122" t="b">
        <v>1</v>
      </c>
      <c r="AI43" s="176"/>
      <c r="AJ43" s="172"/>
      <c r="AK43" s="193"/>
      <c r="AL43" s="122"/>
      <c r="AM43" s="122"/>
      <c r="AN43" s="122"/>
    </row>
    <row r="44" spans="1:40" s="123" customFormat="1" ht="12.75" customHeight="1" x14ac:dyDescent="0.2">
      <c r="A44" s="411" t="s">
        <v>439</v>
      </c>
      <c r="B44" s="544" t="s">
        <v>235</v>
      </c>
      <c r="C44" s="617" t="s">
        <v>128</v>
      </c>
      <c r="D44" s="411" t="s">
        <v>109</v>
      </c>
      <c r="E44" s="411" t="s">
        <v>60</v>
      </c>
      <c r="F44" s="565" t="s">
        <v>245</v>
      </c>
      <c r="G44" s="610"/>
      <c r="H44" s="412" t="s">
        <v>39</v>
      </c>
      <c r="I44" s="567">
        <v>183</v>
      </c>
      <c r="J44" s="567">
        <v>183</v>
      </c>
      <c r="K44" s="567">
        <v>183</v>
      </c>
      <c r="L44" s="552" t="s">
        <v>2234</v>
      </c>
      <c r="M44" s="568" t="s">
        <v>319</v>
      </c>
      <c r="N44" s="558">
        <v>52</v>
      </c>
      <c r="O44" s="564">
        <v>0</v>
      </c>
      <c r="P44" s="631">
        <v>0</v>
      </c>
      <c r="Q44" s="631">
        <v>0</v>
      </c>
      <c r="R44" s="632">
        <v>0</v>
      </c>
      <c r="S44" s="563">
        <v>0</v>
      </c>
      <c r="T44" s="637">
        <v>11</v>
      </c>
      <c r="U44" s="560">
        <v>0</v>
      </c>
      <c r="V44" s="560">
        <v>0</v>
      </c>
      <c r="W44" s="560">
        <v>0</v>
      </c>
      <c r="X44" s="560">
        <v>0</v>
      </c>
      <c r="Y44" s="560">
        <v>0</v>
      </c>
      <c r="Z44" s="560">
        <v>0</v>
      </c>
      <c r="AA44" s="119">
        <f>INDEX('SPECIAL CONDITIONS '!$A$9:$D$174,MATCH('PRINT TARIFF'!$E44,'SPECIAL CONDITIONS '!$C$9:$C$174,0),MATCH("ID",'SPECIAL CONDITIONS '!$A$8:$D$8,0))</f>
        <v>12</v>
      </c>
      <c r="AB44" s="117" t="s">
        <v>223</v>
      </c>
      <c r="AC44" s="120" t="s">
        <v>224</v>
      </c>
      <c r="AD44" s="120" t="s">
        <v>225</v>
      </c>
      <c r="AE44" s="120">
        <v>1000</v>
      </c>
      <c r="AF44" s="121">
        <f>HOME!$F$18</f>
        <v>46204</v>
      </c>
      <c r="AG44" s="121">
        <f>HOME!$L$18</f>
        <v>46217</v>
      </c>
      <c r="AH44" s="122" t="b">
        <v>1</v>
      </c>
      <c r="AI44" s="176"/>
      <c r="AJ44" s="172"/>
      <c r="AK44" s="193"/>
      <c r="AL44" s="122"/>
      <c r="AM44" s="122"/>
      <c r="AN44" s="122"/>
    </row>
    <row r="45" spans="1:40" s="123" customFormat="1" ht="12.75" customHeight="1" x14ac:dyDescent="0.2">
      <c r="A45" s="411" t="s">
        <v>438</v>
      </c>
      <c r="B45" s="544" t="s">
        <v>236</v>
      </c>
      <c r="C45" s="617" t="s">
        <v>128</v>
      </c>
      <c r="D45" s="411" t="s">
        <v>109</v>
      </c>
      <c r="E45" s="411" t="s">
        <v>60</v>
      </c>
      <c r="F45" s="565" t="s">
        <v>245</v>
      </c>
      <c r="G45" s="610"/>
      <c r="H45" s="412" t="s">
        <v>39</v>
      </c>
      <c r="I45" s="567">
        <v>173</v>
      </c>
      <c r="J45" s="567">
        <v>173</v>
      </c>
      <c r="K45" s="567">
        <v>173</v>
      </c>
      <c r="L45" s="552" t="s">
        <v>2234</v>
      </c>
      <c r="M45" s="568" t="s">
        <v>319</v>
      </c>
      <c r="N45" s="558">
        <v>46</v>
      </c>
      <c r="O45" s="564">
        <v>0</v>
      </c>
      <c r="P45" s="631">
        <v>0</v>
      </c>
      <c r="Q45" s="631">
        <v>0</v>
      </c>
      <c r="R45" s="632">
        <v>0</v>
      </c>
      <c r="S45" s="563">
        <v>0</v>
      </c>
      <c r="T45" s="637">
        <v>11</v>
      </c>
      <c r="U45" s="560">
        <v>0</v>
      </c>
      <c r="V45" s="560">
        <v>0</v>
      </c>
      <c r="W45" s="560">
        <v>0</v>
      </c>
      <c r="X45" s="560">
        <v>0</v>
      </c>
      <c r="Y45" s="560">
        <v>0</v>
      </c>
      <c r="Z45" s="560">
        <v>0</v>
      </c>
      <c r="AA45" s="119">
        <f>INDEX('SPECIAL CONDITIONS '!$A$9:$D$174,MATCH('PRINT TARIFF'!$E45,'SPECIAL CONDITIONS '!$C$9:$C$174,0),MATCH("ID",'SPECIAL CONDITIONS '!$A$8:$D$8,0))</f>
        <v>12</v>
      </c>
      <c r="AB45" s="117" t="s">
        <v>223</v>
      </c>
      <c r="AC45" s="120" t="s">
        <v>224</v>
      </c>
      <c r="AD45" s="120" t="s">
        <v>225</v>
      </c>
      <c r="AE45" s="120">
        <v>1000</v>
      </c>
      <c r="AF45" s="121">
        <f>HOME!$F$18</f>
        <v>46204</v>
      </c>
      <c r="AG45" s="121">
        <f>HOME!$L$18</f>
        <v>46217</v>
      </c>
      <c r="AH45" s="122" t="b">
        <v>1</v>
      </c>
      <c r="AI45" s="176"/>
      <c r="AJ45" s="172"/>
      <c r="AK45" s="193"/>
      <c r="AL45" s="122"/>
      <c r="AM45" s="122"/>
      <c r="AN45" s="122"/>
    </row>
    <row r="46" spans="1:40" s="123" customFormat="1" ht="12.75" customHeight="1" x14ac:dyDescent="0.2">
      <c r="A46" s="411" t="s">
        <v>440</v>
      </c>
      <c r="B46" s="544" t="s">
        <v>237</v>
      </c>
      <c r="C46" s="617" t="s">
        <v>128</v>
      </c>
      <c r="D46" s="411" t="s">
        <v>109</v>
      </c>
      <c r="E46" s="411" t="s">
        <v>60</v>
      </c>
      <c r="F46" s="565" t="s">
        <v>245</v>
      </c>
      <c r="G46" s="610"/>
      <c r="H46" s="412" t="s">
        <v>39</v>
      </c>
      <c r="I46" s="567">
        <v>182</v>
      </c>
      <c r="J46" s="567">
        <v>182</v>
      </c>
      <c r="K46" s="567">
        <v>182</v>
      </c>
      <c r="L46" s="552" t="s">
        <v>2234</v>
      </c>
      <c r="M46" s="568" t="s">
        <v>319</v>
      </c>
      <c r="N46" s="558">
        <v>62</v>
      </c>
      <c r="O46" s="564">
        <v>0</v>
      </c>
      <c r="P46" s="631">
        <v>0</v>
      </c>
      <c r="Q46" s="631">
        <v>0</v>
      </c>
      <c r="R46" s="632">
        <v>0</v>
      </c>
      <c r="S46" s="563">
        <v>0</v>
      </c>
      <c r="T46" s="637">
        <v>11</v>
      </c>
      <c r="U46" s="560">
        <v>0</v>
      </c>
      <c r="V46" s="560">
        <v>0</v>
      </c>
      <c r="W46" s="560">
        <v>0</v>
      </c>
      <c r="X46" s="560">
        <v>0</v>
      </c>
      <c r="Y46" s="560">
        <v>0</v>
      </c>
      <c r="Z46" s="560">
        <v>0</v>
      </c>
      <c r="AA46" s="119">
        <f>INDEX('SPECIAL CONDITIONS '!$A$9:$D$174,MATCH('PRINT TARIFF'!$E46,'SPECIAL CONDITIONS '!$C$9:$C$174,0),MATCH("ID",'SPECIAL CONDITIONS '!$A$8:$D$8,0))</f>
        <v>12</v>
      </c>
      <c r="AB46" s="117" t="s">
        <v>223</v>
      </c>
      <c r="AC46" s="120" t="s">
        <v>224</v>
      </c>
      <c r="AD46" s="120" t="s">
        <v>225</v>
      </c>
      <c r="AE46" s="120">
        <v>1000</v>
      </c>
      <c r="AF46" s="121">
        <f>HOME!$F$18</f>
        <v>46204</v>
      </c>
      <c r="AG46" s="121">
        <f>HOME!$L$18</f>
        <v>46217</v>
      </c>
      <c r="AH46" s="122" t="b">
        <v>1</v>
      </c>
      <c r="AI46" s="176"/>
      <c r="AJ46" s="172"/>
      <c r="AK46" s="193"/>
      <c r="AL46" s="122"/>
      <c r="AM46" s="122"/>
      <c r="AN46" s="122"/>
    </row>
    <row r="47" spans="1:40" s="123" customFormat="1" ht="12.75" customHeight="1" x14ac:dyDescent="0.2">
      <c r="A47" s="411" t="s">
        <v>437</v>
      </c>
      <c r="B47" s="544" t="s">
        <v>238</v>
      </c>
      <c r="C47" s="617" t="s">
        <v>128</v>
      </c>
      <c r="D47" s="411" t="s">
        <v>109</v>
      </c>
      <c r="E47" s="411" t="s">
        <v>60</v>
      </c>
      <c r="F47" s="569" t="s">
        <v>245</v>
      </c>
      <c r="G47" s="610"/>
      <c r="H47" s="412" t="s">
        <v>39</v>
      </c>
      <c r="I47" s="567">
        <v>148</v>
      </c>
      <c r="J47" s="567">
        <v>148</v>
      </c>
      <c r="K47" s="567">
        <v>148</v>
      </c>
      <c r="L47" s="552" t="s">
        <v>2234</v>
      </c>
      <c r="M47" s="568" t="s">
        <v>319</v>
      </c>
      <c r="N47" s="558">
        <v>45</v>
      </c>
      <c r="O47" s="564">
        <v>0</v>
      </c>
      <c r="P47" s="631">
        <v>0</v>
      </c>
      <c r="Q47" s="631">
        <v>0</v>
      </c>
      <c r="R47" s="632">
        <v>0</v>
      </c>
      <c r="S47" s="563">
        <v>0</v>
      </c>
      <c r="T47" s="637">
        <v>11</v>
      </c>
      <c r="U47" s="560">
        <v>0</v>
      </c>
      <c r="V47" s="560">
        <v>0</v>
      </c>
      <c r="W47" s="560">
        <v>10</v>
      </c>
      <c r="X47" s="560">
        <v>0</v>
      </c>
      <c r="Y47" s="560">
        <v>0</v>
      </c>
      <c r="Z47" s="560">
        <v>0</v>
      </c>
      <c r="AA47" s="119">
        <f>INDEX('SPECIAL CONDITIONS '!$A$9:$D$174,MATCH('PRINT TARIFF'!$E47,'SPECIAL CONDITIONS '!$C$9:$C$174,0),MATCH("ID",'SPECIAL CONDITIONS '!$A$8:$D$8,0))</f>
        <v>12</v>
      </c>
      <c r="AB47" s="117" t="s">
        <v>223</v>
      </c>
      <c r="AC47" s="120" t="s">
        <v>224</v>
      </c>
      <c r="AD47" s="120" t="s">
        <v>225</v>
      </c>
      <c r="AE47" s="120">
        <v>1000</v>
      </c>
      <c r="AF47" s="121">
        <f>HOME!$F$18</f>
        <v>46204</v>
      </c>
      <c r="AG47" s="121">
        <f>HOME!$L$18</f>
        <v>46217</v>
      </c>
      <c r="AH47" s="122" t="b">
        <v>1</v>
      </c>
      <c r="AI47" s="176"/>
      <c r="AJ47" s="172"/>
      <c r="AK47" s="193"/>
      <c r="AL47" s="122"/>
      <c r="AM47" s="122"/>
      <c r="AN47" s="122"/>
    </row>
    <row r="48" spans="1:40" s="123" customFormat="1" ht="12.75" customHeight="1" x14ac:dyDescent="0.2">
      <c r="A48" s="411" t="s">
        <v>436</v>
      </c>
      <c r="B48" s="544" t="s">
        <v>239</v>
      </c>
      <c r="C48" s="617" t="s">
        <v>128</v>
      </c>
      <c r="D48" s="411" t="s">
        <v>109</v>
      </c>
      <c r="E48" s="411" t="s">
        <v>60</v>
      </c>
      <c r="F48" s="569" t="s">
        <v>245</v>
      </c>
      <c r="G48" s="610"/>
      <c r="H48" s="412" t="s">
        <v>39</v>
      </c>
      <c r="I48" s="567">
        <v>148</v>
      </c>
      <c r="J48" s="567">
        <v>148</v>
      </c>
      <c r="K48" s="567">
        <v>148</v>
      </c>
      <c r="L48" s="552" t="s">
        <v>2234</v>
      </c>
      <c r="M48" s="568" t="s">
        <v>319</v>
      </c>
      <c r="N48" s="558">
        <v>42</v>
      </c>
      <c r="O48" s="564">
        <v>0</v>
      </c>
      <c r="P48" s="631">
        <v>0</v>
      </c>
      <c r="Q48" s="631">
        <v>0</v>
      </c>
      <c r="R48" s="632">
        <v>0</v>
      </c>
      <c r="S48" s="563">
        <v>0</v>
      </c>
      <c r="T48" s="637">
        <v>11</v>
      </c>
      <c r="U48" s="560">
        <v>0</v>
      </c>
      <c r="V48" s="560">
        <v>0</v>
      </c>
      <c r="W48" s="560">
        <v>10</v>
      </c>
      <c r="X48" s="560">
        <v>0</v>
      </c>
      <c r="Y48" s="560">
        <v>0</v>
      </c>
      <c r="Z48" s="560">
        <v>0</v>
      </c>
      <c r="AA48" s="119">
        <f>INDEX('SPECIAL CONDITIONS '!$A$9:$D$174,MATCH('PRINT TARIFF'!$E48,'SPECIAL CONDITIONS '!$C$9:$C$174,0),MATCH("ID",'SPECIAL CONDITIONS '!$A$8:$D$8,0))</f>
        <v>12</v>
      </c>
      <c r="AB48" s="117" t="s">
        <v>223</v>
      </c>
      <c r="AC48" s="120" t="s">
        <v>224</v>
      </c>
      <c r="AD48" s="120" t="s">
        <v>225</v>
      </c>
      <c r="AE48" s="120">
        <v>1000</v>
      </c>
      <c r="AF48" s="121">
        <f>HOME!$F$18</f>
        <v>46204</v>
      </c>
      <c r="AG48" s="121">
        <f>HOME!$L$18</f>
        <v>46217</v>
      </c>
      <c r="AH48" s="122" t="b">
        <v>1</v>
      </c>
      <c r="AI48" s="176"/>
      <c r="AJ48" s="172"/>
      <c r="AK48" s="193"/>
      <c r="AL48" s="122"/>
      <c r="AM48" s="122"/>
      <c r="AN48" s="122"/>
    </row>
    <row r="49" spans="1:40" s="123" customFormat="1" ht="12.75" customHeight="1" x14ac:dyDescent="0.2">
      <c r="A49" s="411" t="s">
        <v>439</v>
      </c>
      <c r="B49" s="544" t="s">
        <v>235</v>
      </c>
      <c r="C49" s="617" t="s">
        <v>128</v>
      </c>
      <c r="D49" s="411" t="s">
        <v>109</v>
      </c>
      <c r="E49" s="411" t="s">
        <v>371</v>
      </c>
      <c r="F49" s="565" t="s">
        <v>246</v>
      </c>
      <c r="G49" s="610"/>
      <c r="H49" s="412" t="s">
        <v>39</v>
      </c>
      <c r="I49" s="567">
        <v>175</v>
      </c>
      <c r="J49" s="567">
        <v>175</v>
      </c>
      <c r="K49" s="567">
        <v>175</v>
      </c>
      <c r="L49" s="552" t="s">
        <v>2036</v>
      </c>
      <c r="M49" s="568" t="s">
        <v>291</v>
      </c>
      <c r="N49" s="558">
        <v>61</v>
      </c>
      <c r="O49" s="564">
        <v>0</v>
      </c>
      <c r="P49" s="631">
        <v>0</v>
      </c>
      <c r="Q49" s="631">
        <v>0</v>
      </c>
      <c r="R49" s="632">
        <v>0</v>
      </c>
      <c r="S49" s="563">
        <v>0</v>
      </c>
      <c r="T49" s="637">
        <v>46</v>
      </c>
      <c r="U49" s="560">
        <v>10</v>
      </c>
      <c r="V49" s="560">
        <v>0</v>
      </c>
      <c r="W49" s="560">
        <v>0</v>
      </c>
      <c r="X49" s="560">
        <v>0</v>
      </c>
      <c r="Y49" s="560">
        <v>0</v>
      </c>
      <c r="Z49" s="560">
        <v>0</v>
      </c>
      <c r="AA49" s="119">
        <f>INDEX('SPECIAL CONDITIONS '!$A$9:$D$174,MATCH('PRINT TARIFF'!$E49,'SPECIAL CONDITIONS '!$C$9:$C$174,0),MATCH("ID",'SPECIAL CONDITIONS '!$A$8:$D$8,0))</f>
        <v>13</v>
      </c>
      <c r="AB49" s="117" t="s">
        <v>223</v>
      </c>
      <c r="AC49" s="120" t="s">
        <v>224</v>
      </c>
      <c r="AD49" s="120" t="s">
        <v>225</v>
      </c>
      <c r="AE49" s="120">
        <v>1000</v>
      </c>
      <c r="AF49" s="121">
        <f>HOME!$F$18</f>
        <v>46204</v>
      </c>
      <c r="AG49" s="121">
        <f>HOME!$L$18</f>
        <v>46217</v>
      </c>
      <c r="AH49" s="122" t="b">
        <v>1</v>
      </c>
      <c r="AI49" s="176"/>
      <c r="AJ49" s="172"/>
      <c r="AK49" s="193"/>
      <c r="AL49" s="122"/>
      <c r="AM49" s="122"/>
      <c r="AN49" s="122"/>
    </row>
    <row r="50" spans="1:40" s="123" customFormat="1" ht="12.75" customHeight="1" x14ac:dyDescent="0.2">
      <c r="A50" s="411" t="s">
        <v>438</v>
      </c>
      <c r="B50" s="544" t="s">
        <v>236</v>
      </c>
      <c r="C50" s="617" t="s">
        <v>128</v>
      </c>
      <c r="D50" s="411" t="s">
        <v>109</v>
      </c>
      <c r="E50" s="411" t="s">
        <v>371</v>
      </c>
      <c r="F50" s="565" t="s">
        <v>246</v>
      </c>
      <c r="G50" s="610"/>
      <c r="H50" s="412" t="s">
        <v>39</v>
      </c>
      <c r="I50" s="567">
        <v>150</v>
      </c>
      <c r="J50" s="567">
        <v>150</v>
      </c>
      <c r="K50" s="567">
        <v>150</v>
      </c>
      <c r="L50" s="552" t="s">
        <v>2266</v>
      </c>
      <c r="M50" s="568" t="s">
        <v>276</v>
      </c>
      <c r="N50" s="558">
        <v>58</v>
      </c>
      <c r="O50" s="564">
        <v>0</v>
      </c>
      <c r="P50" s="631">
        <v>0</v>
      </c>
      <c r="Q50" s="631">
        <v>0</v>
      </c>
      <c r="R50" s="632">
        <v>0</v>
      </c>
      <c r="S50" s="563">
        <v>0</v>
      </c>
      <c r="T50" s="637">
        <v>26</v>
      </c>
      <c r="U50" s="560">
        <v>10</v>
      </c>
      <c r="V50" s="560">
        <v>0</v>
      </c>
      <c r="W50" s="560">
        <v>0</v>
      </c>
      <c r="X50" s="560">
        <v>0</v>
      </c>
      <c r="Y50" s="560">
        <v>0</v>
      </c>
      <c r="Z50" s="560">
        <v>0</v>
      </c>
      <c r="AA50" s="119">
        <f>INDEX('SPECIAL CONDITIONS '!$A$9:$D$174,MATCH('PRINT TARIFF'!$E50,'SPECIAL CONDITIONS '!$C$9:$C$174,0),MATCH("ID",'SPECIAL CONDITIONS '!$A$8:$D$8,0))</f>
        <v>13</v>
      </c>
      <c r="AB50" s="117" t="s">
        <v>223</v>
      </c>
      <c r="AC50" s="120" t="s">
        <v>224</v>
      </c>
      <c r="AD50" s="120" t="s">
        <v>225</v>
      </c>
      <c r="AE50" s="120">
        <v>1000</v>
      </c>
      <c r="AF50" s="121">
        <f>HOME!$F$18</f>
        <v>46204</v>
      </c>
      <c r="AG50" s="121">
        <f>HOME!$L$18</f>
        <v>46217</v>
      </c>
      <c r="AH50" s="122" t="b">
        <v>1</v>
      </c>
      <c r="AI50" s="176"/>
      <c r="AJ50" s="172"/>
      <c r="AK50" s="193"/>
      <c r="AL50" s="122"/>
      <c r="AM50" s="122"/>
      <c r="AN50" s="122"/>
    </row>
    <row r="51" spans="1:40" s="123" customFormat="1" ht="12.75" customHeight="1" x14ac:dyDescent="0.2">
      <c r="A51" s="411" t="s">
        <v>440</v>
      </c>
      <c r="B51" s="544" t="s">
        <v>237</v>
      </c>
      <c r="C51" s="617" t="s">
        <v>128</v>
      </c>
      <c r="D51" s="411" t="s">
        <v>109</v>
      </c>
      <c r="E51" s="411" t="s">
        <v>371</v>
      </c>
      <c r="F51" s="565" t="s">
        <v>246</v>
      </c>
      <c r="G51" s="610"/>
      <c r="H51" s="412" t="s">
        <v>39</v>
      </c>
      <c r="I51" s="567">
        <v>160</v>
      </c>
      <c r="J51" s="567">
        <v>160</v>
      </c>
      <c r="K51" s="567">
        <v>160</v>
      </c>
      <c r="L51" s="552" t="s">
        <v>2036</v>
      </c>
      <c r="M51" s="568" t="s">
        <v>291</v>
      </c>
      <c r="N51" s="558">
        <v>54</v>
      </c>
      <c r="O51" s="564">
        <v>0</v>
      </c>
      <c r="P51" s="631">
        <v>0</v>
      </c>
      <c r="Q51" s="631">
        <v>0</v>
      </c>
      <c r="R51" s="632">
        <v>0</v>
      </c>
      <c r="S51" s="563">
        <v>0</v>
      </c>
      <c r="T51" s="637">
        <v>46</v>
      </c>
      <c r="U51" s="560">
        <v>10</v>
      </c>
      <c r="V51" s="560">
        <v>0</v>
      </c>
      <c r="W51" s="560">
        <v>0</v>
      </c>
      <c r="X51" s="560">
        <v>0</v>
      </c>
      <c r="Y51" s="560">
        <v>0</v>
      </c>
      <c r="Z51" s="560">
        <v>0</v>
      </c>
      <c r="AA51" s="119">
        <f>INDEX('SPECIAL CONDITIONS '!$A$9:$D$174,MATCH('PRINT TARIFF'!$E51,'SPECIAL CONDITIONS '!$C$9:$C$174,0),MATCH("ID",'SPECIAL CONDITIONS '!$A$8:$D$8,0))</f>
        <v>13</v>
      </c>
      <c r="AB51" s="117" t="s">
        <v>223</v>
      </c>
      <c r="AC51" s="120" t="s">
        <v>224</v>
      </c>
      <c r="AD51" s="120" t="s">
        <v>225</v>
      </c>
      <c r="AE51" s="120">
        <v>1000</v>
      </c>
      <c r="AF51" s="121">
        <f>HOME!$F$18</f>
        <v>46204</v>
      </c>
      <c r="AG51" s="121">
        <f>HOME!$L$18</f>
        <v>46217</v>
      </c>
      <c r="AH51" s="122" t="b">
        <v>1</v>
      </c>
      <c r="AI51" s="176"/>
      <c r="AJ51" s="172"/>
      <c r="AK51" s="193"/>
      <c r="AL51" s="122"/>
      <c r="AM51" s="122"/>
      <c r="AN51" s="122"/>
    </row>
    <row r="52" spans="1:40" s="123" customFormat="1" ht="12.75" customHeight="1" x14ac:dyDescent="0.2">
      <c r="A52" s="411" t="s">
        <v>437</v>
      </c>
      <c r="B52" s="544" t="s">
        <v>238</v>
      </c>
      <c r="C52" s="617" t="s">
        <v>128</v>
      </c>
      <c r="D52" s="411" t="s">
        <v>109</v>
      </c>
      <c r="E52" s="411" t="s">
        <v>371</v>
      </c>
      <c r="F52" s="569" t="s">
        <v>246</v>
      </c>
      <c r="G52" s="610"/>
      <c r="H52" s="412" t="s">
        <v>39</v>
      </c>
      <c r="I52" s="567">
        <v>150</v>
      </c>
      <c r="J52" s="567">
        <v>150</v>
      </c>
      <c r="K52" s="567">
        <v>150</v>
      </c>
      <c r="L52" s="552" t="s">
        <v>2266</v>
      </c>
      <c r="M52" s="568" t="s">
        <v>276</v>
      </c>
      <c r="N52" s="558">
        <v>54</v>
      </c>
      <c r="O52" s="564">
        <v>0</v>
      </c>
      <c r="P52" s="631">
        <v>0</v>
      </c>
      <c r="Q52" s="631">
        <v>0</v>
      </c>
      <c r="R52" s="632">
        <v>0</v>
      </c>
      <c r="S52" s="563">
        <v>0</v>
      </c>
      <c r="T52" s="637">
        <v>26</v>
      </c>
      <c r="U52" s="560">
        <v>10</v>
      </c>
      <c r="V52" s="560">
        <v>0</v>
      </c>
      <c r="W52" s="560">
        <v>0</v>
      </c>
      <c r="X52" s="560">
        <v>0</v>
      </c>
      <c r="Y52" s="560">
        <v>0</v>
      </c>
      <c r="Z52" s="560">
        <v>0</v>
      </c>
      <c r="AA52" s="119">
        <f>INDEX('SPECIAL CONDITIONS '!$A$9:$D$174,MATCH('PRINT TARIFF'!$E52,'SPECIAL CONDITIONS '!$C$9:$C$174,0),MATCH("ID",'SPECIAL CONDITIONS '!$A$8:$D$8,0))</f>
        <v>13</v>
      </c>
      <c r="AB52" s="117" t="s">
        <v>223</v>
      </c>
      <c r="AC52" s="120" t="s">
        <v>224</v>
      </c>
      <c r="AD52" s="120" t="s">
        <v>225</v>
      </c>
      <c r="AE52" s="120">
        <v>1000</v>
      </c>
      <c r="AF52" s="121">
        <f>HOME!$F$18</f>
        <v>46204</v>
      </c>
      <c r="AG52" s="121">
        <f>HOME!$L$18</f>
        <v>46217</v>
      </c>
      <c r="AH52" s="122" t="b">
        <v>1</v>
      </c>
      <c r="AI52" s="176"/>
      <c r="AJ52" s="172"/>
      <c r="AK52" s="193"/>
      <c r="AL52" s="122"/>
      <c r="AM52" s="122"/>
      <c r="AN52" s="122"/>
    </row>
    <row r="53" spans="1:40" s="123" customFormat="1" ht="12.75" customHeight="1" x14ac:dyDescent="0.2">
      <c r="A53" s="411" t="s">
        <v>436</v>
      </c>
      <c r="B53" s="544" t="s">
        <v>239</v>
      </c>
      <c r="C53" s="617" t="s">
        <v>128</v>
      </c>
      <c r="D53" s="411" t="s">
        <v>109</v>
      </c>
      <c r="E53" s="411" t="s">
        <v>371</v>
      </c>
      <c r="F53" s="569" t="s">
        <v>246</v>
      </c>
      <c r="G53" s="610"/>
      <c r="H53" s="412" t="s">
        <v>39</v>
      </c>
      <c r="I53" s="567">
        <v>150</v>
      </c>
      <c r="J53" s="567">
        <v>150</v>
      </c>
      <c r="K53" s="567">
        <v>150</v>
      </c>
      <c r="L53" s="552" t="s">
        <v>2266</v>
      </c>
      <c r="M53" s="568" t="s">
        <v>276</v>
      </c>
      <c r="N53" s="558">
        <v>52</v>
      </c>
      <c r="O53" s="564">
        <v>0</v>
      </c>
      <c r="P53" s="631">
        <v>0</v>
      </c>
      <c r="Q53" s="631">
        <v>0</v>
      </c>
      <c r="R53" s="632">
        <v>0</v>
      </c>
      <c r="S53" s="563">
        <v>0</v>
      </c>
      <c r="T53" s="637">
        <v>26</v>
      </c>
      <c r="U53" s="560">
        <v>10</v>
      </c>
      <c r="V53" s="560">
        <v>0</v>
      </c>
      <c r="W53" s="560">
        <v>0</v>
      </c>
      <c r="X53" s="560">
        <v>0</v>
      </c>
      <c r="Y53" s="560">
        <v>0</v>
      </c>
      <c r="Z53" s="560">
        <v>0</v>
      </c>
      <c r="AA53" s="119">
        <f>INDEX('SPECIAL CONDITIONS '!$A$9:$D$174,MATCH('PRINT TARIFF'!$E53,'SPECIAL CONDITIONS '!$C$9:$C$174,0),MATCH("ID",'SPECIAL CONDITIONS '!$A$8:$D$8,0))</f>
        <v>13</v>
      </c>
      <c r="AB53" s="117" t="s">
        <v>223</v>
      </c>
      <c r="AC53" s="120" t="s">
        <v>224</v>
      </c>
      <c r="AD53" s="120" t="s">
        <v>225</v>
      </c>
      <c r="AE53" s="120">
        <v>1000</v>
      </c>
      <c r="AF53" s="121">
        <f>HOME!$F$18</f>
        <v>46204</v>
      </c>
      <c r="AG53" s="121">
        <f>HOME!$L$18</f>
        <v>46217</v>
      </c>
      <c r="AH53" s="122" t="b">
        <v>1</v>
      </c>
      <c r="AI53" s="176"/>
      <c r="AJ53" s="172"/>
      <c r="AK53" s="193"/>
      <c r="AL53" s="122"/>
      <c r="AM53" s="122"/>
      <c r="AN53" s="122"/>
    </row>
    <row r="54" spans="1:40" s="123" customFormat="1" ht="12.75" customHeight="1" x14ac:dyDescent="0.2">
      <c r="A54" s="411" t="s">
        <v>439</v>
      </c>
      <c r="B54" s="544" t="s">
        <v>235</v>
      </c>
      <c r="C54" s="618" t="s">
        <v>128</v>
      </c>
      <c r="D54" s="493" t="s">
        <v>110</v>
      </c>
      <c r="E54" s="411" t="s">
        <v>61</v>
      </c>
      <c r="F54" s="565" t="s">
        <v>1163</v>
      </c>
      <c r="G54" s="611"/>
      <c r="H54" s="557" t="s">
        <v>39</v>
      </c>
      <c r="I54" s="650">
        <v>72</v>
      </c>
      <c r="J54" s="650">
        <v>72</v>
      </c>
      <c r="K54" s="650">
        <v>72</v>
      </c>
      <c r="L54" s="550" t="s">
        <v>2304</v>
      </c>
      <c r="M54" s="558" t="s">
        <v>259</v>
      </c>
      <c r="N54" s="558">
        <v>35</v>
      </c>
      <c r="O54" s="559">
        <v>0</v>
      </c>
      <c r="P54" s="564">
        <v>0</v>
      </c>
      <c r="Q54" s="564">
        <v>20</v>
      </c>
      <c r="R54" s="632">
        <v>0</v>
      </c>
      <c r="S54" s="563">
        <v>0</v>
      </c>
      <c r="T54" s="560">
        <v>7</v>
      </c>
      <c r="U54" s="560">
        <v>10</v>
      </c>
      <c r="V54" s="560">
        <v>0</v>
      </c>
      <c r="W54" s="560">
        <v>0</v>
      </c>
      <c r="X54" s="560">
        <v>0</v>
      </c>
      <c r="Y54" s="560">
        <v>0</v>
      </c>
      <c r="Z54" s="560">
        <v>0</v>
      </c>
      <c r="AA54" s="119">
        <f>INDEX('SPECIAL CONDITIONS '!$A$9:$D$174,MATCH('PRINT TARIFF'!$E54,'SPECIAL CONDITIONS '!$C$9:$C$174,0),MATCH("ID",'SPECIAL CONDITIONS '!$A$8:$D$8,0))</f>
        <v>15</v>
      </c>
      <c r="AB54" s="117" t="s">
        <v>223</v>
      </c>
      <c r="AC54" s="120" t="s">
        <v>224</v>
      </c>
      <c r="AD54" s="120" t="s">
        <v>225</v>
      </c>
      <c r="AE54" s="120">
        <v>1000</v>
      </c>
      <c r="AF54" s="121">
        <f>HOME!$F$18</f>
        <v>46204</v>
      </c>
      <c r="AG54" s="121">
        <f>HOME!$L$18</f>
        <v>46217</v>
      </c>
      <c r="AH54" s="122" t="b">
        <v>1</v>
      </c>
      <c r="AI54" s="176"/>
      <c r="AJ54" s="172"/>
      <c r="AK54" s="193"/>
      <c r="AL54" s="602"/>
      <c r="AM54" s="122"/>
      <c r="AN54" s="122"/>
    </row>
    <row r="55" spans="1:40" s="123" customFormat="1" ht="12.75" customHeight="1" x14ac:dyDescent="0.2">
      <c r="A55" s="411" t="s">
        <v>438</v>
      </c>
      <c r="B55" s="544" t="s">
        <v>236</v>
      </c>
      <c r="C55" s="618" t="s">
        <v>128</v>
      </c>
      <c r="D55" s="493" t="s">
        <v>110</v>
      </c>
      <c r="E55" s="411" t="s">
        <v>61</v>
      </c>
      <c r="F55" s="565" t="s">
        <v>1163</v>
      </c>
      <c r="G55" s="611"/>
      <c r="H55" s="557" t="s">
        <v>39</v>
      </c>
      <c r="I55" s="650">
        <v>73</v>
      </c>
      <c r="J55" s="650">
        <v>73</v>
      </c>
      <c r="K55" s="650">
        <v>73</v>
      </c>
      <c r="L55" s="550" t="s">
        <v>2304</v>
      </c>
      <c r="M55" s="558" t="s">
        <v>259</v>
      </c>
      <c r="N55" s="558">
        <v>29</v>
      </c>
      <c r="O55" s="559">
        <v>0</v>
      </c>
      <c r="P55" s="564">
        <v>0</v>
      </c>
      <c r="Q55" s="564">
        <v>20</v>
      </c>
      <c r="R55" s="632">
        <v>0</v>
      </c>
      <c r="S55" s="563">
        <v>0</v>
      </c>
      <c r="T55" s="560">
        <v>7</v>
      </c>
      <c r="U55" s="560">
        <v>10</v>
      </c>
      <c r="V55" s="560">
        <v>0</v>
      </c>
      <c r="W55" s="560">
        <v>0</v>
      </c>
      <c r="X55" s="560">
        <v>0</v>
      </c>
      <c r="Y55" s="560">
        <v>0</v>
      </c>
      <c r="Z55" s="560">
        <v>0</v>
      </c>
      <c r="AA55" s="119">
        <f>INDEX('SPECIAL CONDITIONS '!$A$9:$D$174,MATCH('PRINT TARIFF'!$E55,'SPECIAL CONDITIONS '!$C$9:$C$174,0),MATCH("ID",'SPECIAL CONDITIONS '!$A$8:$D$8,0))</f>
        <v>15</v>
      </c>
      <c r="AB55" s="117" t="s">
        <v>223</v>
      </c>
      <c r="AC55" s="120" t="s">
        <v>224</v>
      </c>
      <c r="AD55" s="120" t="s">
        <v>225</v>
      </c>
      <c r="AE55" s="120">
        <v>1000</v>
      </c>
      <c r="AF55" s="121">
        <f>HOME!$F$18</f>
        <v>46204</v>
      </c>
      <c r="AG55" s="121">
        <f>HOME!$L$18</f>
        <v>46217</v>
      </c>
      <c r="AH55" s="122" t="b">
        <v>1</v>
      </c>
      <c r="AI55" s="176"/>
      <c r="AJ55" s="172"/>
      <c r="AK55" s="193"/>
      <c r="AL55" s="602"/>
      <c r="AM55" s="122"/>
      <c r="AN55" s="122"/>
    </row>
    <row r="56" spans="1:40" s="123" customFormat="1" ht="12.75" customHeight="1" x14ac:dyDescent="0.2">
      <c r="A56" s="411" t="s">
        <v>440</v>
      </c>
      <c r="B56" s="544" t="s">
        <v>237</v>
      </c>
      <c r="C56" s="618" t="s">
        <v>128</v>
      </c>
      <c r="D56" s="493" t="s">
        <v>110</v>
      </c>
      <c r="E56" s="411" t="s">
        <v>61</v>
      </c>
      <c r="F56" s="565" t="s">
        <v>1163</v>
      </c>
      <c r="G56" s="611"/>
      <c r="H56" s="557" t="s">
        <v>39</v>
      </c>
      <c r="I56" s="650">
        <v>72</v>
      </c>
      <c r="J56" s="650">
        <v>72</v>
      </c>
      <c r="K56" s="650">
        <v>72</v>
      </c>
      <c r="L56" s="550" t="s">
        <v>2304</v>
      </c>
      <c r="M56" s="558" t="s">
        <v>259</v>
      </c>
      <c r="N56" s="558">
        <v>30</v>
      </c>
      <c r="O56" s="559">
        <v>0</v>
      </c>
      <c r="P56" s="564">
        <v>0</v>
      </c>
      <c r="Q56" s="564">
        <v>20</v>
      </c>
      <c r="R56" s="632">
        <v>0</v>
      </c>
      <c r="S56" s="563">
        <v>0</v>
      </c>
      <c r="T56" s="560">
        <v>7</v>
      </c>
      <c r="U56" s="560">
        <v>10</v>
      </c>
      <c r="V56" s="560">
        <v>0</v>
      </c>
      <c r="W56" s="560">
        <v>0</v>
      </c>
      <c r="X56" s="560">
        <v>0</v>
      </c>
      <c r="Y56" s="560">
        <v>0</v>
      </c>
      <c r="Z56" s="560">
        <v>0</v>
      </c>
      <c r="AA56" s="119">
        <f>INDEX('SPECIAL CONDITIONS '!$A$9:$D$174,MATCH('PRINT TARIFF'!$E56,'SPECIAL CONDITIONS '!$C$9:$C$174,0),MATCH("ID",'SPECIAL CONDITIONS '!$A$8:$D$8,0))</f>
        <v>15</v>
      </c>
      <c r="AB56" s="117" t="s">
        <v>223</v>
      </c>
      <c r="AC56" s="120" t="s">
        <v>224</v>
      </c>
      <c r="AD56" s="120" t="s">
        <v>225</v>
      </c>
      <c r="AE56" s="120">
        <v>1000</v>
      </c>
      <c r="AF56" s="121">
        <f>HOME!$F$18</f>
        <v>46204</v>
      </c>
      <c r="AG56" s="121">
        <f>HOME!$L$18</f>
        <v>46217</v>
      </c>
      <c r="AH56" s="122" t="b">
        <v>1</v>
      </c>
      <c r="AI56" s="176"/>
      <c r="AJ56" s="172"/>
      <c r="AK56" s="193"/>
      <c r="AL56" s="602"/>
      <c r="AM56" s="122"/>
      <c r="AN56" s="122"/>
    </row>
    <row r="57" spans="1:40" s="123" customFormat="1" ht="12.75" customHeight="1" x14ac:dyDescent="0.2">
      <c r="A57" s="411" t="s">
        <v>437</v>
      </c>
      <c r="B57" s="544" t="s">
        <v>238</v>
      </c>
      <c r="C57" s="618" t="s">
        <v>128</v>
      </c>
      <c r="D57" s="493" t="s">
        <v>110</v>
      </c>
      <c r="E57" s="411" t="s">
        <v>61</v>
      </c>
      <c r="F57" s="565" t="s">
        <v>1163</v>
      </c>
      <c r="G57" s="611"/>
      <c r="H57" s="557" t="s">
        <v>39</v>
      </c>
      <c r="I57" s="650">
        <v>73</v>
      </c>
      <c r="J57" s="650">
        <v>73</v>
      </c>
      <c r="K57" s="650">
        <v>73</v>
      </c>
      <c r="L57" s="550" t="s">
        <v>2304</v>
      </c>
      <c r="M57" s="558" t="s">
        <v>259</v>
      </c>
      <c r="N57" s="558">
        <v>29</v>
      </c>
      <c r="O57" s="559">
        <v>0</v>
      </c>
      <c r="P57" s="564">
        <v>0</v>
      </c>
      <c r="Q57" s="564">
        <v>20</v>
      </c>
      <c r="R57" s="632">
        <v>0</v>
      </c>
      <c r="S57" s="563">
        <v>0</v>
      </c>
      <c r="T57" s="560">
        <v>7</v>
      </c>
      <c r="U57" s="560">
        <v>10</v>
      </c>
      <c r="V57" s="560">
        <v>0</v>
      </c>
      <c r="W57" s="560">
        <v>0</v>
      </c>
      <c r="X57" s="560">
        <v>0</v>
      </c>
      <c r="Y57" s="560">
        <v>0</v>
      </c>
      <c r="Z57" s="560">
        <v>0</v>
      </c>
      <c r="AA57" s="119">
        <f>INDEX('SPECIAL CONDITIONS '!$A$9:$D$174,MATCH('PRINT TARIFF'!$E57,'SPECIAL CONDITIONS '!$C$9:$C$174,0),MATCH("ID",'SPECIAL CONDITIONS '!$A$8:$D$8,0))</f>
        <v>15</v>
      </c>
      <c r="AB57" s="117" t="s">
        <v>223</v>
      </c>
      <c r="AC57" s="120" t="s">
        <v>224</v>
      </c>
      <c r="AD57" s="120" t="s">
        <v>225</v>
      </c>
      <c r="AE57" s="120">
        <v>1000</v>
      </c>
      <c r="AF57" s="121">
        <f>HOME!$F$18</f>
        <v>46204</v>
      </c>
      <c r="AG57" s="121">
        <f>HOME!$L$18</f>
        <v>46217</v>
      </c>
      <c r="AH57" s="122" t="b">
        <v>1</v>
      </c>
      <c r="AI57" s="176"/>
      <c r="AJ57" s="172"/>
      <c r="AK57" s="193"/>
      <c r="AL57" s="602"/>
      <c r="AM57" s="122"/>
      <c r="AN57" s="122"/>
    </row>
    <row r="58" spans="1:40" s="123" customFormat="1" ht="12.75" customHeight="1" x14ac:dyDescent="0.2">
      <c r="A58" s="411" t="s">
        <v>437</v>
      </c>
      <c r="B58" s="544" t="s">
        <v>238</v>
      </c>
      <c r="C58" s="618" t="s">
        <v>128</v>
      </c>
      <c r="D58" s="493" t="s">
        <v>110</v>
      </c>
      <c r="E58" s="411" t="s">
        <v>61</v>
      </c>
      <c r="F58" s="615" t="s">
        <v>1163</v>
      </c>
      <c r="G58" s="611"/>
      <c r="H58" s="557" t="s">
        <v>39</v>
      </c>
      <c r="I58" s="650">
        <v>73</v>
      </c>
      <c r="J58" s="650">
        <v>73</v>
      </c>
      <c r="K58" s="650">
        <v>73</v>
      </c>
      <c r="L58" s="550" t="s">
        <v>2304</v>
      </c>
      <c r="M58" s="558" t="s">
        <v>259</v>
      </c>
      <c r="N58" s="558">
        <v>29</v>
      </c>
      <c r="O58" s="559">
        <v>0</v>
      </c>
      <c r="P58" s="564">
        <v>0</v>
      </c>
      <c r="Q58" s="564">
        <v>20</v>
      </c>
      <c r="R58" s="632">
        <v>0</v>
      </c>
      <c r="S58" s="563">
        <v>0</v>
      </c>
      <c r="T58" s="560">
        <v>7</v>
      </c>
      <c r="U58" s="560">
        <v>10</v>
      </c>
      <c r="V58" s="560">
        <v>0</v>
      </c>
      <c r="W58" s="560">
        <v>0</v>
      </c>
      <c r="X58" s="560">
        <v>0</v>
      </c>
      <c r="Y58" s="560">
        <v>0</v>
      </c>
      <c r="Z58" s="560">
        <v>0</v>
      </c>
      <c r="AA58" s="119">
        <f>INDEX('SPECIAL CONDITIONS '!$A$9:$D$174,MATCH('PRINT TARIFF'!$E58,'SPECIAL CONDITIONS '!$C$9:$C$174,0),MATCH("ID",'SPECIAL CONDITIONS '!$A$8:$D$8,0))</f>
        <v>15</v>
      </c>
      <c r="AB58" s="117" t="s">
        <v>223</v>
      </c>
      <c r="AC58" s="120" t="s">
        <v>224</v>
      </c>
      <c r="AD58" s="120" t="s">
        <v>225</v>
      </c>
      <c r="AE58" s="120">
        <v>1000</v>
      </c>
      <c r="AF58" s="121">
        <f>HOME!$F$18</f>
        <v>46204</v>
      </c>
      <c r="AG58" s="121">
        <f>HOME!$L$18</f>
        <v>46217</v>
      </c>
      <c r="AH58" s="122" t="b">
        <v>1</v>
      </c>
      <c r="AI58" s="176"/>
      <c r="AJ58" s="172"/>
      <c r="AK58" s="193"/>
      <c r="AL58" s="602"/>
      <c r="AM58" s="122"/>
      <c r="AN58" s="122"/>
    </row>
    <row r="59" spans="1:40" s="123" customFormat="1" ht="12.75" customHeight="1" x14ac:dyDescent="0.2">
      <c r="A59" s="411" t="s">
        <v>436</v>
      </c>
      <c r="B59" s="544" t="s">
        <v>239</v>
      </c>
      <c r="C59" s="618" t="s">
        <v>128</v>
      </c>
      <c r="D59" s="493" t="s">
        <v>110</v>
      </c>
      <c r="E59" s="411" t="s">
        <v>61</v>
      </c>
      <c r="F59" s="615" t="s">
        <v>1163</v>
      </c>
      <c r="G59" s="611"/>
      <c r="H59" s="557" t="s">
        <v>39</v>
      </c>
      <c r="I59" s="650">
        <v>73</v>
      </c>
      <c r="J59" s="650">
        <v>73</v>
      </c>
      <c r="K59" s="650">
        <v>73</v>
      </c>
      <c r="L59" s="550" t="s">
        <v>2304</v>
      </c>
      <c r="M59" s="558" t="s">
        <v>259</v>
      </c>
      <c r="N59" s="558">
        <v>26</v>
      </c>
      <c r="O59" s="559">
        <v>0</v>
      </c>
      <c r="P59" s="564">
        <v>0</v>
      </c>
      <c r="Q59" s="564">
        <v>20</v>
      </c>
      <c r="R59" s="632">
        <v>0</v>
      </c>
      <c r="S59" s="563">
        <v>0</v>
      </c>
      <c r="T59" s="560">
        <v>7</v>
      </c>
      <c r="U59" s="560">
        <v>10</v>
      </c>
      <c r="V59" s="560">
        <v>0</v>
      </c>
      <c r="W59" s="560">
        <v>0</v>
      </c>
      <c r="X59" s="560">
        <v>0</v>
      </c>
      <c r="Y59" s="560">
        <v>0</v>
      </c>
      <c r="Z59" s="560">
        <v>0</v>
      </c>
      <c r="AA59" s="119">
        <f>INDEX('SPECIAL CONDITIONS '!$A$9:$D$174,MATCH('PRINT TARIFF'!$E59,'SPECIAL CONDITIONS '!$C$9:$C$174,0),MATCH("ID",'SPECIAL CONDITIONS '!$A$8:$D$8,0))</f>
        <v>15</v>
      </c>
      <c r="AB59" s="117" t="s">
        <v>223</v>
      </c>
      <c r="AC59" s="120" t="s">
        <v>224</v>
      </c>
      <c r="AD59" s="120" t="s">
        <v>225</v>
      </c>
      <c r="AE59" s="120">
        <v>1000</v>
      </c>
      <c r="AF59" s="121">
        <f>HOME!$F$18</f>
        <v>46204</v>
      </c>
      <c r="AG59" s="121">
        <f>HOME!$L$18</f>
        <v>46217</v>
      </c>
      <c r="AH59" s="122" t="b">
        <v>1</v>
      </c>
      <c r="AI59" s="176"/>
      <c r="AJ59" s="172"/>
      <c r="AK59" s="193"/>
      <c r="AL59" s="602"/>
      <c r="AM59" s="122"/>
      <c r="AN59" s="122"/>
    </row>
    <row r="60" spans="1:40" s="123" customFormat="1" ht="12.75" customHeight="1" x14ac:dyDescent="0.2">
      <c r="A60" s="411" t="s">
        <v>436</v>
      </c>
      <c r="B60" s="544" t="s">
        <v>239</v>
      </c>
      <c r="C60" s="618" t="s">
        <v>128</v>
      </c>
      <c r="D60" s="493" t="s">
        <v>110</v>
      </c>
      <c r="E60" s="411" t="s">
        <v>61</v>
      </c>
      <c r="F60" s="565" t="s">
        <v>1163</v>
      </c>
      <c r="G60" s="611"/>
      <c r="H60" s="557" t="s">
        <v>39</v>
      </c>
      <c r="I60" s="650">
        <v>73</v>
      </c>
      <c r="J60" s="650">
        <v>73</v>
      </c>
      <c r="K60" s="650">
        <v>73</v>
      </c>
      <c r="L60" s="550" t="s">
        <v>2304</v>
      </c>
      <c r="M60" s="558" t="s">
        <v>259</v>
      </c>
      <c r="N60" s="558">
        <v>26</v>
      </c>
      <c r="O60" s="559">
        <v>0</v>
      </c>
      <c r="P60" s="564">
        <v>0</v>
      </c>
      <c r="Q60" s="564">
        <v>20</v>
      </c>
      <c r="R60" s="632">
        <v>0</v>
      </c>
      <c r="S60" s="563">
        <v>0</v>
      </c>
      <c r="T60" s="560">
        <v>7</v>
      </c>
      <c r="U60" s="560">
        <v>10</v>
      </c>
      <c r="V60" s="560">
        <v>0</v>
      </c>
      <c r="W60" s="560">
        <v>0</v>
      </c>
      <c r="X60" s="560">
        <v>0</v>
      </c>
      <c r="Y60" s="560">
        <v>0</v>
      </c>
      <c r="Z60" s="560">
        <v>0</v>
      </c>
      <c r="AA60" s="119">
        <f>INDEX('SPECIAL CONDITIONS '!$A$9:$D$174,MATCH('PRINT TARIFF'!$E60,'SPECIAL CONDITIONS '!$C$9:$C$174,0),MATCH("ID",'SPECIAL CONDITIONS '!$A$8:$D$8,0))</f>
        <v>15</v>
      </c>
      <c r="AB60" s="117" t="s">
        <v>223</v>
      </c>
      <c r="AC60" s="120" t="s">
        <v>224</v>
      </c>
      <c r="AD60" s="120" t="s">
        <v>225</v>
      </c>
      <c r="AE60" s="120">
        <v>1000</v>
      </c>
      <c r="AF60" s="121">
        <f>HOME!$F$18</f>
        <v>46204</v>
      </c>
      <c r="AG60" s="121">
        <f>HOME!$L$18</f>
        <v>46217</v>
      </c>
      <c r="AH60" s="122" t="b">
        <v>1</v>
      </c>
      <c r="AI60" s="176"/>
      <c r="AJ60" s="172"/>
      <c r="AK60" s="193"/>
      <c r="AL60" s="602"/>
      <c r="AM60" s="122"/>
      <c r="AN60" s="122"/>
    </row>
    <row r="61" spans="1:40" s="123" customFormat="1" ht="12.75" customHeight="1" x14ac:dyDescent="0.2">
      <c r="A61" s="411" t="s">
        <v>439</v>
      </c>
      <c r="B61" s="544" t="s">
        <v>235</v>
      </c>
      <c r="C61" s="618" t="s">
        <v>128</v>
      </c>
      <c r="D61" s="493" t="s">
        <v>110</v>
      </c>
      <c r="E61" s="411" t="s">
        <v>351</v>
      </c>
      <c r="F61" s="565" t="s">
        <v>247</v>
      </c>
      <c r="G61" s="611"/>
      <c r="H61" s="557" t="s">
        <v>39</v>
      </c>
      <c r="I61" s="650">
        <v>72</v>
      </c>
      <c r="J61" s="650">
        <v>109</v>
      </c>
      <c r="K61" s="650">
        <v>117</v>
      </c>
      <c r="L61" s="550" t="s">
        <v>2304</v>
      </c>
      <c r="M61" s="558" t="s">
        <v>259</v>
      </c>
      <c r="N61" s="558">
        <v>29</v>
      </c>
      <c r="O61" s="559">
        <v>0</v>
      </c>
      <c r="P61" s="564">
        <v>0</v>
      </c>
      <c r="Q61" s="564">
        <v>20</v>
      </c>
      <c r="R61" s="632">
        <v>0</v>
      </c>
      <c r="S61" s="563">
        <v>0</v>
      </c>
      <c r="T61" s="560">
        <v>7</v>
      </c>
      <c r="U61" s="560">
        <v>10</v>
      </c>
      <c r="V61" s="560">
        <v>0</v>
      </c>
      <c r="W61" s="560">
        <v>0</v>
      </c>
      <c r="X61" s="560">
        <v>0</v>
      </c>
      <c r="Y61" s="560">
        <v>0</v>
      </c>
      <c r="Z61" s="560">
        <v>0</v>
      </c>
      <c r="AA61" s="119">
        <f>INDEX('SPECIAL CONDITIONS '!$A$9:$D$174,MATCH('PRINT TARIFF'!$E61,'SPECIAL CONDITIONS '!$C$9:$C$174,0),MATCH("ID",'SPECIAL CONDITIONS '!$A$8:$D$8,0))</f>
        <v>16</v>
      </c>
      <c r="AB61" s="117" t="s">
        <v>223</v>
      </c>
      <c r="AC61" s="120" t="s">
        <v>224</v>
      </c>
      <c r="AD61" s="120" t="s">
        <v>225</v>
      </c>
      <c r="AE61" s="120">
        <v>1000</v>
      </c>
      <c r="AF61" s="121">
        <f>HOME!$F$18</f>
        <v>46204</v>
      </c>
      <c r="AG61" s="121">
        <f>HOME!$L$18</f>
        <v>46217</v>
      </c>
      <c r="AH61" s="122" t="b">
        <v>1</v>
      </c>
      <c r="AI61" s="176"/>
      <c r="AJ61" s="172"/>
      <c r="AK61" s="193"/>
      <c r="AL61" s="602"/>
      <c r="AM61" s="122"/>
      <c r="AN61" s="122"/>
    </row>
    <row r="62" spans="1:40" s="123" customFormat="1" ht="12.75" customHeight="1" x14ac:dyDescent="0.2">
      <c r="A62" s="411" t="s">
        <v>438</v>
      </c>
      <c r="B62" s="544" t="s">
        <v>236</v>
      </c>
      <c r="C62" s="618" t="s">
        <v>128</v>
      </c>
      <c r="D62" s="493" t="s">
        <v>110</v>
      </c>
      <c r="E62" s="411" t="s">
        <v>351</v>
      </c>
      <c r="F62" s="565" t="s">
        <v>247</v>
      </c>
      <c r="G62" s="611"/>
      <c r="H62" s="557" t="s">
        <v>39</v>
      </c>
      <c r="I62" s="650">
        <v>44</v>
      </c>
      <c r="J62" s="650">
        <v>44</v>
      </c>
      <c r="K62" s="650">
        <v>64</v>
      </c>
      <c r="L62" s="550" t="s">
        <v>2305</v>
      </c>
      <c r="M62" s="558" t="s">
        <v>1129</v>
      </c>
      <c r="N62" s="558">
        <v>30</v>
      </c>
      <c r="O62" s="559">
        <v>0</v>
      </c>
      <c r="P62" s="564">
        <v>0</v>
      </c>
      <c r="Q62" s="564">
        <v>20</v>
      </c>
      <c r="R62" s="632">
        <v>0</v>
      </c>
      <c r="S62" s="563">
        <v>0</v>
      </c>
      <c r="T62" s="560">
        <v>7</v>
      </c>
      <c r="U62" s="560">
        <v>0</v>
      </c>
      <c r="V62" s="560">
        <v>0</v>
      </c>
      <c r="W62" s="560">
        <v>0</v>
      </c>
      <c r="X62" s="560">
        <v>0</v>
      </c>
      <c r="Y62" s="560">
        <v>0</v>
      </c>
      <c r="Z62" s="560">
        <v>0</v>
      </c>
      <c r="AA62" s="119">
        <f>INDEX('SPECIAL CONDITIONS '!$A$9:$D$174,MATCH('PRINT TARIFF'!$E62,'SPECIAL CONDITIONS '!$C$9:$C$174,0),MATCH("ID",'SPECIAL CONDITIONS '!$A$8:$D$8,0))</f>
        <v>16</v>
      </c>
      <c r="AB62" s="117" t="s">
        <v>223</v>
      </c>
      <c r="AC62" s="120" t="s">
        <v>224</v>
      </c>
      <c r="AD62" s="120" t="s">
        <v>225</v>
      </c>
      <c r="AE62" s="120">
        <v>1000</v>
      </c>
      <c r="AF62" s="121">
        <f>HOME!$F$18</f>
        <v>46204</v>
      </c>
      <c r="AG62" s="121">
        <f>HOME!$L$18</f>
        <v>46217</v>
      </c>
      <c r="AH62" s="122" t="b">
        <v>1</v>
      </c>
      <c r="AI62" s="176"/>
      <c r="AJ62" s="172"/>
      <c r="AK62" s="193"/>
      <c r="AL62" s="602"/>
      <c r="AM62" s="122"/>
      <c r="AN62" s="122"/>
    </row>
    <row r="63" spans="1:40" s="123" customFormat="1" ht="12.75" customHeight="1" x14ac:dyDescent="0.2">
      <c r="A63" s="411" t="s">
        <v>438</v>
      </c>
      <c r="B63" s="544" t="s">
        <v>236</v>
      </c>
      <c r="C63" s="618" t="s">
        <v>128</v>
      </c>
      <c r="D63" s="493" t="s">
        <v>110</v>
      </c>
      <c r="E63" s="411" t="s">
        <v>351</v>
      </c>
      <c r="F63" s="565" t="s">
        <v>247</v>
      </c>
      <c r="G63" s="611"/>
      <c r="H63" s="557" t="s">
        <v>39</v>
      </c>
      <c r="I63" s="649">
        <v>78</v>
      </c>
      <c r="J63" s="649">
        <v>113</v>
      </c>
      <c r="K63" s="649">
        <v>117</v>
      </c>
      <c r="L63" s="550" t="s">
        <v>2304</v>
      </c>
      <c r="M63" s="558" t="s">
        <v>259</v>
      </c>
      <c r="N63" s="558">
        <v>24</v>
      </c>
      <c r="O63" s="559">
        <v>0</v>
      </c>
      <c r="P63" s="564">
        <v>0</v>
      </c>
      <c r="Q63" s="564">
        <v>20</v>
      </c>
      <c r="R63" s="632">
        <v>0</v>
      </c>
      <c r="S63" s="563">
        <v>0</v>
      </c>
      <c r="T63" s="560">
        <v>7</v>
      </c>
      <c r="U63" s="560">
        <v>10</v>
      </c>
      <c r="V63" s="560">
        <v>0</v>
      </c>
      <c r="W63" s="560">
        <v>0</v>
      </c>
      <c r="X63" s="560">
        <v>0</v>
      </c>
      <c r="Y63" s="560">
        <v>0</v>
      </c>
      <c r="Z63" s="560">
        <v>0</v>
      </c>
      <c r="AA63" s="119">
        <f>INDEX('SPECIAL CONDITIONS '!$A$9:$D$174,MATCH('PRINT TARIFF'!$E63,'SPECIAL CONDITIONS '!$C$9:$C$174,0),MATCH("ID",'SPECIAL CONDITIONS '!$A$8:$D$8,0))</f>
        <v>16</v>
      </c>
      <c r="AB63" s="117" t="s">
        <v>223</v>
      </c>
      <c r="AC63" s="120" t="s">
        <v>224</v>
      </c>
      <c r="AD63" s="120" t="s">
        <v>225</v>
      </c>
      <c r="AE63" s="120">
        <v>1000</v>
      </c>
      <c r="AF63" s="121">
        <f>HOME!$F$18</f>
        <v>46204</v>
      </c>
      <c r="AG63" s="121">
        <f>HOME!$L$18</f>
        <v>46217</v>
      </c>
      <c r="AH63" s="122" t="b">
        <v>1</v>
      </c>
      <c r="AI63" s="176"/>
      <c r="AJ63" s="172"/>
      <c r="AK63" s="193"/>
      <c r="AL63" s="602"/>
      <c r="AM63" s="122"/>
      <c r="AN63" s="122"/>
    </row>
    <row r="64" spans="1:40" s="123" customFormat="1" ht="12.75" customHeight="1" x14ac:dyDescent="0.2">
      <c r="A64" s="411" t="s">
        <v>440</v>
      </c>
      <c r="B64" s="544" t="s">
        <v>237</v>
      </c>
      <c r="C64" s="618" t="s">
        <v>128</v>
      </c>
      <c r="D64" s="493" t="s">
        <v>110</v>
      </c>
      <c r="E64" s="411" t="s">
        <v>351</v>
      </c>
      <c r="F64" s="565" t="s">
        <v>247</v>
      </c>
      <c r="G64" s="611"/>
      <c r="H64" s="557" t="s">
        <v>39</v>
      </c>
      <c r="I64" s="649">
        <v>76</v>
      </c>
      <c r="J64" s="649">
        <v>111</v>
      </c>
      <c r="K64" s="649">
        <v>115</v>
      </c>
      <c r="L64" s="550" t="s">
        <v>2304</v>
      </c>
      <c r="M64" s="558" t="s">
        <v>259</v>
      </c>
      <c r="N64" s="558">
        <v>24</v>
      </c>
      <c r="O64" s="559">
        <v>0</v>
      </c>
      <c r="P64" s="564">
        <v>0</v>
      </c>
      <c r="Q64" s="564">
        <v>20</v>
      </c>
      <c r="R64" s="632">
        <v>0</v>
      </c>
      <c r="S64" s="563">
        <v>0</v>
      </c>
      <c r="T64" s="560">
        <v>7</v>
      </c>
      <c r="U64" s="560">
        <v>10</v>
      </c>
      <c r="V64" s="560">
        <v>0</v>
      </c>
      <c r="W64" s="560">
        <v>0</v>
      </c>
      <c r="X64" s="560">
        <v>0</v>
      </c>
      <c r="Y64" s="560">
        <v>0</v>
      </c>
      <c r="Z64" s="560">
        <v>0</v>
      </c>
      <c r="AA64" s="119">
        <f>INDEX('SPECIAL CONDITIONS '!$A$9:$D$174,MATCH('PRINT TARIFF'!$E64,'SPECIAL CONDITIONS '!$C$9:$C$174,0),MATCH("ID",'SPECIAL CONDITIONS '!$A$8:$D$8,0))</f>
        <v>16</v>
      </c>
      <c r="AB64" s="117" t="s">
        <v>223</v>
      </c>
      <c r="AC64" s="120" t="s">
        <v>224</v>
      </c>
      <c r="AD64" s="120" t="s">
        <v>225</v>
      </c>
      <c r="AE64" s="120">
        <v>1000</v>
      </c>
      <c r="AF64" s="121">
        <f>HOME!$F$18</f>
        <v>46204</v>
      </c>
      <c r="AG64" s="121">
        <f>HOME!$L$18</f>
        <v>46217</v>
      </c>
      <c r="AH64" s="122" t="b">
        <v>1</v>
      </c>
      <c r="AI64" s="176"/>
      <c r="AJ64" s="172"/>
      <c r="AK64" s="193"/>
      <c r="AL64" s="602"/>
      <c r="AM64" s="122"/>
      <c r="AN64" s="122"/>
    </row>
    <row r="65" spans="1:40" s="123" customFormat="1" ht="12.75" customHeight="1" x14ac:dyDescent="0.2">
      <c r="A65" s="411" t="s">
        <v>440</v>
      </c>
      <c r="B65" s="544" t="s">
        <v>237</v>
      </c>
      <c r="C65" s="618" t="s">
        <v>128</v>
      </c>
      <c r="D65" s="493" t="s">
        <v>110</v>
      </c>
      <c r="E65" s="411" t="s">
        <v>351</v>
      </c>
      <c r="F65" s="565" t="s">
        <v>247</v>
      </c>
      <c r="G65" s="611"/>
      <c r="H65" s="557" t="s">
        <v>39</v>
      </c>
      <c r="I65" s="649">
        <v>41</v>
      </c>
      <c r="J65" s="649">
        <v>41</v>
      </c>
      <c r="K65" s="649">
        <v>61</v>
      </c>
      <c r="L65" s="550" t="s">
        <v>2305</v>
      </c>
      <c r="M65" s="560" t="s">
        <v>1129</v>
      </c>
      <c r="N65" s="558">
        <v>23</v>
      </c>
      <c r="O65" s="559">
        <v>0</v>
      </c>
      <c r="P65" s="564">
        <v>0</v>
      </c>
      <c r="Q65" s="564">
        <v>20</v>
      </c>
      <c r="R65" s="632">
        <v>0</v>
      </c>
      <c r="S65" s="563">
        <v>0</v>
      </c>
      <c r="T65" s="560">
        <v>7</v>
      </c>
      <c r="U65" s="560">
        <v>0</v>
      </c>
      <c r="V65" s="560">
        <v>0</v>
      </c>
      <c r="W65" s="560">
        <v>0</v>
      </c>
      <c r="X65" s="560">
        <v>0</v>
      </c>
      <c r="Y65" s="560">
        <v>0</v>
      </c>
      <c r="Z65" s="560">
        <v>0</v>
      </c>
      <c r="AA65" s="119">
        <f>INDEX('SPECIAL CONDITIONS '!$A$9:$D$174,MATCH('PRINT TARIFF'!$E65,'SPECIAL CONDITIONS '!$C$9:$C$174,0),MATCH("ID",'SPECIAL CONDITIONS '!$A$8:$D$8,0))</f>
        <v>16</v>
      </c>
      <c r="AB65" s="117" t="s">
        <v>223</v>
      </c>
      <c r="AC65" s="120" t="s">
        <v>224</v>
      </c>
      <c r="AD65" s="120" t="s">
        <v>225</v>
      </c>
      <c r="AE65" s="120">
        <v>1000</v>
      </c>
      <c r="AF65" s="121">
        <f>HOME!$F$18</f>
        <v>46204</v>
      </c>
      <c r="AG65" s="121">
        <f>HOME!$L$18</f>
        <v>46217</v>
      </c>
      <c r="AH65" s="122" t="b">
        <v>1</v>
      </c>
      <c r="AI65" s="176"/>
      <c r="AJ65" s="172"/>
      <c r="AK65" s="193"/>
      <c r="AL65" s="602"/>
      <c r="AM65" s="122"/>
      <c r="AN65" s="122"/>
    </row>
    <row r="66" spans="1:40" s="123" customFormat="1" ht="12.75" customHeight="1" x14ac:dyDescent="0.2">
      <c r="A66" s="411" t="s">
        <v>437</v>
      </c>
      <c r="B66" s="544" t="s">
        <v>238</v>
      </c>
      <c r="C66" s="618" t="s">
        <v>128</v>
      </c>
      <c r="D66" s="493" t="s">
        <v>110</v>
      </c>
      <c r="E66" s="411" t="s">
        <v>351</v>
      </c>
      <c r="F66" s="565" t="s">
        <v>247</v>
      </c>
      <c r="G66" s="611"/>
      <c r="H66" s="557" t="s">
        <v>39</v>
      </c>
      <c r="I66" s="649">
        <v>44</v>
      </c>
      <c r="J66" s="649">
        <v>44</v>
      </c>
      <c r="K66" s="649">
        <v>64</v>
      </c>
      <c r="L66" s="550" t="s">
        <v>2305</v>
      </c>
      <c r="M66" s="558" t="s">
        <v>1129</v>
      </c>
      <c r="N66" s="558">
        <v>21</v>
      </c>
      <c r="O66" s="559">
        <v>0</v>
      </c>
      <c r="P66" s="564">
        <v>0</v>
      </c>
      <c r="Q66" s="564">
        <v>20</v>
      </c>
      <c r="R66" s="632">
        <v>0</v>
      </c>
      <c r="S66" s="563">
        <v>0</v>
      </c>
      <c r="T66" s="560">
        <v>7</v>
      </c>
      <c r="U66" s="560">
        <v>0</v>
      </c>
      <c r="V66" s="560">
        <v>0</v>
      </c>
      <c r="W66" s="560">
        <v>0</v>
      </c>
      <c r="X66" s="560">
        <v>0</v>
      </c>
      <c r="Y66" s="560">
        <v>0</v>
      </c>
      <c r="Z66" s="560">
        <v>0</v>
      </c>
      <c r="AA66" s="119">
        <f>INDEX('SPECIAL CONDITIONS '!$A$9:$D$174,MATCH('PRINT TARIFF'!$E66,'SPECIAL CONDITIONS '!$C$9:$C$174,0),MATCH("ID",'SPECIAL CONDITIONS '!$A$8:$D$8,0))</f>
        <v>16</v>
      </c>
      <c r="AB66" s="117" t="s">
        <v>223</v>
      </c>
      <c r="AC66" s="120" t="s">
        <v>224</v>
      </c>
      <c r="AD66" s="120" t="s">
        <v>225</v>
      </c>
      <c r="AE66" s="120">
        <v>1000</v>
      </c>
      <c r="AF66" s="121">
        <f>HOME!$F$18</f>
        <v>46204</v>
      </c>
      <c r="AG66" s="121">
        <f>HOME!$L$18</f>
        <v>46217</v>
      </c>
      <c r="AH66" s="122" t="b">
        <v>1</v>
      </c>
      <c r="AI66" s="176"/>
      <c r="AJ66" s="172"/>
      <c r="AK66" s="193"/>
      <c r="AL66" s="602"/>
      <c r="AM66" s="122"/>
      <c r="AN66" s="122"/>
    </row>
    <row r="67" spans="1:40" s="123" customFormat="1" ht="12.75" customHeight="1" x14ac:dyDescent="0.2">
      <c r="A67" s="411" t="s">
        <v>437</v>
      </c>
      <c r="B67" s="544" t="s">
        <v>238</v>
      </c>
      <c r="C67" s="618" t="s">
        <v>128</v>
      </c>
      <c r="D67" s="493" t="s">
        <v>110</v>
      </c>
      <c r="E67" s="411" t="s">
        <v>351</v>
      </c>
      <c r="F67" s="565" t="s">
        <v>247</v>
      </c>
      <c r="G67" s="611"/>
      <c r="H67" s="557" t="s">
        <v>39</v>
      </c>
      <c r="I67" s="649">
        <v>78</v>
      </c>
      <c r="J67" s="649">
        <v>113</v>
      </c>
      <c r="K67" s="649">
        <v>117</v>
      </c>
      <c r="L67" s="550" t="s">
        <v>2304</v>
      </c>
      <c r="M67" s="558" t="s">
        <v>259</v>
      </c>
      <c r="N67" s="558">
        <v>24</v>
      </c>
      <c r="O67" s="559">
        <v>0</v>
      </c>
      <c r="P67" s="564">
        <v>0</v>
      </c>
      <c r="Q67" s="564">
        <v>20</v>
      </c>
      <c r="R67" s="632">
        <v>0</v>
      </c>
      <c r="S67" s="563">
        <v>0</v>
      </c>
      <c r="T67" s="560">
        <v>7</v>
      </c>
      <c r="U67" s="560">
        <v>10</v>
      </c>
      <c r="V67" s="560">
        <v>0</v>
      </c>
      <c r="W67" s="560">
        <v>0</v>
      </c>
      <c r="X67" s="560">
        <v>0</v>
      </c>
      <c r="Y67" s="560">
        <v>0</v>
      </c>
      <c r="Z67" s="560">
        <v>0</v>
      </c>
      <c r="AA67" s="119">
        <f>INDEX('SPECIAL CONDITIONS '!$A$9:$D$174,MATCH('PRINT TARIFF'!$E67,'SPECIAL CONDITIONS '!$C$9:$C$174,0),MATCH("ID",'SPECIAL CONDITIONS '!$A$8:$D$8,0))</f>
        <v>16</v>
      </c>
      <c r="AB67" s="117" t="s">
        <v>223</v>
      </c>
      <c r="AC67" s="120" t="s">
        <v>224</v>
      </c>
      <c r="AD67" s="120" t="s">
        <v>225</v>
      </c>
      <c r="AE67" s="120">
        <v>1000</v>
      </c>
      <c r="AF67" s="121">
        <f>HOME!$F$18</f>
        <v>46204</v>
      </c>
      <c r="AG67" s="121">
        <f>HOME!$L$18</f>
        <v>46217</v>
      </c>
      <c r="AH67" s="122" t="b">
        <v>1</v>
      </c>
      <c r="AI67" s="176"/>
      <c r="AJ67" s="172"/>
      <c r="AK67" s="193"/>
      <c r="AL67" s="602"/>
      <c r="AM67" s="122"/>
      <c r="AN67" s="122"/>
    </row>
    <row r="68" spans="1:40" s="123" customFormat="1" ht="12" customHeight="1" x14ac:dyDescent="0.2">
      <c r="A68" s="411" t="s">
        <v>436</v>
      </c>
      <c r="B68" s="544" t="s">
        <v>239</v>
      </c>
      <c r="C68" s="618" t="s">
        <v>128</v>
      </c>
      <c r="D68" s="493" t="s">
        <v>110</v>
      </c>
      <c r="E68" s="411" t="s">
        <v>351</v>
      </c>
      <c r="F68" s="565" t="s">
        <v>247</v>
      </c>
      <c r="G68" s="611"/>
      <c r="H68" s="557" t="s">
        <v>39</v>
      </c>
      <c r="I68" s="649">
        <v>44</v>
      </c>
      <c r="J68" s="649">
        <v>44</v>
      </c>
      <c r="K68" s="649">
        <v>64</v>
      </c>
      <c r="L68" s="550" t="s">
        <v>2305</v>
      </c>
      <c r="M68" s="558" t="s">
        <v>1129</v>
      </c>
      <c r="N68" s="558">
        <v>18</v>
      </c>
      <c r="O68" s="559">
        <v>0</v>
      </c>
      <c r="P68" s="564">
        <v>0</v>
      </c>
      <c r="Q68" s="564">
        <v>20</v>
      </c>
      <c r="R68" s="632">
        <v>0</v>
      </c>
      <c r="S68" s="563">
        <v>0</v>
      </c>
      <c r="T68" s="560">
        <v>7</v>
      </c>
      <c r="U68" s="560">
        <v>0</v>
      </c>
      <c r="V68" s="560">
        <v>0</v>
      </c>
      <c r="W68" s="560">
        <v>0</v>
      </c>
      <c r="X68" s="560">
        <v>0</v>
      </c>
      <c r="Y68" s="560">
        <v>0</v>
      </c>
      <c r="Z68" s="560">
        <v>0</v>
      </c>
      <c r="AA68" s="119">
        <f>INDEX('SPECIAL CONDITIONS '!$A$9:$D$174,MATCH('PRINT TARIFF'!$E68,'SPECIAL CONDITIONS '!$C$9:$C$174,0),MATCH("ID",'SPECIAL CONDITIONS '!$A$8:$D$8,0))</f>
        <v>16</v>
      </c>
      <c r="AB68" s="117" t="s">
        <v>223</v>
      </c>
      <c r="AC68" s="120" t="s">
        <v>224</v>
      </c>
      <c r="AD68" s="120" t="s">
        <v>225</v>
      </c>
      <c r="AE68" s="120">
        <v>1000</v>
      </c>
      <c r="AF68" s="121">
        <f>HOME!$F$18</f>
        <v>46204</v>
      </c>
      <c r="AG68" s="121">
        <f>HOME!$L$18</f>
        <v>46217</v>
      </c>
      <c r="AH68" s="122" t="b">
        <v>1</v>
      </c>
      <c r="AI68" s="176"/>
      <c r="AJ68" s="172"/>
      <c r="AK68" s="193"/>
      <c r="AL68" s="602"/>
      <c r="AM68" s="122"/>
      <c r="AN68" s="122"/>
    </row>
    <row r="69" spans="1:40" s="123" customFormat="1" ht="12.75" customHeight="1" x14ac:dyDescent="0.2">
      <c r="A69" s="411" t="s">
        <v>436</v>
      </c>
      <c r="B69" s="544" t="s">
        <v>239</v>
      </c>
      <c r="C69" s="618" t="s">
        <v>128</v>
      </c>
      <c r="D69" s="493" t="s">
        <v>110</v>
      </c>
      <c r="E69" s="411" t="s">
        <v>351</v>
      </c>
      <c r="F69" s="565" t="s">
        <v>247</v>
      </c>
      <c r="G69" s="611"/>
      <c r="H69" s="557" t="s">
        <v>39</v>
      </c>
      <c r="I69" s="649">
        <v>78</v>
      </c>
      <c r="J69" s="649">
        <v>113</v>
      </c>
      <c r="K69" s="649">
        <v>117</v>
      </c>
      <c r="L69" s="550" t="s">
        <v>2304</v>
      </c>
      <c r="M69" s="558" t="s">
        <v>259</v>
      </c>
      <c r="N69" s="558">
        <v>21</v>
      </c>
      <c r="O69" s="559">
        <v>0</v>
      </c>
      <c r="P69" s="564">
        <v>0</v>
      </c>
      <c r="Q69" s="564">
        <v>20</v>
      </c>
      <c r="R69" s="632">
        <v>0</v>
      </c>
      <c r="S69" s="563">
        <v>0</v>
      </c>
      <c r="T69" s="560">
        <v>7</v>
      </c>
      <c r="U69" s="560">
        <v>10</v>
      </c>
      <c r="V69" s="560">
        <v>0</v>
      </c>
      <c r="W69" s="560">
        <v>0</v>
      </c>
      <c r="X69" s="560">
        <v>0</v>
      </c>
      <c r="Y69" s="560">
        <v>0</v>
      </c>
      <c r="Z69" s="560">
        <v>0</v>
      </c>
      <c r="AA69" s="119">
        <f>INDEX('SPECIAL CONDITIONS '!$A$9:$D$174,MATCH('PRINT TARIFF'!$E69,'SPECIAL CONDITIONS '!$C$9:$C$174,0),MATCH("ID",'SPECIAL CONDITIONS '!$A$8:$D$8,0))</f>
        <v>16</v>
      </c>
      <c r="AB69" s="117" t="s">
        <v>223</v>
      </c>
      <c r="AC69" s="120" t="s">
        <v>224</v>
      </c>
      <c r="AD69" s="120" t="s">
        <v>225</v>
      </c>
      <c r="AE69" s="120">
        <v>1000</v>
      </c>
      <c r="AF69" s="121">
        <f>HOME!$F$18</f>
        <v>46204</v>
      </c>
      <c r="AG69" s="121">
        <f>HOME!$L$18</f>
        <v>46217</v>
      </c>
      <c r="AH69" s="122" t="b">
        <v>1</v>
      </c>
      <c r="AI69" s="176"/>
      <c r="AJ69" s="172"/>
      <c r="AK69" s="193"/>
      <c r="AL69" s="602"/>
      <c r="AM69" s="122"/>
      <c r="AN69" s="122"/>
    </row>
    <row r="70" spans="1:40" s="123" customFormat="1" ht="12.75" customHeight="1" x14ac:dyDescent="0.2">
      <c r="A70" s="411" t="s">
        <v>439</v>
      </c>
      <c r="B70" s="544" t="s">
        <v>235</v>
      </c>
      <c r="C70" s="570" t="s">
        <v>128</v>
      </c>
      <c r="D70" s="493" t="s">
        <v>110</v>
      </c>
      <c r="E70" s="411" t="s">
        <v>62</v>
      </c>
      <c r="F70" s="565" t="s">
        <v>1128</v>
      </c>
      <c r="G70" s="611"/>
      <c r="H70" s="557" t="s">
        <v>39</v>
      </c>
      <c r="I70" s="650">
        <v>75</v>
      </c>
      <c r="J70" s="650">
        <v>75</v>
      </c>
      <c r="K70" s="650">
        <v>75</v>
      </c>
      <c r="L70" s="550" t="s">
        <v>2304</v>
      </c>
      <c r="M70" s="558" t="s">
        <v>259</v>
      </c>
      <c r="N70" s="558">
        <v>30</v>
      </c>
      <c r="O70" s="559">
        <v>0</v>
      </c>
      <c r="P70" s="564">
        <v>0</v>
      </c>
      <c r="Q70" s="564">
        <v>20</v>
      </c>
      <c r="R70" s="632">
        <v>0</v>
      </c>
      <c r="S70" s="563">
        <v>0</v>
      </c>
      <c r="T70" s="560">
        <v>7</v>
      </c>
      <c r="U70" s="560">
        <v>10</v>
      </c>
      <c r="V70" s="560">
        <v>0</v>
      </c>
      <c r="W70" s="560">
        <v>0</v>
      </c>
      <c r="X70" s="560">
        <v>0</v>
      </c>
      <c r="Y70" s="560">
        <v>0</v>
      </c>
      <c r="Z70" s="560">
        <v>0</v>
      </c>
      <c r="AA70" s="119">
        <f>INDEX('SPECIAL CONDITIONS '!$A$9:$D$174,MATCH('PRINT TARIFF'!$E70,'SPECIAL CONDITIONS '!$C$9:$C$174,0),MATCH("ID",'SPECIAL CONDITIONS '!$A$8:$D$8,0))</f>
        <v>17</v>
      </c>
      <c r="AB70" s="117" t="s">
        <v>223</v>
      </c>
      <c r="AC70" s="120" t="s">
        <v>224</v>
      </c>
      <c r="AD70" s="120" t="s">
        <v>225</v>
      </c>
      <c r="AE70" s="120">
        <v>1000</v>
      </c>
      <c r="AF70" s="121">
        <f>HOME!$F$18</f>
        <v>46204</v>
      </c>
      <c r="AG70" s="121">
        <f>HOME!$L$18</f>
        <v>46217</v>
      </c>
      <c r="AH70" s="122" t="b">
        <v>1</v>
      </c>
      <c r="AI70" s="176"/>
      <c r="AJ70" s="172"/>
      <c r="AK70" s="193"/>
      <c r="AL70" s="602"/>
      <c r="AM70" s="122"/>
      <c r="AN70" s="122"/>
    </row>
    <row r="71" spans="1:40" s="123" customFormat="1" ht="12.75" customHeight="1" x14ac:dyDescent="0.2">
      <c r="A71" s="411" t="s">
        <v>438</v>
      </c>
      <c r="B71" s="544" t="s">
        <v>236</v>
      </c>
      <c r="C71" s="618" t="s">
        <v>128</v>
      </c>
      <c r="D71" s="493" t="s">
        <v>110</v>
      </c>
      <c r="E71" s="411" t="s">
        <v>62</v>
      </c>
      <c r="F71" s="565" t="s">
        <v>1128</v>
      </c>
      <c r="G71" s="611"/>
      <c r="H71" s="557" t="s">
        <v>39</v>
      </c>
      <c r="I71" s="650">
        <v>38</v>
      </c>
      <c r="J71" s="650">
        <v>66</v>
      </c>
      <c r="K71" s="650">
        <v>66</v>
      </c>
      <c r="L71" s="550" t="s">
        <v>2306</v>
      </c>
      <c r="M71" s="558" t="s">
        <v>1127</v>
      </c>
      <c r="N71" s="558">
        <v>30</v>
      </c>
      <c r="O71" s="559">
        <v>0</v>
      </c>
      <c r="P71" s="564">
        <v>0</v>
      </c>
      <c r="Q71" s="564">
        <v>20</v>
      </c>
      <c r="R71" s="632">
        <v>0</v>
      </c>
      <c r="S71" s="563">
        <v>0</v>
      </c>
      <c r="T71" s="560">
        <v>7</v>
      </c>
      <c r="U71" s="560">
        <v>0</v>
      </c>
      <c r="V71" s="560">
        <v>0</v>
      </c>
      <c r="W71" s="560">
        <v>0</v>
      </c>
      <c r="X71" s="560">
        <v>0</v>
      </c>
      <c r="Y71" s="560">
        <v>0</v>
      </c>
      <c r="Z71" s="560">
        <v>0</v>
      </c>
      <c r="AA71" s="119">
        <f>INDEX('SPECIAL CONDITIONS '!$A$9:$D$174,MATCH('PRINT TARIFF'!$E71,'SPECIAL CONDITIONS '!$C$9:$C$174,0),MATCH("ID",'SPECIAL CONDITIONS '!$A$8:$D$8,0))</f>
        <v>17</v>
      </c>
      <c r="AB71" s="117" t="s">
        <v>223</v>
      </c>
      <c r="AC71" s="120" t="s">
        <v>224</v>
      </c>
      <c r="AD71" s="120" t="s">
        <v>225</v>
      </c>
      <c r="AE71" s="120">
        <v>1000</v>
      </c>
      <c r="AF71" s="121">
        <f>HOME!$F$18</f>
        <v>46204</v>
      </c>
      <c r="AG71" s="121">
        <f>HOME!$L$18</f>
        <v>46217</v>
      </c>
      <c r="AH71" s="122" t="b">
        <v>1</v>
      </c>
      <c r="AI71" s="176"/>
      <c r="AJ71" s="172"/>
      <c r="AK71" s="193"/>
      <c r="AL71" s="602"/>
      <c r="AM71" s="122"/>
      <c r="AN71" s="122"/>
    </row>
    <row r="72" spans="1:40" s="123" customFormat="1" ht="12.75" customHeight="1" x14ac:dyDescent="0.2">
      <c r="A72" s="411" t="s">
        <v>440</v>
      </c>
      <c r="B72" s="544" t="s">
        <v>237</v>
      </c>
      <c r="C72" s="570" t="s">
        <v>128</v>
      </c>
      <c r="D72" s="493" t="s">
        <v>110</v>
      </c>
      <c r="E72" s="411" t="s">
        <v>62</v>
      </c>
      <c r="F72" s="565" t="s">
        <v>1128</v>
      </c>
      <c r="G72" s="611"/>
      <c r="H72" s="557" t="s">
        <v>39</v>
      </c>
      <c r="I72" s="649">
        <v>78</v>
      </c>
      <c r="J72" s="649">
        <v>78</v>
      </c>
      <c r="K72" s="649">
        <v>78</v>
      </c>
      <c r="L72" s="550" t="s">
        <v>2304</v>
      </c>
      <c r="M72" s="558" t="s">
        <v>259</v>
      </c>
      <c r="N72" s="558">
        <v>25</v>
      </c>
      <c r="O72" s="559">
        <v>0</v>
      </c>
      <c r="P72" s="564">
        <v>0</v>
      </c>
      <c r="Q72" s="564">
        <v>20</v>
      </c>
      <c r="R72" s="632">
        <v>0</v>
      </c>
      <c r="S72" s="563">
        <v>0</v>
      </c>
      <c r="T72" s="560">
        <v>7</v>
      </c>
      <c r="U72" s="560">
        <v>10</v>
      </c>
      <c r="V72" s="560">
        <v>0</v>
      </c>
      <c r="W72" s="560">
        <v>0</v>
      </c>
      <c r="X72" s="560">
        <v>0</v>
      </c>
      <c r="Y72" s="560">
        <v>0</v>
      </c>
      <c r="Z72" s="560">
        <v>0</v>
      </c>
      <c r="AA72" s="119">
        <f>INDEX('SPECIAL CONDITIONS '!$A$9:$D$174,MATCH('PRINT TARIFF'!$E72,'SPECIAL CONDITIONS '!$C$9:$C$174,0),MATCH("ID",'SPECIAL CONDITIONS '!$A$8:$D$8,0))</f>
        <v>17</v>
      </c>
      <c r="AB72" s="117" t="s">
        <v>223</v>
      </c>
      <c r="AC72" s="120" t="s">
        <v>224</v>
      </c>
      <c r="AD72" s="120" t="s">
        <v>225</v>
      </c>
      <c r="AE72" s="120">
        <v>1000</v>
      </c>
      <c r="AF72" s="121">
        <f>HOME!$F$18</f>
        <v>46204</v>
      </c>
      <c r="AG72" s="121">
        <f>HOME!$L$18</f>
        <v>46217</v>
      </c>
      <c r="AH72" s="122" t="b">
        <v>1</v>
      </c>
      <c r="AI72" s="176"/>
      <c r="AJ72" s="172"/>
      <c r="AK72" s="193"/>
      <c r="AL72" s="602"/>
      <c r="AM72" s="122"/>
      <c r="AN72" s="122"/>
    </row>
    <row r="73" spans="1:40" s="123" customFormat="1" ht="12.75" customHeight="1" x14ac:dyDescent="0.2">
      <c r="A73" s="411" t="s">
        <v>437</v>
      </c>
      <c r="B73" s="544" t="s">
        <v>238</v>
      </c>
      <c r="C73" s="618" t="s">
        <v>128</v>
      </c>
      <c r="D73" s="493" t="s">
        <v>110</v>
      </c>
      <c r="E73" s="411" t="s">
        <v>62</v>
      </c>
      <c r="F73" s="565" t="s">
        <v>1128</v>
      </c>
      <c r="G73" s="611"/>
      <c r="H73" s="557" t="s">
        <v>39</v>
      </c>
      <c r="I73" s="650">
        <v>38</v>
      </c>
      <c r="J73" s="650">
        <v>66</v>
      </c>
      <c r="K73" s="650">
        <v>66</v>
      </c>
      <c r="L73" s="550" t="s">
        <v>2306</v>
      </c>
      <c r="M73" s="558" t="s">
        <v>1127</v>
      </c>
      <c r="N73" s="558">
        <v>23</v>
      </c>
      <c r="O73" s="559">
        <v>0</v>
      </c>
      <c r="P73" s="564">
        <v>0</v>
      </c>
      <c r="Q73" s="564">
        <v>20</v>
      </c>
      <c r="R73" s="632">
        <v>0</v>
      </c>
      <c r="S73" s="563">
        <v>0</v>
      </c>
      <c r="T73" s="563">
        <v>7</v>
      </c>
      <c r="U73" s="560">
        <v>0</v>
      </c>
      <c r="V73" s="560">
        <v>0</v>
      </c>
      <c r="W73" s="560">
        <v>0</v>
      </c>
      <c r="X73" s="560">
        <v>0</v>
      </c>
      <c r="Y73" s="560">
        <v>0</v>
      </c>
      <c r="Z73" s="560">
        <v>0</v>
      </c>
      <c r="AA73" s="119">
        <f>INDEX('SPECIAL CONDITIONS '!$A$9:$D$174,MATCH('PRINT TARIFF'!$E73,'SPECIAL CONDITIONS '!$C$9:$C$174,0),MATCH("ID",'SPECIAL CONDITIONS '!$A$8:$D$8,0))</f>
        <v>17</v>
      </c>
      <c r="AB73" s="117" t="s">
        <v>223</v>
      </c>
      <c r="AC73" s="120" t="s">
        <v>224</v>
      </c>
      <c r="AD73" s="120" t="s">
        <v>225</v>
      </c>
      <c r="AE73" s="120">
        <v>1000</v>
      </c>
      <c r="AF73" s="121">
        <f>HOME!$F$18</f>
        <v>46204</v>
      </c>
      <c r="AG73" s="121">
        <f>HOME!$L$18</f>
        <v>46217</v>
      </c>
      <c r="AH73" s="122" t="b">
        <v>1</v>
      </c>
      <c r="AI73" s="176"/>
      <c r="AJ73" s="172"/>
      <c r="AK73" s="193"/>
      <c r="AL73" s="602"/>
      <c r="AM73" s="122"/>
      <c r="AN73" s="122"/>
    </row>
    <row r="74" spans="1:40" s="123" customFormat="1" ht="12.75" customHeight="1" x14ac:dyDescent="0.2">
      <c r="A74" s="411" t="s">
        <v>437</v>
      </c>
      <c r="B74" s="544" t="s">
        <v>238</v>
      </c>
      <c r="C74" s="618" t="s">
        <v>128</v>
      </c>
      <c r="D74" s="493" t="s">
        <v>110</v>
      </c>
      <c r="E74" s="411" t="s">
        <v>62</v>
      </c>
      <c r="F74" s="565" t="s">
        <v>1128</v>
      </c>
      <c r="G74" s="611"/>
      <c r="H74" s="557" t="s">
        <v>39</v>
      </c>
      <c r="I74" s="650">
        <v>76</v>
      </c>
      <c r="J74" s="650">
        <v>76</v>
      </c>
      <c r="K74" s="650">
        <v>76</v>
      </c>
      <c r="L74" s="550" t="s">
        <v>2304</v>
      </c>
      <c r="M74" s="558" t="s">
        <v>259</v>
      </c>
      <c r="N74" s="558">
        <v>25</v>
      </c>
      <c r="O74" s="559">
        <v>0</v>
      </c>
      <c r="P74" s="564">
        <v>0</v>
      </c>
      <c r="Q74" s="564">
        <v>20</v>
      </c>
      <c r="R74" s="632">
        <v>0</v>
      </c>
      <c r="S74" s="563">
        <v>0</v>
      </c>
      <c r="T74" s="563">
        <v>7</v>
      </c>
      <c r="U74" s="560">
        <v>10</v>
      </c>
      <c r="V74" s="560">
        <v>0</v>
      </c>
      <c r="W74" s="560">
        <v>0</v>
      </c>
      <c r="X74" s="560">
        <v>0</v>
      </c>
      <c r="Y74" s="560">
        <v>0</v>
      </c>
      <c r="Z74" s="560">
        <v>0</v>
      </c>
      <c r="AA74" s="119">
        <f>INDEX('SPECIAL CONDITIONS '!$A$9:$D$174,MATCH('PRINT TARIFF'!$E74,'SPECIAL CONDITIONS '!$C$9:$C$174,0),MATCH("ID",'SPECIAL CONDITIONS '!$A$8:$D$8,0))</f>
        <v>17</v>
      </c>
      <c r="AB74" s="117" t="s">
        <v>223</v>
      </c>
      <c r="AC74" s="120" t="s">
        <v>224</v>
      </c>
      <c r="AD74" s="120" t="s">
        <v>225</v>
      </c>
      <c r="AE74" s="120">
        <v>1000</v>
      </c>
      <c r="AF74" s="121">
        <f>HOME!$F$18</f>
        <v>46204</v>
      </c>
      <c r="AG74" s="121">
        <f>HOME!$L$18</f>
        <v>46217</v>
      </c>
      <c r="AH74" s="122" t="b">
        <v>1</v>
      </c>
      <c r="AI74" s="176"/>
      <c r="AJ74" s="172"/>
      <c r="AK74" s="193"/>
      <c r="AL74" s="602"/>
      <c r="AM74" s="122"/>
      <c r="AN74" s="122"/>
    </row>
    <row r="75" spans="1:40" s="123" customFormat="1" ht="12.75" customHeight="1" x14ac:dyDescent="0.2">
      <c r="A75" s="411" t="s">
        <v>436</v>
      </c>
      <c r="B75" s="544" t="s">
        <v>239</v>
      </c>
      <c r="C75" s="618" t="s">
        <v>128</v>
      </c>
      <c r="D75" s="493" t="s">
        <v>110</v>
      </c>
      <c r="E75" s="411" t="s">
        <v>62</v>
      </c>
      <c r="F75" s="565" t="s">
        <v>1128</v>
      </c>
      <c r="G75" s="611"/>
      <c r="H75" s="557" t="s">
        <v>39</v>
      </c>
      <c r="I75" s="650">
        <v>38</v>
      </c>
      <c r="J75" s="650">
        <v>66</v>
      </c>
      <c r="K75" s="650">
        <v>66</v>
      </c>
      <c r="L75" s="550" t="s">
        <v>2306</v>
      </c>
      <c r="M75" s="558" t="s">
        <v>1127</v>
      </c>
      <c r="N75" s="558">
        <v>21</v>
      </c>
      <c r="O75" s="559">
        <v>0</v>
      </c>
      <c r="P75" s="564">
        <v>0</v>
      </c>
      <c r="Q75" s="564">
        <v>20</v>
      </c>
      <c r="R75" s="632">
        <v>0</v>
      </c>
      <c r="S75" s="563">
        <v>0</v>
      </c>
      <c r="T75" s="563">
        <v>7</v>
      </c>
      <c r="U75" s="560">
        <v>0</v>
      </c>
      <c r="V75" s="560">
        <v>0</v>
      </c>
      <c r="W75" s="560">
        <v>0</v>
      </c>
      <c r="X75" s="560">
        <v>0</v>
      </c>
      <c r="Y75" s="560">
        <v>0</v>
      </c>
      <c r="Z75" s="560">
        <v>0</v>
      </c>
      <c r="AA75" s="119">
        <f>INDEX('SPECIAL CONDITIONS '!$A$9:$D$174,MATCH('PRINT TARIFF'!$E75,'SPECIAL CONDITIONS '!$C$9:$C$174,0),MATCH("ID",'SPECIAL CONDITIONS '!$A$8:$D$8,0))</f>
        <v>17</v>
      </c>
      <c r="AB75" s="117" t="s">
        <v>223</v>
      </c>
      <c r="AC75" s="120" t="s">
        <v>224</v>
      </c>
      <c r="AD75" s="120" t="s">
        <v>225</v>
      </c>
      <c r="AE75" s="120">
        <v>1000</v>
      </c>
      <c r="AF75" s="121">
        <f>HOME!$F$18</f>
        <v>46204</v>
      </c>
      <c r="AG75" s="121">
        <f>HOME!$L$18</f>
        <v>46217</v>
      </c>
      <c r="AH75" s="122" t="b">
        <v>1</v>
      </c>
      <c r="AI75" s="176"/>
      <c r="AJ75" s="172"/>
      <c r="AK75" s="193"/>
      <c r="AL75" s="602"/>
      <c r="AM75" s="122"/>
      <c r="AN75" s="122"/>
    </row>
    <row r="76" spans="1:40" s="123" customFormat="1" ht="12.75" customHeight="1" x14ac:dyDescent="0.2">
      <c r="A76" s="411" t="s">
        <v>436</v>
      </c>
      <c r="B76" s="544" t="s">
        <v>239</v>
      </c>
      <c r="C76" s="618" t="s">
        <v>128</v>
      </c>
      <c r="D76" s="493" t="s">
        <v>110</v>
      </c>
      <c r="E76" s="411" t="s">
        <v>62</v>
      </c>
      <c r="F76" s="565" t="s">
        <v>1128</v>
      </c>
      <c r="G76" s="611"/>
      <c r="H76" s="557" t="s">
        <v>39</v>
      </c>
      <c r="I76" s="650">
        <v>76</v>
      </c>
      <c r="J76" s="650">
        <v>76</v>
      </c>
      <c r="K76" s="650">
        <v>76</v>
      </c>
      <c r="L76" s="550" t="s">
        <v>2304</v>
      </c>
      <c r="M76" s="558" t="s">
        <v>259</v>
      </c>
      <c r="N76" s="558">
        <v>22</v>
      </c>
      <c r="O76" s="559">
        <v>0</v>
      </c>
      <c r="P76" s="564">
        <v>0</v>
      </c>
      <c r="Q76" s="564">
        <v>20</v>
      </c>
      <c r="R76" s="632">
        <v>0</v>
      </c>
      <c r="S76" s="563">
        <v>0</v>
      </c>
      <c r="T76" s="563">
        <v>7</v>
      </c>
      <c r="U76" s="560">
        <v>10</v>
      </c>
      <c r="V76" s="560">
        <v>0</v>
      </c>
      <c r="W76" s="560">
        <v>0</v>
      </c>
      <c r="X76" s="560">
        <v>0</v>
      </c>
      <c r="Y76" s="560">
        <v>0</v>
      </c>
      <c r="Z76" s="560">
        <v>0</v>
      </c>
      <c r="AA76" s="119">
        <f>INDEX('SPECIAL CONDITIONS '!$A$9:$D$174,MATCH('PRINT TARIFF'!$E76,'SPECIAL CONDITIONS '!$C$9:$C$174,0),MATCH("ID",'SPECIAL CONDITIONS '!$A$8:$D$8,0))</f>
        <v>17</v>
      </c>
      <c r="AB76" s="117" t="s">
        <v>223</v>
      </c>
      <c r="AC76" s="120" t="s">
        <v>224</v>
      </c>
      <c r="AD76" s="120" t="s">
        <v>225</v>
      </c>
      <c r="AE76" s="120">
        <v>1000</v>
      </c>
      <c r="AF76" s="121">
        <f>HOME!$F$18</f>
        <v>46204</v>
      </c>
      <c r="AG76" s="121">
        <f>HOME!$L$18</f>
        <v>46217</v>
      </c>
      <c r="AH76" s="122" t="b">
        <v>1</v>
      </c>
      <c r="AI76" s="176"/>
      <c r="AJ76" s="172"/>
      <c r="AK76" s="193"/>
      <c r="AL76" s="602"/>
      <c r="AM76" s="122"/>
      <c r="AN76" s="122"/>
    </row>
    <row r="77" spans="1:40" s="123" customFormat="1" ht="12.75" customHeight="1" x14ac:dyDescent="0.2">
      <c r="A77" s="411" t="s">
        <v>439</v>
      </c>
      <c r="B77" s="544" t="s">
        <v>235</v>
      </c>
      <c r="C77" s="618" t="s">
        <v>128</v>
      </c>
      <c r="D77" s="493" t="s">
        <v>110</v>
      </c>
      <c r="E77" s="411" t="s">
        <v>183</v>
      </c>
      <c r="F77" s="565" t="s">
        <v>1131</v>
      </c>
      <c r="G77" s="611"/>
      <c r="H77" s="557" t="s">
        <v>39</v>
      </c>
      <c r="I77" s="650">
        <v>48</v>
      </c>
      <c r="J77" s="650">
        <v>48</v>
      </c>
      <c r="K77" s="650">
        <v>48</v>
      </c>
      <c r="L77" s="550" t="s">
        <v>2304</v>
      </c>
      <c r="M77" s="558" t="s">
        <v>259</v>
      </c>
      <c r="N77" s="558">
        <v>30</v>
      </c>
      <c r="O77" s="559">
        <v>0</v>
      </c>
      <c r="P77" s="564">
        <v>0</v>
      </c>
      <c r="Q77" s="564">
        <v>20</v>
      </c>
      <c r="R77" s="632">
        <v>0</v>
      </c>
      <c r="S77" s="563">
        <v>0</v>
      </c>
      <c r="T77" s="563">
        <v>7</v>
      </c>
      <c r="U77" s="560">
        <v>10</v>
      </c>
      <c r="V77" s="560">
        <v>0</v>
      </c>
      <c r="W77" s="560">
        <v>0</v>
      </c>
      <c r="X77" s="560">
        <v>0</v>
      </c>
      <c r="Y77" s="560">
        <v>0</v>
      </c>
      <c r="Z77" s="560">
        <v>0</v>
      </c>
      <c r="AA77" s="119">
        <f>INDEX('SPECIAL CONDITIONS '!$A$9:$D$174,MATCH('PRINT TARIFF'!$E77,'SPECIAL CONDITIONS '!$C$9:$C$174,0),MATCH("ID",'SPECIAL CONDITIONS '!$A$8:$D$8,0))</f>
        <v>18</v>
      </c>
      <c r="AB77" s="117" t="s">
        <v>223</v>
      </c>
      <c r="AC77" s="120" t="s">
        <v>224</v>
      </c>
      <c r="AD77" s="120" t="s">
        <v>225</v>
      </c>
      <c r="AE77" s="120">
        <v>1000</v>
      </c>
      <c r="AF77" s="121">
        <f>HOME!$F$18</f>
        <v>46204</v>
      </c>
      <c r="AG77" s="121">
        <f>HOME!$L$18</f>
        <v>46217</v>
      </c>
      <c r="AH77" s="122" t="b">
        <v>1</v>
      </c>
      <c r="AI77" s="176"/>
      <c r="AJ77" s="172"/>
      <c r="AK77" s="193"/>
      <c r="AL77" s="602"/>
      <c r="AM77" s="122"/>
      <c r="AN77" s="122"/>
    </row>
    <row r="78" spans="1:40" s="123" customFormat="1" ht="12.75" customHeight="1" x14ac:dyDescent="0.2">
      <c r="A78" s="165" t="s">
        <v>438</v>
      </c>
      <c r="B78" s="544" t="s">
        <v>236</v>
      </c>
      <c r="C78" s="618" t="s">
        <v>128</v>
      </c>
      <c r="D78" s="493" t="s">
        <v>110</v>
      </c>
      <c r="E78" s="411" t="s">
        <v>183</v>
      </c>
      <c r="F78" s="565" t="s">
        <v>1131</v>
      </c>
      <c r="G78" s="611"/>
      <c r="H78" s="571" t="s">
        <v>39</v>
      </c>
      <c r="I78" s="650">
        <v>39</v>
      </c>
      <c r="J78" s="650">
        <v>39</v>
      </c>
      <c r="K78" s="650">
        <v>39</v>
      </c>
      <c r="L78" s="550" t="s">
        <v>2305</v>
      </c>
      <c r="M78" s="560" t="s">
        <v>1129</v>
      </c>
      <c r="N78" s="558">
        <v>21</v>
      </c>
      <c r="O78" s="559">
        <v>0</v>
      </c>
      <c r="P78" s="564">
        <v>0</v>
      </c>
      <c r="Q78" s="564">
        <v>20</v>
      </c>
      <c r="R78" s="632">
        <v>0</v>
      </c>
      <c r="S78" s="563">
        <v>0</v>
      </c>
      <c r="T78" s="563">
        <v>7</v>
      </c>
      <c r="U78" s="560">
        <v>0</v>
      </c>
      <c r="V78" s="560">
        <v>0</v>
      </c>
      <c r="W78" s="560">
        <v>0</v>
      </c>
      <c r="X78" s="560">
        <v>0</v>
      </c>
      <c r="Y78" s="560">
        <v>0</v>
      </c>
      <c r="Z78" s="560">
        <v>0</v>
      </c>
      <c r="AA78" s="119">
        <f>INDEX('SPECIAL CONDITIONS '!$A$9:$D$174,MATCH('PRINT TARIFF'!$E78,'SPECIAL CONDITIONS '!$C$9:$C$174,0),MATCH("ID",'SPECIAL CONDITIONS '!$A$8:$D$8,0))</f>
        <v>18</v>
      </c>
      <c r="AB78" s="162" t="s">
        <v>223</v>
      </c>
      <c r="AC78" s="163" t="s">
        <v>224</v>
      </c>
      <c r="AD78" s="163" t="s">
        <v>225</v>
      </c>
      <c r="AE78" s="163">
        <v>1000</v>
      </c>
      <c r="AF78" s="121">
        <f>HOME!$F$18</f>
        <v>46204</v>
      </c>
      <c r="AG78" s="121">
        <f>HOME!$L$18</f>
        <v>46217</v>
      </c>
      <c r="AH78" s="593"/>
      <c r="AI78" s="176"/>
      <c r="AJ78" s="172"/>
      <c r="AK78" s="193"/>
      <c r="AL78" s="602"/>
      <c r="AM78" s="122"/>
      <c r="AN78" s="122"/>
    </row>
    <row r="79" spans="1:40" s="123" customFormat="1" ht="12.75" customHeight="1" x14ac:dyDescent="0.2">
      <c r="A79" s="411" t="s">
        <v>440</v>
      </c>
      <c r="B79" s="544" t="s">
        <v>237</v>
      </c>
      <c r="C79" s="618" t="s">
        <v>128</v>
      </c>
      <c r="D79" s="493" t="s">
        <v>110</v>
      </c>
      <c r="E79" s="411" t="s">
        <v>183</v>
      </c>
      <c r="F79" s="565" t="s">
        <v>1131</v>
      </c>
      <c r="G79" s="611"/>
      <c r="H79" s="557" t="s">
        <v>39</v>
      </c>
      <c r="I79" s="649">
        <v>48</v>
      </c>
      <c r="J79" s="649">
        <v>48</v>
      </c>
      <c r="K79" s="649">
        <v>48</v>
      </c>
      <c r="L79" s="550" t="s">
        <v>2304</v>
      </c>
      <c r="M79" s="558" t="s">
        <v>259</v>
      </c>
      <c r="N79" s="558">
        <v>25</v>
      </c>
      <c r="O79" s="559">
        <v>0</v>
      </c>
      <c r="P79" s="564">
        <v>0</v>
      </c>
      <c r="Q79" s="564">
        <v>20</v>
      </c>
      <c r="R79" s="632">
        <v>0</v>
      </c>
      <c r="S79" s="563">
        <v>0</v>
      </c>
      <c r="T79" s="563">
        <v>7</v>
      </c>
      <c r="U79" s="560">
        <v>10</v>
      </c>
      <c r="V79" s="560">
        <v>0</v>
      </c>
      <c r="W79" s="560">
        <v>0</v>
      </c>
      <c r="X79" s="560">
        <v>0</v>
      </c>
      <c r="Y79" s="560">
        <v>0</v>
      </c>
      <c r="Z79" s="560">
        <v>0</v>
      </c>
      <c r="AA79" s="119">
        <f>INDEX('SPECIAL CONDITIONS '!$A$9:$D$174,MATCH('PRINT TARIFF'!$E79,'SPECIAL CONDITIONS '!$C$9:$C$174,0),MATCH("ID",'SPECIAL CONDITIONS '!$A$8:$D$8,0))</f>
        <v>18</v>
      </c>
      <c r="AB79" s="117" t="s">
        <v>223</v>
      </c>
      <c r="AC79" s="120" t="s">
        <v>224</v>
      </c>
      <c r="AD79" s="120" t="s">
        <v>225</v>
      </c>
      <c r="AE79" s="120">
        <v>1000</v>
      </c>
      <c r="AF79" s="121">
        <f>HOME!$F$18</f>
        <v>46204</v>
      </c>
      <c r="AG79" s="121">
        <f>HOME!$L$18</f>
        <v>46217</v>
      </c>
      <c r="AH79" s="122" t="b">
        <v>1</v>
      </c>
      <c r="AI79" s="176"/>
      <c r="AJ79" s="172"/>
      <c r="AK79" s="193"/>
      <c r="AL79" s="602"/>
      <c r="AM79" s="122"/>
      <c r="AN79" s="122"/>
    </row>
    <row r="80" spans="1:40" s="123" customFormat="1" ht="12.75" customHeight="1" x14ac:dyDescent="0.2">
      <c r="A80" s="411" t="s">
        <v>440</v>
      </c>
      <c r="B80" s="544" t="s">
        <v>237</v>
      </c>
      <c r="C80" s="618" t="s">
        <v>128</v>
      </c>
      <c r="D80" s="493" t="s">
        <v>110</v>
      </c>
      <c r="E80" s="411" t="s">
        <v>183</v>
      </c>
      <c r="F80" s="565" t="s">
        <v>1131</v>
      </c>
      <c r="G80" s="611"/>
      <c r="H80" s="557" t="s">
        <v>39</v>
      </c>
      <c r="I80" s="649">
        <v>39</v>
      </c>
      <c r="J80" s="649">
        <v>39</v>
      </c>
      <c r="K80" s="649">
        <v>39</v>
      </c>
      <c r="L80" s="550" t="s">
        <v>2305</v>
      </c>
      <c r="M80" s="560" t="s">
        <v>1129</v>
      </c>
      <c r="N80" s="558">
        <v>23</v>
      </c>
      <c r="O80" s="559">
        <v>0</v>
      </c>
      <c r="P80" s="564">
        <v>0</v>
      </c>
      <c r="Q80" s="564">
        <v>20</v>
      </c>
      <c r="R80" s="632">
        <v>0</v>
      </c>
      <c r="S80" s="563">
        <v>0</v>
      </c>
      <c r="T80" s="563">
        <v>7</v>
      </c>
      <c r="U80" s="560">
        <v>0</v>
      </c>
      <c r="V80" s="560">
        <v>0</v>
      </c>
      <c r="W80" s="560">
        <v>0</v>
      </c>
      <c r="X80" s="560">
        <v>0</v>
      </c>
      <c r="Y80" s="560">
        <v>0</v>
      </c>
      <c r="Z80" s="560">
        <v>0</v>
      </c>
      <c r="AA80" s="119">
        <f>INDEX('SPECIAL CONDITIONS '!$A$9:$D$174,MATCH('PRINT TARIFF'!$E80,'SPECIAL CONDITIONS '!$C$9:$C$174,0),MATCH("ID",'SPECIAL CONDITIONS '!$A$8:$D$8,0))</f>
        <v>18</v>
      </c>
      <c r="AB80" s="117" t="s">
        <v>223</v>
      </c>
      <c r="AC80" s="120" t="s">
        <v>224</v>
      </c>
      <c r="AD80" s="120" t="s">
        <v>225</v>
      </c>
      <c r="AE80" s="120">
        <v>1000</v>
      </c>
      <c r="AF80" s="121">
        <f>HOME!$F$18</f>
        <v>46204</v>
      </c>
      <c r="AG80" s="121">
        <f>HOME!$L$18</f>
        <v>46217</v>
      </c>
      <c r="AH80" s="122" t="b">
        <v>1</v>
      </c>
      <c r="AI80" s="176"/>
      <c r="AJ80" s="172"/>
      <c r="AK80" s="193"/>
      <c r="AL80" s="602"/>
      <c r="AM80" s="122"/>
      <c r="AN80" s="122"/>
    </row>
    <row r="81" spans="1:40" s="123" customFormat="1" ht="12.75" customHeight="1" x14ac:dyDescent="0.2">
      <c r="A81" s="411" t="s">
        <v>437</v>
      </c>
      <c r="B81" s="544" t="s">
        <v>238</v>
      </c>
      <c r="C81" s="618" t="s">
        <v>128</v>
      </c>
      <c r="D81" s="493" t="s">
        <v>110</v>
      </c>
      <c r="E81" s="411" t="s">
        <v>183</v>
      </c>
      <c r="F81" s="565" t="s">
        <v>1131</v>
      </c>
      <c r="G81" s="611"/>
      <c r="H81" s="557" t="s">
        <v>39</v>
      </c>
      <c r="I81" s="650">
        <v>39</v>
      </c>
      <c r="J81" s="650">
        <v>39</v>
      </c>
      <c r="K81" s="650">
        <v>39</v>
      </c>
      <c r="L81" s="550" t="s">
        <v>2305</v>
      </c>
      <c r="M81" s="560" t="s">
        <v>1129</v>
      </c>
      <c r="N81" s="558">
        <v>23</v>
      </c>
      <c r="O81" s="559">
        <v>0</v>
      </c>
      <c r="P81" s="564">
        <v>0</v>
      </c>
      <c r="Q81" s="564">
        <v>20</v>
      </c>
      <c r="R81" s="632">
        <v>0</v>
      </c>
      <c r="S81" s="563">
        <v>0</v>
      </c>
      <c r="T81" s="563">
        <v>7</v>
      </c>
      <c r="U81" s="560">
        <v>0</v>
      </c>
      <c r="V81" s="560">
        <v>0</v>
      </c>
      <c r="W81" s="560">
        <v>0</v>
      </c>
      <c r="X81" s="560">
        <v>0</v>
      </c>
      <c r="Y81" s="560">
        <v>0</v>
      </c>
      <c r="Z81" s="560">
        <v>0</v>
      </c>
      <c r="AA81" s="119">
        <f>INDEX('SPECIAL CONDITIONS '!$A$9:$D$174,MATCH('PRINT TARIFF'!$E81,'SPECIAL CONDITIONS '!$C$9:$C$174,0),MATCH("ID",'SPECIAL CONDITIONS '!$A$8:$D$8,0))</f>
        <v>18</v>
      </c>
      <c r="AB81" s="117" t="s">
        <v>223</v>
      </c>
      <c r="AC81" s="120" t="s">
        <v>224</v>
      </c>
      <c r="AD81" s="120" t="s">
        <v>225</v>
      </c>
      <c r="AE81" s="120">
        <v>1000</v>
      </c>
      <c r="AF81" s="121">
        <f>HOME!$F$18</f>
        <v>46204</v>
      </c>
      <c r="AG81" s="121">
        <f>HOME!$L$18</f>
        <v>46217</v>
      </c>
      <c r="AH81" s="122" t="b">
        <v>1</v>
      </c>
      <c r="AI81" s="176"/>
      <c r="AJ81" s="172"/>
      <c r="AK81" s="193"/>
      <c r="AL81" s="602"/>
      <c r="AM81" s="122"/>
      <c r="AN81" s="122"/>
    </row>
    <row r="82" spans="1:40" s="123" customFormat="1" ht="12.75" customHeight="1" x14ac:dyDescent="0.2">
      <c r="A82" s="411" t="s">
        <v>436</v>
      </c>
      <c r="B82" s="544" t="s">
        <v>239</v>
      </c>
      <c r="C82" s="618" t="s">
        <v>128</v>
      </c>
      <c r="D82" s="493" t="s">
        <v>110</v>
      </c>
      <c r="E82" s="411" t="s">
        <v>183</v>
      </c>
      <c r="F82" s="565" t="s">
        <v>1131</v>
      </c>
      <c r="G82" s="611"/>
      <c r="H82" s="557" t="s">
        <v>39</v>
      </c>
      <c r="I82" s="650">
        <v>39</v>
      </c>
      <c r="J82" s="650">
        <v>39</v>
      </c>
      <c r="K82" s="650">
        <v>39</v>
      </c>
      <c r="L82" s="550" t="s">
        <v>2305</v>
      </c>
      <c r="M82" s="560" t="s">
        <v>1129</v>
      </c>
      <c r="N82" s="558">
        <v>20</v>
      </c>
      <c r="O82" s="559">
        <v>0</v>
      </c>
      <c r="P82" s="564">
        <v>0</v>
      </c>
      <c r="Q82" s="564">
        <v>20</v>
      </c>
      <c r="R82" s="632">
        <v>0</v>
      </c>
      <c r="S82" s="563">
        <v>0</v>
      </c>
      <c r="T82" s="563">
        <v>7</v>
      </c>
      <c r="U82" s="560">
        <v>0</v>
      </c>
      <c r="V82" s="560">
        <v>0</v>
      </c>
      <c r="W82" s="560">
        <v>0</v>
      </c>
      <c r="X82" s="560">
        <v>0</v>
      </c>
      <c r="Y82" s="560">
        <v>0</v>
      </c>
      <c r="Z82" s="560">
        <v>0</v>
      </c>
      <c r="AA82" s="119">
        <f>INDEX('SPECIAL CONDITIONS '!$A$9:$D$174,MATCH('PRINT TARIFF'!$E82,'SPECIAL CONDITIONS '!$C$9:$C$174,0),MATCH("ID",'SPECIAL CONDITIONS '!$A$8:$D$8,0))</f>
        <v>18</v>
      </c>
      <c r="AB82" s="117" t="s">
        <v>223</v>
      </c>
      <c r="AC82" s="120" t="s">
        <v>224</v>
      </c>
      <c r="AD82" s="120" t="s">
        <v>225</v>
      </c>
      <c r="AE82" s="120">
        <v>1000</v>
      </c>
      <c r="AF82" s="121">
        <f>HOME!$F$18</f>
        <v>46204</v>
      </c>
      <c r="AG82" s="121">
        <f>HOME!$L$18</f>
        <v>46217</v>
      </c>
      <c r="AH82" s="122" t="b">
        <v>1</v>
      </c>
      <c r="AI82" s="176"/>
      <c r="AJ82" s="172"/>
      <c r="AK82" s="193"/>
      <c r="AL82" s="602"/>
      <c r="AM82" s="122"/>
      <c r="AN82" s="122"/>
    </row>
    <row r="83" spans="1:40" s="123" customFormat="1" ht="12.75" customHeight="1" x14ac:dyDescent="0.2">
      <c r="A83" s="165" t="s">
        <v>439</v>
      </c>
      <c r="B83" s="544" t="s">
        <v>235</v>
      </c>
      <c r="C83" s="618" t="s">
        <v>128</v>
      </c>
      <c r="D83" s="493" t="s">
        <v>110</v>
      </c>
      <c r="E83" s="411" t="s">
        <v>1940</v>
      </c>
      <c r="F83" s="544" t="s">
        <v>1225</v>
      </c>
      <c r="G83" s="611"/>
      <c r="H83" s="571" t="s">
        <v>39</v>
      </c>
      <c r="I83" s="651">
        <v>43</v>
      </c>
      <c r="J83" s="651">
        <v>43</v>
      </c>
      <c r="K83" s="651">
        <v>43</v>
      </c>
      <c r="L83" s="550" t="s">
        <v>2304</v>
      </c>
      <c r="M83" s="558"/>
      <c r="N83" s="558">
        <v>31</v>
      </c>
      <c r="O83" s="559">
        <v>0</v>
      </c>
      <c r="P83" s="564">
        <v>0</v>
      </c>
      <c r="Q83" s="564">
        <v>20</v>
      </c>
      <c r="R83" s="632">
        <v>0</v>
      </c>
      <c r="S83" s="563">
        <v>0</v>
      </c>
      <c r="T83" s="563">
        <v>7</v>
      </c>
      <c r="U83" s="560">
        <v>10</v>
      </c>
      <c r="V83" s="560">
        <v>0</v>
      </c>
      <c r="W83" s="560">
        <v>0</v>
      </c>
      <c r="X83" s="560">
        <v>0</v>
      </c>
      <c r="Y83" s="560">
        <v>0</v>
      </c>
      <c r="Z83" s="560">
        <v>0</v>
      </c>
      <c r="AA83" s="119">
        <f>INDEX('SPECIAL CONDITIONS '!$A$9:$D$174,MATCH('PRINT TARIFF'!$E83,'SPECIAL CONDITIONS '!$C$9:$C$174,0),MATCH("ID",'SPECIAL CONDITIONS '!$A$8:$D$8,0))</f>
        <v>19</v>
      </c>
      <c r="AB83" s="162" t="s">
        <v>223</v>
      </c>
      <c r="AC83" s="163" t="s">
        <v>224</v>
      </c>
      <c r="AD83" s="163" t="s">
        <v>225</v>
      </c>
      <c r="AE83" s="163">
        <v>1000</v>
      </c>
      <c r="AF83" s="121">
        <f>HOME!$F$18</f>
        <v>46204</v>
      </c>
      <c r="AG83" s="121">
        <f>HOME!$L$18</f>
        <v>46217</v>
      </c>
      <c r="AH83" s="593"/>
      <c r="AI83" s="176"/>
      <c r="AJ83" s="172"/>
      <c r="AK83" s="193"/>
      <c r="AL83" s="602"/>
      <c r="AM83" s="122"/>
      <c r="AN83" s="122"/>
    </row>
    <row r="84" spans="1:40" s="123" customFormat="1" ht="12.75" customHeight="1" x14ac:dyDescent="0.2">
      <c r="A84" s="165" t="s">
        <v>438</v>
      </c>
      <c r="B84" s="544" t="s">
        <v>236</v>
      </c>
      <c r="C84" s="618" t="s">
        <v>128</v>
      </c>
      <c r="D84" s="493" t="s">
        <v>110</v>
      </c>
      <c r="E84" s="411" t="s">
        <v>1940</v>
      </c>
      <c r="F84" s="544" t="s">
        <v>1225</v>
      </c>
      <c r="G84" s="611"/>
      <c r="H84" s="571" t="s">
        <v>39</v>
      </c>
      <c r="I84" s="649">
        <v>26</v>
      </c>
      <c r="J84" s="649">
        <v>26</v>
      </c>
      <c r="K84" s="649">
        <v>26</v>
      </c>
      <c r="L84" s="550" t="s">
        <v>2307</v>
      </c>
      <c r="M84" s="558"/>
      <c r="N84" s="558">
        <v>24</v>
      </c>
      <c r="O84" s="559">
        <v>0</v>
      </c>
      <c r="P84" s="564">
        <v>0</v>
      </c>
      <c r="Q84" s="564">
        <v>20</v>
      </c>
      <c r="R84" s="632">
        <v>0</v>
      </c>
      <c r="S84" s="563">
        <v>0</v>
      </c>
      <c r="T84" s="563">
        <v>7</v>
      </c>
      <c r="U84" s="560">
        <v>0</v>
      </c>
      <c r="V84" s="560">
        <v>0</v>
      </c>
      <c r="W84" s="560">
        <v>0</v>
      </c>
      <c r="X84" s="560">
        <v>0</v>
      </c>
      <c r="Y84" s="560">
        <v>0</v>
      </c>
      <c r="Z84" s="560">
        <v>0</v>
      </c>
      <c r="AA84" s="119">
        <f>INDEX('SPECIAL CONDITIONS '!$A$9:$D$174,MATCH('PRINT TARIFF'!$E84,'SPECIAL CONDITIONS '!$C$9:$C$174,0),MATCH("ID",'SPECIAL CONDITIONS '!$A$8:$D$8,0))</f>
        <v>19</v>
      </c>
      <c r="AB84" s="162" t="s">
        <v>223</v>
      </c>
      <c r="AC84" s="163" t="s">
        <v>224</v>
      </c>
      <c r="AD84" s="163" t="s">
        <v>225</v>
      </c>
      <c r="AE84" s="163">
        <v>1000</v>
      </c>
      <c r="AF84" s="121">
        <f>HOME!$F$18</f>
        <v>46204</v>
      </c>
      <c r="AG84" s="121">
        <f>HOME!$L$18</f>
        <v>46217</v>
      </c>
      <c r="AH84" s="593"/>
      <c r="AI84" s="176"/>
      <c r="AJ84" s="172"/>
      <c r="AK84" s="193"/>
      <c r="AL84" s="602"/>
      <c r="AM84" s="122"/>
      <c r="AN84" s="122"/>
    </row>
    <row r="85" spans="1:40" s="123" customFormat="1" ht="12.75" customHeight="1" x14ac:dyDescent="0.2">
      <c r="A85" s="165" t="s">
        <v>440</v>
      </c>
      <c r="B85" s="544" t="s">
        <v>237</v>
      </c>
      <c r="C85" s="618" t="s">
        <v>128</v>
      </c>
      <c r="D85" s="493" t="s">
        <v>110</v>
      </c>
      <c r="E85" s="411" t="s">
        <v>1940</v>
      </c>
      <c r="F85" s="544" t="s">
        <v>1225</v>
      </c>
      <c r="G85" s="611"/>
      <c r="H85" s="571" t="s">
        <v>39</v>
      </c>
      <c r="I85" s="649">
        <v>50</v>
      </c>
      <c r="J85" s="649">
        <v>50</v>
      </c>
      <c r="K85" s="649">
        <v>50</v>
      </c>
      <c r="L85" s="550" t="s">
        <v>2304</v>
      </c>
      <c r="M85" s="558"/>
      <c r="N85" s="558">
        <v>26</v>
      </c>
      <c r="O85" s="559">
        <v>0</v>
      </c>
      <c r="P85" s="564">
        <v>0</v>
      </c>
      <c r="Q85" s="564">
        <v>20</v>
      </c>
      <c r="R85" s="632">
        <v>0</v>
      </c>
      <c r="S85" s="563">
        <v>0</v>
      </c>
      <c r="T85" s="563">
        <v>7</v>
      </c>
      <c r="U85" s="560">
        <v>10</v>
      </c>
      <c r="V85" s="560">
        <v>0</v>
      </c>
      <c r="W85" s="560">
        <v>0</v>
      </c>
      <c r="X85" s="560">
        <v>0</v>
      </c>
      <c r="Y85" s="560">
        <v>0</v>
      </c>
      <c r="Z85" s="560">
        <v>0</v>
      </c>
      <c r="AA85" s="119">
        <f>INDEX('SPECIAL CONDITIONS '!$A$9:$D$174,MATCH('PRINT TARIFF'!$E85,'SPECIAL CONDITIONS '!$C$9:$C$174,0),MATCH("ID",'SPECIAL CONDITIONS '!$A$8:$D$8,0))</f>
        <v>19</v>
      </c>
      <c r="AB85" s="162" t="s">
        <v>223</v>
      </c>
      <c r="AC85" s="163" t="s">
        <v>224</v>
      </c>
      <c r="AD85" s="163" t="s">
        <v>225</v>
      </c>
      <c r="AE85" s="163">
        <v>1000</v>
      </c>
      <c r="AF85" s="121">
        <f>HOME!$F$18</f>
        <v>46204</v>
      </c>
      <c r="AG85" s="121">
        <f>HOME!$L$18</f>
        <v>46217</v>
      </c>
      <c r="AH85" s="593"/>
      <c r="AI85" s="176"/>
      <c r="AJ85" s="172"/>
      <c r="AK85" s="193"/>
      <c r="AL85" s="602"/>
      <c r="AM85" s="122"/>
      <c r="AN85" s="122"/>
    </row>
    <row r="86" spans="1:40" s="123" customFormat="1" ht="12.75" customHeight="1" x14ac:dyDescent="0.2">
      <c r="A86" s="165" t="s">
        <v>437</v>
      </c>
      <c r="B86" s="544" t="s">
        <v>238</v>
      </c>
      <c r="C86" s="618" t="s">
        <v>128</v>
      </c>
      <c r="D86" s="493" t="s">
        <v>110</v>
      </c>
      <c r="E86" s="411" t="s">
        <v>1940</v>
      </c>
      <c r="F86" s="544" t="s">
        <v>1225</v>
      </c>
      <c r="G86" s="611"/>
      <c r="H86" s="571" t="s">
        <v>39</v>
      </c>
      <c r="I86" s="649">
        <v>26</v>
      </c>
      <c r="J86" s="649">
        <v>26</v>
      </c>
      <c r="K86" s="649">
        <v>26</v>
      </c>
      <c r="L86" s="550" t="s">
        <v>2307</v>
      </c>
      <c r="M86" s="558"/>
      <c r="N86" s="558">
        <v>22</v>
      </c>
      <c r="O86" s="559">
        <v>0</v>
      </c>
      <c r="P86" s="564">
        <v>0</v>
      </c>
      <c r="Q86" s="564">
        <v>20</v>
      </c>
      <c r="R86" s="632">
        <v>0</v>
      </c>
      <c r="S86" s="563">
        <v>0</v>
      </c>
      <c r="T86" s="563">
        <v>7</v>
      </c>
      <c r="U86" s="560">
        <v>0</v>
      </c>
      <c r="V86" s="560">
        <v>0</v>
      </c>
      <c r="W86" s="560">
        <v>0</v>
      </c>
      <c r="X86" s="560">
        <v>0</v>
      </c>
      <c r="Y86" s="560">
        <v>0</v>
      </c>
      <c r="Z86" s="560">
        <v>0</v>
      </c>
      <c r="AA86" s="119">
        <f>INDEX('SPECIAL CONDITIONS '!$A$9:$D$174,MATCH('PRINT TARIFF'!$E86,'SPECIAL CONDITIONS '!$C$9:$C$174,0),MATCH("ID",'SPECIAL CONDITIONS '!$A$8:$D$8,0))</f>
        <v>19</v>
      </c>
      <c r="AB86" s="162" t="s">
        <v>223</v>
      </c>
      <c r="AC86" s="163" t="s">
        <v>224</v>
      </c>
      <c r="AD86" s="163" t="s">
        <v>225</v>
      </c>
      <c r="AE86" s="163">
        <v>1000</v>
      </c>
      <c r="AF86" s="121">
        <f>HOME!$F$18</f>
        <v>46204</v>
      </c>
      <c r="AG86" s="121">
        <f>HOME!$L$18</f>
        <v>46217</v>
      </c>
      <c r="AH86" s="593"/>
      <c r="AI86" s="176"/>
      <c r="AJ86" s="172"/>
      <c r="AK86" s="193"/>
      <c r="AL86" s="602"/>
      <c r="AM86" s="122"/>
      <c r="AN86" s="122"/>
    </row>
    <row r="87" spans="1:40" s="123" customFormat="1" ht="12.75" customHeight="1" x14ac:dyDescent="0.2">
      <c r="A87" s="165" t="s">
        <v>436</v>
      </c>
      <c r="B87" s="544" t="s">
        <v>239</v>
      </c>
      <c r="C87" s="618" t="s">
        <v>128</v>
      </c>
      <c r="D87" s="493" t="s">
        <v>110</v>
      </c>
      <c r="E87" s="411" t="s">
        <v>1940</v>
      </c>
      <c r="F87" s="544" t="s">
        <v>1225</v>
      </c>
      <c r="G87" s="611"/>
      <c r="H87" s="571" t="s">
        <v>39</v>
      </c>
      <c r="I87" s="649">
        <v>26</v>
      </c>
      <c r="J87" s="649">
        <v>26</v>
      </c>
      <c r="K87" s="649">
        <v>26</v>
      </c>
      <c r="L87" s="550" t="s">
        <v>2307</v>
      </c>
      <c r="M87" s="558"/>
      <c r="N87" s="558">
        <v>19</v>
      </c>
      <c r="O87" s="559">
        <v>0</v>
      </c>
      <c r="P87" s="564">
        <v>0</v>
      </c>
      <c r="Q87" s="564">
        <v>20</v>
      </c>
      <c r="R87" s="632">
        <v>0</v>
      </c>
      <c r="S87" s="563">
        <v>0</v>
      </c>
      <c r="T87" s="563">
        <v>7</v>
      </c>
      <c r="U87" s="560">
        <v>0</v>
      </c>
      <c r="V87" s="560">
        <v>0</v>
      </c>
      <c r="W87" s="560">
        <v>0</v>
      </c>
      <c r="X87" s="560">
        <v>0</v>
      </c>
      <c r="Y87" s="560">
        <v>0</v>
      </c>
      <c r="Z87" s="560">
        <v>0</v>
      </c>
      <c r="AA87" s="119">
        <f>INDEX('SPECIAL CONDITIONS '!$A$9:$D$174,MATCH('PRINT TARIFF'!$E87,'SPECIAL CONDITIONS '!$C$9:$C$174,0),MATCH("ID",'SPECIAL CONDITIONS '!$A$8:$D$8,0))</f>
        <v>19</v>
      </c>
      <c r="AB87" s="162" t="s">
        <v>223</v>
      </c>
      <c r="AC87" s="163" t="s">
        <v>224</v>
      </c>
      <c r="AD87" s="163" t="s">
        <v>225</v>
      </c>
      <c r="AE87" s="163">
        <v>1000</v>
      </c>
      <c r="AF87" s="121">
        <f>HOME!$F$18</f>
        <v>46204</v>
      </c>
      <c r="AG87" s="121">
        <f>HOME!$L$18</f>
        <v>46217</v>
      </c>
      <c r="AH87" s="593"/>
      <c r="AI87" s="176"/>
      <c r="AJ87" s="172"/>
      <c r="AK87" s="193"/>
      <c r="AL87" s="602"/>
      <c r="AM87" s="122"/>
      <c r="AN87" s="122"/>
    </row>
    <row r="88" spans="1:40" s="123" customFormat="1" ht="12.75" customHeight="1" x14ac:dyDescent="0.2">
      <c r="A88" s="411" t="s">
        <v>439</v>
      </c>
      <c r="B88" s="544" t="s">
        <v>235</v>
      </c>
      <c r="C88" s="618" t="s">
        <v>128</v>
      </c>
      <c r="D88" s="561" t="s">
        <v>110</v>
      </c>
      <c r="E88" s="411" t="s">
        <v>63</v>
      </c>
      <c r="F88" s="562" t="s">
        <v>248</v>
      </c>
      <c r="G88" s="609"/>
      <c r="H88" s="557" t="s">
        <v>39</v>
      </c>
      <c r="I88" s="652">
        <v>66</v>
      </c>
      <c r="J88" s="652">
        <v>66</v>
      </c>
      <c r="K88" s="652">
        <v>66</v>
      </c>
      <c r="L88" s="550" t="s">
        <v>2304</v>
      </c>
      <c r="M88" s="558" t="s">
        <v>259</v>
      </c>
      <c r="N88" s="558">
        <v>29</v>
      </c>
      <c r="O88" s="559">
        <v>0</v>
      </c>
      <c r="P88" s="564">
        <v>0</v>
      </c>
      <c r="Q88" s="564">
        <v>20</v>
      </c>
      <c r="R88" s="632">
        <v>0</v>
      </c>
      <c r="S88" s="563">
        <v>0</v>
      </c>
      <c r="T88" s="563">
        <v>7</v>
      </c>
      <c r="U88" s="560">
        <v>10</v>
      </c>
      <c r="V88" s="560">
        <v>0</v>
      </c>
      <c r="W88" s="560">
        <v>0</v>
      </c>
      <c r="X88" s="560">
        <v>0</v>
      </c>
      <c r="Y88" s="560">
        <v>0</v>
      </c>
      <c r="Z88" s="560">
        <v>0</v>
      </c>
      <c r="AA88" s="119">
        <f>INDEX('SPECIAL CONDITIONS '!$A$9:$D$174,MATCH('PRINT TARIFF'!$E88,'SPECIAL CONDITIONS '!$C$9:$C$174,0),MATCH("ID",'SPECIAL CONDITIONS '!$A$8:$D$8,0))</f>
        <v>20</v>
      </c>
      <c r="AB88" s="117" t="s">
        <v>223</v>
      </c>
      <c r="AC88" s="120" t="s">
        <v>224</v>
      </c>
      <c r="AD88" s="120" t="s">
        <v>225</v>
      </c>
      <c r="AE88" s="120">
        <v>1000</v>
      </c>
      <c r="AF88" s="121">
        <f>HOME!$F$18</f>
        <v>46204</v>
      </c>
      <c r="AG88" s="121">
        <f>HOME!$L$18</f>
        <v>46217</v>
      </c>
      <c r="AH88" s="122" t="b">
        <v>1</v>
      </c>
      <c r="AI88" s="176"/>
      <c r="AJ88" s="172"/>
      <c r="AK88" s="193"/>
      <c r="AL88" s="602"/>
      <c r="AM88" s="122"/>
      <c r="AN88" s="122"/>
    </row>
    <row r="89" spans="1:40" s="123" customFormat="1" ht="12.75" customHeight="1" x14ac:dyDescent="0.2">
      <c r="A89" s="411" t="s">
        <v>438</v>
      </c>
      <c r="B89" s="544" t="s">
        <v>236</v>
      </c>
      <c r="C89" s="618" t="s">
        <v>128</v>
      </c>
      <c r="D89" s="561" t="s">
        <v>110</v>
      </c>
      <c r="E89" s="411" t="s">
        <v>63</v>
      </c>
      <c r="F89" s="562" t="s">
        <v>248</v>
      </c>
      <c r="G89" s="609"/>
      <c r="H89" s="557" t="s">
        <v>39</v>
      </c>
      <c r="I89" s="649">
        <v>44</v>
      </c>
      <c r="J89" s="649">
        <v>44</v>
      </c>
      <c r="K89" s="649">
        <v>64</v>
      </c>
      <c r="L89" s="550" t="s">
        <v>2305</v>
      </c>
      <c r="M89" s="558" t="s">
        <v>1129</v>
      </c>
      <c r="N89" s="558">
        <v>21</v>
      </c>
      <c r="O89" s="559">
        <v>0</v>
      </c>
      <c r="P89" s="564">
        <v>0</v>
      </c>
      <c r="Q89" s="564">
        <v>20</v>
      </c>
      <c r="R89" s="632">
        <v>0</v>
      </c>
      <c r="S89" s="563">
        <v>0</v>
      </c>
      <c r="T89" s="563">
        <v>7</v>
      </c>
      <c r="U89" s="560">
        <v>0</v>
      </c>
      <c r="V89" s="560">
        <v>0</v>
      </c>
      <c r="W89" s="560">
        <v>0</v>
      </c>
      <c r="X89" s="560">
        <v>0</v>
      </c>
      <c r="Y89" s="560">
        <v>0</v>
      </c>
      <c r="Z89" s="560">
        <v>0</v>
      </c>
      <c r="AA89" s="119">
        <f>INDEX('SPECIAL CONDITIONS '!$A$9:$D$174,MATCH('PRINT TARIFF'!$E89,'SPECIAL CONDITIONS '!$C$9:$C$174,0),MATCH("ID",'SPECIAL CONDITIONS '!$A$8:$D$8,0))</f>
        <v>20</v>
      </c>
      <c r="AB89" s="117" t="s">
        <v>223</v>
      </c>
      <c r="AC89" s="120" t="s">
        <v>224</v>
      </c>
      <c r="AD89" s="120" t="s">
        <v>225</v>
      </c>
      <c r="AE89" s="120">
        <v>1000</v>
      </c>
      <c r="AF89" s="121">
        <f>HOME!$F$18</f>
        <v>46204</v>
      </c>
      <c r="AG89" s="121">
        <f>HOME!$L$18</f>
        <v>46217</v>
      </c>
      <c r="AH89" s="122" t="b">
        <v>1</v>
      </c>
      <c r="AI89" s="176"/>
      <c r="AJ89" s="172"/>
      <c r="AK89" s="193"/>
      <c r="AL89" s="602"/>
      <c r="AM89" s="122"/>
      <c r="AN89" s="122"/>
    </row>
    <row r="90" spans="1:40" s="123" customFormat="1" ht="12.75" customHeight="1" x14ac:dyDescent="0.2">
      <c r="A90" s="411" t="s">
        <v>438</v>
      </c>
      <c r="B90" s="544" t="s">
        <v>236</v>
      </c>
      <c r="C90" s="618" t="s">
        <v>128</v>
      </c>
      <c r="D90" s="493" t="s">
        <v>110</v>
      </c>
      <c r="E90" s="411" t="s">
        <v>63</v>
      </c>
      <c r="F90" s="565" t="s">
        <v>248</v>
      </c>
      <c r="G90" s="611"/>
      <c r="H90" s="557" t="s">
        <v>39</v>
      </c>
      <c r="I90" s="652">
        <v>68</v>
      </c>
      <c r="J90" s="652">
        <v>68</v>
      </c>
      <c r="K90" s="652">
        <v>68</v>
      </c>
      <c r="L90" s="550" t="s">
        <v>2304</v>
      </c>
      <c r="M90" s="558" t="s">
        <v>259</v>
      </c>
      <c r="N90" s="558">
        <v>24</v>
      </c>
      <c r="O90" s="559">
        <v>0</v>
      </c>
      <c r="P90" s="564">
        <v>0</v>
      </c>
      <c r="Q90" s="564">
        <v>20</v>
      </c>
      <c r="R90" s="632">
        <v>0</v>
      </c>
      <c r="S90" s="563">
        <v>0</v>
      </c>
      <c r="T90" s="563">
        <v>7</v>
      </c>
      <c r="U90" s="560">
        <v>10</v>
      </c>
      <c r="V90" s="560">
        <v>0</v>
      </c>
      <c r="W90" s="560">
        <v>0</v>
      </c>
      <c r="X90" s="560">
        <v>0</v>
      </c>
      <c r="Y90" s="560">
        <v>0</v>
      </c>
      <c r="Z90" s="560">
        <v>0</v>
      </c>
      <c r="AA90" s="119">
        <f>INDEX('SPECIAL CONDITIONS '!$A$9:$D$174,MATCH('PRINT TARIFF'!$E90,'SPECIAL CONDITIONS '!$C$9:$C$174,0),MATCH("ID",'SPECIAL CONDITIONS '!$A$8:$D$8,0))</f>
        <v>20</v>
      </c>
      <c r="AB90" s="117" t="s">
        <v>223</v>
      </c>
      <c r="AC90" s="120" t="s">
        <v>224</v>
      </c>
      <c r="AD90" s="120" t="s">
        <v>225</v>
      </c>
      <c r="AE90" s="120">
        <v>1000</v>
      </c>
      <c r="AF90" s="121">
        <f>HOME!$F$18</f>
        <v>46204</v>
      </c>
      <c r="AG90" s="121">
        <f>HOME!$L$18</f>
        <v>46217</v>
      </c>
      <c r="AH90" s="122" t="b">
        <v>1</v>
      </c>
      <c r="AI90" s="176"/>
      <c r="AJ90" s="172"/>
      <c r="AK90" s="193"/>
      <c r="AL90" s="602"/>
      <c r="AM90" s="122"/>
      <c r="AN90" s="122"/>
    </row>
    <row r="91" spans="1:40" s="123" customFormat="1" ht="12.75" customHeight="1" x14ac:dyDescent="0.2">
      <c r="A91" s="411" t="s">
        <v>440</v>
      </c>
      <c r="B91" s="544" t="s">
        <v>237</v>
      </c>
      <c r="C91" s="618" t="s">
        <v>128</v>
      </c>
      <c r="D91" s="561" t="s">
        <v>110</v>
      </c>
      <c r="E91" s="411" t="s">
        <v>63</v>
      </c>
      <c r="F91" s="562" t="s">
        <v>248</v>
      </c>
      <c r="G91" s="609"/>
      <c r="H91" s="557" t="s">
        <v>39</v>
      </c>
      <c r="I91" s="653">
        <v>69</v>
      </c>
      <c r="J91" s="653">
        <v>69</v>
      </c>
      <c r="K91" s="653">
        <v>69</v>
      </c>
      <c r="L91" s="550" t="s">
        <v>2304</v>
      </c>
      <c r="M91" s="558" t="s">
        <v>259</v>
      </c>
      <c r="N91" s="558">
        <v>24</v>
      </c>
      <c r="O91" s="559">
        <v>0</v>
      </c>
      <c r="P91" s="564">
        <v>0</v>
      </c>
      <c r="Q91" s="564">
        <v>20</v>
      </c>
      <c r="R91" s="632">
        <v>0</v>
      </c>
      <c r="S91" s="563">
        <v>0</v>
      </c>
      <c r="T91" s="563">
        <v>7</v>
      </c>
      <c r="U91" s="560">
        <v>10</v>
      </c>
      <c r="V91" s="560">
        <v>0</v>
      </c>
      <c r="W91" s="560">
        <v>0</v>
      </c>
      <c r="X91" s="560">
        <v>0</v>
      </c>
      <c r="Y91" s="560">
        <v>0</v>
      </c>
      <c r="Z91" s="560">
        <v>0</v>
      </c>
      <c r="AA91" s="119">
        <f>INDEX('SPECIAL CONDITIONS '!$A$9:$D$174,MATCH('PRINT TARIFF'!$E91,'SPECIAL CONDITIONS '!$C$9:$C$174,0),MATCH("ID",'SPECIAL CONDITIONS '!$A$8:$D$8,0))</f>
        <v>20</v>
      </c>
      <c r="AB91" s="117" t="s">
        <v>223</v>
      </c>
      <c r="AC91" s="120" t="s">
        <v>224</v>
      </c>
      <c r="AD91" s="120" t="s">
        <v>225</v>
      </c>
      <c r="AE91" s="120">
        <v>1000</v>
      </c>
      <c r="AF91" s="121">
        <f>HOME!$F$18</f>
        <v>46204</v>
      </c>
      <c r="AG91" s="121">
        <f>HOME!$L$18</f>
        <v>46217</v>
      </c>
      <c r="AH91" s="122" t="b">
        <v>1</v>
      </c>
      <c r="AI91" s="176"/>
      <c r="AJ91" s="172"/>
      <c r="AK91" s="193"/>
      <c r="AL91" s="602"/>
      <c r="AM91" s="122"/>
      <c r="AN91" s="122"/>
    </row>
    <row r="92" spans="1:40" s="123" customFormat="1" ht="12.75" customHeight="1" x14ac:dyDescent="0.2">
      <c r="A92" s="411" t="s">
        <v>440</v>
      </c>
      <c r="B92" s="544" t="s">
        <v>237</v>
      </c>
      <c r="C92" s="618" t="s">
        <v>128</v>
      </c>
      <c r="D92" s="561" t="s">
        <v>110</v>
      </c>
      <c r="E92" s="411" t="s">
        <v>63</v>
      </c>
      <c r="F92" s="562" t="s">
        <v>248</v>
      </c>
      <c r="G92" s="609"/>
      <c r="H92" s="557" t="s">
        <v>39</v>
      </c>
      <c r="I92" s="649">
        <v>41</v>
      </c>
      <c r="J92" s="649">
        <v>41</v>
      </c>
      <c r="K92" s="649">
        <v>61</v>
      </c>
      <c r="L92" s="550" t="s">
        <v>2305</v>
      </c>
      <c r="M92" s="560" t="s">
        <v>1129</v>
      </c>
      <c r="N92" s="558">
        <v>23</v>
      </c>
      <c r="O92" s="559">
        <v>0</v>
      </c>
      <c r="P92" s="564">
        <v>0</v>
      </c>
      <c r="Q92" s="564">
        <v>20</v>
      </c>
      <c r="R92" s="632">
        <v>0</v>
      </c>
      <c r="S92" s="563">
        <v>0</v>
      </c>
      <c r="T92" s="563">
        <v>7</v>
      </c>
      <c r="U92" s="560">
        <v>0</v>
      </c>
      <c r="V92" s="560">
        <v>0</v>
      </c>
      <c r="W92" s="560">
        <v>0</v>
      </c>
      <c r="X92" s="560">
        <v>0</v>
      </c>
      <c r="Y92" s="560">
        <v>0</v>
      </c>
      <c r="Z92" s="560">
        <v>0</v>
      </c>
      <c r="AA92" s="119">
        <f>INDEX('SPECIAL CONDITIONS '!$A$9:$D$174,MATCH('PRINT TARIFF'!$E92,'SPECIAL CONDITIONS '!$C$9:$C$174,0),MATCH("ID",'SPECIAL CONDITIONS '!$A$8:$D$8,0))</f>
        <v>20</v>
      </c>
      <c r="AB92" s="117" t="s">
        <v>223</v>
      </c>
      <c r="AC92" s="120" t="s">
        <v>224</v>
      </c>
      <c r="AD92" s="120" t="s">
        <v>225</v>
      </c>
      <c r="AE92" s="120">
        <v>1000</v>
      </c>
      <c r="AF92" s="121">
        <f>HOME!$F$18</f>
        <v>46204</v>
      </c>
      <c r="AG92" s="121">
        <f>HOME!$L$18</f>
        <v>46217</v>
      </c>
      <c r="AH92" s="122" t="b">
        <v>1</v>
      </c>
      <c r="AI92" s="176"/>
      <c r="AJ92" s="172"/>
      <c r="AK92" s="193"/>
      <c r="AL92" s="602"/>
      <c r="AM92" s="122"/>
      <c r="AN92" s="122"/>
    </row>
    <row r="93" spans="1:40" s="123" customFormat="1" ht="12.75" customHeight="1" x14ac:dyDescent="0.2">
      <c r="A93" s="411" t="s">
        <v>437</v>
      </c>
      <c r="B93" s="544" t="s">
        <v>238</v>
      </c>
      <c r="C93" s="618" t="s">
        <v>128</v>
      </c>
      <c r="D93" s="561" t="s">
        <v>110</v>
      </c>
      <c r="E93" s="411" t="s">
        <v>63</v>
      </c>
      <c r="F93" s="562" t="s">
        <v>248</v>
      </c>
      <c r="G93" s="609"/>
      <c r="H93" s="557" t="s">
        <v>39</v>
      </c>
      <c r="I93" s="649">
        <v>44</v>
      </c>
      <c r="J93" s="649">
        <v>44</v>
      </c>
      <c r="K93" s="649">
        <v>64</v>
      </c>
      <c r="L93" s="550" t="s">
        <v>2305</v>
      </c>
      <c r="M93" s="558" t="s">
        <v>1129</v>
      </c>
      <c r="N93" s="558">
        <v>21</v>
      </c>
      <c r="O93" s="559">
        <v>0</v>
      </c>
      <c r="P93" s="564">
        <v>0</v>
      </c>
      <c r="Q93" s="564">
        <v>20</v>
      </c>
      <c r="R93" s="632">
        <v>0</v>
      </c>
      <c r="S93" s="563">
        <v>0</v>
      </c>
      <c r="T93" s="563">
        <v>7</v>
      </c>
      <c r="U93" s="560">
        <v>0</v>
      </c>
      <c r="V93" s="560">
        <v>0</v>
      </c>
      <c r="W93" s="560">
        <v>0</v>
      </c>
      <c r="X93" s="560">
        <v>0</v>
      </c>
      <c r="Y93" s="560">
        <v>0</v>
      </c>
      <c r="Z93" s="560">
        <v>0</v>
      </c>
      <c r="AA93" s="119">
        <f>INDEX('SPECIAL CONDITIONS '!$A$9:$D$174,MATCH('PRINT TARIFF'!$E93,'SPECIAL CONDITIONS '!$C$9:$C$174,0),MATCH("ID",'SPECIAL CONDITIONS '!$A$8:$D$8,0))</f>
        <v>20</v>
      </c>
      <c r="AB93" s="117" t="s">
        <v>223</v>
      </c>
      <c r="AC93" s="120" t="s">
        <v>224</v>
      </c>
      <c r="AD93" s="120" t="s">
        <v>225</v>
      </c>
      <c r="AE93" s="120">
        <v>1000</v>
      </c>
      <c r="AF93" s="121">
        <f>HOME!$F$18</f>
        <v>46204</v>
      </c>
      <c r="AG93" s="121">
        <f>HOME!$L$18</f>
        <v>46217</v>
      </c>
      <c r="AH93" s="122" t="b">
        <v>1</v>
      </c>
      <c r="AI93" s="176"/>
      <c r="AJ93" s="172"/>
      <c r="AK93" s="193"/>
      <c r="AL93" s="602"/>
      <c r="AM93" s="122"/>
      <c r="AN93" s="122"/>
    </row>
    <row r="94" spans="1:40" s="123" customFormat="1" ht="12.75" customHeight="1" x14ac:dyDescent="0.2">
      <c r="A94" s="411" t="s">
        <v>437</v>
      </c>
      <c r="B94" s="544" t="s">
        <v>238</v>
      </c>
      <c r="C94" s="618" t="s">
        <v>128</v>
      </c>
      <c r="D94" s="493" t="s">
        <v>110</v>
      </c>
      <c r="E94" s="411" t="s">
        <v>63</v>
      </c>
      <c r="F94" s="565" t="s">
        <v>248</v>
      </c>
      <c r="G94" s="611"/>
      <c r="H94" s="557" t="s">
        <v>39</v>
      </c>
      <c r="I94" s="652">
        <v>68</v>
      </c>
      <c r="J94" s="652">
        <v>68</v>
      </c>
      <c r="K94" s="652">
        <v>68</v>
      </c>
      <c r="L94" s="550" t="s">
        <v>2304</v>
      </c>
      <c r="M94" s="558" t="s">
        <v>259</v>
      </c>
      <c r="N94" s="558">
        <v>24</v>
      </c>
      <c r="O94" s="559">
        <v>0</v>
      </c>
      <c r="P94" s="564">
        <v>0</v>
      </c>
      <c r="Q94" s="564">
        <v>20</v>
      </c>
      <c r="R94" s="632">
        <v>0</v>
      </c>
      <c r="S94" s="563">
        <v>0</v>
      </c>
      <c r="T94" s="563">
        <v>7</v>
      </c>
      <c r="U94" s="560">
        <v>10</v>
      </c>
      <c r="V94" s="560">
        <v>0</v>
      </c>
      <c r="W94" s="560">
        <v>0</v>
      </c>
      <c r="X94" s="560">
        <v>0</v>
      </c>
      <c r="Y94" s="560">
        <v>0</v>
      </c>
      <c r="Z94" s="560">
        <v>0</v>
      </c>
      <c r="AA94" s="119">
        <f>INDEX('SPECIAL CONDITIONS '!$A$9:$D$174,MATCH('PRINT TARIFF'!$E94,'SPECIAL CONDITIONS '!$C$9:$C$174,0),MATCH("ID",'SPECIAL CONDITIONS '!$A$8:$D$8,0))</f>
        <v>20</v>
      </c>
      <c r="AB94" s="117" t="s">
        <v>223</v>
      </c>
      <c r="AC94" s="120" t="s">
        <v>224</v>
      </c>
      <c r="AD94" s="120" t="s">
        <v>225</v>
      </c>
      <c r="AE94" s="120">
        <v>1000</v>
      </c>
      <c r="AF94" s="121">
        <f>HOME!$F$18</f>
        <v>46204</v>
      </c>
      <c r="AG94" s="121">
        <f>HOME!$L$18</f>
        <v>46217</v>
      </c>
      <c r="AH94" s="122" t="b">
        <v>1</v>
      </c>
      <c r="AI94" s="176"/>
      <c r="AJ94" s="172"/>
      <c r="AK94" s="193"/>
      <c r="AL94" s="602"/>
      <c r="AM94" s="122"/>
      <c r="AN94" s="122"/>
    </row>
    <row r="95" spans="1:40" s="123" customFormat="1" ht="12.75" customHeight="1" x14ac:dyDescent="0.2">
      <c r="A95" s="411" t="s">
        <v>436</v>
      </c>
      <c r="B95" s="544" t="s">
        <v>239</v>
      </c>
      <c r="C95" s="618" t="s">
        <v>128</v>
      </c>
      <c r="D95" s="561" t="s">
        <v>110</v>
      </c>
      <c r="E95" s="411" t="s">
        <v>63</v>
      </c>
      <c r="F95" s="562" t="s">
        <v>248</v>
      </c>
      <c r="G95" s="609"/>
      <c r="H95" s="557" t="s">
        <v>39</v>
      </c>
      <c r="I95" s="649">
        <v>44</v>
      </c>
      <c r="J95" s="649">
        <v>44</v>
      </c>
      <c r="K95" s="649">
        <v>64</v>
      </c>
      <c r="L95" s="550" t="s">
        <v>2305</v>
      </c>
      <c r="M95" s="558" t="s">
        <v>1129</v>
      </c>
      <c r="N95" s="558">
        <v>18</v>
      </c>
      <c r="O95" s="559">
        <v>0</v>
      </c>
      <c r="P95" s="564">
        <v>0</v>
      </c>
      <c r="Q95" s="564">
        <v>20</v>
      </c>
      <c r="R95" s="632">
        <v>0</v>
      </c>
      <c r="S95" s="563">
        <v>0</v>
      </c>
      <c r="T95" s="563">
        <v>7</v>
      </c>
      <c r="U95" s="560">
        <v>0</v>
      </c>
      <c r="V95" s="560">
        <v>0</v>
      </c>
      <c r="W95" s="560">
        <v>0</v>
      </c>
      <c r="X95" s="560">
        <v>0</v>
      </c>
      <c r="Y95" s="560">
        <v>0</v>
      </c>
      <c r="Z95" s="560">
        <v>0</v>
      </c>
      <c r="AA95" s="119">
        <f>INDEX('SPECIAL CONDITIONS '!$A$9:$D$174,MATCH('PRINT TARIFF'!$E95,'SPECIAL CONDITIONS '!$C$9:$C$174,0),MATCH("ID",'SPECIAL CONDITIONS '!$A$8:$D$8,0))</f>
        <v>20</v>
      </c>
      <c r="AB95" s="117" t="s">
        <v>223</v>
      </c>
      <c r="AC95" s="120" t="s">
        <v>224</v>
      </c>
      <c r="AD95" s="120" t="s">
        <v>225</v>
      </c>
      <c r="AE95" s="120">
        <v>1000</v>
      </c>
      <c r="AF95" s="121">
        <f>HOME!$F$18</f>
        <v>46204</v>
      </c>
      <c r="AG95" s="121">
        <f>HOME!$L$18</f>
        <v>46217</v>
      </c>
      <c r="AH95" s="122" t="b">
        <v>1</v>
      </c>
      <c r="AI95" s="176"/>
      <c r="AJ95" s="172"/>
      <c r="AK95" s="193"/>
      <c r="AL95" s="602"/>
      <c r="AM95" s="122"/>
      <c r="AN95" s="122"/>
    </row>
    <row r="96" spans="1:40" s="123" customFormat="1" ht="12.75" customHeight="1" x14ac:dyDescent="0.2">
      <c r="A96" s="411" t="s">
        <v>436</v>
      </c>
      <c r="B96" s="544" t="s">
        <v>239</v>
      </c>
      <c r="C96" s="618" t="s">
        <v>128</v>
      </c>
      <c r="D96" s="493" t="s">
        <v>110</v>
      </c>
      <c r="E96" s="411" t="s">
        <v>63</v>
      </c>
      <c r="F96" s="565" t="s">
        <v>248</v>
      </c>
      <c r="G96" s="611"/>
      <c r="H96" s="557" t="s">
        <v>39</v>
      </c>
      <c r="I96" s="652">
        <v>68</v>
      </c>
      <c r="J96" s="652">
        <v>68</v>
      </c>
      <c r="K96" s="652">
        <v>68</v>
      </c>
      <c r="L96" s="550" t="s">
        <v>2304</v>
      </c>
      <c r="M96" s="558" t="s">
        <v>259</v>
      </c>
      <c r="N96" s="558">
        <v>21</v>
      </c>
      <c r="O96" s="559">
        <v>0</v>
      </c>
      <c r="P96" s="564">
        <v>0</v>
      </c>
      <c r="Q96" s="564">
        <v>20</v>
      </c>
      <c r="R96" s="632">
        <v>0</v>
      </c>
      <c r="S96" s="563">
        <v>0</v>
      </c>
      <c r="T96" s="563">
        <v>7</v>
      </c>
      <c r="U96" s="560">
        <v>10</v>
      </c>
      <c r="V96" s="560">
        <v>0</v>
      </c>
      <c r="W96" s="560">
        <v>0</v>
      </c>
      <c r="X96" s="560">
        <v>0</v>
      </c>
      <c r="Y96" s="560">
        <v>0</v>
      </c>
      <c r="Z96" s="560">
        <v>0</v>
      </c>
      <c r="AA96" s="119">
        <f>INDEX('SPECIAL CONDITIONS '!$A$9:$D$174,MATCH('PRINT TARIFF'!$E96,'SPECIAL CONDITIONS '!$C$9:$C$174,0),MATCH("ID",'SPECIAL CONDITIONS '!$A$8:$D$8,0))</f>
        <v>20</v>
      </c>
      <c r="AB96" s="117" t="s">
        <v>223</v>
      </c>
      <c r="AC96" s="120" t="s">
        <v>224</v>
      </c>
      <c r="AD96" s="120" t="s">
        <v>225</v>
      </c>
      <c r="AE96" s="120">
        <v>1000</v>
      </c>
      <c r="AF96" s="121">
        <f>HOME!$F$18</f>
        <v>46204</v>
      </c>
      <c r="AG96" s="121">
        <f>HOME!$L$18</f>
        <v>46217</v>
      </c>
      <c r="AH96" s="122" t="b">
        <v>1</v>
      </c>
      <c r="AI96" s="176"/>
      <c r="AJ96" s="172"/>
      <c r="AK96" s="193"/>
      <c r="AL96" s="602"/>
      <c r="AM96" s="122"/>
      <c r="AN96" s="122"/>
    </row>
    <row r="97" spans="1:40" s="123" customFormat="1" ht="12.75" customHeight="1" x14ac:dyDescent="0.2">
      <c r="A97" s="411" t="s">
        <v>439</v>
      </c>
      <c r="B97" s="544" t="s">
        <v>235</v>
      </c>
      <c r="C97" s="618" t="s">
        <v>128</v>
      </c>
      <c r="D97" s="561" t="s">
        <v>110</v>
      </c>
      <c r="E97" s="411" t="s">
        <v>78</v>
      </c>
      <c r="F97" s="562" t="s">
        <v>1130</v>
      </c>
      <c r="G97" s="609"/>
      <c r="H97" s="557" t="s">
        <v>39</v>
      </c>
      <c r="I97" s="654">
        <v>59</v>
      </c>
      <c r="J97" s="654">
        <v>119</v>
      </c>
      <c r="K97" s="654">
        <v>59</v>
      </c>
      <c r="L97" s="550" t="s">
        <v>2308</v>
      </c>
      <c r="M97" s="558" t="s">
        <v>1123</v>
      </c>
      <c r="N97" s="558">
        <v>32</v>
      </c>
      <c r="O97" s="559">
        <v>0</v>
      </c>
      <c r="P97" s="564">
        <v>0</v>
      </c>
      <c r="Q97" s="564">
        <v>20</v>
      </c>
      <c r="R97" s="632">
        <v>0</v>
      </c>
      <c r="S97" s="563">
        <v>0</v>
      </c>
      <c r="T97" s="563">
        <v>7</v>
      </c>
      <c r="U97" s="563">
        <v>0</v>
      </c>
      <c r="V97" s="560">
        <v>0</v>
      </c>
      <c r="W97" s="560">
        <v>0</v>
      </c>
      <c r="X97" s="560">
        <v>0</v>
      </c>
      <c r="Y97" s="560">
        <v>0</v>
      </c>
      <c r="Z97" s="560">
        <v>0</v>
      </c>
      <c r="AA97" s="119">
        <f>INDEX('SPECIAL CONDITIONS '!$A$9:$D$174,MATCH('PRINT TARIFF'!$E97,'SPECIAL CONDITIONS '!$C$9:$C$174,0),MATCH("ID",'SPECIAL CONDITIONS '!$A$8:$D$8,0))</f>
        <v>21</v>
      </c>
      <c r="AB97" s="117" t="s">
        <v>223</v>
      </c>
      <c r="AC97" s="120" t="s">
        <v>224</v>
      </c>
      <c r="AD97" s="120" t="s">
        <v>225</v>
      </c>
      <c r="AE97" s="120">
        <v>1000</v>
      </c>
      <c r="AF97" s="121">
        <f>HOME!$F$18</f>
        <v>46204</v>
      </c>
      <c r="AG97" s="121">
        <f>HOME!$L$18</f>
        <v>46217</v>
      </c>
      <c r="AH97" s="122" t="b">
        <v>1</v>
      </c>
      <c r="AI97" s="176"/>
      <c r="AJ97" s="172"/>
      <c r="AK97" s="193"/>
      <c r="AL97" s="602"/>
      <c r="AM97" s="122"/>
      <c r="AN97" s="122"/>
    </row>
    <row r="98" spans="1:40" s="123" customFormat="1" ht="12.75" customHeight="1" x14ac:dyDescent="0.2">
      <c r="A98" s="411" t="s">
        <v>438</v>
      </c>
      <c r="B98" s="544" t="s">
        <v>236</v>
      </c>
      <c r="C98" s="618" t="s">
        <v>128</v>
      </c>
      <c r="D98" s="561" t="s">
        <v>110</v>
      </c>
      <c r="E98" s="411" t="s">
        <v>78</v>
      </c>
      <c r="F98" s="562" t="s">
        <v>1130</v>
      </c>
      <c r="G98" s="609"/>
      <c r="H98" s="557" t="s">
        <v>39</v>
      </c>
      <c r="I98" s="654">
        <v>57</v>
      </c>
      <c r="J98" s="654">
        <v>117</v>
      </c>
      <c r="K98" s="654">
        <v>117</v>
      </c>
      <c r="L98" s="550" t="s">
        <v>2308</v>
      </c>
      <c r="M98" s="558" t="s">
        <v>1123</v>
      </c>
      <c r="N98" s="558">
        <v>21</v>
      </c>
      <c r="O98" s="559">
        <v>0</v>
      </c>
      <c r="P98" s="564">
        <v>0</v>
      </c>
      <c r="Q98" s="564">
        <v>20</v>
      </c>
      <c r="R98" s="632">
        <v>0</v>
      </c>
      <c r="S98" s="563">
        <v>0</v>
      </c>
      <c r="T98" s="563">
        <v>7</v>
      </c>
      <c r="U98" s="563">
        <v>0</v>
      </c>
      <c r="V98" s="560">
        <v>0</v>
      </c>
      <c r="W98" s="560">
        <v>0</v>
      </c>
      <c r="X98" s="560">
        <v>0</v>
      </c>
      <c r="Y98" s="560">
        <v>0</v>
      </c>
      <c r="Z98" s="560">
        <v>0</v>
      </c>
      <c r="AA98" s="119">
        <f>INDEX('SPECIAL CONDITIONS '!$A$9:$D$174,MATCH('PRINT TARIFF'!$E98,'SPECIAL CONDITIONS '!$C$9:$C$174,0),MATCH("ID",'SPECIAL CONDITIONS '!$A$8:$D$8,0))</f>
        <v>21</v>
      </c>
      <c r="AB98" s="117" t="s">
        <v>223</v>
      </c>
      <c r="AC98" s="120" t="s">
        <v>224</v>
      </c>
      <c r="AD98" s="120" t="s">
        <v>225</v>
      </c>
      <c r="AE98" s="120">
        <v>1000</v>
      </c>
      <c r="AF98" s="121">
        <f>HOME!$F$18</f>
        <v>46204</v>
      </c>
      <c r="AG98" s="121">
        <f>HOME!$L$18</f>
        <v>46217</v>
      </c>
      <c r="AH98" s="122" t="b">
        <v>1</v>
      </c>
      <c r="AI98" s="176"/>
      <c r="AJ98" s="172"/>
      <c r="AK98" s="193"/>
      <c r="AL98" s="602"/>
      <c r="AM98" s="122"/>
      <c r="AN98" s="122"/>
    </row>
    <row r="99" spans="1:40" s="123" customFormat="1" ht="12.75" customHeight="1" x14ac:dyDescent="0.2">
      <c r="A99" s="411" t="s">
        <v>440</v>
      </c>
      <c r="B99" s="544" t="s">
        <v>237</v>
      </c>
      <c r="C99" s="618" t="s">
        <v>128</v>
      </c>
      <c r="D99" s="561" t="s">
        <v>110</v>
      </c>
      <c r="E99" s="411" t="s">
        <v>78</v>
      </c>
      <c r="F99" s="562" t="s">
        <v>1130</v>
      </c>
      <c r="G99" s="609"/>
      <c r="H99" s="557" t="s">
        <v>39</v>
      </c>
      <c r="I99" s="650">
        <v>59</v>
      </c>
      <c r="J99" s="654">
        <v>119</v>
      </c>
      <c r="K99" s="654">
        <v>118</v>
      </c>
      <c r="L99" s="550" t="s">
        <v>2308</v>
      </c>
      <c r="M99" s="558" t="s">
        <v>1123</v>
      </c>
      <c r="N99" s="558">
        <v>25</v>
      </c>
      <c r="O99" s="559">
        <v>0</v>
      </c>
      <c r="P99" s="564">
        <v>0</v>
      </c>
      <c r="Q99" s="564">
        <v>20</v>
      </c>
      <c r="R99" s="632">
        <v>0</v>
      </c>
      <c r="S99" s="563">
        <v>0</v>
      </c>
      <c r="T99" s="563">
        <v>7</v>
      </c>
      <c r="U99" s="563">
        <v>0</v>
      </c>
      <c r="V99" s="560">
        <v>0</v>
      </c>
      <c r="W99" s="560">
        <v>0</v>
      </c>
      <c r="X99" s="560">
        <v>0</v>
      </c>
      <c r="Y99" s="560">
        <v>0</v>
      </c>
      <c r="Z99" s="560">
        <v>0</v>
      </c>
      <c r="AA99" s="119">
        <f>INDEX('SPECIAL CONDITIONS '!$A$9:$D$174,MATCH('PRINT TARIFF'!$E99,'SPECIAL CONDITIONS '!$C$9:$C$174,0),MATCH("ID",'SPECIAL CONDITIONS '!$A$8:$D$8,0))</f>
        <v>21</v>
      </c>
      <c r="AB99" s="117" t="s">
        <v>223</v>
      </c>
      <c r="AC99" s="120" t="s">
        <v>224</v>
      </c>
      <c r="AD99" s="120" t="s">
        <v>225</v>
      </c>
      <c r="AE99" s="120">
        <v>1000</v>
      </c>
      <c r="AF99" s="121">
        <f>HOME!$F$18</f>
        <v>46204</v>
      </c>
      <c r="AG99" s="121">
        <f>HOME!$L$18</f>
        <v>46217</v>
      </c>
      <c r="AH99" s="122" t="b">
        <v>1</v>
      </c>
      <c r="AI99" s="176"/>
      <c r="AJ99" s="172"/>
      <c r="AK99" s="193"/>
      <c r="AL99" s="602"/>
      <c r="AM99" s="122"/>
      <c r="AN99" s="122"/>
    </row>
    <row r="100" spans="1:40" s="123" customFormat="1" ht="12.75" customHeight="1" x14ac:dyDescent="0.2">
      <c r="A100" s="411" t="s">
        <v>437</v>
      </c>
      <c r="B100" s="544" t="s">
        <v>238</v>
      </c>
      <c r="C100" s="618" t="s">
        <v>128</v>
      </c>
      <c r="D100" s="561" t="s">
        <v>110</v>
      </c>
      <c r="E100" s="411" t="s">
        <v>78</v>
      </c>
      <c r="F100" s="562" t="s">
        <v>1130</v>
      </c>
      <c r="G100" s="609"/>
      <c r="H100" s="557" t="s">
        <v>39</v>
      </c>
      <c r="I100" s="654">
        <v>57</v>
      </c>
      <c r="J100" s="654">
        <v>117</v>
      </c>
      <c r="K100" s="654">
        <v>117</v>
      </c>
      <c r="L100" s="550" t="s">
        <v>2308</v>
      </c>
      <c r="M100" s="558" t="s">
        <v>1123</v>
      </c>
      <c r="N100" s="558">
        <v>23</v>
      </c>
      <c r="O100" s="559">
        <v>0</v>
      </c>
      <c r="P100" s="564">
        <v>0</v>
      </c>
      <c r="Q100" s="564">
        <v>20</v>
      </c>
      <c r="R100" s="632">
        <v>0</v>
      </c>
      <c r="S100" s="563">
        <v>0</v>
      </c>
      <c r="T100" s="563">
        <v>7</v>
      </c>
      <c r="U100" s="563">
        <v>0</v>
      </c>
      <c r="V100" s="560">
        <v>0</v>
      </c>
      <c r="W100" s="560">
        <v>0</v>
      </c>
      <c r="X100" s="560">
        <v>0</v>
      </c>
      <c r="Y100" s="560">
        <v>0</v>
      </c>
      <c r="Z100" s="560">
        <v>0</v>
      </c>
      <c r="AA100" s="119">
        <f>INDEX('SPECIAL CONDITIONS '!$A$9:$D$174,MATCH('PRINT TARIFF'!$E100,'SPECIAL CONDITIONS '!$C$9:$C$174,0),MATCH("ID",'SPECIAL CONDITIONS '!$A$8:$D$8,0))</f>
        <v>21</v>
      </c>
      <c r="AB100" s="117" t="s">
        <v>223</v>
      </c>
      <c r="AC100" s="120" t="s">
        <v>224</v>
      </c>
      <c r="AD100" s="120" t="s">
        <v>225</v>
      </c>
      <c r="AE100" s="120">
        <v>1000</v>
      </c>
      <c r="AF100" s="121">
        <f>HOME!$F$18</f>
        <v>46204</v>
      </c>
      <c r="AG100" s="121">
        <f>HOME!$L$18</f>
        <v>46217</v>
      </c>
      <c r="AH100" s="122" t="b">
        <v>1</v>
      </c>
      <c r="AI100" s="176"/>
      <c r="AJ100" s="172"/>
      <c r="AK100" s="193"/>
      <c r="AL100" s="602"/>
      <c r="AM100" s="122"/>
      <c r="AN100" s="122"/>
    </row>
    <row r="101" spans="1:40" s="123" customFormat="1" ht="12.75" customHeight="1" x14ac:dyDescent="0.2">
      <c r="A101" s="411" t="s">
        <v>436</v>
      </c>
      <c r="B101" s="544" t="s">
        <v>239</v>
      </c>
      <c r="C101" s="618" t="s">
        <v>128</v>
      </c>
      <c r="D101" s="561" t="s">
        <v>110</v>
      </c>
      <c r="E101" s="411" t="s">
        <v>78</v>
      </c>
      <c r="F101" s="562" t="s">
        <v>1130</v>
      </c>
      <c r="G101" s="609"/>
      <c r="H101" s="557" t="s">
        <v>39</v>
      </c>
      <c r="I101" s="654">
        <v>57</v>
      </c>
      <c r="J101" s="654">
        <v>117</v>
      </c>
      <c r="K101" s="654">
        <v>117</v>
      </c>
      <c r="L101" s="550" t="s">
        <v>2308</v>
      </c>
      <c r="M101" s="558" t="s">
        <v>1123</v>
      </c>
      <c r="N101" s="558">
        <v>20</v>
      </c>
      <c r="O101" s="559">
        <v>0</v>
      </c>
      <c r="P101" s="564">
        <v>0</v>
      </c>
      <c r="Q101" s="564">
        <v>20</v>
      </c>
      <c r="R101" s="632">
        <v>0</v>
      </c>
      <c r="S101" s="563">
        <v>0</v>
      </c>
      <c r="T101" s="563">
        <v>7</v>
      </c>
      <c r="U101" s="563">
        <v>0</v>
      </c>
      <c r="V101" s="560">
        <v>0</v>
      </c>
      <c r="W101" s="560">
        <v>0</v>
      </c>
      <c r="X101" s="560">
        <v>0</v>
      </c>
      <c r="Y101" s="560">
        <v>0</v>
      </c>
      <c r="Z101" s="560">
        <v>0</v>
      </c>
      <c r="AA101" s="119">
        <f>INDEX('SPECIAL CONDITIONS '!$A$9:$D$174,MATCH('PRINT TARIFF'!$E101,'SPECIAL CONDITIONS '!$C$9:$C$174,0),MATCH("ID",'SPECIAL CONDITIONS '!$A$8:$D$8,0))</f>
        <v>21</v>
      </c>
      <c r="AB101" s="117" t="s">
        <v>223</v>
      </c>
      <c r="AC101" s="120" t="s">
        <v>224</v>
      </c>
      <c r="AD101" s="120" t="s">
        <v>225</v>
      </c>
      <c r="AE101" s="120">
        <v>1000</v>
      </c>
      <c r="AF101" s="121">
        <f>HOME!$F$18</f>
        <v>46204</v>
      </c>
      <c r="AG101" s="121">
        <f>HOME!$L$18</f>
        <v>46217</v>
      </c>
      <c r="AH101" s="122" t="b">
        <v>1</v>
      </c>
      <c r="AI101" s="176"/>
      <c r="AJ101" s="172"/>
      <c r="AK101" s="193"/>
      <c r="AL101" s="602"/>
      <c r="AM101" s="122"/>
      <c r="AN101" s="122"/>
    </row>
    <row r="102" spans="1:40" s="123" customFormat="1" ht="12.75" customHeight="1" x14ac:dyDescent="0.2">
      <c r="A102" s="411" t="s">
        <v>438</v>
      </c>
      <c r="B102" s="544" t="s">
        <v>236</v>
      </c>
      <c r="C102" s="618" t="s">
        <v>128</v>
      </c>
      <c r="D102" s="493" t="s">
        <v>110</v>
      </c>
      <c r="E102" s="411" t="s">
        <v>1939</v>
      </c>
      <c r="F102" s="565" t="s">
        <v>1230</v>
      </c>
      <c r="G102" s="611"/>
      <c r="H102" s="557" t="s">
        <v>39</v>
      </c>
      <c r="I102" s="649">
        <v>27</v>
      </c>
      <c r="J102" s="649">
        <v>27</v>
      </c>
      <c r="K102" s="649">
        <v>27</v>
      </c>
      <c r="L102" s="550" t="s">
        <v>173</v>
      </c>
      <c r="M102" s="558"/>
      <c r="N102" s="558">
        <v>23</v>
      </c>
      <c r="O102" s="559">
        <v>0</v>
      </c>
      <c r="P102" s="564">
        <v>0</v>
      </c>
      <c r="Q102" s="564">
        <v>20</v>
      </c>
      <c r="R102" s="632">
        <v>0</v>
      </c>
      <c r="S102" s="563">
        <v>0</v>
      </c>
      <c r="T102" s="563">
        <v>7</v>
      </c>
      <c r="U102" s="563">
        <v>0</v>
      </c>
      <c r="V102" s="560">
        <v>0</v>
      </c>
      <c r="W102" s="560">
        <v>0</v>
      </c>
      <c r="X102" s="560">
        <v>0</v>
      </c>
      <c r="Y102" s="560">
        <v>0</v>
      </c>
      <c r="Z102" s="560">
        <v>0</v>
      </c>
      <c r="AA102" s="119">
        <f>INDEX('SPECIAL CONDITIONS '!$A$9:$D$174,MATCH('PRINT TARIFF'!$E102,'SPECIAL CONDITIONS '!$C$9:$C$174,0),MATCH("ID",'SPECIAL CONDITIONS '!$A$8:$D$8,0))</f>
        <v>22</v>
      </c>
      <c r="AB102" s="117" t="s">
        <v>223</v>
      </c>
      <c r="AC102" s="120" t="s">
        <v>224</v>
      </c>
      <c r="AD102" s="120" t="s">
        <v>225</v>
      </c>
      <c r="AE102" s="120">
        <v>1000</v>
      </c>
      <c r="AF102" s="121">
        <f>HOME!$F$18</f>
        <v>46204</v>
      </c>
      <c r="AG102" s="121">
        <f>HOME!$L$18</f>
        <v>46217</v>
      </c>
      <c r="AH102" s="122" t="b">
        <v>1</v>
      </c>
      <c r="AI102" s="176"/>
      <c r="AJ102" s="172"/>
      <c r="AK102" s="193"/>
      <c r="AL102" s="602"/>
      <c r="AM102" s="122"/>
      <c r="AN102" s="122"/>
    </row>
    <row r="103" spans="1:40" s="123" customFormat="1" ht="12.75" customHeight="1" x14ac:dyDescent="0.2">
      <c r="A103" s="411" t="s">
        <v>437</v>
      </c>
      <c r="B103" s="544" t="s">
        <v>238</v>
      </c>
      <c r="C103" s="618" t="s">
        <v>128</v>
      </c>
      <c r="D103" s="493" t="s">
        <v>110</v>
      </c>
      <c r="E103" s="411" t="s">
        <v>1939</v>
      </c>
      <c r="F103" s="565" t="s">
        <v>1230</v>
      </c>
      <c r="G103" s="611"/>
      <c r="H103" s="557" t="s">
        <v>39</v>
      </c>
      <c r="I103" s="649">
        <v>27</v>
      </c>
      <c r="J103" s="649">
        <v>27</v>
      </c>
      <c r="K103" s="649">
        <v>27</v>
      </c>
      <c r="L103" s="550" t="s">
        <v>173</v>
      </c>
      <c r="M103" s="558"/>
      <c r="N103" s="558">
        <v>19</v>
      </c>
      <c r="O103" s="559">
        <v>0</v>
      </c>
      <c r="P103" s="564">
        <v>0</v>
      </c>
      <c r="Q103" s="564">
        <v>20</v>
      </c>
      <c r="R103" s="632">
        <v>0</v>
      </c>
      <c r="S103" s="563">
        <v>0</v>
      </c>
      <c r="T103" s="563">
        <v>7</v>
      </c>
      <c r="U103" s="563">
        <v>0</v>
      </c>
      <c r="V103" s="560">
        <v>0</v>
      </c>
      <c r="W103" s="560">
        <v>0</v>
      </c>
      <c r="X103" s="560">
        <v>0</v>
      </c>
      <c r="Y103" s="560">
        <v>0</v>
      </c>
      <c r="Z103" s="560">
        <v>0</v>
      </c>
      <c r="AA103" s="119">
        <f>INDEX('SPECIAL CONDITIONS '!$A$9:$D$174,MATCH('PRINT TARIFF'!$E103,'SPECIAL CONDITIONS '!$C$9:$C$174,0),MATCH("ID",'SPECIAL CONDITIONS '!$A$8:$D$8,0))</f>
        <v>22</v>
      </c>
      <c r="AB103" s="117" t="s">
        <v>223</v>
      </c>
      <c r="AC103" s="120" t="s">
        <v>224</v>
      </c>
      <c r="AD103" s="120" t="s">
        <v>225</v>
      </c>
      <c r="AE103" s="120">
        <v>1000</v>
      </c>
      <c r="AF103" s="121">
        <f>HOME!$F$18</f>
        <v>46204</v>
      </c>
      <c r="AG103" s="121">
        <f>HOME!$L$18</f>
        <v>46217</v>
      </c>
      <c r="AH103" s="122" t="b">
        <v>1</v>
      </c>
      <c r="AI103" s="176"/>
      <c r="AJ103" s="172"/>
      <c r="AK103" s="193"/>
      <c r="AL103" s="602"/>
      <c r="AM103" s="122"/>
      <c r="AN103" s="122"/>
    </row>
    <row r="104" spans="1:40" s="123" customFormat="1" ht="12.75" customHeight="1" x14ac:dyDescent="0.2">
      <c r="A104" s="411" t="s">
        <v>436</v>
      </c>
      <c r="B104" s="544" t="s">
        <v>239</v>
      </c>
      <c r="C104" s="618" t="s">
        <v>128</v>
      </c>
      <c r="D104" s="493" t="s">
        <v>110</v>
      </c>
      <c r="E104" s="411" t="s">
        <v>1939</v>
      </c>
      <c r="F104" s="565" t="s">
        <v>1230</v>
      </c>
      <c r="G104" s="611"/>
      <c r="H104" s="557" t="s">
        <v>39</v>
      </c>
      <c r="I104" s="649">
        <v>27</v>
      </c>
      <c r="J104" s="649">
        <v>27</v>
      </c>
      <c r="K104" s="649">
        <v>27</v>
      </c>
      <c r="L104" s="550" t="s">
        <v>173</v>
      </c>
      <c r="M104" s="558"/>
      <c r="N104" s="558">
        <v>16</v>
      </c>
      <c r="O104" s="559">
        <v>0</v>
      </c>
      <c r="P104" s="564">
        <v>0</v>
      </c>
      <c r="Q104" s="564">
        <v>20</v>
      </c>
      <c r="R104" s="632">
        <v>0</v>
      </c>
      <c r="S104" s="563">
        <v>0</v>
      </c>
      <c r="T104" s="563">
        <v>7</v>
      </c>
      <c r="U104" s="563">
        <v>0</v>
      </c>
      <c r="V104" s="560">
        <v>0</v>
      </c>
      <c r="W104" s="560">
        <v>0</v>
      </c>
      <c r="X104" s="560">
        <v>0</v>
      </c>
      <c r="Y104" s="560">
        <v>0</v>
      </c>
      <c r="Z104" s="560">
        <v>0</v>
      </c>
      <c r="AA104" s="119">
        <f>INDEX('SPECIAL CONDITIONS '!$A$9:$D$174,MATCH('PRINT TARIFF'!$E104,'SPECIAL CONDITIONS '!$C$9:$C$174,0),MATCH("ID",'SPECIAL CONDITIONS '!$A$8:$D$8,0))</f>
        <v>22</v>
      </c>
      <c r="AB104" s="117" t="s">
        <v>223</v>
      </c>
      <c r="AC104" s="120" t="s">
        <v>224</v>
      </c>
      <c r="AD104" s="120" t="s">
        <v>225</v>
      </c>
      <c r="AE104" s="120">
        <v>1000</v>
      </c>
      <c r="AF104" s="121">
        <f>HOME!$F$18</f>
        <v>46204</v>
      </c>
      <c r="AG104" s="121">
        <f>HOME!$L$18</f>
        <v>46217</v>
      </c>
      <c r="AH104" s="122" t="b">
        <v>1</v>
      </c>
      <c r="AI104" s="176"/>
      <c r="AJ104" s="172"/>
      <c r="AK104" s="193"/>
      <c r="AL104" s="602"/>
      <c r="AM104" s="122"/>
      <c r="AN104" s="122"/>
    </row>
    <row r="105" spans="1:40" s="123" customFormat="1" ht="12.75" customHeight="1" x14ac:dyDescent="0.2">
      <c r="A105" s="411" t="s">
        <v>439</v>
      </c>
      <c r="B105" s="544" t="s">
        <v>235</v>
      </c>
      <c r="C105" s="618" t="s">
        <v>128</v>
      </c>
      <c r="D105" s="561" t="s">
        <v>110</v>
      </c>
      <c r="E105" s="665" t="s">
        <v>64</v>
      </c>
      <c r="F105" s="562" t="s">
        <v>1124</v>
      </c>
      <c r="G105" s="609"/>
      <c r="H105" s="557" t="s">
        <v>39</v>
      </c>
      <c r="I105" s="666">
        <v>35</v>
      </c>
      <c r="J105" s="666">
        <v>91</v>
      </c>
      <c r="K105" s="666">
        <v>35</v>
      </c>
      <c r="L105" s="550" t="s">
        <v>2309</v>
      </c>
      <c r="M105" s="558" t="s">
        <v>1123</v>
      </c>
      <c r="N105" s="558">
        <v>32</v>
      </c>
      <c r="O105" s="559">
        <v>0</v>
      </c>
      <c r="P105" s="564">
        <v>0</v>
      </c>
      <c r="Q105" s="564">
        <v>20</v>
      </c>
      <c r="R105" s="632">
        <v>0</v>
      </c>
      <c r="S105" s="563">
        <v>0</v>
      </c>
      <c r="T105" s="563">
        <v>7</v>
      </c>
      <c r="U105" s="563">
        <v>0</v>
      </c>
      <c r="V105" s="560">
        <v>0</v>
      </c>
      <c r="W105" s="560">
        <v>0</v>
      </c>
      <c r="X105" s="560">
        <v>0</v>
      </c>
      <c r="Y105" s="560">
        <v>0</v>
      </c>
      <c r="Z105" s="560">
        <v>0</v>
      </c>
      <c r="AA105" s="119">
        <f>INDEX('SPECIAL CONDITIONS '!$A$9:$D$174,MATCH('PRINT TARIFF'!$E105,'SPECIAL CONDITIONS '!$C$9:$C$174,0),MATCH("ID",'SPECIAL CONDITIONS '!$A$8:$D$8,0))</f>
        <v>23</v>
      </c>
      <c r="AB105" s="117" t="s">
        <v>223</v>
      </c>
      <c r="AC105" s="120" t="s">
        <v>224</v>
      </c>
      <c r="AD105" s="120" t="s">
        <v>225</v>
      </c>
      <c r="AE105" s="120">
        <v>1000</v>
      </c>
      <c r="AF105" s="121">
        <f>HOME!$F$18</f>
        <v>46204</v>
      </c>
      <c r="AG105" s="121">
        <f>HOME!$L$18</f>
        <v>46217</v>
      </c>
      <c r="AH105" s="122" t="b">
        <v>1</v>
      </c>
      <c r="AI105" s="176"/>
      <c r="AJ105" s="172"/>
      <c r="AK105" s="193"/>
      <c r="AL105" s="602"/>
      <c r="AM105" s="122"/>
      <c r="AN105" s="122"/>
    </row>
    <row r="106" spans="1:40" s="123" customFormat="1" ht="12.75" customHeight="1" x14ac:dyDescent="0.2">
      <c r="A106" s="411" t="s">
        <v>438</v>
      </c>
      <c r="B106" s="544" t="s">
        <v>236</v>
      </c>
      <c r="C106" s="618" t="s">
        <v>128</v>
      </c>
      <c r="D106" s="561" t="s">
        <v>110</v>
      </c>
      <c r="E106" s="411" t="s">
        <v>64</v>
      </c>
      <c r="F106" s="562" t="s">
        <v>1124</v>
      </c>
      <c r="G106" s="609"/>
      <c r="H106" s="557" t="s">
        <v>39</v>
      </c>
      <c r="I106" s="649">
        <v>22</v>
      </c>
      <c r="J106" s="649">
        <v>22</v>
      </c>
      <c r="K106" s="649">
        <v>22</v>
      </c>
      <c r="L106" s="550" t="s">
        <v>173</v>
      </c>
      <c r="M106" s="558"/>
      <c r="N106" s="558">
        <v>21</v>
      </c>
      <c r="O106" s="559">
        <v>0</v>
      </c>
      <c r="P106" s="564">
        <v>0</v>
      </c>
      <c r="Q106" s="564">
        <v>20</v>
      </c>
      <c r="R106" s="632">
        <v>0</v>
      </c>
      <c r="S106" s="563">
        <v>0</v>
      </c>
      <c r="T106" s="563">
        <v>7</v>
      </c>
      <c r="U106" s="563">
        <v>0</v>
      </c>
      <c r="V106" s="560">
        <v>0</v>
      </c>
      <c r="W106" s="560">
        <v>0</v>
      </c>
      <c r="X106" s="560">
        <v>0</v>
      </c>
      <c r="Y106" s="560">
        <v>0</v>
      </c>
      <c r="Z106" s="560">
        <v>0</v>
      </c>
      <c r="AA106" s="119">
        <f>INDEX('SPECIAL CONDITIONS '!$A$9:$D$174,MATCH('PRINT TARIFF'!$E106,'SPECIAL CONDITIONS '!$C$9:$C$174,0),MATCH("ID",'SPECIAL CONDITIONS '!$A$8:$D$8,0))</f>
        <v>23</v>
      </c>
      <c r="AB106" s="117" t="s">
        <v>223</v>
      </c>
      <c r="AC106" s="120" t="s">
        <v>224</v>
      </c>
      <c r="AD106" s="120" t="s">
        <v>225</v>
      </c>
      <c r="AE106" s="120">
        <v>1000</v>
      </c>
      <c r="AF106" s="121">
        <f>HOME!$F$18</f>
        <v>46204</v>
      </c>
      <c r="AG106" s="121">
        <f>HOME!$L$18</f>
        <v>46217</v>
      </c>
      <c r="AH106" s="122" t="b">
        <v>1</v>
      </c>
      <c r="AI106" s="176"/>
      <c r="AJ106" s="172"/>
      <c r="AK106" s="193"/>
      <c r="AL106" s="602"/>
      <c r="AM106" s="122"/>
      <c r="AN106" s="122"/>
    </row>
    <row r="107" spans="1:40" s="123" customFormat="1" ht="12.75" customHeight="1" x14ac:dyDescent="0.2">
      <c r="A107" s="411" t="s">
        <v>440</v>
      </c>
      <c r="B107" s="544" t="s">
        <v>237</v>
      </c>
      <c r="C107" s="618" t="s">
        <v>128</v>
      </c>
      <c r="D107" s="561" t="s">
        <v>110</v>
      </c>
      <c r="E107" s="411" t="s">
        <v>64</v>
      </c>
      <c r="F107" s="562" t="s">
        <v>1124</v>
      </c>
      <c r="G107" s="609"/>
      <c r="H107" s="557" t="s">
        <v>39</v>
      </c>
      <c r="I107" s="649">
        <v>21</v>
      </c>
      <c r="J107" s="649">
        <v>21</v>
      </c>
      <c r="K107" s="649">
        <v>21</v>
      </c>
      <c r="L107" s="550" t="s">
        <v>173</v>
      </c>
      <c r="M107" s="558"/>
      <c r="N107" s="558">
        <v>20</v>
      </c>
      <c r="O107" s="559">
        <v>0</v>
      </c>
      <c r="P107" s="564">
        <v>0</v>
      </c>
      <c r="Q107" s="564">
        <v>20</v>
      </c>
      <c r="R107" s="632">
        <v>0</v>
      </c>
      <c r="S107" s="563">
        <v>0</v>
      </c>
      <c r="T107" s="563">
        <v>7</v>
      </c>
      <c r="U107" s="563">
        <v>0</v>
      </c>
      <c r="V107" s="560">
        <v>0</v>
      </c>
      <c r="W107" s="560">
        <v>0</v>
      </c>
      <c r="X107" s="560">
        <v>0</v>
      </c>
      <c r="Y107" s="560">
        <v>0</v>
      </c>
      <c r="Z107" s="560">
        <v>0</v>
      </c>
      <c r="AA107" s="119">
        <f>INDEX('SPECIAL CONDITIONS '!$A$9:$D$174,MATCH('PRINT TARIFF'!$E107,'SPECIAL CONDITIONS '!$C$9:$C$174,0),MATCH("ID",'SPECIAL CONDITIONS '!$A$8:$D$8,0))</f>
        <v>23</v>
      </c>
      <c r="AB107" s="117" t="s">
        <v>223</v>
      </c>
      <c r="AC107" s="120" t="s">
        <v>224</v>
      </c>
      <c r="AD107" s="120" t="s">
        <v>225</v>
      </c>
      <c r="AE107" s="120">
        <v>1000</v>
      </c>
      <c r="AF107" s="121">
        <f>HOME!$F$18</f>
        <v>46204</v>
      </c>
      <c r="AG107" s="121">
        <f>HOME!$L$18</f>
        <v>46217</v>
      </c>
      <c r="AH107" s="122" t="b">
        <v>1</v>
      </c>
      <c r="AI107" s="176"/>
      <c r="AJ107" s="172"/>
      <c r="AK107" s="193"/>
      <c r="AL107" s="602"/>
      <c r="AM107" s="122"/>
      <c r="AN107" s="122"/>
    </row>
    <row r="108" spans="1:40" s="123" customFormat="1" ht="12.75" customHeight="1" x14ac:dyDescent="0.2">
      <c r="A108" s="411" t="s">
        <v>437</v>
      </c>
      <c r="B108" s="544" t="s">
        <v>238</v>
      </c>
      <c r="C108" s="618" t="s">
        <v>128</v>
      </c>
      <c r="D108" s="561" t="s">
        <v>110</v>
      </c>
      <c r="E108" s="411" t="s">
        <v>64</v>
      </c>
      <c r="F108" s="562" t="s">
        <v>1124</v>
      </c>
      <c r="G108" s="609"/>
      <c r="H108" s="557" t="s">
        <v>39</v>
      </c>
      <c r="I108" s="649">
        <v>22</v>
      </c>
      <c r="J108" s="649">
        <v>22</v>
      </c>
      <c r="K108" s="649">
        <v>22</v>
      </c>
      <c r="L108" s="550" t="s">
        <v>173</v>
      </c>
      <c r="M108" s="558"/>
      <c r="N108" s="572" t="s">
        <v>1447</v>
      </c>
      <c r="O108" s="559">
        <v>0</v>
      </c>
      <c r="P108" s="564">
        <v>0</v>
      </c>
      <c r="Q108" s="564">
        <v>20</v>
      </c>
      <c r="R108" s="632">
        <v>0</v>
      </c>
      <c r="S108" s="563">
        <v>0</v>
      </c>
      <c r="T108" s="563">
        <v>7</v>
      </c>
      <c r="U108" s="563">
        <v>0</v>
      </c>
      <c r="V108" s="560">
        <v>0</v>
      </c>
      <c r="W108" s="560">
        <v>0</v>
      </c>
      <c r="X108" s="560">
        <v>0</v>
      </c>
      <c r="Y108" s="560">
        <v>0</v>
      </c>
      <c r="Z108" s="560">
        <v>0</v>
      </c>
      <c r="AA108" s="119">
        <f>INDEX('SPECIAL CONDITIONS '!$A$9:$D$174,MATCH('PRINT TARIFF'!$E108,'SPECIAL CONDITIONS '!$C$9:$C$174,0),MATCH("ID",'SPECIAL CONDITIONS '!$A$8:$D$8,0))</f>
        <v>23</v>
      </c>
      <c r="AB108" s="117" t="s">
        <v>223</v>
      </c>
      <c r="AC108" s="120" t="s">
        <v>224</v>
      </c>
      <c r="AD108" s="120" t="s">
        <v>225</v>
      </c>
      <c r="AE108" s="120">
        <v>1000</v>
      </c>
      <c r="AF108" s="121">
        <f>HOME!$F$18</f>
        <v>46204</v>
      </c>
      <c r="AG108" s="121">
        <f>HOME!$L$18</f>
        <v>46217</v>
      </c>
      <c r="AH108" s="122" t="b">
        <v>1</v>
      </c>
      <c r="AI108" s="176"/>
      <c r="AJ108" s="172"/>
      <c r="AK108" s="193"/>
      <c r="AL108" s="602"/>
      <c r="AM108" s="122"/>
      <c r="AN108" s="122"/>
    </row>
    <row r="109" spans="1:40" s="123" customFormat="1" ht="12.75" customHeight="1" x14ac:dyDescent="0.2">
      <c r="A109" s="411" t="s">
        <v>436</v>
      </c>
      <c r="B109" s="544" t="s">
        <v>239</v>
      </c>
      <c r="C109" s="618" t="s">
        <v>128</v>
      </c>
      <c r="D109" s="561" t="s">
        <v>110</v>
      </c>
      <c r="E109" s="411" t="s">
        <v>64</v>
      </c>
      <c r="F109" s="562" t="s">
        <v>1124</v>
      </c>
      <c r="G109" s="609"/>
      <c r="H109" s="557" t="s">
        <v>39</v>
      </c>
      <c r="I109" s="649">
        <v>22</v>
      </c>
      <c r="J109" s="649">
        <v>22</v>
      </c>
      <c r="K109" s="649">
        <v>22</v>
      </c>
      <c r="L109" s="550" t="s">
        <v>173</v>
      </c>
      <c r="M109" s="558"/>
      <c r="N109" s="572" t="s">
        <v>1998</v>
      </c>
      <c r="O109" s="559">
        <v>0</v>
      </c>
      <c r="P109" s="564">
        <v>0</v>
      </c>
      <c r="Q109" s="564">
        <v>20</v>
      </c>
      <c r="R109" s="632">
        <v>0</v>
      </c>
      <c r="S109" s="563">
        <v>0</v>
      </c>
      <c r="T109" s="563">
        <v>7</v>
      </c>
      <c r="U109" s="563">
        <v>0</v>
      </c>
      <c r="V109" s="560">
        <v>0</v>
      </c>
      <c r="W109" s="560">
        <v>0</v>
      </c>
      <c r="X109" s="560">
        <v>0</v>
      </c>
      <c r="Y109" s="560">
        <v>0</v>
      </c>
      <c r="Z109" s="560">
        <v>0</v>
      </c>
      <c r="AA109" s="119">
        <f>INDEX('SPECIAL CONDITIONS '!$A$9:$D$174,MATCH('PRINT TARIFF'!$E109,'SPECIAL CONDITIONS '!$C$9:$C$174,0),MATCH("ID",'SPECIAL CONDITIONS '!$A$8:$D$8,0))</f>
        <v>23</v>
      </c>
      <c r="AB109" s="117" t="s">
        <v>223</v>
      </c>
      <c r="AC109" s="120" t="s">
        <v>224</v>
      </c>
      <c r="AD109" s="120" t="s">
        <v>225</v>
      </c>
      <c r="AE109" s="120">
        <v>1000</v>
      </c>
      <c r="AF109" s="121">
        <f>HOME!$F$18</f>
        <v>46204</v>
      </c>
      <c r="AG109" s="121">
        <f>HOME!$L$18</f>
        <v>46217</v>
      </c>
      <c r="AH109" s="122" t="b">
        <v>1</v>
      </c>
      <c r="AI109" s="176"/>
      <c r="AJ109" s="172"/>
      <c r="AK109" s="193"/>
      <c r="AL109" s="602"/>
      <c r="AM109" s="122"/>
      <c r="AN109" s="122"/>
    </row>
    <row r="110" spans="1:40" s="123" customFormat="1" ht="12.75" customHeight="1" x14ac:dyDescent="0.2">
      <c r="A110" s="411" t="s">
        <v>439</v>
      </c>
      <c r="B110" s="544" t="s">
        <v>235</v>
      </c>
      <c r="C110" s="618" t="s">
        <v>128</v>
      </c>
      <c r="D110" s="561" t="s">
        <v>110</v>
      </c>
      <c r="E110" s="411" t="s">
        <v>65</v>
      </c>
      <c r="F110" s="562" t="s">
        <v>1126</v>
      </c>
      <c r="G110" s="609"/>
      <c r="H110" s="557" t="s">
        <v>39</v>
      </c>
      <c r="I110" s="649">
        <v>60</v>
      </c>
      <c r="J110" s="649">
        <v>60</v>
      </c>
      <c r="K110" s="649">
        <v>60</v>
      </c>
      <c r="L110" s="550" t="s">
        <v>173</v>
      </c>
      <c r="M110" s="558"/>
      <c r="N110" s="558">
        <v>37</v>
      </c>
      <c r="O110" s="559">
        <v>0</v>
      </c>
      <c r="P110" s="564">
        <v>0</v>
      </c>
      <c r="Q110" s="564">
        <v>20</v>
      </c>
      <c r="R110" s="632">
        <v>0</v>
      </c>
      <c r="S110" s="563">
        <v>0</v>
      </c>
      <c r="T110" s="637">
        <v>19</v>
      </c>
      <c r="U110" s="563">
        <v>10</v>
      </c>
      <c r="V110" s="560">
        <v>0</v>
      </c>
      <c r="W110" s="560">
        <v>0</v>
      </c>
      <c r="X110" s="560">
        <v>0</v>
      </c>
      <c r="Y110" s="560">
        <v>0</v>
      </c>
      <c r="Z110" s="560">
        <v>0</v>
      </c>
      <c r="AA110" s="119">
        <f>INDEX('SPECIAL CONDITIONS '!$A$9:$D$174,MATCH('PRINT TARIFF'!$E110,'SPECIAL CONDITIONS '!$C$9:$C$174,0),MATCH("ID",'SPECIAL CONDITIONS '!$A$8:$D$8,0))</f>
        <v>24</v>
      </c>
      <c r="AB110" s="117" t="s">
        <v>223</v>
      </c>
      <c r="AC110" s="120" t="s">
        <v>224</v>
      </c>
      <c r="AD110" s="120" t="s">
        <v>225</v>
      </c>
      <c r="AE110" s="120">
        <v>1000</v>
      </c>
      <c r="AF110" s="121">
        <f>HOME!$F$18</f>
        <v>46204</v>
      </c>
      <c r="AG110" s="121">
        <f>HOME!$L$18</f>
        <v>46217</v>
      </c>
      <c r="AH110" s="122" t="b">
        <v>1</v>
      </c>
      <c r="AI110" s="176"/>
      <c r="AJ110" s="172"/>
      <c r="AK110" s="193"/>
      <c r="AL110" s="602"/>
      <c r="AM110" s="122"/>
      <c r="AN110" s="122"/>
    </row>
    <row r="111" spans="1:40" s="123" customFormat="1" ht="12.75" customHeight="1" x14ac:dyDescent="0.2">
      <c r="A111" s="411" t="s">
        <v>438</v>
      </c>
      <c r="B111" s="544" t="s">
        <v>236</v>
      </c>
      <c r="C111" s="618" t="s">
        <v>128</v>
      </c>
      <c r="D111" s="561" t="s">
        <v>110</v>
      </c>
      <c r="E111" s="411" t="s">
        <v>65</v>
      </c>
      <c r="F111" s="562" t="s">
        <v>1126</v>
      </c>
      <c r="G111" s="609"/>
      <c r="H111" s="557" t="s">
        <v>39</v>
      </c>
      <c r="I111" s="649">
        <v>22</v>
      </c>
      <c r="J111" s="649">
        <v>22</v>
      </c>
      <c r="K111" s="649">
        <v>22</v>
      </c>
      <c r="L111" s="550" t="s">
        <v>173</v>
      </c>
      <c r="M111" s="558"/>
      <c r="N111" s="558">
        <v>26</v>
      </c>
      <c r="O111" s="559">
        <v>0</v>
      </c>
      <c r="P111" s="564">
        <v>0</v>
      </c>
      <c r="Q111" s="564">
        <v>20</v>
      </c>
      <c r="R111" s="632">
        <v>0</v>
      </c>
      <c r="S111" s="563">
        <v>0</v>
      </c>
      <c r="T111" s="563">
        <v>7</v>
      </c>
      <c r="U111" s="563">
        <v>0</v>
      </c>
      <c r="V111" s="560">
        <v>0</v>
      </c>
      <c r="W111" s="560">
        <v>0</v>
      </c>
      <c r="X111" s="560">
        <v>0</v>
      </c>
      <c r="Y111" s="560">
        <v>0</v>
      </c>
      <c r="Z111" s="560">
        <v>0</v>
      </c>
      <c r="AA111" s="119">
        <f>INDEX('SPECIAL CONDITIONS '!$A$9:$D$174,MATCH('PRINT TARIFF'!$E111,'SPECIAL CONDITIONS '!$C$9:$C$174,0),MATCH("ID",'SPECIAL CONDITIONS '!$A$8:$D$8,0))</f>
        <v>24</v>
      </c>
      <c r="AB111" s="117" t="s">
        <v>223</v>
      </c>
      <c r="AC111" s="120" t="s">
        <v>224</v>
      </c>
      <c r="AD111" s="120" t="s">
        <v>225</v>
      </c>
      <c r="AE111" s="120">
        <v>1000</v>
      </c>
      <c r="AF111" s="121">
        <f>HOME!$F$18</f>
        <v>46204</v>
      </c>
      <c r="AG111" s="121">
        <f>HOME!$L$18</f>
        <v>46217</v>
      </c>
      <c r="AH111" s="122" t="b">
        <v>1</v>
      </c>
      <c r="AI111" s="176"/>
      <c r="AJ111" s="172"/>
      <c r="AK111" s="193"/>
      <c r="AL111" s="602"/>
      <c r="AM111" s="122"/>
      <c r="AN111" s="122"/>
    </row>
    <row r="112" spans="1:40" s="123" customFormat="1" ht="12.75" customHeight="1" x14ac:dyDescent="0.2">
      <c r="A112" s="411" t="s">
        <v>440</v>
      </c>
      <c r="B112" s="544" t="s">
        <v>237</v>
      </c>
      <c r="C112" s="618" t="s">
        <v>128</v>
      </c>
      <c r="D112" s="561" t="s">
        <v>110</v>
      </c>
      <c r="E112" s="411" t="s">
        <v>65</v>
      </c>
      <c r="F112" s="562" t="s">
        <v>1126</v>
      </c>
      <c r="G112" s="609"/>
      <c r="H112" s="557" t="s">
        <v>39</v>
      </c>
      <c r="I112" s="649">
        <v>21</v>
      </c>
      <c r="J112" s="649">
        <v>21</v>
      </c>
      <c r="K112" s="649">
        <v>21</v>
      </c>
      <c r="L112" s="550" t="s">
        <v>2310</v>
      </c>
      <c r="M112" s="558"/>
      <c r="N112" s="558">
        <v>26</v>
      </c>
      <c r="O112" s="559">
        <v>0</v>
      </c>
      <c r="P112" s="564">
        <v>0</v>
      </c>
      <c r="Q112" s="564">
        <v>20</v>
      </c>
      <c r="R112" s="632">
        <v>0</v>
      </c>
      <c r="S112" s="563">
        <v>0</v>
      </c>
      <c r="T112" s="563">
        <v>7</v>
      </c>
      <c r="U112" s="563">
        <v>0</v>
      </c>
      <c r="V112" s="560">
        <v>0</v>
      </c>
      <c r="W112" s="560">
        <v>0</v>
      </c>
      <c r="X112" s="560">
        <v>0</v>
      </c>
      <c r="Y112" s="560">
        <v>0</v>
      </c>
      <c r="Z112" s="560">
        <v>0</v>
      </c>
      <c r="AA112" s="119">
        <f>INDEX('SPECIAL CONDITIONS '!$A$9:$D$174,MATCH('PRINT TARIFF'!$E112,'SPECIAL CONDITIONS '!$C$9:$C$174,0),MATCH("ID",'SPECIAL CONDITIONS '!$A$8:$D$8,0))</f>
        <v>24</v>
      </c>
      <c r="AB112" s="117" t="s">
        <v>223</v>
      </c>
      <c r="AC112" s="120" t="s">
        <v>224</v>
      </c>
      <c r="AD112" s="120" t="s">
        <v>225</v>
      </c>
      <c r="AE112" s="120">
        <v>1000</v>
      </c>
      <c r="AF112" s="121">
        <f>HOME!$F$18</f>
        <v>46204</v>
      </c>
      <c r="AG112" s="121">
        <f>HOME!$L$18</f>
        <v>46217</v>
      </c>
      <c r="AH112" s="122" t="b">
        <v>1</v>
      </c>
      <c r="AI112" s="176"/>
      <c r="AJ112" s="172"/>
      <c r="AK112" s="193"/>
      <c r="AL112" s="602"/>
      <c r="AM112" s="122"/>
      <c r="AN112" s="122"/>
    </row>
    <row r="113" spans="1:40" s="123" customFormat="1" ht="12.75" customHeight="1" x14ac:dyDescent="0.2">
      <c r="A113" s="411" t="s">
        <v>437</v>
      </c>
      <c r="B113" s="544" t="s">
        <v>238</v>
      </c>
      <c r="C113" s="618" t="s">
        <v>128</v>
      </c>
      <c r="D113" s="561" t="s">
        <v>110</v>
      </c>
      <c r="E113" s="411" t="s">
        <v>65</v>
      </c>
      <c r="F113" s="562" t="s">
        <v>1126</v>
      </c>
      <c r="G113" s="609"/>
      <c r="H113" s="557" t="s">
        <v>39</v>
      </c>
      <c r="I113" s="649">
        <v>22</v>
      </c>
      <c r="J113" s="649">
        <v>22</v>
      </c>
      <c r="K113" s="649">
        <v>22</v>
      </c>
      <c r="L113" s="550" t="s">
        <v>173</v>
      </c>
      <c r="M113" s="558"/>
      <c r="N113" s="558">
        <v>17</v>
      </c>
      <c r="O113" s="559">
        <v>0</v>
      </c>
      <c r="P113" s="564">
        <v>0</v>
      </c>
      <c r="Q113" s="564">
        <v>20</v>
      </c>
      <c r="R113" s="632">
        <v>0</v>
      </c>
      <c r="S113" s="563">
        <v>0</v>
      </c>
      <c r="T113" s="563">
        <v>7</v>
      </c>
      <c r="U113" s="563">
        <v>0</v>
      </c>
      <c r="V113" s="560">
        <v>0</v>
      </c>
      <c r="W113" s="560">
        <v>0</v>
      </c>
      <c r="X113" s="560">
        <v>0</v>
      </c>
      <c r="Y113" s="560">
        <v>0</v>
      </c>
      <c r="Z113" s="560">
        <v>0</v>
      </c>
      <c r="AA113" s="119">
        <f>INDEX('SPECIAL CONDITIONS '!$A$9:$D$174,MATCH('PRINT TARIFF'!$E113,'SPECIAL CONDITIONS '!$C$9:$C$174,0),MATCH("ID",'SPECIAL CONDITIONS '!$A$8:$D$8,0))</f>
        <v>24</v>
      </c>
      <c r="AB113" s="117" t="s">
        <v>223</v>
      </c>
      <c r="AC113" s="120" t="s">
        <v>224</v>
      </c>
      <c r="AD113" s="120" t="s">
        <v>225</v>
      </c>
      <c r="AE113" s="120">
        <v>1000</v>
      </c>
      <c r="AF113" s="121">
        <f>HOME!$F$18</f>
        <v>46204</v>
      </c>
      <c r="AG113" s="121">
        <f>HOME!$L$18</f>
        <v>46217</v>
      </c>
      <c r="AH113" s="122" t="b">
        <v>1</v>
      </c>
      <c r="AI113" s="176"/>
      <c r="AJ113" s="172"/>
      <c r="AK113" s="193"/>
      <c r="AL113" s="602"/>
      <c r="AM113" s="122"/>
      <c r="AN113" s="122"/>
    </row>
    <row r="114" spans="1:40" s="123" customFormat="1" ht="12.75" customHeight="1" x14ac:dyDescent="0.2">
      <c r="A114" s="411" t="s">
        <v>436</v>
      </c>
      <c r="B114" s="544" t="s">
        <v>239</v>
      </c>
      <c r="C114" s="618" t="s">
        <v>128</v>
      </c>
      <c r="D114" s="561" t="s">
        <v>110</v>
      </c>
      <c r="E114" s="411" t="s">
        <v>65</v>
      </c>
      <c r="F114" s="562" t="s">
        <v>1126</v>
      </c>
      <c r="G114" s="609"/>
      <c r="H114" s="557" t="s">
        <v>39</v>
      </c>
      <c r="I114" s="649">
        <v>22</v>
      </c>
      <c r="J114" s="649">
        <v>22</v>
      </c>
      <c r="K114" s="649">
        <v>22</v>
      </c>
      <c r="L114" s="550" t="s">
        <v>173</v>
      </c>
      <c r="M114" s="558"/>
      <c r="N114" s="558">
        <v>19</v>
      </c>
      <c r="O114" s="559">
        <v>0</v>
      </c>
      <c r="P114" s="564">
        <v>0</v>
      </c>
      <c r="Q114" s="564">
        <v>20</v>
      </c>
      <c r="R114" s="632">
        <v>0</v>
      </c>
      <c r="S114" s="563">
        <v>0</v>
      </c>
      <c r="T114" s="563">
        <v>7</v>
      </c>
      <c r="U114" s="563">
        <v>0</v>
      </c>
      <c r="V114" s="560">
        <v>0</v>
      </c>
      <c r="W114" s="560">
        <v>0</v>
      </c>
      <c r="X114" s="560">
        <v>0</v>
      </c>
      <c r="Y114" s="560">
        <v>0</v>
      </c>
      <c r="Z114" s="560">
        <v>0</v>
      </c>
      <c r="AA114" s="119">
        <f>INDEX('SPECIAL CONDITIONS '!$A$9:$D$174,MATCH('PRINT TARIFF'!$E114,'SPECIAL CONDITIONS '!$C$9:$C$174,0),MATCH("ID",'SPECIAL CONDITIONS '!$A$8:$D$8,0))</f>
        <v>24</v>
      </c>
      <c r="AB114" s="117" t="s">
        <v>223</v>
      </c>
      <c r="AC114" s="120" t="s">
        <v>224</v>
      </c>
      <c r="AD114" s="120" t="s">
        <v>225</v>
      </c>
      <c r="AE114" s="120">
        <v>1000</v>
      </c>
      <c r="AF114" s="121">
        <f>HOME!$F$18</f>
        <v>46204</v>
      </c>
      <c r="AG114" s="121">
        <f>HOME!$L$18</f>
        <v>46217</v>
      </c>
      <c r="AH114" s="122" t="b">
        <v>1</v>
      </c>
      <c r="AI114" s="176"/>
      <c r="AJ114" s="172"/>
      <c r="AK114" s="193"/>
      <c r="AL114" s="602"/>
      <c r="AM114" s="122"/>
      <c r="AN114" s="122"/>
    </row>
    <row r="115" spans="1:40" s="123" customFormat="1" ht="12.75" customHeight="1" x14ac:dyDescent="0.2">
      <c r="A115" s="411" t="s">
        <v>439</v>
      </c>
      <c r="B115" s="544" t="s">
        <v>235</v>
      </c>
      <c r="C115" s="618" t="s">
        <v>128</v>
      </c>
      <c r="D115" s="493" t="s">
        <v>110</v>
      </c>
      <c r="E115" s="411" t="s">
        <v>514</v>
      </c>
      <c r="F115" s="565" t="s">
        <v>515</v>
      </c>
      <c r="G115" s="611"/>
      <c r="H115" s="557" t="s">
        <v>39</v>
      </c>
      <c r="I115" s="649">
        <v>73</v>
      </c>
      <c r="J115" s="649">
        <v>110</v>
      </c>
      <c r="K115" s="650">
        <v>123</v>
      </c>
      <c r="L115" s="550" t="s">
        <v>2304</v>
      </c>
      <c r="M115" s="558" t="s">
        <v>259</v>
      </c>
      <c r="N115" s="558">
        <v>29</v>
      </c>
      <c r="O115" s="559">
        <v>0</v>
      </c>
      <c r="P115" s="564">
        <v>0</v>
      </c>
      <c r="Q115" s="564">
        <v>20</v>
      </c>
      <c r="R115" s="632">
        <v>0</v>
      </c>
      <c r="S115" s="563">
        <v>0</v>
      </c>
      <c r="T115" s="560">
        <v>7</v>
      </c>
      <c r="U115" s="560">
        <v>10</v>
      </c>
      <c r="V115" s="560">
        <v>0</v>
      </c>
      <c r="W115" s="560">
        <v>0</v>
      </c>
      <c r="X115" s="560">
        <v>0</v>
      </c>
      <c r="Y115" s="560">
        <v>0</v>
      </c>
      <c r="Z115" s="560">
        <v>0</v>
      </c>
      <c r="AA115" s="119">
        <f>INDEX('SPECIAL CONDITIONS '!$A$9:$D$174,MATCH('PRINT TARIFF'!$E115,'SPECIAL CONDITIONS '!$C$9:$C$174,0),MATCH("ID",'SPECIAL CONDITIONS '!$A$8:$D$8,0))</f>
        <v>25</v>
      </c>
      <c r="AB115" s="117" t="s">
        <v>223</v>
      </c>
      <c r="AC115" s="120" t="s">
        <v>224</v>
      </c>
      <c r="AD115" s="120" t="s">
        <v>225</v>
      </c>
      <c r="AE115" s="120">
        <v>1000</v>
      </c>
      <c r="AF115" s="121">
        <f>HOME!$F$18</f>
        <v>46204</v>
      </c>
      <c r="AG115" s="121">
        <f>HOME!$L$18</f>
        <v>46217</v>
      </c>
      <c r="AH115" s="122" t="b">
        <v>1</v>
      </c>
      <c r="AI115" s="176"/>
      <c r="AJ115" s="172"/>
      <c r="AK115" s="193"/>
      <c r="AL115" s="602"/>
      <c r="AM115" s="122"/>
      <c r="AN115" s="122"/>
    </row>
    <row r="116" spans="1:40" s="123" customFormat="1" ht="12.75" customHeight="1" x14ac:dyDescent="0.2">
      <c r="A116" s="411" t="s">
        <v>438</v>
      </c>
      <c r="B116" s="544" t="s">
        <v>236</v>
      </c>
      <c r="C116" s="618" t="s">
        <v>128</v>
      </c>
      <c r="D116" s="493" t="s">
        <v>110</v>
      </c>
      <c r="E116" s="411" t="s">
        <v>514</v>
      </c>
      <c r="F116" s="565" t="s">
        <v>515</v>
      </c>
      <c r="G116" s="611"/>
      <c r="H116" s="557" t="s">
        <v>39</v>
      </c>
      <c r="I116" s="649">
        <v>73</v>
      </c>
      <c r="J116" s="649">
        <v>113</v>
      </c>
      <c r="K116" s="650">
        <v>128</v>
      </c>
      <c r="L116" s="550" t="s">
        <v>2304</v>
      </c>
      <c r="M116" s="558" t="s">
        <v>259</v>
      </c>
      <c r="N116" s="558">
        <v>23</v>
      </c>
      <c r="O116" s="559">
        <v>0</v>
      </c>
      <c r="P116" s="564">
        <v>0</v>
      </c>
      <c r="Q116" s="564">
        <v>20</v>
      </c>
      <c r="R116" s="632">
        <v>0</v>
      </c>
      <c r="S116" s="563">
        <v>0</v>
      </c>
      <c r="T116" s="560">
        <v>7</v>
      </c>
      <c r="U116" s="560">
        <v>10</v>
      </c>
      <c r="V116" s="560">
        <v>0</v>
      </c>
      <c r="W116" s="560">
        <v>0</v>
      </c>
      <c r="X116" s="560">
        <v>0</v>
      </c>
      <c r="Y116" s="560">
        <v>0</v>
      </c>
      <c r="Z116" s="560">
        <v>0</v>
      </c>
      <c r="AA116" s="119">
        <f>INDEX('SPECIAL CONDITIONS '!$A$9:$D$174,MATCH('PRINT TARIFF'!$E116,'SPECIAL CONDITIONS '!$C$9:$C$174,0),MATCH("ID",'SPECIAL CONDITIONS '!$A$8:$D$8,0))</f>
        <v>25</v>
      </c>
      <c r="AB116" s="117" t="s">
        <v>223</v>
      </c>
      <c r="AC116" s="120" t="s">
        <v>224</v>
      </c>
      <c r="AD116" s="120" t="s">
        <v>225</v>
      </c>
      <c r="AE116" s="120">
        <v>1000</v>
      </c>
      <c r="AF116" s="121">
        <f>HOME!$F$18</f>
        <v>46204</v>
      </c>
      <c r="AG116" s="121">
        <f>HOME!$L$18</f>
        <v>46217</v>
      </c>
      <c r="AH116" s="122" t="b">
        <v>1</v>
      </c>
      <c r="AI116" s="176"/>
      <c r="AJ116" s="172"/>
      <c r="AK116" s="193"/>
      <c r="AL116" s="602"/>
      <c r="AM116" s="122"/>
      <c r="AN116" s="122"/>
    </row>
    <row r="117" spans="1:40" s="123" customFormat="1" ht="12.75" customHeight="1" x14ac:dyDescent="0.2">
      <c r="A117" s="411" t="s">
        <v>440</v>
      </c>
      <c r="B117" s="544" t="s">
        <v>237</v>
      </c>
      <c r="C117" s="618" t="s">
        <v>128</v>
      </c>
      <c r="D117" s="493" t="s">
        <v>110</v>
      </c>
      <c r="E117" s="411" t="s">
        <v>514</v>
      </c>
      <c r="F117" s="565" t="s">
        <v>515</v>
      </c>
      <c r="G117" s="611"/>
      <c r="H117" s="557" t="s">
        <v>39</v>
      </c>
      <c r="I117" s="654">
        <v>71</v>
      </c>
      <c r="J117" s="654">
        <v>112</v>
      </c>
      <c r="K117" s="650">
        <v>140</v>
      </c>
      <c r="L117" s="550" t="s">
        <v>2304</v>
      </c>
      <c r="M117" s="558" t="s">
        <v>259</v>
      </c>
      <c r="N117" s="558">
        <v>24</v>
      </c>
      <c r="O117" s="559">
        <v>0</v>
      </c>
      <c r="P117" s="564">
        <v>0</v>
      </c>
      <c r="Q117" s="564">
        <v>20</v>
      </c>
      <c r="R117" s="632">
        <v>0</v>
      </c>
      <c r="S117" s="563">
        <v>0</v>
      </c>
      <c r="T117" s="560">
        <v>7</v>
      </c>
      <c r="U117" s="560">
        <v>10</v>
      </c>
      <c r="V117" s="560">
        <v>0</v>
      </c>
      <c r="W117" s="560">
        <v>0</v>
      </c>
      <c r="X117" s="560">
        <v>0</v>
      </c>
      <c r="Y117" s="560">
        <v>0</v>
      </c>
      <c r="Z117" s="560">
        <v>0</v>
      </c>
      <c r="AA117" s="119">
        <f>INDEX('SPECIAL CONDITIONS '!$A$9:$D$174,MATCH('PRINT TARIFF'!$E117,'SPECIAL CONDITIONS '!$C$9:$C$174,0),MATCH("ID",'SPECIAL CONDITIONS '!$A$8:$D$8,0))</f>
        <v>25</v>
      </c>
      <c r="AB117" s="117" t="s">
        <v>223</v>
      </c>
      <c r="AC117" s="120" t="s">
        <v>224</v>
      </c>
      <c r="AD117" s="120" t="s">
        <v>225</v>
      </c>
      <c r="AE117" s="120">
        <v>1000</v>
      </c>
      <c r="AF117" s="121">
        <f>HOME!$F$18</f>
        <v>46204</v>
      </c>
      <c r="AG117" s="121">
        <f>HOME!$L$18</f>
        <v>46217</v>
      </c>
      <c r="AH117" s="122" t="b">
        <v>1</v>
      </c>
      <c r="AI117" s="176"/>
      <c r="AJ117" s="172"/>
      <c r="AK117" s="193"/>
      <c r="AL117" s="602"/>
      <c r="AM117" s="122"/>
      <c r="AN117" s="122"/>
    </row>
    <row r="118" spans="1:40" s="123" customFormat="1" ht="12.75" customHeight="1" x14ac:dyDescent="0.2">
      <c r="A118" s="411" t="s">
        <v>437</v>
      </c>
      <c r="B118" s="544" t="s">
        <v>238</v>
      </c>
      <c r="C118" s="618" t="s">
        <v>128</v>
      </c>
      <c r="D118" s="493" t="s">
        <v>110</v>
      </c>
      <c r="E118" s="411" t="s">
        <v>514</v>
      </c>
      <c r="F118" s="565" t="s">
        <v>515</v>
      </c>
      <c r="G118" s="611"/>
      <c r="H118" s="557" t="s">
        <v>39</v>
      </c>
      <c r="I118" s="649">
        <v>73</v>
      </c>
      <c r="J118" s="649">
        <v>113</v>
      </c>
      <c r="K118" s="649">
        <v>128</v>
      </c>
      <c r="L118" s="550" t="s">
        <v>2304</v>
      </c>
      <c r="M118" s="558" t="s">
        <v>259</v>
      </c>
      <c r="N118" s="558">
        <v>23</v>
      </c>
      <c r="O118" s="559">
        <v>0</v>
      </c>
      <c r="P118" s="564">
        <v>0</v>
      </c>
      <c r="Q118" s="564">
        <v>20</v>
      </c>
      <c r="R118" s="632">
        <v>0</v>
      </c>
      <c r="S118" s="563">
        <v>0</v>
      </c>
      <c r="T118" s="560">
        <v>7</v>
      </c>
      <c r="U118" s="560">
        <v>10</v>
      </c>
      <c r="V118" s="560">
        <v>0</v>
      </c>
      <c r="W118" s="560">
        <v>0</v>
      </c>
      <c r="X118" s="560">
        <v>0</v>
      </c>
      <c r="Y118" s="560">
        <v>0</v>
      </c>
      <c r="Z118" s="560">
        <v>0</v>
      </c>
      <c r="AA118" s="119">
        <f>INDEX('SPECIAL CONDITIONS '!$A$9:$D$174,MATCH('PRINT TARIFF'!$E118,'SPECIAL CONDITIONS '!$C$9:$C$174,0),MATCH("ID",'SPECIAL CONDITIONS '!$A$8:$D$8,0))</f>
        <v>25</v>
      </c>
      <c r="AB118" s="117" t="s">
        <v>223</v>
      </c>
      <c r="AC118" s="120" t="s">
        <v>224</v>
      </c>
      <c r="AD118" s="120" t="s">
        <v>225</v>
      </c>
      <c r="AE118" s="120">
        <v>1000</v>
      </c>
      <c r="AF118" s="121">
        <f>HOME!$F$18</f>
        <v>46204</v>
      </c>
      <c r="AG118" s="121">
        <f>HOME!$L$18</f>
        <v>46217</v>
      </c>
      <c r="AH118" s="122" t="b">
        <v>1</v>
      </c>
      <c r="AI118" s="176"/>
      <c r="AJ118" s="172"/>
      <c r="AK118" s="193"/>
      <c r="AL118" s="602"/>
      <c r="AM118" s="122"/>
      <c r="AN118" s="122"/>
    </row>
    <row r="119" spans="1:40" s="123" customFormat="1" ht="12.75" customHeight="1" x14ac:dyDescent="0.2">
      <c r="A119" s="411" t="s">
        <v>436</v>
      </c>
      <c r="B119" s="544" t="s">
        <v>239</v>
      </c>
      <c r="C119" s="618" t="s">
        <v>128</v>
      </c>
      <c r="D119" s="493" t="s">
        <v>110</v>
      </c>
      <c r="E119" s="411" t="s">
        <v>514</v>
      </c>
      <c r="F119" s="565" t="s">
        <v>515</v>
      </c>
      <c r="G119" s="611"/>
      <c r="H119" s="557" t="s">
        <v>39</v>
      </c>
      <c r="I119" s="649">
        <v>73</v>
      </c>
      <c r="J119" s="649">
        <v>113</v>
      </c>
      <c r="K119" s="649">
        <v>128</v>
      </c>
      <c r="L119" s="550" t="s">
        <v>2304</v>
      </c>
      <c r="M119" s="558" t="s">
        <v>259</v>
      </c>
      <c r="N119" s="558">
        <v>20</v>
      </c>
      <c r="O119" s="559">
        <v>0</v>
      </c>
      <c r="P119" s="564">
        <v>0</v>
      </c>
      <c r="Q119" s="564">
        <v>20</v>
      </c>
      <c r="R119" s="632">
        <v>0</v>
      </c>
      <c r="S119" s="563">
        <v>0</v>
      </c>
      <c r="T119" s="560">
        <v>7</v>
      </c>
      <c r="U119" s="560">
        <v>10</v>
      </c>
      <c r="V119" s="560">
        <v>0</v>
      </c>
      <c r="W119" s="560">
        <v>0</v>
      </c>
      <c r="X119" s="560">
        <v>0</v>
      </c>
      <c r="Y119" s="560">
        <v>0</v>
      </c>
      <c r="Z119" s="560">
        <v>0</v>
      </c>
      <c r="AA119" s="119">
        <f>INDEX('SPECIAL CONDITIONS '!$A$9:$D$174,MATCH('PRINT TARIFF'!$E119,'SPECIAL CONDITIONS '!$C$9:$C$174,0),MATCH("ID",'SPECIAL CONDITIONS '!$A$8:$D$8,0))</f>
        <v>25</v>
      </c>
      <c r="AB119" s="117" t="s">
        <v>223</v>
      </c>
      <c r="AC119" s="120" t="s">
        <v>224</v>
      </c>
      <c r="AD119" s="120" t="s">
        <v>225</v>
      </c>
      <c r="AE119" s="120">
        <v>1000</v>
      </c>
      <c r="AF119" s="121">
        <f>HOME!$F$18</f>
        <v>46204</v>
      </c>
      <c r="AG119" s="121">
        <f>HOME!$L$18</f>
        <v>46217</v>
      </c>
      <c r="AH119" s="122" t="b">
        <v>1</v>
      </c>
      <c r="AI119" s="176"/>
      <c r="AJ119" s="172"/>
      <c r="AK119" s="193"/>
      <c r="AL119" s="602"/>
      <c r="AM119" s="122"/>
      <c r="AN119" s="122"/>
    </row>
    <row r="120" spans="1:40" s="123" customFormat="1" ht="12.75" customHeight="1" x14ac:dyDescent="0.2">
      <c r="A120" s="411" t="s">
        <v>439</v>
      </c>
      <c r="B120" s="544" t="s">
        <v>235</v>
      </c>
      <c r="C120" s="618" t="s">
        <v>128</v>
      </c>
      <c r="D120" s="561" t="s">
        <v>110</v>
      </c>
      <c r="E120" s="665" t="s">
        <v>111</v>
      </c>
      <c r="F120" s="562" t="s">
        <v>1123</v>
      </c>
      <c r="G120" s="609"/>
      <c r="H120" s="557" t="s">
        <v>39</v>
      </c>
      <c r="I120" s="667">
        <v>10</v>
      </c>
      <c r="J120" s="667">
        <v>10</v>
      </c>
      <c r="K120" s="667">
        <v>10</v>
      </c>
      <c r="L120" s="550" t="s">
        <v>173</v>
      </c>
      <c r="M120" s="558"/>
      <c r="N120" s="558">
        <v>32</v>
      </c>
      <c r="O120" s="559">
        <v>0</v>
      </c>
      <c r="P120" s="564">
        <v>0</v>
      </c>
      <c r="Q120" s="564">
        <v>20</v>
      </c>
      <c r="R120" s="632">
        <v>0</v>
      </c>
      <c r="S120" s="563">
        <v>0</v>
      </c>
      <c r="T120" s="560">
        <v>7</v>
      </c>
      <c r="U120" s="560">
        <v>0</v>
      </c>
      <c r="V120" s="560">
        <v>0</v>
      </c>
      <c r="W120" s="560">
        <v>0</v>
      </c>
      <c r="X120" s="560">
        <v>0</v>
      </c>
      <c r="Y120" s="560">
        <v>0</v>
      </c>
      <c r="Z120" s="560">
        <v>0</v>
      </c>
      <c r="AA120" s="119">
        <f>INDEX('SPECIAL CONDITIONS '!$A$9:$D$174,MATCH('PRINT TARIFF'!$E120,'SPECIAL CONDITIONS '!$C$9:$C$174,0),MATCH("ID",'SPECIAL CONDITIONS '!$A$8:$D$8,0))</f>
        <v>26</v>
      </c>
      <c r="AB120" s="117" t="s">
        <v>223</v>
      </c>
      <c r="AC120" s="120" t="s">
        <v>224</v>
      </c>
      <c r="AD120" s="120" t="s">
        <v>225</v>
      </c>
      <c r="AE120" s="120">
        <v>1000</v>
      </c>
      <c r="AF120" s="121">
        <f>HOME!$F$18</f>
        <v>46204</v>
      </c>
      <c r="AG120" s="121">
        <f>HOME!$L$18</f>
        <v>46217</v>
      </c>
      <c r="AH120" s="122" t="b">
        <v>1</v>
      </c>
      <c r="AI120" s="176"/>
      <c r="AJ120" s="172"/>
      <c r="AK120" s="193"/>
      <c r="AL120" s="602"/>
      <c r="AM120" s="122"/>
      <c r="AN120" s="122"/>
    </row>
    <row r="121" spans="1:40" s="123" customFormat="1" ht="12.75" customHeight="1" x14ac:dyDescent="0.2">
      <c r="A121" s="411" t="s">
        <v>438</v>
      </c>
      <c r="B121" s="544" t="s">
        <v>236</v>
      </c>
      <c r="C121" s="618" t="s">
        <v>128</v>
      </c>
      <c r="D121" s="561" t="s">
        <v>110</v>
      </c>
      <c r="E121" s="411" t="s">
        <v>111</v>
      </c>
      <c r="F121" s="562" t="s">
        <v>1123</v>
      </c>
      <c r="G121" s="609"/>
      <c r="H121" s="557" t="s">
        <v>39</v>
      </c>
      <c r="I121" s="649">
        <v>22</v>
      </c>
      <c r="J121" s="649">
        <v>22</v>
      </c>
      <c r="K121" s="649">
        <v>22</v>
      </c>
      <c r="L121" s="550" t="s">
        <v>173</v>
      </c>
      <c r="M121" s="558"/>
      <c r="N121" s="558">
        <v>23</v>
      </c>
      <c r="O121" s="559">
        <v>0</v>
      </c>
      <c r="P121" s="564">
        <v>0</v>
      </c>
      <c r="Q121" s="564">
        <v>20</v>
      </c>
      <c r="R121" s="632">
        <v>0</v>
      </c>
      <c r="S121" s="563">
        <v>0</v>
      </c>
      <c r="T121" s="560">
        <v>7</v>
      </c>
      <c r="U121" s="560">
        <v>0</v>
      </c>
      <c r="V121" s="560">
        <v>0</v>
      </c>
      <c r="W121" s="560">
        <v>0</v>
      </c>
      <c r="X121" s="560">
        <v>0</v>
      </c>
      <c r="Y121" s="560">
        <v>0</v>
      </c>
      <c r="Z121" s="560">
        <v>0</v>
      </c>
      <c r="AA121" s="119">
        <f>INDEX('SPECIAL CONDITIONS '!$A$9:$D$174,MATCH('PRINT TARIFF'!$E121,'SPECIAL CONDITIONS '!$C$9:$C$174,0),MATCH("ID",'SPECIAL CONDITIONS '!$A$8:$D$8,0))</f>
        <v>26</v>
      </c>
      <c r="AB121" s="117" t="s">
        <v>223</v>
      </c>
      <c r="AC121" s="120" t="s">
        <v>224</v>
      </c>
      <c r="AD121" s="120" t="s">
        <v>225</v>
      </c>
      <c r="AE121" s="120">
        <v>1000</v>
      </c>
      <c r="AF121" s="121">
        <f>HOME!$F$18</f>
        <v>46204</v>
      </c>
      <c r="AG121" s="121">
        <f>HOME!$L$18</f>
        <v>46217</v>
      </c>
      <c r="AH121" s="122" t="b">
        <v>1</v>
      </c>
      <c r="AI121" s="176"/>
      <c r="AJ121" s="172"/>
      <c r="AK121" s="193"/>
      <c r="AL121" s="602"/>
      <c r="AM121" s="122"/>
      <c r="AN121" s="122"/>
    </row>
    <row r="122" spans="1:40" s="123" customFormat="1" ht="12.75" customHeight="1" x14ac:dyDescent="0.2">
      <c r="A122" s="411" t="s">
        <v>440</v>
      </c>
      <c r="B122" s="544" t="s">
        <v>237</v>
      </c>
      <c r="C122" s="618" t="s">
        <v>128</v>
      </c>
      <c r="D122" s="561" t="s">
        <v>110</v>
      </c>
      <c r="E122" s="411" t="s">
        <v>111</v>
      </c>
      <c r="F122" s="562" t="s">
        <v>1123</v>
      </c>
      <c r="G122" s="609"/>
      <c r="H122" s="557" t="s">
        <v>39</v>
      </c>
      <c r="I122" s="649">
        <v>18</v>
      </c>
      <c r="J122" s="649">
        <v>18</v>
      </c>
      <c r="K122" s="649">
        <v>18</v>
      </c>
      <c r="L122" s="550" t="s">
        <v>173</v>
      </c>
      <c r="M122" s="558"/>
      <c r="N122" s="558">
        <v>25</v>
      </c>
      <c r="O122" s="559">
        <v>0</v>
      </c>
      <c r="P122" s="564">
        <v>0</v>
      </c>
      <c r="Q122" s="564">
        <v>20</v>
      </c>
      <c r="R122" s="632">
        <v>0</v>
      </c>
      <c r="S122" s="563">
        <v>0</v>
      </c>
      <c r="T122" s="560">
        <v>7</v>
      </c>
      <c r="U122" s="560">
        <v>0</v>
      </c>
      <c r="V122" s="560">
        <v>0</v>
      </c>
      <c r="W122" s="560">
        <v>0</v>
      </c>
      <c r="X122" s="560">
        <v>0</v>
      </c>
      <c r="Y122" s="560">
        <v>0</v>
      </c>
      <c r="Z122" s="560">
        <v>0</v>
      </c>
      <c r="AA122" s="119">
        <f>INDEX('SPECIAL CONDITIONS '!$A$9:$D$174,MATCH('PRINT TARIFF'!$E122,'SPECIAL CONDITIONS '!$C$9:$C$174,0),MATCH("ID",'SPECIAL CONDITIONS '!$A$8:$D$8,0))</f>
        <v>26</v>
      </c>
      <c r="AB122" s="117" t="s">
        <v>223</v>
      </c>
      <c r="AC122" s="120" t="s">
        <v>224</v>
      </c>
      <c r="AD122" s="120" t="s">
        <v>225</v>
      </c>
      <c r="AE122" s="120">
        <v>1000</v>
      </c>
      <c r="AF122" s="121">
        <f>HOME!$F$18</f>
        <v>46204</v>
      </c>
      <c r="AG122" s="121">
        <f>HOME!$L$18</f>
        <v>46217</v>
      </c>
      <c r="AH122" s="122" t="b">
        <v>1</v>
      </c>
      <c r="AI122" s="176"/>
      <c r="AJ122" s="172"/>
      <c r="AK122" s="193"/>
      <c r="AL122" s="602"/>
      <c r="AM122" s="122"/>
      <c r="AN122" s="122"/>
    </row>
    <row r="123" spans="1:40" s="123" customFormat="1" ht="12.75" customHeight="1" x14ac:dyDescent="0.2">
      <c r="A123" s="411" t="s">
        <v>437</v>
      </c>
      <c r="B123" s="544" t="s">
        <v>238</v>
      </c>
      <c r="C123" s="618" t="s">
        <v>128</v>
      </c>
      <c r="D123" s="561" t="s">
        <v>110</v>
      </c>
      <c r="E123" s="411" t="s">
        <v>111</v>
      </c>
      <c r="F123" s="562" t="s">
        <v>1123</v>
      </c>
      <c r="G123" s="609"/>
      <c r="H123" s="557" t="s">
        <v>39</v>
      </c>
      <c r="I123" s="649">
        <v>22</v>
      </c>
      <c r="J123" s="649">
        <v>22</v>
      </c>
      <c r="K123" s="649">
        <v>22</v>
      </c>
      <c r="L123" s="550" t="s">
        <v>173</v>
      </c>
      <c r="M123" s="558"/>
      <c r="N123" s="572" t="s">
        <v>2157</v>
      </c>
      <c r="O123" s="559">
        <v>0</v>
      </c>
      <c r="P123" s="564">
        <v>0</v>
      </c>
      <c r="Q123" s="564">
        <v>20</v>
      </c>
      <c r="R123" s="632">
        <v>0</v>
      </c>
      <c r="S123" s="563">
        <v>0</v>
      </c>
      <c r="T123" s="560">
        <v>7</v>
      </c>
      <c r="U123" s="560">
        <v>0</v>
      </c>
      <c r="V123" s="560">
        <v>0</v>
      </c>
      <c r="W123" s="560">
        <v>0</v>
      </c>
      <c r="X123" s="560">
        <v>0</v>
      </c>
      <c r="Y123" s="560">
        <v>0</v>
      </c>
      <c r="Z123" s="560">
        <v>0</v>
      </c>
      <c r="AA123" s="119">
        <f>INDEX('SPECIAL CONDITIONS '!$A$9:$D$174,MATCH('PRINT TARIFF'!$E123,'SPECIAL CONDITIONS '!$C$9:$C$174,0),MATCH("ID",'SPECIAL CONDITIONS '!$A$8:$D$8,0))</f>
        <v>26</v>
      </c>
      <c r="AB123" s="117" t="s">
        <v>223</v>
      </c>
      <c r="AC123" s="120" t="s">
        <v>224</v>
      </c>
      <c r="AD123" s="120" t="s">
        <v>225</v>
      </c>
      <c r="AE123" s="120">
        <v>1000</v>
      </c>
      <c r="AF123" s="121">
        <f>HOME!$F$18</f>
        <v>46204</v>
      </c>
      <c r="AG123" s="121">
        <f>HOME!$L$18</f>
        <v>46217</v>
      </c>
      <c r="AH123" s="122" t="b">
        <v>1</v>
      </c>
      <c r="AI123" s="176"/>
      <c r="AJ123" s="172"/>
      <c r="AK123" s="193"/>
      <c r="AL123" s="602"/>
      <c r="AM123" s="122"/>
      <c r="AN123" s="122"/>
    </row>
    <row r="124" spans="1:40" s="123" customFormat="1" ht="12.75" customHeight="1" x14ac:dyDescent="0.2">
      <c r="A124" s="411" t="s">
        <v>436</v>
      </c>
      <c r="B124" s="544" t="s">
        <v>239</v>
      </c>
      <c r="C124" s="618" t="s">
        <v>128</v>
      </c>
      <c r="D124" s="561" t="s">
        <v>110</v>
      </c>
      <c r="E124" s="411" t="s">
        <v>111</v>
      </c>
      <c r="F124" s="562" t="s">
        <v>1123</v>
      </c>
      <c r="G124" s="609"/>
      <c r="H124" s="557" t="s">
        <v>39</v>
      </c>
      <c r="I124" s="649">
        <v>22</v>
      </c>
      <c r="J124" s="649">
        <v>22</v>
      </c>
      <c r="K124" s="649">
        <v>22</v>
      </c>
      <c r="L124" s="550" t="s">
        <v>173</v>
      </c>
      <c r="M124" s="558"/>
      <c r="N124" s="572" t="s">
        <v>2158</v>
      </c>
      <c r="O124" s="559">
        <v>0</v>
      </c>
      <c r="P124" s="564">
        <v>0</v>
      </c>
      <c r="Q124" s="564">
        <v>20</v>
      </c>
      <c r="R124" s="632">
        <v>0</v>
      </c>
      <c r="S124" s="563">
        <v>0</v>
      </c>
      <c r="T124" s="560">
        <v>7</v>
      </c>
      <c r="U124" s="560">
        <v>0</v>
      </c>
      <c r="V124" s="560">
        <v>0</v>
      </c>
      <c r="W124" s="560">
        <v>0</v>
      </c>
      <c r="X124" s="560">
        <v>0</v>
      </c>
      <c r="Y124" s="560">
        <v>0</v>
      </c>
      <c r="Z124" s="560">
        <v>0</v>
      </c>
      <c r="AA124" s="119">
        <f>INDEX('SPECIAL CONDITIONS '!$A$9:$D$174,MATCH('PRINT TARIFF'!$E124,'SPECIAL CONDITIONS '!$C$9:$C$174,0),MATCH("ID",'SPECIAL CONDITIONS '!$A$8:$D$8,0))</f>
        <v>26</v>
      </c>
      <c r="AB124" s="117" t="s">
        <v>223</v>
      </c>
      <c r="AC124" s="120" t="s">
        <v>224</v>
      </c>
      <c r="AD124" s="120" t="s">
        <v>225</v>
      </c>
      <c r="AE124" s="120">
        <v>1000</v>
      </c>
      <c r="AF124" s="121">
        <f>HOME!$F$18</f>
        <v>46204</v>
      </c>
      <c r="AG124" s="121">
        <f>HOME!$L$18</f>
        <v>46217</v>
      </c>
      <c r="AH124" s="122" t="b">
        <v>1</v>
      </c>
      <c r="AI124" s="176"/>
      <c r="AJ124" s="172"/>
      <c r="AK124" s="193"/>
      <c r="AL124" s="602"/>
      <c r="AM124" s="122"/>
      <c r="AN124" s="122"/>
    </row>
    <row r="125" spans="1:40" s="123" customFormat="1" ht="12.75" customHeight="1" x14ac:dyDescent="0.2">
      <c r="A125" s="411" t="s">
        <v>439</v>
      </c>
      <c r="B125" s="544" t="s">
        <v>235</v>
      </c>
      <c r="C125" s="618" t="s">
        <v>128</v>
      </c>
      <c r="D125" s="493" t="s">
        <v>110</v>
      </c>
      <c r="E125" s="411" t="s">
        <v>350</v>
      </c>
      <c r="F125" s="565" t="s">
        <v>1132</v>
      </c>
      <c r="G125" s="611"/>
      <c r="H125" s="557" t="s">
        <v>39</v>
      </c>
      <c r="I125" s="649">
        <v>71</v>
      </c>
      <c r="J125" s="649">
        <v>112</v>
      </c>
      <c r="K125" s="649">
        <v>71</v>
      </c>
      <c r="L125" s="550" t="s">
        <v>2304</v>
      </c>
      <c r="M125" s="558" t="s">
        <v>259</v>
      </c>
      <c r="N125" s="558">
        <v>29</v>
      </c>
      <c r="O125" s="559">
        <v>0</v>
      </c>
      <c r="P125" s="564">
        <v>0</v>
      </c>
      <c r="Q125" s="564">
        <v>20</v>
      </c>
      <c r="R125" s="630">
        <v>0</v>
      </c>
      <c r="S125" s="563">
        <v>0</v>
      </c>
      <c r="T125" s="560">
        <v>7</v>
      </c>
      <c r="U125" s="560">
        <v>10</v>
      </c>
      <c r="V125" s="560">
        <v>0</v>
      </c>
      <c r="W125" s="560">
        <v>0</v>
      </c>
      <c r="X125" s="560">
        <v>0</v>
      </c>
      <c r="Y125" s="560">
        <v>0</v>
      </c>
      <c r="Z125" s="560">
        <v>0</v>
      </c>
      <c r="AA125" s="119">
        <f>INDEX('SPECIAL CONDITIONS '!$A$9:$D$174,MATCH('PRINT TARIFF'!$E125,'SPECIAL CONDITIONS '!$C$9:$C$174,0),MATCH("ID",'SPECIAL CONDITIONS '!$A$8:$D$8,0))</f>
        <v>27</v>
      </c>
      <c r="AB125" s="117" t="s">
        <v>223</v>
      </c>
      <c r="AC125" s="120" t="s">
        <v>224</v>
      </c>
      <c r="AD125" s="120" t="s">
        <v>225</v>
      </c>
      <c r="AE125" s="120">
        <v>1000</v>
      </c>
      <c r="AF125" s="121">
        <f>HOME!$F$18</f>
        <v>46204</v>
      </c>
      <c r="AG125" s="121">
        <f>HOME!$L$18</f>
        <v>46217</v>
      </c>
      <c r="AH125" s="122" t="b">
        <v>1</v>
      </c>
      <c r="AI125" s="176"/>
      <c r="AJ125" s="172"/>
      <c r="AK125" s="193"/>
      <c r="AL125" s="602"/>
      <c r="AM125" s="122"/>
      <c r="AN125" s="122"/>
    </row>
    <row r="126" spans="1:40" s="123" customFormat="1" ht="12.75" customHeight="1" x14ac:dyDescent="0.2">
      <c r="A126" s="411" t="s">
        <v>438</v>
      </c>
      <c r="B126" s="544" t="s">
        <v>236</v>
      </c>
      <c r="C126" s="618" t="s">
        <v>128</v>
      </c>
      <c r="D126" s="493" t="s">
        <v>110</v>
      </c>
      <c r="E126" s="411" t="s">
        <v>350</v>
      </c>
      <c r="F126" s="565" t="s">
        <v>1132</v>
      </c>
      <c r="G126" s="611"/>
      <c r="H126" s="557" t="s">
        <v>39</v>
      </c>
      <c r="I126" s="650">
        <v>51</v>
      </c>
      <c r="J126" s="650">
        <v>51</v>
      </c>
      <c r="K126" s="650">
        <v>78</v>
      </c>
      <c r="L126" s="550" t="s">
        <v>2305</v>
      </c>
      <c r="M126" s="558" t="s">
        <v>1129</v>
      </c>
      <c r="N126" s="558">
        <v>22</v>
      </c>
      <c r="O126" s="559">
        <v>0</v>
      </c>
      <c r="P126" s="564">
        <v>0</v>
      </c>
      <c r="Q126" s="564">
        <v>20</v>
      </c>
      <c r="R126" s="632">
        <v>0</v>
      </c>
      <c r="S126" s="563">
        <v>0</v>
      </c>
      <c r="T126" s="560">
        <v>7</v>
      </c>
      <c r="U126" s="560">
        <v>0</v>
      </c>
      <c r="V126" s="560">
        <v>0</v>
      </c>
      <c r="W126" s="560">
        <v>0</v>
      </c>
      <c r="X126" s="560">
        <v>0</v>
      </c>
      <c r="Y126" s="560">
        <v>0</v>
      </c>
      <c r="Z126" s="560">
        <v>0</v>
      </c>
      <c r="AA126" s="119">
        <f>INDEX('SPECIAL CONDITIONS '!$A$9:$D$174,MATCH('PRINT TARIFF'!$E126,'SPECIAL CONDITIONS '!$C$9:$C$174,0),MATCH("ID",'SPECIAL CONDITIONS '!$A$8:$D$8,0))</f>
        <v>27</v>
      </c>
      <c r="AB126" s="117" t="s">
        <v>223</v>
      </c>
      <c r="AC126" s="120" t="s">
        <v>224</v>
      </c>
      <c r="AD126" s="120" t="s">
        <v>225</v>
      </c>
      <c r="AE126" s="120">
        <v>1000</v>
      </c>
      <c r="AF126" s="121">
        <f>HOME!$F$18</f>
        <v>46204</v>
      </c>
      <c r="AG126" s="121">
        <f>HOME!$L$18</f>
        <v>46217</v>
      </c>
      <c r="AH126" s="122" t="b">
        <v>1</v>
      </c>
      <c r="AI126" s="176"/>
      <c r="AJ126" s="172"/>
      <c r="AK126" s="193"/>
      <c r="AL126" s="602"/>
      <c r="AM126" s="122"/>
      <c r="AN126" s="122"/>
    </row>
    <row r="127" spans="1:40" s="123" customFormat="1" ht="12.75" customHeight="1" x14ac:dyDescent="0.2">
      <c r="A127" s="411" t="s">
        <v>440</v>
      </c>
      <c r="B127" s="544" t="s">
        <v>237</v>
      </c>
      <c r="C127" s="618" t="s">
        <v>128</v>
      </c>
      <c r="D127" s="493" t="s">
        <v>110</v>
      </c>
      <c r="E127" s="411" t="s">
        <v>350</v>
      </c>
      <c r="F127" s="565" t="s">
        <v>1132</v>
      </c>
      <c r="G127" s="611"/>
      <c r="H127" s="557" t="s">
        <v>39</v>
      </c>
      <c r="I127" s="649">
        <v>71</v>
      </c>
      <c r="J127" s="649">
        <v>114</v>
      </c>
      <c r="K127" s="649">
        <v>71</v>
      </c>
      <c r="L127" s="550" t="s">
        <v>2304</v>
      </c>
      <c r="M127" s="558" t="s">
        <v>259</v>
      </c>
      <c r="N127" s="558">
        <v>24</v>
      </c>
      <c r="O127" s="559">
        <v>0</v>
      </c>
      <c r="P127" s="564">
        <v>0</v>
      </c>
      <c r="Q127" s="564">
        <v>20</v>
      </c>
      <c r="R127" s="630">
        <v>0</v>
      </c>
      <c r="S127" s="563">
        <v>0</v>
      </c>
      <c r="T127" s="560">
        <v>7</v>
      </c>
      <c r="U127" s="560">
        <v>10</v>
      </c>
      <c r="V127" s="560">
        <v>0</v>
      </c>
      <c r="W127" s="560">
        <v>0</v>
      </c>
      <c r="X127" s="560">
        <v>0</v>
      </c>
      <c r="Y127" s="560">
        <v>0</v>
      </c>
      <c r="Z127" s="560">
        <v>0</v>
      </c>
      <c r="AA127" s="119">
        <f>INDEX('SPECIAL CONDITIONS '!$A$9:$D$174,MATCH('PRINT TARIFF'!$E127,'SPECIAL CONDITIONS '!$C$9:$C$174,0),MATCH("ID",'SPECIAL CONDITIONS '!$A$8:$D$8,0))</f>
        <v>27</v>
      </c>
      <c r="AB127" s="117" t="s">
        <v>223</v>
      </c>
      <c r="AC127" s="120" t="s">
        <v>224</v>
      </c>
      <c r="AD127" s="120" t="s">
        <v>225</v>
      </c>
      <c r="AE127" s="120">
        <v>1000</v>
      </c>
      <c r="AF127" s="121">
        <f>HOME!$F$18</f>
        <v>46204</v>
      </c>
      <c r="AG127" s="121">
        <f>HOME!$L$18</f>
        <v>46217</v>
      </c>
      <c r="AH127" s="122" t="b">
        <v>1</v>
      </c>
      <c r="AI127" s="176"/>
      <c r="AJ127" s="172"/>
      <c r="AK127" s="193"/>
      <c r="AL127" s="602"/>
      <c r="AM127" s="122"/>
      <c r="AN127" s="122"/>
    </row>
    <row r="128" spans="1:40" s="123" customFormat="1" ht="12.75" customHeight="1" x14ac:dyDescent="0.2">
      <c r="A128" s="411" t="s">
        <v>440</v>
      </c>
      <c r="B128" s="544" t="s">
        <v>237</v>
      </c>
      <c r="C128" s="618" t="s">
        <v>128</v>
      </c>
      <c r="D128" s="493" t="s">
        <v>110</v>
      </c>
      <c r="E128" s="411" t="s">
        <v>350</v>
      </c>
      <c r="F128" s="565" t="s">
        <v>1132</v>
      </c>
      <c r="G128" s="611"/>
      <c r="H128" s="557" t="s">
        <v>39</v>
      </c>
      <c r="I128" s="649">
        <v>48</v>
      </c>
      <c r="J128" s="649">
        <v>48</v>
      </c>
      <c r="K128" s="649">
        <v>75</v>
      </c>
      <c r="L128" s="550" t="s">
        <v>2305</v>
      </c>
      <c r="M128" s="560" t="s">
        <v>1129</v>
      </c>
      <c r="N128" s="558">
        <v>23</v>
      </c>
      <c r="O128" s="559">
        <v>0</v>
      </c>
      <c r="P128" s="564">
        <v>0</v>
      </c>
      <c r="Q128" s="564">
        <v>20</v>
      </c>
      <c r="R128" s="632">
        <v>0</v>
      </c>
      <c r="S128" s="563">
        <v>0</v>
      </c>
      <c r="T128" s="560">
        <v>7</v>
      </c>
      <c r="U128" s="560">
        <v>0</v>
      </c>
      <c r="V128" s="560">
        <v>0</v>
      </c>
      <c r="W128" s="560">
        <v>0</v>
      </c>
      <c r="X128" s="560">
        <v>0</v>
      </c>
      <c r="Y128" s="560">
        <v>0</v>
      </c>
      <c r="Z128" s="560">
        <v>0</v>
      </c>
      <c r="AA128" s="119">
        <f>INDEX('SPECIAL CONDITIONS '!$A$9:$D$174,MATCH('PRINT TARIFF'!$E128,'SPECIAL CONDITIONS '!$C$9:$C$174,0),MATCH("ID",'SPECIAL CONDITIONS '!$A$8:$D$8,0))</f>
        <v>27</v>
      </c>
      <c r="AB128" s="117" t="s">
        <v>223</v>
      </c>
      <c r="AC128" s="120" t="s">
        <v>224</v>
      </c>
      <c r="AD128" s="120" t="s">
        <v>225</v>
      </c>
      <c r="AE128" s="120">
        <v>1000</v>
      </c>
      <c r="AF128" s="121">
        <f>HOME!$F$18</f>
        <v>46204</v>
      </c>
      <c r="AG128" s="121">
        <f>HOME!$L$18</f>
        <v>46217</v>
      </c>
      <c r="AH128" s="122" t="b">
        <v>1</v>
      </c>
      <c r="AI128" s="176"/>
      <c r="AJ128" s="172"/>
      <c r="AK128" s="193"/>
      <c r="AL128" s="602"/>
      <c r="AM128" s="122"/>
      <c r="AN128" s="122"/>
    </row>
    <row r="129" spans="1:40" s="123" customFormat="1" ht="12.75" customHeight="1" x14ac:dyDescent="0.2">
      <c r="A129" s="411" t="s">
        <v>437</v>
      </c>
      <c r="B129" s="544" t="s">
        <v>238</v>
      </c>
      <c r="C129" s="618" t="s">
        <v>128</v>
      </c>
      <c r="D129" s="493" t="s">
        <v>110</v>
      </c>
      <c r="E129" s="411" t="s">
        <v>350</v>
      </c>
      <c r="F129" s="565" t="s">
        <v>1132</v>
      </c>
      <c r="G129" s="611"/>
      <c r="H129" s="557" t="s">
        <v>39</v>
      </c>
      <c r="I129" s="650">
        <v>51</v>
      </c>
      <c r="J129" s="650">
        <v>51</v>
      </c>
      <c r="K129" s="650">
        <v>78</v>
      </c>
      <c r="L129" s="550" t="s">
        <v>2305</v>
      </c>
      <c r="M129" s="558" t="s">
        <v>1129</v>
      </c>
      <c r="N129" s="558">
        <v>21</v>
      </c>
      <c r="O129" s="559">
        <v>0</v>
      </c>
      <c r="P129" s="564">
        <v>0</v>
      </c>
      <c r="Q129" s="564">
        <v>20</v>
      </c>
      <c r="R129" s="632">
        <v>0</v>
      </c>
      <c r="S129" s="563">
        <v>0</v>
      </c>
      <c r="T129" s="560">
        <v>7</v>
      </c>
      <c r="U129" s="560">
        <v>0</v>
      </c>
      <c r="V129" s="560">
        <v>0</v>
      </c>
      <c r="W129" s="560">
        <v>0</v>
      </c>
      <c r="X129" s="560">
        <v>0</v>
      </c>
      <c r="Y129" s="560">
        <v>0</v>
      </c>
      <c r="Z129" s="560">
        <v>0</v>
      </c>
      <c r="AA129" s="119">
        <f>INDEX('SPECIAL CONDITIONS '!$A$9:$D$174,MATCH('PRINT TARIFF'!$E129,'SPECIAL CONDITIONS '!$C$9:$C$174,0),MATCH("ID",'SPECIAL CONDITIONS '!$A$8:$D$8,0))</f>
        <v>27</v>
      </c>
      <c r="AB129" s="117" t="s">
        <v>223</v>
      </c>
      <c r="AC129" s="120" t="s">
        <v>224</v>
      </c>
      <c r="AD129" s="120" t="s">
        <v>225</v>
      </c>
      <c r="AE129" s="120">
        <v>1000</v>
      </c>
      <c r="AF129" s="121">
        <f>HOME!$F$18</f>
        <v>46204</v>
      </c>
      <c r="AG129" s="121">
        <f>HOME!$L$18</f>
        <v>46217</v>
      </c>
      <c r="AH129" s="122" t="b">
        <v>1</v>
      </c>
      <c r="AI129" s="176"/>
      <c r="AJ129" s="172"/>
      <c r="AK129" s="193"/>
      <c r="AL129" s="602"/>
      <c r="AM129" s="122"/>
      <c r="AN129" s="122"/>
    </row>
    <row r="130" spans="1:40" s="123" customFormat="1" ht="12.75" customHeight="1" x14ac:dyDescent="0.2">
      <c r="A130" s="411" t="s">
        <v>437</v>
      </c>
      <c r="B130" s="544" t="s">
        <v>238</v>
      </c>
      <c r="C130" s="618" t="s">
        <v>128</v>
      </c>
      <c r="D130" s="493" t="s">
        <v>110</v>
      </c>
      <c r="E130" s="411" t="s">
        <v>350</v>
      </c>
      <c r="F130" s="565" t="s">
        <v>1132</v>
      </c>
      <c r="G130" s="611"/>
      <c r="H130" s="557" t="s">
        <v>39</v>
      </c>
      <c r="I130" s="649">
        <v>72</v>
      </c>
      <c r="J130" s="649">
        <v>115</v>
      </c>
      <c r="K130" s="649">
        <v>72</v>
      </c>
      <c r="L130" s="550" t="s">
        <v>2304</v>
      </c>
      <c r="M130" s="558" t="s">
        <v>259</v>
      </c>
      <c r="N130" s="558">
        <v>24</v>
      </c>
      <c r="O130" s="559">
        <v>0</v>
      </c>
      <c r="P130" s="564">
        <v>0</v>
      </c>
      <c r="Q130" s="564">
        <v>20</v>
      </c>
      <c r="R130" s="630">
        <v>0</v>
      </c>
      <c r="S130" s="563">
        <v>0</v>
      </c>
      <c r="T130" s="560">
        <v>7</v>
      </c>
      <c r="U130" s="560">
        <v>10</v>
      </c>
      <c r="V130" s="560">
        <v>0</v>
      </c>
      <c r="W130" s="560">
        <v>0</v>
      </c>
      <c r="X130" s="560">
        <v>0</v>
      </c>
      <c r="Y130" s="560">
        <v>0</v>
      </c>
      <c r="Z130" s="560">
        <v>0</v>
      </c>
      <c r="AA130" s="119">
        <f>INDEX('SPECIAL CONDITIONS '!$A$9:$D$174,MATCH('PRINT TARIFF'!$E130,'SPECIAL CONDITIONS '!$C$9:$C$174,0),MATCH("ID",'SPECIAL CONDITIONS '!$A$8:$D$8,0))</f>
        <v>27</v>
      </c>
      <c r="AB130" s="117" t="s">
        <v>223</v>
      </c>
      <c r="AC130" s="120" t="s">
        <v>224</v>
      </c>
      <c r="AD130" s="120" t="s">
        <v>225</v>
      </c>
      <c r="AE130" s="120">
        <v>1000</v>
      </c>
      <c r="AF130" s="121">
        <f>HOME!$F$18</f>
        <v>46204</v>
      </c>
      <c r="AG130" s="121">
        <f>HOME!$L$18</f>
        <v>46217</v>
      </c>
      <c r="AH130" s="122" t="b">
        <v>1</v>
      </c>
      <c r="AI130" s="176"/>
      <c r="AJ130" s="172"/>
      <c r="AK130" s="193"/>
      <c r="AL130" s="602"/>
      <c r="AM130" s="122"/>
      <c r="AN130" s="122"/>
    </row>
    <row r="131" spans="1:40" s="123" customFormat="1" ht="12.75" customHeight="1" x14ac:dyDescent="0.2">
      <c r="A131" s="411" t="s">
        <v>436</v>
      </c>
      <c r="B131" s="544" t="s">
        <v>239</v>
      </c>
      <c r="C131" s="618" t="s">
        <v>128</v>
      </c>
      <c r="D131" s="493" t="s">
        <v>110</v>
      </c>
      <c r="E131" s="411" t="s">
        <v>350</v>
      </c>
      <c r="F131" s="565" t="s">
        <v>1132</v>
      </c>
      <c r="G131" s="611"/>
      <c r="H131" s="557" t="s">
        <v>39</v>
      </c>
      <c r="I131" s="650">
        <v>51</v>
      </c>
      <c r="J131" s="650">
        <v>51</v>
      </c>
      <c r="K131" s="650">
        <v>78</v>
      </c>
      <c r="L131" s="550" t="s">
        <v>2305</v>
      </c>
      <c r="M131" s="558" t="s">
        <v>1129</v>
      </c>
      <c r="N131" s="558">
        <v>18</v>
      </c>
      <c r="O131" s="559">
        <v>0</v>
      </c>
      <c r="P131" s="564">
        <v>0</v>
      </c>
      <c r="Q131" s="564">
        <v>20</v>
      </c>
      <c r="R131" s="632">
        <v>0</v>
      </c>
      <c r="S131" s="563">
        <v>0</v>
      </c>
      <c r="T131" s="560">
        <v>7</v>
      </c>
      <c r="U131" s="560">
        <v>0</v>
      </c>
      <c r="V131" s="560">
        <v>0</v>
      </c>
      <c r="W131" s="560">
        <v>0</v>
      </c>
      <c r="X131" s="560">
        <v>0</v>
      </c>
      <c r="Y131" s="560">
        <v>0</v>
      </c>
      <c r="Z131" s="560">
        <v>0</v>
      </c>
      <c r="AA131" s="119">
        <f>INDEX('SPECIAL CONDITIONS '!$A$9:$D$174,MATCH('PRINT TARIFF'!$E131,'SPECIAL CONDITIONS '!$C$9:$C$174,0),MATCH("ID",'SPECIAL CONDITIONS '!$A$8:$D$8,0))</f>
        <v>27</v>
      </c>
      <c r="AB131" s="117" t="s">
        <v>223</v>
      </c>
      <c r="AC131" s="120" t="s">
        <v>224</v>
      </c>
      <c r="AD131" s="120" t="s">
        <v>225</v>
      </c>
      <c r="AE131" s="120">
        <v>1000</v>
      </c>
      <c r="AF131" s="121">
        <f>HOME!$F$18</f>
        <v>46204</v>
      </c>
      <c r="AG131" s="121">
        <f>HOME!$L$18</f>
        <v>46217</v>
      </c>
      <c r="AH131" s="122" t="b">
        <v>1</v>
      </c>
      <c r="AI131" s="176"/>
      <c r="AJ131" s="172"/>
      <c r="AK131" s="193"/>
      <c r="AL131" s="602"/>
      <c r="AM131" s="122"/>
      <c r="AN131" s="122"/>
    </row>
    <row r="132" spans="1:40" s="123" customFormat="1" ht="12.75" customHeight="1" x14ac:dyDescent="0.2">
      <c r="A132" s="411" t="s">
        <v>436</v>
      </c>
      <c r="B132" s="544" t="s">
        <v>239</v>
      </c>
      <c r="C132" s="618" t="s">
        <v>128</v>
      </c>
      <c r="D132" s="493" t="s">
        <v>110</v>
      </c>
      <c r="E132" s="411" t="s">
        <v>350</v>
      </c>
      <c r="F132" s="565" t="s">
        <v>1132</v>
      </c>
      <c r="G132" s="611"/>
      <c r="H132" s="557" t="s">
        <v>39</v>
      </c>
      <c r="I132" s="649">
        <v>72</v>
      </c>
      <c r="J132" s="649">
        <v>115</v>
      </c>
      <c r="K132" s="649">
        <v>72</v>
      </c>
      <c r="L132" s="550" t="s">
        <v>2304</v>
      </c>
      <c r="M132" s="558" t="s">
        <v>259</v>
      </c>
      <c r="N132" s="558">
        <v>21</v>
      </c>
      <c r="O132" s="559">
        <v>0</v>
      </c>
      <c r="P132" s="564">
        <v>0</v>
      </c>
      <c r="Q132" s="564">
        <v>20</v>
      </c>
      <c r="R132" s="630">
        <v>0</v>
      </c>
      <c r="S132" s="563">
        <v>0</v>
      </c>
      <c r="T132" s="560">
        <v>7</v>
      </c>
      <c r="U132" s="560">
        <v>10</v>
      </c>
      <c r="V132" s="560">
        <v>0</v>
      </c>
      <c r="W132" s="560">
        <v>0</v>
      </c>
      <c r="X132" s="560">
        <v>0</v>
      </c>
      <c r="Y132" s="560">
        <v>0</v>
      </c>
      <c r="Z132" s="560">
        <v>0</v>
      </c>
      <c r="AA132" s="119">
        <f>INDEX('SPECIAL CONDITIONS '!$A$9:$D$174,MATCH('PRINT TARIFF'!$E132,'SPECIAL CONDITIONS '!$C$9:$C$174,0),MATCH("ID",'SPECIAL CONDITIONS '!$A$8:$D$8,0))</f>
        <v>27</v>
      </c>
      <c r="AB132" s="117" t="s">
        <v>223</v>
      </c>
      <c r="AC132" s="120" t="s">
        <v>224</v>
      </c>
      <c r="AD132" s="120" t="s">
        <v>225</v>
      </c>
      <c r="AE132" s="120">
        <v>1000</v>
      </c>
      <c r="AF132" s="121">
        <f>HOME!$F$18</f>
        <v>46204</v>
      </c>
      <c r="AG132" s="121">
        <f>HOME!$L$18</f>
        <v>46217</v>
      </c>
      <c r="AH132" s="122" t="b">
        <v>1</v>
      </c>
      <c r="AI132" s="176"/>
      <c r="AJ132" s="172"/>
      <c r="AK132" s="193"/>
      <c r="AL132" s="602"/>
      <c r="AM132" s="122"/>
      <c r="AN132" s="122"/>
    </row>
    <row r="133" spans="1:40" s="123" customFormat="1" ht="12.75" customHeight="1" x14ac:dyDescent="0.2">
      <c r="A133" s="411" t="s">
        <v>439</v>
      </c>
      <c r="B133" s="544" t="s">
        <v>235</v>
      </c>
      <c r="C133" s="618" t="s">
        <v>128</v>
      </c>
      <c r="D133" s="493" t="s">
        <v>110</v>
      </c>
      <c r="E133" s="411" t="s">
        <v>54</v>
      </c>
      <c r="F133" s="565" t="s">
        <v>1129</v>
      </c>
      <c r="G133" s="611"/>
      <c r="H133" s="557" t="s">
        <v>39</v>
      </c>
      <c r="I133" s="649">
        <v>50</v>
      </c>
      <c r="J133" s="649">
        <v>50</v>
      </c>
      <c r="K133" s="649">
        <v>50</v>
      </c>
      <c r="L133" s="550" t="s">
        <v>2304</v>
      </c>
      <c r="M133" s="558" t="s">
        <v>259</v>
      </c>
      <c r="N133" s="558">
        <v>29</v>
      </c>
      <c r="O133" s="559">
        <v>0</v>
      </c>
      <c r="P133" s="564">
        <v>0</v>
      </c>
      <c r="Q133" s="564">
        <v>20</v>
      </c>
      <c r="R133" s="632">
        <v>0</v>
      </c>
      <c r="S133" s="563">
        <v>0</v>
      </c>
      <c r="T133" s="560">
        <v>7</v>
      </c>
      <c r="U133" s="560">
        <v>10</v>
      </c>
      <c r="V133" s="560">
        <v>0</v>
      </c>
      <c r="W133" s="560">
        <v>0</v>
      </c>
      <c r="X133" s="560">
        <v>0</v>
      </c>
      <c r="Y133" s="560">
        <v>0</v>
      </c>
      <c r="Z133" s="560">
        <v>0</v>
      </c>
      <c r="AA133" s="119">
        <f>INDEX('SPECIAL CONDITIONS '!$A$9:$D$174,MATCH('PRINT TARIFF'!$E133,'SPECIAL CONDITIONS '!$C$9:$C$174,0),MATCH("ID",'SPECIAL CONDITIONS '!$A$8:$D$8,0))</f>
        <v>28</v>
      </c>
      <c r="AB133" s="117" t="s">
        <v>223</v>
      </c>
      <c r="AC133" s="120" t="s">
        <v>224</v>
      </c>
      <c r="AD133" s="120" t="s">
        <v>225</v>
      </c>
      <c r="AE133" s="120">
        <v>1000</v>
      </c>
      <c r="AF133" s="121">
        <f>HOME!$F$18</f>
        <v>46204</v>
      </c>
      <c r="AG133" s="121">
        <f>HOME!$L$18</f>
        <v>46217</v>
      </c>
      <c r="AH133" s="122" t="b">
        <v>1</v>
      </c>
      <c r="AI133" s="176"/>
      <c r="AJ133" s="172"/>
      <c r="AK133" s="193"/>
      <c r="AL133" s="602"/>
      <c r="AM133" s="122"/>
      <c r="AN133" s="122"/>
    </row>
    <row r="134" spans="1:40" s="123" customFormat="1" ht="12.75" customHeight="1" x14ac:dyDescent="0.2">
      <c r="A134" s="411" t="s">
        <v>438</v>
      </c>
      <c r="B134" s="544" t="s">
        <v>236</v>
      </c>
      <c r="C134" s="618" t="s">
        <v>128</v>
      </c>
      <c r="D134" s="493" t="s">
        <v>110</v>
      </c>
      <c r="E134" s="411" t="s">
        <v>54</v>
      </c>
      <c r="F134" s="565" t="s">
        <v>1129</v>
      </c>
      <c r="G134" s="611"/>
      <c r="H134" s="557" t="s">
        <v>39</v>
      </c>
      <c r="I134" s="649">
        <v>22</v>
      </c>
      <c r="J134" s="649">
        <v>22</v>
      </c>
      <c r="K134" s="649">
        <v>22</v>
      </c>
      <c r="L134" s="550" t="s">
        <v>173</v>
      </c>
      <c r="M134" s="558"/>
      <c r="N134" s="558">
        <v>16</v>
      </c>
      <c r="O134" s="559">
        <v>0</v>
      </c>
      <c r="P134" s="564">
        <v>0</v>
      </c>
      <c r="Q134" s="564">
        <v>20</v>
      </c>
      <c r="R134" s="632">
        <v>0</v>
      </c>
      <c r="S134" s="563">
        <v>0</v>
      </c>
      <c r="T134" s="560">
        <v>7</v>
      </c>
      <c r="U134" s="560">
        <v>0</v>
      </c>
      <c r="V134" s="560">
        <v>0</v>
      </c>
      <c r="W134" s="560">
        <v>0</v>
      </c>
      <c r="X134" s="560">
        <v>0</v>
      </c>
      <c r="Y134" s="560">
        <v>0</v>
      </c>
      <c r="Z134" s="560">
        <v>0</v>
      </c>
      <c r="AA134" s="119">
        <f>INDEX('SPECIAL CONDITIONS '!$A$9:$D$174,MATCH('PRINT TARIFF'!$E134,'SPECIAL CONDITIONS '!$C$9:$C$174,0),MATCH("ID",'SPECIAL CONDITIONS '!$A$8:$D$8,0))</f>
        <v>28</v>
      </c>
      <c r="AB134" s="117" t="s">
        <v>223</v>
      </c>
      <c r="AC134" s="120" t="s">
        <v>224</v>
      </c>
      <c r="AD134" s="120" t="s">
        <v>225</v>
      </c>
      <c r="AE134" s="120">
        <v>1000</v>
      </c>
      <c r="AF134" s="121">
        <f>HOME!$F$18</f>
        <v>46204</v>
      </c>
      <c r="AG134" s="121">
        <f>HOME!$L$18</f>
        <v>46217</v>
      </c>
      <c r="AH134" s="122" t="b">
        <v>1</v>
      </c>
      <c r="AI134" s="176"/>
      <c r="AJ134" s="172"/>
      <c r="AK134" s="193"/>
      <c r="AL134" s="602"/>
      <c r="AM134" s="122"/>
      <c r="AN134" s="122"/>
    </row>
    <row r="135" spans="1:40" s="123" customFormat="1" ht="12.75" customHeight="1" x14ac:dyDescent="0.2">
      <c r="A135" s="411" t="s">
        <v>438</v>
      </c>
      <c r="B135" s="544" t="s">
        <v>236</v>
      </c>
      <c r="C135" s="618" t="s">
        <v>128</v>
      </c>
      <c r="D135" s="493" t="s">
        <v>110</v>
      </c>
      <c r="E135" s="411" t="s">
        <v>54</v>
      </c>
      <c r="F135" s="565" t="s">
        <v>1129</v>
      </c>
      <c r="G135" s="611"/>
      <c r="H135" s="557" t="s">
        <v>39</v>
      </c>
      <c r="I135" s="650">
        <v>46</v>
      </c>
      <c r="J135" s="650">
        <v>46</v>
      </c>
      <c r="K135" s="650">
        <v>46</v>
      </c>
      <c r="L135" s="550" t="s">
        <v>2304</v>
      </c>
      <c r="M135" s="558" t="s">
        <v>259</v>
      </c>
      <c r="N135" s="558">
        <v>23</v>
      </c>
      <c r="O135" s="559">
        <v>0</v>
      </c>
      <c r="P135" s="564">
        <v>0</v>
      </c>
      <c r="Q135" s="564">
        <v>20</v>
      </c>
      <c r="R135" s="632">
        <v>0</v>
      </c>
      <c r="S135" s="563">
        <v>0</v>
      </c>
      <c r="T135" s="560">
        <v>7</v>
      </c>
      <c r="U135" s="560">
        <v>10</v>
      </c>
      <c r="V135" s="560">
        <v>0</v>
      </c>
      <c r="W135" s="560">
        <v>0</v>
      </c>
      <c r="X135" s="560">
        <v>0</v>
      </c>
      <c r="Y135" s="560">
        <v>0</v>
      </c>
      <c r="Z135" s="560">
        <v>0</v>
      </c>
      <c r="AA135" s="119">
        <f>INDEX('SPECIAL CONDITIONS '!$A$9:$D$174,MATCH('PRINT TARIFF'!$E135,'SPECIAL CONDITIONS '!$C$9:$C$174,0),MATCH("ID",'SPECIAL CONDITIONS '!$A$8:$D$8,0))</f>
        <v>28</v>
      </c>
      <c r="AB135" s="117" t="s">
        <v>223</v>
      </c>
      <c r="AC135" s="120" t="s">
        <v>224</v>
      </c>
      <c r="AD135" s="120" t="s">
        <v>225</v>
      </c>
      <c r="AE135" s="120">
        <v>1000</v>
      </c>
      <c r="AF135" s="121">
        <f>HOME!$F$18</f>
        <v>46204</v>
      </c>
      <c r="AG135" s="121">
        <f>HOME!$L$18</f>
        <v>46217</v>
      </c>
      <c r="AH135" s="122" t="b">
        <v>1</v>
      </c>
      <c r="AI135" s="176"/>
      <c r="AJ135" s="172"/>
      <c r="AK135" s="193"/>
      <c r="AL135" s="602"/>
      <c r="AM135" s="122"/>
      <c r="AN135" s="122"/>
    </row>
    <row r="136" spans="1:40" s="123" customFormat="1" ht="12.75" customHeight="1" x14ac:dyDescent="0.2">
      <c r="A136" s="411" t="s">
        <v>440</v>
      </c>
      <c r="B136" s="544" t="s">
        <v>237</v>
      </c>
      <c r="C136" s="618" t="s">
        <v>128</v>
      </c>
      <c r="D136" s="493" t="s">
        <v>110</v>
      </c>
      <c r="E136" s="411" t="s">
        <v>54</v>
      </c>
      <c r="F136" s="565" t="s">
        <v>1129</v>
      </c>
      <c r="G136" s="611"/>
      <c r="H136" s="557" t="s">
        <v>39</v>
      </c>
      <c r="I136" s="649">
        <v>43</v>
      </c>
      <c r="J136" s="649">
        <v>43</v>
      </c>
      <c r="K136" s="649">
        <v>43</v>
      </c>
      <c r="L136" s="550" t="s">
        <v>2304</v>
      </c>
      <c r="M136" s="558" t="s">
        <v>259</v>
      </c>
      <c r="N136" s="558">
        <v>24</v>
      </c>
      <c r="O136" s="559">
        <v>0</v>
      </c>
      <c r="P136" s="564">
        <v>0</v>
      </c>
      <c r="Q136" s="564">
        <v>20</v>
      </c>
      <c r="R136" s="632">
        <v>0</v>
      </c>
      <c r="S136" s="563">
        <v>0</v>
      </c>
      <c r="T136" s="560">
        <v>7</v>
      </c>
      <c r="U136" s="560">
        <v>10</v>
      </c>
      <c r="V136" s="560">
        <v>0</v>
      </c>
      <c r="W136" s="560">
        <v>0</v>
      </c>
      <c r="X136" s="560">
        <v>0</v>
      </c>
      <c r="Y136" s="560">
        <v>0</v>
      </c>
      <c r="Z136" s="560">
        <v>0</v>
      </c>
      <c r="AA136" s="119">
        <f>INDEX('SPECIAL CONDITIONS '!$A$9:$D$174,MATCH('PRINT TARIFF'!$E136,'SPECIAL CONDITIONS '!$C$9:$C$174,0),MATCH("ID",'SPECIAL CONDITIONS '!$A$8:$D$8,0))</f>
        <v>28</v>
      </c>
      <c r="AB136" s="117" t="s">
        <v>223</v>
      </c>
      <c r="AC136" s="120" t="s">
        <v>224</v>
      </c>
      <c r="AD136" s="120" t="s">
        <v>225</v>
      </c>
      <c r="AE136" s="120">
        <v>1000</v>
      </c>
      <c r="AF136" s="121">
        <f>HOME!$F$18</f>
        <v>46204</v>
      </c>
      <c r="AG136" s="121">
        <f>HOME!$L$18</f>
        <v>46217</v>
      </c>
      <c r="AH136" s="122" t="b">
        <v>1</v>
      </c>
      <c r="AI136" s="176"/>
      <c r="AJ136" s="172"/>
      <c r="AK136" s="193"/>
      <c r="AL136" s="602"/>
      <c r="AM136" s="122"/>
      <c r="AN136" s="122"/>
    </row>
    <row r="137" spans="1:40" s="123" customFormat="1" ht="12.75" customHeight="1" x14ac:dyDescent="0.2">
      <c r="A137" s="411" t="s">
        <v>440</v>
      </c>
      <c r="B137" s="544" t="s">
        <v>237</v>
      </c>
      <c r="C137" s="618" t="s">
        <v>128</v>
      </c>
      <c r="D137" s="493" t="s">
        <v>110</v>
      </c>
      <c r="E137" s="411" t="s">
        <v>54</v>
      </c>
      <c r="F137" s="565" t="s">
        <v>1129</v>
      </c>
      <c r="G137" s="611"/>
      <c r="H137" s="557" t="s">
        <v>39</v>
      </c>
      <c r="I137" s="649">
        <v>21</v>
      </c>
      <c r="J137" s="649">
        <v>21</v>
      </c>
      <c r="K137" s="649">
        <v>21</v>
      </c>
      <c r="L137" s="550" t="s">
        <v>173</v>
      </c>
      <c r="M137" s="558"/>
      <c r="N137" s="558">
        <v>17</v>
      </c>
      <c r="O137" s="559">
        <v>0</v>
      </c>
      <c r="P137" s="564">
        <v>0</v>
      </c>
      <c r="Q137" s="564">
        <v>20</v>
      </c>
      <c r="R137" s="632">
        <v>0</v>
      </c>
      <c r="S137" s="563">
        <v>0</v>
      </c>
      <c r="T137" s="560">
        <v>7</v>
      </c>
      <c r="U137" s="560">
        <v>0</v>
      </c>
      <c r="V137" s="560">
        <v>0</v>
      </c>
      <c r="W137" s="560">
        <v>0</v>
      </c>
      <c r="X137" s="560">
        <v>0</v>
      </c>
      <c r="Y137" s="560">
        <v>0</v>
      </c>
      <c r="Z137" s="560">
        <v>0</v>
      </c>
      <c r="AA137" s="119">
        <f>INDEX('SPECIAL CONDITIONS '!$A$9:$D$174,MATCH('PRINT TARIFF'!$E137,'SPECIAL CONDITIONS '!$C$9:$C$174,0),MATCH("ID",'SPECIAL CONDITIONS '!$A$8:$D$8,0))</f>
        <v>28</v>
      </c>
      <c r="AB137" s="117" t="s">
        <v>223</v>
      </c>
      <c r="AC137" s="120" t="s">
        <v>224</v>
      </c>
      <c r="AD137" s="120" t="s">
        <v>225</v>
      </c>
      <c r="AE137" s="120">
        <v>1000</v>
      </c>
      <c r="AF137" s="121">
        <f>HOME!$F$18</f>
        <v>46204</v>
      </c>
      <c r="AG137" s="121">
        <f>HOME!$L$18</f>
        <v>46217</v>
      </c>
      <c r="AH137" s="122" t="b">
        <v>1</v>
      </c>
      <c r="AI137" s="176"/>
      <c r="AJ137" s="172"/>
      <c r="AK137" s="193"/>
      <c r="AL137" s="602"/>
      <c r="AM137" s="122"/>
      <c r="AN137" s="122"/>
    </row>
    <row r="138" spans="1:40" s="123" customFormat="1" ht="12.75" customHeight="1" x14ac:dyDescent="0.2">
      <c r="A138" s="411" t="s">
        <v>437</v>
      </c>
      <c r="B138" s="544" t="s">
        <v>238</v>
      </c>
      <c r="C138" s="618" t="s">
        <v>128</v>
      </c>
      <c r="D138" s="493" t="s">
        <v>110</v>
      </c>
      <c r="E138" s="411" t="s">
        <v>54</v>
      </c>
      <c r="F138" s="565" t="s">
        <v>1129</v>
      </c>
      <c r="G138" s="611"/>
      <c r="H138" s="557" t="s">
        <v>39</v>
      </c>
      <c r="I138" s="649">
        <v>22</v>
      </c>
      <c r="J138" s="649">
        <v>22</v>
      </c>
      <c r="K138" s="649">
        <v>22</v>
      </c>
      <c r="L138" s="550" t="s">
        <v>173</v>
      </c>
      <c r="M138" s="558"/>
      <c r="N138" s="572" t="s">
        <v>1446</v>
      </c>
      <c r="O138" s="559">
        <v>0</v>
      </c>
      <c r="P138" s="564">
        <v>0</v>
      </c>
      <c r="Q138" s="564">
        <v>20</v>
      </c>
      <c r="R138" s="632">
        <v>0</v>
      </c>
      <c r="S138" s="563">
        <v>0</v>
      </c>
      <c r="T138" s="560">
        <v>7</v>
      </c>
      <c r="U138" s="560">
        <v>0</v>
      </c>
      <c r="V138" s="560">
        <v>0</v>
      </c>
      <c r="W138" s="560">
        <v>0</v>
      </c>
      <c r="X138" s="560">
        <v>0</v>
      </c>
      <c r="Y138" s="560">
        <v>0</v>
      </c>
      <c r="Z138" s="560">
        <v>0</v>
      </c>
      <c r="AA138" s="119">
        <f>INDEX('SPECIAL CONDITIONS '!$A$9:$D$174,MATCH('PRINT TARIFF'!$E138,'SPECIAL CONDITIONS '!$C$9:$C$174,0),MATCH("ID",'SPECIAL CONDITIONS '!$A$8:$D$8,0))</f>
        <v>28</v>
      </c>
      <c r="AB138" s="117" t="s">
        <v>223</v>
      </c>
      <c r="AC138" s="120" t="s">
        <v>224</v>
      </c>
      <c r="AD138" s="120" t="s">
        <v>225</v>
      </c>
      <c r="AE138" s="120">
        <v>1000</v>
      </c>
      <c r="AF138" s="121">
        <f>HOME!$F$18</f>
        <v>46204</v>
      </c>
      <c r="AG138" s="121">
        <f>HOME!$L$18</f>
        <v>46217</v>
      </c>
      <c r="AH138" s="122" t="b">
        <v>1</v>
      </c>
      <c r="AI138" s="176"/>
      <c r="AJ138" s="172"/>
      <c r="AK138" s="193"/>
      <c r="AL138" s="602"/>
      <c r="AM138" s="122"/>
      <c r="AN138" s="122"/>
    </row>
    <row r="139" spans="1:40" s="123" customFormat="1" ht="12.75" customHeight="1" x14ac:dyDescent="0.2">
      <c r="A139" s="411" t="s">
        <v>437</v>
      </c>
      <c r="B139" s="544" t="s">
        <v>238</v>
      </c>
      <c r="C139" s="618" t="s">
        <v>128</v>
      </c>
      <c r="D139" s="493" t="s">
        <v>110</v>
      </c>
      <c r="E139" s="411" t="s">
        <v>54</v>
      </c>
      <c r="F139" s="565" t="s">
        <v>1129</v>
      </c>
      <c r="G139" s="611"/>
      <c r="H139" s="557" t="s">
        <v>39</v>
      </c>
      <c r="I139" s="650">
        <v>46</v>
      </c>
      <c r="J139" s="650">
        <v>46</v>
      </c>
      <c r="K139" s="650">
        <v>46</v>
      </c>
      <c r="L139" s="550" t="s">
        <v>2304</v>
      </c>
      <c r="M139" s="558" t="s">
        <v>259</v>
      </c>
      <c r="N139" s="558">
        <v>23</v>
      </c>
      <c r="O139" s="559">
        <v>0</v>
      </c>
      <c r="P139" s="564">
        <v>0</v>
      </c>
      <c r="Q139" s="564">
        <v>20</v>
      </c>
      <c r="R139" s="632">
        <v>0</v>
      </c>
      <c r="S139" s="563">
        <v>0</v>
      </c>
      <c r="T139" s="560">
        <v>7</v>
      </c>
      <c r="U139" s="560">
        <v>10</v>
      </c>
      <c r="V139" s="560">
        <v>0</v>
      </c>
      <c r="W139" s="560">
        <v>0</v>
      </c>
      <c r="X139" s="560">
        <v>0</v>
      </c>
      <c r="Y139" s="560">
        <v>0</v>
      </c>
      <c r="Z139" s="560">
        <v>0</v>
      </c>
      <c r="AA139" s="119">
        <f>INDEX('SPECIAL CONDITIONS '!$A$9:$D$174,MATCH('PRINT TARIFF'!$E139,'SPECIAL CONDITIONS '!$C$9:$C$174,0),MATCH("ID",'SPECIAL CONDITIONS '!$A$8:$D$8,0))</f>
        <v>28</v>
      </c>
      <c r="AB139" s="117" t="s">
        <v>223</v>
      </c>
      <c r="AC139" s="120" t="s">
        <v>224</v>
      </c>
      <c r="AD139" s="120" t="s">
        <v>225</v>
      </c>
      <c r="AE139" s="120">
        <v>1000</v>
      </c>
      <c r="AF139" s="121">
        <f>HOME!$F$18</f>
        <v>46204</v>
      </c>
      <c r="AG139" s="121">
        <f>HOME!$L$18</f>
        <v>46217</v>
      </c>
      <c r="AH139" s="122" t="b">
        <v>1</v>
      </c>
      <c r="AI139" s="176"/>
      <c r="AJ139" s="172"/>
      <c r="AK139" s="193"/>
      <c r="AL139" s="602"/>
      <c r="AM139" s="122"/>
      <c r="AN139" s="122"/>
    </row>
    <row r="140" spans="1:40" s="123" customFormat="1" ht="12.75" customHeight="1" x14ac:dyDescent="0.2">
      <c r="A140" s="411" t="s">
        <v>436</v>
      </c>
      <c r="B140" s="544" t="s">
        <v>239</v>
      </c>
      <c r="C140" s="618" t="s">
        <v>128</v>
      </c>
      <c r="D140" s="493" t="s">
        <v>110</v>
      </c>
      <c r="E140" s="411" t="s">
        <v>54</v>
      </c>
      <c r="F140" s="565" t="s">
        <v>1129</v>
      </c>
      <c r="G140" s="611"/>
      <c r="H140" s="557" t="s">
        <v>39</v>
      </c>
      <c r="I140" s="649">
        <v>22</v>
      </c>
      <c r="J140" s="649">
        <v>22</v>
      </c>
      <c r="K140" s="649">
        <v>22</v>
      </c>
      <c r="L140" s="550" t="s">
        <v>173</v>
      </c>
      <c r="M140" s="558"/>
      <c r="N140" s="572" t="s">
        <v>1445</v>
      </c>
      <c r="O140" s="559">
        <v>0</v>
      </c>
      <c r="P140" s="564">
        <v>0</v>
      </c>
      <c r="Q140" s="564">
        <v>20</v>
      </c>
      <c r="R140" s="632">
        <v>0</v>
      </c>
      <c r="S140" s="563">
        <v>0</v>
      </c>
      <c r="T140" s="560">
        <v>7</v>
      </c>
      <c r="U140" s="560">
        <v>0</v>
      </c>
      <c r="V140" s="560">
        <v>0</v>
      </c>
      <c r="W140" s="560">
        <v>0</v>
      </c>
      <c r="X140" s="560">
        <v>0</v>
      </c>
      <c r="Y140" s="560">
        <v>0</v>
      </c>
      <c r="Z140" s="560">
        <v>0</v>
      </c>
      <c r="AA140" s="119">
        <f>INDEX('SPECIAL CONDITIONS '!$A$9:$D$174,MATCH('PRINT TARIFF'!$E140,'SPECIAL CONDITIONS '!$C$9:$C$174,0),MATCH("ID",'SPECIAL CONDITIONS '!$A$8:$D$8,0))</f>
        <v>28</v>
      </c>
      <c r="AB140" s="117" t="s">
        <v>223</v>
      </c>
      <c r="AC140" s="120" t="s">
        <v>224</v>
      </c>
      <c r="AD140" s="120" t="s">
        <v>225</v>
      </c>
      <c r="AE140" s="120">
        <v>1000</v>
      </c>
      <c r="AF140" s="121">
        <f>HOME!$F$18</f>
        <v>46204</v>
      </c>
      <c r="AG140" s="121">
        <f>HOME!$L$18</f>
        <v>46217</v>
      </c>
      <c r="AH140" s="122" t="b">
        <v>1</v>
      </c>
      <c r="AI140" s="176"/>
      <c r="AJ140" s="172"/>
      <c r="AK140" s="193"/>
      <c r="AL140" s="602"/>
      <c r="AM140" s="122"/>
      <c r="AN140" s="122"/>
    </row>
    <row r="141" spans="1:40" s="123" customFormat="1" ht="12.75" customHeight="1" x14ac:dyDescent="0.2">
      <c r="A141" s="411" t="s">
        <v>436</v>
      </c>
      <c r="B141" s="544" t="s">
        <v>239</v>
      </c>
      <c r="C141" s="618" t="s">
        <v>128</v>
      </c>
      <c r="D141" s="493" t="s">
        <v>110</v>
      </c>
      <c r="E141" s="411" t="s">
        <v>54</v>
      </c>
      <c r="F141" s="565" t="s">
        <v>1129</v>
      </c>
      <c r="G141" s="611"/>
      <c r="H141" s="557" t="s">
        <v>39</v>
      </c>
      <c r="I141" s="650">
        <v>46</v>
      </c>
      <c r="J141" s="650">
        <v>46</v>
      </c>
      <c r="K141" s="650">
        <v>46</v>
      </c>
      <c r="L141" s="550" t="s">
        <v>2304</v>
      </c>
      <c r="M141" s="558" t="s">
        <v>259</v>
      </c>
      <c r="N141" s="558">
        <v>20</v>
      </c>
      <c r="O141" s="559">
        <v>0</v>
      </c>
      <c r="P141" s="564">
        <v>0</v>
      </c>
      <c r="Q141" s="564">
        <v>20</v>
      </c>
      <c r="R141" s="632">
        <v>0</v>
      </c>
      <c r="S141" s="563">
        <v>0</v>
      </c>
      <c r="T141" s="560">
        <v>7</v>
      </c>
      <c r="U141" s="560">
        <v>10</v>
      </c>
      <c r="V141" s="560">
        <v>0</v>
      </c>
      <c r="W141" s="560">
        <v>0</v>
      </c>
      <c r="X141" s="560">
        <v>0</v>
      </c>
      <c r="Y141" s="560">
        <v>0</v>
      </c>
      <c r="Z141" s="560">
        <v>0</v>
      </c>
      <c r="AA141" s="119">
        <f>INDEX('SPECIAL CONDITIONS '!$A$9:$D$174,MATCH('PRINT TARIFF'!$E141,'SPECIAL CONDITIONS '!$C$9:$C$174,0),MATCH("ID",'SPECIAL CONDITIONS '!$A$8:$D$8,0))</f>
        <v>28</v>
      </c>
      <c r="AB141" s="117" t="s">
        <v>223</v>
      </c>
      <c r="AC141" s="120" t="s">
        <v>224</v>
      </c>
      <c r="AD141" s="120" t="s">
        <v>225</v>
      </c>
      <c r="AE141" s="120">
        <v>1000</v>
      </c>
      <c r="AF141" s="121">
        <f>HOME!$F$18</f>
        <v>46204</v>
      </c>
      <c r="AG141" s="121">
        <f>HOME!$L$18</f>
        <v>46217</v>
      </c>
      <c r="AH141" s="122" t="b">
        <v>1</v>
      </c>
      <c r="AI141" s="176"/>
      <c r="AJ141" s="172"/>
      <c r="AK141" s="193"/>
      <c r="AL141" s="602"/>
      <c r="AM141" s="122"/>
      <c r="AN141" s="122"/>
    </row>
    <row r="142" spans="1:40" s="123" customFormat="1" ht="12.75" customHeight="1" x14ac:dyDescent="0.2">
      <c r="A142" s="411" t="s">
        <v>439</v>
      </c>
      <c r="B142" s="544" t="s">
        <v>235</v>
      </c>
      <c r="C142" s="618" t="s">
        <v>128</v>
      </c>
      <c r="D142" s="493" t="s">
        <v>110</v>
      </c>
      <c r="E142" s="411" t="s">
        <v>429</v>
      </c>
      <c r="F142" s="565" t="s">
        <v>249</v>
      </c>
      <c r="G142" s="611"/>
      <c r="H142" s="557" t="s">
        <v>39</v>
      </c>
      <c r="I142" s="650">
        <v>73</v>
      </c>
      <c r="J142" s="650">
        <v>110</v>
      </c>
      <c r="K142" s="650">
        <v>123</v>
      </c>
      <c r="L142" s="550" t="s">
        <v>2304</v>
      </c>
      <c r="M142" s="558" t="s">
        <v>259</v>
      </c>
      <c r="N142" s="558">
        <v>29</v>
      </c>
      <c r="O142" s="559">
        <v>0</v>
      </c>
      <c r="P142" s="564">
        <v>0</v>
      </c>
      <c r="Q142" s="564">
        <v>20</v>
      </c>
      <c r="R142" s="632">
        <v>0</v>
      </c>
      <c r="S142" s="563">
        <v>0</v>
      </c>
      <c r="T142" s="560">
        <v>7</v>
      </c>
      <c r="U142" s="560">
        <v>10</v>
      </c>
      <c r="V142" s="560">
        <v>0</v>
      </c>
      <c r="W142" s="560">
        <v>0</v>
      </c>
      <c r="X142" s="560">
        <v>0</v>
      </c>
      <c r="Y142" s="560">
        <v>0</v>
      </c>
      <c r="Z142" s="560">
        <v>0</v>
      </c>
      <c r="AA142" s="119">
        <f>INDEX('SPECIAL CONDITIONS '!$A$9:$D$174,MATCH('PRINT TARIFF'!$E142,'SPECIAL CONDITIONS '!$C$9:$C$174,0),MATCH("ID",'SPECIAL CONDITIONS '!$A$8:$D$8,0))</f>
        <v>29</v>
      </c>
      <c r="AB142" s="117" t="s">
        <v>223</v>
      </c>
      <c r="AC142" s="120" t="s">
        <v>224</v>
      </c>
      <c r="AD142" s="120" t="s">
        <v>225</v>
      </c>
      <c r="AE142" s="120">
        <v>1000</v>
      </c>
      <c r="AF142" s="121">
        <f>HOME!$F$18</f>
        <v>46204</v>
      </c>
      <c r="AG142" s="121">
        <f>HOME!$L$18</f>
        <v>46217</v>
      </c>
      <c r="AH142" s="122" t="b">
        <v>1</v>
      </c>
      <c r="AI142" s="176"/>
      <c r="AJ142" s="172"/>
      <c r="AK142" s="193"/>
      <c r="AL142" s="602"/>
      <c r="AM142" s="122"/>
      <c r="AN142" s="122"/>
    </row>
    <row r="143" spans="1:40" s="123" customFormat="1" ht="12.75" customHeight="1" x14ac:dyDescent="0.2">
      <c r="A143" s="411" t="s">
        <v>438</v>
      </c>
      <c r="B143" s="544" t="s">
        <v>236</v>
      </c>
      <c r="C143" s="618" t="s">
        <v>128</v>
      </c>
      <c r="D143" s="493" t="s">
        <v>110</v>
      </c>
      <c r="E143" s="411" t="s">
        <v>429</v>
      </c>
      <c r="F143" s="565" t="s">
        <v>249</v>
      </c>
      <c r="G143" s="611"/>
      <c r="H143" s="557" t="s">
        <v>39</v>
      </c>
      <c r="I143" s="650">
        <v>44</v>
      </c>
      <c r="J143" s="650">
        <v>44</v>
      </c>
      <c r="K143" s="650">
        <v>64</v>
      </c>
      <c r="L143" s="550" t="s">
        <v>2305</v>
      </c>
      <c r="M143" s="558" t="s">
        <v>1129</v>
      </c>
      <c r="N143" s="558">
        <v>21</v>
      </c>
      <c r="O143" s="559">
        <v>0</v>
      </c>
      <c r="P143" s="564">
        <v>0</v>
      </c>
      <c r="Q143" s="564">
        <v>20</v>
      </c>
      <c r="R143" s="632">
        <v>0</v>
      </c>
      <c r="S143" s="563">
        <v>0</v>
      </c>
      <c r="T143" s="560">
        <v>7</v>
      </c>
      <c r="U143" s="560">
        <v>0</v>
      </c>
      <c r="V143" s="560">
        <v>0</v>
      </c>
      <c r="W143" s="560">
        <v>0</v>
      </c>
      <c r="X143" s="560">
        <v>0</v>
      </c>
      <c r="Y143" s="560">
        <v>0</v>
      </c>
      <c r="Z143" s="560">
        <v>0</v>
      </c>
      <c r="AA143" s="119">
        <f>INDEX('SPECIAL CONDITIONS '!$A$9:$D$174,MATCH('PRINT TARIFF'!$E143,'SPECIAL CONDITIONS '!$C$9:$C$174,0),MATCH("ID",'SPECIAL CONDITIONS '!$A$8:$D$8,0))</f>
        <v>29</v>
      </c>
      <c r="AB143" s="117" t="s">
        <v>223</v>
      </c>
      <c r="AC143" s="120" t="s">
        <v>224</v>
      </c>
      <c r="AD143" s="120" t="s">
        <v>225</v>
      </c>
      <c r="AE143" s="120">
        <v>1000</v>
      </c>
      <c r="AF143" s="121">
        <f>HOME!$F$18</f>
        <v>46204</v>
      </c>
      <c r="AG143" s="121">
        <f>HOME!$L$18</f>
        <v>46217</v>
      </c>
      <c r="AH143" s="122" t="b">
        <v>1</v>
      </c>
      <c r="AI143" s="176"/>
      <c r="AJ143" s="172"/>
      <c r="AK143" s="193"/>
      <c r="AL143" s="602"/>
      <c r="AM143" s="122"/>
      <c r="AN143" s="122"/>
    </row>
    <row r="144" spans="1:40" s="123" customFormat="1" ht="12.75" customHeight="1" x14ac:dyDescent="0.2">
      <c r="A144" s="411" t="s">
        <v>438</v>
      </c>
      <c r="B144" s="544" t="s">
        <v>236</v>
      </c>
      <c r="C144" s="618" t="s">
        <v>128</v>
      </c>
      <c r="D144" s="493" t="s">
        <v>110</v>
      </c>
      <c r="E144" s="411" t="s">
        <v>429</v>
      </c>
      <c r="F144" s="565" t="s">
        <v>249</v>
      </c>
      <c r="G144" s="611"/>
      <c r="H144" s="557" t="s">
        <v>39</v>
      </c>
      <c r="I144" s="649">
        <v>73</v>
      </c>
      <c r="J144" s="649">
        <v>113</v>
      </c>
      <c r="K144" s="649">
        <v>123</v>
      </c>
      <c r="L144" s="550" t="s">
        <v>2304</v>
      </c>
      <c r="M144" s="558" t="s">
        <v>259</v>
      </c>
      <c r="N144" s="558">
        <v>24</v>
      </c>
      <c r="O144" s="559">
        <v>0</v>
      </c>
      <c r="P144" s="564">
        <v>0</v>
      </c>
      <c r="Q144" s="564">
        <v>20</v>
      </c>
      <c r="R144" s="632">
        <v>0</v>
      </c>
      <c r="S144" s="563">
        <v>0</v>
      </c>
      <c r="T144" s="560">
        <v>7</v>
      </c>
      <c r="U144" s="560">
        <v>10</v>
      </c>
      <c r="V144" s="560">
        <v>0</v>
      </c>
      <c r="W144" s="560">
        <v>0</v>
      </c>
      <c r="X144" s="560">
        <v>0</v>
      </c>
      <c r="Y144" s="560">
        <v>0</v>
      </c>
      <c r="Z144" s="560">
        <v>0</v>
      </c>
      <c r="AA144" s="119">
        <f>INDEX('SPECIAL CONDITIONS '!$A$9:$D$174,MATCH('PRINT TARIFF'!$E144,'SPECIAL CONDITIONS '!$C$9:$C$174,0),MATCH("ID",'SPECIAL CONDITIONS '!$A$8:$D$8,0))</f>
        <v>29</v>
      </c>
      <c r="AB144" s="117" t="s">
        <v>223</v>
      </c>
      <c r="AC144" s="120" t="s">
        <v>224</v>
      </c>
      <c r="AD144" s="120" t="s">
        <v>225</v>
      </c>
      <c r="AE144" s="120">
        <v>1000</v>
      </c>
      <c r="AF144" s="121">
        <f>HOME!$F$18</f>
        <v>46204</v>
      </c>
      <c r="AG144" s="121">
        <f>HOME!$L$18</f>
        <v>46217</v>
      </c>
      <c r="AH144" s="122" t="b">
        <v>1</v>
      </c>
      <c r="AI144" s="176"/>
      <c r="AJ144" s="172"/>
      <c r="AK144" s="193"/>
      <c r="AL144" s="602"/>
      <c r="AM144" s="122"/>
      <c r="AN144" s="122"/>
    </row>
    <row r="145" spans="1:40" s="123" customFormat="1" ht="12.75" customHeight="1" x14ac:dyDescent="0.2">
      <c r="A145" s="411" t="s">
        <v>440</v>
      </c>
      <c r="B145" s="544" t="s">
        <v>237</v>
      </c>
      <c r="C145" s="618" t="s">
        <v>128</v>
      </c>
      <c r="D145" s="493" t="s">
        <v>110</v>
      </c>
      <c r="E145" s="411" t="s">
        <v>429</v>
      </c>
      <c r="F145" s="565" t="s">
        <v>249</v>
      </c>
      <c r="G145" s="611"/>
      <c r="H145" s="557" t="s">
        <v>39</v>
      </c>
      <c r="I145" s="650">
        <v>71</v>
      </c>
      <c r="J145" s="650">
        <v>112</v>
      </c>
      <c r="K145" s="650">
        <v>121</v>
      </c>
      <c r="L145" s="550" t="s">
        <v>2304</v>
      </c>
      <c r="M145" s="558" t="s">
        <v>259</v>
      </c>
      <c r="N145" s="558">
        <v>24</v>
      </c>
      <c r="O145" s="559">
        <v>0</v>
      </c>
      <c r="P145" s="564">
        <v>0</v>
      </c>
      <c r="Q145" s="564">
        <v>20</v>
      </c>
      <c r="R145" s="632">
        <v>0</v>
      </c>
      <c r="S145" s="563">
        <v>0</v>
      </c>
      <c r="T145" s="560">
        <v>7</v>
      </c>
      <c r="U145" s="560">
        <v>10</v>
      </c>
      <c r="V145" s="560">
        <v>0</v>
      </c>
      <c r="W145" s="560">
        <v>0</v>
      </c>
      <c r="X145" s="560">
        <v>0</v>
      </c>
      <c r="Y145" s="560">
        <v>0</v>
      </c>
      <c r="Z145" s="560">
        <v>0</v>
      </c>
      <c r="AA145" s="119">
        <f>INDEX('SPECIAL CONDITIONS '!$A$9:$D$174,MATCH('PRINT TARIFF'!$E145,'SPECIAL CONDITIONS '!$C$9:$C$174,0),MATCH("ID",'SPECIAL CONDITIONS '!$A$8:$D$8,0))</f>
        <v>29</v>
      </c>
      <c r="AB145" s="117" t="s">
        <v>223</v>
      </c>
      <c r="AC145" s="120" t="s">
        <v>224</v>
      </c>
      <c r="AD145" s="120" t="s">
        <v>225</v>
      </c>
      <c r="AE145" s="120">
        <v>1000</v>
      </c>
      <c r="AF145" s="121">
        <f>HOME!$F$18</f>
        <v>46204</v>
      </c>
      <c r="AG145" s="121">
        <f>HOME!$L$18</f>
        <v>46217</v>
      </c>
      <c r="AH145" s="122" t="b">
        <v>1</v>
      </c>
      <c r="AI145" s="176"/>
      <c r="AJ145" s="172"/>
      <c r="AK145" s="193"/>
      <c r="AL145" s="602"/>
      <c r="AM145" s="122"/>
      <c r="AN145" s="122"/>
    </row>
    <row r="146" spans="1:40" s="123" customFormat="1" ht="12.75" customHeight="1" x14ac:dyDescent="0.2">
      <c r="A146" s="411" t="s">
        <v>440</v>
      </c>
      <c r="B146" s="544" t="s">
        <v>237</v>
      </c>
      <c r="C146" s="618" t="s">
        <v>128</v>
      </c>
      <c r="D146" s="493" t="s">
        <v>110</v>
      </c>
      <c r="E146" s="411" t="s">
        <v>429</v>
      </c>
      <c r="F146" s="565" t="s">
        <v>249</v>
      </c>
      <c r="G146" s="611"/>
      <c r="H146" s="557" t="s">
        <v>39</v>
      </c>
      <c r="I146" s="649">
        <v>41</v>
      </c>
      <c r="J146" s="649">
        <v>41</v>
      </c>
      <c r="K146" s="649">
        <v>61</v>
      </c>
      <c r="L146" s="550" t="s">
        <v>2305</v>
      </c>
      <c r="M146" s="560" t="s">
        <v>1129</v>
      </c>
      <c r="N146" s="558">
        <v>23</v>
      </c>
      <c r="O146" s="559">
        <v>0</v>
      </c>
      <c r="P146" s="564">
        <v>0</v>
      </c>
      <c r="Q146" s="564">
        <v>20</v>
      </c>
      <c r="R146" s="632">
        <v>0</v>
      </c>
      <c r="S146" s="563">
        <v>0</v>
      </c>
      <c r="T146" s="560">
        <v>7</v>
      </c>
      <c r="U146" s="560">
        <v>0</v>
      </c>
      <c r="V146" s="560">
        <v>0</v>
      </c>
      <c r="W146" s="560">
        <v>0</v>
      </c>
      <c r="X146" s="560">
        <v>0</v>
      </c>
      <c r="Y146" s="560">
        <v>0</v>
      </c>
      <c r="Z146" s="560">
        <v>0</v>
      </c>
      <c r="AA146" s="119">
        <f>INDEX('SPECIAL CONDITIONS '!$A$9:$D$174,MATCH('PRINT TARIFF'!$E146,'SPECIAL CONDITIONS '!$C$9:$C$174,0),MATCH("ID",'SPECIAL CONDITIONS '!$A$8:$D$8,0))</f>
        <v>29</v>
      </c>
      <c r="AB146" s="117" t="s">
        <v>223</v>
      </c>
      <c r="AC146" s="120" t="s">
        <v>224</v>
      </c>
      <c r="AD146" s="120" t="s">
        <v>225</v>
      </c>
      <c r="AE146" s="120">
        <v>1000</v>
      </c>
      <c r="AF146" s="121">
        <f>HOME!$F$18</f>
        <v>46204</v>
      </c>
      <c r="AG146" s="121">
        <f>HOME!$L$18</f>
        <v>46217</v>
      </c>
      <c r="AH146" s="122" t="b">
        <v>1</v>
      </c>
      <c r="AI146" s="176"/>
      <c r="AJ146" s="172"/>
      <c r="AK146" s="193"/>
      <c r="AL146" s="602"/>
      <c r="AM146" s="122"/>
      <c r="AN146" s="122"/>
    </row>
    <row r="147" spans="1:40" s="123" customFormat="1" ht="12.75" customHeight="1" x14ac:dyDescent="0.2">
      <c r="A147" s="411" t="s">
        <v>437</v>
      </c>
      <c r="B147" s="544" t="s">
        <v>238</v>
      </c>
      <c r="C147" s="618" t="s">
        <v>128</v>
      </c>
      <c r="D147" s="493" t="s">
        <v>110</v>
      </c>
      <c r="E147" s="411" t="s">
        <v>429</v>
      </c>
      <c r="F147" s="565" t="s">
        <v>249</v>
      </c>
      <c r="G147" s="611"/>
      <c r="H147" s="557" t="s">
        <v>39</v>
      </c>
      <c r="I147" s="649">
        <v>44</v>
      </c>
      <c r="J147" s="649">
        <v>44</v>
      </c>
      <c r="K147" s="649">
        <v>64</v>
      </c>
      <c r="L147" s="550" t="s">
        <v>2305</v>
      </c>
      <c r="M147" s="558" t="s">
        <v>1129</v>
      </c>
      <c r="N147" s="558">
        <v>21</v>
      </c>
      <c r="O147" s="559">
        <v>0</v>
      </c>
      <c r="P147" s="564">
        <v>0</v>
      </c>
      <c r="Q147" s="564">
        <v>20</v>
      </c>
      <c r="R147" s="632">
        <v>0</v>
      </c>
      <c r="S147" s="563">
        <v>0</v>
      </c>
      <c r="T147" s="560">
        <v>7</v>
      </c>
      <c r="U147" s="560">
        <v>0</v>
      </c>
      <c r="V147" s="560">
        <v>0</v>
      </c>
      <c r="W147" s="560">
        <v>0</v>
      </c>
      <c r="X147" s="560">
        <v>0</v>
      </c>
      <c r="Y147" s="560">
        <v>0</v>
      </c>
      <c r="Z147" s="560">
        <v>0</v>
      </c>
      <c r="AA147" s="119">
        <f>INDEX('SPECIAL CONDITIONS '!$A$9:$D$174,MATCH('PRINT TARIFF'!$E147,'SPECIAL CONDITIONS '!$C$9:$C$174,0),MATCH("ID",'SPECIAL CONDITIONS '!$A$8:$D$8,0))</f>
        <v>29</v>
      </c>
      <c r="AB147" s="117" t="s">
        <v>223</v>
      </c>
      <c r="AC147" s="120" t="s">
        <v>224</v>
      </c>
      <c r="AD147" s="120" t="s">
        <v>225</v>
      </c>
      <c r="AE147" s="120">
        <v>1000</v>
      </c>
      <c r="AF147" s="121">
        <f>HOME!$F$18</f>
        <v>46204</v>
      </c>
      <c r="AG147" s="121">
        <f>HOME!$L$18</f>
        <v>46217</v>
      </c>
      <c r="AH147" s="122" t="b">
        <v>1</v>
      </c>
      <c r="AI147" s="176"/>
      <c r="AJ147" s="172"/>
      <c r="AK147" s="193"/>
      <c r="AL147" s="602"/>
      <c r="AM147" s="122"/>
      <c r="AN147" s="122"/>
    </row>
    <row r="148" spans="1:40" s="123" customFormat="1" ht="12.75" customHeight="1" x14ac:dyDescent="0.2">
      <c r="A148" s="411" t="s">
        <v>437</v>
      </c>
      <c r="B148" s="544" t="s">
        <v>238</v>
      </c>
      <c r="C148" s="618" t="s">
        <v>128</v>
      </c>
      <c r="D148" s="493" t="s">
        <v>110</v>
      </c>
      <c r="E148" s="411" t="s">
        <v>429</v>
      </c>
      <c r="F148" s="565" t="s">
        <v>249</v>
      </c>
      <c r="G148" s="611"/>
      <c r="H148" s="557" t="s">
        <v>39</v>
      </c>
      <c r="I148" s="649">
        <v>73</v>
      </c>
      <c r="J148" s="649">
        <v>113</v>
      </c>
      <c r="K148" s="649">
        <v>118</v>
      </c>
      <c r="L148" s="550" t="s">
        <v>2304</v>
      </c>
      <c r="M148" s="558" t="s">
        <v>259</v>
      </c>
      <c r="N148" s="558">
        <v>24</v>
      </c>
      <c r="O148" s="559">
        <v>0</v>
      </c>
      <c r="P148" s="564">
        <v>0</v>
      </c>
      <c r="Q148" s="564">
        <v>20</v>
      </c>
      <c r="R148" s="632">
        <v>0</v>
      </c>
      <c r="S148" s="563">
        <v>0</v>
      </c>
      <c r="T148" s="560">
        <v>7</v>
      </c>
      <c r="U148" s="560">
        <v>10</v>
      </c>
      <c r="V148" s="560">
        <v>0</v>
      </c>
      <c r="W148" s="560">
        <v>0</v>
      </c>
      <c r="X148" s="560">
        <v>0</v>
      </c>
      <c r="Y148" s="560">
        <v>0</v>
      </c>
      <c r="Z148" s="560">
        <v>0</v>
      </c>
      <c r="AA148" s="119">
        <f>INDEX('SPECIAL CONDITIONS '!$A$9:$D$174,MATCH('PRINT TARIFF'!$E148,'SPECIAL CONDITIONS '!$C$9:$C$174,0),MATCH("ID",'SPECIAL CONDITIONS '!$A$8:$D$8,0))</f>
        <v>29</v>
      </c>
      <c r="AB148" s="117" t="s">
        <v>223</v>
      </c>
      <c r="AC148" s="120" t="s">
        <v>224</v>
      </c>
      <c r="AD148" s="120" t="s">
        <v>225</v>
      </c>
      <c r="AE148" s="120">
        <v>1000</v>
      </c>
      <c r="AF148" s="121">
        <f>HOME!$F$18</f>
        <v>46204</v>
      </c>
      <c r="AG148" s="121">
        <f>HOME!$L$18</f>
        <v>46217</v>
      </c>
      <c r="AH148" s="122" t="b">
        <v>1</v>
      </c>
      <c r="AI148" s="176"/>
      <c r="AJ148" s="172"/>
      <c r="AK148" s="193"/>
      <c r="AL148" s="602"/>
      <c r="AM148" s="122"/>
      <c r="AN148" s="122"/>
    </row>
    <row r="149" spans="1:40" s="123" customFormat="1" ht="12.75" customHeight="1" x14ac:dyDescent="0.2">
      <c r="A149" s="411" t="s">
        <v>436</v>
      </c>
      <c r="B149" s="544" t="s">
        <v>239</v>
      </c>
      <c r="C149" s="618" t="s">
        <v>128</v>
      </c>
      <c r="D149" s="493" t="s">
        <v>110</v>
      </c>
      <c r="E149" s="411" t="s">
        <v>429</v>
      </c>
      <c r="F149" s="565" t="s">
        <v>249</v>
      </c>
      <c r="G149" s="611"/>
      <c r="H149" s="557" t="s">
        <v>39</v>
      </c>
      <c r="I149" s="649">
        <v>44</v>
      </c>
      <c r="J149" s="649">
        <v>44</v>
      </c>
      <c r="K149" s="649">
        <v>64</v>
      </c>
      <c r="L149" s="550" t="s">
        <v>2305</v>
      </c>
      <c r="M149" s="558" t="s">
        <v>1129</v>
      </c>
      <c r="N149" s="558">
        <v>18</v>
      </c>
      <c r="O149" s="559">
        <v>0</v>
      </c>
      <c r="P149" s="564">
        <v>0</v>
      </c>
      <c r="Q149" s="564">
        <v>20</v>
      </c>
      <c r="R149" s="632">
        <v>0</v>
      </c>
      <c r="S149" s="563">
        <v>0</v>
      </c>
      <c r="T149" s="560">
        <v>7</v>
      </c>
      <c r="U149" s="560">
        <v>0</v>
      </c>
      <c r="V149" s="560">
        <v>0</v>
      </c>
      <c r="W149" s="560">
        <v>0</v>
      </c>
      <c r="X149" s="560">
        <v>0</v>
      </c>
      <c r="Y149" s="560">
        <v>0</v>
      </c>
      <c r="Z149" s="560">
        <v>0</v>
      </c>
      <c r="AA149" s="119">
        <f>INDEX('SPECIAL CONDITIONS '!$A$9:$D$174,MATCH('PRINT TARIFF'!$E149,'SPECIAL CONDITIONS '!$C$9:$C$174,0),MATCH("ID",'SPECIAL CONDITIONS '!$A$8:$D$8,0))</f>
        <v>29</v>
      </c>
      <c r="AB149" s="117" t="s">
        <v>223</v>
      </c>
      <c r="AC149" s="120" t="s">
        <v>224</v>
      </c>
      <c r="AD149" s="120" t="s">
        <v>225</v>
      </c>
      <c r="AE149" s="120">
        <v>1000</v>
      </c>
      <c r="AF149" s="121">
        <f>HOME!$F$18</f>
        <v>46204</v>
      </c>
      <c r="AG149" s="121">
        <f>HOME!$L$18</f>
        <v>46217</v>
      </c>
      <c r="AH149" s="122" t="b">
        <v>1</v>
      </c>
      <c r="AI149" s="176"/>
      <c r="AJ149" s="172"/>
      <c r="AK149" s="193"/>
      <c r="AL149" s="602"/>
      <c r="AM149" s="122"/>
      <c r="AN149" s="122"/>
    </row>
    <row r="150" spans="1:40" s="123" customFormat="1" ht="12.75" customHeight="1" x14ac:dyDescent="0.2">
      <c r="A150" s="411" t="s">
        <v>436</v>
      </c>
      <c r="B150" s="544" t="s">
        <v>239</v>
      </c>
      <c r="C150" s="618" t="s">
        <v>128</v>
      </c>
      <c r="D150" s="493" t="s">
        <v>110</v>
      </c>
      <c r="E150" s="411" t="s">
        <v>429</v>
      </c>
      <c r="F150" s="565" t="s">
        <v>249</v>
      </c>
      <c r="G150" s="611"/>
      <c r="H150" s="557" t="s">
        <v>39</v>
      </c>
      <c r="I150" s="649">
        <v>73</v>
      </c>
      <c r="J150" s="649">
        <v>113</v>
      </c>
      <c r="K150" s="649">
        <v>118</v>
      </c>
      <c r="L150" s="550" t="s">
        <v>2304</v>
      </c>
      <c r="M150" s="558" t="s">
        <v>259</v>
      </c>
      <c r="N150" s="558">
        <v>21</v>
      </c>
      <c r="O150" s="559">
        <v>0</v>
      </c>
      <c r="P150" s="564">
        <v>0</v>
      </c>
      <c r="Q150" s="564">
        <v>20</v>
      </c>
      <c r="R150" s="632">
        <v>0</v>
      </c>
      <c r="S150" s="563">
        <v>0</v>
      </c>
      <c r="T150" s="560">
        <v>7</v>
      </c>
      <c r="U150" s="560">
        <v>10</v>
      </c>
      <c r="V150" s="560">
        <v>0</v>
      </c>
      <c r="W150" s="560">
        <v>0</v>
      </c>
      <c r="X150" s="560">
        <v>0</v>
      </c>
      <c r="Y150" s="560">
        <v>0</v>
      </c>
      <c r="Z150" s="560">
        <v>0</v>
      </c>
      <c r="AA150" s="119">
        <f>INDEX('SPECIAL CONDITIONS '!$A$9:$D$174,MATCH('PRINT TARIFF'!$E150,'SPECIAL CONDITIONS '!$C$9:$C$174,0),MATCH("ID",'SPECIAL CONDITIONS '!$A$8:$D$8,0))</f>
        <v>29</v>
      </c>
      <c r="AB150" s="117" t="s">
        <v>223</v>
      </c>
      <c r="AC150" s="120" t="s">
        <v>224</v>
      </c>
      <c r="AD150" s="120" t="s">
        <v>225</v>
      </c>
      <c r="AE150" s="120">
        <v>1000</v>
      </c>
      <c r="AF150" s="121">
        <f>HOME!$F$18</f>
        <v>46204</v>
      </c>
      <c r="AG150" s="121">
        <f>HOME!$L$18</f>
        <v>46217</v>
      </c>
      <c r="AH150" s="122" t="b">
        <v>1</v>
      </c>
      <c r="AI150" s="176"/>
      <c r="AJ150" s="172"/>
      <c r="AK150" s="193"/>
      <c r="AL150" s="602"/>
      <c r="AM150" s="122"/>
      <c r="AN150" s="122"/>
    </row>
    <row r="151" spans="1:40" s="123" customFormat="1" ht="12.75" customHeight="1" x14ac:dyDescent="0.2">
      <c r="A151" s="411" t="s">
        <v>439</v>
      </c>
      <c r="B151" s="544" t="s">
        <v>235</v>
      </c>
      <c r="C151" s="618" t="s">
        <v>580</v>
      </c>
      <c r="D151" s="561" t="s">
        <v>110</v>
      </c>
      <c r="E151" s="411" t="s">
        <v>66</v>
      </c>
      <c r="F151" s="562" t="s">
        <v>1125</v>
      </c>
      <c r="G151" s="609"/>
      <c r="H151" s="557" t="s">
        <v>39</v>
      </c>
      <c r="I151" s="649">
        <v>82</v>
      </c>
      <c r="J151" s="649">
        <v>82</v>
      </c>
      <c r="K151" s="649">
        <v>82</v>
      </c>
      <c r="L151" s="550" t="s">
        <v>2311</v>
      </c>
      <c r="M151" s="558"/>
      <c r="N151" s="558">
        <v>31</v>
      </c>
      <c r="O151" s="559">
        <v>0</v>
      </c>
      <c r="P151" s="564">
        <v>0</v>
      </c>
      <c r="Q151" s="564">
        <v>20</v>
      </c>
      <c r="R151" s="632">
        <v>0</v>
      </c>
      <c r="S151" s="563">
        <v>0</v>
      </c>
      <c r="T151" s="560">
        <v>7</v>
      </c>
      <c r="U151" s="560">
        <v>0</v>
      </c>
      <c r="V151" s="560">
        <v>0</v>
      </c>
      <c r="W151" s="560">
        <v>0</v>
      </c>
      <c r="X151" s="560">
        <v>0</v>
      </c>
      <c r="Y151" s="560">
        <v>0</v>
      </c>
      <c r="Z151" s="560">
        <v>0</v>
      </c>
      <c r="AA151" s="119">
        <f>INDEX('SPECIAL CONDITIONS '!$A$9:$D$174,MATCH('PRINT TARIFF'!$E151,'SPECIAL CONDITIONS '!$C$9:$C$174,0),MATCH("ID",'SPECIAL CONDITIONS '!$A$8:$D$8,0))</f>
        <v>30</v>
      </c>
      <c r="AB151" s="117" t="s">
        <v>223</v>
      </c>
      <c r="AC151" s="120" t="s">
        <v>224</v>
      </c>
      <c r="AD151" s="120" t="s">
        <v>225</v>
      </c>
      <c r="AE151" s="120">
        <v>1000</v>
      </c>
      <c r="AF151" s="121">
        <f>HOME!$F$18</f>
        <v>46204</v>
      </c>
      <c r="AG151" s="121">
        <f>HOME!$L$18</f>
        <v>46217</v>
      </c>
      <c r="AH151" s="122" t="b">
        <v>1</v>
      </c>
      <c r="AI151" s="176"/>
      <c r="AJ151" s="172"/>
      <c r="AK151" s="193"/>
      <c r="AL151" s="602"/>
      <c r="AM151" s="122"/>
      <c r="AN151" s="122"/>
    </row>
    <row r="152" spans="1:40" s="123" customFormat="1" ht="12.75" customHeight="1" x14ac:dyDescent="0.2">
      <c r="A152" s="411" t="s">
        <v>438</v>
      </c>
      <c r="B152" s="544" t="s">
        <v>236</v>
      </c>
      <c r="C152" s="618" t="s">
        <v>580</v>
      </c>
      <c r="D152" s="561" t="s">
        <v>110</v>
      </c>
      <c r="E152" s="411" t="s">
        <v>66</v>
      </c>
      <c r="F152" s="562" t="s">
        <v>1125</v>
      </c>
      <c r="G152" s="609"/>
      <c r="H152" s="557" t="s">
        <v>39</v>
      </c>
      <c r="I152" s="649">
        <v>28</v>
      </c>
      <c r="J152" s="649">
        <v>28</v>
      </c>
      <c r="K152" s="649">
        <v>28</v>
      </c>
      <c r="L152" s="550" t="s">
        <v>173</v>
      </c>
      <c r="M152" s="558"/>
      <c r="N152" s="558">
        <v>28</v>
      </c>
      <c r="O152" s="559">
        <v>0</v>
      </c>
      <c r="P152" s="564">
        <v>0</v>
      </c>
      <c r="Q152" s="564">
        <v>20</v>
      </c>
      <c r="R152" s="632">
        <v>0</v>
      </c>
      <c r="S152" s="563">
        <v>0</v>
      </c>
      <c r="T152" s="560">
        <v>7</v>
      </c>
      <c r="U152" s="560">
        <v>0</v>
      </c>
      <c r="V152" s="560">
        <v>0</v>
      </c>
      <c r="W152" s="560">
        <v>0</v>
      </c>
      <c r="X152" s="560">
        <v>0</v>
      </c>
      <c r="Y152" s="560">
        <v>0</v>
      </c>
      <c r="Z152" s="560">
        <v>0</v>
      </c>
      <c r="AA152" s="119">
        <f>INDEX('SPECIAL CONDITIONS '!$A$9:$D$174,MATCH('PRINT TARIFF'!$E152,'SPECIAL CONDITIONS '!$C$9:$C$174,0),MATCH("ID",'SPECIAL CONDITIONS '!$A$8:$D$8,0))</f>
        <v>30</v>
      </c>
      <c r="AB152" s="117" t="s">
        <v>223</v>
      </c>
      <c r="AC152" s="120" t="s">
        <v>224</v>
      </c>
      <c r="AD152" s="120" t="s">
        <v>225</v>
      </c>
      <c r="AE152" s="120">
        <v>1000</v>
      </c>
      <c r="AF152" s="121">
        <f>HOME!$F$18</f>
        <v>46204</v>
      </c>
      <c r="AG152" s="121">
        <f>HOME!$L$18</f>
        <v>46217</v>
      </c>
      <c r="AH152" s="122" t="b">
        <v>1</v>
      </c>
      <c r="AI152" s="176"/>
      <c r="AJ152" s="172"/>
      <c r="AK152" s="193"/>
      <c r="AL152" s="602"/>
      <c r="AM152" s="122"/>
      <c r="AN152" s="122"/>
    </row>
    <row r="153" spans="1:40" s="123" customFormat="1" ht="12.75" customHeight="1" x14ac:dyDescent="0.2">
      <c r="A153" s="411" t="s">
        <v>440</v>
      </c>
      <c r="B153" s="544" t="s">
        <v>237</v>
      </c>
      <c r="C153" s="618" t="s">
        <v>580</v>
      </c>
      <c r="D153" s="561" t="s">
        <v>110</v>
      </c>
      <c r="E153" s="411" t="s">
        <v>66</v>
      </c>
      <c r="F153" s="562" t="s">
        <v>1125</v>
      </c>
      <c r="G153" s="609"/>
      <c r="H153" s="557" t="s">
        <v>39</v>
      </c>
      <c r="I153" s="649">
        <v>31</v>
      </c>
      <c r="J153" s="649">
        <v>31</v>
      </c>
      <c r="K153" s="649">
        <v>31</v>
      </c>
      <c r="L153" s="550" t="s">
        <v>173</v>
      </c>
      <c r="M153" s="558"/>
      <c r="N153" s="558">
        <v>27</v>
      </c>
      <c r="O153" s="559">
        <v>0</v>
      </c>
      <c r="P153" s="564">
        <v>0</v>
      </c>
      <c r="Q153" s="564">
        <v>20</v>
      </c>
      <c r="R153" s="632">
        <v>0</v>
      </c>
      <c r="S153" s="563">
        <v>0</v>
      </c>
      <c r="T153" s="560">
        <v>7</v>
      </c>
      <c r="U153" s="560">
        <v>0</v>
      </c>
      <c r="V153" s="560">
        <v>0</v>
      </c>
      <c r="W153" s="560">
        <v>0</v>
      </c>
      <c r="X153" s="560">
        <v>0</v>
      </c>
      <c r="Y153" s="560">
        <v>0</v>
      </c>
      <c r="Z153" s="560">
        <v>0</v>
      </c>
      <c r="AA153" s="119">
        <f>INDEX('SPECIAL CONDITIONS '!$A$9:$D$174,MATCH('PRINT TARIFF'!$E153,'SPECIAL CONDITIONS '!$C$9:$C$174,0),MATCH("ID",'SPECIAL CONDITIONS '!$A$8:$D$8,0))</f>
        <v>30</v>
      </c>
      <c r="AB153" s="117" t="s">
        <v>223</v>
      </c>
      <c r="AC153" s="120" t="s">
        <v>224</v>
      </c>
      <c r="AD153" s="120" t="s">
        <v>225</v>
      </c>
      <c r="AE153" s="120">
        <v>1000</v>
      </c>
      <c r="AF153" s="121">
        <f>HOME!$F$18</f>
        <v>46204</v>
      </c>
      <c r="AG153" s="121">
        <f>HOME!$L$18</f>
        <v>46217</v>
      </c>
      <c r="AH153" s="122" t="b">
        <v>1</v>
      </c>
      <c r="AI153" s="176"/>
      <c r="AJ153" s="172"/>
      <c r="AK153" s="193"/>
      <c r="AL153" s="602"/>
      <c r="AM153" s="122"/>
      <c r="AN153" s="122"/>
    </row>
    <row r="154" spans="1:40" s="123" customFormat="1" ht="12.75" customHeight="1" x14ac:dyDescent="0.2">
      <c r="A154" s="411" t="s">
        <v>437</v>
      </c>
      <c r="B154" s="544" t="s">
        <v>238</v>
      </c>
      <c r="C154" s="618" t="s">
        <v>580</v>
      </c>
      <c r="D154" s="561" t="s">
        <v>110</v>
      </c>
      <c r="E154" s="411" t="s">
        <v>66</v>
      </c>
      <c r="F154" s="562" t="s">
        <v>1125</v>
      </c>
      <c r="G154" s="609"/>
      <c r="H154" s="557" t="s">
        <v>39</v>
      </c>
      <c r="I154" s="649">
        <v>28</v>
      </c>
      <c r="J154" s="649">
        <v>28</v>
      </c>
      <c r="K154" s="649">
        <v>28</v>
      </c>
      <c r="L154" s="550" t="s">
        <v>173</v>
      </c>
      <c r="M154" s="558"/>
      <c r="N154" s="558">
        <v>28</v>
      </c>
      <c r="O154" s="559">
        <v>0</v>
      </c>
      <c r="P154" s="564">
        <v>0</v>
      </c>
      <c r="Q154" s="564">
        <v>20</v>
      </c>
      <c r="R154" s="632">
        <v>0</v>
      </c>
      <c r="S154" s="563">
        <v>0</v>
      </c>
      <c r="T154" s="560">
        <v>7</v>
      </c>
      <c r="U154" s="560">
        <v>0</v>
      </c>
      <c r="V154" s="560">
        <v>0</v>
      </c>
      <c r="W154" s="560">
        <v>0</v>
      </c>
      <c r="X154" s="560">
        <v>0</v>
      </c>
      <c r="Y154" s="560">
        <v>0</v>
      </c>
      <c r="Z154" s="560">
        <v>0</v>
      </c>
      <c r="AA154" s="119">
        <f>INDEX('SPECIAL CONDITIONS '!$A$9:$D$174,MATCH('PRINT TARIFF'!$E154,'SPECIAL CONDITIONS '!$C$9:$C$174,0),MATCH("ID",'SPECIAL CONDITIONS '!$A$8:$D$8,0))</f>
        <v>30</v>
      </c>
      <c r="AB154" s="117" t="s">
        <v>223</v>
      </c>
      <c r="AC154" s="120" t="s">
        <v>224</v>
      </c>
      <c r="AD154" s="120" t="s">
        <v>225</v>
      </c>
      <c r="AE154" s="120">
        <v>1000</v>
      </c>
      <c r="AF154" s="121">
        <f>HOME!$F$18</f>
        <v>46204</v>
      </c>
      <c r="AG154" s="121">
        <f>HOME!$L$18</f>
        <v>46217</v>
      </c>
      <c r="AH154" s="122" t="b">
        <v>1</v>
      </c>
      <c r="AI154" s="176"/>
      <c r="AJ154" s="172"/>
      <c r="AK154" s="193"/>
      <c r="AL154" s="602"/>
      <c r="AM154" s="122"/>
      <c r="AN154" s="122"/>
    </row>
    <row r="155" spans="1:40" s="123" customFormat="1" ht="12.75" customHeight="1" x14ac:dyDescent="0.2">
      <c r="A155" s="411" t="s">
        <v>436</v>
      </c>
      <c r="B155" s="544" t="s">
        <v>239</v>
      </c>
      <c r="C155" s="618" t="s">
        <v>580</v>
      </c>
      <c r="D155" s="561" t="s">
        <v>110</v>
      </c>
      <c r="E155" s="411" t="s">
        <v>66</v>
      </c>
      <c r="F155" s="562" t="s">
        <v>1125</v>
      </c>
      <c r="G155" s="609"/>
      <c r="H155" s="557" t="s">
        <v>39</v>
      </c>
      <c r="I155" s="649">
        <v>28</v>
      </c>
      <c r="J155" s="649">
        <v>28</v>
      </c>
      <c r="K155" s="649">
        <v>28</v>
      </c>
      <c r="L155" s="550" t="s">
        <v>173</v>
      </c>
      <c r="M155" s="558"/>
      <c r="N155" s="558">
        <v>25</v>
      </c>
      <c r="O155" s="559">
        <v>0</v>
      </c>
      <c r="P155" s="564">
        <v>0</v>
      </c>
      <c r="Q155" s="564">
        <v>20</v>
      </c>
      <c r="R155" s="632">
        <v>0</v>
      </c>
      <c r="S155" s="563">
        <v>0</v>
      </c>
      <c r="T155" s="560">
        <v>7</v>
      </c>
      <c r="U155" s="560">
        <v>0</v>
      </c>
      <c r="V155" s="560">
        <v>0</v>
      </c>
      <c r="W155" s="560">
        <v>0</v>
      </c>
      <c r="X155" s="560">
        <v>0</v>
      </c>
      <c r="Y155" s="560">
        <v>0</v>
      </c>
      <c r="Z155" s="560">
        <v>0</v>
      </c>
      <c r="AA155" s="119">
        <f>INDEX('SPECIAL CONDITIONS '!$A$9:$D$174,MATCH('PRINT TARIFF'!$E155,'SPECIAL CONDITIONS '!$C$9:$C$174,0),MATCH("ID",'SPECIAL CONDITIONS '!$A$8:$D$8,0))</f>
        <v>30</v>
      </c>
      <c r="AB155" s="117" t="s">
        <v>223</v>
      </c>
      <c r="AC155" s="120" t="s">
        <v>224</v>
      </c>
      <c r="AD155" s="120" t="s">
        <v>225</v>
      </c>
      <c r="AE155" s="120">
        <v>1000</v>
      </c>
      <c r="AF155" s="121">
        <f>HOME!$F$18</f>
        <v>46204</v>
      </c>
      <c r="AG155" s="121">
        <f>HOME!$L$18</f>
        <v>46217</v>
      </c>
      <c r="AH155" s="122" t="b">
        <v>1</v>
      </c>
      <c r="AI155" s="176"/>
      <c r="AJ155" s="172"/>
      <c r="AK155" s="193"/>
      <c r="AL155" s="602"/>
      <c r="AM155" s="122"/>
      <c r="AN155" s="122"/>
    </row>
    <row r="156" spans="1:40" s="123" customFormat="1" ht="12" customHeight="1" x14ac:dyDescent="0.2">
      <c r="A156" s="411" t="s">
        <v>439</v>
      </c>
      <c r="B156" s="544" t="s">
        <v>235</v>
      </c>
      <c r="C156" s="618" t="s">
        <v>128</v>
      </c>
      <c r="D156" s="493" t="s">
        <v>110</v>
      </c>
      <c r="E156" s="411" t="s">
        <v>67</v>
      </c>
      <c r="F156" s="565" t="s">
        <v>1127</v>
      </c>
      <c r="G156" s="611"/>
      <c r="H156" s="557" t="s">
        <v>39</v>
      </c>
      <c r="I156" s="650">
        <v>53</v>
      </c>
      <c r="J156" s="650">
        <v>53</v>
      </c>
      <c r="K156" s="650">
        <v>53</v>
      </c>
      <c r="L156" s="550" t="s">
        <v>2304</v>
      </c>
      <c r="M156" s="558" t="s">
        <v>259</v>
      </c>
      <c r="N156" s="558">
        <v>30</v>
      </c>
      <c r="O156" s="559">
        <v>0</v>
      </c>
      <c r="P156" s="564">
        <v>0</v>
      </c>
      <c r="Q156" s="564">
        <v>20</v>
      </c>
      <c r="R156" s="632">
        <v>0</v>
      </c>
      <c r="S156" s="563">
        <v>0</v>
      </c>
      <c r="T156" s="560">
        <v>7</v>
      </c>
      <c r="U156" s="560">
        <v>10</v>
      </c>
      <c r="V156" s="560">
        <v>0</v>
      </c>
      <c r="W156" s="560">
        <v>0</v>
      </c>
      <c r="X156" s="560">
        <v>0</v>
      </c>
      <c r="Y156" s="560">
        <v>0</v>
      </c>
      <c r="Z156" s="560">
        <v>0</v>
      </c>
      <c r="AA156" s="119">
        <f>INDEX('SPECIAL CONDITIONS '!$A$9:$D$174,MATCH('PRINT TARIFF'!$E156,'SPECIAL CONDITIONS '!$C$9:$C$174,0),MATCH("ID",'SPECIAL CONDITIONS '!$A$8:$D$8,0))</f>
        <v>31</v>
      </c>
      <c r="AB156" s="117" t="s">
        <v>223</v>
      </c>
      <c r="AC156" s="120" t="s">
        <v>224</v>
      </c>
      <c r="AD156" s="120" t="s">
        <v>225</v>
      </c>
      <c r="AE156" s="120">
        <v>1000</v>
      </c>
      <c r="AF156" s="121">
        <f>HOME!$F$18</f>
        <v>46204</v>
      </c>
      <c r="AG156" s="121">
        <f>HOME!$L$18</f>
        <v>46217</v>
      </c>
      <c r="AH156" s="122" t="b">
        <v>1</v>
      </c>
      <c r="AI156" s="176"/>
      <c r="AJ156" s="172"/>
      <c r="AK156" s="193"/>
      <c r="AL156" s="602"/>
      <c r="AM156" s="122"/>
      <c r="AN156" s="122"/>
    </row>
    <row r="157" spans="1:40" s="123" customFormat="1" ht="12.75" customHeight="1" x14ac:dyDescent="0.2">
      <c r="A157" s="411" t="s">
        <v>438</v>
      </c>
      <c r="B157" s="544" t="s">
        <v>236</v>
      </c>
      <c r="C157" s="618" t="s">
        <v>128</v>
      </c>
      <c r="D157" s="493" t="s">
        <v>110</v>
      </c>
      <c r="E157" s="411" t="s">
        <v>67</v>
      </c>
      <c r="F157" s="565" t="s">
        <v>1127</v>
      </c>
      <c r="G157" s="611"/>
      <c r="H157" s="557" t="s">
        <v>39</v>
      </c>
      <c r="I157" s="650">
        <v>54</v>
      </c>
      <c r="J157" s="650">
        <v>54</v>
      </c>
      <c r="K157" s="650">
        <v>54</v>
      </c>
      <c r="L157" s="550" t="s">
        <v>2304</v>
      </c>
      <c r="M157" s="558" t="s">
        <v>259</v>
      </c>
      <c r="N157" s="558">
        <v>23</v>
      </c>
      <c r="O157" s="559">
        <v>0</v>
      </c>
      <c r="P157" s="564">
        <v>0</v>
      </c>
      <c r="Q157" s="564">
        <v>20</v>
      </c>
      <c r="R157" s="632">
        <v>0</v>
      </c>
      <c r="S157" s="563">
        <v>0</v>
      </c>
      <c r="T157" s="560">
        <v>7</v>
      </c>
      <c r="U157" s="560">
        <v>10</v>
      </c>
      <c r="V157" s="560">
        <v>0</v>
      </c>
      <c r="W157" s="560">
        <v>0</v>
      </c>
      <c r="X157" s="560">
        <v>0</v>
      </c>
      <c r="Y157" s="560">
        <v>0</v>
      </c>
      <c r="Z157" s="560">
        <v>0</v>
      </c>
      <c r="AA157" s="119">
        <f>INDEX('SPECIAL CONDITIONS '!$A$9:$D$174,MATCH('PRINT TARIFF'!$E157,'SPECIAL CONDITIONS '!$C$9:$C$174,0),MATCH("ID",'SPECIAL CONDITIONS '!$A$8:$D$8,0))</f>
        <v>31</v>
      </c>
      <c r="AB157" s="117" t="s">
        <v>223</v>
      </c>
      <c r="AC157" s="120" t="s">
        <v>224</v>
      </c>
      <c r="AD157" s="120" t="s">
        <v>225</v>
      </c>
      <c r="AE157" s="120">
        <v>1000</v>
      </c>
      <c r="AF157" s="121">
        <f>HOME!$F$18</f>
        <v>46204</v>
      </c>
      <c r="AG157" s="121">
        <f>HOME!$L$18</f>
        <v>46217</v>
      </c>
      <c r="AH157" s="122" t="b">
        <v>1</v>
      </c>
      <c r="AI157" s="176"/>
      <c r="AJ157" s="172"/>
      <c r="AK157" s="193"/>
      <c r="AL157" s="602"/>
      <c r="AM157" s="122"/>
      <c r="AN157" s="122"/>
    </row>
    <row r="158" spans="1:40" s="123" customFormat="1" ht="12.75" customHeight="1" x14ac:dyDescent="0.2">
      <c r="A158" s="573" t="s">
        <v>438</v>
      </c>
      <c r="B158" s="544" t="s">
        <v>236</v>
      </c>
      <c r="C158" s="618" t="s">
        <v>128</v>
      </c>
      <c r="D158" s="574" t="s">
        <v>110</v>
      </c>
      <c r="E158" s="573" t="s">
        <v>67</v>
      </c>
      <c r="F158" s="565" t="s">
        <v>1127</v>
      </c>
      <c r="G158" s="611"/>
      <c r="H158" s="557" t="s">
        <v>39</v>
      </c>
      <c r="I158" s="649">
        <v>22</v>
      </c>
      <c r="J158" s="649">
        <v>22</v>
      </c>
      <c r="K158" s="649">
        <v>22</v>
      </c>
      <c r="L158" s="550" t="s">
        <v>173</v>
      </c>
      <c r="M158" s="558"/>
      <c r="N158" s="558">
        <v>26</v>
      </c>
      <c r="O158" s="559">
        <v>0</v>
      </c>
      <c r="P158" s="564">
        <v>0</v>
      </c>
      <c r="Q158" s="564">
        <v>20</v>
      </c>
      <c r="R158" s="632">
        <v>0</v>
      </c>
      <c r="S158" s="563">
        <v>0</v>
      </c>
      <c r="T158" s="560">
        <v>7</v>
      </c>
      <c r="U158" s="560">
        <v>0</v>
      </c>
      <c r="V158" s="560">
        <v>0</v>
      </c>
      <c r="W158" s="560">
        <v>0</v>
      </c>
      <c r="X158" s="560">
        <v>0</v>
      </c>
      <c r="Y158" s="560">
        <v>0</v>
      </c>
      <c r="Z158" s="560">
        <v>0</v>
      </c>
      <c r="AA158" s="119">
        <f>INDEX('SPECIAL CONDITIONS '!$A$9:$D$174,MATCH('PRINT TARIFF'!$E158,'SPECIAL CONDITIONS '!$C$9:$C$174,0),MATCH("ID",'SPECIAL CONDITIONS '!$A$8:$D$8,0))</f>
        <v>31</v>
      </c>
      <c r="AB158" s="117" t="s">
        <v>223</v>
      </c>
      <c r="AC158" s="120" t="s">
        <v>224</v>
      </c>
      <c r="AD158" s="120" t="s">
        <v>225</v>
      </c>
      <c r="AE158" s="120">
        <v>1000</v>
      </c>
      <c r="AF158" s="121">
        <f>HOME!$F$18</f>
        <v>46204</v>
      </c>
      <c r="AG158" s="121">
        <f>HOME!$L$18</f>
        <v>46217</v>
      </c>
      <c r="AH158" s="122" t="b">
        <v>1</v>
      </c>
      <c r="AI158" s="176"/>
      <c r="AJ158" s="172"/>
      <c r="AK158" s="193"/>
      <c r="AL158" s="602"/>
      <c r="AM158" s="122"/>
      <c r="AN158" s="122"/>
    </row>
    <row r="159" spans="1:40" s="123" customFormat="1" ht="12.75" customHeight="1" x14ac:dyDescent="0.2">
      <c r="A159" s="411" t="s">
        <v>440</v>
      </c>
      <c r="B159" s="544" t="s">
        <v>237</v>
      </c>
      <c r="C159" s="618" t="s">
        <v>128</v>
      </c>
      <c r="D159" s="493" t="s">
        <v>110</v>
      </c>
      <c r="E159" s="411" t="s">
        <v>67</v>
      </c>
      <c r="F159" s="565" t="s">
        <v>1127</v>
      </c>
      <c r="G159" s="611"/>
      <c r="H159" s="557" t="s">
        <v>39</v>
      </c>
      <c r="I159" s="650">
        <v>51</v>
      </c>
      <c r="J159" s="650">
        <v>51</v>
      </c>
      <c r="K159" s="650">
        <v>51</v>
      </c>
      <c r="L159" s="550" t="s">
        <v>2304</v>
      </c>
      <c r="M159" s="558" t="s">
        <v>259</v>
      </c>
      <c r="N159" s="558">
        <v>25</v>
      </c>
      <c r="O159" s="559">
        <v>0</v>
      </c>
      <c r="P159" s="564">
        <v>0</v>
      </c>
      <c r="Q159" s="564">
        <v>20</v>
      </c>
      <c r="R159" s="632">
        <v>0</v>
      </c>
      <c r="S159" s="563">
        <v>0</v>
      </c>
      <c r="T159" s="560">
        <v>7</v>
      </c>
      <c r="U159" s="560">
        <v>10</v>
      </c>
      <c r="V159" s="560">
        <v>0</v>
      </c>
      <c r="W159" s="560">
        <v>0</v>
      </c>
      <c r="X159" s="560">
        <v>0</v>
      </c>
      <c r="Y159" s="560">
        <v>0</v>
      </c>
      <c r="Z159" s="560">
        <v>0</v>
      </c>
      <c r="AA159" s="119">
        <f>INDEX('SPECIAL CONDITIONS '!$A$9:$D$174,MATCH('PRINT TARIFF'!$E159,'SPECIAL CONDITIONS '!$C$9:$C$174,0),MATCH("ID",'SPECIAL CONDITIONS '!$A$8:$D$8,0))</f>
        <v>31</v>
      </c>
      <c r="AB159" s="117" t="s">
        <v>223</v>
      </c>
      <c r="AC159" s="120" t="s">
        <v>224</v>
      </c>
      <c r="AD159" s="120" t="s">
        <v>225</v>
      </c>
      <c r="AE159" s="120">
        <v>1000</v>
      </c>
      <c r="AF159" s="121">
        <f>HOME!$F$18</f>
        <v>46204</v>
      </c>
      <c r="AG159" s="121">
        <f>HOME!$L$18</f>
        <v>46217</v>
      </c>
      <c r="AH159" s="122" t="b">
        <v>1</v>
      </c>
      <c r="AI159" s="176"/>
      <c r="AJ159" s="172"/>
      <c r="AK159" s="193"/>
      <c r="AL159" s="602"/>
      <c r="AM159" s="122"/>
      <c r="AN159" s="122"/>
    </row>
    <row r="160" spans="1:40" s="123" customFormat="1" ht="12.75" customHeight="1" x14ac:dyDescent="0.2">
      <c r="A160" s="411" t="s">
        <v>437</v>
      </c>
      <c r="B160" s="544" t="s">
        <v>238</v>
      </c>
      <c r="C160" s="618" t="s">
        <v>128</v>
      </c>
      <c r="D160" s="493" t="s">
        <v>110</v>
      </c>
      <c r="E160" s="411" t="s">
        <v>67</v>
      </c>
      <c r="F160" s="565" t="s">
        <v>1127</v>
      </c>
      <c r="G160" s="611"/>
      <c r="H160" s="557" t="s">
        <v>39</v>
      </c>
      <c r="I160" s="649">
        <v>22</v>
      </c>
      <c r="J160" s="649">
        <v>22</v>
      </c>
      <c r="K160" s="649">
        <v>22</v>
      </c>
      <c r="L160" s="550" t="s">
        <v>173</v>
      </c>
      <c r="M160" s="558"/>
      <c r="N160" s="558">
        <v>19</v>
      </c>
      <c r="O160" s="559">
        <v>0</v>
      </c>
      <c r="P160" s="564">
        <v>0</v>
      </c>
      <c r="Q160" s="564">
        <v>20</v>
      </c>
      <c r="R160" s="632">
        <v>0</v>
      </c>
      <c r="S160" s="563">
        <v>0</v>
      </c>
      <c r="T160" s="560">
        <v>7</v>
      </c>
      <c r="U160" s="560">
        <v>0</v>
      </c>
      <c r="V160" s="560">
        <v>0</v>
      </c>
      <c r="W160" s="560">
        <v>0</v>
      </c>
      <c r="X160" s="560">
        <v>0</v>
      </c>
      <c r="Y160" s="560">
        <v>0</v>
      </c>
      <c r="Z160" s="560">
        <v>0</v>
      </c>
      <c r="AA160" s="119">
        <f>INDEX('SPECIAL CONDITIONS '!$A$9:$D$174,MATCH('PRINT TARIFF'!$E160,'SPECIAL CONDITIONS '!$C$9:$C$174,0),MATCH("ID",'SPECIAL CONDITIONS '!$A$8:$D$8,0))</f>
        <v>31</v>
      </c>
      <c r="AB160" s="117" t="s">
        <v>223</v>
      </c>
      <c r="AC160" s="120" t="s">
        <v>224</v>
      </c>
      <c r="AD160" s="120" t="s">
        <v>225</v>
      </c>
      <c r="AE160" s="120">
        <v>1000</v>
      </c>
      <c r="AF160" s="121">
        <f>HOME!$F$18</f>
        <v>46204</v>
      </c>
      <c r="AG160" s="121">
        <f>HOME!$L$18</f>
        <v>46217</v>
      </c>
      <c r="AH160" s="122" t="b">
        <v>1</v>
      </c>
      <c r="AI160" s="176"/>
      <c r="AJ160" s="172"/>
      <c r="AK160" s="193"/>
      <c r="AL160" s="602"/>
      <c r="AM160" s="122"/>
      <c r="AN160" s="122"/>
    </row>
    <row r="161" spans="1:40" s="123" customFormat="1" ht="12.75" customHeight="1" x14ac:dyDescent="0.2">
      <c r="A161" s="411" t="s">
        <v>437</v>
      </c>
      <c r="B161" s="544" t="s">
        <v>238</v>
      </c>
      <c r="C161" s="618" t="s">
        <v>128</v>
      </c>
      <c r="D161" s="493" t="s">
        <v>110</v>
      </c>
      <c r="E161" s="411" t="s">
        <v>67</v>
      </c>
      <c r="F161" s="565" t="s">
        <v>1127</v>
      </c>
      <c r="G161" s="611"/>
      <c r="H161" s="557" t="s">
        <v>39</v>
      </c>
      <c r="I161" s="650">
        <v>54</v>
      </c>
      <c r="J161" s="650">
        <v>54</v>
      </c>
      <c r="K161" s="650">
        <v>54</v>
      </c>
      <c r="L161" s="550" t="s">
        <v>2304</v>
      </c>
      <c r="M161" s="558" t="s">
        <v>259</v>
      </c>
      <c r="N161" s="558">
        <v>24</v>
      </c>
      <c r="O161" s="559">
        <v>0</v>
      </c>
      <c r="P161" s="564">
        <v>0</v>
      </c>
      <c r="Q161" s="564">
        <v>20</v>
      </c>
      <c r="R161" s="632">
        <v>0</v>
      </c>
      <c r="S161" s="563">
        <v>0</v>
      </c>
      <c r="T161" s="560">
        <v>7</v>
      </c>
      <c r="U161" s="560">
        <v>10</v>
      </c>
      <c r="V161" s="560">
        <v>0</v>
      </c>
      <c r="W161" s="560">
        <v>0</v>
      </c>
      <c r="X161" s="560">
        <v>0</v>
      </c>
      <c r="Y161" s="560">
        <v>0</v>
      </c>
      <c r="Z161" s="560">
        <v>0</v>
      </c>
      <c r="AA161" s="119">
        <f>INDEX('SPECIAL CONDITIONS '!$A$9:$D$174,MATCH('PRINT TARIFF'!$E161,'SPECIAL CONDITIONS '!$C$9:$C$174,0),MATCH("ID",'SPECIAL CONDITIONS '!$A$8:$D$8,0))</f>
        <v>31</v>
      </c>
      <c r="AB161" s="117" t="s">
        <v>223</v>
      </c>
      <c r="AC161" s="120" t="s">
        <v>224</v>
      </c>
      <c r="AD161" s="120" t="s">
        <v>225</v>
      </c>
      <c r="AE161" s="120">
        <v>1000</v>
      </c>
      <c r="AF161" s="121">
        <f>HOME!$F$18</f>
        <v>46204</v>
      </c>
      <c r="AG161" s="121">
        <f>HOME!$L$18</f>
        <v>46217</v>
      </c>
      <c r="AH161" s="122" t="b">
        <v>1</v>
      </c>
      <c r="AI161" s="176"/>
      <c r="AJ161" s="172"/>
      <c r="AK161" s="193"/>
      <c r="AL161" s="602"/>
      <c r="AM161" s="122"/>
      <c r="AN161" s="122"/>
    </row>
    <row r="162" spans="1:40" s="123" customFormat="1" ht="12.75" customHeight="1" x14ac:dyDescent="0.2">
      <c r="A162" s="411" t="s">
        <v>436</v>
      </c>
      <c r="B162" s="544" t="s">
        <v>239</v>
      </c>
      <c r="C162" s="618" t="s">
        <v>128</v>
      </c>
      <c r="D162" s="493" t="s">
        <v>110</v>
      </c>
      <c r="E162" s="411" t="s">
        <v>67</v>
      </c>
      <c r="F162" s="565" t="s">
        <v>1127</v>
      </c>
      <c r="G162" s="611"/>
      <c r="H162" s="557" t="s">
        <v>39</v>
      </c>
      <c r="I162" s="649">
        <v>22</v>
      </c>
      <c r="J162" s="649">
        <v>22</v>
      </c>
      <c r="K162" s="649">
        <v>22</v>
      </c>
      <c r="L162" s="550" t="s">
        <v>173</v>
      </c>
      <c r="M162" s="558"/>
      <c r="N162" s="558">
        <v>17</v>
      </c>
      <c r="O162" s="559">
        <v>0</v>
      </c>
      <c r="P162" s="564">
        <v>0</v>
      </c>
      <c r="Q162" s="564">
        <v>20</v>
      </c>
      <c r="R162" s="632">
        <v>0</v>
      </c>
      <c r="S162" s="563">
        <v>0</v>
      </c>
      <c r="T162" s="560">
        <v>7</v>
      </c>
      <c r="U162" s="560">
        <v>0</v>
      </c>
      <c r="V162" s="560">
        <v>0</v>
      </c>
      <c r="W162" s="560">
        <v>0</v>
      </c>
      <c r="X162" s="560">
        <v>0</v>
      </c>
      <c r="Y162" s="560">
        <v>0</v>
      </c>
      <c r="Z162" s="560">
        <v>0</v>
      </c>
      <c r="AA162" s="119">
        <f>INDEX('SPECIAL CONDITIONS '!$A$9:$D$174,MATCH('PRINT TARIFF'!$E162,'SPECIAL CONDITIONS '!$C$9:$C$174,0),MATCH("ID",'SPECIAL CONDITIONS '!$A$8:$D$8,0))</f>
        <v>31</v>
      </c>
      <c r="AB162" s="117" t="s">
        <v>223</v>
      </c>
      <c r="AC162" s="120" t="s">
        <v>224</v>
      </c>
      <c r="AD162" s="120" t="s">
        <v>225</v>
      </c>
      <c r="AE162" s="120">
        <v>1000</v>
      </c>
      <c r="AF162" s="121">
        <f>HOME!$F$18</f>
        <v>46204</v>
      </c>
      <c r="AG162" s="121">
        <f>HOME!$L$18</f>
        <v>46217</v>
      </c>
      <c r="AH162" s="122" t="b">
        <v>1</v>
      </c>
      <c r="AI162" s="176"/>
      <c r="AJ162" s="172"/>
      <c r="AK162" s="193"/>
      <c r="AL162" s="602"/>
      <c r="AM162" s="122"/>
      <c r="AN162" s="122"/>
    </row>
    <row r="163" spans="1:40" s="123" customFormat="1" ht="12.75" customHeight="1" x14ac:dyDescent="0.2">
      <c r="A163" s="411" t="s">
        <v>436</v>
      </c>
      <c r="B163" s="544" t="s">
        <v>239</v>
      </c>
      <c r="C163" s="618" t="s">
        <v>128</v>
      </c>
      <c r="D163" s="493" t="s">
        <v>110</v>
      </c>
      <c r="E163" s="411" t="s">
        <v>67</v>
      </c>
      <c r="F163" s="565" t="s">
        <v>1127</v>
      </c>
      <c r="G163" s="611"/>
      <c r="H163" s="557" t="s">
        <v>39</v>
      </c>
      <c r="I163" s="650">
        <v>54</v>
      </c>
      <c r="J163" s="650">
        <v>54</v>
      </c>
      <c r="K163" s="650">
        <v>54</v>
      </c>
      <c r="L163" s="550" t="s">
        <v>2304</v>
      </c>
      <c r="M163" s="558" t="s">
        <v>259</v>
      </c>
      <c r="N163" s="558">
        <v>21</v>
      </c>
      <c r="O163" s="559">
        <v>0</v>
      </c>
      <c r="P163" s="564">
        <v>0</v>
      </c>
      <c r="Q163" s="564">
        <v>20</v>
      </c>
      <c r="R163" s="632">
        <v>0</v>
      </c>
      <c r="S163" s="563">
        <v>0</v>
      </c>
      <c r="T163" s="560">
        <v>7</v>
      </c>
      <c r="U163" s="560">
        <v>10</v>
      </c>
      <c r="V163" s="560">
        <v>0</v>
      </c>
      <c r="W163" s="560">
        <v>0</v>
      </c>
      <c r="X163" s="560">
        <v>0</v>
      </c>
      <c r="Y163" s="560">
        <v>0</v>
      </c>
      <c r="Z163" s="560">
        <v>0</v>
      </c>
      <c r="AA163" s="119">
        <f>INDEX('SPECIAL CONDITIONS '!$A$9:$D$174,MATCH('PRINT TARIFF'!$E163,'SPECIAL CONDITIONS '!$C$9:$C$174,0),MATCH("ID",'SPECIAL CONDITIONS '!$A$8:$D$8,0))</f>
        <v>31</v>
      </c>
      <c r="AB163" s="117" t="s">
        <v>223</v>
      </c>
      <c r="AC163" s="120" t="s">
        <v>224</v>
      </c>
      <c r="AD163" s="120" t="s">
        <v>225</v>
      </c>
      <c r="AE163" s="120">
        <v>1000</v>
      </c>
      <c r="AF163" s="121">
        <f>HOME!$F$18</f>
        <v>46204</v>
      </c>
      <c r="AG163" s="121">
        <f>HOME!$L$18</f>
        <v>46217</v>
      </c>
      <c r="AH163" s="122" t="b">
        <v>1</v>
      </c>
      <c r="AI163" s="176"/>
      <c r="AJ163" s="172"/>
      <c r="AK163" s="193"/>
      <c r="AL163" s="602"/>
      <c r="AM163" s="122"/>
      <c r="AN163" s="122"/>
    </row>
    <row r="164" spans="1:40" s="123" customFormat="1" ht="12.75" customHeight="1" x14ac:dyDescent="0.2">
      <c r="A164" s="411" t="s">
        <v>439</v>
      </c>
      <c r="B164" s="544" t="s">
        <v>235</v>
      </c>
      <c r="C164" s="618" t="s">
        <v>128</v>
      </c>
      <c r="D164" s="493" t="s">
        <v>110</v>
      </c>
      <c r="E164" s="411" t="s">
        <v>1997</v>
      </c>
      <c r="F164" s="565" t="s">
        <v>1134</v>
      </c>
      <c r="G164" s="611"/>
      <c r="H164" s="557" t="s">
        <v>39</v>
      </c>
      <c r="I164" s="649">
        <v>60</v>
      </c>
      <c r="J164" s="649">
        <v>100</v>
      </c>
      <c r="K164" s="649">
        <v>104</v>
      </c>
      <c r="L164" s="550" t="s">
        <v>2304</v>
      </c>
      <c r="M164" s="558" t="s">
        <v>259</v>
      </c>
      <c r="N164" s="558">
        <v>29</v>
      </c>
      <c r="O164" s="559">
        <v>0</v>
      </c>
      <c r="P164" s="564">
        <v>0</v>
      </c>
      <c r="Q164" s="564">
        <v>20</v>
      </c>
      <c r="R164" s="632">
        <v>0</v>
      </c>
      <c r="S164" s="563">
        <v>0</v>
      </c>
      <c r="T164" s="560">
        <v>7</v>
      </c>
      <c r="U164" s="560">
        <v>10</v>
      </c>
      <c r="V164" s="560">
        <v>0</v>
      </c>
      <c r="W164" s="560">
        <v>0</v>
      </c>
      <c r="X164" s="560">
        <v>0</v>
      </c>
      <c r="Y164" s="560">
        <v>0</v>
      </c>
      <c r="Z164" s="560">
        <v>0</v>
      </c>
      <c r="AA164" s="119">
        <f>INDEX('SPECIAL CONDITIONS '!$A$9:$D$174,MATCH('PRINT TARIFF'!$E164,'SPECIAL CONDITIONS '!$C$9:$C$174,0),MATCH("ID",'SPECIAL CONDITIONS '!$A$8:$D$8,0))</f>
        <v>32</v>
      </c>
      <c r="AB164" s="117" t="s">
        <v>223</v>
      </c>
      <c r="AC164" s="120" t="s">
        <v>224</v>
      </c>
      <c r="AD164" s="120" t="s">
        <v>225</v>
      </c>
      <c r="AE164" s="120">
        <v>1000</v>
      </c>
      <c r="AF164" s="121">
        <f>HOME!$F$18</f>
        <v>46204</v>
      </c>
      <c r="AG164" s="121">
        <f>HOME!$L$18</f>
        <v>46217</v>
      </c>
      <c r="AH164" s="122" t="b">
        <v>1</v>
      </c>
      <c r="AI164" s="176"/>
      <c r="AJ164" s="172"/>
      <c r="AK164" s="193"/>
      <c r="AL164" s="602"/>
      <c r="AM164" s="122"/>
      <c r="AN164" s="122"/>
    </row>
    <row r="165" spans="1:40" s="123" customFormat="1" ht="12.75" customHeight="1" x14ac:dyDescent="0.2">
      <c r="A165" s="411" t="s">
        <v>438</v>
      </c>
      <c r="B165" s="544" t="s">
        <v>236</v>
      </c>
      <c r="C165" s="618" t="s">
        <v>128</v>
      </c>
      <c r="D165" s="493" t="s">
        <v>110</v>
      </c>
      <c r="E165" s="411" t="s">
        <v>1997</v>
      </c>
      <c r="F165" s="565" t="s">
        <v>1134</v>
      </c>
      <c r="G165" s="611"/>
      <c r="H165" s="557" t="s">
        <v>39</v>
      </c>
      <c r="I165" s="650">
        <v>44</v>
      </c>
      <c r="J165" s="650">
        <v>44</v>
      </c>
      <c r="K165" s="650">
        <v>64</v>
      </c>
      <c r="L165" s="550" t="s">
        <v>2305</v>
      </c>
      <c r="M165" s="558" t="s">
        <v>1129</v>
      </c>
      <c r="N165" s="558">
        <v>21</v>
      </c>
      <c r="O165" s="559">
        <v>0</v>
      </c>
      <c r="P165" s="564">
        <v>0</v>
      </c>
      <c r="Q165" s="564">
        <v>20</v>
      </c>
      <c r="R165" s="632">
        <v>0</v>
      </c>
      <c r="S165" s="563">
        <v>0</v>
      </c>
      <c r="T165" s="560">
        <v>7</v>
      </c>
      <c r="U165" s="560">
        <v>0</v>
      </c>
      <c r="V165" s="560">
        <v>0</v>
      </c>
      <c r="W165" s="560">
        <v>0</v>
      </c>
      <c r="X165" s="560">
        <v>0</v>
      </c>
      <c r="Y165" s="560">
        <v>0</v>
      </c>
      <c r="Z165" s="560">
        <v>0</v>
      </c>
      <c r="AA165" s="119">
        <f>INDEX('SPECIAL CONDITIONS '!$A$9:$D$174,MATCH('PRINT TARIFF'!$E165,'SPECIAL CONDITIONS '!$C$9:$C$174,0),MATCH("ID",'SPECIAL CONDITIONS '!$A$8:$D$8,0))</f>
        <v>32</v>
      </c>
      <c r="AB165" s="117" t="s">
        <v>223</v>
      </c>
      <c r="AC165" s="120" t="s">
        <v>224</v>
      </c>
      <c r="AD165" s="120" t="s">
        <v>225</v>
      </c>
      <c r="AE165" s="120">
        <v>1000</v>
      </c>
      <c r="AF165" s="121">
        <f>HOME!$F$18</f>
        <v>46204</v>
      </c>
      <c r="AG165" s="121">
        <f>HOME!$L$18</f>
        <v>46217</v>
      </c>
      <c r="AH165" s="122" t="b">
        <v>1</v>
      </c>
      <c r="AI165" s="176"/>
      <c r="AJ165" s="172"/>
      <c r="AK165" s="193"/>
      <c r="AL165" s="602"/>
      <c r="AM165" s="122"/>
      <c r="AN165" s="122"/>
    </row>
    <row r="166" spans="1:40" s="123" customFormat="1" ht="12.75" customHeight="1" x14ac:dyDescent="0.2">
      <c r="A166" s="411" t="s">
        <v>438</v>
      </c>
      <c r="B166" s="544" t="s">
        <v>236</v>
      </c>
      <c r="C166" s="618" t="s">
        <v>128</v>
      </c>
      <c r="D166" s="493" t="s">
        <v>110</v>
      </c>
      <c r="E166" s="411" t="s">
        <v>1997</v>
      </c>
      <c r="F166" s="565" t="s">
        <v>1134</v>
      </c>
      <c r="G166" s="611"/>
      <c r="H166" s="557" t="s">
        <v>39</v>
      </c>
      <c r="I166" s="649">
        <v>60</v>
      </c>
      <c r="J166" s="649">
        <v>100</v>
      </c>
      <c r="K166" s="649">
        <v>109</v>
      </c>
      <c r="L166" s="550" t="s">
        <v>2304</v>
      </c>
      <c r="M166" s="558" t="s">
        <v>259</v>
      </c>
      <c r="N166" s="558">
        <v>24</v>
      </c>
      <c r="O166" s="559">
        <v>0</v>
      </c>
      <c r="P166" s="564">
        <v>0</v>
      </c>
      <c r="Q166" s="564">
        <v>20</v>
      </c>
      <c r="R166" s="632">
        <v>0</v>
      </c>
      <c r="S166" s="563">
        <v>0</v>
      </c>
      <c r="T166" s="560">
        <v>7</v>
      </c>
      <c r="U166" s="560">
        <v>10</v>
      </c>
      <c r="V166" s="560">
        <v>0</v>
      </c>
      <c r="W166" s="560">
        <v>0</v>
      </c>
      <c r="X166" s="560">
        <v>0</v>
      </c>
      <c r="Y166" s="560">
        <v>0</v>
      </c>
      <c r="Z166" s="560">
        <v>0</v>
      </c>
      <c r="AA166" s="119">
        <f>INDEX('SPECIAL CONDITIONS '!$A$9:$D$174,MATCH('PRINT TARIFF'!$E166,'SPECIAL CONDITIONS '!$C$9:$C$174,0),MATCH("ID",'SPECIAL CONDITIONS '!$A$8:$D$8,0))</f>
        <v>32</v>
      </c>
      <c r="AB166" s="117" t="s">
        <v>223</v>
      </c>
      <c r="AC166" s="120" t="s">
        <v>224</v>
      </c>
      <c r="AD166" s="120" t="s">
        <v>225</v>
      </c>
      <c r="AE166" s="120">
        <v>1000</v>
      </c>
      <c r="AF166" s="121">
        <f>HOME!$F$18</f>
        <v>46204</v>
      </c>
      <c r="AG166" s="121">
        <f>HOME!$L$18</f>
        <v>46217</v>
      </c>
      <c r="AH166" s="122" t="b">
        <v>1</v>
      </c>
      <c r="AI166" s="176"/>
      <c r="AJ166" s="172"/>
      <c r="AK166" s="193"/>
      <c r="AL166" s="602"/>
      <c r="AM166" s="122"/>
      <c r="AN166" s="122"/>
    </row>
    <row r="167" spans="1:40" s="123" customFormat="1" ht="12.75" customHeight="1" x14ac:dyDescent="0.2">
      <c r="A167" s="411" t="s">
        <v>440</v>
      </c>
      <c r="B167" s="544" t="s">
        <v>237</v>
      </c>
      <c r="C167" s="618" t="s">
        <v>128</v>
      </c>
      <c r="D167" s="493" t="s">
        <v>110</v>
      </c>
      <c r="E167" s="411" t="s">
        <v>1997</v>
      </c>
      <c r="F167" s="565" t="s">
        <v>1134</v>
      </c>
      <c r="G167" s="611"/>
      <c r="H167" s="557" t="s">
        <v>39</v>
      </c>
      <c r="I167" s="654">
        <v>63</v>
      </c>
      <c r="J167" s="654">
        <v>103</v>
      </c>
      <c r="K167" s="650">
        <v>107</v>
      </c>
      <c r="L167" s="550" t="s">
        <v>2304</v>
      </c>
      <c r="M167" s="558" t="s">
        <v>259</v>
      </c>
      <c r="N167" s="558">
        <v>24</v>
      </c>
      <c r="O167" s="559">
        <v>0</v>
      </c>
      <c r="P167" s="564">
        <v>0</v>
      </c>
      <c r="Q167" s="564">
        <v>20</v>
      </c>
      <c r="R167" s="632">
        <v>0</v>
      </c>
      <c r="S167" s="563">
        <v>0</v>
      </c>
      <c r="T167" s="560">
        <v>7</v>
      </c>
      <c r="U167" s="560">
        <v>10</v>
      </c>
      <c r="V167" s="560">
        <v>0</v>
      </c>
      <c r="W167" s="560">
        <v>0</v>
      </c>
      <c r="X167" s="560">
        <v>0</v>
      </c>
      <c r="Y167" s="560">
        <v>0</v>
      </c>
      <c r="Z167" s="560">
        <v>0</v>
      </c>
      <c r="AA167" s="119">
        <f>INDEX('SPECIAL CONDITIONS '!$A$9:$D$174,MATCH('PRINT TARIFF'!$E167,'SPECIAL CONDITIONS '!$C$9:$C$174,0),MATCH("ID",'SPECIAL CONDITIONS '!$A$8:$D$8,0))</f>
        <v>32</v>
      </c>
      <c r="AB167" s="117" t="s">
        <v>223</v>
      </c>
      <c r="AC167" s="120" t="s">
        <v>224</v>
      </c>
      <c r="AD167" s="120" t="s">
        <v>225</v>
      </c>
      <c r="AE167" s="120">
        <v>1000</v>
      </c>
      <c r="AF167" s="121">
        <f>HOME!$F$18</f>
        <v>46204</v>
      </c>
      <c r="AG167" s="121">
        <f>HOME!$L$18</f>
        <v>46217</v>
      </c>
      <c r="AH167" s="122" t="b">
        <v>1</v>
      </c>
      <c r="AI167" s="176"/>
      <c r="AJ167" s="172"/>
      <c r="AK167" s="193"/>
      <c r="AL167" s="602"/>
      <c r="AM167" s="122"/>
      <c r="AN167" s="122"/>
    </row>
    <row r="168" spans="1:40" s="123" customFormat="1" ht="12.75" customHeight="1" x14ac:dyDescent="0.2">
      <c r="A168" s="411" t="s">
        <v>440</v>
      </c>
      <c r="B168" s="544" t="s">
        <v>237</v>
      </c>
      <c r="C168" s="618" t="s">
        <v>128</v>
      </c>
      <c r="D168" s="493" t="s">
        <v>110</v>
      </c>
      <c r="E168" s="411" t="s">
        <v>1997</v>
      </c>
      <c r="F168" s="565" t="s">
        <v>1134</v>
      </c>
      <c r="G168" s="611"/>
      <c r="H168" s="557" t="s">
        <v>39</v>
      </c>
      <c r="I168" s="649">
        <v>46</v>
      </c>
      <c r="J168" s="649">
        <v>46</v>
      </c>
      <c r="K168" s="649">
        <v>63</v>
      </c>
      <c r="L168" s="550" t="s">
        <v>2305</v>
      </c>
      <c r="M168" s="560" t="s">
        <v>1129</v>
      </c>
      <c r="N168" s="558">
        <v>23</v>
      </c>
      <c r="O168" s="559">
        <v>0</v>
      </c>
      <c r="P168" s="564">
        <v>0</v>
      </c>
      <c r="Q168" s="564">
        <v>20</v>
      </c>
      <c r="R168" s="632">
        <v>0</v>
      </c>
      <c r="S168" s="563">
        <v>0</v>
      </c>
      <c r="T168" s="560">
        <v>7</v>
      </c>
      <c r="U168" s="560">
        <v>0</v>
      </c>
      <c r="V168" s="560">
        <v>0</v>
      </c>
      <c r="W168" s="560">
        <v>0</v>
      </c>
      <c r="X168" s="560">
        <v>0</v>
      </c>
      <c r="Y168" s="560">
        <v>0</v>
      </c>
      <c r="Z168" s="560">
        <v>0</v>
      </c>
      <c r="AA168" s="119">
        <f>INDEX('SPECIAL CONDITIONS '!$A$9:$D$174,MATCH('PRINT TARIFF'!$E168,'SPECIAL CONDITIONS '!$C$9:$C$174,0),MATCH("ID",'SPECIAL CONDITIONS '!$A$8:$D$8,0))</f>
        <v>32</v>
      </c>
      <c r="AB168" s="117" t="s">
        <v>223</v>
      </c>
      <c r="AC168" s="120" t="s">
        <v>224</v>
      </c>
      <c r="AD168" s="120" t="s">
        <v>225</v>
      </c>
      <c r="AE168" s="120">
        <v>1000</v>
      </c>
      <c r="AF168" s="121">
        <f>HOME!$F$18</f>
        <v>46204</v>
      </c>
      <c r="AG168" s="121">
        <f>HOME!$L$18</f>
        <v>46217</v>
      </c>
      <c r="AH168" s="122" t="b">
        <v>1</v>
      </c>
      <c r="AI168" s="176"/>
      <c r="AJ168" s="172"/>
      <c r="AK168" s="193"/>
      <c r="AL168" s="602"/>
      <c r="AM168" s="122"/>
      <c r="AN168" s="122"/>
    </row>
    <row r="169" spans="1:40" s="123" customFormat="1" ht="12.75" customHeight="1" x14ac:dyDescent="0.2">
      <c r="A169" s="411" t="s">
        <v>437</v>
      </c>
      <c r="B169" s="544" t="s">
        <v>238</v>
      </c>
      <c r="C169" s="618" t="s">
        <v>128</v>
      </c>
      <c r="D169" s="493" t="s">
        <v>110</v>
      </c>
      <c r="E169" s="411" t="s">
        <v>1997</v>
      </c>
      <c r="F169" s="565" t="s">
        <v>1134</v>
      </c>
      <c r="G169" s="611"/>
      <c r="H169" s="557" t="s">
        <v>39</v>
      </c>
      <c r="I169" s="650">
        <v>44</v>
      </c>
      <c r="J169" s="650">
        <v>44</v>
      </c>
      <c r="K169" s="650">
        <v>64</v>
      </c>
      <c r="L169" s="550" t="s">
        <v>2305</v>
      </c>
      <c r="M169" s="558" t="s">
        <v>1129</v>
      </c>
      <c r="N169" s="558">
        <v>21</v>
      </c>
      <c r="O169" s="559">
        <v>0</v>
      </c>
      <c r="P169" s="564">
        <v>0</v>
      </c>
      <c r="Q169" s="564">
        <v>20</v>
      </c>
      <c r="R169" s="632">
        <v>0</v>
      </c>
      <c r="S169" s="563">
        <v>0</v>
      </c>
      <c r="T169" s="560">
        <v>7</v>
      </c>
      <c r="U169" s="560">
        <v>0</v>
      </c>
      <c r="V169" s="560">
        <v>0</v>
      </c>
      <c r="W169" s="560">
        <v>0</v>
      </c>
      <c r="X169" s="560">
        <v>0</v>
      </c>
      <c r="Y169" s="560">
        <v>0</v>
      </c>
      <c r="Z169" s="560">
        <v>0</v>
      </c>
      <c r="AA169" s="119">
        <f>INDEX('SPECIAL CONDITIONS '!$A$9:$D$174,MATCH('PRINT TARIFF'!$E169,'SPECIAL CONDITIONS '!$C$9:$C$174,0),MATCH("ID",'SPECIAL CONDITIONS '!$A$8:$D$8,0))</f>
        <v>32</v>
      </c>
      <c r="AB169" s="117" t="s">
        <v>223</v>
      </c>
      <c r="AC169" s="120" t="s">
        <v>224</v>
      </c>
      <c r="AD169" s="120" t="s">
        <v>225</v>
      </c>
      <c r="AE169" s="120">
        <v>1000</v>
      </c>
      <c r="AF169" s="121">
        <f>HOME!$F$18</f>
        <v>46204</v>
      </c>
      <c r="AG169" s="121">
        <f>HOME!$L$18</f>
        <v>46217</v>
      </c>
      <c r="AH169" s="122" t="b">
        <v>1</v>
      </c>
      <c r="AI169" s="176"/>
      <c r="AJ169" s="172"/>
      <c r="AK169" s="193"/>
      <c r="AL169" s="602"/>
      <c r="AM169" s="122"/>
      <c r="AN169" s="122"/>
    </row>
    <row r="170" spans="1:40" s="123" customFormat="1" ht="12.75" customHeight="1" x14ac:dyDescent="0.2">
      <c r="A170" s="411" t="s">
        <v>437</v>
      </c>
      <c r="B170" s="544" t="s">
        <v>238</v>
      </c>
      <c r="C170" s="618" t="s">
        <v>128</v>
      </c>
      <c r="D170" s="493" t="s">
        <v>110</v>
      </c>
      <c r="E170" s="411" t="s">
        <v>1997</v>
      </c>
      <c r="F170" s="565" t="s">
        <v>1134</v>
      </c>
      <c r="G170" s="611"/>
      <c r="H170" s="557" t="s">
        <v>39</v>
      </c>
      <c r="I170" s="649">
        <v>60</v>
      </c>
      <c r="J170" s="649">
        <v>100</v>
      </c>
      <c r="K170" s="649">
        <v>109</v>
      </c>
      <c r="L170" s="550" t="s">
        <v>2304</v>
      </c>
      <c r="M170" s="558" t="s">
        <v>259</v>
      </c>
      <c r="N170" s="558">
        <v>24</v>
      </c>
      <c r="O170" s="559">
        <v>0</v>
      </c>
      <c r="P170" s="564">
        <v>0</v>
      </c>
      <c r="Q170" s="564">
        <v>20</v>
      </c>
      <c r="R170" s="632">
        <v>0</v>
      </c>
      <c r="S170" s="563">
        <v>0</v>
      </c>
      <c r="T170" s="560">
        <v>7</v>
      </c>
      <c r="U170" s="560">
        <v>10</v>
      </c>
      <c r="V170" s="560">
        <v>0</v>
      </c>
      <c r="W170" s="560">
        <v>0</v>
      </c>
      <c r="X170" s="560">
        <v>0</v>
      </c>
      <c r="Y170" s="560">
        <v>0</v>
      </c>
      <c r="Z170" s="560">
        <v>0</v>
      </c>
      <c r="AA170" s="119">
        <f>INDEX('SPECIAL CONDITIONS '!$A$9:$D$174,MATCH('PRINT TARIFF'!$E170,'SPECIAL CONDITIONS '!$C$9:$C$174,0),MATCH("ID",'SPECIAL CONDITIONS '!$A$8:$D$8,0))</f>
        <v>32</v>
      </c>
      <c r="AB170" s="117" t="s">
        <v>223</v>
      </c>
      <c r="AC170" s="120" t="s">
        <v>224</v>
      </c>
      <c r="AD170" s="120" t="s">
        <v>225</v>
      </c>
      <c r="AE170" s="120">
        <v>1000</v>
      </c>
      <c r="AF170" s="121">
        <f>HOME!$F$18</f>
        <v>46204</v>
      </c>
      <c r="AG170" s="121">
        <f>HOME!$L$18</f>
        <v>46217</v>
      </c>
      <c r="AH170" s="122" t="b">
        <v>1</v>
      </c>
      <c r="AI170" s="176"/>
      <c r="AJ170" s="172"/>
      <c r="AK170" s="193"/>
      <c r="AL170" s="602"/>
      <c r="AM170" s="122"/>
      <c r="AN170" s="122"/>
    </row>
    <row r="171" spans="1:40" s="123" customFormat="1" ht="12.75" customHeight="1" x14ac:dyDescent="0.2">
      <c r="A171" s="411" t="s">
        <v>436</v>
      </c>
      <c r="B171" s="544" t="s">
        <v>239</v>
      </c>
      <c r="C171" s="618" t="s">
        <v>128</v>
      </c>
      <c r="D171" s="493" t="s">
        <v>110</v>
      </c>
      <c r="E171" s="411" t="s">
        <v>1997</v>
      </c>
      <c r="F171" s="565" t="s">
        <v>1134</v>
      </c>
      <c r="G171" s="611"/>
      <c r="H171" s="557" t="s">
        <v>39</v>
      </c>
      <c r="I171" s="650">
        <v>44</v>
      </c>
      <c r="J171" s="650">
        <v>44</v>
      </c>
      <c r="K171" s="650">
        <v>64</v>
      </c>
      <c r="L171" s="550" t="s">
        <v>2305</v>
      </c>
      <c r="M171" s="558" t="s">
        <v>1129</v>
      </c>
      <c r="N171" s="558">
        <v>18</v>
      </c>
      <c r="O171" s="559">
        <v>0</v>
      </c>
      <c r="P171" s="564">
        <v>0</v>
      </c>
      <c r="Q171" s="564">
        <v>20</v>
      </c>
      <c r="R171" s="632">
        <v>0</v>
      </c>
      <c r="S171" s="563">
        <v>0</v>
      </c>
      <c r="T171" s="560">
        <v>7</v>
      </c>
      <c r="U171" s="560">
        <v>0</v>
      </c>
      <c r="V171" s="560">
        <v>0</v>
      </c>
      <c r="W171" s="560">
        <v>0</v>
      </c>
      <c r="X171" s="560">
        <v>0</v>
      </c>
      <c r="Y171" s="560">
        <v>0</v>
      </c>
      <c r="Z171" s="560">
        <v>0</v>
      </c>
      <c r="AA171" s="119">
        <f>INDEX('SPECIAL CONDITIONS '!$A$9:$D$174,MATCH('PRINT TARIFF'!$E171,'SPECIAL CONDITIONS '!$C$9:$C$174,0),MATCH("ID",'SPECIAL CONDITIONS '!$A$8:$D$8,0))</f>
        <v>32</v>
      </c>
      <c r="AB171" s="117" t="s">
        <v>223</v>
      </c>
      <c r="AC171" s="120" t="s">
        <v>224</v>
      </c>
      <c r="AD171" s="120" t="s">
        <v>225</v>
      </c>
      <c r="AE171" s="120">
        <v>1000</v>
      </c>
      <c r="AF171" s="121">
        <f>HOME!$F$18</f>
        <v>46204</v>
      </c>
      <c r="AG171" s="121">
        <f>HOME!$L$18</f>
        <v>46217</v>
      </c>
      <c r="AH171" s="122" t="b">
        <v>1</v>
      </c>
      <c r="AI171" s="176"/>
      <c r="AJ171" s="172"/>
      <c r="AK171" s="193"/>
      <c r="AL171" s="602"/>
      <c r="AM171" s="122"/>
      <c r="AN171" s="122"/>
    </row>
    <row r="172" spans="1:40" s="123" customFormat="1" ht="12.75" customHeight="1" x14ac:dyDescent="0.2">
      <c r="A172" s="411" t="s">
        <v>436</v>
      </c>
      <c r="B172" s="544" t="s">
        <v>239</v>
      </c>
      <c r="C172" s="618" t="s">
        <v>128</v>
      </c>
      <c r="D172" s="493" t="s">
        <v>110</v>
      </c>
      <c r="E172" s="411" t="s">
        <v>1997</v>
      </c>
      <c r="F172" s="565" t="s">
        <v>1134</v>
      </c>
      <c r="G172" s="611"/>
      <c r="H172" s="557" t="s">
        <v>39</v>
      </c>
      <c r="I172" s="649">
        <v>60</v>
      </c>
      <c r="J172" s="649">
        <v>100</v>
      </c>
      <c r="K172" s="649">
        <v>109</v>
      </c>
      <c r="L172" s="550" t="s">
        <v>2304</v>
      </c>
      <c r="M172" s="558" t="s">
        <v>259</v>
      </c>
      <c r="N172" s="558">
        <v>21</v>
      </c>
      <c r="O172" s="559">
        <v>0</v>
      </c>
      <c r="P172" s="564">
        <v>0</v>
      </c>
      <c r="Q172" s="564">
        <v>20</v>
      </c>
      <c r="R172" s="632">
        <v>0</v>
      </c>
      <c r="S172" s="563">
        <v>0</v>
      </c>
      <c r="T172" s="560">
        <v>7</v>
      </c>
      <c r="U172" s="560">
        <v>10</v>
      </c>
      <c r="V172" s="560">
        <v>0</v>
      </c>
      <c r="W172" s="560">
        <v>0</v>
      </c>
      <c r="X172" s="560">
        <v>0</v>
      </c>
      <c r="Y172" s="560">
        <v>0</v>
      </c>
      <c r="Z172" s="560">
        <v>0</v>
      </c>
      <c r="AA172" s="119">
        <f>INDEX('SPECIAL CONDITIONS '!$A$9:$D$174,MATCH('PRINT TARIFF'!$E172,'SPECIAL CONDITIONS '!$C$9:$C$174,0),MATCH("ID",'SPECIAL CONDITIONS '!$A$8:$D$8,0))</f>
        <v>32</v>
      </c>
      <c r="AB172" s="117" t="s">
        <v>223</v>
      </c>
      <c r="AC172" s="120" t="s">
        <v>224</v>
      </c>
      <c r="AD172" s="120" t="s">
        <v>225</v>
      </c>
      <c r="AE172" s="120">
        <v>1000</v>
      </c>
      <c r="AF172" s="121">
        <f>HOME!$F$18</f>
        <v>46204</v>
      </c>
      <c r="AG172" s="121">
        <f>HOME!$L$18</f>
        <v>46217</v>
      </c>
      <c r="AH172" s="122" t="b">
        <v>1</v>
      </c>
      <c r="AI172" s="176"/>
      <c r="AJ172" s="172"/>
      <c r="AK172" s="193"/>
      <c r="AL172" s="602"/>
      <c r="AM172" s="122"/>
      <c r="AN172" s="122"/>
    </row>
    <row r="173" spans="1:40" s="123" customFormat="1" ht="12.75" customHeight="1" x14ac:dyDescent="0.2">
      <c r="A173" s="411" t="s">
        <v>439</v>
      </c>
      <c r="B173" s="544" t="s">
        <v>235</v>
      </c>
      <c r="C173" s="618" t="s">
        <v>128</v>
      </c>
      <c r="D173" s="493" t="s">
        <v>110</v>
      </c>
      <c r="E173" s="411" t="s">
        <v>430</v>
      </c>
      <c r="F173" s="565" t="s">
        <v>364</v>
      </c>
      <c r="G173" s="611"/>
      <c r="H173" s="557" t="s">
        <v>39</v>
      </c>
      <c r="I173" s="655">
        <v>64</v>
      </c>
      <c r="J173" s="655">
        <v>64</v>
      </c>
      <c r="K173" s="655">
        <v>64</v>
      </c>
      <c r="L173" s="550" t="s">
        <v>2304</v>
      </c>
      <c r="M173" s="558" t="s">
        <v>259</v>
      </c>
      <c r="N173" s="558">
        <v>29</v>
      </c>
      <c r="O173" s="559">
        <v>0</v>
      </c>
      <c r="P173" s="564">
        <v>0</v>
      </c>
      <c r="Q173" s="564">
        <v>20</v>
      </c>
      <c r="R173" s="632">
        <v>0</v>
      </c>
      <c r="S173" s="563">
        <v>0</v>
      </c>
      <c r="T173" s="560">
        <v>7</v>
      </c>
      <c r="U173" s="560">
        <v>10</v>
      </c>
      <c r="V173" s="560">
        <v>0</v>
      </c>
      <c r="W173" s="560">
        <v>0</v>
      </c>
      <c r="X173" s="560">
        <v>0</v>
      </c>
      <c r="Y173" s="560">
        <v>0</v>
      </c>
      <c r="Z173" s="560">
        <v>0</v>
      </c>
      <c r="AA173" s="119">
        <f>INDEX('SPECIAL CONDITIONS '!$A$9:$D$174,MATCH('PRINT TARIFF'!$E173,'SPECIAL CONDITIONS '!$C$9:$C$174,0),MATCH("ID",'SPECIAL CONDITIONS '!$A$8:$D$8,0))</f>
        <v>34</v>
      </c>
      <c r="AB173" s="117" t="s">
        <v>223</v>
      </c>
      <c r="AC173" s="120" t="s">
        <v>224</v>
      </c>
      <c r="AD173" s="120" t="s">
        <v>225</v>
      </c>
      <c r="AE173" s="120">
        <v>1000</v>
      </c>
      <c r="AF173" s="121">
        <f>HOME!$F$18</f>
        <v>46204</v>
      </c>
      <c r="AG173" s="121">
        <f>HOME!$L$18</f>
        <v>46217</v>
      </c>
      <c r="AH173" s="122" t="b">
        <v>1</v>
      </c>
      <c r="AI173" s="176"/>
      <c r="AJ173" s="172"/>
      <c r="AK173" s="193"/>
      <c r="AL173" s="602"/>
      <c r="AM173" s="122"/>
      <c r="AN173" s="122"/>
    </row>
    <row r="174" spans="1:40" s="123" customFormat="1" ht="12.75" customHeight="1" x14ac:dyDescent="0.2">
      <c r="A174" s="411" t="s">
        <v>438</v>
      </c>
      <c r="B174" s="544" t="s">
        <v>236</v>
      </c>
      <c r="C174" s="618" t="s">
        <v>128</v>
      </c>
      <c r="D174" s="493" t="s">
        <v>110</v>
      </c>
      <c r="E174" s="411" t="s">
        <v>430</v>
      </c>
      <c r="F174" s="565" t="s">
        <v>364</v>
      </c>
      <c r="G174" s="611"/>
      <c r="H174" s="557" t="s">
        <v>39</v>
      </c>
      <c r="I174" s="650">
        <v>44</v>
      </c>
      <c r="J174" s="650">
        <v>44</v>
      </c>
      <c r="K174" s="650">
        <v>64</v>
      </c>
      <c r="L174" s="550" t="s">
        <v>2305</v>
      </c>
      <c r="M174" s="558" t="s">
        <v>1129</v>
      </c>
      <c r="N174" s="558">
        <v>21</v>
      </c>
      <c r="O174" s="559">
        <v>0</v>
      </c>
      <c r="P174" s="564">
        <v>0</v>
      </c>
      <c r="Q174" s="564">
        <v>20</v>
      </c>
      <c r="R174" s="632">
        <v>0</v>
      </c>
      <c r="S174" s="563">
        <v>0</v>
      </c>
      <c r="T174" s="560">
        <v>7</v>
      </c>
      <c r="U174" s="560">
        <v>0</v>
      </c>
      <c r="V174" s="560">
        <v>0</v>
      </c>
      <c r="W174" s="560">
        <v>0</v>
      </c>
      <c r="X174" s="560">
        <v>0</v>
      </c>
      <c r="Y174" s="560">
        <v>0</v>
      </c>
      <c r="Z174" s="560">
        <v>0</v>
      </c>
      <c r="AA174" s="119">
        <f>INDEX('SPECIAL CONDITIONS '!$A$9:$D$174,MATCH('PRINT TARIFF'!$E174,'SPECIAL CONDITIONS '!$C$9:$C$174,0),MATCH("ID",'SPECIAL CONDITIONS '!$A$8:$D$8,0))</f>
        <v>34</v>
      </c>
      <c r="AB174" s="117" t="s">
        <v>223</v>
      </c>
      <c r="AC174" s="120" t="s">
        <v>224</v>
      </c>
      <c r="AD174" s="120" t="s">
        <v>225</v>
      </c>
      <c r="AE174" s="120">
        <v>1000</v>
      </c>
      <c r="AF174" s="121">
        <f>HOME!$F$18</f>
        <v>46204</v>
      </c>
      <c r="AG174" s="121">
        <f>HOME!$L$18</f>
        <v>46217</v>
      </c>
      <c r="AH174" s="122" t="b">
        <v>1</v>
      </c>
      <c r="AI174" s="176"/>
      <c r="AJ174" s="172"/>
      <c r="AK174" s="193"/>
      <c r="AL174" s="602"/>
      <c r="AM174" s="122"/>
      <c r="AN174" s="122"/>
    </row>
    <row r="175" spans="1:40" s="123" customFormat="1" ht="12.75" customHeight="1" x14ac:dyDescent="0.2">
      <c r="A175" s="411" t="s">
        <v>438</v>
      </c>
      <c r="B175" s="544" t="s">
        <v>236</v>
      </c>
      <c r="C175" s="618" t="s">
        <v>128</v>
      </c>
      <c r="D175" s="493" t="s">
        <v>110</v>
      </c>
      <c r="E175" s="411" t="s">
        <v>430</v>
      </c>
      <c r="F175" s="565" t="s">
        <v>364</v>
      </c>
      <c r="G175" s="611"/>
      <c r="H175" s="557" t="s">
        <v>39</v>
      </c>
      <c r="I175" s="652">
        <v>60</v>
      </c>
      <c r="J175" s="652">
        <v>60</v>
      </c>
      <c r="K175" s="652">
        <v>60</v>
      </c>
      <c r="L175" s="550" t="s">
        <v>2304</v>
      </c>
      <c r="M175" s="558" t="s">
        <v>259</v>
      </c>
      <c r="N175" s="558">
        <v>24</v>
      </c>
      <c r="O175" s="559">
        <v>0</v>
      </c>
      <c r="P175" s="564">
        <v>0</v>
      </c>
      <c r="Q175" s="564">
        <v>20</v>
      </c>
      <c r="R175" s="632">
        <v>0</v>
      </c>
      <c r="S175" s="563">
        <v>0</v>
      </c>
      <c r="T175" s="560">
        <v>7</v>
      </c>
      <c r="U175" s="560">
        <v>10</v>
      </c>
      <c r="V175" s="560">
        <v>0</v>
      </c>
      <c r="W175" s="560">
        <v>0</v>
      </c>
      <c r="X175" s="560">
        <v>0</v>
      </c>
      <c r="Y175" s="560">
        <v>0</v>
      </c>
      <c r="Z175" s="560">
        <v>0</v>
      </c>
      <c r="AA175" s="119">
        <f>INDEX('SPECIAL CONDITIONS '!$A$9:$D$174,MATCH('PRINT TARIFF'!$E175,'SPECIAL CONDITIONS '!$C$9:$C$174,0),MATCH("ID",'SPECIAL CONDITIONS '!$A$8:$D$8,0))</f>
        <v>34</v>
      </c>
      <c r="AB175" s="117" t="s">
        <v>223</v>
      </c>
      <c r="AC175" s="120" t="s">
        <v>224</v>
      </c>
      <c r="AD175" s="120" t="s">
        <v>225</v>
      </c>
      <c r="AE175" s="120">
        <v>1000</v>
      </c>
      <c r="AF175" s="121">
        <f>HOME!$F$18</f>
        <v>46204</v>
      </c>
      <c r="AG175" s="121">
        <f>HOME!$L$18</f>
        <v>46217</v>
      </c>
      <c r="AH175" s="122" t="b">
        <v>1</v>
      </c>
      <c r="AI175" s="176"/>
      <c r="AJ175" s="172"/>
      <c r="AK175" s="193"/>
      <c r="AL175" s="602"/>
      <c r="AM175" s="122"/>
      <c r="AN175" s="122"/>
    </row>
    <row r="176" spans="1:40" s="123" customFormat="1" ht="12.75" customHeight="1" x14ac:dyDescent="0.2">
      <c r="A176" s="411" t="s">
        <v>440</v>
      </c>
      <c r="B176" s="544" t="s">
        <v>237</v>
      </c>
      <c r="C176" s="618" t="s">
        <v>128</v>
      </c>
      <c r="D176" s="493" t="s">
        <v>110</v>
      </c>
      <c r="E176" s="411" t="s">
        <v>430</v>
      </c>
      <c r="F176" s="565" t="s">
        <v>364</v>
      </c>
      <c r="G176" s="611"/>
      <c r="H176" s="557" t="s">
        <v>39</v>
      </c>
      <c r="I176" s="655">
        <v>62</v>
      </c>
      <c r="J176" s="655">
        <v>62</v>
      </c>
      <c r="K176" s="655">
        <v>62</v>
      </c>
      <c r="L176" s="550" t="s">
        <v>2304</v>
      </c>
      <c r="M176" s="558" t="s">
        <v>259</v>
      </c>
      <c r="N176" s="558">
        <v>24</v>
      </c>
      <c r="O176" s="559">
        <v>0</v>
      </c>
      <c r="P176" s="564">
        <v>0</v>
      </c>
      <c r="Q176" s="564">
        <v>20</v>
      </c>
      <c r="R176" s="632">
        <v>0</v>
      </c>
      <c r="S176" s="563">
        <v>0</v>
      </c>
      <c r="T176" s="560">
        <v>7</v>
      </c>
      <c r="U176" s="560">
        <v>10</v>
      </c>
      <c r="V176" s="560">
        <v>0</v>
      </c>
      <c r="W176" s="560">
        <v>0</v>
      </c>
      <c r="X176" s="560">
        <v>0</v>
      </c>
      <c r="Y176" s="560">
        <v>0</v>
      </c>
      <c r="Z176" s="560">
        <v>0</v>
      </c>
      <c r="AA176" s="119">
        <f>INDEX('SPECIAL CONDITIONS '!$A$9:$D$174,MATCH('PRINT TARIFF'!$E176,'SPECIAL CONDITIONS '!$C$9:$C$174,0),MATCH("ID",'SPECIAL CONDITIONS '!$A$8:$D$8,0))</f>
        <v>34</v>
      </c>
      <c r="AB176" s="117" t="s">
        <v>223</v>
      </c>
      <c r="AC176" s="120" t="s">
        <v>224</v>
      </c>
      <c r="AD176" s="120" t="s">
        <v>225</v>
      </c>
      <c r="AE176" s="120">
        <v>1000</v>
      </c>
      <c r="AF176" s="121">
        <f>HOME!$F$18</f>
        <v>46204</v>
      </c>
      <c r="AG176" s="121">
        <f>HOME!$L$18</f>
        <v>46217</v>
      </c>
      <c r="AH176" s="122" t="b">
        <v>1</v>
      </c>
      <c r="AI176" s="176"/>
      <c r="AJ176" s="172"/>
      <c r="AK176" s="193"/>
      <c r="AL176" s="602"/>
      <c r="AM176" s="122"/>
      <c r="AN176" s="122"/>
    </row>
    <row r="177" spans="1:40" s="123" customFormat="1" ht="12.75" customHeight="1" x14ac:dyDescent="0.2">
      <c r="A177" s="411" t="s">
        <v>440</v>
      </c>
      <c r="B177" s="544" t="s">
        <v>237</v>
      </c>
      <c r="C177" s="618" t="s">
        <v>128</v>
      </c>
      <c r="D177" s="493" t="s">
        <v>110</v>
      </c>
      <c r="E177" s="411" t="s">
        <v>430</v>
      </c>
      <c r="F177" s="565" t="s">
        <v>364</v>
      </c>
      <c r="G177" s="611"/>
      <c r="H177" s="557" t="s">
        <v>39</v>
      </c>
      <c r="I177" s="649">
        <v>46</v>
      </c>
      <c r="J177" s="649">
        <v>46</v>
      </c>
      <c r="K177" s="649">
        <v>63</v>
      </c>
      <c r="L177" s="550" t="s">
        <v>2305</v>
      </c>
      <c r="M177" s="560" t="s">
        <v>1129</v>
      </c>
      <c r="N177" s="558">
        <v>23</v>
      </c>
      <c r="O177" s="559">
        <v>0</v>
      </c>
      <c r="P177" s="564">
        <v>0</v>
      </c>
      <c r="Q177" s="564">
        <v>20</v>
      </c>
      <c r="R177" s="632">
        <v>0</v>
      </c>
      <c r="S177" s="563">
        <v>0</v>
      </c>
      <c r="T177" s="560">
        <v>7</v>
      </c>
      <c r="U177" s="560">
        <v>0</v>
      </c>
      <c r="V177" s="560">
        <v>0</v>
      </c>
      <c r="W177" s="560">
        <v>0</v>
      </c>
      <c r="X177" s="560">
        <v>0</v>
      </c>
      <c r="Y177" s="560">
        <v>0</v>
      </c>
      <c r="Z177" s="560">
        <v>0</v>
      </c>
      <c r="AA177" s="119">
        <f>INDEX('SPECIAL CONDITIONS '!$A$9:$D$174,MATCH('PRINT TARIFF'!$E177,'SPECIAL CONDITIONS '!$C$9:$C$174,0),MATCH("ID",'SPECIAL CONDITIONS '!$A$8:$D$8,0))</f>
        <v>34</v>
      </c>
      <c r="AB177" s="117" t="s">
        <v>223</v>
      </c>
      <c r="AC177" s="120" t="s">
        <v>224</v>
      </c>
      <c r="AD177" s="120" t="s">
        <v>225</v>
      </c>
      <c r="AE177" s="120">
        <v>1000</v>
      </c>
      <c r="AF177" s="121">
        <f>HOME!$F$18</f>
        <v>46204</v>
      </c>
      <c r="AG177" s="121">
        <f>HOME!$L$18</f>
        <v>46217</v>
      </c>
      <c r="AH177" s="122" t="b">
        <v>1</v>
      </c>
      <c r="AI177" s="176"/>
      <c r="AJ177" s="172"/>
      <c r="AK177" s="193"/>
      <c r="AL177" s="602"/>
      <c r="AM177" s="122"/>
      <c r="AN177" s="122"/>
    </row>
    <row r="178" spans="1:40" s="123" customFormat="1" ht="12.75" customHeight="1" x14ac:dyDescent="0.2">
      <c r="A178" s="411" t="s">
        <v>437</v>
      </c>
      <c r="B178" s="544" t="s">
        <v>238</v>
      </c>
      <c r="C178" s="618" t="s">
        <v>128</v>
      </c>
      <c r="D178" s="493" t="s">
        <v>110</v>
      </c>
      <c r="E178" s="411" t="s">
        <v>430</v>
      </c>
      <c r="F178" s="565" t="s">
        <v>364</v>
      </c>
      <c r="G178" s="611"/>
      <c r="H178" s="557" t="s">
        <v>39</v>
      </c>
      <c r="I178" s="649">
        <v>44</v>
      </c>
      <c r="J178" s="649">
        <v>44</v>
      </c>
      <c r="K178" s="649">
        <v>64</v>
      </c>
      <c r="L178" s="550" t="s">
        <v>2305</v>
      </c>
      <c r="M178" s="558" t="s">
        <v>1129</v>
      </c>
      <c r="N178" s="558">
        <v>21</v>
      </c>
      <c r="O178" s="559">
        <v>0</v>
      </c>
      <c r="P178" s="564">
        <v>0</v>
      </c>
      <c r="Q178" s="564">
        <v>20</v>
      </c>
      <c r="R178" s="632">
        <v>0</v>
      </c>
      <c r="S178" s="563">
        <v>0</v>
      </c>
      <c r="T178" s="560">
        <v>7</v>
      </c>
      <c r="U178" s="560">
        <v>0</v>
      </c>
      <c r="V178" s="560">
        <v>0</v>
      </c>
      <c r="W178" s="560">
        <v>0</v>
      </c>
      <c r="X178" s="560">
        <v>0</v>
      </c>
      <c r="Y178" s="560">
        <v>0</v>
      </c>
      <c r="Z178" s="560">
        <v>0</v>
      </c>
      <c r="AA178" s="119">
        <f>INDEX('SPECIAL CONDITIONS '!$A$9:$D$174,MATCH('PRINT TARIFF'!$E178,'SPECIAL CONDITIONS '!$C$9:$C$174,0),MATCH("ID",'SPECIAL CONDITIONS '!$A$8:$D$8,0))</f>
        <v>34</v>
      </c>
      <c r="AB178" s="117" t="s">
        <v>223</v>
      </c>
      <c r="AC178" s="120" t="s">
        <v>224</v>
      </c>
      <c r="AD178" s="120" t="s">
        <v>225</v>
      </c>
      <c r="AE178" s="120">
        <v>1000</v>
      </c>
      <c r="AF178" s="121">
        <f>HOME!$F$18</f>
        <v>46204</v>
      </c>
      <c r="AG178" s="121">
        <f>HOME!$L$18</f>
        <v>46217</v>
      </c>
      <c r="AH178" s="122" t="b">
        <v>1</v>
      </c>
      <c r="AI178" s="176"/>
      <c r="AJ178" s="172"/>
      <c r="AK178" s="193"/>
      <c r="AL178" s="602"/>
      <c r="AM178" s="122"/>
      <c r="AN178" s="122"/>
    </row>
    <row r="179" spans="1:40" s="123" customFormat="1" ht="12.75" customHeight="1" x14ac:dyDescent="0.2">
      <c r="A179" s="411" t="s">
        <v>437</v>
      </c>
      <c r="B179" s="544" t="s">
        <v>238</v>
      </c>
      <c r="C179" s="618" t="s">
        <v>128</v>
      </c>
      <c r="D179" s="493" t="s">
        <v>110</v>
      </c>
      <c r="E179" s="411" t="s">
        <v>430</v>
      </c>
      <c r="F179" s="565" t="s">
        <v>364</v>
      </c>
      <c r="G179" s="611"/>
      <c r="H179" s="557" t="s">
        <v>39</v>
      </c>
      <c r="I179" s="652">
        <v>60</v>
      </c>
      <c r="J179" s="652">
        <v>60</v>
      </c>
      <c r="K179" s="652">
        <v>60</v>
      </c>
      <c r="L179" s="550" t="s">
        <v>2304</v>
      </c>
      <c r="M179" s="558" t="s">
        <v>259</v>
      </c>
      <c r="N179" s="558">
        <v>24</v>
      </c>
      <c r="O179" s="559">
        <v>0</v>
      </c>
      <c r="P179" s="564">
        <v>0</v>
      </c>
      <c r="Q179" s="564">
        <v>20</v>
      </c>
      <c r="R179" s="632">
        <v>0</v>
      </c>
      <c r="S179" s="563">
        <v>0</v>
      </c>
      <c r="T179" s="560">
        <v>7</v>
      </c>
      <c r="U179" s="560">
        <v>10</v>
      </c>
      <c r="V179" s="560">
        <v>0</v>
      </c>
      <c r="W179" s="560">
        <v>0</v>
      </c>
      <c r="X179" s="560">
        <v>0</v>
      </c>
      <c r="Y179" s="560">
        <v>0</v>
      </c>
      <c r="Z179" s="560">
        <v>0</v>
      </c>
      <c r="AA179" s="119">
        <f>INDEX('SPECIAL CONDITIONS '!$A$9:$D$174,MATCH('PRINT TARIFF'!$E179,'SPECIAL CONDITIONS '!$C$9:$C$174,0),MATCH("ID",'SPECIAL CONDITIONS '!$A$8:$D$8,0))</f>
        <v>34</v>
      </c>
      <c r="AB179" s="117" t="s">
        <v>223</v>
      </c>
      <c r="AC179" s="120" t="s">
        <v>224</v>
      </c>
      <c r="AD179" s="120" t="s">
        <v>225</v>
      </c>
      <c r="AE179" s="120">
        <v>1000</v>
      </c>
      <c r="AF179" s="121">
        <f>HOME!$F$18</f>
        <v>46204</v>
      </c>
      <c r="AG179" s="121">
        <f>HOME!$L$18</f>
        <v>46217</v>
      </c>
      <c r="AH179" s="122" t="b">
        <v>1</v>
      </c>
      <c r="AI179" s="176"/>
      <c r="AJ179" s="172"/>
      <c r="AK179" s="193"/>
      <c r="AL179" s="602"/>
      <c r="AM179" s="122"/>
      <c r="AN179" s="122"/>
    </row>
    <row r="180" spans="1:40" s="123" customFormat="1" ht="12.75" customHeight="1" x14ac:dyDescent="0.2">
      <c r="A180" s="411" t="s">
        <v>436</v>
      </c>
      <c r="B180" s="544" t="s">
        <v>239</v>
      </c>
      <c r="C180" s="618" t="s">
        <v>128</v>
      </c>
      <c r="D180" s="493" t="s">
        <v>110</v>
      </c>
      <c r="E180" s="411" t="s">
        <v>430</v>
      </c>
      <c r="F180" s="565" t="s">
        <v>364</v>
      </c>
      <c r="G180" s="611"/>
      <c r="H180" s="557" t="s">
        <v>39</v>
      </c>
      <c r="I180" s="649">
        <v>44</v>
      </c>
      <c r="J180" s="649">
        <v>44</v>
      </c>
      <c r="K180" s="649">
        <v>64</v>
      </c>
      <c r="L180" s="550" t="s">
        <v>2305</v>
      </c>
      <c r="M180" s="558" t="s">
        <v>1129</v>
      </c>
      <c r="N180" s="558">
        <v>18</v>
      </c>
      <c r="O180" s="559">
        <v>0</v>
      </c>
      <c r="P180" s="564">
        <v>0</v>
      </c>
      <c r="Q180" s="564">
        <v>20</v>
      </c>
      <c r="R180" s="632">
        <v>0</v>
      </c>
      <c r="S180" s="563">
        <v>0</v>
      </c>
      <c r="T180" s="560">
        <v>7</v>
      </c>
      <c r="U180" s="560">
        <v>0</v>
      </c>
      <c r="V180" s="560">
        <v>0</v>
      </c>
      <c r="W180" s="560">
        <v>0</v>
      </c>
      <c r="X180" s="560">
        <v>0</v>
      </c>
      <c r="Y180" s="560">
        <v>0</v>
      </c>
      <c r="Z180" s="560">
        <v>0</v>
      </c>
      <c r="AA180" s="119">
        <f>INDEX('SPECIAL CONDITIONS '!$A$9:$D$174,MATCH('PRINT TARIFF'!$E180,'SPECIAL CONDITIONS '!$C$9:$C$174,0),MATCH("ID",'SPECIAL CONDITIONS '!$A$8:$D$8,0))</f>
        <v>34</v>
      </c>
      <c r="AB180" s="117" t="s">
        <v>223</v>
      </c>
      <c r="AC180" s="120" t="s">
        <v>224</v>
      </c>
      <c r="AD180" s="120" t="s">
        <v>225</v>
      </c>
      <c r="AE180" s="120">
        <v>1000</v>
      </c>
      <c r="AF180" s="121">
        <f>HOME!$F$18</f>
        <v>46204</v>
      </c>
      <c r="AG180" s="121">
        <f>HOME!$L$18</f>
        <v>46217</v>
      </c>
      <c r="AH180" s="122" t="b">
        <v>1</v>
      </c>
      <c r="AI180" s="176"/>
      <c r="AJ180" s="172"/>
      <c r="AK180" s="193"/>
      <c r="AL180" s="602"/>
      <c r="AM180" s="122"/>
      <c r="AN180" s="122"/>
    </row>
    <row r="181" spans="1:40" s="123" customFormat="1" ht="12.75" customHeight="1" x14ac:dyDescent="0.2">
      <c r="A181" s="411" t="s">
        <v>436</v>
      </c>
      <c r="B181" s="544" t="s">
        <v>239</v>
      </c>
      <c r="C181" s="618" t="s">
        <v>128</v>
      </c>
      <c r="D181" s="493" t="s">
        <v>110</v>
      </c>
      <c r="E181" s="411" t="s">
        <v>430</v>
      </c>
      <c r="F181" s="565" t="s">
        <v>364</v>
      </c>
      <c r="G181" s="611"/>
      <c r="H181" s="557" t="s">
        <v>39</v>
      </c>
      <c r="I181" s="652">
        <v>60</v>
      </c>
      <c r="J181" s="652">
        <v>60</v>
      </c>
      <c r="K181" s="652">
        <v>60</v>
      </c>
      <c r="L181" s="550" t="s">
        <v>2304</v>
      </c>
      <c r="M181" s="558" t="s">
        <v>259</v>
      </c>
      <c r="N181" s="558">
        <v>21</v>
      </c>
      <c r="O181" s="559">
        <v>0</v>
      </c>
      <c r="P181" s="564">
        <v>0</v>
      </c>
      <c r="Q181" s="564">
        <v>20</v>
      </c>
      <c r="R181" s="632">
        <v>0</v>
      </c>
      <c r="S181" s="563">
        <v>0</v>
      </c>
      <c r="T181" s="560">
        <v>7</v>
      </c>
      <c r="U181" s="560">
        <v>10</v>
      </c>
      <c r="V181" s="560">
        <v>0</v>
      </c>
      <c r="W181" s="560">
        <v>0</v>
      </c>
      <c r="X181" s="560">
        <v>0</v>
      </c>
      <c r="Y181" s="560">
        <v>0</v>
      </c>
      <c r="Z181" s="560">
        <v>0</v>
      </c>
      <c r="AA181" s="119">
        <f>INDEX('SPECIAL CONDITIONS '!$A$9:$D$174,MATCH('PRINT TARIFF'!$E181,'SPECIAL CONDITIONS '!$C$9:$C$174,0),MATCH("ID",'SPECIAL CONDITIONS '!$A$8:$D$8,0))</f>
        <v>34</v>
      </c>
      <c r="AB181" s="117" t="s">
        <v>223</v>
      </c>
      <c r="AC181" s="120" t="s">
        <v>224</v>
      </c>
      <c r="AD181" s="120" t="s">
        <v>225</v>
      </c>
      <c r="AE181" s="120">
        <v>1000</v>
      </c>
      <c r="AF181" s="121">
        <f>HOME!$F$18</f>
        <v>46204</v>
      </c>
      <c r="AG181" s="121">
        <f>HOME!$L$18</f>
        <v>46217</v>
      </c>
      <c r="AH181" s="122" t="b">
        <v>1</v>
      </c>
      <c r="AI181" s="176"/>
      <c r="AJ181" s="172"/>
      <c r="AK181" s="193"/>
      <c r="AL181" s="602"/>
      <c r="AM181" s="122"/>
      <c r="AN181" s="122"/>
    </row>
    <row r="182" spans="1:40" s="123" customFormat="1" ht="12.75" customHeight="1" x14ac:dyDescent="0.2">
      <c r="A182" s="411" t="s">
        <v>439</v>
      </c>
      <c r="B182" s="544" t="s">
        <v>235</v>
      </c>
      <c r="C182" s="618" t="s">
        <v>128</v>
      </c>
      <c r="D182" s="561" t="s">
        <v>110</v>
      </c>
      <c r="E182" s="411" t="s">
        <v>431</v>
      </c>
      <c r="F182" s="562" t="s">
        <v>250</v>
      </c>
      <c r="G182" s="609"/>
      <c r="H182" s="557" t="s">
        <v>39</v>
      </c>
      <c r="I182" s="652">
        <v>68</v>
      </c>
      <c r="J182" s="652">
        <v>68</v>
      </c>
      <c r="K182" s="652">
        <v>68</v>
      </c>
      <c r="L182" s="550" t="s">
        <v>2304</v>
      </c>
      <c r="M182" s="558" t="s">
        <v>259</v>
      </c>
      <c r="N182" s="558">
        <v>30</v>
      </c>
      <c r="O182" s="559">
        <v>0</v>
      </c>
      <c r="P182" s="564">
        <v>0</v>
      </c>
      <c r="Q182" s="564">
        <v>20</v>
      </c>
      <c r="R182" s="632">
        <v>0</v>
      </c>
      <c r="S182" s="563">
        <v>0</v>
      </c>
      <c r="T182" s="560">
        <v>7</v>
      </c>
      <c r="U182" s="560">
        <v>10</v>
      </c>
      <c r="V182" s="560">
        <v>0</v>
      </c>
      <c r="W182" s="560">
        <v>0</v>
      </c>
      <c r="X182" s="560">
        <v>0</v>
      </c>
      <c r="Y182" s="560">
        <v>0</v>
      </c>
      <c r="Z182" s="560">
        <v>0</v>
      </c>
      <c r="AA182" s="119">
        <f>INDEX('SPECIAL CONDITIONS '!$A$9:$D$174,MATCH('PRINT TARIFF'!$E182,'SPECIAL CONDITIONS '!$C$9:$C$174,0),MATCH("ID",'SPECIAL CONDITIONS '!$A$8:$D$8,0))</f>
        <v>35</v>
      </c>
      <c r="AB182" s="117" t="s">
        <v>223</v>
      </c>
      <c r="AC182" s="120" t="s">
        <v>224</v>
      </c>
      <c r="AD182" s="120" t="s">
        <v>225</v>
      </c>
      <c r="AE182" s="120">
        <v>1000</v>
      </c>
      <c r="AF182" s="121">
        <f>HOME!$F$18</f>
        <v>46204</v>
      </c>
      <c r="AG182" s="121">
        <f>HOME!$L$18</f>
        <v>46217</v>
      </c>
      <c r="AH182" s="122" t="b">
        <v>1</v>
      </c>
      <c r="AI182" s="176"/>
      <c r="AJ182" s="172"/>
      <c r="AK182" s="193"/>
      <c r="AL182" s="602"/>
      <c r="AM182" s="122"/>
      <c r="AN182" s="122"/>
    </row>
    <row r="183" spans="1:40" s="123" customFormat="1" ht="12.75" customHeight="1" x14ac:dyDescent="0.2">
      <c r="A183" s="411" t="s">
        <v>438</v>
      </c>
      <c r="B183" s="544" t="s">
        <v>236</v>
      </c>
      <c r="C183" s="618" t="s">
        <v>128</v>
      </c>
      <c r="D183" s="561" t="s">
        <v>110</v>
      </c>
      <c r="E183" s="411" t="s">
        <v>431</v>
      </c>
      <c r="F183" s="562" t="s">
        <v>250</v>
      </c>
      <c r="G183" s="609"/>
      <c r="H183" s="557" t="s">
        <v>39</v>
      </c>
      <c r="I183" s="654">
        <v>56</v>
      </c>
      <c r="J183" s="654">
        <v>56</v>
      </c>
      <c r="K183" s="654">
        <v>88</v>
      </c>
      <c r="L183" s="550" t="s">
        <v>2305</v>
      </c>
      <c r="M183" s="558" t="s">
        <v>1129</v>
      </c>
      <c r="N183" s="558">
        <v>22</v>
      </c>
      <c r="O183" s="559">
        <v>0</v>
      </c>
      <c r="P183" s="564">
        <v>0</v>
      </c>
      <c r="Q183" s="564">
        <v>20</v>
      </c>
      <c r="R183" s="632">
        <v>0</v>
      </c>
      <c r="S183" s="563">
        <v>0</v>
      </c>
      <c r="T183" s="560">
        <v>7</v>
      </c>
      <c r="U183" s="560">
        <v>0</v>
      </c>
      <c r="V183" s="560">
        <v>0</v>
      </c>
      <c r="W183" s="560">
        <v>0</v>
      </c>
      <c r="X183" s="560">
        <v>0</v>
      </c>
      <c r="Y183" s="560">
        <v>0</v>
      </c>
      <c r="Z183" s="560">
        <v>0</v>
      </c>
      <c r="AA183" s="119">
        <f>INDEX('SPECIAL CONDITIONS '!$A$9:$D$174,MATCH('PRINT TARIFF'!$E183,'SPECIAL CONDITIONS '!$C$9:$C$174,0),MATCH("ID",'SPECIAL CONDITIONS '!$A$8:$D$8,0))</f>
        <v>35</v>
      </c>
      <c r="AB183" s="117" t="s">
        <v>223</v>
      </c>
      <c r="AC183" s="120" t="s">
        <v>224</v>
      </c>
      <c r="AD183" s="120" t="s">
        <v>225</v>
      </c>
      <c r="AE183" s="120">
        <v>1000</v>
      </c>
      <c r="AF183" s="121">
        <f>HOME!$F$18</f>
        <v>46204</v>
      </c>
      <c r="AG183" s="121">
        <f>HOME!$L$18</f>
        <v>46217</v>
      </c>
      <c r="AH183" s="122" t="b">
        <v>1</v>
      </c>
      <c r="AI183" s="176"/>
      <c r="AJ183" s="172"/>
      <c r="AK183" s="193"/>
      <c r="AL183" s="602"/>
      <c r="AM183" s="122"/>
      <c r="AN183" s="122"/>
    </row>
    <row r="184" spans="1:40" s="123" customFormat="1" ht="12.75" customHeight="1" x14ac:dyDescent="0.2">
      <c r="A184" s="411" t="s">
        <v>438</v>
      </c>
      <c r="B184" s="544" t="s">
        <v>236</v>
      </c>
      <c r="C184" s="618" t="s">
        <v>128</v>
      </c>
      <c r="D184" s="493" t="s">
        <v>110</v>
      </c>
      <c r="E184" s="411" t="s">
        <v>431</v>
      </c>
      <c r="F184" s="565" t="s">
        <v>250</v>
      </c>
      <c r="G184" s="611"/>
      <c r="H184" s="557" t="s">
        <v>39</v>
      </c>
      <c r="I184" s="652">
        <v>69</v>
      </c>
      <c r="J184" s="652">
        <v>69</v>
      </c>
      <c r="K184" s="652">
        <v>69</v>
      </c>
      <c r="L184" s="550" t="s">
        <v>2304</v>
      </c>
      <c r="M184" s="558" t="s">
        <v>259</v>
      </c>
      <c r="N184" s="558">
        <v>24</v>
      </c>
      <c r="O184" s="559">
        <v>0</v>
      </c>
      <c r="P184" s="564">
        <v>0</v>
      </c>
      <c r="Q184" s="564">
        <v>20</v>
      </c>
      <c r="R184" s="632">
        <v>0</v>
      </c>
      <c r="S184" s="563">
        <v>0</v>
      </c>
      <c r="T184" s="560">
        <v>7</v>
      </c>
      <c r="U184" s="560">
        <v>10</v>
      </c>
      <c r="V184" s="560">
        <v>0</v>
      </c>
      <c r="W184" s="560">
        <v>0</v>
      </c>
      <c r="X184" s="560">
        <v>0</v>
      </c>
      <c r="Y184" s="560">
        <v>0</v>
      </c>
      <c r="Z184" s="560">
        <v>0</v>
      </c>
      <c r="AA184" s="119">
        <f>INDEX('SPECIAL CONDITIONS '!$A$9:$D$174,MATCH('PRINT TARIFF'!$E184,'SPECIAL CONDITIONS '!$C$9:$C$174,0),MATCH("ID",'SPECIAL CONDITIONS '!$A$8:$D$8,0))</f>
        <v>35</v>
      </c>
      <c r="AB184" s="117" t="s">
        <v>223</v>
      </c>
      <c r="AC184" s="120" t="s">
        <v>224</v>
      </c>
      <c r="AD184" s="120" t="s">
        <v>225</v>
      </c>
      <c r="AE184" s="120">
        <v>1000</v>
      </c>
      <c r="AF184" s="121">
        <f>HOME!$F$18</f>
        <v>46204</v>
      </c>
      <c r="AG184" s="121">
        <f>HOME!$L$18</f>
        <v>46217</v>
      </c>
      <c r="AH184" s="122" t="b">
        <v>1</v>
      </c>
      <c r="AI184" s="176"/>
      <c r="AJ184" s="172"/>
      <c r="AK184" s="193"/>
      <c r="AL184" s="602"/>
      <c r="AM184" s="122"/>
      <c r="AN184" s="122"/>
    </row>
    <row r="185" spans="1:40" s="123" customFormat="1" ht="12.75" customHeight="1" x14ac:dyDescent="0.2">
      <c r="A185" s="411" t="s">
        <v>440</v>
      </c>
      <c r="B185" s="544" t="s">
        <v>237</v>
      </c>
      <c r="C185" s="618" t="s">
        <v>128</v>
      </c>
      <c r="D185" s="561" t="s">
        <v>110</v>
      </c>
      <c r="E185" s="411" t="s">
        <v>431</v>
      </c>
      <c r="F185" s="562" t="s">
        <v>250</v>
      </c>
      <c r="G185" s="609"/>
      <c r="H185" s="557" t="s">
        <v>39</v>
      </c>
      <c r="I185" s="655">
        <v>71</v>
      </c>
      <c r="J185" s="655">
        <v>71</v>
      </c>
      <c r="K185" s="655">
        <v>71</v>
      </c>
      <c r="L185" s="550" t="s">
        <v>2304</v>
      </c>
      <c r="M185" s="558" t="s">
        <v>259</v>
      </c>
      <c r="N185" s="558">
        <v>25</v>
      </c>
      <c r="O185" s="559">
        <v>0</v>
      </c>
      <c r="P185" s="564">
        <v>0</v>
      </c>
      <c r="Q185" s="564">
        <v>20</v>
      </c>
      <c r="R185" s="632">
        <v>0</v>
      </c>
      <c r="S185" s="563">
        <v>0</v>
      </c>
      <c r="T185" s="560">
        <v>7</v>
      </c>
      <c r="U185" s="560">
        <v>10</v>
      </c>
      <c r="V185" s="560">
        <v>0</v>
      </c>
      <c r="W185" s="560">
        <v>0</v>
      </c>
      <c r="X185" s="560">
        <v>0</v>
      </c>
      <c r="Y185" s="560">
        <v>0</v>
      </c>
      <c r="Z185" s="560">
        <v>0</v>
      </c>
      <c r="AA185" s="119">
        <f>INDEX('SPECIAL CONDITIONS '!$A$9:$D$174,MATCH('PRINT TARIFF'!$E185,'SPECIAL CONDITIONS '!$C$9:$C$174,0),MATCH("ID",'SPECIAL CONDITIONS '!$A$8:$D$8,0))</f>
        <v>35</v>
      </c>
      <c r="AB185" s="117" t="s">
        <v>223</v>
      </c>
      <c r="AC185" s="120" t="s">
        <v>224</v>
      </c>
      <c r="AD185" s="120" t="s">
        <v>225</v>
      </c>
      <c r="AE185" s="120">
        <v>1000</v>
      </c>
      <c r="AF185" s="121">
        <f>HOME!$F$18</f>
        <v>46204</v>
      </c>
      <c r="AG185" s="121">
        <f>HOME!$L$18</f>
        <v>46217</v>
      </c>
      <c r="AH185" s="122" t="b">
        <v>1</v>
      </c>
      <c r="AI185" s="176"/>
      <c r="AJ185" s="172"/>
      <c r="AK185" s="193"/>
      <c r="AL185" s="602"/>
      <c r="AM185" s="122"/>
      <c r="AN185" s="122"/>
    </row>
    <row r="186" spans="1:40" s="123" customFormat="1" ht="12.75" customHeight="1" x14ac:dyDescent="0.2">
      <c r="A186" s="411" t="s">
        <v>440</v>
      </c>
      <c r="B186" s="544" t="s">
        <v>237</v>
      </c>
      <c r="C186" s="618" t="s">
        <v>128</v>
      </c>
      <c r="D186" s="561" t="s">
        <v>110</v>
      </c>
      <c r="E186" s="411" t="s">
        <v>431</v>
      </c>
      <c r="F186" s="562" t="s">
        <v>250</v>
      </c>
      <c r="G186" s="609"/>
      <c r="H186" s="557" t="s">
        <v>39</v>
      </c>
      <c r="I186" s="649">
        <v>53</v>
      </c>
      <c r="J186" s="649">
        <v>53</v>
      </c>
      <c r="K186" s="649">
        <v>85</v>
      </c>
      <c r="L186" s="550" t="s">
        <v>2305</v>
      </c>
      <c r="M186" s="560" t="s">
        <v>1129</v>
      </c>
      <c r="N186" s="558">
        <v>23</v>
      </c>
      <c r="O186" s="559">
        <v>0</v>
      </c>
      <c r="P186" s="564">
        <v>0</v>
      </c>
      <c r="Q186" s="564">
        <v>20</v>
      </c>
      <c r="R186" s="632">
        <v>0</v>
      </c>
      <c r="S186" s="563">
        <v>0</v>
      </c>
      <c r="T186" s="560">
        <v>7</v>
      </c>
      <c r="U186" s="560">
        <v>0</v>
      </c>
      <c r="V186" s="560">
        <v>0</v>
      </c>
      <c r="W186" s="560">
        <v>0</v>
      </c>
      <c r="X186" s="560">
        <v>0</v>
      </c>
      <c r="Y186" s="560">
        <v>0</v>
      </c>
      <c r="Z186" s="560">
        <v>0</v>
      </c>
      <c r="AA186" s="119">
        <f>INDEX('SPECIAL CONDITIONS '!$A$9:$D$174,MATCH('PRINT TARIFF'!$E186,'SPECIAL CONDITIONS '!$C$9:$C$174,0),MATCH("ID",'SPECIAL CONDITIONS '!$A$8:$D$8,0))</f>
        <v>35</v>
      </c>
      <c r="AB186" s="117" t="s">
        <v>223</v>
      </c>
      <c r="AC186" s="120" t="s">
        <v>224</v>
      </c>
      <c r="AD186" s="120" t="s">
        <v>225</v>
      </c>
      <c r="AE186" s="120">
        <v>1000</v>
      </c>
      <c r="AF186" s="121">
        <f>HOME!$F$18</f>
        <v>46204</v>
      </c>
      <c r="AG186" s="121">
        <f>HOME!$L$18</f>
        <v>46217</v>
      </c>
      <c r="AH186" s="122" t="b">
        <v>1</v>
      </c>
      <c r="AI186" s="176"/>
      <c r="AJ186" s="172"/>
      <c r="AK186" s="193"/>
      <c r="AL186" s="602"/>
      <c r="AM186" s="122"/>
      <c r="AN186" s="122"/>
    </row>
    <row r="187" spans="1:40" s="123" customFormat="1" ht="12.75" customHeight="1" x14ac:dyDescent="0.2">
      <c r="A187" s="411" t="s">
        <v>437</v>
      </c>
      <c r="B187" s="544" t="s">
        <v>238</v>
      </c>
      <c r="C187" s="618" t="s">
        <v>128</v>
      </c>
      <c r="D187" s="561" t="s">
        <v>110</v>
      </c>
      <c r="E187" s="411" t="s">
        <v>431</v>
      </c>
      <c r="F187" s="562" t="s">
        <v>250</v>
      </c>
      <c r="G187" s="609"/>
      <c r="H187" s="557" t="s">
        <v>39</v>
      </c>
      <c r="I187" s="651">
        <v>56</v>
      </c>
      <c r="J187" s="651">
        <v>56</v>
      </c>
      <c r="K187" s="654">
        <v>88</v>
      </c>
      <c r="L187" s="550" t="s">
        <v>2305</v>
      </c>
      <c r="M187" s="558" t="s">
        <v>1129</v>
      </c>
      <c r="N187" s="558">
        <v>22</v>
      </c>
      <c r="O187" s="559">
        <v>0</v>
      </c>
      <c r="P187" s="564">
        <v>0</v>
      </c>
      <c r="Q187" s="564">
        <v>20</v>
      </c>
      <c r="R187" s="632">
        <v>0</v>
      </c>
      <c r="S187" s="563">
        <v>0</v>
      </c>
      <c r="T187" s="560">
        <v>7</v>
      </c>
      <c r="U187" s="560">
        <v>0</v>
      </c>
      <c r="V187" s="560">
        <v>0</v>
      </c>
      <c r="W187" s="560">
        <v>0</v>
      </c>
      <c r="X187" s="560">
        <v>0</v>
      </c>
      <c r="Y187" s="560">
        <v>0</v>
      </c>
      <c r="Z187" s="560">
        <v>0</v>
      </c>
      <c r="AA187" s="119">
        <f>INDEX('SPECIAL CONDITIONS '!$A$9:$D$174,MATCH('PRINT TARIFF'!$E187,'SPECIAL CONDITIONS '!$C$9:$C$174,0),MATCH("ID",'SPECIAL CONDITIONS '!$A$8:$D$8,0))</f>
        <v>35</v>
      </c>
      <c r="AB187" s="117" t="s">
        <v>223</v>
      </c>
      <c r="AC187" s="120" t="s">
        <v>224</v>
      </c>
      <c r="AD187" s="120" t="s">
        <v>225</v>
      </c>
      <c r="AE187" s="120">
        <v>1000</v>
      </c>
      <c r="AF187" s="121">
        <f>HOME!$F$18</f>
        <v>46204</v>
      </c>
      <c r="AG187" s="121">
        <f>HOME!$L$18</f>
        <v>46217</v>
      </c>
      <c r="AH187" s="122" t="b">
        <v>1</v>
      </c>
      <c r="AI187" s="176"/>
      <c r="AJ187" s="172"/>
      <c r="AK187" s="193"/>
      <c r="AL187" s="602"/>
      <c r="AM187" s="122"/>
      <c r="AN187" s="122"/>
    </row>
    <row r="188" spans="1:40" s="123" customFormat="1" ht="12.6" customHeight="1" x14ac:dyDescent="0.2">
      <c r="A188" s="411" t="s">
        <v>437</v>
      </c>
      <c r="B188" s="544" t="s">
        <v>238</v>
      </c>
      <c r="C188" s="618" t="s">
        <v>128</v>
      </c>
      <c r="D188" s="493" t="s">
        <v>110</v>
      </c>
      <c r="E188" s="411" t="s">
        <v>431</v>
      </c>
      <c r="F188" s="565" t="s">
        <v>250</v>
      </c>
      <c r="G188" s="611"/>
      <c r="H188" s="557" t="s">
        <v>39</v>
      </c>
      <c r="I188" s="652">
        <v>69</v>
      </c>
      <c r="J188" s="652">
        <v>69</v>
      </c>
      <c r="K188" s="652">
        <v>69</v>
      </c>
      <c r="L188" s="550" t="s">
        <v>2304</v>
      </c>
      <c r="M188" s="558" t="s">
        <v>259</v>
      </c>
      <c r="N188" s="558">
        <v>24</v>
      </c>
      <c r="O188" s="559">
        <v>0</v>
      </c>
      <c r="P188" s="564">
        <v>0</v>
      </c>
      <c r="Q188" s="564">
        <v>20</v>
      </c>
      <c r="R188" s="632">
        <v>0</v>
      </c>
      <c r="S188" s="563">
        <v>0</v>
      </c>
      <c r="T188" s="560">
        <v>7</v>
      </c>
      <c r="U188" s="560">
        <v>10</v>
      </c>
      <c r="V188" s="560">
        <v>0</v>
      </c>
      <c r="W188" s="560">
        <v>0</v>
      </c>
      <c r="X188" s="560">
        <v>0</v>
      </c>
      <c r="Y188" s="560">
        <v>0</v>
      </c>
      <c r="Z188" s="560">
        <v>0</v>
      </c>
      <c r="AA188" s="119">
        <f>INDEX('SPECIAL CONDITIONS '!$A$9:$D$174,MATCH('PRINT TARIFF'!$E188,'SPECIAL CONDITIONS '!$C$9:$C$174,0),MATCH("ID",'SPECIAL CONDITIONS '!$A$8:$D$8,0))</f>
        <v>35</v>
      </c>
      <c r="AB188" s="117" t="s">
        <v>223</v>
      </c>
      <c r="AC188" s="120" t="s">
        <v>224</v>
      </c>
      <c r="AD188" s="120" t="s">
        <v>225</v>
      </c>
      <c r="AE188" s="120">
        <v>1000</v>
      </c>
      <c r="AF188" s="121">
        <f>HOME!$F$18</f>
        <v>46204</v>
      </c>
      <c r="AG188" s="121">
        <f>HOME!$L$18</f>
        <v>46217</v>
      </c>
      <c r="AH188" s="122" t="b">
        <v>1</v>
      </c>
      <c r="AI188" s="176"/>
      <c r="AJ188" s="172"/>
      <c r="AK188" s="193"/>
      <c r="AL188" s="602"/>
      <c r="AM188" s="122"/>
      <c r="AN188" s="122"/>
    </row>
    <row r="189" spans="1:40" s="123" customFormat="1" ht="12.75" customHeight="1" x14ac:dyDescent="0.2">
      <c r="A189" s="411" t="s">
        <v>436</v>
      </c>
      <c r="B189" s="544" t="s">
        <v>239</v>
      </c>
      <c r="C189" s="618" t="s">
        <v>128</v>
      </c>
      <c r="D189" s="561" t="s">
        <v>110</v>
      </c>
      <c r="E189" s="411" t="s">
        <v>431</v>
      </c>
      <c r="F189" s="562" t="s">
        <v>250</v>
      </c>
      <c r="G189" s="609"/>
      <c r="H189" s="557" t="s">
        <v>39</v>
      </c>
      <c r="I189" s="651">
        <v>56</v>
      </c>
      <c r="J189" s="651">
        <v>56</v>
      </c>
      <c r="K189" s="654">
        <v>88</v>
      </c>
      <c r="L189" s="550" t="s">
        <v>2305</v>
      </c>
      <c r="M189" s="558" t="s">
        <v>1129</v>
      </c>
      <c r="N189" s="558">
        <v>19</v>
      </c>
      <c r="O189" s="559">
        <v>0</v>
      </c>
      <c r="P189" s="564">
        <v>0</v>
      </c>
      <c r="Q189" s="564">
        <v>20</v>
      </c>
      <c r="R189" s="632">
        <v>0</v>
      </c>
      <c r="S189" s="563">
        <v>0</v>
      </c>
      <c r="T189" s="560">
        <v>7</v>
      </c>
      <c r="U189" s="560">
        <v>0</v>
      </c>
      <c r="V189" s="560">
        <v>0</v>
      </c>
      <c r="W189" s="560">
        <v>0</v>
      </c>
      <c r="X189" s="560">
        <v>0</v>
      </c>
      <c r="Y189" s="560">
        <v>0</v>
      </c>
      <c r="Z189" s="560">
        <v>0</v>
      </c>
      <c r="AA189" s="119">
        <f>INDEX('SPECIAL CONDITIONS '!$A$9:$D$174,MATCH('PRINT TARIFF'!$E189,'SPECIAL CONDITIONS '!$C$9:$C$174,0),MATCH("ID",'SPECIAL CONDITIONS '!$A$8:$D$8,0))</f>
        <v>35</v>
      </c>
      <c r="AB189" s="117" t="s">
        <v>223</v>
      </c>
      <c r="AC189" s="120" t="s">
        <v>224</v>
      </c>
      <c r="AD189" s="120" t="s">
        <v>225</v>
      </c>
      <c r="AE189" s="120">
        <v>1000</v>
      </c>
      <c r="AF189" s="121">
        <f>HOME!$F$18</f>
        <v>46204</v>
      </c>
      <c r="AG189" s="121">
        <f>HOME!$L$18</f>
        <v>46217</v>
      </c>
      <c r="AH189" s="122" t="b">
        <v>1</v>
      </c>
      <c r="AI189" s="176"/>
      <c r="AJ189" s="172"/>
      <c r="AK189" s="193"/>
      <c r="AL189" s="602"/>
      <c r="AM189" s="122"/>
      <c r="AN189" s="122"/>
    </row>
    <row r="190" spans="1:40" s="123" customFormat="1" ht="12.75" customHeight="1" x14ac:dyDescent="0.2">
      <c r="A190" s="411" t="s">
        <v>436</v>
      </c>
      <c r="B190" s="544" t="s">
        <v>239</v>
      </c>
      <c r="C190" s="618" t="s">
        <v>128</v>
      </c>
      <c r="D190" s="493" t="s">
        <v>110</v>
      </c>
      <c r="E190" s="411" t="s">
        <v>431</v>
      </c>
      <c r="F190" s="565" t="s">
        <v>250</v>
      </c>
      <c r="G190" s="611"/>
      <c r="H190" s="557" t="s">
        <v>39</v>
      </c>
      <c r="I190" s="652">
        <v>69</v>
      </c>
      <c r="J190" s="652">
        <v>69</v>
      </c>
      <c r="K190" s="652">
        <v>69</v>
      </c>
      <c r="L190" s="550" t="s">
        <v>2304</v>
      </c>
      <c r="M190" s="558" t="s">
        <v>259</v>
      </c>
      <c r="N190" s="558">
        <v>21</v>
      </c>
      <c r="O190" s="559">
        <v>0</v>
      </c>
      <c r="P190" s="564">
        <v>0</v>
      </c>
      <c r="Q190" s="564">
        <v>20</v>
      </c>
      <c r="R190" s="632">
        <v>0</v>
      </c>
      <c r="S190" s="563">
        <v>0</v>
      </c>
      <c r="T190" s="560">
        <v>7</v>
      </c>
      <c r="U190" s="560">
        <v>10</v>
      </c>
      <c r="V190" s="560">
        <v>0</v>
      </c>
      <c r="W190" s="560">
        <v>0</v>
      </c>
      <c r="X190" s="560">
        <v>0</v>
      </c>
      <c r="Y190" s="560">
        <v>0</v>
      </c>
      <c r="Z190" s="560">
        <v>0</v>
      </c>
      <c r="AA190" s="119">
        <f>INDEX('SPECIAL CONDITIONS '!$A$9:$D$174,MATCH('PRINT TARIFF'!$E190,'SPECIAL CONDITIONS '!$C$9:$C$174,0),MATCH("ID",'SPECIAL CONDITIONS '!$A$8:$D$8,0))</f>
        <v>35</v>
      </c>
      <c r="AB190" s="117" t="s">
        <v>223</v>
      </c>
      <c r="AC190" s="120" t="s">
        <v>224</v>
      </c>
      <c r="AD190" s="120" t="s">
        <v>225</v>
      </c>
      <c r="AE190" s="120">
        <v>1000</v>
      </c>
      <c r="AF190" s="121">
        <f>HOME!$F$18</f>
        <v>46204</v>
      </c>
      <c r="AG190" s="121">
        <f>HOME!$L$18</f>
        <v>46217</v>
      </c>
      <c r="AH190" s="122" t="b">
        <v>1</v>
      </c>
      <c r="AI190" s="176"/>
      <c r="AJ190" s="172"/>
      <c r="AK190" s="193"/>
      <c r="AL190" s="602"/>
      <c r="AM190" s="122"/>
      <c r="AN190" s="122"/>
    </row>
    <row r="191" spans="1:40" s="123" customFormat="1" ht="12.75" customHeight="1" x14ac:dyDescent="0.2">
      <c r="A191" s="411" t="s">
        <v>439</v>
      </c>
      <c r="B191" s="544" t="s">
        <v>235</v>
      </c>
      <c r="C191" s="617" t="s">
        <v>127</v>
      </c>
      <c r="D191" s="411" t="s">
        <v>524</v>
      </c>
      <c r="E191" s="411" t="s">
        <v>525</v>
      </c>
      <c r="F191" s="565" t="s">
        <v>550</v>
      </c>
      <c r="G191" s="610"/>
      <c r="H191" s="557" t="s">
        <v>39</v>
      </c>
      <c r="I191" s="630" t="s">
        <v>427</v>
      </c>
      <c r="J191" s="630" t="s">
        <v>427</v>
      </c>
      <c r="K191" s="630" t="s">
        <v>427</v>
      </c>
      <c r="L191" s="550" t="s">
        <v>2312</v>
      </c>
      <c r="M191" s="558" t="s">
        <v>520</v>
      </c>
      <c r="N191" s="558">
        <v>46</v>
      </c>
      <c r="O191" s="630">
        <v>0</v>
      </c>
      <c r="P191" s="630">
        <v>0</v>
      </c>
      <c r="Q191" s="630">
        <v>0</v>
      </c>
      <c r="R191" s="630">
        <v>0</v>
      </c>
      <c r="S191" s="630">
        <v>35</v>
      </c>
      <c r="T191" s="630">
        <v>0</v>
      </c>
      <c r="U191" s="560">
        <v>0</v>
      </c>
      <c r="V191" s="560">
        <v>0</v>
      </c>
      <c r="W191" s="560">
        <v>0</v>
      </c>
      <c r="X191" s="560">
        <v>0</v>
      </c>
      <c r="Y191" s="560">
        <v>0</v>
      </c>
      <c r="Z191" s="560">
        <v>0</v>
      </c>
      <c r="AA191" s="119">
        <f>INDEX('SPECIAL CONDITIONS '!$A$9:$D$174,MATCH('PRINT TARIFF'!$E191,'SPECIAL CONDITIONS '!$C$9:$C$174,0),MATCH("ID",'SPECIAL CONDITIONS '!$A$8:$D$8,0))</f>
        <v>36</v>
      </c>
      <c r="AB191" s="117" t="s">
        <v>223</v>
      </c>
      <c r="AC191" s="120" t="s">
        <v>224</v>
      </c>
      <c r="AD191" s="120" t="s">
        <v>225</v>
      </c>
      <c r="AE191" s="120">
        <v>1000</v>
      </c>
      <c r="AF191" s="121">
        <f>HOME!$F$18</f>
        <v>46204</v>
      </c>
      <c r="AG191" s="121">
        <f>HOME!$L$18</f>
        <v>46217</v>
      </c>
      <c r="AH191" s="122" t="b">
        <v>1</v>
      </c>
      <c r="AI191" s="176"/>
      <c r="AJ191" s="172"/>
      <c r="AK191" s="193"/>
      <c r="AL191" s="122"/>
      <c r="AM191" s="122"/>
      <c r="AN191" s="122"/>
    </row>
    <row r="192" spans="1:40" s="123" customFormat="1" ht="12.75" customHeight="1" x14ac:dyDescent="0.2">
      <c r="A192" s="411" t="s">
        <v>438</v>
      </c>
      <c r="B192" s="544" t="s">
        <v>236</v>
      </c>
      <c r="C192" s="617" t="s">
        <v>127</v>
      </c>
      <c r="D192" s="411" t="s">
        <v>524</v>
      </c>
      <c r="E192" s="411" t="s">
        <v>525</v>
      </c>
      <c r="F192" s="565" t="s">
        <v>550</v>
      </c>
      <c r="G192" s="610"/>
      <c r="H192" s="557" t="s">
        <v>39</v>
      </c>
      <c r="I192" s="630" t="s">
        <v>427</v>
      </c>
      <c r="J192" s="630" t="s">
        <v>427</v>
      </c>
      <c r="K192" s="630" t="s">
        <v>427</v>
      </c>
      <c r="L192" s="550" t="s">
        <v>2312</v>
      </c>
      <c r="M192" s="558" t="s">
        <v>520</v>
      </c>
      <c r="N192" s="558">
        <v>54</v>
      </c>
      <c r="O192" s="630">
        <v>0</v>
      </c>
      <c r="P192" s="630">
        <v>0</v>
      </c>
      <c r="Q192" s="630">
        <v>0</v>
      </c>
      <c r="R192" s="630">
        <v>0</v>
      </c>
      <c r="S192" s="630">
        <v>35</v>
      </c>
      <c r="T192" s="630">
        <v>0</v>
      </c>
      <c r="U192" s="560">
        <v>0</v>
      </c>
      <c r="V192" s="560">
        <v>0</v>
      </c>
      <c r="W192" s="560">
        <v>0</v>
      </c>
      <c r="X192" s="560">
        <v>0</v>
      </c>
      <c r="Y192" s="560">
        <v>0</v>
      </c>
      <c r="Z192" s="560">
        <v>0</v>
      </c>
      <c r="AA192" s="119">
        <f>INDEX('SPECIAL CONDITIONS '!$A$9:$D$174,MATCH('PRINT TARIFF'!$E192,'SPECIAL CONDITIONS '!$C$9:$C$174,0),MATCH("ID",'SPECIAL CONDITIONS '!$A$8:$D$8,0))</f>
        <v>36</v>
      </c>
      <c r="AB192" s="117" t="s">
        <v>223</v>
      </c>
      <c r="AC192" s="120" t="s">
        <v>224</v>
      </c>
      <c r="AD192" s="120" t="s">
        <v>225</v>
      </c>
      <c r="AE192" s="120">
        <v>1000</v>
      </c>
      <c r="AF192" s="121">
        <f>HOME!$F$18</f>
        <v>46204</v>
      </c>
      <c r="AG192" s="121">
        <f>HOME!$L$18</f>
        <v>46217</v>
      </c>
      <c r="AH192" s="122" t="b">
        <v>1</v>
      </c>
      <c r="AI192" s="176"/>
      <c r="AJ192" s="172"/>
      <c r="AK192" s="193"/>
      <c r="AL192" s="122"/>
      <c r="AM192" s="122"/>
      <c r="AN192" s="122"/>
    </row>
    <row r="193" spans="1:40" s="123" customFormat="1" ht="12.75" customHeight="1" x14ac:dyDescent="0.2">
      <c r="A193" s="411" t="s">
        <v>440</v>
      </c>
      <c r="B193" s="544" t="s">
        <v>237</v>
      </c>
      <c r="C193" s="617" t="s">
        <v>127</v>
      </c>
      <c r="D193" s="411" t="s">
        <v>524</v>
      </c>
      <c r="E193" s="411" t="s">
        <v>525</v>
      </c>
      <c r="F193" s="565" t="s">
        <v>550</v>
      </c>
      <c r="G193" s="610"/>
      <c r="H193" s="557" t="s">
        <v>39</v>
      </c>
      <c r="I193" s="630" t="s">
        <v>427</v>
      </c>
      <c r="J193" s="630" t="s">
        <v>427</v>
      </c>
      <c r="K193" s="630" t="s">
        <v>427</v>
      </c>
      <c r="L193" s="550" t="s">
        <v>2312</v>
      </c>
      <c r="M193" s="558" t="s">
        <v>520</v>
      </c>
      <c r="N193" s="558">
        <v>50</v>
      </c>
      <c r="O193" s="630">
        <v>0</v>
      </c>
      <c r="P193" s="630">
        <v>0</v>
      </c>
      <c r="Q193" s="630">
        <v>0</v>
      </c>
      <c r="R193" s="630">
        <v>0</v>
      </c>
      <c r="S193" s="630">
        <v>35</v>
      </c>
      <c r="T193" s="630">
        <v>0</v>
      </c>
      <c r="U193" s="560">
        <v>0</v>
      </c>
      <c r="V193" s="560">
        <v>0</v>
      </c>
      <c r="W193" s="560">
        <v>0</v>
      </c>
      <c r="X193" s="560">
        <v>0</v>
      </c>
      <c r="Y193" s="560">
        <v>0</v>
      </c>
      <c r="Z193" s="560">
        <v>0</v>
      </c>
      <c r="AA193" s="119">
        <f>INDEX('SPECIAL CONDITIONS '!$A$9:$D$174,MATCH('PRINT TARIFF'!$E193,'SPECIAL CONDITIONS '!$C$9:$C$174,0),MATCH("ID",'SPECIAL CONDITIONS '!$A$8:$D$8,0))</f>
        <v>36</v>
      </c>
      <c r="AB193" s="117" t="s">
        <v>223</v>
      </c>
      <c r="AC193" s="120" t="s">
        <v>224</v>
      </c>
      <c r="AD193" s="120" t="s">
        <v>225</v>
      </c>
      <c r="AE193" s="120">
        <v>1000</v>
      </c>
      <c r="AF193" s="121">
        <f>HOME!$F$18</f>
        <v>46204</v>
      </c>
      <c r="AG193" s="121">
        <f>HOME!$L$18</f>
        <v>46217</v>
      </c>
      <c r="AH193" s="122" t="b">
        <v>1</v>
      </c>
      <c r="AI193" s="176"/>
      <c r="AJ193" s="172"/>
      <c r="AK193" s="193"/>
      <c r="AL193" s="122"/>
      <c r="AM193" s="122"/>
      <c r="AN193" s="122"/>
    </row>
    <row r="194" spans="1:40" s="123" customFormat="1" ht="12.75" customHeight="1" x14ac:dyDescent="0.2">
      <c r="A194" s="411" t="s">
        <v>437</v>
      </c>
      <c r="B194" s="544" t="s">
        <v>238</v>
      </c>
      <c r="C194" s="617" t="s">
        <v>127</v>
      </c>
      <c r="D194" s="411" t="s">
        <v>524</v>
      </c>
      <c r="E194" s="411" t="s">
        <v>525</v>
      </c>
      <c r="F194" s="565" t="s">
        <v>550</v>
      </c>
      <c r="G194" s="610"/>
      <c r="H194" s="557" t="s">
        <v>39</v>
      </c>
      <c r="I194" s="630" t="s">
        <v>427</v>
      </c>
      <c r="J194" s="630" t="s">
        <v>427</v>
      </c>
      <c r="K194" s="630" t="s">
        <v>427</v>
      </c>
      <c r="L194" s="550" t="s">
        <v>2312</v>
      </c>
      <c r="M194" s="558" t="s">
        <v>520</v>
      </c>
      <c r="N194" s="558">
        <v>42</v>
      </c>
      <c r="O194" s="630">
        <v>0</v>
      </c>
      <c r="P194" s="630">
        <v>0</v>
      </c>
      <c r="Q194" s="630">
        <v>0</v>
      </c>
      <c r="R194" s="630">
        <v>0</v>
      </c>
      <c r="S194" s="630">
        <v>35</v>
      </c>
      <c r="T194" s="630">
        <v>0</v>
      </c>
      <c r="U194" s="560">
        <v>0</v>
      </c>
      <c r="V194" s="560">
        <v>0</v>
      </c>
      <c r="W194" s="560">
        <v>0</v>
      </c>
      <c r="X194" s="560">
        <v>0</v>
      </c>
      <c r="Y194" s="560">
        <v>0</v>
      </c>
      <c r="Z194" s="560">
        <v>0</v>
      </c>
      <c r="AA194" s="119">
        <f>INDEX('SPECIAL CONDITIONS '!$A$9:$D$174,MATCH('PRINT TARIFF'!$E194,'SPECIAL CONDITIONS '!$C$9:$C$174,0),MATCH("ID",'SPECIAL CONDITIONS '!$A$8:$D$8,0))</f>
        <v>36</v>
      </c>
      <c r="AB194" s="117" t="s">
        <v>223</v>
      </c>
      <c r="AC194" s="120" t="s">
        <v>224</v>
      </c>
      <c r="AD194" s="120" t="s">
        <v>225</v>
      </c>
      <c r="AE194" s="120">
        <v>1000</v>
      </c>
      <c r="AF194" s="121">
        <f>HOME!$F$18</f>
        <v>46204</v>
      </c>
      <c r="AG194" s="121">
        <f>HOME!$L$18</f>
        <v>46217</v>
      </c>
      <c r="AH194" s="122" t="b">
        <v>1</v>
      </c>
      <c r="AI194" s="176"/>
      <c r="AJ194" s="172"/>
      <c r="AK194" s="193"/>
      <c r="AL194" s="122"/>
      <c r="AM194" s="122"/>
      <c r="AN194" s="122"/>
    </row>
    <row r="195" spans="1:40" s="123" customFormat="1" ht="12.75" customHeight="1" x14ac:dyDescent="0.2">
      <c r="A195" s="411" t="s">
        <v>436</v>
      </c>
      <c r="B195" s="544" t="s">
        <v>239</v>
      </c>
      <c r="C195" s="617" t="s">
        <v>127</v>
      </c>
      <c r="D195" s="411" t="s">
        <v>524</v>
      </c>
      <c r="E195" s="411" t="s">
        <v>525</v>
      </c>
      <c r="F195" s="565" t="s">
        <v>550</v>
      </c>
      <c r="G195" s="610"/>
      <c r="H195" s="557" t="s">
        <v>39</v>
      </c>
      <c r="I195" s="630" t="s">
        <v>427</v>
      </c>
      <c r="J195" s="630" t="s">
        <v>427</v>
      </c>
      <c r="K195" s="630" t="s">
        <v>427</v>
      </c>
      <c r="L195" s="550" t="s">
        <v>2312</v>
      </c>
      <c r="M195" s="558" t="s">
        <v>520</v>
      </c>
      <c r="N195" s="558">
        <v>37</v>
      </c>
      <c r="O195" s="630">
        <v>0</v>
      </c>
      <c r="P195" s="630">
        <v>0</v>
      </c>
      <c r="Q195" s="630">
        <v>0</v>
      </c>
      <c r="R195" s="630">
        <v>0</v>
      </c>
      <c r="S195" s="630">
        <v>35</v>
      </c>
      <c r="T195" s="630">
        <v>0</v>
      </c>
      <c r="U195" s="560">
        <v>0</v>
      </c>
      <c r="V195" s="560">
        <v>0</v>
      </c>
      <c r="W195" s="560">
        <v>0</v>
      </c>
      <c r="X195" s="560">
        <v>0</v>
      </c>
      <c r="Y195" s="560">
        <v>0</v>
      </c>
      <c r="Z195" s="560">
        <v>0</v>
      </c>
      <c r="AA195" s="119">
        <f>INDEX('SPECIAL CONDITIONS '!$A$9:$D$174,MATCH('PRINT TARIFF'!$E195,'SPECIAL CONDITIONS '!$C$9:$C$174,0),MATCH("ID",'SPECIAL CONDITIONS '!$A$8:$D$8,0))</f>
        <v>36</v>
      </c>
      <c r="AB195" s="117" t="s">
        <v>223</v>
      </c>
      <c r="AC195" s="120" t="s">
        <v>224</v>
      </c>
      <c r="AD195" s="120" t="s">
        <v>225</v>
      </c>
      <c r="AE195" s="120">
        <v>1000</v>
      </c>
      <c r="AF195" s="121">
        <f>HOME!$F$18</f>
        <v>46204</v>
      </c>
      <c r="AG195" s="121">
        <f>HOME!$L$18</f>
        <v>46217</v>
      </c>
      <c r="AH195" s="122" t="b">
        <v>1</v>
      </c>
      <c r="AI195" s="176"/>
      <c r="AJ195" s="172"/>
      <c r="AK195" s="193"/>
      <c r="AL195" s="122"/>
      <c r="AM195" s="122"/>
      <c r="AN195" s="122"/>
    </row>
    <row r="196" spans="1:40" s="123" customFormat="1" ht="12.75" customHeight="1" x14ac:dyDescent="0.2">
      <c r="A196" s="411" t="s">
        <v>439</v>
      </c>
      <c r="B196" s="544" t="s">
        <v>235</v>
      </c>
      <c r="C196" s="617" t="s">
        <v>127</v>
      </c>
      <c r="D196" s="411" t="s">
        <v>526</v>
      </c>
      <c r="E196" s="411" t="s">
        <v>527</v>
      </c>
      <c r="F196" s="565" t="s">
        <v>551</v>
      </c>
      <c r="G196" s="610"/>
      <c r="H196" s="557" t="s">
        <v>39</v>
      </c>
      <c r="I196" s="630">
        <v>130</v>
      </c>
      <c r="J196" s="630">
        <v>130</v>
      </c>
      <c r="K196" s="630">
        <v>130</v>
      </c>
      <c r="L196" s="550" t="s">
        <v>2303</v>
      </c>
      <c r="M196" s="558" t="s">
        <v>258</v>
      </c>
      <c r="N196" s="558">
        <v>62</v>
      </c>
      <c r="O196" s="632">
        <v>0</v>
      </c>
      <c r="P196" s="631">
        <v>0</v>
      </c>
      <c r="Q196" s="632">
        <v>0</v>
      </c>
      <c r="R196" s="632">
        <v>0</v>
      </c>
      <c r="S196" s="563">
        <v>20</v>
      </c>
      <c r="T196" s="563">
        <v>12</v>
      </c>
      <c r="U196" s="563">
        <v>0</v>
      </c>
      <c r="V196" s="560">
        <v>0</v>
      </c>
      <c r="W196" s="560">
        <v>0</v>
      </c>
      <c r="X196" s="560">
        <v>0</v>
      </c>
      <c r="Y196" s="560">
        <v>0</v>
      </c>
      <c r="Z196" s="560">
        <v>0</v>
      </c>
      <c r="AA196" s="119">
        <f>INDEX('SPECIAL CONDITIONS '!$A$9:$D$174,MATCH('PRINT TARIFF'!$E196,'SPECIAL CONDITIONS '!$C$9:$C$174,0),MATCH("ID",'SPECIAL CONDITIONS '!$A$8:$D$8,0))</f>
        <v>37</v>
      </c>
      <c r="AB196" s="117" t="s">
        <v>223</v>
      </c>
      <c r="AC196" s="120" t="s">
        <v>224</v>
      </c>
      <c r="AD196" s="120" t="s">
        <v>225</v>
      </c>
      <c r="AE196" s="120">
        <v>1000</v>
      </c>
      <c r="AF196" s="121">
        <f>HOME!$F$18</f>
        <v>46204</v>
      </c>
      <c r="AG196" s="121">
        <f>HOME!$L$18</f>
        <v>46217</v>
      </c>
      <c r="AH196" s="122" t="b">
        <v>1</v>
      </c>
      <c r="AI196" s="176"/>
      <c r="AJ196" s="172"/>
      <c r="AK196" s="193"/>
      <c r="AL196" s="122"/>
      <c r="AM196" s="122"/>
      <c r="AN196" s="122"/>
    </row>
    <row r="197" spans="1:40" s="123" customFormat="1" ht="12.75" customHeight="1" x14ac:dyDescent="0.2">
      <c r="A197" s="411" t="s">
        <v>438</v>
      </c>
      <c r="B197" s="544" t="s">
        <v>236</v>
      </c>
      <c r="C197" s="617" t="s">
        <v>127</v>
      </c>
      <c r="D197" s="411" t="s">
        <v>526</v>
      </c>
      <c r="E197" s="411" t="s">
        <v>527</v>
      </c>
      <c r="F197" s="565" t="s">
        <v>551</v>
      </c>
      <c r="G197" s="610"/>
      <c r="H197" s="557" t="s">
        <v>39</v>
      </c>
      <c r="I197" s="630">
        <v>130</v>
      </c>
      <c r="J197" s="630">
        <v>130</v>
      </c>
      <c r="K197" s="630">
        <v>130</v>
      </c>
      <c r="L197" s="550" t="s">
        <v>2303</v>
      </c>
      <c r="M197" s="558" t="s">
        <v>258</v>
      </c>
      <c r="N197" s="558">
        <v>65</v>
      </c>
      <c r="O197" s="632">
        <v>0</v>
      </c>
      <c r="P197" s="631">
        <v>0</v>
      </c>
      <c r="Q197" s="632">
        <v>0</v>
      </c>
      <c r="R197" s="632">
        <v>0</v>
      </c>
      <c r="S197" s="563">
        <v>20</v>
      </c>
      <c r="T197" s="563">
        <v>12</v>
      </c>
      <c r="U197" s="563">
        <v>0</v>
      </c>
      <c r="V197" s="560">
        <v>0</v>
      </c>
      <c r="W197" s="560">
        <v>0</v>
      </c>
      <c r="X197" s="560">
        <v>0</v>
      </c>
      <c r="Y197" s="560">
        <v>0</v>
      </c>
      <c r="Z197" s="560">
        <v>0</v>
      </c>
      <c r="AA197" s="119">
        <f>INDEX('SPECIAL CONDITIONS '!$A$9:$D$174,MATCH('PRINT TARIFF'!$E197,'SPECIAL CONDITIONS '!$C$9:$C$174,0),MATCH("ID",'SPECIAL CONDITIONS '!$A$8:$D$8,0))</f>
        <v>37</v>
      </c>
      <c r="AB197" s="117" t="s">
        <v>223</v>
      </c>
      <c r="AC197" s="120" t="s">
        <v>224</v>
      </c>
      <c r="AD197" s="120" t="s">
        <v>225</v>
      </c>
      <c r="AE197" s="120">
        <v>1000</v>
      </c>
      <c r="AF197" s="121">
        <f>HOME!$F$18</f>
        <v>46204</v>
      </c>
      <c r="AG197" s="121">
        <f>HOME!$L$18</f>
        <v>46217</v>
      </c>
      <c r="AH197" s="122" t="b">
        <v>1</v>
      </c>
      <c r="AI197" s="176"/>
      <c r="AJ197" s="172"/>
      <c r="AK197" s="193"/>
      <c r="AL197" s="122"/>
      <c r="AM197" s="122"/>
      <c r="AN197" s="122"/>
    </row>
    <row r="198" spans="1:40" s="123" customFormat="1" ht="12.75" customHeight="1" x14ac:dyDescent="0.2">
      <c r="A198" s="411" t="s">
        <v>440</v>
      </c>
      <c r="B198" s="544" t="s">
        <v>237</v>
      </c>
      <c r="C198" s="617" t="s">
        <v>127</v>
      </c>
      <c r="D198" s="411" t="s">
        <v>526</v>
      </c>
      <c r="E198" s="411" t="s">
        <v>527</v>
      </c>
      <c r="F198" s="565" t="s">
        <v>551</v>
      </c>
      <c r="G198" s="610"/>
      <c r="H198" s="557" t="s">
        <v>39</v>
      </c>
      <c r="I198" s="630">
        <v>130</v>
      </c>
      <c r="J198" s="630">
        <v>130</v>
      </c>
      <c r="K198" s="630">
        <v>130</v>
      </c>
      <c r="L198" s="550" t="s">
        <v>2303</v>
      </c>
      <c r="M198" s="558" t="s">
        <v>258</v>
      </c>
      <c r="N198" s="558">
        <v>59</v>
      </c>
      <c r="O198" s="632">
        <v>0</v>
      </c>
      <c r="P198" s="631">
        <v>0</v>
      </c>
      <c r="Q198" s="632">
        <v>0</v>
      </c>
      <c r="R198" s="632">
        <v>0</v>
      </c>
      <c r="S198" s="563">
        <v>20</v>
      </c>
      <c r="T198" s="563">
        <v>12</v>
      </c>
      <c r="U198" s="563">
        <v>0</v>
      </c>
      <c r="V198" s="560">
        <v>0</v>
      </c>
      <c r="W198" s="560">
        <v>0</v>
      </c>
      <c r="X198" s="560">
        <v>0</v>
      </c>
      <c r="Y198" s="560">
        <v>0</v>
      </c>
      <c r="Z198" s="560">
        <v>0</v>
      </c>
      <c r="AA198" s="119">
        <f>INDEX('SPECIAL CONDITIONS '!$A$9:$D$174,MATCH('PRINT TARIFF'!$E198,'SPECIAL CONDITIONS '!$C$9:$C$174,0),MATCH("ID",'SPECIAL CONDITIONS '!$A$8:$D$8,0))</f>
        <v>37</v>
      </c>
      <c r="AB198" s="117" t="s">
        <v>223</v>
      </c>
      <c r="AC198" s="120" t="s">
        <v>224</v>
      </c>
      <c r="AD198" s="120" t="s">
        <v>225</v>
      </c>
      <c r="AE198" s="120">
        <v>1000</v>
      </c>
      <c r="AF198" s="121">
        <f>HOME!$F$18</f>
        <v>46204</v>
      </c>
      <c r="AG198" s="121">
        <f>HOME!$L$18</f>
        <v>46217</v>
      </c>
      <c r="AH198" s="122" t="b">
        <v>1</v>
      </c>
      <c r="AI198" s="176"/>
      <c r="AJ198" s="172"/>
      <c r="AK198" s="193"/>
      <c r="AL198" s="122"/>
      <c r="AM198" s="122"/>
      <c r="AN198" s="122"/>
    </row>
    <row r="199" spans="1:40" s="123" customFormat="1" ht="12.75" customHeight="1" x14ac:dyDescent="0.2">
      <c r="A199" s="411" t="s">
        <v>437</v>
      </c>
      <c r="B199" s="544" t="s">
        <v>238</v>
      </c>
      <c r="C199" s="617" t="s">
        <v>127</v>
      </c>
      <c r="D199" s="411" t="s">
        <v>526</v>
      </c>
      <c r="E199" s="411" t="s">
        <v>527</v>
      </c>
      <c r="F199" s="565" t="s">
        <v>551</v>
      </c>
      <c r="G199" s="610"/>
      <c r="H199" s="557" t="s">
        <v>39</v>
      </c>
      <c r="I199" s="630">
        <v>100</v>
      </c>
      <c r="J199" s="630">
        <v>100</v>
      </c>
      <c r="K199" s="630">
        <v>100</v>
      </c>
      <c r="L199" s="550" t="s">
        <v>2303</v>
      </c>
      <c r="M199" s="558" t="s">
        <v>258</v>
      </c>
      <c r="N199" s="558">
        <v>59</v>
      </c>
      <c r="O199" s="632">
        <v>0</v>
      </c>
      <c r="P199" s="631">
        <v>0</v>
      </c>
      <c r="Q199" s="632">
        <v>0</v>
      </c>
      <c r="R199" s="632">
        <v>0</v>
      </c>
      <c r="S199" s="563">
        <v>20</v>
      </c>
      <c r="T199" s="563">
        <v>12</v>
      </c>
      <c r="U199" s="563">
        <v>0</v>
      </c>
      <c r="V199" s="560">
        <v>0</v>
      </c>
      <c r="W199" s="560">
        <v>0</v>
      </c>
      <c r="X199" s="560">
        <v>0</v>
      </c>
      <c r="Y199" s="560">
        <v>0</v>
      </c>
      <c r="Z199" s="560">
        <v>0</v>
      </c>
      <c r="AA199" s="119">
        <f>INDEX('SPECIAL CONDITIONS '!$A$9:$D$174,MATCH('PRINT TARIFF'!$E199,'SPECIAL CONDITIONS '!$C$9:$C$174,0),MATCH("ID",'SPECIAL CONDITIONS '!$A$8:$D$8,0))</f>
        <v>37</v>
      </c>
      <c r="AB199" s="117" t="s">
        <v>223</v>
      </c>
      <c r="AC199" s="120" t="s">
        <v>224</v>
      </c>
      <c r="AD199" s="120" t="s">
        <v>225</v>
      </c>
      <c r="AE199" s="120">
        <v>1000</v>
      </c>
      <c r="AF199" s="121">
        <f>HOME!$F$18</f>
        <v>46204</v>
      </c>
      <c r="AG199" s="121">
        <f>HOME!$L$18</f>
        <v>46217</v>
      </c>
      <c r="AH199" s="122" t="b">
        <v>1</v>
      </c>
      <c r="AI199" s="176"/>
      <c r="AJ199" s="172"/>
      <c r="AK199" s="193"/>
      <c r="AL199" s="122"/>
      <c r="AM199" s="122"/>
      <c r="AN199" s="122"/>
    </row>
    <row r="200" spans="1:40" s="123" customFormat="1" ht="12.75" customHeight="1" x14ac:dyDescent="0.2">
      <c r="A200" s="411" t="s">
        <v>436</v>
      </c>
      <c r="B200" s="544" t="s">
        <v>239</v>
      </c>
      <c r="C200" s="617" t="s">
        <v>127</v>
      </c>
      <c r="D200" s="411" t="s">
        <v>526</v>
      </c>
      <c r="E200" s="411" t="s">
        <v>527</v>
      </c>
      <c r="F200" s="565" t="s">
        <v>551</v>
      </c>
      <c r="G200" s="610"/>
      <c r="H200" s="557" t="s">
        <v>39</v>
      </c>
      <c r="I200" s="630">
        <v>100</v>
      </c>
      <c r="J200" s="630">
        <v>100</v>
      </c>
      <c r="K200" s="630">
        <v>100</v>
      </c>
      <c r="L200" s="550" t="s">
        <v>2303</v>
      </c>
      <c r="M200" s="558" t="s">
        <v>258</v>
      </c>
      <c r="N200" s="558">
        <v>54</v>
      </c>
      <c r="O200" s="632">
        <v>0</v>
      </c>
      <c r="P200" s="631">
        <v>0</v>
      </c>
      <c r="Q200" s="632">
        <v>0</v>
      </c>
      <c r="R200" s="632">
        <v>0</v>
      </c>
      <c r="S200" s="563">
        <v>20</v>
      </c>
      <c r="T200" s="563">
        <v>12</v>
      </c>
      <c r="U200" s="563">
        <v>0</v>
      </c>
      <c r="V200" s="560">
        <v>0</v>
      </c>
      <c r="W200" s="560">
        <v>0</v>
      </c>
      <c r="X200" s="560">
        <v>0</v>
      </c>
      <c r="Y200" s="560">
        <v>0</v>
      </c>
      <c r="Z200" s="560">
        <v>0</v>
      </c>
      <c r="AA200" s="119">
        <f>INDEX('SPECIAL CONDITIONS '!$A$9:$D$174,MATCH('PRINT TARIFF'!$E200,'SPECIAL CONDITIONS '!$C$9:$C$174,0),MATCH("ID",'SPECIAL CONDITIONS '!$A$8:$D$8,0))</f>
        <v>37</v>
      </c>
      <c r="AB200" s="117" t="s">
        <v>223</v>
      </c>
      <c r="AC200" s="120" t="s">
        <v>224</v>
      </c>
      <c r="AD200" s="120" t="s">
        <v>225</v>
      </c>
      <c r="AE200" s="120">
        <v>1000</v>
      </c>
      <c r="AF200" s="121">
        <f>HOME!$F$18</f>
        <v>46204</v>
      </c>
      <c r="AG200" s="121">
        <f>HOME!$L$18</f>
        <v>46217</v>
      </c>
      <c r="AH200" s="122" t="b">
        <v>1</v>
      </c>
      <c r="AI200" s="176"/>
      <c r="AJ200" s="172"/>
      <c r="AK200" s="193"/>
      <c r="AL200" s="122"/>
      <c r="AM200" s="122"/>
      <c r="AN200" s="122"/>
    </row>
    <row r="201" spans="1:40" s="123" customFormat="1" ht="12.75" customHeight="1" x14ac:dyDescent="0.2">
      <c r="A201" s="411" t="s">
        <v>439</v>
      </c>
      <c r="B201" s="544" t="s">
        <v>235</v>
      </c>
      <c r="C201" s="617" t="s">
        <v>128</v>
      </c>
      <c r="D201" s="553" t="s">
        <v>133</v>
      </c>
      <c r="E201" s="411" t="s">
        <v>69</v>
      </c>
      <c r="F201" s="562" t="s">
        <v>0</v>
      </c>
      <c r="G201" s="608"/>
      <c r="H201" s="557" t="s">
        <v>39</v>
      </c>
      <c r="I201" s="630">
        <v>150</v>
      </c>
      <c r="J201" s="630">
        <v>173</v>
      </c>
      <c r="K201" s="630">
        <v>150</v>
      </c>
      <c r="L201" s="550" t="s">
        <v>2303</v>
      </c>
      <c r="M201" s="558" t="s">
        <v>258</v>
      </c>
      <c r="N201" s="558">
        <v>62</v>
      </c>
      <c r="O201" s="632">
        <v>0</v>
      </c>
      <c r="P201" s="631">
        <v>0</v>
      </c>
      <c r="Q201" s="632">
        <v>0</v>
      </c>
      <c r="R201" s="632">
        <v>0</v>
      </c>
      <c r="S201" s="563">
        <v>30</v>
      </c>
      <c r="T201" s="563">
        <v>14</v>
      </c>
      <c r="U201" s="560">
        <v>0</v>
      </c>
      <c r="V201" s="560">
        <v>0</v>
      </c>
      <c r="W201" s="560">
        <v>0</v>
      </c>
      <c r="X201" s="560">
        <v>0</v>
      </c>
      <c r="Y201" s="560">
        <v>0</v>
      </c>
      <c r="Z201" s="560">
        <v>0</v>
      </c>
      <c r="AA201" s="119">
        <f>INDEX('SPECIAL CONDITIONS '!$A$9:$D$174,MATCH('PRINT TARIFF'!$E201,'SPECIAL CONDITIONS '!$C$9:$C$174,0),MATCH("ID",'SPECIAL CONDITIONS '!$A$8:$D$8,0))</f>
        <v>38</v>
      </c>
      <c r="AB201" s="117" t="s">
        <v>223</v>
      </c>
      <c r="AC201" s="120" t="s">
        <v>224</v>
      </c>
      <c r="AD201" s="120" t="s">
        <v>225</v>
      </c>
      <c r="AE201" s="120">
        <v>1000</v>
      </c>
      <c r="AF201" s="121">
        <f>HOME!$F$18</f>
        <v>46204</v>
      </c>
      <c r="AG201" s="121">
        <f>HOME!$L$18</f>
        <v>46217</v>
      </c>
      <c r="AH201" s="122" t="b">
        <v>1</v>
      </c>
      <c r="AI201" s="176"/>
      <c r="AJ201" s="172"/>
      <c r="AK201" s="193"/>
      <c r="AL201" s="122"/>
      <c r="AM201" s="122"/>
      <c r="AN201" s="122"/>
    </row>
    <row r="202" spans="1:40" s="123" customFormat="1" ht="12.75" customHeight="1" x14ac:dyDescent="0.2">
      <c r="A202" s="411" t="s">
        <v>438</v>
      </c>
      <c r="B202" s="544" t="s">
        <v>236</v>
      </c>
      <c r="C202" s="617" t="s">
        <v>128</v>
      </c>
      <c r="D202" s="553" t="s">
        <v>133</v>
      </c>
      <c r="E202" s="411" t="s">
        <v>69</v>
      </c>
      <c r="F202" s="562" t="s">
        <v>0</v>
      </c>
      <c r="G202" s="608"/>
      <c r="H202" s="557" t="s">
        <v>39</v>
      </c>
      <c r="I202" s="630">
        <v>106</v>
      </c>
      <c r="J202" s="630">
        <v>129</v>
      </c>
      <c r="K202" s="630">
        <v>106</v>
      </c>
      <c r="L202" s="550" t="s">
        <v>2303</v>
      </c>
      <c r="M202" s="558" t="s">
        <v>258</v>
      </c>
      <c r="N202" s="558">
        <v>65</v>
      </c>
      <c r="O202" s="632">
        <v>0</v>
      </c>
      <c r="P202" s="631">
        <v>0</v>
      </c>
      <c r="Q202" s="632">
        <v>0</v>
      </c>
      <c r="R202" s="632">
        <v>0</v>
      </c>
      <c r="S202" s="563">
        <v>30</v>
      </c>
      <c r="T202" s="563">
        <v>14</v>
      </c>
      <c r="U202" s="560">
        <v>0</v>
      </c>
      <c r="V202" s="560">
        <v>0</v>
      </c>
      <c r="W202" s="560">
        <v>0</v>
      </c>
      <c r="X202" s="560">
        <v>0</v>
      </c>
      <c r="Y202" s="560">
        <v>0</v>
      </c>
      <c r="Z202" s="560">
        <v>0</v>
      </c>
      <c r="AA202" s="119">
        <f>INDEX('SPECIAL CONDITIONS '!$A$9:$D$174,MATCH('PRINT TARIFF'!$E202,'SPECIAL CONDITIONS '!$C$9:$C$174,0),MATCH("ID",'SPECIAL CONDITIONS '!$A$8:$D$8,0))</f>
        <v>38</v>
      </c>
      <c r="AB202" s="117" t="s">
        <v>223</v>
      </c>
      <c r="AC202" s="120" t="s">
        <v>224</v>
      </c>
      <c r="AD202" s="120" t="s">
        <v>225</v>
      </c>
      <c r="AE202" s="120">
        <v>1000</v>
      </c>
      <c r="AF202" s="121">
        <f>HOME!$F$18</f>
        <v>46204</v>
      </c>
      <c r="AG202" s="121">
        <f>HOME!$L$18</f>
        <v>46217</v>
      </c>
      <c r="AH202" s="122" t="b">
        <v>1</v>
      </c>
      <c r="AI202" s="176"/>
      <c r="AJ202" s="172"/>
      <c r="AK202" s="193"/>
      <c r="AL202" s="122"/>
      <c r="AM202" s="122"/>
      <c r="AN202" s="122"/>
    </row>
    <row r="203" spans="1:40" s="123" customFormat="1" ht="12.75" customHeight="1" x14ac:dyDescent="0.2">
      <c r="A203" s="411" t="s">
        <v>440</v>
      </c>
      <c r="B203" s="544" t="s">
        <v>237</v>
      </c>
      <c r="C203" s="617" t="s">
        <v>128</v>
      </c>
      <c r="D203" s="553" t="s">
        <v>133</v>
      </c>
      <c r="E203" s="411" t="s">
        <v>69</v>
      </c>
      <c r="F203" s="562" t="s">
        <v>0</v>
      </c>
      <c r="G203" s="608"/>
      <c r="H203" s="557" t="s">
        <v>39</v>
      </c>
      <c r="I203" s="630">
        <v>150</v>
      </c>
      <c r="J203" s="630">
        <v>173</v>
      </c>
      <c r="K203" s="630">
        <v>150</v>
      </c>
      <c r="L203" s="550" t="s">
        <v>2303</v>
      </c>
      <c r="M203" s="558" t="s">
        <v>258</v>
      </c>
      <c r="N203" s="558">
        <v>59</v>
      </c>
      <c r="O203" s="632">
        <v>0</v>
      </c>
      <c r="P203" s="631">
        <v>0</v>
      </c>
      <c r="Q203" s="632">
        <v>0</v>
      </c>
      <c r="R203" s="632">
        <v>0</v>
      </c>
      <c r="S203" s="563">
        <v>30</v>
      </c>
      <c r="T203" s="563">
        <v>14</v>
      </c>
      <c r="U203" s="560">
        <v>0</v>
      </c>
      <c r="V203" s="560">
        <v>0</v>
      </c>
      <c r="W203" s="560">
        <v>0</v>
      </c>
      <c r="X203" s="560">
        <v>0</v>
      </c>
      <c r="Y203" s="560">
        <v>0</v>
      </c>
      <c r="Z203" s="560">
        <v>0</v>
      </c>
      <c r="AA203" s="119">
        <f>INDEX('SPECIAL CONDITIONS '!$A$9:$D$174,MATCH('PRINT TARIFF'!$E203,'SPECIAL CONDITIONS '!$C$9:$C$174,0),MATCH("ID",'SPECIAL CONDITIONS '!$A$8:$D$8,0))</f>
        <v>38</v>
      </c>
      <c r="AB203" s="117" t="s">
        <v>223</v>
      </c>
      <c r="AC203" s="120" t="s">
        <v>224</v>
      </c>
      <c r="AD203" s="120" t="s">
        <v>225</v>
      </c>
      <c r="AE203" s="120">
        <v>1000</v>
      </c>
      <c r="AF203" s="121">
        <f>HOME!$F$18</f>
        <v>46204</v>
      </c>
      <c r="AG203" s="121">
        <f>HOME!$L$18</f>
        <v>46217</v>
      </c>
      <c r="AH203" s="122" t="b">
        <v>1</v>
      </c>
      <c r="AI203" s="176"/>
      <c r="AJ203" s="172"/>
      <c r="AK203" s="193"/>
      <c r="AL203" s="122"/>
      <c r="AM203" s="122"/>
      <c r="AN203" s="122"/>
    </row>
    <row r="204" spans="1:40" s="123" customFormat="1" ht="12.75" customHeight="1" x14ac:dyDescent="0.2">
      <c r="A204" s="411" t="s">
        <v>437</v>
      </c>
      <c r="B204" s="544" t="s">
        <v>238</v>
      </c>
      <c r="C204" s="617" t="s">
        <v>128</v>
      </c>
      <c r="D204" s="553" t="s">
        <v>133</v>
      </c>
      <c r="E204" s="411" t="s">
        <v>69</v>
      </c>
      <c r="F204" s="562" t="s">
        <v>0</v>
      </c>
      <c r="G204" s="608"/>
      <c r="H204" s="557" t="s">
        <v>39</v>
      </c>
      <c r="I204" s="630">
        <v>121</v>
      </c>
      <c r="J204" s="630">
        <v>143</v>
      </c>
      <c r="K204" s="630">
        <v>121</v>
      </c>
      <c r="L204" s="550" t="s">
        <v>2303</v>
      </c>
      <c r="M204" s="558" t="s">
        <v>258</v>
      </c>
      <c r="N204" s="558">
        <v>59</v>
      </c>
      <c r="O204" s="632">
        <v>0</v>
      </c>
      <c r="P204" s="631">
        <v>0</v>
      </c>
      <c r="Q204" s="632">
        <v>0</v>
      </c>
      <c r="R204" s="632">
        <v>0</v>
      </c>
      <c r="S204" s="563">
        <v>30</v>
      </c>
      <c r="T204" s="563">
        <v>14</v>
      </c>
      <c r="U204" s="560">
        <v>0</v>
      </c>
      <c r="V204" s="560">
        <v>0</v>
      </c>
      <c r="W204" s="560">
        <v>0</v>
      </c>
      <c r="X204" s="560">
        <v>0</v>
      </c>
      <c r="Y204" s="560">
        <v>0</v>
      </c>
      <c r="Z204" s="560">
        <v>0</v>
      </c>
      <c r="AA204" s="119">
        <f>INDEX('SPECIAL CONDITIONS '!$A$9:$D$174,MATCH('PRINT TARIFF'!$E204,'SPECIAL CONDITIONS '!$C$9:$C$174,0),MATCH("ID",'SPECIAL CONDITIONS '!$A$8:$D$8,0))</f>
        <v>38</v>
      </c>
      <c r="AB204" s="117" t="s">
        <v>223</v>
      </c>
      <c r="AC204" s="120" t="s">
        <v>224</v>
      </c>
      <c r="AD204" s="120" t="s">
        <v>225</v>
      </c>
      <c r="AE204" s="120">
        <v>1000</v>
      </c>
      <c r="AF204" s="121">
        <f>HOME!$F$18</f>
        <v>46204</v>
      </c>
      <c r="AG204" s="121">
        <f>HOME!$L$18</f>
        <v>46217</v>
      </c>
      <c r="AH204" s="122" t="b">
        <v>1</v>
      </c>
      <c r="AI204" s="176"/>
      <c r="AJ204" s="172"/>
      <c r="AK204" s="193"/>
      <c r="AL204" s="122"/>
      <c r="AM204" s="122"/>
      <c r="AN204" s="122"/>
    </row>
    <row r="205" spans="1:40" s="123" customFormat="1" ht="12.75" customHeight="1" x14ac:dyDescent="0.2">
      <c r="A205" s="411" t="s">
        <v>436</v>
      </c>
      <c r="B205" s="544" t="s">
        <v>239</v>
      </c>
      <c r="C205" s="617" t="s">
        <v>128</v>
      </c>
      <c r="D205" s="553" t="s">
        <v>133</v>
      </c>
      <c r="E205" s="411" t="s">
        <v>69</v>
      </c>
      <c r="F205" s="562" t="s">
        <v>0</v>
      </c>
      <c r="G205" s="608"/>
      <c r="H205" s="557" t="s">
        <v>39</v>
      </c>
      <c r="I205" s="630">
        <v>117</v>
      </c>
      <c r="J205" s="630">
        <v>139</v>
      </c>
      <c r="K205" s="630">
        <v>117</v>
      </c>
      <c r="L205" s="550" t="s">
        <v>2303</v>
      </c>
      <c r="M205" s="558" t="s">
        <v>258</v>
      </c>
      <c r="N205" s="558">
        <v>54</v>
      </c>
      <c r="O205" s="632">
        <v>0</v>
      </c>
      <c r="P205" s="631">
        <v>0</v>
      </c>
      <c r="Q205" s="632">
        <v>0</v>
      </c>
      <c r="R205" s="632">
        <v>0</v>
      </c>
      <c r="S205" s="563">
        <v>30</v>
      </c>
      <c r="T205" s="563">
        <v>14</v>
      </c>
      <c r="U205" s="560">
        <v>0</v>
      </c>
      <c r="V205" s="560">
        <v>0</v>
      </c>
      <c r="W205" s="560">
        <v>0</v>
      </c>
      <c r="X205" s="560">
        <v>0</v>
      </c>
      <c r="Y205" s="560">
        <v>0</v>
      </c>
      <c r="Z205" s="560">
        <v>0</v>
      </c>
      <c r="AA205" s="119">
        <f>INDEX('SPECIAL CONDITIONS '!$A$9:$D$174,MATCH('PRINT TARIFF'!$E205,'SPECIAL CONDITIONS '!$C$9:$C$174,0),MATCH("ID",'SPECIAL CONDITIONS '!$A$8:$D$8,0))</f>
        <v>38</v>
      </c>
      <c r="AB205" s="117" t="s">
        <v>223</v>
      </c>
      <c r="AC205" s="120" t="s">
        <v>224</v>
      </c>
      <c r="AD205" s="120" t="s">
        <v>225</v>
      </c>
      <c r="AE205" s="120">
        <v>1000</v>
      </c>
      <c r="AF205" s="121">
        <f>HOME!$F$18</f>
        <v>46204</v>
      </c>
      <c r="AG205" s="121">
        <f>HOME!$L$18</f>
        <v>46217</v>
      </c>
      <c r="AH205" s="122" t="b">
        <v>1</v>
      </c>
      <c r="AI205" s="176"/>
      <c r="AJ205" s="172"/>
      <c r="AK205" s="193"/>
      <c r="AL205" s="122"/>
      <c r="AM205" s="122"/>
      <c r="AN205" s="122"/>
    </row>
    <row r="206" spans="1:40" s="123" customFormat="1" ht="12.75" customHeight="1" x14ac:dyDescent="0.2">
      <c r="A206" s="411" t="s">
        <v>439</v>
      </c>
      <c r="B206" s="544" t="s">
        <v>235</v>
      </c>
      <c r="C206" s="617" t="s">
        <v>128</v>
      </c>
      <c r="D206" s="553" t="s">
        <v>133</v>
      </c>
      <c r="E206" s="411" t="s">
        <v>70</v>
      </c>
      <c r="F206" s="562" t="s">
        <v>251</v>
      </c>
      <c r="G206" s="608"/>
      <c r="H206" s="557" t="s">
        <v>39</v>
      </c>
      <c r="I206" s="630">
        <v>154</v>
      </c>
      <c r="J206" s="630">
        <v>188</v>
      </c>
      <c r="K206" s="630">
        <v>154</v>
      </c>
      <c r="L206" s="550" t="s">
        <v>2303</v>
      </c>
      <c r="M206" s="558" t="s">
        <v>258</v>
      </c>
      <c r="N206" s="558">
        <v>62</v>
      </c>
      <c r="O206" s="632">
        <v>0</v>
      </c>
      <c r="P206" s="631">
        <v>0</v>
      </c>
      <c r="Q206" s="632">
        <v>0</v>
      </c>
      <c r="R206" s="632">
        <v>0</v>
      </c>
      <c r="S206" s="563">
        <v>30</v>
      </c>
      <c r="T206" s="563">
        <v>14</v>
      </c>
      <c r="U206" s="560">
        <v>0</v>
      </c>
      <c r="V206" s="560">
        <v>0</v>
      </c>
      <c r="W206" s="560">
        <v>0</v>
      </c>
      <c r="X206" s="560">
        <v>0</v>
      </c>
      <c r="Y206" s="560">
        <v>0</v>
      </c>
      <c r="Z206" s="560">
        <v>0</v>
      </c>
      <c r="AA206" s="119">
        <f>INDEX('SPECIAL CONDITIONS '!$A$9:$D$174,MATCH('PRINT TARIFF'!$E206,'SPECIAL CONDITIONS '!$C$9:$C$174,0),MATCH("ID",'SPECIAL CONDITIONS '!$A$8:$D$8,0))</f>
        <v>39</v>
      </c>
      <c r="AB206" s="117" t="s">
        <v>223</v>
      </c>
      <c r="AC206" s="120" t="s">
        <v>224</v>
      </c>
      <c r="AD206" s="120" t="s">
        <v>225</v>
      </c>
      <c r="AE206" s="120">
        <v>1000</v>
      </c>
      <c r="AF206" s="121">
        <f>HOME!$F$18</f>
        <v>46204</v>
      </c>
      <c r="AG206" s="121">
        <f>HOME!$L$18</f>
        <v>46217</v>
      </c>
      <c r="AH206" s="122" t="b">
        <v>1</v>
      </c>
      <c r="AI206" s="176"/>
      <c r="AJ206" s="172"/>
      <c r="AK206" s="193"/>
      <c r="AL206" s="122"/>
      <c r="AM206" s="122"/>
      <c r="AN206" s="122"/>
    </row>
    <row r="207" spans="1:40" s="123" customFormat="1" ht="12.75" customHeight="1" x14ac:dyDescent="0.2">
      <c r="A207" s="411" t="s">
        <v>438</v>
      </c>
      <c r="B207" s="544" t="s">
        <v>236</v>
      </c>
      <c r="C207" s="617" t="s">
        <v>128</v>
      </c>
      <c r="D207" s="553" t="s">
        <v>133</v>
      </c>
      <c r="E207" s="411" t="s">
        <v>70</v>
      </c>
      <c r="F207" s="562" t="s">
        <v>251</v>
      </c>
      <c r="G207" s="608"/>
      <c r="H207" s="557" t="s">
        <v>39</v>
      </c>
      <c r="I207" s="630">
        <v>106</v>
      </c>
      <c r="J207" s="630">
        <v>141</v>
      </c>
      <c r="K207" s="630">
        <v>106</v>
      </c>
      <c r="L207" s="550" t="s">
        <v>2303</v>
      </c>
      <c r="M207" s="558" t="s">
        <v>258</v>
      </c>
      <c r="N207" s="558">
        <v>65</v>
      </c>
      <c r="O207" s="632">
        <v>0</v>
      </c>
      <c r="P207" s="631">
        <v>0</v>
      </c>
      <c r="Q207" s="632">
        <v>0</v>
      </c>
      <c r="R207" s="632">
        <v>0</v>
      </c>
      <c r="S207" s="563">
        <v>30</v>
      </c>
      <c r="T207" s="563">
        <v>14</v>
      </c>
      <c r="U207" s="560">
        <v>0</v>
      </c>
      <c r="V207" s="560">
        <v>0</v>
      </c>
      <c r="W207" s="560">
        <v>0</v>
      </c>
      <c r="X207" s="560">
        <v>0</v>
      </c>
      <c r="Y207" s="560">
        <v>0</v>
      </c>
      <c r="Z207" s="560">
        <v>0</v>
      </c>
      <c r="AA207" s="119">
        <f>INDEX('SPECIAL CONDITIONS '!$A$9:$D$174,MATCH('PRINT TARIFF'!$E207,'SPECIAL CONDITIONS '!$C$9:$C$174,0),MATCH("ID",'SPECIAL CONDITIONS '!$A$8:$D$8,0))</f>
        <v>39</v>
      </c>
      <c r="AB207" s="117" t="s">
        <v>223</v>
      </c>
      <c r="AC207" s="120" t="s">
        <v>224</v>
      </c>
      <c r="AD207" s="120" t="s">
        <v>225</v>
      </c>
      <c r="AE207" s="120">
        <v>1000</v>
      </c>
      <c r="AF207" s="121">
        <f>HOME!$F$18</f>
        <v>46204</v>
      </c>
      <c r="AG207" s="121">
        <f>HOME!$L$18</f>
        <v>46217</v>
      </c>
      <c r="AH207" s="122" t="b">
        <v>1</v>
      </c>
      <c r="AI207" s="176"/>
      <c r="AJ207" s="172"/>
      <c r="AK207" s="193"/>
      <c r="AL207" s="122"/>
      <c r="AM207" s="122"/>
      <c r="AN207" s="122"/>
    </row>
    <row r="208" spans="1:40" s="123" customFormat="1" ht="12.75" customHeight="1" x14ac:dyDescent="0.2">
      <c r="A208" s="411" t="s">
        <v>440</v>
      </c>
      <c r="B208" s="544" t="s">
        <v>237</v>
      </c>
      <c r="C208" s="617" t="s">
        <v>128</v>
      </c>
      <c r="D208" s="553" t="s">
        <v>133</v>
      </c>
      <c r="E208" s="411" t="s">
        <v>70</v>
      </c>
      <c r="F208" s="562" t="s">
        <v>251</v>
      </c>
      <c r="G208" s="608"/>
      <c r="H208" s="557" t="s">
        <v>39</v>
      </c>
      <c r="I208" s="630">
        <v>154</v>
      </c>
      <c r="J208" s="630">
        <v>188</v>
      </c>
      <c r="K208" s="630">
        <v>154</v>
      </c>
      <c r="L208" s="550" t="s">
        <v>2303</v>
      </c>
      <c r="M208" s="558" t="s">
        <v>258</v>
      </c>
      <c r="N208" s="558">
        <v>59</v>
      </c>
      <c r="O208" s="632">
        <v>0</v>
      </c>
      <c r="P208" s="631">
        <v>0</v>
      </c>
      <c r="Q208" s="632">
        <v>0</v>
      </c>
      <c r="R208" s="632">
        <v>0</v>
      </c>
      <c r="S208" s="563">
        <v>30</v>
      </c>
      <c r="T208" s="563">
        <v>14</v>
      </c>
      <c r="U208" s="560">
        <v>0</v>
      </c>
      <c r="V208" s="560">
        <v>0</v>
      </c>
      <c r="W208" s="560">
        <v>0</v>
      </c>
      <c r="X208" s="560">
        <v>0</v>
      </c>
      <c r="Y208" s="560">
        <v>0</v>
      </c>
      <c r="Z208" s="560">
        <v>0</v>
      </c>
      <c r="AA208" s="119">
        <f>INDEX('SPECIAL CONDITIONS '!$A$9:$D$174,MATCH('PRINT TARIFF'!$E208,'SPECIAL CONDITIONS '!$C$9:$C$174,0),MATCH("ID",'SPECIAL CONDITIONS '!$A$8:$D$8,0))</f>
        <v>39</v>
      </c>
      <c r="AB208" s="117" t="s">
        <v>223</v>
      </c>
      <c r="AC208" s="120" t="s">
        <v>224</v>
      </c>
      <c r="AD208" s="120" t="s">
        <v>225</v>
      </c>
      <c r="AE208" s="120">
        <v>1000</v>
      </c>
      <c r="AF208" s="121">
        <f>HOME!$F$18</f>
        <v>46204</v>
      </c>
      <c r="AG208" s="121">
        <f>HOME!$L$18</f>
        <v>46217</v>
      </c>
      <c r="AH208" s="122" t="b">
        <v>1</v>
      </c>
      <c r="AI208" s="176"/>
      <c r="AJ208" s="172"/>
      <c r="AK208" s="193"/>
      <c r="AL208" s="122"/>
      <c r="AM208" s="122"/>
      <c r="AN208" s="122"/>
    </row>
    <row r="209" spans="1:40" s="123" customFormat="1" ht="12.75" customHeight="1" x14ac:dyDescent="0.2">
      <c r="A209" s="411" t="s">
        <v>437</v>
      </c>
      <c r="B209" s="544" t="s">
        <v>238</v>
      </c>
      <c r="C209" s="617" t="s">
        <v>128</v>
      </c>
      <c r="D209" s="553" t="s">
        <v>133</v>
      </c>
      <c r="E209" s="411" t="s">
        <v>70</v>
      </c>
      <c r="F209" s="562" t="s">
        <v>251</v>
      </c>
      <c r="G209" s="608"/>
      <c r="H209" s="557" t="s">
        <v>39</v>
      </c>
      <c r="I209" s="630">
        <v>122</v>
      </c>
      <c r="J209" s="630">
        <v>156</v>
      </c>
      <c r="K209" s="630">
        <v>122</v>
      </c>
      <c r="L209" s="550" t="s">
        <v>2303</v>
      </c>
      <c r="M209" s="558" t="s">
        <v>258</v>
      </c>
      <c r="N209" s="558">
        <v>59</v>
      </c>
      <c r="O209" s="632">
        <v>0</v>
      </c>
      <c r="P209" s="631">
        <v>0</v>
      </c>
      <c r="Q209" s="632">
        <v>0</v>
      </c>
      <c r="R209" s="632">
        <v>0</v>
      </c>
      <c r="S209" s="563">
        <v>30</v>
      </c>
      <c r="T209" s="563">
        <v>14</v>
      </c>
      <c r="U209" s="560">
        <v>0</v>
      </c>
      <c r="V209" s="560">
        <v>0</v>
      </c>
      <c r="W209" s="560">
        <v>0</v>
      </c>
      <c r="X209" s="560">
        <v>0</v>
      </c>
      <c r="Y209" s="560">
        <v>0</v>
      </c>
      <c r="Z209" s="560">
        <v>0</v>
      </c>
      <c r="AA209" s="119">
        <f>INDEX('SPECIAL CONDITIONS '!$A$9:$D$174,MATCH('PRINT TARIFF'!$E209,'SPECIAL CONDITIONS '!$C$9:$C$174,0),MATCH("ID",'SPECIAL CONDITIONS '!$A$8:$D$8,0))</f>
        <v>39</v>
      </c>
      <c r="AB209" s="117" t="s">
        <v>223</v>
      </c>
      <c r="AC209" s="120" t="s">
        <v>224</v>
      </c>
      <c r="AD209" s="120" t="s">
        <v>225</v>
      </c>
      <c r="AE209" s="120">
        <v>1000</v>
      </c>
      <c r="AF209" s="121">
        <f>HOME!$F$18</f>
        <v>46204</v>
      </c>
      <c r="AG209" s="121">
        <f>HOME!$L$18</f>
        <v>46217</v>
      </c>
      <c r="AH209" s="122" t="b">
        <v>1</v>
      </c>
      <c r="AI209" s="176"/>
      <c r="AJ209" s="172"/>
      <c r="AK209" s="193"/>
      <c r="AL209" s="122"/>
      <c r="AM209" s="122"/>
      <c r="AN209" s="122"/>
    </row>
    <row r="210" spans="1:40" s="123" customFormat="1" ht="12.75" customHeight="1" x14ac:dyDescent="0.2">
      <c r="A210" s="411" t="s">
        <v>436</v>
      </c>
      <c r="B210" s="544" t="s">
        <v>239</v>
      </c>
      <c r="C210" s="617" t="s">
        <v>128</v>
      </c>
      <c r="D210" s="553" t="s">
        <v>133</v>
      </c>
      <c r="E210" s="411" t="s">
        <v>70</v>
      </c>
      <c r="F210" s="562" t="s">
        <v>251</v>
      </c>
      <c r="G210" s="608"/>
      <c r="H210" s="557" t="s">
        <v>39</v>
      </c>
      <c r="I210" s="630">
        <v>118</v>
      </c>
      <c r="J210" s="630">
        <v>152</v>
      </c>
      <c r="K210" s="630">
        <v>118</v>
      </c>
      <c r="L210" s="550" t="s">
        <v>2303</v>
      </c>
      <c r="M210" s="558" t="s">
        <v>258</v>
      </c>
      <c r="N210" s="558">
        <v>54</v>
      </c>
      <c r="O210" s="632">
        <v>0</v>
      </c>
      <c r="P210" s="631">
        <v>0</v>
      </c>
      <c r="Q210" s="632">
        <v>0</v>
      </c>
      <c r="R210" s="632">
        <v>0</v>
      </c>
      <c r="S210" s="563">
        <v>30</v>
      </c>
      <c r="T210" s="563">
        <v>14</v>
      </c>
      <c r="U210" s="560">
        <v>0</v>
      </c>
      <c r="V210" s="560">
        <v>0</v>
      </c>
      <c r="W210" s="560">
        <v>0</v>
      </c>
      <c r="X210" s="560">
        <v>0</v>
      </c>
      <c r="Y210" s="560">
        <v>0</v>
      </c>
      <c r="Z210" s="560">
        <v>0</v>
      </c>
      <c r="AA210" s="119">
        <f>INDEX('SPECIAL CONDITIONS '!$A$9:$D$174,MATCH('PRINT TARIFF'!$E210,'SPECIAL CONDITIONS '!$C$9:$C$174,0),MATCH("ID",'SPECIAL CONDITIONS '!$A$8:$D$8,0))</f>
        <v>39</v>
      </c>
      <c r="AB210" s="117" t="s">
        <v>223</v>
      </c>
      <c r="AC210" s="120" t="s">
        <v>224</v>
      </c>
      <c r="AD210" s="120" t="s">
        <v>225</v>
      </c>
      <c r="AE210" s="120">
        <v>1000</v>
      </c>
      <c r="AF210" s="121">
        <f>HOME!$F$18</f>
        <v>46204</v>
      </c>
      <c r="AG210" s="121">
        <f>HOME!$L$18</f>
        <v>46217</v>
      </c>
      <c r="AH210" s="122" t="b">
        <v>1</v>
      </c>
      <c r="AI210" s="176"/>
      <c r="AJ210" s="172"/>
      <c r="AK210" s="193"/>
      <c r="AL210" s="122"/>
      <c r="AM210" s="122"/>
      <c r="AN210" s="122"/>
    </row>
    <row r="211" spans="1:40" s="123" customFormat="1" ht="12.75" customHeight="1" x14ac:dyDescent="0.2">
      <c r="A211" s="411" t="s">
        <v>439</v>
      </c>
      <c r="B211" s="544" t="s">
        <v>235</v>
      </c>
      <c r="C211" s="617" t="s">
        <v>127</v>
      </c>
      <c r="D211" s="411" t="s">
        <v>206</v>
      </c>
      <c r="E211" s="411" t="s">
        <v>207</v>
      </c>
      <c r="F211" s="565" t="s">
        <v>252</v>
      </c>
      <c r="G211" s="610"/>
      <c r="H211" s="557" t="s">
        <v>39</v>
      </c>
      <c r="I211" s="630">
        <v>70</v>
      </c>
      <c r="J211" s="630">
        <v>70</v>
      </c>
      <c r="K211" s="630">
        <v>70</v>
      </c>
      <c r="L211" s="550" t="s">
        <v>2036</v>
      </c>
      <c r="M211" s="558" t="s">
        <v>291</v>
      </c>
      <c r="N211" s="558">
        <v>60</v>
      </c>
      <c r="O211" s="559">
        <v>0</v>
      </c>
      <c r="P211" s="631">
        <v>0</v>
      </c>
      <c r="Q211" s="564">
        <v>20</v>
      </c>
      <c r="R211" s="632">
        <v>0</v>
      </c>
      <c r="S211" s="563">
        <v>0</v>
      </c>
      <c r="T211" s="560">
        <v>8</v>
      </c>
      <c r="U211" s="560">
        <v>10</v>
      </c>
      <c r="V211" s="560">
        <v>0</v>
      </c>
      <c r="W211" s="560">
        <v>0</v>
      </c>
      <c r="X211" s="560">
        <v>0</v>
      </c>
      <c r="Y211" s="560">
        <v>0</v>
      </c>
      <c r="Z211" s="560">
        <v>0</v>
      </c>
      <c r="AA211" s="119">
        <f>INDEX('SPECIAL CONDITIONS '!$A$9:$D$174,MATCH('PRINT TARIFF'!$E211,'SPECIAL CONDITIONS '!$C$9:$C$174,0),MATCH("ID",'SPECIAL CONDITIONS '!$A$8:$D$8,0))</f>
        <v>40</v>
      </c>
      <c r="AB211" s="117" t="s">
        <v>223</v>
      </c>
      <c r="AC211" s="120" t="s">
        <v>224</v>
      </c>
      <c r="AD211" s="120" t="s">
        <v>225</v>
      </c>
      <c r="AE211" s="120">
        <v>1000</v>
      </c>
      <c r="AF211" s="121">
        <f>HOME!$F$18</f>
        <v>46204</v>
      </c>
      <c r="AG211" s="121">
        <f>HOME!$L$18</f>
        <v>46217</v>
      </c>
      <c r="AH211" s="122" t="b">
        <v>1</v>
      </c>
      <c r="AI211" s="176"/>
      <c r="AJ211" s="172"/>
      <c r="AK211" s="193"/>
      <c r="AL211" s="602"/>
      <c r="AM211" s="122"/>
      <c r="AN211" s="122"/>
    </row>
    <row r="212" spans="1:40" s="123" customFormat="1" ht="12.75" customHeight="1" x14ac:dyDescent="0.2">
      <c r="A212" s="411" t="s">
        <v>438</v>
      </c>
      <c r="B212" s="544" t="s">
        <v>236</v>
      </c>
      <c r="C212" s="617" t="s">
        <v>127</v>
      </c>
      <c r="D212" s="411" t="s">
        <v>206</v>
      </c>
      <c r="E212" s="411" t="s">
        <v>207</v>
      </c>
      <c r="F212" s="565" t="s">
        <v>252</v>
      </c>
      <c r="G212" s="610"/>
      <c r="H212" s="557" t="s">
        <v>39</v>
      </c>
      <c r="I212" s="630">
        <v>70</v>
      </c>
      <c r="J212" s="630">
        <v>70</v>
      </c>
      <c r="K212" s="630">
        <v>70</v>
      </c>
      <c r="L212" s="550" t="s">
        <v>2036</v>
      </c>
      <c r="M212" s="558" t="s">
        <v>291</v>
      </c>
      <c r="N212" s="558">
        <v>50</v>
      </c>
      <c r="O212" s="559">
        <v>0</v>
      </c>
      <c r="P212" s="631">
        <v>0</v>
      </c>
      <c r="Q212" s="564">
        <v>20</v>
      </c>
      <c r="R212" s="632">
        <v>0</v>
      </c>
      <c r="S212" s="563">
        <v>0</v>
      </c>
      <c r="T212" s="560">
        <v>8</v>
      </c>
      <c r="U212" s="560">
        <v>10</v>
      </c>
      <c r="V212" s="560">
        <v>0</v>
      </c>
      <c r="W212" s="560">
        <v>0</v>
      </c>
      <c r="X212" s="560">
        <v>0</v>
      </c>
      <c r="Y212" s="560">
        <v>0</v>
      </c>
      <c r="Z212" s="560">
        <v>0</v>
      </c>
      <c r="AA212" s="119">
        <f>INDEX('SPECIAL CONDITIONS '!$A$9:$D$174,MATCH('PRINT TARIFF'!$E212,'SPECIAL CONDITIONS '!$C$9:$C$174,0),MATCH("ID",'SPECIAL CONDITIONS '!$A$8:$D$8,0))</f>
        <v>40</v>
      </c>
      <c r="AB212" s="117" t="s">
        <v>223</v>
      </c>
      <c r="AC212" s="120" t="s">
        <v>224</v>
      </c>
      <c r="AD212" s="120" t="s">
        <v>225</v>
      </c>
      <c r="AE212" s="120">
        <v>1000</v>
      </c>
      <c r="AF212" s="121">
        <f>HOME!$F$18</f>
        <v>46204</v>
      </c>
      <c r="AG212" s="121">
        <f>HOME!$L$18</f>
        <v>46217</v>
      </c>
      <c r="AH212" s="122" t="b">
        <v>1</v>
      </c>
      <c r="AI212" s="176"/>
      <c r="AJ212" s="172"/>
      <c r="AK212" s="193"/>
      <c r="AL212" s="602"/>
      <c r="AM212" s="122"/>
      <c r="AN212" s="122"/>
    </row>
    <row r="213" spans="1:40" s="123" customFormat="1" ht="12.75" customHeight="1" x14ac:dyDescent="0.2">
      <c r="A213" s="411" t="s">
        <v>440</v>
      </c>
      <c r="B213" s="544" t="s">
        <v>237</v>
      </c>
      <c r="C213" s="617" t="s">
        <v>127</v>
      </c>
      <c r="D213" s="411" t="s">
        <v>206</v>
      </c>
      <c r="E213" s="411" t="s">
        <v>207</v>
      </c>
      <c r="F213" s="565" t="s">
        <v>252</v>
      </c>
      <c r="G213" s="610"/>
      <c r="H213" s="557" t="s">
        <v>39</v>
      </c>
      <c r="I213" s="630">
        <v>70</v>
      </c>
      <c r="J213" s="630">
        <v>70</v>
      </c>
      <c r="K213" s="630">
        <v>70</v>
      </c>
      <c r="L213" s="550" t="s">
        <v>2036</v>
      </c>
      <c r="M213" s="558" t="s">
        <v>291</v>
      </c>
      <c r="N213" s="558">
        <v>49</v>
      </c>
      <c r="O213" s="559">
        <v>0</v>
      </c>
      <c r="P213" s="631">
        <v>0</v>
      </c>
      <c r="Q213" s="564">
        <v>20</v>
      </c>
      <c r="R213" s="632">
        <v>0</v>
      </c>
      <c r="S213" s="563">
        <v>0</v>
      </c>
      <c r="T213" s="560">
        <v>8</v>
      </c>
      <c r="U213" s="560">
        <v>10</v>
      </c>
      <c r="V213" s="560">
        <v>0</v>
      </c>
      <c r="W213" s="560">
        <v>0</v>
      </c>
      <c r="X213" s="560">
        <v>0</v>
      </c>
      <c r="Y213" s="560">
        <v>0</v>
      </c>
      <c r="Z213" s="560">
        <v>0</v>
      </c>
      <c r="AA213" s="119">
        <f>INDEX('SPECIAL CONDITIONS '!$A$9:$D$174,MATCH('PRINT TARIFF'!$E213,'SPECIAL CONDITIONS '!$C$9:$C$174,0),MATCH("ID",'SPECIAL CONDITIONS '!$A$8:$D$8,0))</f>
        <v>40</v>
      </c>
      <c r="AB213" s="117" t="s">
        <v>223</v>
      </c>
      <c r="AC213" s="120" t="s">
        <v>224</v>
      </c>
      <c r="AD213" s="120" t="s">
        <v>225</v>
      </c>
      <c r="AE213" s="120">
        <v>1000</v>
      </c>
      <c r="AF213" s="121">
        <f>HOME!$F$18</f>
        <v>46204</v>
      </c>
      <c r="AG213" s="121">
        <f>HOME!$L$18</f>
        <v>46217</v>
      </c>
      <c r="AH213" s="122" t="b">
        <v>1</v>
      </c>
      <c r="AI213" s="176"/>
      <c r="AJ213" s="172"/>
      <c r="AK213" s="193"/>
      <c r="AL213" s="602"/>
      <c r="AM213" s="122"/>
      <c r="AN213" s="122"/>
    </row>
    <row r="214" spans="1:40" s="123" customFormat="1" ht="12.75" customHeight="1" x14ac:dyDescent="0.2">
      <c r="A214" s="411" t="s">
        <v>437</v>
      </c>
      <c r="B214" s="544" t="s">
        <v>238</v>
      </c>
      <c r="C214" s="617" t="s">
        <v>127</v>
      </c>
      <c r="D214" s="411" t="s">
        <v>206</v>
      </c>
      <c r="E214" s="411" t="s">
        <v>207</v>
      </c>
      <c r="F214" s="565" t="s">
        <v>252</v>
      </c>
      <c r="G214" s="610"/>
      <c r="H214" s="557" t="s">
        <v>39</v>
      </c>
      <c r="I214" s="630">
        <v>70</v>
      </c>
      <c r="J214" s="630">
        <v>70</v>
      </c>
      <c r="K214" s="630">
        <v>70</v>
      </c>
      <c r="L214" s="550" t="s">
        <v>2036</v>
      </c>
      <c r="M214" s="558" t="s">
        <v>291</v>
      </c>
      <c r="N214" s="558">
        <v>51</v>
      </c>
      <c r="O214" s="559">
        <v>0</v>
      </c>
      <c r="P214" s="631">
        <v>0</v>
      </c>
      <c r="Q214" s="564">
        <v>20</v>
      </c>
      <c r="R214" s="632">
        <v>0</v>
      </c>
      <c r="S214" s="563">
        <v>0</v>
      </c>
      <c r="T214" s="560">
        <v>8</v>
      </c>
      <c r="U214" s="560">
        <v>10</v>
      </c>
      <c r="V214" s="560">
        <v>0</v>
      </c>
      <c r="W214" s="560">
        <v>0</v>
      </c>
      <c r="X214" s="560">
        <v>0</v>
      </c>
      <c r="Y214" s="560">
        <v>0</v>
      </c>
      <c r="Z214" s="560">
        <v>0</v>
      </c>
      <c r="AA214" s="119">
        <f>INDEX('SPECIAL CONDITIONS '!$A$9:$D$174,MATCH('PRINT TARIFF'!$E214,'SPECIAL CONDITIONS '!$C$9:$C$174,0),MATCH("ID",'SPECIAL CONDITIONS '!$A$8:$D$8,0))</f>
        <v>40</v>
      </c>
      <c r="AB214" s="117" t="s">
        <v>223</v>
      </c>
      <c r="AC214" s="120" t="s">
        <v>224</v>
      </c>
      <c r="AD214" s="120" t="s">
        <v>225</v>
      </c>
      <c r="AE214" s="120">
        <v>1000</v>
      </c>
      <c r="AF214" s="121">
        <f>HOME!$F$18</f>
        <v>46204</v>
      </c>
      <c r="AG214" s="121">
        <f>HOME!$L$18</f>
        <v>46217</v>
      </c>
      <c r="AH214" s="122" t="b">
        <v>1</v>
      </c>
      <c r="AI214" s="176"/>
      <c r="AJ214" s="172"/>
      <c r="AK214" s="193"/>
      <c r="AL214" s="602"/>
      <c r="AM214" s="122"/>
      <c r="AN214" s="122"/>
    </row>
    <row r="215" spans="1:40" s="123" customFormat="1" ht="12.75" customHeight="1" x14ac:dyDescent="0.2">
      <c r="A215" s="411" t="s">
        <v>436</v>
      </c>
      <c r="B215" s="544" t="s">
        <v>239</v>
      </c>
      <c r="C215" s="617" t="s">
        <v>127</v>
      </c>
      <c r="D215" s="411" t="s">
        <v>206</v>
      </c>
      <c r="E215" s="411" t="s">
        <v>207</v>
      </c>
      <c r="F215" s="565" t="s">
        <v>252</v>
      </c>
      <c r="G215" s="610"/>
      <c r="H215" s="557" t="s">
        <v>39</v>
      </c>
      <c r="I215" s="630">
        <v>70</v>
      </c>
      <c r="J215" s="630">
        <v>70</v>
      </c>
      <c r="K215" s="630">
        <v>70</v>
      </c>
      <c r="L215" s="550" t="s">
        <v>2036</v>
      </c>
      <c r="M215" s="558" t="s">
        <v>291</v>
      </c>
      <c r="N215" s="558">
        <v>53</v>
      </c>
      <c r="O215" s="559">
        <v>0</v>
      </c>
      <c r="P215" s="631">
        <v>0</v>
      </c>
      <c r="Q215" s="564">
        <v>20</v>
      </c>
      <c r="R215" s="632">
        <v>0</v>
      </c>
      <c r="S215" s="563">
        <v>0</v>
      </c>
      <c r="T215" s="560">
        <v>8</v>
      </c>
      <c r="U215" s="560">
        <v>10</v>
      </c>
      <c r="V215" s="560">
        <v>0</v>
      </c>
      <c r="W215" s="560">
        <v>0</v>
      </c>
      <c r="X215" s="560">
        <v>0</v>
      </c>
      <c r="Y215" s="560">
        <v>0</v>
      </c>
      <c r="Z215" s="560">
        <v>0</v>
      </c>
      <c r="AA215" s="119">
        <f>INDEX('SPECIAL CONDITIONS '!$A$9:$D$174,MATCH('PRINT TARIFF'!$E215,'SPECIAL CONDITIONS '!$C$9:$C$174,0),MATCH("ID",'SPECIAL CONDITIONS '!$A$8:$D$8,0))</f>
        <v>40</v>
      </c>
      <c r="AB215" s="117" t="s">
        <v>223</v>
      </c>
      <c r="AC215" s="120" t="s">
        <v>224</v>
      </c>
      <c r="AD215" s="120" t="s">
        <v>225</v>
      </c>
      <c r="AE215" s="120">
        <v>1000</v>
      </c>
      <c r="AF215" s="121">
        <f>HOME!$F$18</f>
        <v>46204</v>
      </c>
      <c r="AG215" s="121">
        <f>HOME!$L$18</f>
        <v>46217</v>
      </c>
      <c r="AH215" s="122" t="b">
        <v>1</v>
      </c>
      <c r="AI215" s="176"/>
      <c r="AJ215" s="172"/>
      <c r="AK215" s="193"/>
      <c r="AL215" s="602"/>
      <c r="AM215" s="122"/>
      <c r="AN215" s="122"/>
    </row>
    <row r="216" spans="1:40" s="123" customFormat="1" ht="12.75" customHeight="1" x14ac:dyDescent="0.2">
      <c r="A216" s="411" t="s">
        <v>439</v>
      </c>
      <c r="B216" s="544" t="s">
        <v>235</v>
      </c>
      <c r="C216" s="617" t="s">
        <v>128</v>
      </c>
      <c r="D216" s="411" t="s">
        <v>528</v>
      </c>
      <c r="E216" s="411" t="s">
        <v>529</v>
      </c>
      <c r="F216" s="565" t="s">
        <v>552</v>
      </c>
      <c r="G216" s="610"/>
      <c r="H216" s="557" t="s">
        <v>39</v>
      </c>
      <c r="I216" s="630">
        <v>115</v>
      </c>
      <c r="J216" s="630">
        <v>115</v>
      </c>
      <c r="K216" s="630">
        <v>115</v>
      </c>
      <c r="L216" s="550" t="s">
        <v>2313</v>
      </c>
      <c r="M216" s="558" t="s">
        <v>291</v>
      </c>
      <c r="N216" s="558">
        <v>76</v>
      </c>
      <c r="O216" s="559">
        <v>0</v>
      </c>
      <c r="P216" s="631">
        <v>0</v>
      </c>
      <c r="Q216" s="564">
        <v>20</v>
      </c>
      <c r="R216" s="632">
        <v>0</v>
      </c>
      <c r="S216" s="631">
        <v>40</v>
      </c>
      <c r="T216" s="560">
        <v>8</v>
      </c>
      <c r="U216" s="560">
        <v>10</v>
      </c>
      <c r="V216" s="560">
        <v>0</v>
      </c>
      <c r="W216" s="560">
        <v>0</v>
      </c>
      <c r="X216" s="560">
        <v>0</v>
      </c>
      <c r="Y216" s="560">
        <v>0</v>
      </c>
      <c r="Z216" s="560">
        <v>0</v>
      </c>
      <c r="AA216" s="119">
        <f>INDEX('SPECIAL CONDITIONS '!$A$9:$D$174,MATCH('PRINT TARIFF'!$E216,'SPECIAL CONDITIONS '!$C$9:$C$174,0),MATCH("ID",'SPECIAL CONDITIONS '!$A$8:$D$8,0))</f>
        <v>41</v>
      </c>
      <c r="AB216" s="117" t="s">
        <v>223</v>
      </c>
      <c r="AC216" s="120" t="s">
        <v>224</v>
      </c>
      <c r="AD216" s="120" t="s">
        <v>225</v>
      </c>
      <c r="AE216" s="120">
        <v>1000</v>
      </c>
      <c r="AF216" s="121">
        <f>HOME!$F$18</f>
        <v>46204</v>
      </c>
      <c r="AG216" s="121">
        <f>HOME!$L$18</f>
        <v>46217</v>
      </c>
      <c r="AH216" s="122" t="b">
        <v>1</v>
      </c>
      <c r="AI216" s="176"/>
      <c r="AJ216" s="172"/>
      <c r="AK216" s="193"/>
      <c r="AL216" s="602"/>
      <c r="AM216" s="122"/>
      <c r="AN216" s="122"/>
    </row>
    <row r="217" spans="1:40" s="123" customFormat="1" ht="12.75" customHeight="1" x14ac:dyDescent="0.2">
      <c r="A217" s="411" t="s">
        <v>438</v>
      </c>
      <c r="B217" s="544" t="s">
        <v>236</v>
      </c>
      <c r="C217" s="617" t="s">
        <v>128</v>
      </c>
      <c r="D217" s="411" t="s">
        <v>528</v>
      </c>
      <c r="E217" s="411" t="s">
        <v>529</v>
      </c>
      <c r="F217" s="565" t="s">
        <v>552</v>
      </c>
      <c r="G217" s="610"/>
      <c r="H217" s="557" t="s">
        <v>39</v>
      </c>
      <c r="I217" s="630">
        <v>81</v>
      </c>
      <c r="J217" s="630">
        <v>81</v>
      </c>
      <c r="K217" s="630">
        <v>81</v>
      </c>
      <c r="L217" s="550" t="s">
        <v>2314</v>
      </c>
      <c r="M217" s="558" t="s">
        <v>279</v>
      </c>
      <c r="N217" s="558">
        <v>69</v>
      </c>
      <c r="O217" s="559">
        <v>0</v>
      </c>
      <c r="P217" s="631">
        <v>0</v>
      </c>
      <c r="Q217" s="564">
        <v>20</v>
      </c>
      <c r="R217" s="632">
        <v>0</v>
      </c>
      <c r="S217" s="631">
        <v>40</v>
      </c>
      <c r="T217" s="560">
        <v>11</v>
      </c>
      <c r="U217" s="560">
        <v>10</v>
      </c>
      <c r="V217" s="560">
        <v>0</v>
      </c>
      <c r="W217" s="560">
        <v>0</v>
      </c>
      <c r="X217" s="560">
        <v>0</v>
      </c>
      <c r="Y217" s="560">
        <v>0</v>
      </c>
      <c r="Z217" s="560">
        <v>0</v>
      </c>
      <c r="AA217" s="119">
        <f>INDEX('SPECIAL CONDITIONS '!$A$9:$D$174,MATCH('PRINT TARIFF'!$E217,'SPECIAL CONDITIONS '!$C$9:$C$174,0),MATCH("ID",'SPECIAL CONDITIONS '!$A$8:$D$8,0))</f>
        <v>41</v>
      </c>
      <c r="AB217" s="117" t="s">
        <v>223</v>
      </c>
      <c r="AC217" s="120" t="s">
        <v>224</v>
      </c>
      <c r="AD217" s="120" t="s">
        <v>225</v>
      </c>
      <c r="AE217" s="120">
        <v>1000</v>
      </c>
      <c r="AF217" s="121">
        <f>HOME!$F$18</f>
        <v>46204</v>
      </c>
      <c r="AG217" s="121">
        <f>HOME!$L$18</f>
        <v>46217</v>
      </c>
      <c r="AH217" s="122" t="b">
        <v>1</v>
      </c>
      <c r="AI217" s="176"/>
      <c r="AJ217" s="172"/>
      <c r="AK217" s="193"/>
      <c r="AL217" s="602"/>
      <c r="AM217" s="122"/>
      <c r="AN217" s="122"/>
    </row>
    <row r="218" spans="1:40" s="123" customFormat="1" ht="12.75" customHeight="1" x14ac:dyDescent="0.2">
      <c r="A218" s="411" t="s">
        <v>440</v>
      </c>
      <c r="B218" s="544" t="s">
        <v>237</v>
      </c>
      <c r="C218" s="617" t="s">
        <v>128</v>
      </c>
      <c r="D218" s="411" t="s">
        <v>528</v>
      </c>
      <c r="E218" s="411" t="s">
        <v>529</v>
      </c>
      <c r="F218" s="565" t="s">
        <v>552</v>
      </c>
      <c r="G218" s="610"/>
      <c r="H218" s="557" t="s">
        <v>39</v>
      </c>
      <c r="I218" s="630">
        <v>116</v>
      </c>
      <c r="J218" s="630">
        <v>116</v>
      </c>
      <c r="K218" s="630">
        <v>116</v>
      </c>
      <c r="L218" s="550" t="s">
        <v>2313</v>
      </c>
      <c r="M218" s="558" t="s">
        <v>291</v>
      </c>
      <c r="N218" s="558">
        <v>64</v>
      </c>
      <c r="O218" s="559">
        <v>0</v>
      </c>
      <c r="P218" s="631">
        <v>0</v>
      </c>
      <c r="Q218" s="564">
        <v>20</v>
      </c>
      <c r="R218" s="632">
        <v>0</v>
      </c>
      <c r="S218" s="631">
        <v>40</v>
      </c>
      <c r="T218" s="560">
        <v>8</v>
      </c>
      <c r="U218" s="560">
        <v>10</v>
      </c>
      <c r="V218" s="560">
        <v>0</v>
      </c>
      <c r="W218" s="560">
        <v>0</v>
      </c>
      <c r="X218" s="560">
        <v>0</v>
      </c>
      <c r="Y218" s="560">
        <v>0</v>
      </c>
      <c r="Z218" s="560">
        <v>0</v>
      </c>
      <c r="AA218" s="119">
        <f>INDEX('SPECIAL CONDITIONS '!$A$9:$D$174,MATCH('PRINT TARIFF'!$E218,'SPECIAL CONDITIONS '!$C$9:$C$174,0),MATCH("ID",'SPECIAL CONDITIONS '!$A$8:$D$8,0))</f>
        <v>41</v>
      </c>
      <c r="AB218" s="117" t="s">
        <v>223</v>
      </c>
      <c r="AC218" s="120" t="s">
        <v>224</v>
      </c>
      <c r="AD218" s="120" t="s">
        <v>225</v>
      </c>
      <c r="AE218" s="120">
        <v>1000</v>
      </c>
      <c r="AF218" s="121">
        <f>HOME!$F$18</f>
        <v>46204</v>
      </c>
      <c r="AG218" s="121">
        <f>HOME!$L$18</f>
        <v>46217</v>
      </c>
      <c r="AH218" s="122" t="b">
        <v>1</v>
      </c>
      <c r="AI218" s="176"/>
      <c r="AJ218" s="172"/>
      <c r="AK218" s="193"/>
      <c r="AL218" s="602"/>
      <c r="AM218" s="122"/>
      <c r="AN218" s="122"/>
    </row>
    <row r="219" spans="1:40" s="123" customFormat="1" ht="12.75" customHeight="1" x14ac:dyDescent="0.2">
      <c r="A219" s="411" t="s">
        <v>437</v>
      </c>
      <c r="B219" s="544" t="s">
        <v>238</v>
      </c>
      <c r="C219" s="617" t="s">
        <v>128</v>
      </c>
      <c r="D219" s="411" t="s">
        <v>528</v>
      </c>
      <c r="E219" s="411" t="s">
        <v>529</v>
      </c>
      <c r="F219" s="565" t="s">
        <v>552</v>
      </c>
      <c r="G219" s="610"/>
      <c r="H219" s="557" t="s">
        <v>39</v>
      </c>
      <c r="I219" s="630">
        <v>81</v>
      </c>
      <c r="J219" s="630">
        <v>81</v>
      </c>
      <c r="K219" s="630">
        <v>81</v>
      </c>
      <c r="L219" s="550" t="s">
        <v>2314</v>
      </c>
      <c r="M219" s="558" t="s">
        <v>279</v>
      </c>
      <c r="N219" s="558">
        <v>75</v>
      </c>
      <c r="O219" s="559">
        <v>0</v>
      </c>
      <c r="P219" s="631">
        <v>0</v>
      </c>
      <c r="Q219" s="564">
        <v>20</v>
      </c>
      <c r="R219" s="632">
        <v>0</v>
      </c>
      <c r="S219" s="631">
        <v>40</v>
      </c>
      <c r="T219" s="560">
        <v>11</v>
      </c>
      <c r="U219" s="560">
        <v>10</v>
      </c>
      <c r="V219" s="560">
        <v>0</v>
      </c>
      <c r="W219" s="560">
        <v>0</v>
      </c>
      <c r="X219" s="560">
        <v>0</v>
      </c>
      <c r="Y219" s="560">
        <v>0</v>
      </c>
      <c r="Z219" s="560">
        <v>0</v>
      </c>
      <c r="AA219" s="119">
        <f>INDEX('SPECIAL CONDITIONS '!$A$9:$D$174,MATCH('PRINT TARIFF'!$E219,'SPECIAL CONDITIONS '!$C$9:$C$174,0),MATCH("ID",'SPECIAL CONDITIONS '!$A$8:$D$8,0))</f>
        <v>41</v>
      </c>
      <c r="AB219" s="117" t="s">
        <v>223</v>
      </c>
      <c r="AC219" s="120" t="s">
        <v>224</v>
      </c>
      <c r="AD219" s="120" t="s">
        <v>225</v>
      </c>
      <c r="AE219" s="120">
        <v>1000</v>
      </c>
      <c r="AF219" s="121">
        <f>HOME!$F$18</f>
        <v>46204</v>
      </c>
      <c r="AG219" s="121">
        <f>HOME!$L$18</f>
        <v>46217</v>
      </c>
      <c r="AH219" s="122" t="b">
        <v>1</v>
      </c>
      <c r="AI219" s="176"/>
      <c r="AJ219" s="172"/>
      <c r="AK219" s="193"/>
      <c r="AL219" s="602"/>
      <c r="AM219" s="122"/>
      <c r="AN219" s="122"/>
    </row>
    <row r="220" spans="1:40" s="123" customFormat="1" ht="12.75" customHeight="1" x14ac:dyDescent="0.2">
      <c r="A220" s="411" t="s">
        <v>436</v>
      </c>
      <c r="B220" s="544" t="s">
        <v>239</v>
      </c>
      <c r="C220" s="617" t="s">
        <v>128</v>
      </c>
      <c r="D220" s="411" t="s">
        <v>528</v>
      </c>
      <c r="E220" s="411" t="s">
        <v>529</v>
      </c>
      <c r="F220" s="565" t="s">
        <v>552</v>
      </c>
      <c r="G220" s="610"/>
      <c r="H220" s="557" t="s">
        <v>39</v>
      </c>
      <c r="I220" s="630">
        <v>81</v>
      </c>
      <c r="J220" s="630">
        <v>81</v>
      </c>
      <c r="K220" s="630">
        <v>81</v>
      </c>
      <c r="L220" s="550" t="s">
        <v>2314</v>
      </c>
      <c r="M220" s="558" t="s">
        <v>279</v>
      </c>
      <c r="N220" s="558">
        <v>71</v>
      </c>
      <c r="O220" s="559">
        <v>0</v>
      </c>
      <c r="P220" s="631">
        <v>0</v>
      </c>
      <c r="Q220" s="564">
        <v>20</v>
      </c>
      <c r="R220" s="632">
        <v>0</v>
      </c>
      <c r="S220" s="631">
        <v>40</v>
      </c>
      <c r="T220" s="560">
        <v>11</v>
      </c>
      <c r="U220" s="560">
        <v>10</v>
      </c>
      <c r="V220" s="560">
        <v>0</v>
      </c>
      <c r="W220" s="560">
        <v>0</v>
      </c>
      <c r="X220" s="560">
        <v>0</v>
      </c>
      <c r="Y220" s="560">
        <v>0</v>
      </c>
      <c r="Z220" s="560">
        <v>0</v>
      </c>
      <c r="AA220" s="119">
        <f>INDEX('SPECIAL CONDITIONS '!$A$9:$D$174,MATCH('PRINT TARIFF'!$E220,'SPECIAL CONDITIONS '!$C$9:$C$174,0),MATCH("ID",'SPECIAL CONDITIONS '!$A$8:$D$8,0))</f>
        <v>41</v>
      </c>
      <c r="AB220" s="117" t="s">
        <v>223</v>
      </c>
      <c r="AC220" s="120" t="s">
        <v>224</v>
      </c>
      <c r="AD220" s="120" t="s">
        <v>225</v>
      </c>
      <c r="AE220" s="120">
        <v>1000</v>
      </c>
      <c r="AF220" s="121">
        <f>HOME!$F$18</f>
        <v>46204</v>
      </c>
      <c r="AG220" s="121">
        <f>HOME!$L$18</f>
        <v>46217</v>
      </c>
      <c r="AH220" s="122" t="b">
        <v>1</v>
      </c>
      <c r="AI220" s="176"/>
      <c r="AJ220" s="172"/>
      <c r="AK220" s="193"/>
      <c r="AL220" s="602"/>
      <c r="AM220" s="122"/>
      <c r="AN220" s="122"/>
    </row>
    <row r="221" spans="1:40" s="123" customFormat="1" ht="12.75" customHeight="1" x14ac:dyDescent="0.2">
      <c r="A221" s="411" t="s">
        <v>439</v>
      </c>
      <c r="B221" s="544" t="s">
        <v>235</v>
      </c>
      <c r="C221" s="617" t="s">
        <v>128</v>
      </c>
      <c r="D221" s="411" t="s">
        <v>134</v>
      </c>
      <c r="E221" s="411" t="s">
        <v>71</v>
      </c>
      <c r="F221" s="565" t="s">
        <v>253</v>
      </c>
      <c r="G221" s="610"/>
      <c r="H221" s="557" t="s">
        <v>39</v>
      </c>
      <c r="I221" s="630">
        <v>140</v>
      </c>
      <c r="J221" s="630">
        <v>200</v>
      </c>
      <c r="K221" s="630">
        <v>140</v>
      </c>
      <c r="L221" s="550" t="s">
        <v>2303</v>
      </c>
      <c r="M221" s="558" t="s">
        <v>258</v>
      </c>
      <c r="N221" s="558">
        <v>62</v>
      </c>
      <c r="O221" s="632">
        <v>0</v>
      </c>
      <c r="P221" s="631">
        <v>0</v>
      </c>
      <c r="Q221" s="632">
        <v>0</v>
      </c>
      <c r="R221" s="632">
        <v>0</v>
      </c>
      <c r="S221" s="563">
        <v>20</v>
      </c>
      <c r="T221" s="563">
        <v>22</v>
      </c>
      <c r="U221" s="560">
        <v>0</v>
      </c>
      <c r="V221" s="560">
        <v>0</v>
      </c>
      <c r="W221" s="560">
        <v>0</v>
      </c>
      <c r="X221" s="560">
        <v>0</v>
      </c>
      <c r="Y221" s="560">
        <v>0</v>
      </c>
      <c r="Z221" s="560">
        <v>0</v>
      </c>
      <c r="AA221" s="119">
        <f>INDEX('SPECIAL CONDITIONS '!$A$9:$D$174,MATCH('PRINT TARIFF'!$E221,'SPECIAL CONDITIONS '!$C$9:$C$174,0),MATCH("ID",'SPECIAL CONDITIONS '!$A$8:$D$8,0))</f>
        <v>42</v>
      </c>
      <c r="AB221" s="117" t="s">
        <v>223</v>
      </c>
      <c r="AC221" s="120" t="s">
        <v>224</v>
      </c>
      <c r="AD221" s="120" t="s">
        <v>225</v>
      </c>
      <c r="AE221" s="120">
        <v>1000</v>
      </c>
      <c r="AF221" s="121">
        <f>HOME!$F$18</f>
        <v>46204</v>
      </c>
      <c r="AG221" s="121">
        <f>HOME!$L$18</f>
        <v>46217</v>
      </c>
      <c r="AH221" s="122" t="b">
        <v>1</v>
      </c>
      <c r="AI221" s="176"/>
      <c r="AJ221" s="172"/>
      <c r="AK221" s="193"/>
      <c r="AL221" s="122"/>
      <c r="AM221" s="122"/>
      <c r="AN221" s="122"/>
    </row>
    <row r="222" spans="1:40" s="123" customFormat="1" ht="12.75" customHeight="1" x14ac:dyDescent="0.2">
      <c r="A222" s="411" t="s">
        <v>438</v>
      </c>
      <c r="B222" s="544" t="s">
        <v>236</v>
      </c>
      <c r="C222" s="617" t="s">
        <v>128</v>
      </c>
      <c r="D222" s="411" t="s">
        <v>134</v>
      </c>
      <c r="E222" s="411" t="s">
        <v>71</v>
      </c>
      <c r="F222" s="565" t="s">
        <v>253</v>
      </c>
      <c r="G222" s="610"/>
      <c r="H222" s="557" t="s">
        <v>39</v>
      </c>
      <c r="I222" s="630">
        <v>127</v>
      </c>
      <c r="J222" s="630">
        <v>187</v>
      </c>
      <c r="K222" s="630">
        <v>127</v>
      </c>
      <c r="L222" s="550" t="s">
        <v>2303</v>
      </c>
      <c r="M222" s="558" t="s">
        <v>258</v>
      </c>
      <c r="N222" s="558">
        <v>65</v>
      </c>
      <c r="O222" s="632">
        <v>0</v>
      </c>
      <c r="P222" s="631">
        <v>0</v>
      </c>
      <c r="Q222" s="632">
        <v>0</v>
      </c>
      <c r="R222" s="632">
        <v>0</v>
      </c>
      <c r="S222" s="563">
        <v>20</v>
      </c>
      <c r="T222" s="563">
        <v>22</v>
      </c>
      <c r="U222" s="560">
        <v>0</v>
      </c>
      <c r="V222" s="560">
        <v>0</v>
      </c>
      <c r="W222" s="560">
        <v>0</v>
      </c>
      <c r="X222" s="560">
        <v>0</v>
      </c>
      <c r="Y222" s="560">
        <v>0</v>
      </c>
      <c r="Z222" s="560">
        <v>0</v>
      </c>
      <c r="AA222" s="119">
        <f>INDEX('SPECIAL CONDITIONS '!$A$9:$D$174,MATCH('PRINT TARIFF'!$E222,'SPECIAL CONDITIONS '!$C$9:$C$174,0),MATCH("ID",'SPECIAL CONDITIONS '!$A$8:$D$8,0))</f>
        <v>42</v>
      </c>
      <c r="AB222" s="117" t="s">
        <v>223</v>
      </c>
      <c r="AC222" s="120" t="s">
        <v>224</v>
      </c>
      <c r="AD222" s="120" t="s">
        <v>225</v>
      </c>
      <c r="AE222" s="120">
        <v>1000</v>
      </c>
      <c r="AF222" s="121">
        <f>HOME!$F$18</f>
        <v>46204</v>
      </c>
      <c r="AG222" s="121">
        <f>HOME!$L$18</f>
        <v>46217</v>
      </c>
      <c r="AH222" s="122" t="b">
        <v>1</v>
      </c>
      <c r="AI222" s="176"/>
      <c r="AJ222" s="172"/>
      <c r="AK222" s="193"/>
      <c r="AL222" s="122"/>
      <c r="AM222" s="122"/>
      <c r="AN222" s="122"/>
    </row>
    <row r="223" spans="1:40" s="123" customFormat="1" ht="12.75" customHeight="1" x14ac:dyDescent="0.2">
      <c r="A223" s="411" t="s">
        <v>440</v>
      </c>
      <c r="B223" s="544" t="s">
        <v>237</v>
      </c>
      <c r="C223" s="617" t="s">
        <v>128</v>
      </c>
      <c r="D223" s="411" t="s">
        <v>134</v>
      </c>
      <c r="E223" s="411" t="s">
        <v>71</v>
      </c>
      <c r="F223" s="565" t="s">
        <v>253</v>
      </c>
      <c r="G223" s="610"/>
      <c r="H223" s="557" t="s">
        <v>39</v>
      </c>
      <c r="I223" s="630">
        <v>140</v>
      </c>
      <c r="J223" s="630">
        <v>200</v>
      </c>
      <c r="K223" s="630">
        <v>140</v>
      </c>
      <c r="L223" s="550" t="s">
        <v>2303</v>
      </c>
      <c r="M223" s="558" t="s">
        <v>258</v>
      </c>
      <c r="N223" s="558">
        <v>59</v>
      </c>
      <c r="O223" s="632">
        <v>0</v>
      </c>
      <c r="P223" s="631">
        <v>0</v>
      </c>
      <c r="Q223" s="632">
        <v>0</v>
      </c>
      <c r="R223" s="632">
        <v>0</v>
      </c>
      <c r="S223" s="563">
        <v>20</v>
      </c>
      <c r="T223" s="563">
        <v>22</v>
      </c>
      <c r="U223" s="560">
        <v>0</v>
      </c>
      <c r="V223" s="560">
        <v>0</v>
      </c>
      <c r="W223" s="560">
        <v>0</v>
      </c>
      <c r="X223" s="560">
        <v>0</v>
      </c>
      <c r="Y223" s="560">
        <v>0</v>
      </c>
      <c r="Z223" s="560">
        <v>0</v>
      </c>
      <c r="AA223" s="119">
        <f>INDEX('SPECIAL CONDITIONS '!$A$9:$D$174,MATCH('PRINT TARIFF'!$E223,'SPECIAL CONDITIONS '!$C$9:$C$174,0),MATCH("ID",'SPECIAL CONDITIONS '!$A$8:$D$8,0))</f>
        <v>42</v>
      </c>
      <c r="AB223" s="117" t="s">
        <v>223</v>
      </c>
      <c r="AC223" s="120" t="s">
        <v>224</v>
      </c>
      <c r="AD223" s="120" t="s">
        <v>225</v>
      </c>
      <c r="AE223" s="120">
        <v>1000</v>
      </c>
      <c r="AF223" s="121">
        <f>HOME!$F$18</f>
        <v>46204</v>
      </c>
      <c r="AG223" s="121">
        <f>HOME!$L$18</f>
        <v>46217</v>
      </c>
      <c r="AH223" s="122" t="b">
        <v>1</v>
      </c>
      <c r="AI223" s="176"/>
      <c r="AJ223" s="172"/>
      <c r="AK223" s="193"/>
      <c r="AL223" s="122"/>
      <c r="AM223" s="122"/>
      <c r="AN223" s="122"/>
    </row>
    <row r="224" spans="1:40" s="123" customFormat="1" ht="12.75" customHeight="1" x14ac:dyDescent="0.2">
      <c r="A224" s="411" t="s">
        <v>437</v>
      </c>
      <c r="B224" s="544" t="s">
        <v>238</v>
      </c>
      <c r="C224" s="617" t="s">
        <v>128</v>
      </c>
      <c r="D224" s="411" t="s">
        <v>134</v>
      </c>
      <c r="E224" s="411" t="s">
        <v>71</v>
      </c>
      <c r="F224" s="565" t="s">
        <v>253</v>
      </c>
      <c r="G224" s="610"/>
      <c r="H224" s="557" t="s">
        <v>39</v>
      </c>
      <c r="I224" s="630">
        <v>102</v>
      </c>
      <c r="J224" s="630">
        <v>162</v>
      </c>
      <c r="K224" s="630">
        <v>102</v>
      </c>
      <c r="L224" s="550" t="s">
        <v>2303</v>
      </c>
      <c r="M224" s="558" t="s">
        <v>258</v>
      </c>
      <c r="N224" s="558">
        <v>59</v>
      </c>
      <c r="O224" s="632">
        <v>0</v>
      </c>
      <c r="P224" s="631">
        <v>0</v>
      </c>
      <c r="Q224" s="632">
        <v>0</v>
      </c>
      <c r="R224" s="632">
        <v>0</v>
      </c>
      <c r="S224" s="563">
        <v>20</v>
      </c>
      <c r="T224" s="563">
        <v>22</v>
      </c>
      <c r="U224" s="560">
        <v>0</v>
      </c>
      <c r="V224" s="560">
        <v>0</v>
      </c>
      <c r="W224" s="560">
        <v>0</v>
      </c>
      <c r="X224" s="560">
        <v>0</v>
      </c>
      <c r="Y224" s="560">
        <v>0</v>
      </c>
      <c r="Z224" s="560">
        <v>0</v>
      </c>
      <c r="AA224" s="119">
        <f>INDEX('SPECIAL CONDITIONS '!$A$9:$D$174,MATCH('PRINT TARIFF'!$E224,'SPECIAL CONDITIONS '!$C$9:$C$174,0),MATCH("ID",'SPECIAL CONDITIONS '!$A$8:$D$8,0))</f>
        <v>42</v>
      </c>
      <c r="AB224" s="117" t="s">
        <v>223</v>
      </c>
      <c r="AC224" s="120" t="s">
        <v>224</v>
      </c>
      <c r="AD224" s="120" t="s">
        <v>225</v>
      </c>
      <c r="AE224" s="120">
        <v>1000</v>
      </c>
      <c r="AF224" s="121">
        <f>HOME!$F$18</f>
        <v>46204</v>
      </c>
      <c r="AG224" s="121">
        <f>HOME!$L$18</f>
        <v>46217</v>
      </c>
      <c r="AH224" s="122" t="b">
        <v>1</v>
      </c>
      <c r="AI224" s="176"/>
      <c r="AJ224" s="172"/>
      <c r="AK224" s="193"/>
      <c r="AL224" s="122"/>
      <c r="AM224" s="122"/>
      <c r="AN224" s="122"/>
    </row>
    <row r="225" spans="1:40" s="123" customFormat="1" ht="12.75" customHeight="1" x14ac:dyDescent="0.2">
      <c r="A225" s="411" t="s">
        <v>436</v>
      </c>
      <c r="B225" s="544" t="s">
        <v>239</v>
      </c>
      <c r="C225" s="617" t="s">
        <v>128</v>
      </c>
      <c r="D225" s="411" t="s">
        <v>134</v>
      </c>
      <c r="E225" s="411" t="s">
        <v>71</v>
      </c>
      <c r="F225" s="565" t="s">
        <v>253</v>
      </c>
      <c r="G225" s="610"/>
      <c r="H225" s="557" t="s">
        <v>39</v>
      </c>
      <c r="I225" s="630">
        <v>102</v>
      </c>
      <c r="J225" s="630">
        <v>162</v>
      </c>
      <c r="K225" s="630">
        <v>102</v>
      </c>
      <c r="L225" s="550" t="s">
        <v>2303</v>
      </c>
      <c r="M225" s="558" t="s">
        <v>258</v>
      </c>
      <c r="N225" s="558">
        <v>54</v>
      </c>
      <c r="O225" s="632">
        <v>0</v>
      </c>
      <c r="P225" s="631">
        <v>0</v>
      </c>
      <c r="Q225" s="632">
        <v>0</v>
      </c>
      <c r="R225" s="632">
        <v>0</v>
      </c>
      <c r="S225" s="563">
        <v>20</v>
      </c>
      <c r="T225" s="563">
        <v>22</v>
      </c>
      <c r="U225" s="560">
        <v>0</v>
      </c>
      <c r="V225" s="560">
        <v>0</v>
      </c>
      <c r="W225" s="560">
        <v>0</v>
      </c>
      <c r="X225" s="560">
        <v>0</v>
      </c>
      <c r="Y225" s="560">
        <v>0</v>
      </c>
      <c r="Z225" s="560">
        <v>0</v>
      </c>
      <c r="AA225" s="119">
        <f>INDEX('SPECIAL CONDITIONS '!$A$9:$D$174,MATCH('PRINT TARIFF'!$E225,'SPECIAL CONDITIONS '!$C$9:$C$174,0),MATCH("ID",'SPECIAL CONDITIONS '!$A$8:$D$8,0))</f>
        <v>42</v>
      </c>
      <c r="AB225" s="117" t="s">
        <v>223</v>
      </c>
      <c r="AC225" s="120" t="s">
        <v>224</v>
      </c>
      <c r="AD225" s="120" t="s">
        <v>225</v>
      </c>
      <c r="AE225" s="120">
        <v>1000</v>
      </c>
      <c r="AF225" s="121">
        <f>HOME!$F$18</f>
        <v>46204</v>
      </c>
      <c r="AG225" s="121">
        <f>HOME!$L$18</f>
        <v>46217</v>
      </c>
      <c r="AH225" s="122" t="b">
        <v>1</v>
      </c>
      <c r="AI225" s="176"/>
      <c r="AJ225" s="172"/>
      <c r="AK225" s="193"/>
      <c r="AL225" s="122"/>
      <c r="AM225" s="122"/>
      <c r="AN225" s="122"/>
    </row>
    <row r="226" spans="1:40" s="123" customFormat="1" ht="12.75" customHeight="1" x14ac:dyDescent="0.2">
      <c r="A226" s="411" t="s">
        <v>439</v>
      </c>
      <c r="B226" s="544" t="s">
        <v>235</v>
      </c>
      <c r="C226" s="617" t="s">
        <v>2018</v>
      </c>
      <c r="D226" s="411" t="s">
        <v>135</v>
      </c>
      <c r="E226" s="411" t="s">
        <v>2114</v>
      </c>
      <c r="F226" s="565" t="s">
        <v>2113</v>
      </c>
      <c r="G226" s="610"/>
      <c r="H226" s="575" t="s">
        <v>39</v>
      </c>
      <c r="I226" s="630">
        <v>142</v>
      </c>
      <c r="J226" s="630">
        <v>142</v>
      </c>
      <c r="K226" s="630">
        <v>142</v>
      </c>
      <c r="L226" s="550" t="s">
        <v>2315</v>
      </c>
      <c r="M226" s="558" t="s">
        <v>242</v>
      </c>
      <c r="N226" s="558">
        <v>65</v>
      </c>
      <c r="O226" s="564">
        <v>0</v>
      </c>
      <c r="P226" s="631">
        <v>0</v>
      </c>
      <c r="Q226" s="631">
        <v>0</v>
      </c>
      <c r="R226" s="632">
        <v>0</v>
      </c>
      <c r="S226" s="563">
        <v>0</v>
      </c>
      <c r="T226" s="637">
        <v>15</v>
      </c>
      <c r="U226" s="560">
        <v>0</v>
      </c>
      <c r="V226" s="560">
        <v>0</v>
      </c>
      <c r="W226" s="560">
        <v>0</v>
      </c>
      <c r="X226" s="560">
        <v>0</v>
      </c>
      <c r="Y226" s="560">
        <v>0</v>
      </c>
      <c r="Z226" s="560">
        <v>0</v>
      </c>
      <c r="AA226" s="119">
        <f>INDEX('SPECIAL CONDITIONS '!$A$9:$D$174,MATCH('PRINT TARIFF'!$E226,'SPECIAL CONDITIONS '!$C$9:$C$174,0),MATCH("ID",'SPECIAL CONDITIONS '!$A$8:$D$8,0))</f>
        <v>43</v>
      </c>
      <c r="AB226" s="117" t="s">
        <v>223</v>
      </c>
      <c r="AC226" s="120" t="s">
        <v>224</v>
      </c>
      <c r="AD226" s="120" t="s">
        <v>225</v>
      </c>
      <c r="AE226" s="120">
        <v>1000</v>
      </c>
      <c r="AF226" s="121">
        <f>HOME!$F$18</f>
        <v>46204</v>
      </c>
      <c r="AG226" s="121">
        <f>HOME!$L$18</f>
        <v>46217</v>
      </c>
      <c r="AH226" s="122" t="b">
        <v>1</v>
      </c>
      <c r="AI226" s="176"/>
      <c r="AJ226" s="172"/>
      <c r="AK226" s="193"/>
      <c r="AL226" s="122"/>
      <c r="AM226" s="122"/>
      <c r="AN226" s="122"/>
    </row>
    <row r="227" spans="1:40" s="123" customFormat="1" ht="12.75" customHeight="1" x14ac:dyDescent="0.2">
      <c r="A227" s="411" t="s">
        <v>438</v>
      </c>
      <c r="B227" s="544" t="s">
        <v>236</v>
      </c>
      <c r="C227" s="617" t="s">
        <v>2018</v>
      </c>
      <c r="D227" s="411" t="s">
        <v>135</v>
      </c>
      <c r="E227" s="411" t="s">
        <v>2114</v>
      </c>
      <c r="F227" s="565" t="s">
        <v>2113</v>
      </c>
      <c r="G227" s="610"/>
      <c r="H227" s="575" t="s">
        <v>39</v>
      </c>
      <c r="I227" s="630">
        <v>147</v>
      </c>
      <c r="J227" s="630">
        <v>147</v>
      </c>
      <c r="K227" s="630">
        <v>147</v>
      </c>
      <c r="L227" s="550" t="s">
        <v>2315</v>
      </c>
      <c r="M227" s="558" t="s">
        <v>242</v>
      </c>
      <c r="N227" s="558">
        <v>79</v>
      </c>
      <c r="O227" s="564">
        <v>0</v>
      </c>
      <c r="P227" s="631">
        <v>0</v>
      </c>
      <c r="Q227" s="631">
        <v>0</v>
      </c>
      <c r="R227" s="632">
        <v>0</v>
      </c>
      <c r="S227" s="563">
        <v>0</v>
      </c>
      <c r="T227" s="637">
        <v>15</v>
      </c>
      <c r="U227" s="560">
        <v>0</v>
      </c>
      <c r="V227" s="560">
        <v>0</v>
      </c>
      <c r="W227" s="560">
        <v>0</v>
      </c>
      <c r="X227" s="560">
        <v>0</v>
      </c>
      <c r="Y227" s="560">
        <v>0</v>
      </c>
      <c r="Z227" s="560">
        <v>0</v>
      </c>
      <c r="AA227" s="119">
        <f>INDEX('SPECIAL CONDITIONS '!$A$9:$D$174,MATCH('PRINT TARIFF'!$E227,'SPECIAL CONDITIONS '!$C$9:$C$174,0),MATCH("ID",'SPECIAL CONDITIONS '!$A$8:$D$8,0))</f>
        <v>43</v>
      </c>
      <c r="AB227" s="117" t="s">
        <v>223</v>
      </c>
      <c r="AC227" s="120" t="s">
        <v>224</v>
      </c>
      <c r="AD227" s="120" t="s">
        <v>225</v>
      </c>
      <c r="AE227" s="120">
        <v>1000</v>
      </c>
      <c r="AF227" s="121">
        <f>HOME!$F$18</f>
        <v>46204</v>
      </c>
      <c r="AG227" s="121">
        <f>HOME!$L$18</f>
        <v>46217</v>
      </c>
      <c r="AH227" s="122" t="b">
        <v>1</v>
      </c>
      <c r="AI227" s="176"/>
      <c r="AJ227" s="172"/>
      <c r="AK227" s="193"/>
      <c r="AL227" s="122"/>
      <c r="AM227" s="122"/>
      <c r="AN227" s="122"/>
    </row>
    <row r="228" spans="1:40" s="123" customFormat="1" ht="12.75" customHeight="1" x14ac:dyDescent="0.2">
      <c r="A228" s="411" t="s">
        <v>440</v>
      </c>
      <c r="B228" s="544" t="s">
        <v>237</v>
      </c>
      <c r="C228" s="617" t="s">
        <v>2018</v>
      </c>
      <c r="D228" s="411" t="s">
        <v>135</v>
      </c>
      <c r="E228" s="411" t="s">
        <v>2114</v>
      </c>
      <c r="F228" s="565" t="s">
        <v>2113</v>
      </c>
      <c r="G228" s="610"/>
      <c r="H228" s="575" t="s">
        <v>39</v>
      </c>
      <c r="I228" s="630">
        <v>142</v>
      </c>
      <c r="J228" s="630">
        <v>142</v>
      </c>
      <c r="K228" s="630">
        <v>142</v>
      </c>
      <c r="L228" s="550" t="s">
        <v>2315</v>
      </c>
      <c r="M228" s="558" t="s">
        <v>242</v>
      </c>
      <c r="N228" s="558">
        <v>70</v>
      </c>
      <c r="O228" s="564">
        <v>0</v>
      </c>
      <c r="P228" s="631">
        <v>0</v>
      </c>
      <c r="Q228" s="631">
        <v>0</v>
      </c>
      <c r="R228" s="632">
        <v>0</v>
      </c>
      <c r="S228" s="563">
        <v>0</v>
      </c>
      <c r="T228" s="637">
        <v>15</v>
      </c>
      <c r="U228" s="560">
        <v>0</v>
      </c>
      <c r="V228" s="560">
        <v>0</v>
      </c>
      <c r="W228" s="560">
        <v>0</v>
      </c>
      <c r="X228" s="560">
        <v>0</v>
      </c>
      <c r="Y228" s="560">
        <v>0</v>
      </c>
      <c r="Z228" s="560">
        <v>0</v>
      </c>
      <c r="AA228" s="119">
        <f>INDEX('SPECIAL CONDITIONS '!$A$9:$D$174,MATCH('PRINT TARIFF'!$E228,'SPECIAL CONDITIONS '!$C$9:$C$174,0),MATCH("ID",'SPECIAL CONDITIONS '!$A$8:$D$8,0))</f>
        <v>43</v>
      </c>
      <c r="AB228" s="117" t="s">
        <v>223</v>
      </c>
      <c r="AC228" s="120" t="s">
        <v>224</v>
      </c>
      <c r="AD228" s="120" t="s">
        <v>225</v>
      </c>
      <c r="AE228" s="120">
        <v>1000</v>
      </c>
      <c r="AF228" s="121">
        <f>HOME!$F$18</f>
        <v>46204</v>
      </c>
      <c r="AG228" s="121">
        <f>HOME!$L$18</f>
        <v>46217</v>
      </c>
      <c r="AH228" s="122" t="b">
        <v>1</v>
      </c>
      <c r="AI228" s="176"/>
      <c r="AJ228" s="172"/>
      <c r="AK228" s="193"/>
      <c r="AL228" s="122"/>
      <c r="AM228" s="122"/>
      <c r="AN228" s="122"/>
    </row>
    <row r="229" spans="1:40" s="123" customFormat="1" ht="12.75" customHeight="1" x14ac:dyDescent="0.2">
      <c r="A229" s="411" t="s">
        <v>437</v>
      </c>
      <c r="B229" s="544" t="s">
        <v>238</v>
      </c>
      <c r="C229" s="617" t="s">
        <v>2018</v>
      </c>
      <c r="D229" s="411" t="s">
        <v>135</v>
      </c>
      <c r="E229" s="411" t="s">
        <v>2114</v>
      </c>
      <c r="F229" s="569" t="s">
        <v>2113</v>
      </c>
      <c r="G229" s="610"/>
      <c r="H229" s="575" t="s">
        <v>39</v>
      </c>
      <c r="I229" s="630">
        <v>123</v>
      </c>
      <c r="J229" s="630">
        <v>123</v>
      </c>
      <c r="K229" s="630">
        <v>123</v>
      </c>
      <c r="L229" s="550" t="s">
        <v>2315</v>
      </c>
      <c r="M229" s="558" t="s">
        <v>242</v>
      </c>
      <c r="N229" s="558">
        <v>71</v>
      </c>
      <c r="O229" s="564">
        <v>0</v>
      </c>
      <c r="P229" s="631">
        <v>0</v>
      </c>
      <c r="Q229" s="631">
        <v>0</v>
      </c>
      <c r="R229" s="632">
        <v>0</v>
      </c>
      <c r="S229" s="563">
        <v>0</v>
      </c>
      <c r="T229" s="637">
        <v>15</v>
      </c>
      <c r="U229" s="560">
        <v>0</v>
      </c>
      <c r="V229" s="560">
        <v>0</v>
      </c>
      <c r="W229" s="560">
        <v>0</v>
      </c>
      <c r="X229" s="560">
        <v>0</v>
      </c>
      <c r="Y229" s="560">
        <v>0</v>
      </c>
      <c r="Z229" s="560">
        <v>0</v>
      </c>
      <c r="AA229" s="119">
        <f>INDEX('SPECIAL CONDITIONS '!$A$9:$D$174,MATCH('PRINT TARIFF'!$E229,'SPECIAL CONDITIONS '!$C$9:$C$174,0),MATCH("ID",'SPECIAL CONDITIONS '!$A$8:$D$8,0))</f>
        <v>43</v>
      </c>
      <c r="AB229" s="117" t="s">
        <v>223</v>
      </c>
      <c r="AC229" s="120" t="s">
        <v>224</v>
      </c>
      <c r="AD229" s="120" t="s">
        <v>225</v>
      </c>
      <c r="AE229" s="120">
        <v>1000</v>
      </c>
      <c r="AF229" s="121">
        <f>HOME!$F$18</f>
        <v>46204</v>
      </c>
      <c r="AG229" s="121">
        <f>HOME!$L$18</f>
        <v>46217</v>
      </c>
      <c r="AH229" s="122" t="b">
        <v>1</v>
      </c>
      <c r="AI229" s="176"/>
      <c r="AJ229" s="172"/>
      <c r="AK229" s="193"/>
      <c r="AL229" s="122"/>
      <c r="AM229" s="122"/>
      <c r="AN229" s="122"/>
    </row>
    <row r="230" spans="1:40" s="123" customFormat="1" ht="12.75" customHeight="1" x14ac:dyDescent="0.2">
      <c r="A230" s="411" t="s">
        <v>436</v>
      </c>
      <c r="B230" s="544" t="s">
        <v>239</v>
      </c>
      <c r="C230" s="617" t="s">
        <v>2018</v>
      </c>
      <c r="D230" s="411" t="s">
        <v>135</v>
      </c>
      <c r="E230" s="411" t="s">
        <v>2114</v>
      </c>
      <c r="F230" s="569" t="s">
        <v>2113</v>
      </c>
      <c r="G230" s="610"/>
      <c r="H230" s="575" t="s">
        <v>39</v>
      </c>
      <c r="I230" s="630">
        <v>123</v>
      </c>
      <c r="J230" s="630">
        <v>123</v>
      </c>
      <c r="K230" s="630">
        <v>123</v>
      </c>
      <c r="L230" s="550" t="s">
        <v>2315</v>
      </c>
      <c r="M230" s="558" t="s">
        <v>242</v>
      </c>
      <c r="N230" s="558">
        <v>66</v>
      </c>
      <c r="O230" s="564">
        <v>0</v>
      </c>
      <c r="P230" s="631">
        <v>0</v>
      </c>
      <c r="Q230" s="631">
        <v>0</v>
      </c>
      <c r="R230" s="632">
        <v>0</v>
      </c>
      <c r="S230" s="563">
        <v>0</v>
      </c>
      <c r="T230" s="637">
        <v>15</v>
      </c>
      <c r="U230" s="560">
        <v>0</v>
      </c>
      <c r="V230" s="560">
        <v>0</v>
      </c>
      <c r="W230" s="560">
        <v>0</v>
      </c>
      <c r="X230" s="560">
        <v>0</v>
      </c>
      <c r="Y230" s="560">
        <v>0</v>
      </c>
      <c r="Z230" s="560">
        <v>0</v>
      </c>
      <c r="AA230" s="119">
        <f>INDEX('SPECIAL CONDITIONS '!$A$9:$D$174,MATCH('PRINT TARIFF'!$E230,'SPECIAL CONDITIONS '!$C$9:$C$174,0),MATCH("ID",'SPECIAL CONDITIONS '!$A$8:$D$8,0))</f>
        <v>43</v>
      </c>
      <c r="AB230" s="117" t="s">
        <v>223</v>
      </c>
      <c r="AC230" s="120" t="s">
        <v>224</v>
      </c>
      <c r="AD230" s="120" t="s">
        <v>225</v>
      </c>
      <c r="AE230" s="120">
        <v>1000</v>
      </c>
      <c r="AF230" s="121">
        <f>HOME!$F$18</f>
        <v>46204</v>
      </c>
      <c r="AG230" s="121">
        <f>HOME!$L$18</f>
        <v>46217</v>
      </c>
      <c r="AH230" s="122" t="b">
        <v>1</v>
      </c>
      <c r="AI230" s="176"/>
      <c r="AJ230" s="172"/>
      <c r="AK230" s="193"/>
      <c r="AL230" s="122"/>
      <c r="AM230" s="122"/>
      <c r="AN230" s="122"/>
    </row>
    <row r="231" spans="1:40" s="123" customFormat="1" ht="12.75" customHeight="1" x14ac:dyDescent="0.2">
      <c r="A231" s="411" t="s">
        <v>439</v>
      </c>
      <c r="B231" s="544" t="s">
        <v>235</v>
      </c>
      <c r="C231" s="617" t="s">
        <v>2018</v>
      </c>
      <c r="D231" s="411" t="s">
        <v>135</v>
      </c>
      <c r="E231" s="411" t="s">
        <v>387</v>
      </c>
      <c r="F231" s="565" t="s">
        <v>254</v>
      </c>
      <c r="G231" s="610"/>
      <c r="H231" s="557" t="s">
        <v>39</v>
      </c>
      <c r="I231" s="630">
        <v>114</v>
      </c>
      <c r="J231" s="630">
        <v>114</v>
      </c>
      <c r="K231" s="630">
        <v>114</v>
      </c>
      <c r="L231" s="550" t="s">
        <v>2315</v>
      </c>
      <c r="M231" s="558" t="s">
        <v>242</v>
      </c>
      <c r="N231" s="558">
        <v>65</v>
      </c>
      <c r="O231" s="564">
        <v>0</v>
      </c>
      <c r="P231" s="631">
        <v>0</v>
      </c>
      <c r="Q231" s="631">
        <v>0</v>
      </c>
      <c r="R231" s="632">
        <v>0</v>
      </c>
      <c r="S231" s="563">
        <v>0</v>
      </c>
      <c r="T231" s="637">
        <v>15</v>
      </c>
      <c r="U231" s="560">
        <v>0</v>
      </c>
      <c r="V231" s="560">
        <v>0</v>
      </c>
      <c r="W231" s="560">
        <v>0</v>
      </c>
      <c r="X231" s="560">
        <v>0</v>
      </c>
      <c r="Y231" s="560">
        <v>0</v>
      </c>
      <c r="Z231" s="560">
        <v>0</v>
      </c>
      <c r="AA231" s="119">
        <f>INDEX('SPECIAL CONDITIONS '!$A$9:$D$174,MATCH('PRINT TARIFF'!$E231,'SPECIAL CONDITIONS '!$C$9:$C$174,0),MATCH("ID",'SPECIAL CONDITIONS '!$A$8:$D$8,0))</f>
        <v>44</v>
      </c>
      <c r="AB231" s="117" t="s">
        <v>223</v>
      </c>
      <c r="AC231" s="120" t="s">
        <v>224</v>
      </c>
      <c r="AD231" s="120" t="s">
        <v>225</v>
      </c>
      <c r="AE231" s="120">
        <v>1000</v>
      </c>
      <c r="AF231" s="121">
        <f>HOME!$F$18</f>
        <v>46204</v>
      </c>
      <c r="AG231" s="121">
        <f>HOME!$L$18</f>
        <v>46217</v>
      </c>
      <c r="AH231" s="122" t="b">
        <v>1</v>
      </c>
      <c r="AI231" s="176"/>
      <c r="AJ231" s="172"/>
      <c r="AK231" s="193"/>
      <c r="AL231" s="122"/>
      <c r="AM231" s="122"/>
      <c r="AN231" s="122"/>
    </row>
    <row r="232" spans="1:40" s="123" customFormat="1" ht="12.75" customHeight="1" x14ac:dyDescent="0.2">
      <c r="A232" s="411" t="s">
        <v>438</v>
      </c>
      <c r="B232" s="544" t="s">
        <v>236</v>
      </c>
      <c r="C232" s="617" t="s">
        <v>2018</v>
      </c>
      <c r="D232" s="411" t="s">
        <v>135</v>
      </c>
      <c r="E232" s="411" t="s">
        <v>387</v>
      </c>
      <c r="F232" s="565" t="s">
        <v>254</v>
      </c>
      <c r="G232" s="610"/>
      <c r="H232" s="557" t="s">
        <v>39</v>
      </c>
      <c r="I232" s="630">
        <v>123</v>
      </c>
      <c r="J232" s="630">
        <v>123</v>
      </c>
      <c r="K232" s="630">
        <v>123</v>
      </c>
      <c r="L232" s="550" t="s">
        <v>2315</v>
      </c>
      <c r="M232" s="558" t="s">
        <v>242</v>
      </c>
      <c r="N232" s="558">
        <v>79</v>
      </c>
      <c r="O232" s="564">
        <v>0</v>
      </c>
      <c r="P232" s="631">
        <v>0</v>
      </c>
      <c r="Q232" s="631">
        <v>0</v>
      </c>
      <c r="R232" s="632">
        <v>0</v>
      </c>
      <c r="S232" s="563">
        <v>0</v>
      </c>
      <c r="T232" s="637">
        <v>15</v>
      </c>
      <c r="U232" s="560">
        <v>0</v>
      </c>
      <c r="V232" s="560">
        <v>0</v>
      </c>
      <c r="W232" s="560">
        <v>0</v>
      </c>
      <c r="X232" s="560">
        <v>0</v>
      </c>
      <c r="Y232" s="560">
        <v>0</v>
      </c>
      <c r="Z232" s="560">
        <v>0</v>
      </c>
      <c r="AA232" s="119">
        <f>INDEX('SPECIAL CONDITIONS '!$A$9:$D$174,MATCH('PRINT TARIFF'!$E232,'SPECIAL CONDITIONS '!$C$9:$C$174,0),MATCH("ID",'SPECIAL CONDITIONS '!$A$8:$D$8,0))</f>
        <v>44</v>
      </c>
      <c r="AB232" s="117" t="s">
        <v>223</v>
      </c>
      <c r="AC232" s="120" t="s">
        <v>224</v>
      </c>
      <c r="AD232" s="120" t="s">
        <v>225</v>
      </c>
      <c r="AE232" s="120">
        <v>1000</v>
      </c>
      <c r="AF232" s="121">
        <f>HOME!$F$18</f>
        <v>46204</v>
      </c>
      <c r="AG232" s="121">
        <f>HOME!$L$18</f>
        <v>46217</v>
      </c>
      <c r="AH232" s="122" t="b">
        <v>1</v>
      </c>
      <c r="AI232" s="176"/>
      <c r="AJ232" s="172"/>
      <c r="AK232" s="193"/>
      <c r="AL232" s="122"/>
      <c r="AM232" s="122"/>
      <c r="AN232" s="122"/>
    </row>
    <row r="233" spans="1:40" s="123" customFormat="1" ht="12.75" customHeight="1" x14ac:dyDescent="0.2">
      <c r="A233" s="411" t="s">
        <v>440</v>
      </c>
      <c r="B233" s="544" t="s">
        <v>237</v>
      </c>
      <c r="C233" s="617" t="s">
        <v>2018</v>
      </c>
      <c r="D233" s="411" t="s">
        <v>135</v>
      </c>
      <c r="E233" s="411" t="s">
        <v>387</v>
      </c>
      <c r="F233" s="565" t="s">
        <v>254</v>
      </c>
      <c r="G233" s="610"/>
      <c r="H233" s="557" t="s">
        <v>39</v>
      </c>
      <c r="I233" s="630">
        <v>118</v>
      </c>
      <c r="J233" s="630">
        <v>118</v>
      </c>
      <c r="K233" s="630">
        <v>118</v>
      </c>
      <c r="L233" s="550" t="s">
        <v>2315</v>
      </c>
      <c r="M233" s="558" t="s">
        <v>242</v>
      </c>
      <c r="N233" s="558">
        <v>70</v>
      </c>
      <c r="O233" s="564">
        <v>0</v>
      </c>
      <c r="P233" s="631">
        <v>0</v>
      </c>
      <c r="Q233" s="631">
        <v>0</v>
      </c>
      <c r="R233" s="632">
        <v>0</v>
      </c>
      <c r="S233" s="563">
        <v>0</v>
      </c>
      <c r="T233" s="637">
        <v>15</v>
      </c>
      <c r="U233" s="560">
        <v>0</v>
      </c>
      <c r="V233" s="560">
        <v>0</v>
      </c>
      <c r="W233" s="560">
        <v>0</v>
      </c>
      <c r="X233" s="560">
        <v>0</v>
      </c>
      <c r="Y233" s="560">
        <v>0</v>
      </c>
      <c r="Z233" s="560">
        <v>0</v>
      </c>
      <c r="AA233" s="119">
        <f>INDEX('SPECIAL CONDITIONS '!$A$9:$D$174,MATCH('PRINT TARIFF'!$E233,'SPECIAL CONDITIONS '!$C$9:$C$174,0),MATCH("ID",'SPECIAL CONDITIONS '!$A$8:$D$8,0))</f>
        <v>44</v>
      </c>
      <c r="AB233" s="117" t="s">
        <v>223</v>
      </c>
      <c r="AC233" s="120" t="s">
        <v>224</v>
      </c>
      <c r="AD233" s="120" t="s">
        <v>225</v>
      </c>
      <c r="AE233" s="120">
        <v>1000</v>
      </c>
      <c r="AF233" s="121">
        <f>HOME!$F$18</f>
        <v>46204</v>
      </c>
      <c r="AG233" s="121">
        <f>HOME!$L$18</f>
        <v>46217</v>
      </c>
      <c r="AH233" s="122" t="b">
        <v>1</v>
      </c>
      <c r="AI233" s="176"/>
      <c r="AJ233" s="172"/>
      <c r="AK233" s="193"/>
      <c r="AL233" s="122"/>
      <c r="AM233" s="122"/>
      <c r="AN233" s="122"/>
    </row>
    <row r="234" spans="1:40" s="123" customFormat="1" ht="12.75" customHeight="1" x14ac:dyDescent="0.2">
      <c r="A234" s="411" t="s">
        <v>437</v>
      </c>
      <c r="B234" s="544" t="s">
        <v>238</v>
      </c>
      <c r="C234" s="617" t="s">
        <v>2018</v>
      </c>
      <c r="D234" s="411" t="s">
        <v>135</v>
      </c>
      <c r="E234" s="411" t="s">
        <v>387</v>
      </c>
      <c r="F234" s="569" t="s">
        <v>254</v>
      </c>
      <c r="G234" s="610"/>
      <c r="H234" s="557" t="s">
        <v>39</v>
      </c>
      <c r="I234" s="630">
        <v>101</v>
      </c>
      <c r="J234" s="630">
        <v>101</v>
      </c>
      <c r="K234" s="630">
        <v>101</v>
      </c>
      <c r="L234" s="550" t="s">
        <v>2315</v>
      </c>
      <c r="M234" s="558" t="s">
        <v>242</v>
      </c>
      <c r="N234" s="558">
        <v>71</v>
      </c>
      <c r="O234" s="564">
        <v>0</v>
      </c>
      <c r="P234" s="631">
        <v>0</v>
      </c>
      <c r="Q234" s="631">
        <v>0</v>
      </c>
      <c r="R234" s="632">
        <v>0</v>
      </c>
      <c r="S234" s="563">
        <v>0</v>
      </c>
      <c r="T234" s="637">
        <v>15</v>
      </c>
      <c r="U234" s="560">
        <v>0</v>
      </c>
      <c r="V234" s="560">
        <v>0</v>
      </c>
      <c r="W234" s="560">
        <v>0</v>
      </c>
      <c r="X234" s="560">
        <v>0</v>
      </c>
      <c r="Y234" s="560">
        <v>0</v>
      </c>
      <c r="Z234" s="560">
        <v>0</v>
      </c>
      <c r="AA234" s="119">
        <f>INDEX('SPECIAL CONDITIONS '!$A$9:$D$174,MATCH('PRINT TARIFF'!$E234,'SPECIAL CONDITIONS '!$C$9:$C$174,0),MATCH("ID",'SPECIAL CONDITIONS '!$A$8:$D$8,0))</f>
        <v>44</v>
      </c>
      <c r="AB234" s="117" t="s">
        <v>223</v>
      </c>
      <c r="AC234" s="120" t="s">
        <v>224</v>
      </c>
      <c r="AD234" s="120" t="s">
        <v>225</v>
      </c>
      <c r="AE234" s="120">
        <v>1000</v>
      </c>
      <c r="AF234" s="121">
        <f>HOME!$F$18</f>
        <v>46204</v>
      </c>
      <c r="AG234" s="121">
        <f>HOME!$L$18</f>
        <v>46217</v>
      </c>
      <c r="AH234" s="122" t="b">
        <v>1</v>
      </c>
      <c r="AI234" s="176"/>
      <c r="AJ234" s="172"/>
      <c r="AK234" s="193"/>
      <c r="AL234" s="122"/>
      <c r="AM234" s="122"/>
      <c r="AN234" s="122"/>
    </row>
    <row r="235" spans="1:40" s="123" customFormat="1" ht="12.75" customHeight="1" x14ac:dyDescent="0.2">
      <c r="A235" s="411" t="s">
        <v>436</v>
      </c>
      <c r="B235" s="544" t="s">
        <v>239</v>
      </c>
      <c r="C235" s="617" t="s">
        <v>2018</v>
      </c>
      <c r="D235" s="411" t="s">
        <v>135</v>
      </c>
      <c r="E235" s="411" t="s">
        <v>387</v>
      </c>
      <c r="F235" s="569" t="s">
        <v>254</v>
      </c>
      <c r="G235" s="610"/>
      <c r="H235" s="557" t="s">
        <v>39</v>
      </c>
      <c r="I235" s="630">
        <v>101</v>
      </c>
      <c r="J235" s="630">
        <v>101</v>
      </c>
      <c r="K235" s="630">
        <v>101</v>
      </c>
      <c r="L235" s="550" t="s">
        <v>2315</v>
      </c>
      <c r="M235" s="558" t="s">
        <v>242</v>
      </c>
      <c r="N235" s="558">
        <v>66</v>
      </c>
      <c r="O235" s="564">
        <v>0</v>
      </c>
      <c r="P235" s="631">
        <v>0</v>
      </c>
      <c r="Q235" s="631">
        <v>0</v>
      </c>
      <c r="R235" s="632">
        <v>0</v>
      </c>
      <c r="S235" s="563">
        <v>0</v>
      </c>
      <c r="T235" s="637">
        <v>15</v>
      </c>
      <c r="U235" s="560">
        <v>0</v>
      </c>
      <c r="V235" s="560">
        <v>0</v>
      </c>
      <c r="W235" s="560">
        <v>0</v>
      </c>
      <c r="X235" s="560">
        <v>0</v>
      </c>
      <c r="Y235" s="560">
        <v>0</v>
      </c>
      <c r="Z235" s="560">
        <v>0</v>
      </c>
      <c r="AA235" s="119">
        <f>INDEX('SPECIAL CONDITIONS '!$A$9:$D$174,MATCH('PRINT TARIFF'!$E235,'SPECIAL CONDITIONS '!$C$9:$C$174,0),MATCH("ID",'SPECIAL CONDITIONS '!$A$8:$D$8,0))</f>
        <v>44</v>
      </c>
      <c r="AB235" s="117" t="s">
        <v>223</v>
      </c>
      <c r="AC235" s="120" t="s">
        <v>224</v>
      </c>
      <c r="AD235" s="120" t="s">
        <v>225</v>
      </c>
      <c r="AE235" s="120">
        <v>1000</v>
      </c>
      <c r="AF235" s="121">
        <f>HOME!$F$18</f>
        <v>46204</v>
      </c>
      <c r="AG235" s="121">
        <f>HOME!$L$18</f>
        <v>46217</v>
      </c>
      <c r="AH235" s="122" t="b">
        <v>1</v>
      </c>
      <c r="AI235" s="176"/>
      <c r="AJ235" s="172"/>
      <c r="AK235" s="193"/>
      <c r="AL235" s="122"/>
      <c r="AM235" s="122"/>
      <c r="AN235" s="122"/>
    </row>
    <row r="236" spans="1:40" s="123" customFormat="1" ht="12.75" customHeight="1" x14ac:dyDescent="0.2">
      <c r="A236" s="411" t="s">
        <v>439</v>
      </c>
      <c r="B236" s="544" t="s">
        <v>235</v>
      </c>
      <c r="C236" s="617" t="s">
        <v>2018</v>
      </c>
      <c r="D236" s="411" t="s">
        <v>135</v>
      </c>
      <c r="E236" s="411" t="s">
        <v>159</v>
      </c>
      <c r="F236" s="565" t="s">
        <v>255</v>
      </c>
      <c r="G236" s="610"/>
      <c r="H236" s="557" t="s">
        <v>39</v>
      </c>
      <c r="I236" s="630">
        <v>129</v>
      </c>
      <c r="J236" s="630">
        <v>129</v>
      </c>
      <c r="K236" s="630">
        <v>129</v>
      </c>
      <c r="L236" s="550" t="s">
        <v>2315</v>
      </c>
      <c r="M236" s="558" t="s">
        <v>242</v>
      </c>
      <c r="N236" s="558">
        <v>65</v>
      </c>
      <c r="O236" s="564">
        <v>0</v>
      </c>
      <c r="P236" s="631">
        <v>0</v>
      </c>
      <c r="Q236" s="631">
        <v>0</v>
      </c>
      <c r="R236" s="632">
        <v>0</v>
      </c>
      <c r="S236" s="563">
        <v>0</v>
      </c>
      <c r="T236" s="637">
        <v>15</v>
      </c>
      <c r="U236" s="560">
        <v>0</v>
      </c>
      <c r="V236" s="560">
        <v>0</v>
      </c>
      <c r="W236" s="560">
        <v>0</v>
      </c>
      <c r="X236" s="560">
        <v>0</v>
      </c>
      <c r="Y236" s="560">
        <v>0</v>
      </c>
      <c r="Z236" s="560">
        <v>0</v>
      </c>
      <c r="AA236" s="119">
        <f>INDEX('SPECIAL CONDITIONS '!$A$9:$D$174,MATCH('PRINT TARIFF'!$E236,'SPECIAL CONDITIONS '!$C$9:$C$174,0),MATCH("ID",'SPECIAL CONDITIONS '!$A$8:$D$8,0))</f>
        <v>45</v>
      </c>
      <c r="AB236" s="117" t="s">
        <v>223</v>
      </c>
      <c r="AC236" s="120" t="s">
        <v>224</v>
      </c>
      <c r="AD236" s="120" t="s">
        <v>225</v>
      </c>
      <c r="AE236" s="120">
        <v>1000</v>
      </c>
      <c r="AF236" s="121">
        <f>HOME!$F$18</f>
        <v>46204</v>
      </c>
      <c r="AG236" s="121">
        <f>HOME!$L$18</f>
        <v>46217</v>
      </c>
      <c r="AH236" s="122" t="b">
        <v>1</v>
      </c>
      <c r="AI236" s="176"/>
      <c r="AJ236" s="172"/>
      <c r="AK236" s="193"/>
      <c r="AL236" s="122"/>
      <c r="AM236" s="122"/>
      <c r="AN236" s="122"/>
    </row>
    <row r="237" spans="1:40" s="123" customFormat="1" ht="12.75" customHeight="1" x14ac:dyDescent="0.2">
      <c r="A237" s="411" t="s">
        <v>438</v>
      </c>
      <c r="B237" s="544" t="s">
        <v>236</v>
      </c>
      <c r="C237" s="617" t="s">
        <v>2018</v>
      </c>
      <c r="D237" s="411" t="s">
        <v>135</v>
      </c>
      <c r="E237" s="411" t="s">
        <v>159</v>
      </c>
      <c r="F237" s="565" t="s">
        <v>255</v>
      </c>
      <c r="G237" s="610"/>
      <c r="H237" s="557" t="s">
        <v>39</v>
      </c>
      <c r="I237" s="630">
        <v>132</v>
      </c>
      <c r="J237" s="630">
        <v>132</v>
      </c>
      <c r="K237" s="630">
        <v>132</v>
      </c>
      <c r="L237" s="550" t="s">
        <v>2315</v>
      </c>
      <c r="M237" s="558" t="s">
        <v>242</v>
      </c>
      <c r="N237" s="558">
        <v>79</v>
      </c>
      <c r="O237" s="564">
        <v>0</v>
      </c>
      <c r="P237" s="631">
        <v>0</v>
      </c>
      <c r="Q237" s="631">
        <v>0</v>
      </c>
      <c r="R237" s="632">
        <v>0</v>
      </c>
      <c r="S237" s="563">
        <v>0</v>
      </c>
      <c r="T237" s="637">
        <v>15</v>
      </c>
      <c r="U237" s="560">
        <v>0</v>
      </c>
      <c r="V237" s="560">
        <v>0</v>
      </c>
      <c r="W237" s="560">
        <v>0</v>
      </c>
      <c r="X237" s="560">
        <v>0</v>
      </c>
      <c r="Y237" s="560">
        <v>0</v>
      </c>
      <c r="Z237" s="560">
        <v>0</v>
      </c>
      <c r="AA237" s="119">
        <f>INDEX('SPECIAL CONDITIONS '!$A$9:$D$174,MATCH('PRINT TARIFF'!$E237,'SPECIAL CONDITIONS '!$C$9:$C$174,0),MATCH("ID",'SPECIAL CONDITIONS '!$A$8:$D$8,0))</f>
        <v>45</v>
      </c>
      <c r="AB237" s="117" t="s">
        <v>223</v>
      </c>
      <c r="AC237" s="120" t="s">
        <v>224</v>
      </c>
      <c r="AD237" s="120" t="s">
        <v>225</v>
      </c>
      <c r="AE237" s="120">
        <v>1000</v>
      </c>
      <c r="AF237" s="121">
        <f>HOME!$F$18</f>
        <v>46204</v>
      </c>
      <c r="AG237" s="121">
        <f>HOME!$L$18</f>
        <v>46217</v>
      </c>
      <c r="AH237" s="122" t="b">
        <v>1</v>
      </c>
      <c r="AI237" s="176"/>
      <c r="AJ237" s="172"/>
      <c r="AK237" s="193"/>
      <c r="AL237" s="122"/>
      <c r="AM237" s="122"/>
      <c r="AN237" s="122"/>
    </row>
    <row r="238" spans="1:40" s="123" customFormat="1" ht="12.75" customHeight="1" x14ac:dyDescent="0.2">
      <c r="A238" s="411" t="s">
        <v>440</v>
      </c>
      <c r="B238" s="544" t="s">
        <v>237</v>
      </c>
      <c r="C238" s="617" t="s">
        <v>2018</v>
      </c>
      <c r="D238" s="411" t="s">
        <v>135</v>
      </c>
      <c r="E238" s="411" t="s">
        <v>159</v>
      </c>
      <c r="F238" s="565" t="s">
        <v>255</v>
      </c>
      <c r="G238" s="610"/>
      <c r="H238" s="557" t="s">
        <v>39</v>
      </c>
      <c r="I238" s="630">
        <v>125</v>
      </c>
      <c r="J238" s="630">
        <v>125</v>
      </c>
      <c r="K238" s="630">
        <v>125</v>
      </c>
      <c r="L238" s="550" t="s">
        <v>2315</v>
      </c>
      <c r="M238" s="558" t="s">
        <v>242</v>
      </c>
      <c r="N238" s="558">
        <v>70</v>
      </c>
      <c r="O238" s="564">
        <v>0</v>
      </c>
      <c r="P238" s="631">
        <v>0</v>
      </c>
      <c r="Q238" s="631">
        <v>0</v>
      </c>
      <c r="R238" s="632">
        <v>0</v>
      </c>
      <c r="S238" s="563">
        <v>0</v>
      </c>
      <c r="T238" s="637">
        <v>15</v>
      </c>
      <c r="U238" s="560">
        <v>0</v>
      </c>
      <c r="V238" s="560">
        <v>0</v>
      </c>
      <c r="W238" s="560">
        <v>0</v>
      </c>
      <c r="X238" s="560">
        <v>0</v>
      </c>
      <c r="Y238" s="560">
        <v>0</v>
      </c>
      <c r="Z238" s="560">
        <v>0</v>
      </c>
      <c r="AA238" s="119">
        <f>INDEX('SPECIAL CONDITIONS '!$A$9:$D$174,MATCH('PRINT TARIFF'!$E238,'SPECIAL CONDITIONS '!$C$9:$C$174,0),MATCH("ID",'SPECIAL CONDITIONS '!$A$8:$D$8,0))</f>
        <v>45</v>
      </c>
      <c r="AB238" s="117" t="s">
        <v>223</v>
      </c>
      <c r="AC238" s="120" t="s">
        <v>224</v>
      </c>
      <c r="AD238" s="120" t="s">
        <v>225</v>
      </c>
      <c r="AE238" s="120">
        <v>1000</v>
      </c>
      <c r="AF238" s="121">
        <f>HOME!$F$18</f>
        <v>46204</v>
      </c>
      <c r="AG238" s="121">
        <f>HOME!$L$18</f>
        <v>46217</v>
      </c>
      <c r="AH238" s="122" t="b">
        <v>1</v>
      </c>
      <c r="AI238" s="176"/>
      <c r="AJ238" s="172"/>
      <c r="AK238" s="193"/>
      <c r="AL238" s="122"/>
      <c r="AM238" s="122"/>
      <c r="AN238" s="122"/>
    </row>
    <row r="239" spans="1:40" s="123" customFormat="1" ht="12.75" customHeight="1" x14ac:dyDescent="0.2">
      <c r="A239" s="411" t="s">
        <v>437</v>
      </c>
      <c r="B239" s="544" t="s">
        <v>238</v>
      </c>
      <c r="C239" s="617" t="s">
        <v>2018</v>
      </c>
      <c r="D239" s="411" t="s">
        <v>135</v>
      </c>
      <c r="E239" s="411" t="s">
        <v>159</v>
      </c>
      <c r="F239" s="569" t="s">
        <v>255</v>
      </c>
      <c r="G239" s="610"/>
      <c r="H239" s="557" t="s">
        <v>39</v>
      </c>
      <c r="I239" s="630">
        <v>105</v>
      </c>
      <c r="J239" s="630">
        <v>105</v>
      </c>
      <c r="K239" s="630">
        <v>105</v>
      </c>
      <c r="L239" s="550" t="s">
        <v>2315</v>
      </c>
      <c r="M239" s="558" t="s">
        <v>242</v>
      </c>
      <c r="N239" s="558">
        <v>71</v>
      </c>
      <c r="O239" s="564">
        <v>0</v>
      </c>
      <c r="P239" s="631">
        <v>0</v>
      </c>
      <c r="Q239" s="631">
        <v>0</v>
      </c>
      <c r="R239" s="632">
        <v>0</v>
      </c>
      <c r="S239" s="563">
        <v>0</v>
      </c>
      <c r="T239" s="637">
        <v>15</v>
      </c>
      <c r="U239" s="560">
        <v>0</v>
      </c>
      <c r="V239" s="560">
        <v>0</v>
      </c>
      <c r="W239" s="560">
        <v>0</v>
      </c>
      <c r="X239" s="560">
        <v>0</v>
      </c>
      <c r="Y239" s="560">
        <v>0</v>
      </c>
      <c r="Z239" s="560">
        <v>0</v>
      </c>
      <c r="AA239" s="119">
        <f>INDEX('SPECIAL CONDITIONS '!$A$9:$D$174,MATCH('PRINT TARIFF'!$E239,'SPECIAL CONDITIONS '!$C$9:$C$174,0),MATCH("ID",'SPECIAL CONDITIONS '!$A$8:$D$8,0))</f>
        <v>45</v>
      </c>
      <c r="AB239" s="117" t="s">
        <v>223</v>
      </c>
      <c r="AC239" s="120" t="s">
        <v>224</v>
      </c>
      <c r="AD239" s="120" t="s">
        <v>225</v>
      </c>
      <c r="AE239" s="120">
        <v>1000</v>
      </c>
      <c r="AF239" s="121">
        <f>HOME!$F$18</f>
        <v>46204</v>
      </c>
      <c r="AG239" s="121">
        <f>HOME!$L$18</f>
        <v>46217</v>
      </c>
      <c r="AH239" s="122" t="b">
        <v>1</v>
      </c>
      <c r="AI239" s="176"/>
      <c r="AJ239" s="172"/>
      <c r="AK239" s="193"/>
      <c r="AL239" s="122"/>
      <c r="AM239" s="122"/>
      <c r="AN239" s="122"/>
    </row>
    <row r="240" spans="1:40" s="123" customFormat="1" ht="12.75" customHeight="1" x14ac:dyDescent="0.2">
      <c r="A240" s="411" t="s">
        <v>436</v>
      </c>
      <c r="B240" s="544" t="s">
        <v>239</v>
      </c>
      <c r="C240" s="617" t="s">
        <v>2018</v>
      </c>
      <c r="D240" s="411" t="s">
        <v>135</v>
      </c>
      <c r="E240" s="411" t="s">
        <v>159</v>
      </c>
      <c r="F240" s="569" t="s">
        <v>255</v>
      </c>
      <c r="G240" s="610"/>
      <c r="H240" s="557" t="s">
        <v>39</v>
      </c>
      <c r="I240" s="630">
        <v>105</v>
      </c>
      <c r="J240" s="630">
        <v>105</v>
      </c>
      <c r="K240" s="630">
        <v>105</v>
      </c>
      <c r="L240" s="550" t="s">
        <v>2315</v>
      </c>
      <c r="M240" s="558" t="s">
        <v>242</v>
      </c>
      <c r="N240" s="558">
        <v>66</v>
      </c>
      <c r="O240" s="564">
        <v>0</v>
      </c>
      <c r="P240" s="631">
        <v>0</v>
      </c>
      <c r="Q240" s="631">
        <v>0</v>
      </c>
      <c r="R240" s="632">
        <v>0</v>
      </c>
      <c r="S240" s="563">
        <v>0</v>
      </c>
      <c r="T240" s="637">
        <v>15</v>
      </c>
      <c r="U240" s="560">
        <v>0</v>
      </c>
      <c r="V240" s="560">
        <v>0</v>
      </c>
      <c r="W240" s="560">
        <v>0</v>
      </c>
      <c r="X240" s="560">
        <v>0</v>
      </c>
      <c r="Y240" s="560">
        <v>0</v>
      </c>
      <c r="Z240" s="560">
        <v>0</v>
      </c>
      <c r="AA240" s="119">
        <f>INDEX('SPECIAL CONDITIONS '!$A$9:$D$174,MATCH('PRINT TARIFF'!$E240,'SPECIAL CONDITIONS '!$C$9:$C$174,0),MATCH("ID",'SPECIAL CONDITIONS '!$A$8:$D$8,0))</f>
        <v>45</v>
      </c>
      <c r="AB240" s="117" t="s">
        <v>223</v>
      </c>
      <c r="AC240" s="120" t="s">
        <v>224</v>
      </c>
      <c r="AD240" s="120" t="s">
        <v>225</v>
      </c>
      <c r="AE240" s="120">
        <v>1000</v>
      </c>
      <c r="AF240" s="121">
        <f>HOME!$F$18</f>
        <v>46204</v>
      </c>
      <c r="AG240" s="121">
        <f>HOME!$L$18</f>
        <v>46217</v>
      </c>
      <c r="AH240" s="122" t="b">
        <v>1</v>
      </c>
      <c r="AI240" s="176"/>
      <c r="AJ240" s="172"/>
      <c r="AK240" s="193"/>
      <c r="AL240" s="122"/>
      <c r="AM240" s="122"/>
      <c r="AN240" s="122"/>
    </row>
    <row r="241" spans="1:40" s="123" customFormat="1" ht="12.75" customHeight="1" x14ac:dyDescent="0.2">
      <c r="A241" s="411" t="s">
        <v>439</v>
      </c>
      <c r="B241" s="544" t="s">
        <v>235</v>
      </c>
      <c r="C241" s="617" t="s">
        <v>2018</v>
      </c>
      <c r="D241" s="411" t="s">
        <v>135</v>
      </c>
      <c r="E241" s="411" t="s">
        <v>72</v>
      </c>
      <c r="F241" s="565" t="s">
        <v>256</v>
      </c>
      <c r="G241" s="610"/>
      <c r="H241" s="557" t="s">
        <v>39</v>
      </c>
      <c r="I241" s="630">
        <v>124</v>
      </c>
      <c r="J241" s="630">
        <v>124</v>
      </c>
      <c r="K241" s="630">
        <v>124</v>
      </c>
      <c r="L241" s="550" t="s">
        <v>2315</v>
      </c>
      <c r="M241" s="558" t="s">
        <v>242</v>
      </c>
      <c r="N241" s="558">
        <v>65</v>
      </c>
      <c r="O241" s="564">
        <v>0</v>
      </c>
      <c r="P241" s="631">
        <v>0</v>
      </c>
      <c r="Q241" s="631">
        <v>0</v>
      </c>
      <c r="R241" s="632">
        <v>0</v>
      </c>
      <c r="S241" s="563">
        <v>0</v>
      </c>
      <c r="T241" s="637">
        <v>15</v>
      </c>
      <c r="U241" s="560">
        <v>0</v>
      </c>
      <c r="V241" s="560">
        <v>0</v>
      </c>
      <c r="W241" s="560">
        <v>0</v>
      </c>
      <c r="X241" s="560">
        <v>0</v>
      </c>
      <c r="Y241" s="560">
        <v>0</v>
      </c>
      <c r="Z241" s="560">
        <v>0</v>
      </c>
      <c r="AA241" s="119">
        <f>INDEX('SPECIAL CONDITIONS '!$A$9:$D$174,MATCH('PRINT TARIFF'!$E241,'SPECIAL CONDITIONS '!$C$9:$C$174,0),MATCH("ID",'SPECIAL CONDITIONS '!$A$8:$D$8,0))</f>
        <v>47</v>
      </c>
      <c r="AB241" s="117" t="s">
        <v>223</v>
      </c>
      <c r="AC241" s="120" t="s">
        <v>224</v>
      </c>
      <c r="AD241" s="120" t="s">
        <v>225</v>
      </c>
      <c r="AE241" s="120">
        <v>1000</v>
      </c>
      <c r="AF241" s="121">
        <f>HOME!$F$18</f>
        <v>46204</v>
      </c>
      <c r="AG241" s="121">
        <f>HOME!$L$18</f>
        <v>46217</v>
      </c>
      <c r="AH241" s="122" t="b">
        <v>1</v>
      </c>
      <c r="AI241" s="176"/>
      <c r="AJ241" s="172"/>
      <c r="AK241" s="193"/>
      <c r="AL241" s="122"/>
      <c r="AM241" s="122"/>
      <c r="AN241" s="122"/>
    </row>
    <row r="242" spans="1:40" s="123" customFormat="1" ht="12.75" customHeight="1" x14ac:dyDescent="0.2">
      <c r="A242" s="411" t="s">
        <v>438</v>
      </c>
      <c r="B242" s="544" t="s">
        <v>236</v>
      </c>
      <c r="C242" s="617" t="s">
        <v>2018</v>
      </c>
      <c r="D242" s="411" t="s">
        <v>135</v>
      </c>
      <c r="E242" s="411" t="s">
        <v>72</v>
      </c>
      <c r="F242" s="565" t="s">
        <v>256</v>
      </c>
      <c r="G242" s="610"/>
      <c r="H242" s="557" t="s">
        <v>39</v>
      </c>
      <c r="I242" s="630">
        <v>122</v>
      </c>
      <c r="J242" s="630">
        <v>122</v>
      </c>
      <c r="K242" s="630">
        <v>122</v>
      </c>
      <c r="L242" s="550" t="s">
        <v>2315</v>
      </c>
      <c r="M242" s="558" t="s">
        <v>242</v>
      </c>
      <c r="N242" s="558">
        <v>79</v>
      </c>
      <c r="O242" s="564">
        <v>0</v>
      </c>
      <c r="P242" s="631">
        <v>0</v>
      </c>
      <c r="Q242" s="631">
        <v>0</v>
      </c>
      <c r="R242" s="632">
        <v>0</v>
      </c>
      <c r="S242" s="563">
        <v>0</v>
      </c>
      <c r="T242" s="637">
        <v>15</v>
      </c>
      <c r="U242" s="560">
        <v>0</v>
      </c>
      <c r="V242" s="560">
        <v>0</v>
      </c>
      <c r="W242" s="560">
        <v>0</v>
      </c>
      <c r="X242" s="560">
        <v>0</v>
      </c>
      <c r="Y242" s="560">
        <v>0</v>
      </c>
      <c r="Z242" s="560">
        <v>0</v>
      </c>
      <c r="AA242" s="119">
        <f>INDEX('SPECIAL CONDITIONS '!$A$9:$D$174,MATCH('PRINT TARIFF'!$E242,'SPECIAL CONDITIONS '!$C$9:$C$174,0),MATCH("ID",'SPECIAL CONDITIONS '!$A$8:$D$8,0))</f>
        <v>47</v>
      </c>
      <c r="AB242" s="117" t="s">
        <v>223</v>
      </c>
      <c r="AC242" s="120" t="s">
        <v>224</v>
      </c>
      <c r="AD242" s="120" t="s">
        <v>225</v>
      </c>
      <c r="AE242" s="120">
        <v>1000</v>
      </c>
      <c r="AF242" s="121">
        <f>HOME!$F$18</f>
        <v>46204</v>
      </c>
      <c r="AG242" s="121">
        <f>HOME!$L$18</f>
        <v>46217</v>
      </c>
      <c r="AH242" s="122" t="b">
        <v>1</v>
      </c>
      <c r="AI242" s="176"/>
      <c r="AJ242" s="172"/>
      <c r="AK242" s="193"/>
      <c r="AL242" s="122"/>
      <c r="AM242" s="122"/>
      <c r="AN242" s="122"/>
    </row>
    <row r="243" spans="1:40" s="123" customFormat="1" ht="12.75" customHeight="1" x14ac:dyDescent="0.2">
      <c r="A243" s="411" t="s">
        <v>440</v>
      </c>
      <c r="B243" s="544" t="s">
        <v>237</v>
      </c>
      <c r="C243" s="617" t="s">
        <v>2018</v>
      </c>
      <c r="D243" s="411" t="s">
        <v>135</v>
      </c>
      <c r="E243" s="411" t="s">
        <v>72</v>
      </c>
      <c r="F243" s="565" t="s">
        <v>256</v>
      </c>
      <c r="G243" s="610"/>
      <c r="H243" s="557" t="s">
        <v>39</v>
      </c>
      <c r="I243" s="630">
        <v>118</v>
      </c>
      <c r="J243" s="630">
        <v>118</v>
      </c>
      <c r="K243" s="630">
        <v>118</v>
      </c>
      <c r="L243" s="550" t="s">
        <v>2315</v>
      </c>
      <c r="M243" s="558" t="s">
        <v>242</v>
      </c>
      <c r="N243" s="558">
        <v>70</v>
      </c>
      <c r="O243" s="564">
        <v>0</v>
      </c>
      <c r="P243" s="631">
        <v>0</v>
      </c>
      <c r="Q243" s="631">
        <v>0</v>
      </c>
      <c r="R243" s="632">
        <v>0</v>
      </c>
      <c r="S243" s="563">
        <v>0</v>
      </c>
      <c r="T243" s="637">
        <v>15</v>
      </c>
      <c r="U243" s="560">
        <v>0</v>
      </c>
      <c r="V243" s="560">
        <v>0</v>
      </c>
      <c r="W243" s="560">
        <v>0</v>
      </c>
      <c r="X243" s="560">
        <v>0</v>
      </c>
      <c r="Y243" s="560">
        <v>0</v>
      </c>
      <c r="Z243" s="560">
        <v>0</v>
      </c>
      <c r="AA243" s="119">
        <f>INDEX('SPECIAL CONDITIONS '!$A$9:$D$174,MATCH('PRINT TARIFF'!$E243,'SPECIAL CONDITIONS '!$C$9:$C$174,0),MATCH("ID",'SPECIAL CONDITIONS '!$A$8:$D$8,0))</f>
        <v>47</v>
      </c>
      <c r="AB243" s="117" t="s">
        <v>223</v>
      </c>
      <c r="AC243" s="120" t="s">
        <v>224</v>
      </c>
      <c r="AD243" s="120" t="s">
        <v>225</v>
      </c>
      <c r="AE243" s="120">
        <v>1000</v>
      </c>
      <c r="AF243" s="121">
        <f>HOME!$F$18</f>
        <v>46204</v>
      </c>
      <c r="AG243" s="121">
        <f>HOME!$L$18</f>
        <v>46217</v>
      </c>
      <c r="AH243" s="122" t="b">
        <v>1</v>
      </c>
      <c r="AI243" s="176"/>
      <c r="AJ243" s="172"/>
      <c r="AK243" s="193"/>
      <c r="AL243" s="122"/>
      <c r="AM243" s="122"/>
      <c r="AN243" s="122"/>
    </row>
    <row r="244" spans="1:40" s="123" customFormat="1" ht="12.75" customHeight="1" x14ac:dyDescent="0.2">
      <c r="A244" s="411" t="s">
        <v>437</v>
      </c>
      <c r="B244" s="544" t="s">
        <v>238</v>
      </c>
      <c r="C244" s="617" t="s">
        <v>2018</v>
      </c>
      <c r="D244" s="411" t="s">
        <v>135</v>
      </c>
      <c r="E244" s="411" t="s">
        <v>72</v>
      </c>
      <c r="F244" s="569" t="s">
        <v>256</v>
      </c>
      <c r="G244" s="610"/>
      <c r="H244" s="557" t="s">
        <v>39</v>
      </c>
      <c r="I244" s="630">
        <v>95</v>
      </c>
      <c r="J244" s="630">
        <v>95</v>
      </c>
      <c r="K244" s="630">
        <v>95</v>
      </c>
      <c r="L244" s="550" t="s">
        <v>2315</v>
      </c>
      <c r="M244" s="558" t="s">
        <v>242</v>
      </c>
      <c r="N244" s="558">
        <v>71</v>
      </c>
      <c r="O244" s="564">
        <v>0</v>
      </c>
      <c r="P244" s="631">
        <v>0</v>
      </c>
      <c r="Q244" s="631">
        <v>0</v>
      </c>
      <c r="R244" s="632">
        <v>0</v>
      </c>
      <c r="S244" s="563">
        <v>0</v>
      </c>
      <c r="T244" s="637">
        <v>15</v>
      </c>
      <c r="U244" s="560">
        <v>0</v>
      </c>
      <c r="V244" s="560">
        <v>0</v>
      </c>
      <c r="W244" s="560">
        <v>0</v>
      </c>
      <c r="X244" s="560">
        <v>0</v>
      </c>
      <c r="Y244" s="560">
        <v>0</v>
      </c>
      <c r="Z244" s="560">
        <v>0</v>
      </c>
      <c r="AA244" s="119">
        <f>INDEX('SPECIAL CONDITIONS '!$A$9:$D$174,MATCH('PRINT TARIFF'!$E244,'SPECIAL CONDITIONS '!$C$9:$C$174,0),MATCH("ID",'SPECIAL CONDITIONS '!$A$8:$D$8,0))</f>
        <v>47</v>
      </c>
      <c r="AB244" s="117" t="s">
        <v>223</v>
      </c>
      <c r="AC244" s="120" t="s">
        <v>224</v>
      </c>
      <c r="AD244" s="120" t="s">
        <v>225</v>
      </c>
      <c r="AE244" s="120">
        <v>1000</v>
      </c>
      <c r="AF244" s="121">
        <f>HOME!$F$18</f>
        <v>46204</v>
      </c>
      <c r="AG244" s="121">
        <f>HOME!$L$18</f>
        <v>46217</v>
      </c>
      <c r="AH244" s="122" t="b">
        <v>1</v>
      </c>
      <c r="AI244" s="176"/>
      <c r="AJ244" s="172"/>
      <c r="AK244" s="193"/>
      <c r="AL244" s="122"/>
      <c r="AM244" s="122"/>
      <c r="AN244" s="122"/>
    </row>
    <row r="245" spans="1:40" s="123" customFormat="1" ht="12.75" customHeight="1" x14ac:dyDescent="0.2">
      <c r="A245" s="411" t="s">
        <v>436</v>
      </c>
      <c r="B245" s="544" t="s">
        <v>239</v>
      </c>
      <c r="C245" s="617" t="s">
        <v>2018</v>
      </c>
      <c r="D245" s="411" t="s">
        <v>135</v>
      </c>
      <c r="E245" s="411" t="s">
        <v>72</v>
      </c>
      <c r="F245" s="569" t="s">
        <v>256</v>
      </c>
      <c r="G245" s="610"/>
      <c r="H245" s="557" t="s">
        <v>39</v>
      </c>
      <c r="I245" s="630">
        <v>95</v>
      </c>
      <c r="J245" s="630">
        <v>95</v>
      </c>
      <c r="K245" s="630">
        <v>95</v>
      </c>
      <c r="L245" s="550" t="s">
        <v>2315</v>
      </c>
      <c r="M245" s="558" t="s">
        <v>242</v>
      </c>
      <c r="N245" s="558">
        <v>66</v>
      </c>
      <c r="O245" s="564">
        <v>0</v>
      </c>
      <c r="P245" s="631">
        <v>0</v>
      </c>
      <c r="Q245" s="631">
        <v>0</v>
      </c>
      <c r="R245" s="632">
        <v>0</v>
      </c>
      <c r="S245" s="563">
        <v>0</v>
      </c>
      <c r="T245" s="637">
        <v>15</v>
      </c>
      <c r="U245" s="560">
        <v>0</v>
      </c>
      <c r="V245" s="560">
        <v>0</v>
      </c>
      <c r="W245" s="560">
        <v>0</v>
      </c>
      <c r="X245" s="560">
        <v>0</v>
      </c>
      <c r="Y245" s="560">
        <v>0</v>
      </c>
      <c r="Z245" s="560">
        <v>0</v>
      </c>
      <c r="AA245" s="119">
        <f>INDEX('SPECIAL CONDITIONS '!$A$9:$D$174,MATCH('PRINT TARIFF'!$E245,'SPECIAL CONDITIONS '!$C$9:$C$174,0),MATCH("ID",'SPECIAL CONDITIONS '!$A$8:$D$8,0))</f>
        <v>47</v>
      </c>
      <c r="AB245" s="117" t="s">
        <v>223</v>
      </c>
      <c r="AC245" s="120" t="s">
        <v>224</v>
      </c>
      <c r="AD245" s="120" t="s">
        <v>225</v>
      </c>
      <c r="AE245" s="120">
        <v>1000</v>
      </c>
      <c r="AF245" s="121">
        <f>HOME!$F$18</f>
        <v>46204</v>
      </c>
      <c r="AG245" s="121">
        <f>HOME!$L$18</f>
        <v>46217</v>
      </c>
      <c r="AH245" s="122" t="b">
        <v>1</v>
      </c>
      <c r="AI245" s="176"/>
      <c r="AJ245" s="172"/>
      <c r="AK245" s="193"/>
      <c r="AL245" s="122"/>
      <c r="AM245" s="122"/>
      <c r="AN245" s="122"/>
    </row>
    <row r="246" spans="1:40" s="123" customFormat="1" ht="12.75" customHeight="1" x14ac:dyDescent="0.2">
      <c r="A246" s="411" t="s">
        <v>439</v>
      </c>
      <c r="B246" s="544" t="s">
        <v>235</v>
      </c>
      <c r="C246" s="617" t="s">
        <v>127</v>
      </c>
      <c r="D246" s="553" t="s">
        <v>112</v>
      </c>
      <c r="E246" s="411" t="s">
        <v>205</v>
      </c>
      <c r="F246" s="576" t="s">
        <v>257</v>
      </c>
      <c r="G246" s="608"/>
      <c r="H246" s="557" t="s">
        <v>39</v>
      </c>
      <c r="I246" s="630">
        <v>82</v>
      </c>
      <c r="J246" s="630">
        <v>82</v>
      </c>
      <c r="K246" s="630">
        <v>82</v>
      </c>
      <c r="L246" s="550" t="s">
        <v>2303</v>
      </c>
      <c r="M246" s="558" t="s">
        <v>258</v>
      </c>
      <c r="N246" s="558">
        <v>53</v>
      </c>
      <c r="O246" s="631">
        <v>0</v>
      </c>
      <c r="P246" s="631">
        <v>0</v>
      </c>
      <c r="Q246" s="632">
        <v>0</v>
      </c>
      <c r="R246" s="632">
        <v>0</v>
      </c>
      <c r="S246" s="563">
        <v>20</v>
      </c>
      <c r="T246" s="563">
        <v>12</v>
      </c>
      <c r="U246" s="560">
        <v>0</v>
      </c>
      <c r="V246" s="560">
        <v>0</v>
      </c>
      <c r="W246" s="560">
        <v>0</v>
      </c>
      <c r="X246" s="560">
        <v>0</v>
      </c>
      <c r="Y246" s="560">
        <v>0</v>
      </c>
      <c r="Z246" s="560">
        <v>0</v>
      </c>
      <c r="AA246" s="119">
        <f>INDEX('SPECIAL CONDITIONS '!$A$9:$D$174,MATCH('PRINT TARIFF'!$E246,'SPECIAL CONDITIONS '!$C$9:$C$174,0),MATCH("ID",'SPECIAL CONDITIONS '!$A$8:$D$8,0))</f>
        <v>48</v>
      </c>
      <c r="AB246" s="117" t="s">
        <v>223</v>
      </c>
      <c r="AC246" s="120" t="s">
        <v>224</v>
      </c>
      <c r="AD246" s="120" t="s">
        <v>225</v>
      </c>
      <c r="AE246" s="120">
        <v>1000</v>
      </c>
      <c r="AF246" s="121">
        <f>HOME!$F$18</f>
        <v>46204</v>
      </c>
      <c r="AG246" s="121">
        <f>HOME!$L$18</f>
        <v>46217</v>
      </c>
      <c r="AH246" s="122" t="b">
        <v>1</v>
      </c>
      <c r="AI246" s="176"/>
      <c r="AJ246" s="172"/>
      <c r="AK246" s="193"/>
      <c r="AL246" s="122"/>
      <c r="AM246" s="122"/>
      <c r="AN246" s="122"/>
    </row>
    <row r="247" spans="1:40" s="123" customFormat="1" ht="12.75" customHeight="1" x14ac:dyDescent="0.2">
      <c r="A247" s="411" t="s">
        <v>438</v>
      </c>
      <c r="B247" s="544" t="s">
        <v>236</v>
      </c>
      <c r="C247" s="617" t="s">
        <v>127</v>
      </c>
      <c r="D247" s="553" t="s">
        <v>112</v>
      </c>
      <c r="E247" s="411" t="s">
        <v>205</v>
      </c>
      <c r="F247" s="576" t="s">
        <v>257</v>
      </c>
      <c r="G247" s="608"/>
      <c r="H247" s="557" t="s">
        <v>39</v>
      </c>
      <c r="I247" s="630">
        <v>82</v>
      </c>
      <c r="J247" s="630">
        <v>82</v>
      </c>
      <c r="K247" s="630">
        <v>82</v>
      </c>
      <c r="L247" s="550" t="s">
        <v>2303</v>
      </c>
      <c r="M247" s="558" t="s">
        <v>258</v>
      </c>
      <c r="N247" s="558">
        <v>56</v>
      </c>
      <c r="O247" s="631">
        <v>0</v>
      </c>
      <c r="P247" s="631">
        <v>0</v>
      </c>
      <c r="Q247" s="632">
        <v>0</v>
      </c>
      <c r="R247" s="632">
        <v>0</v>
      </c>
      <c r="S247" s="563">
        <v>20</v>
      </c>
      <c r="T247" s="563">
        <v>12</v>
      </c>
      <c r="U247" s="560">
        <v>0</v>
      </c>
      <c r="V247" s="560">
        <v>0</v>
      </c>
      <c r="W247" s="560">
        <v>0</v>
      </c>
      <c r="X247" s="560">
        <v>0</v>
      </c>
      <c r="Y247" s="560">
        <v>0</v>
      </c>
      <c r="Z247" s="560">
        <v>0</v>
      </c>
      <c r="AA247" s="119">
        <f>INDEX('SPECIAL CONDITIONS '!$A$9:$D$174,MATCH('PRINT TARIFF'!$E247,'SPECIAL CONDITIONS '!$C$9:$C$174,0),MATCH("ID",'SPECIAL CONDITIONS '!$A$8:$D$8,0))</f>
        <v>48</v>
      </c>
      <c r="AB247" s="117" t="s">
        <v>223</v>
      </c>
      <c r="AC247" s="120" t="s">
        <v>224</v>
      </c>
      <c r="AD247" s="120" t="s">
        <v>225</v>
      </c>
      <c r="AE247" s="120">
        <v>1000</v>
      </c>
      <c r="AF247" s="121">
        <f>HOME!$F$18</f>
        <v>46204</v>
      </c>
      <c r="AG247" s="121">
        <f>HOME!$L$18</f>
        <v>46217</v>
      </c>
      <c r="AH247" s="122" t="b">
        <v>1</v>
      </c>
      <c r="AI247" s="176"/>
      <c r="AJ247" s="172"/>
      <c r="AK247" s="193"/>
      <c r="AL247" s="122"/>
      <c r="AM247" s="122"/>
      <c r="AN247" s="122"/>
    </row>
    <row r="248" spans="1:40" s="123" customFormat="1" ht="12.75" customHeight="1" x14ac:dyDescent="0.2">
      <c r="A248" s="411" t="s">
        <v>440</v>
      </c>
      <c r="B248" s="544" t="s">
        <v>237</v>
      </c>
      <c r="C248" s="617" t="s">
        <v>127</v>
      </c>
      <c r="D248" s="553" t="s">
        <v>112</v>
      </c>
      <c r="E248" s="411" t="s">
        <v>205</v>
      </c>
      <c r="F248" s="576" t="s">
        <v>257</v>
      </c>
      <c r="G248" s="608"/>
      <c r="H248" s="557" t="s">
        <v>39</v>
      </c>
      <c r="I248" s="630">
        <v>82</v>
      </c>
      <c r="J248" s="630">
        <v>82</v>
      </c>
      <c r="K248" s="630">
        <v>82</v>
      </c>
      <c r="L248" s="550" t="s">
        <v>2303</v>
      </c>
      <c r="M248" s="558" t="s">
        <v>258</v>
      </c>
      <c r="N248" s="558">
        <v>50</v>
      </c>
      <c r="O248" s="631">
        <v>0</v>
      </c>
      <c r="P248" s="631">
        <v>0</v>
      </c>
      <c r="Q248" s="632">
        <v>0</v>
      </c>
      <c r="R248" s="632">
        <v>0</v>
      </c>
      <c r="S248" s="563">
        <v>20</v>
      </c>
      <c r="T248" s="563">
        <v>12</v>
      </c>
      <c r="U248" s="560">
        <v>0</v>
      </c>
      <c r="V248" s="560">
        <v>0</v>
      </c>
      <c r="W248" s="560">
        <v>0</v>
      </c>
      <c r="X248" s="560">
        <v>0</v>
      </c>
      <c r="Y248" s="560">
        <v>0</v>
      </c>
      <c r="Z248" s="560">
        <v>0</v>
      </c>
      <c r="AA248" s="119">
        <f>INDEX('SPECIAL CONDITIONS '!$A$9:$D$174,MATCH('PRINT TARIFF'!$E248,'SPECIAL CONDITIONS '!$C$9:$C$174,0),MATCH("ID",'SPECIAL CONDITIONS '!$A$8:$D$8,0))</f>
        <v>48</v>
      </c>
      <c r="AB248" s="117" t="s">
        <v>223</v>
      </c>
      <c r="AC248" s="120" t="s">
        <v>224</v>
      </c>
      <c r="AD248" s="120" t="s">
        <v>225</v>
      </c>
      <c r="AE248" s="120">
        <v>1000</v>
      </c>
      <c r="AF248" s="121">
        <f>HOME!$F$18</f>
        <v>46204</v>
      </c>
      <c r="AG248" s="121">
        <f>HOME!$L$18</f>
        <v>46217</v>
      </c>
      <c r="AH248" s="122" t="b">
        <v>1</v>
      </c>
      <c r="AI248" s="176"/>
      <c r="AJ248" s="172"/>
      <c r="AK248" s="193"/>
      <c r="AL248" s="122"/>
      <c r="AM248" s="122"/>
      <c r="AN248" s="122"/>
    </row>
    <row r="249" spans="1:40" s="123" customFormat="1" ht="12.75" customHeight="1" x14ac:dyDescent="0.2">
      <c r="A249" s="411" t="s">
        <v>437</v>
      </c>
      <c r="B249" s="544" t="s">
        <v>238</v>
      </c>
      <c r="C249" s="617" t="s">
        <v>127</v>
      </c>
      <c r="D249" s="553" t="s">
        <v>112</v>
      </c>
      <c r="E249" s="411" t="s">
        <v>205</v>
      </c>
      <c r="F249" s="576" t="s">
        <v>257</v>
      </c>
      <c r="G249" s="608"/>
      <c r="H249" s="557" t="s">
        <v>39</v>
      </c>
      <c r="I249" s="630">
        <v>52</v>
      </c>
      <c r="J249" s="630">
        <v>52</v>
      </c>
      <c r="K249" s="630">
        <v>52</v>
      </c>
      <c r="L249" s="550" t="s">
        <v>2303</v>
      </c>
      <c r="M249" s="558" t="s">
        <v>258</v>
      </c>
      <c r="N249" s="558">
        <v>50</v>
      </c>
      <c r="O249" s="631">
        <v>0</v>
      </c>
      <c r="P249" s="631">
        <v>0</v>
      </c>
      <c r="Q249" s="632">
        <v>0</v>
      </c>
      <c r="R249" s="632">
        <v>0</v>
      </c>
      <c r="S249" s="563">
        <v>20</v>
      </c>
      <c r="T249" s="563">
        <v>12</v>
      </c>
      <c r="U249" s="560">
        <v>0</v>
      </c>
      <c r="V249" s="560">
        <v>0</v>
      </c>
      <c r="W249" s="560">
        <v>0</v>
      </c>
      <c r="X249" s="560">
        <v>0</v>
      </c>
      <c r="Y249" s="560">
        <v>0</v>
      </c>
      <c r="Z249" s="560">
        <v>0</v>
      </c>
      <c r="AA249" s="119">
        <f>INDEX('SPECIAL CONDITIONS '!$A$9:$D$174,MATCH('PRINT TARIFF'!$E249,'SPECIAL CONDITIONS '!$C$9:$C$174,0),MATCH("ID",'SPECIAL CONDITIONS '!$A$8:$D$8,0))</f>
        <v>48</v>
      </c>
      <c r="AB249" s="117" t="s">
        <v>223</v>
      </c>
      <c r="AC249" s="120" t="s">
        <v>224</v>
      </c>
      <c r="AD249" s="120" t="s">
        <v>225</v>
      </c>
      <c r="AE249" s="120">
        <v>1000</v>
      </c>
      <c r="AF249" s="121">
        <f>HOME!$F$18</f>
        <v>46204</v>
      </c>
      <c r="AG249" s="121">
        <f>HOME!$L$18</f>
        <v>46217</v>
      </c>
      <c r="AH249" s="122" t="b">
        <v>1</v>
      </c>
      <c r="AI249" s="176"/>
      <c r="AJ249" s="172"/>
      <c r="AK249" s="193"/>
      <c r="AL249" s="122"/>
      <c r="AM249" s="122"/>
      <c r="AN249" s="122"/>
    </row>
    <row r="250" spans="1:40" s="123" customFormat="1" ht="12.75" customHeight="1" x14ac:dyDescent="0.2">
      <c r="A250" s="411" t="s">
        <v>436</v>
      </c>
      <c r="B250" s="544" t="s">
        <v>239</v>
      </c>
      <c r="C250" s="617" t="s">
        <v>127</v>
      </c>
      <c r="D250" s="553" t="s">
        <v>112</v>
      </c>
      <c r="E250" s="411" t="s">
        <v>205</v>
      </c>
      <c r="F250" s="576" t="s">
        <v>257</v>
      </c>
      <c r="G250" s="608"/>
      <c r="H250" s="557" t="s">
        <v>39</v>
      </c>
      <c r="I250" s="630">
        <v>52</v>
      </c>
      <c r="J250" s="630">
        <v>52</v>
      </c>
      <c r="K250" s="630">
        <v>52</v>
      </c>
      <c r="L250" s="550" t="s">
        <v>2303</v>
      </c>
      <c r="M250" s="558" t="s">
        <v>258</v>
      </c>
      <c r="N250" s="558">
        <v>45</v>
      </c>
      <c r="O250" s="631">
        <v>0</v>
      </c>
      <c r="P250" s="631">
        <v>0</v>
      </c>
      <c r="Q250" s="632">
        <v>0</v>
      </c>
      <c r="R250" s="632">
        <v>0</v>
      </c>
      <c r="S250" s="563">
        <v>20</v>
      </c>
      <c r="T250" s="563">
        <v>12</v>
      </c>
      <c r="U250" s="560">
        <v>0</v>
      </c>
      <c r="V250" s="560">
        <v>0</v>
      </c>
      <c r="W250" s="560">
        <v>0</v>
      </c>
      <c r="X250" s="560">
        <v>0</v>
      </c>
      <c r="Y250" s="560">
        <v>0</v>
      </c>
      <c r="Z250" s="560">
        <v>0</v>
      </c>
      <c r="AA250" s="119">
        <f>INDEX('SPECIAL CONDITIONS '!$A$9:$D$174,MATCH('PRINT TARIFF'!$E250,'SPECIAL CONDITIONS '!$C$9:$C$174,0),MATCH("ID",'SPECIAL CONDITIONS '!$A$8:$D$8,0))</f>
        <v>48</v>
      </c>
      <c r="AB250" s="117" t="s">
        <v>223</v>
      </c>
      <c r="AC250" s="120" t="s">
        <v>224</v>
      </c>
      <c r="AD250" s="120" t="s">
        <v>225</v>
      </c>
      <c r="AE250" s="120">
        <v>1000</v>
      </c>
      <c r="AF250" s="121">
        <f>HOME!$F$18</f>
        <v>46204</v>
      </c>
      <c r="AG250" s="121">
        <f>HOME!$L$18</f>
        <v>46217</v>
      </c>
      <c r="AH250" s="122" t="b">
        <v>1</v>
      </c>
      <c r="AI250" s="176"/>
      <c r="AJ250" s="172"/>
      <c r="AK250" s="193"/>
      <c r="AL250" s="122"/>
      <c r="AM250" s="122"/>
      <c r="AN250" s="122"/>
    </row>
    <row r="251" spans="1:40" s="123" customFormat="1" ht="12.75" customHeight="1" x14ac:dyDescent="0.2">
      <c r="A251" s="411" t="s">
        <v>439</v>
      </c>
      <c r="B251" s="544" t="s">
        <v>235</v>
      </c>
      <c r="C251" s="617" t="s">
        <v>127</v>
      </c>
      <c r="D251" s="411" t="s">
        <v>112</v>
      </c>
      <c r="E251" s="411" t="s">
        <v>402</v>
      </c>
      <c r="F251" s="565" t="s">
        <v>258</v>
      </c>
      <c r="G251" s="610"/>
      <c r="H251" s="557" t="s">
        <v>39</v>
      </c>
      <c r="I251" s="630">
        <v>82</v>
      </c>
      <c r="J251" s="630">
        <v>82</v>
      </c>
      <c r="K251" s="630">
        <v>82</v>
      </c>
      <c r="L251" s="550" t="s">
        <v>173</v>
      </c>
      <c r="M251" s="558"/>
      <c r="N251" s="558">
        <v>53</v>
      </c>
      <c r="O251" s="632">
        <v>0</v>
      </c>
      <c r="P251" s="631">
        <v>0</v>
      </c>
      <c r="Q251" s="632">
        <v>0</v>
      </c>
      <c r="R251" s="632">
        <v>0</v>
      </c>
      <c r="S251" s="563">
        <v>20</v>
      </c>
      <c r="T251" s="563">
        <v>12</v>
      </c>
      <c r="U251" s="560">
        <v>0</v>
      </c>
      <c r="V251" s="560">
        <v>0</v>
      </c>
      <c r="W251" s="560">
        <v>0</v>
      </c>
      <c r="X251" s="560">
        <v>0</v>
      </c>
      <c r="Y251" s="560">
        <v>0</v>
      </c>
      <c r="Z251" s="560">
        <v>0</v>
      </c>
      <c r="AA251" s="119">
        <f>INDEX('SPECIAL CONDITIONS '!$A$9:$D$174,MATCH('PRINT TARIFF'!$E251,'SPECIAL CONDITIONS '!$C$9:$C$174,0),MATCH("ID",'SPECIAL CONDITIONS '!$A$8:$D$8,0))</f>
        <v>49</v>
      </c>
      <c r="AB251" s="117" t="s">
        <v>223</v>
      </c>
      <c r="AC251" s="120" t="s">
        <v>224</v>
      </c>
      <c r="AD251" s="120" t="s">
        <v>225</v>
      </c>
      <c r="AE251" s="120">
        <v>1000</v>
      </c>
      <c r="AF251" s="121">
        <f>HOME!$F$18</f>
        <v>46204</v>
      </c>
      <c r="AG251" s="121">
        <f>HOME!$L$18</f>
        <v>46217</v>
      </c>
      <c r="AH251" s="122" t="b">
        <v>1</v>
      </c>
      <c r="AI251" s="176"/>
      <c r="AJ251" s="172"/>
      <c r="AK251" s="193"/>
      <c r="AL251" s="122"/>
      <c r="AM251" s="122"/>
      <c r="AN251" s="122"/>
    </row>
    <row r="252" spans="1:40" s="123" customFormat="1" ht="12.75" customHeight="1" x14ac:dyDescent="0.2">
      <c r="A252" s="411" t="s">
        <v>438</v>
      </c>
      <c r="B252" s="544" t="s">
        <v>236</v>
      </c>
      <c r="C252" s="617" t="s">
        <v>127</v>
      </c>
      <c r="D252" s="411" t="s">
        <v>112</v>
      </c>
      <c r="E252" s="411" t="s">
        <v>402</v>
      </c>
      <c r="F252" s="565" t="s">
        <v>258</v>
      </c>
      <c r="G252" s="610"/>
      <c r="H252" s="557" t="s">
        <v>39</v>
      </c>
      <c r="I252" s="630">
        <v>82</v>
      </c>
      <c r="J252" s="630">
        <v>82</v>
      </c>
      <c r="K252" s="630">
        <v>82</v>
      </c>
      <c r="L252" s="550" t="s">
        <v>173</v>
      </c>
      <c r="M252" s="558"/>
      <c r="N252" s="558">
        <v>56</v>
      </c>
      <c r="O252" s="632">
        <v>0</v>
      </c>
      <c r="P252" s="631">
        <v>0</v>
      </c>
      <c r="Q252" s="632">
        <v>0</v>
      </c>
      <c r="R252" s="632">
        <v>0</v>
      </c>
      <c r="S252" s="563">
        <v>20</v>
      </c>
      <c r="T252" s="563">
        <v>12</v>
      </c>
      <c r="U252" s="560">
        <v>0</v>
      </c>
      <c r="V252" s="560">
        <v>0</v>
      </c>
      <c r="W252" s="560">
        <v>0</v>
      </c>
      <c r="X252" s="560">
        <v>0</v>
      </c>
      <c r="Y252" s="560">
        <v>0</v>
      </c>
      <c r="Z252" s="560">
        <v>0</v>
      </c>
      <c r="AA252" s="119">
        <f>INDEX('SPECIAL CONDITIONS '!$A$9:$D$174,MATCH('PRINT TARIFF'!$E252,'SPECIAL CONDITIONS '!$C$9:$C$174,0),MATCH("ID",'SPECIAL CONDITIONS '!$A$8:$D$8,0))</f>
        <v>49</v>
      </c>
      <c r="AB252" s="117" t="s">
        <v>223</v>
      </c>
      <c r="AC252" s="120" t="s">
        <v>224</v>
      </c>
      <c r="AD252" s="120" t="s">
        <v>225</v>
      </c>
      <c r="AE252" s="120">
        <v>1000</v>
      </c>
      <c r="AF252" s="121">
        <f>HOME!$F$18</f>
        <v>46204</v>
      </c>
      <c r="AG252" s="121">
        <f>HOME!$L$18</f>
        <v>46217</v>
      </c>
      <c r="AH252" s="122" t="b">
        <v>1</v>
      </c>
      <c r="AI252" s="176"/>
      <c r="AJ252" s="172"/>
      <c r="AK252" s="193"/>
      <c r="AL252" s="122"/>
      <c r="AM252" s="122"/>
      <c r="AN252" s="122"/>
    </row>
    <row r="253" spans="1:40" s="123" customFormat="1" ht="12.75" customHeight="1" x14ac:dyDescent="0.2">
      <c r="A253" s="411" t="s">
        <v>440</v>
      </c>
      <c r="B253" s="544" t="s">
        <v>237</v>
      </c>
      <c r="C253" s="617" t="s">
        <v>127</v>
      </c>
      <c r="D253" s="411" t="s">
        <v>112</v>
      </c>
      <c r="E253" s="411" t="s">
        <v>402</v>
      </c>
      <c r="F253" s="565" t="s">
        <v>258</v>
      </c>
      <c r="G253" s="610"/>
      <c r="H253" s="557" t="s">
        <v>39</v>
      </c>
      <c r="I253" s="630">
        <v>82</v>
      </c>
      <c r="J253" s="630">
        <v>82</v>
      </c>
      <c r="K253" s="630">
        <v>82</v>
      </c>
      <c r="L253" s="550" t="s">
        <v>173</v>
      </c>
      <c r="M253" s="558"/>
      <c r="N253" s="558">
        <v>50</v>
      </c>
      <c r="O253" s="632">
        <v>0</v>
      </c>
      <c r="P253" s="631">
        <v>0</v>
      </c>
      <c r="Q253" s="632">
        <v>0</v>
      </c>
      <c r="R253" s="632">
        <v>0</v>
      </c>
      <c r="S253" s="563">
        <v>20</v>
      </c>
      <c r="T253" s="563">
        <v>12</v>
      </c>
      <c r="U253" s="560">
        <v>0</v>
      </c>
      <c r="V253" s="560">
        <v>0</v>
      </c>
      <c r="W253" s="560">
        <v>0</v>
      </c>
      <c r="X253" s="560">
        <v>0</v>
      </c>
      <c r="Y253" s="560">
        <v>0</v>
      </c>
      <c r="Z253" s="560">
        <v>0</v>
      </c>
      <c r="AA253" s="119">
        <f>INDEX('SPECIAL CONDITIONS '!$A$9:$D$174,MATCH('PRINT TARIFF'!$E253,'SPECIAL CONDITIONS '!$C$9:$C$174,0),MATCH("ID",'SPECIAL CONDITIONS '!$A$8:$D$8,0))</f>
        <v>49</v>
      </c>
      <c r="AB253" s="117" t="s">
        <v>223</v>
      </c>
      <c r="AC253" s="120" t="s">
        <v>224</v>
      </c>
      <c r="AD253" s="120" t="s">
        <v>225</v>
      </c>
      <c r="AE253" s="120">
        <v>1000</v>
      </c>
      <c r="AF253" s="121">
        <f>HOME!$F$18</f>
        <v>46204</v>
      </c>
      <c r="AG253" s="121">
        <f>HOME!$L$18</f>
        <v>46217</v>
      </c>
      <c r="AH253" s="122" t="b">
        <v>1</v>
      </c>
      <c r="AI253" s="176"/>
      <c r="AJ253" s="172"/>
      <c r="AK253" s="193"/>
      <c r="AL253" s="122"/>
      <c r="AM253" s="122"/>
      <c r="AN253" s="122"/>
    </row>
    <row r="254" spans="1:40" s="123" customFormat="1" ht="12.75" customHeight="1" x14ac:dyDescent="0.2">
      <c r="A254" s="411" t="s">
        <v>437</v>
      </c>
      <c r="B254" s="544" t="s">
        <v>238</v>
      </c>
      <c r="C254" s="617" t="s">
        <v>127</v>
      </c>
      <c r="D254" s="411" t="s">
        <v>112</v>
      </c>
      <c r="E254" s="411" t="s">
        <v>402</v>
      </c>
      <c r="F254" s="565" t="s">
        <v>258</v>
      </c>
      <c r="G254" s="610"/>
      <c r="H254" s="557" t="s">
        <v>39</v>
      </c>
      <c r="I254" s="630">
        <v>52</v>
      </c>
      <c r="J254" s="630">
        <v>52</v>
      </c>
      <c r="K254" s="630">
        <v>52</v>
      </c>
      <c r="L254" s="550" t="s">
        <v>173</v>
      </c>
      <c r="M254" s="558"/>
      <c r="N254" s="558">
        <v>50</v>
      </c>
      <c r="O254" s="632">
        <v>0</v>
      </c>
      <c r="P254" s="631">
        <v>0</v>
      </c>
      <c r="Q254" s="632">
        <v>0</v>
      </c>
      <c r="R254" s="632">
        <v>0</v>
      </c>
      <c r="S254" s="563">
        <v>20</v>
      </c>
      <c r="T254" s="563">
        <v>12</v>
      </c>
      <c r="U254" s="560">
        <v>0</v>
      </c>
      <c r="V254" s="560">
        <v>0</v>
      </c>
      <c r="W254" s="560">
        <v>0</v>
      </c>
      <c r="X254" s="560">
        <v>0</v>
      </c>
      <c r="Y254" s="560">
        <v>0</v>
      </c>
      <c r="Z254" s="560">
        <v>0</v>
      </c>
      <c r="AA254" s="119">
        <f>INDEX('SPECIAL CONDITIONS '!$A$9:$D$174,MATCH('PRINT TARIFF'!$E254,'SPECIAL CONDITIONS '!$C$9:$C$174,0),MATCH("ID",'SPECIAL CONDITIONS '!$A$8:$D$8,0))</f>
        <v>49</v>
      </c>
      <c r="AB254" s="117" t="s">
        <v>223</v>
      </c>
      <c r="AC254" s="120" t="s">
        <v>224</v>
      </c>
      <c r="AD254" s="120" t="s">
        <v>225</v>
      </c>
      <c r="AE254" s="120">
        <v>1000</v>
      </c>
      <c r="AF254" s="121">
        <f>HOME!$F$18</f>
        <v>46204</v>
      </c>
      <c r="AG254" s="121">
        <f>HOME!$L$18</f>
        <v>46217</v>
      </c>
      <c r="AH254" s="122" t="b">
        <v>1</v>
      </c>
      <c r="AI254" s="176"/>
      <c r="AJ254" s="172"/>
      <c r="AK254" s="193"/>
      <c r="AL254" s="122"/>
      <c r="AM254" s="122"/>
      <c r="AN254" s="122"/>
    </row>
    <row r="255" spans="1:40" s="123" customFormat="1" ht="12.75" customHeight="1" x14ac:dyDescent="0.2">
      <c r="A255" s="411" t="s">
        <v>436</v>
      </c>
      <c r="B255" s="544" t="s">
        <v>239</v>
      </c>
      <c r="C255" s="617" t="s">
        <v>127</v>
      </c>
      <c r="D255" s="411" t="s">
        <v>112</v>
      </c>
      <c r="E255" s="411" t="s">
        <v>402</v>
      </c>
      <c r="F255" s="565" t="s">
        <v>258</v>
      </c>
      <c r="G255" s="610"/>
      <c r="H255" s="557" t="s">
        <v>39</v>
      </c>
      <c r="I255" s="630">
        <v>52</v>
      </c>
      <c r="J255" s="630">
        <v>52</v>
      </c>
      <c r="K255" s="630">
        <v>52</v>
      </c>
      <c r="L255" s="550" t="s">
        <v>173</v>
      </c>
      <c r="M255" s="558"/>
      <c r="N255" s="558">
        <v>45</v>
      </c>
      <c r="O255" s="632">
        <v>0</v>
      </c>
      <c r="P255" s="631">
        <v>0</v>
      </c>
      <c r="Q255" s="632">
        <v>0</v>
      </c>
      <c r="R255" s="632">
        <v>0</v>
      </c>
      <c r="S255" s="563">
        <v>20</v>
      </c>
      <c r="T255" s="563">
        <v>12</v>
      </c>
      <c r="U255" s="560">
        <v>0</v>
      </c>
      <c r="V255" s="560">
        <v>0</v>
      </c>
      <c r="W255" s="560">
        <v>0</v>
      </c>
      <c r="X255" s="560">
        <v>0</v>
      </c>
      <c r="Y255" s="560">
        <v>0</v>
      </c>
      <c r="Z255" s="560">
        <v>0</v>
      </c>
      <c r="AA255" s="119">
        <f>INDEX('SPECIAL CONDITIONS '!$A$9:$D$174,MATCH('PRINT TARIFF'!$E255,'SPECIAL CONDITIONS '!$C$9:$C$174,0),MATCH("ID",'SPECIAL CONDITIONS '!$A$8:$D$8,0))</f>
        <v>49</v>
      </c>
      <c r="AB255" s="117" t="s">
        <v>223</v>
      </c>
      <c r="AC255" s="120" t="s">
        <v>224</v>
      </c>
      <c r="AD255" s="120" t="s">
        <v>225</v>
      </c>
      <c r="AE255" s="120">
        <v>1000</v>
      </c>
      <c r="AF255" s="121">
        <f>HOME!$F$18</f>
        <v>46204</v>
      </c>
      <c r="AG255" s="121">
        <f>HOME!$L$18</f>
        <v>46217</v>
      </c>
      <c r="AH255" s="122" t="b">
        <v>1</v>
      </c>
      <c r="AI255" s="176"/>
      <c r="AJ255" s="172"/>
      <c r="AK255" s="193"/>
      <c r="AL255" s="122"/>
      <c r="AM255" s="122"/>
      <c r="AN255" s="122"/>
    </row>
    <row r="256" spans="1:40" s="123" customFormat="1" ht="12.75" customHeight="1" x14ac:dyDescent="0.2">
      <c r="A256" s="411" t="s">
        <v>439</v>
      </c>
      <c r="B256" s="544" t="s">
        <v>235</v>
      </c>
      <c r="C256" s="618" t="s">
        <v>128</v>
      </c>
      <c r="D256" s="493" t="s">
        <v>403</v>
      </c>
      <c r="E256" s="665" t="s">
        <v>403</v>
      </c>
      <c r="F256" s="565" t="s">
        <v>259</v>
      </c>
      <c r="G256" s="611"/>
      <c r="H256" s="557" t="s">
        <v>39</v>
      </c>
      <c r="I256" s="668">
        <v>16</v>
      </c>
      <c r="J256" s="668">
        <v>16</v>
      </c>
      <c r="K256" s="668">
        <v>16</v>
      </c>
      <c r="L256" s="550" t="s">
        <v>173</v>
      </c>
      <c r="M256" s="558"/>
      <c r="N256" s="558">
        <v>25</v>
      </c>
      <c r="O256" s="559">
        <v>0</v>
      </c>
      <c r="P256" s="564">
        <v>0</v>
      </c>
      <c r="Q256" s="564">
        <v>20</v>
      </c>
      <c r="R256" s="632">
        <v>0</v>
      </c>
      <c r="S256" s="563">
        <v>0</v>
      </c>
      <c r="T256" s="560">
        <v>7</v>
      </c>
      <c r="U256" s="560">
        <v>0</v>
      </c>
      <c r="V256" s="560">
        <v>0</v>
      </c>
      <c r="W256" s="560">
        <v>0</v>
      </c>
      <c r="X256" s="560">
        <v>0</v>
      </c>
      <c r="Y256" s="560">
        <v>0</v>
      </c>
      <c r="Z256" s="560">
        <v>0</v>
      </c>
      <c r="AA256" s="119">
        <f>INDEX('SPECIAL CONDITIONS '!$A$9:$D$174,MATCH('PRINT TARIFF'!$E256,'SPECIAL CONDITIONS '!$C$9:$C$174,0),MATCH("ID",'SPECIAL CONDITIONS '!$A$8:$D$8,0))</f>
        <v>51</v>
      </c>
      <c r="AB256" s="117" t="s">
        <v>223</v>
      </c>
      <c r="AC256" s="120" t="s">
        <v>224</v>
      </c>
      <c r="AD256" s="120" t="s">
        <v>225</v>
      </c>
      <c r="AE256" s="120">
        <v>1000</v>
      </c>
      <c r="AF256" s="121">
        <f>HOME!$F$18</f>
        <v>46204</v>
      </c>
      <c r="AG256" s="121">
        <f>HOME!$L$18</f>
        <v>46217</v>
      </c>
      <c r="AH256" s="122" t="b">
        <v>1</v>
      </c>
      <c r="AI256" s="176"/>
      <c r="AJ256" s="172"/>
      <c r="AK256" s="193"/>
      <c r="AL256" s="602"/>
      <c r="AM256" s="122"/>
      <c r="AN256" s="122"/>
    </row>
    <row r="257" spans="1:40" s="123" customFormat="1" ht="12.75" customHeight="1" x14ac:dyDescent="0.2">
      <c r="A257" s="411" t="s">
        <v>438</v>
      </c>
      <c r="B257" s="544" t="s">
        <v>236</v>
      </c>
      <c r="C257" s="618" t="s">
        <v>128</v>
      </c>
      <c r="D257" s="493" t="s">
        <v>403</v>
      </c>
      <c r="E257" s="411" t="s">
        <v>403</v>
      </c>
      <c r="F257" s="565" t="s">
        <v>259</v>
      </c>
      <c r="G257" s="611"/>
      <c r="H257" s="557" t="s">
        <v>39</v>
      </c>
      <c r="I257" s="649">
        <v>22</v>
      </c>
      <c r="J257" s="649">
        <v>22</v>
      </c>
      <c r="K257" s="649">
        <v>22</v>
      </c>
      <c r="L257" s="550" t="s">
        <v>173</v>
      </c>
      <c r="M257" s="558"/>
      <c r="N257" s="558">
        <v>20</v>
      </c>
      <c r="O257" s="559">
        <v>0</v>
      </c>
      <c r="P257" s="564">
        <v>0</v>
      </c>
      <c r="Q257" s="564">
        <v>20</v>
      </c>
      <c r="R257" s="632">
        <v>0</v>
      </c>
      <c r="S257" s="563">
        <v>0</v>
      </c>
      <c r="T257" s="560">
        <v>7</v>
      </c>
      <c r="U257" s="560">
        <v>0</v>
      </c>
      <c r="V257" s="560">
        <v>0</v>
      </c>
      <c r="W257" s="560">
        <v>0</v>
      </c>
      <c r="X257" s="560">
        <v>0</v>
      </c>
      <c r="Y257" s="560">
        <v>0</v>
      </c>
      <c r="Z257" s="560">
        <v>0</v>
      </c>
      <c r="AA257" s="119">
        <f>INDEX('SPECIAL CONDITIONS '!$A$9:$D$174,MATCH('PRINT TARIFF'!$E257,'SPECIAL CONDITIONS '!$C$9:$C$174,0),MATCH("ID",'SPECIAL CONDITIONS '!$A$8:$D$8,0))</f>
        <v>51</v>
      </c>
      <c r="AB257" s="117" t="s">
        <v>223</v>
      </c>
      <c r="AC257" s="120" t="s">
        <v>224</v>
      </c>
      <c r="AD257" s="120" t="s">
        <v>225</v>
      </c>
      <c r="AE257" s="120">
        <v>1000</v>
      </c>
      <c r="AF257" s="121">
        <f>HOME!$F$18</f>
        <v>46204</v>
      </c>
      <c r="AG257" s="121">
        <f>HOME!$L$18</f>
        <v>46217</v>
      </c>
      <c r="AH257" s="122" t="b">
        <v>1</v>
      </c>
      <c r="AI257" s="176"/>
      <c r="AJ257" s="172"/>
      <c r="AK257" s="193"/>
      <c r="AL257" s="602"/>
      <c r="AM257" s="122"/>
      <c r="AN257" s="122"/>
    </row>
    <row r="258" spans="1:40" s="123" customFormat="1" ht="12.75" customHeight="1" x14ac:dyDescent="0.2">
      <c r="A258" s="411" t="s">
        <v>440</v>
      </c>
      <c r="B258" s="544" t="s">
        <v>237</v>
      </c>
      <c r="C258" s="618" t="s">
        <v>128</v>
      </c>
      <c r="D258" s="493" t="s">
        <v>403</v>
      </c>
      <c r="E258" s="411" t="s">
        <v>403</v>
      </c>
      <c r="F258" s="565" t="s">
        <v>259</v>
      </c>
      <c r="G258" s="611"/>
      <c r="H258" s="557" t="s">
        <v>39</v>
      </c>
      <c r="I258" s="649">
        <v>26</v>
      </c>
      <c r="J258" s="649">
        <v>26</v>
      </c>
      <c r="K258" s="649">
        <v>26</v>
      </c>
      <c r="L258" s="550" t="s">
        <v>173</v>
      </c>
      <c r="M258" s="558"/>
      <c r="N258" s="558">
        <v>19</v>
      </c>
      <c r="O258" s="559">
        <v>0</v>
      </c>
      <c r="P258" s="564">
        <v>0</v>
      </c>
      <c r="Q258" s="564">
        <v>20</v>
      </c>
      <c r="R258" s="632">
        <v>0</v>
      </c>
      <c r="S258" s="563">
        <v>0</v>
      </c>
      <c r="T258" s="560">
        <v>7</v>
      </c>
      <c r="U258" s="560">
        <v>0</v>
      </c>
      <c r="V258" s="560">
        <v>0</v>
      </c>
      <c r="W258" s="560">
        <v>0</v>
      </c>
      <c r="X258" s="560">
        <v>0</v>
      </c>
      <c r="Y258" s="560">
        <v>0</v>
      </c>
      <c r="Z258" s="560">
        <v>0</v>
      </c>
      <c r="AA258" s="119">
        <f>INDEX('SPECIAL CONDITIONS '!$A$9:$D$174,MATCH('PRINT TARIFF'!$E258,'SPECIAL CONDITIONS '!$C$9:$C$174,0),MATCH("ID",'SPECIAL CONDITIONS '!$A$8:$D$8,0))</f>
        <v>51</v>
      </c>
      <c r="AB258" s="117" t="s">
        <v>223</v>
      </c>
      <c r="AC258" s="120" t="s">
        <v>224</v>
      </c>
      <c r="AD258" s="120" t="s">
        <v>225</v>
      </c>
      <c r="AE258" s="120">
        <v>1000</v>
      </c>
      <c r="AF258" s="121">
        <f>HOME!$F$18</f>
        <v>46204</v>
      </c>
      <c r="AG258" s="121">
        <f>HOME!$L$18</f>
        <v>46217</v>
      </c>
      <c r="AH258" s="122" t="b">
        <v>1</v>
      </c>
      <c r="AI258" s="176"/>
      <c r="AJ258" s="172"/>
      <c r="AK258" s="193"/>
      <c r="AL258" s="602"/>
      <c r="AM258" s="122"/>
      <c r="AN258" s="122"/>
    </row>
    <row r="259" spans="1:40" s="123" customFormat="1" ht="12.75" customHeight="1" x14ac:dyDescent="0.2">
      <c r="A259" s="411" t="s">
        <v>437</v>
      </c>
      <c r="B259" s="544" t="s">
        <v>238</v>
      </c>
      <c r="C259" s="618" t="s">
        <v>128</v>
      </c>
      <c r="D259" s="493" t="s">
        <v>403</v>
      </c>
      <c r="E259" s="411" t="s">
        <v>403</v>
      </c>
      <c r="F259" s="565" t="s">
        <v>259</v>
      </c>
      <c r="G259" s="611"/>
      <c r="H259" s="557" t="s">
        <v>39</v>
      </c>
      <c r="I259" s="649">
        <v>22</v>
      </c>
      <c r="J259" s="649">
        <v>22</v>
      </c>
      <c r="K259" s="649">
        <v>22</v>
      </c>
      <c r="L259" s="550" t="s">
        <v>173</v>
      </c>
      <c r="M259" s="558"/>
      <c r="N259" s="558">
        <v>17</v>
      </c>
      <c r="O259" s="559">
        <v>0</v>
      </c>
      <c r="P259" s="564">
        <v>0</v>
      </c>
      <c r="Q259" s="564">
        <v>20</v>
      </c>
      <c r="R259" s="632">
        <v>0</v>
      </c>
      <c r="S259" s="563">
        <v>0</v>
      </c>
      <c r="T259" s="560">
        <v>7</v>
      </c>
      <c r="U259" s="560">
        <v>0</v>
      </c>
      <c r="V259" s="560">
        <v>0</v>
      </c>
      <c r="W259" s="560">
        <v>0</v>
      </c>
      <c r="X259" s="560">
        <v>0</v>
      </c>
      <c r="Y259" s="560">
        <v>0</v>
      </c>
      <c r="Z259" s="560">
        <v>0</v>
      </c>
      <c r="AA259" s="119">
        <f>INDEX('SPECIAL CONDITIONS '!$A$9:$D$174,MATCH('PRINT TARIFF'!$E259,'SPECIAL CONDITIONS '!$C$9:$C$174,0),MATCH("ID",'SPECIAL CONDITIONS '!$A$8:$D$8,0))</f>
        <v>51</v>
      </c>
      <c r="AB259" s="117" t="s">
        <v>223</v>
      </c>
      <c r="AC259" s="120" t="s">
        <v>224</v>
      </c>
      <c r="AD259" s="120" t="s">
        <v>225</v>
      </c>
      <c r="AE259" s="120">
        <v>1000</v>
      </c>
      <c r="AF259" s="121">
        <f>HOME!$F$18</f>
        <v>46204</v>
      </c>
      <c r="AG259" s="121">
        <f>HOME!$L$18</f>
        <v>46217</v>
      </c>
      <c r="AH259" s="122" t="b">
        <v>1</v>
      </c>
      <c r="AI259" s="176"/>
      <c r="AJ259" s="172"/>
      <c r="AK259" s="193"/>
      <c r="AL259" s="602"/>
      <c r="AM259" s="122"/>
      <c r="AN259" s="122"/>
    </row>
    <row r="260" spans="1:40" s="123" customFormat="1" ht="12.75" customHeight="1" x14ac:dyDescent="0.2">
      <c r="A260" s="411" t="s">
        <v>436</v>
      </c>
      <c r="B260" s="544" t="s">
        <v>239</v>
      </c>
      <c r="C260" s="618" t="s">
        <v>128</v>
      </c>
      <c r="D260" s="493" t="s">
        <v>403</v>
      </c>
      <c r="E260" s="411" t="s">
        <v>403</v>
      </c>
      <c r="F260" s="565" t="s">
        <v>259</v>
      </c>
      <c r="G260" s="611"/>
      <c r="H260" s="557" t="s">
        <v>39</v>
      </c>
      <c r="I260" s="649">
        <v>22</v>
      </c>
      <c r="J260" s="649">
        <v>22</v>
      </c>
      <c r="K260" s="649">
        <v>22</v>
      </c>
      <c r="L260" s="550" t="s">
        <v>173</v>
      </c>
      <c r="M260" s="558"/>
      <c r="N260" s="558">
        <v>14</v>
      </c>
      <c r="O260" s="559">
        <v>0</v>
      </c>
      <c r="P260" s="564">
        <v>0</v>
      </c>
      <c r="Q260" s="564">
        <v>20</v>
      </c>
      <c r="R260" s="632">
        <v>0</v>
      </c>
      <c r="S260" s="563">
        <v>0</v>
      </c>
      <c r="T260" s="560">
        <v>7</v>
      </c>
      <c r="U260" s="560">
        <v>0</v>
      </c>
      <c r="V260" s="560">
        <v>0</v>
      </c>
      <c r="W260" s="560">
        <v>0</v>
      </c>
      <c r="X260" s="560">
        <v>0</v>
      </c>
      <c r="Y260" s="560">
        <v>0</v>
      </c>
      <c r="Z260" s="560">
        <v>0</v>
      </c>
      <c r="AA260" s="119">
        <f>INDEX('SPECIAL CONDITIONS '!$A$9:$D$174,MATCH('PRINT TARIFF'!$E260,'SPECIAL CONDITIONS '!$C$9:$C$174,0),MATCH("ID",'SPECIAL CONDITIONS '!$A$8:$D$8,0))</f>
        <v>51</v>
      </c>
      <c r="AB260" s="117" t="s">
        <v>223</v>
      </c>
      <c r="AC260" s="120" t="s">
        <v>224</v>
      </c>
      <c r="AD260" s="120" t="s">
        <v>225</v>
      </c>
      <c r="AE260" s="120">
        <v>1000</v>
      </c>
      <c r="AF260" s="121">
        <f>HOME!$F$18</f>
        <v>46204</v>
      </c>
      <c r="AG260" s="121">
        <f>HOME!$L$18</f>
        <v>46217</v>
      </c>
      <c r="AH260" s="122" t="b">
        <v>1</v>
      </c>
      <c r="AI260" s="176"/>
      <c r="AJ260" s="172"/>
      <c r="AK260" s="193"/>
      <c r="AL260" s="602"/>
      <c r="AM260" s="122"/>
      <c r="AN260" s="122"/>
    </row>
    <row r="261" spans="1:40" s="123" customFormat="1" ht="12.75" customHeight="1" x14ac:dyDescent="0.2">
      <c r="A261" s="411" t="s">
        <v>439</v>
      </c>
      <c r="B261" s="544" t="s">
        <v>235</v>
      </c>
      <c r="C261" s="617" t="s">
        <v>127</v>
      </c>
      <c r="D261" s="411" t="s">
        <v>328</v>
      </c>
      <c r="E261" s="411" t="s">
        <v>327</v>
      </c>
      <c r="F261" s="565" t="s">
        <v>260</v>
      </c>
      <c r="G261" s="610"/>
      <c r="H261" s="557" t="s">
        <v>39</v>
      </c>
      <c r="I261" s="630">
        <v>142</v>
      </c>
      <c r="J261" s="630">
        <v>215</v>
      </c>
      <c r="K261" s="630">
        <v>142</v>
      </c>
      <c r="L261" s="550" t="s">
        <v>2303</v>
      </c>
      <c r="M261" s="558" t="s">
        <v>258</v>
      </c>
      <c r="N261" s="558">
        <v>63</v>
      </c>
      <c r="O261" s="564">
        <v>0</v>
      </c>
      <c r="P261" s="631">
        <v>0</v>
      </c>
      <c r="Q261" s="632">
        <v>0</v>
      </c>
      <c r="R261" s="632">
        <v>0</v>
      </c>
      <c r="S261" s="563">
        <v>20</v>
      </c>
      <c r="T261" s="563">
        <v>12</v>
      </c>
      <c r="U261" s="560">
        <v>0</v>
      </c>
      <c r="V261" s="560">
        <v>0</v>
      </c>
      <c r="W261" s="560">
        <v>0</v>
      </c>
      <c r="X261" s="560">
        <v>0</v>
      </c>
      <c r="Y261" s="560">
        <v>0</v>
      </c>
      <c r="Z261" s="560">
        <v>0</v>
      </c>
      <c r="AA261" s="119">
        <f>INDEX('SPECIAL CONDITIONS '!$A$9:$D$174,MATCH('PRINT TARIFF'!$E261,'SPECIAL CONDITIONS '!$C$9:$C$174,0),MATCH("ID",'SPECIAL CONDITIONS '!$A$8:$D$8,0))</f>
        <v>52</v>
      </c>
      <c r="AB261" s="117" t="s">
        <v>223</v>
      </c>
      <c r="AC261" s="120" t="s">
        <v>224</v>
      </c>
      <c r="AD261" s="120" t="s">
        <v>225</v>
      </c>
      <c r="AE261" s="120">
        <v>1000</v>
      </c>
      <c r="AF261" s="121">
        <f>HOME!$F$18</f>
        <v>46204</v>
      </c>
      <c r="AG261" s="121">
        <f>HOME!$L$18</f>
        <v>46217</v>
      </c>
      <c r="AH261" s="122" t="b">
        <v>1</v>
      </c>
      <c r="AI261" s="176"/>
      <c r="AJ261" s="172"/>
      <c r="AK261" s="193"/>
      <c r="AL261" s="122"/>
      <c r="AM261" s="122"/>
      <c r="AN261" s="122"/>
    </row>
    <row r="262" spans="1:40" s="123" customFormat="1" ht="12.75" customHeight="1" x14ac:dyDescent="0.2">
      <c r="A262" s="411" t="s">
        <v>438</v>
      </c>
      <c r="B262" s="544" t="s">
        <v>236</v>
      </c>
      <c r="C262" s="617" t="s">
        <v>127</v>
      </c>
      <c r="D262" s="411" t="s">
        <v>328</v>
      </c>
      <c r="E262" s="411" t="s">
        <v>327</v>
      </c>
      <c r="F262" s="565" t="s">
        <v>260</v>
      </c>
      <c r="G262" s="610"/>
      <c r="H262" s="557" t="s">
        <v>39</v>
      </c>
      <c r="I262" s="630">
        <v>148</v>
      </c>
      <c r="J262" s="630">
        <v>221</v>
      </c>
      <c r="K262" s="630">
        <v>148</v>
      </c>
      <c r="L262" s="550" t="s">
        <v>2303</v>
      </c>
      <c r="M262" s="558" t="s">
        <v>258</v>
      </c>
      <c r="N262" s="558">
        <v>66</v>
      </c>
      <c r="O262" s="564">
        <v>0</v>
      </c>
      <c r="P262" s="631">
        <v>0</v>
      </c>
      <c r="Q262" s="632">
        <v>0</v>
      </c>
      <c r="R262" s="632">
        <v>0</v>
      </c>
      <c r="S262" s="563">
        <v>20</v>
      </c>
      <c r="T262" s="563">
        <v>12</v>
      </c>
      <c r="U262" s="560">
        <v>0</v>
      </c>
      <c r="V262" s="560">
        <v>0</v>
      </c>
      <c r="W262" s="560">
        <v>0</v>
      </c>
      <c r="X262" s="560">
        <v>0</v>
      </c>
      <c r="Y262" s="560">
        <v>0</v>
      </c>
      <c r="Z262" s="560">
        <v>0</v>
      </c>
      <c r="AA262" s="119">
        <f>INDEX('SPECIAL CONDITIONS '!$A$9:$D$174,MATCH('PRINT TARIFF'!$E262,'SPECIAL CONDITIONS '!$C$9:$C$174,0),MATCH("ID",'SPECIAL CONDITIONS '!$A$8:$D$8,0))</f>
        <v>52</v>
      </c>
      <c r="AB262" s="117" t="s">
        <v>223</v>
      </c>
      <c r="AC262" s="120" t="s">
        <v>224</v>
      </c>
      <c r="AD262" s="120" t="s">
        <v>225</v>
      </c>
      <c r="AE262" s="120">
        <v>1000</v>
      </c>
      <c r="AF262" s="121">
        <f>HOME!$F$18</f>
        <v>46204</v>
      </c>
      <c r="AG262" s="121">
        <f>HOME!$L$18</f>
        <v>46217</v>
      </c>
      <c r="AH262" s="122" t="b">
        <v>1</v>
      </c>
      <c r="AI262" s="176"/>
      <c r="AJ262" s="172"/>
      <c r="AK262" s="193"/>
      <c r="AL262" s="122"/>
      <c r="AM262" s="122"/>
      <c r="AN262" s="122"/>
    </row>
    <row r="263" spans="1:40" s="123" customFormat="1" ht="12.75" customHeight="1" x14ac:dyDescent="0.2">
      <c r="A263" s="411" t="s">
        <v>440</v>
      </c>
      <c r="B263" s="544" t="s">
        <v>237</v>
      </c>
      <c r="C263" s="617" t="s">
        <v>127</v>
      </c>
      <c r="D263" s="411" t="s">
        <v>328</v>
      </c>
      <c r="E263" s="411" t="s">
        <v>327</v>
      </c>
      <c r="F263" s="565" t="s">
        <v>260</v>
      </c>
      <c r="G263" s="610"/>
      <c r="H263" s="557" t="s">
        <v>39</v>
      </c>
      <c r="I263" s="630">
        <v>141</v>
      </c>
      <c r="J263" s="630">
        <v>214</v>
      </c>
      <c r="K263" s="630">
        <v>141</v>
      </c>
      <c r="L263" s="550" t="s">
        <v>2303</v>
      </c>
      <c r="M263" s="558" t="s">
        <v>258</v>
      </c>
      <c r="N263" s="558">
        <v>60</v>
      </c>
      <c r="O263" s="564">
        <v>0</v>
      </c>
      <c r="P263" s="631">
        <v>0</v>
      </c>
      <c r="Q263" s="632">
        <v>0</v>
      </c>
      <c r="R263" s="632">
        <v>0</v>
      </c>
      <c r="S263" s="563">
        <v>20</v>
      </c>
      <c r="T263" s="563">
        <v>12</v>
      </c>
      <c r="U263" s="560">
        <v>0</v>
      </c>
      <c r="V263" s="560">
        <v>0</v>
      </c>
      <c r="W263" s="560">
        <v>0</v>
      </c>
      <c r="X263" s="560">
        <v>0</v>
      </c>
      <c r="Y263" s="560">
        <v>0</v>
      </c>
      <c r="Z263" s="560">
        <v>0</v>
      </c>
      <c r="AA263" s="119">
        <f>INDEX('SPECIAL CONDITIONS '!$A$9:$D$174,MATCH('PRINT TARIFF'!$E263,'SPECIAL CONDITIONS '!$C$9:$C$174,0),MATCH("ID",'SPECIAL CONDITIONS '!$A$8:$D$8,0))</f>
        <v>52</v>
      </c>
      <c r="AB263" s="117" t="s">
        <v>223</v>
      </c>
      <c r="AC263" s="120" t="s">
        <v>224</v>
      </c>
      <c r="AD263" s="120" t="s">
        <v>225</v>
      </c>
      <c r="AE263" s="120">
        <v>1000</v>
      </c>
      <c r="AF263" s="121">
        <f>HOME!$F$18</f>
        <v>46204</v>
      </c>
      <c r="AG263" s="121">
        <f>HOME!$L$18</f>
        <v>46217</v>
      </c>
      <c r="AH263" s="122" t="b">
        <v>1</v>
      </c>
      <c r="AI263" s="176"/>
      <c r="AJ263" s="172"/>
      <c r="AK263" s="193"/>
      <c r="AL263" s="122"/>
      <c r="AM263" s="122"/>
      <c r="AN263" s="122"/>
    </row>
    <row r="264" spans="1:40" s="123" customFormat="1" ht="12.75" customHeight="1" x14ac:dyDescent="0.2">
      <c r="A264" s="411" t="s">
        <v>437</v>
      </c>
      <c r="B264" s="544" t="s">
        <v>238</v>
      </c>
      <c r="C264" s="617" t="s">
        <v>127</v>
      </c>
      <c r="D264" s="411" t="s">
        <v>328</v>
      </c>
      <c r="E264" s="411" t="s">
        <v>327</v>
      </c>
      <c r="F264" s="565" t="s">
        <v>260</v>
      </c>
      <c r="G264" s="610"/>
      <c r="H264" s="557" t="s">
        <v>39</v>
      </c>
      <c r="I264" s="630">
        <v>111</v>
      </c>
      <c r="J264" s="630">
        <v>184</v>
      </c>
      <c r="K264" s="630">
        <v>111</v>
      </c>
      <c r="L264" s="550" t="s">
        <v>2303</v>
      </c>
      <c r="M264" s="558" t="s">
        <v>258</v>
      </c>
      <c r="N264" s="558">
        <v>60</v>
      </c>
      <c r="O264" s="564">
        <v>0</v>
      </c>
      <c r="P264" s="631">
        <v>0</v>
      </c>
      <c r="Q264" s="632">
        <v>0</v>
      </c>
      <c r="R264" s="632">
        <v>0</v>
      </c>
      <c r="S264" s="563">
        <v>20</v>
      </c>
      <c r="T264" s="563">
        <v>12</v>
      </c>
      <c r="U264" s="560">
        <v>0</v>
      </c>
      <c r="V264" s="560">
        <v>0</v>
      </c>
      <c r="W264" s="560">
        <v>0</v>
      </c>
      <c r="X264" s="560">
        <v>0</v>
      </c>
      <c r="Y264" s="560">
        <v>0</v>
      </c>
      <c r="Z264" s="560">
        <v>0</v>
      </c>
      <c r="AA264" s="119">
        <f>INDEX('SPECIAL CONDITIONS '!$A$9:$D$174,MATCH('PRINT TARIFF'!$E264,'SPECIAL CONDITIONS '!$C$9:$C$174,0),MATCH("ID",'SPECIAL CONDITIONS '!$A$8:$D$8,0))</f>
        <v>52</v>
      </c>
      <c r="AB264" s="117" t="s">
        <v>223</v>
      </c>
      <c r="AC264" s="120" t="s">
        <v>224</v>
      </c>
      <c r="AD264" s="120" t="s">
        <v>225</v>
      </c>
      <c r="AE264" s="120">
        <v>1000</v>
      </c>
      <c r="AF264" s="121">
        <f>HOME!$F$18</f>
        <v>46204</v>
      </c>
      <c r="AG264" s="121">
        <f>HOME!$L$18</f>
        <v>46217</v>
      </c>
      <c r="AH264" s="122" t="b">
        <v>1</v>
      </c>
      <c r="AI264" s="176"/>
      <c r="AJ264" s="172"/>
      <c r="AK264" s="193"/>
      <c r="AL264" s="122"/>
      <c r="AM264" s="122"/>
      <c r="AN264" s="122"/>
    </row>
    <row r="265" spans="1:40" s="123" customFormat="1" ht="12.75" customHeight="1" x14ac:dyDescent="0.2">
      <c r="A265" s="411" t="s">
        <v>436</v>
      </c>
      <c r="B265" s="544" t="s">
        <v>239</v>
      </c>
      <c r="C265" s="617" t="s">
        <v>127</v>
      </c>
      <c r="D265" s="411" t="s">
        <v>328</v>
      </c>
      <c r="E265" s="411" t="s">
        <v>327</v>
      </c>
      <c r="F265" s="565" t="s">
        <v>260</v>
      </c>
      <c r="G265" s="610"/>
      <c r="H265" s="557" t="s">
        <v>39</v>
      </c>
      <c r="I265" s="630">
        <v>111</v>
      </c>
      <c r="J265" s="630">
        <v>184</v>
      </c>
      <c r="K265" s="630">
        <v>111</v>
      </c>
      <c r="L265" s="550" t="s">
        <v>2303</v>
      </c>
      <c r="M265" s="558" t="s">
        <v>258</v>
      </c>
      <c r="N265" s="558">
        <v>55</v>
      </c>
      <c r="O265" s="564">
        <v>0</v>
      </c>
      <c r="P265" s="631">
        <v>0</v>
      </c>
      <c r="Q265" s="632">
        <v>0</v>
      </c>
      <c r="R265" s="632">
        <v>0</v>
      </c>
      <c r="S265" s="563">
        <v>20</v>
      </c>
      <c r="T265" s="563">
        <v>12</v>
      </c>
      <c r="U265" s="560">
        <v>0</v>
      </c>
      <c r="V265" s="560">
        <v>0</v>
      </c>
      <c r="W265" s="560">
        <v>0</v>
      </c>
      <c r="X265" s="560">
        <v>0</v>
      </c>
      <c r="Y265" s="560">
        <v>0</v>
      </c>
      <c r="Z265" s="560">
        <v>0</v>
      </c>
      <c r="AA265" s="119">
        <f>INDEX('SPECIAL CONDITIONS '!$A$9:$D$174,MATCH('PRINT TARIFF'!$E265,'SPECIAL CONDITIONS '!$C$9:$C$174,0),MATCH("ID",'SPECIAL CONDITIONS '!$A$8:$D$8,0))</f>
        <v>52</v>
      </c>
      <c r="AB265" s="117" t="s">
        <v>223</v>
      </c>
      <c r="AC265" s="120" t="s">
        <v>224</v>
      </c>
      <c r="AD265" s="120" t="s">
        <v>225</v>
      </c>
      <c r="AE265" s="120">
        <v>1000</v>
      </c>
      <c r="AF265" s="121">
        <f>HOME!$F$18</f>
        <v>46204</v>
      </c>
      <c r="AG265" s="121">
        <f>HOME!$L$18</f>
        <v>46217</v>
      </c>
      <c r="AH265" s="122" t="b">
        <v>1</v>
      </c>
      <c r="AI265" s="176"/>
      <c r="AJ265" s="172"/>
      <c r="AK265" s="193"/>
      <c r="AL265" s="122"/>
      <c r="AM265" s="122"/>
      <c r="AN265" s="122"/>
    </row>
    <row r="266" spans="1:40" s="123" customFormat="1" ht="12.75" customHeight="1" x14ac:dyDescent="0.2">
      <c r="A266" s="411" t="s">
        <v>439</v>
      </c>
      <c r="B266" s="544" t="s">
        <v>235</v>
      </c>
      <c r="C266" s="618" t="s">
        <v>581</v>
      </c>
      <c r="D266" s="561" t="s">
        <v>408</v>
      </c>
      <c r="E266" s="411" t="s">
        <v>503</v>
      </c>
      <c r="F266" s="562" t="s">
        <v>1085</v>
      </c>
      <c r="G266" s="609"/>
      <c r="H266" s="557" t="s">
        <v>39</v>
      </c>
      <c r="I266" s="649">
        <v>88</v>
      </c>
      <c r="J266" s="649">
        <v>88</v>
      </c>
      <c r="K266" s="649">
        <v>88</v>
      </c>
      <c r="L266" s="550" t="s">
        <v>2036</v>
      </c>
      <c r="M266" s="558" t="s">
        <v>291</v>
      </c>
      <c r="N266" s="558">
        <v>43</v>
      </c>
      <c r="O266" s="559">
        <v>0</v>
      </c>
      <c r="P266" s="631">
        <v>0</v>
      </c>
      <c r="Q266" s="631">
        <v>20</v>
      </c>
      <c r="R266" s="632">
        <v>0</v>
      </c>
      <c r="S266" s="563">
        <v>0</v>
      </c>
      <c r="T266" s="636">
        <v>12</v>
      </c>
      <c r="U266" s="560">
        <v>10</v>
      </c>
      <c r="V266" s="560">
        <v>0</v>
      </c>
      <c r="W266" s="560">
        <v>0</v>
      </c>
      <c r="X266" s="560">
        <v>0</v>
      </c>
      <c r="Y266" s="560">
        <v>0</v>
      </c>
      <c r="Z266" s="560">
        <v>0</v>
      </c>
      <c r="AA266" s="119">
        <f>INDEX('SPECIAL CONDITIONS '!$A$9:$D$174,MATCH('PRINT TARIFF'!$E266,'SPECIAL CONDITIONS '!$C$9:$C$174,0),MATCH("ID",'SPECIAL CONDITIONS '!$A$8:$D$8,0))</f>
        <v>53</v>
      </c>
      <c r="AB266" s="117" t="s">
        <v>223</v>
      </c>
      <c r="AC266" s="120" t="s">
        <v>224</v>
      </c>
      <c r="AD266" s="120" t="s">
        <v>225</v>
      </c>
      <c r="AE266" s="120">
        <v>1000</v>
      </c>
      <c r="AF266" s="121">
        <f>HOME!$F$18</f>
        <v>46204</v>
      </c>
      <c r="AG266" s="121">
        <f>HOME!$L$18</f>
        <v>46217</v>
      </c>
      <c r="AH266" s="122" t="b">
        <v>1</v>
      </c>
      <c r="AI266" s="176"/>
      <c r="AJ266" s="172"/>
      <c r="AK266" s="193"/>
      <c r="AL266" s="602"/>
      <c r="AM266" s="122"/>
      <c r="AN266" s="122"/>
    </row>
    <row r="267" spans="1:40" s="123" customFormat="1" ht="12.75" customHeight="1" x14ac:dyDescent="0.2">
      <c r="A267" s="411" t="s">
        <v>438</v>
      </c>
      <c r="B267" s="544" t="s">
        <v>236</v>
      </c>
      <c r="C267" s="618" t="s">
        <v>581</v>
      </c>
      <c r="D267" s="561" t="s">
        <v>408</v>
      </c>
      <c r="E267" s="411" t="s">
        <v>503</v>
      </c>
      <c r="F267" s="562" t="s">
        <v>1085</v>
      </c>
      <c r="G267" s="609"/>
      <c r="H267" s="557" t="s">
        <v>39</v>
      </c>
      <c r="I267" s="649">
        <v>88</v>
      </c>
      <c r="J267" s="649">
        <v>88</v>
      </c>
      <c r="K267" s="649">
        <v>88</v>
      </c>
      <c r="L267" s="550" t="s">
        <v>2036</v>
      </c>
      <c r="M267" s="558" t="s">
        <v>291</v>
      </c>
      <c r="N267" s="558">
        <v>33</v>
      </c>
      <c r="O267" s="559">
        <v>0</v>
      </c>
      <c r="P267" s="631">
        <v>0</v>
      </c>
      <c r="Q267" s="631">
        <v>20</v>
      </c>
      <c r="R267" s="632">
        <v>0</v>
      </c>
      <c r="S267" s="563">
        <v>0</v>
      </c>
      <c r="T267" s="636">
        <v>12</v>
      </c>
      <c r="U267" s="560">
        <v>10</v>
      </c>
      <c r="V267" s="560">
        <v>0</v>
      </c>
      <c r="W267" s="560">
        <v>0</v>
      </c>
      <c r="X267" s="560">
        <v>0</v>
      </c>
      <c r="Y267" s="560">
        <v>0</v>
      </c>
      <c r="Z267" s="560">
        <v>0</v>
      </c>
      <c r="AA267" s="119">
        <f>INDEX('SPECIAL CONDITIONS '!$A$9:$D$174,MATCH('PRINT TARIFF'!$E267,'SPECIAL CONDITIONS '!$C$9:$C$174,0),MATCH("ID",'SPECIAL CONDITIONS '!$A$8:$D$8,0))</f>
        <v>53</v>
      </c>
      <c r="AB267" s="117" t="s">
        <v>223</v>
      </c>
      <c r="AC267" s="120" t="s">
        <v>224</v>
      </c>
      <c r="AD267" s="120" t="s">
        <v>225</v>
      </c>
      <c r="AE267" s="120">
        <v>1000</v>
      </c>
      <c r="AF267" s="121">
        <f>HOME!$F$18</f>
        <v>46204</v>
      </c>
      <c r="AG267" s="121">
        <f>HOME!$L$18</f>
        <v>46217</v>
      </c>
      <c r="AH267" s="122" t="b">
        <v>1</v>
      </c>
      <c r="AI267" s="176"/>
      <c r="AJ267" s="172"/>
      <c r="AK267" s="193"/>
      <c r="AL267" s="602"/>
      <c r="AM267" s="122"/>
      <c r="AN267" s="122"/>
    </row>
    <row r="268" spans="1:40" s="123" customFormat="1" ht="12.75" customHeight="1" x14ac:dyDescent="0.2">
      <c r="A268" s="411" t="s">
        <v>440</v>
      </c>
      <c r="B268" s="544" t="s">
        <v>237</v>
      </c>
      <c r="C268" s="618" t="s">
        <v>581</v>
      </c>
      <c r="D268" s="561" t="s">
        <v>408</v>
      </c>
      <c r="E268" s="411" t="s">
        <v>503</v>
      </c>
      <c r="F268" s="562" t="s">
        <v>1085</v>
      </c>
      <c r="G268" s="609"/>
      <c r="H268" s="557" t="s">
        <v>39</v>
      </c>
      <c r="I268" s="649">
        <v>79</v>
      </c>
      <c r="J268" s="649">
        <v>79</v>
      </c>
      <c r="K268" s="649">
        <v>79</v>
      </c>
      <c r="L268" s="550" t="s">
        <v>2316</v>
      </c>
      <c r="M268" s="558" t="s">
        <v>265</v>
      </c>
      <c r="N268" s="558">
        <v>28</v>
      </c>
      <c r="O268" s="564">
        <v>0</v>
      </c>
      <c r="P268" s="631">
        <v>0</v>
      </c>
      <c r="Q268" s="631">
        <v>20</v>
      </c>
      <c r="R268" s="632">
        <v>0</v>
      </c>
      <c r="S268" s="563">
        <v>0</v>
      </c>
      <c r="T268" s="560">
        <v>12</v>
      </c>
      <c r="U268" s="560">
        <v>0</v>
      </c>
      <c r="V268" s="560">
        <v>0</v>
      </c>
      <c r="W268" s="560">
        <v>0</v>
      </c>
      <c r="X268" s="560">
        <v>0</v>
      </c>
      <c r="Y268" s="560">
        <v>0</v>
      </c>
      <c r="Z268" s="560">
        <v>0</v>
      </c>
      <c r="AA268" s="119">
        <f>INDEX('SPECIAL CONDITIONS '!$A$9:$D$174,MATCH('PRINT TARIFF'!$E268,'SPECIAL CONDITIONS '!$C$9:$C$174,0),MATCH("ID",'SPECIAL CONDITIONS '!$A$8:$D$8,0))</f>
        <v>53</v>
      </c>
      <c r="AB268" s="117" t="s">
        <v>223</v>
      </c>
      <c r="AC268" s="120" t="s">
        <v>224</v>
      </c>
      <c r="AD268" s="120" t="s">
        <v>225</v>
      </c>
      <c r="AE268" s="120">
        <v>1000</v>
      </c>
      <c r="AF268" s="121">
        <f>HOME!$F$18</f>
        <v>46204</v>
      </c>
      <c r="AG268" s="121">
        <f>HOME!$L$18</f>
        <v>46217</v>
      </c>
      <c r="AH268" s="122" t="b">
        <v>1</v>
      </c>
      <c r="AI268" s="176"/>
      <c r="AJ268" s="172"/>
      <c r="AK268" s="193"/>
      <c r="AL268" s="122"/>
      <c r="AM268" s="122"/>
      <c r="AN268" s="122"/>
    </row>
    <row r="269" spans="1:40" s="123" customFormat="1" ht="12.75" customHeight="1" x14ac:dyDescent="0.2">
      <c r="A269" s="411" t="s">
        <v>437</v>
      </c>
      <c r="B269" s="544" t="s">
        <v>238</v>
      </c>
      <c r="C269" s="618" t="s">
        <v>581</v>
      </c>
      <c r="D269" s="561" t="s">
        <v>408</v>
      </c>
      <c r="E269" s="411" t="s">
        <v>503</v>
      </c>
      <c r="F269" s="562" t="s">
        <v>1085</v>
      </c>
      <c r="G269" s="609"/>
      <c r="H269" s="557" t="s">
        <v>39</v>
      </c>
      <c r="I269" s="649">
        <v>74</v>
      </c>
      <c r="J269" s="649">
        <v>74</v>
      </c>
      <c r="K269" s="649">
        <v>74</v>
      </c>
      <c r="L269" s="550" t="s">
        <v>2316</v>
      </c>
      <c r="M269" s="558" t="s">
        <v>265</v>
      </c>
      <c r="N269" s="558">
        <v>36</v>
      </c>
      <c r="O269" s="564">
        <v>0</v>
      </c>
      <c r="P269" s="631">
        <v>0</v>
      </c>
      <c r="Q269" s="631">
        <v>20</v>
      </c>
      <c r="R269" s="632">
        <v>0</v>
      </c>
      <c r="S269" s="563">
        <v>0</v>
      </c>
      <c r="T269" s="560">
        <v>12</v>
      </c>
      <c r="U269" s="560">
        <v>0</v>
      </c>
      <c r="V269" s="560">
        <v>0</v>
      </c>
      <c r="W269" s="560">
        <v>0</v>
      </c>
      <c r="X269" s="560">
        <v>0</v>
      </c>
      <c r="Y269" s="560">
        <v>0</v>
      </c>
      <c r="Z269" s="560">
        <v>0</v>
      </c>
      <c r="AA269" s="119">
        <f>INDEX('SPECIAL CONDITIONS '!$A$9:$D$174,MATCH('PRINT TARIFF'!$E269,'SPECIAL CONDITIONS '!$C$9:$C$174,0),MATCH("ID",'SPECIAL CONDITIONS '!$A$8:$D$8,0))</f>
        <v>53</v>
      </c>
      <c r="AB269" s="117" t="s">
        <v>223</v>
      </c>
      <c r="AC269" s="120" t="s">
        <v>224</v>
      </c>
      <c r="AD269" s="120" t="s">
        <v>225</v>
      </c>
      <c r="AE269" s="120">
        <v>1000</v>
      </c>
      <c r="AF269" s="121">
        <f>HOME!$F$18</f>
        <v>46204</v>
      </c>
      <c r="AG269" s="121">
        <f>HOME!$L$18</f>
        <v>46217</v>
      </c>
      <c r="AH269" s="122" t="b">
        <v>1</v>
      </c>
      <c r="AI269" s="176"/>
      <c r="AJ269" s="172"/>
      <c r="AK269" s="193"/>
      <c r="AL269" s="122"/>
      <c r="AM269" s="122"/>
      <c r="AN269" s="122"/>
    </row>
    <row r="270" spans="1:40" s="123" customFormat="1" ht="12.75" customHeight="1" x14ac:dyDescent="0.2">
      <c r="A270" s="411" t="s">
        <v>436</v>
      </c>
      <c r="B270" s="544" t="s">
        <v>239</v>
      </c>
      <c r="C270" s="618" t="s">
        <v>581</v>
      </c>
      <c r="D270" s="561" t="s">
        <v>408</v>
      </c>
      <c r="E270" s="411" t="s">
        <v>503</v>
      </c>
      <c r="F270" s="562" t="s">
        <v>1085</v>
      </c>
      <c r="G270" s="609"/>
      <c r="H270" s="557" t="s">
        <v>39</v>
      </c>
      <c r="I270" s="649">
        <v>74</v>
      </c>
      <c r="J270" s="649">
        <v>74</v>
      </c>
      <c r="K270" s="649">
        <v>74</v>
      </c>
      <c r="L270" s="550" t="s">
        <v>2316</v>
      </c>
      <c r="M270" s="558" t="s">
        <v>265</v>
      </c>
      <c r="N270" s="558">
        <v>40</v>
      </c>
      <c r="O270" s="564">
        <v>0</v>
      </c>
      <c r="P270" s="631">
        <v>0</v>
      </c>
      <c r="Q270" s="631">
        <v>20</v>
      </c>
      <c r="R270" s="632">
        <v>0</v>
      </c>
      <c r="S270" s="563">
        <v>0</v>
      </c>
      <c r="T270" s="560">
        <v>12</v>
      </c>
      <c r="U270" s="560">
        <v>0</v>
      </c>
      <c r="V270" s="560">
        <v>0</v>
      </c>
      <c r="W270" s="560">
        <v>0</v>
      </c>
      <c r="X270" s="560">
        <v>0</v>
      </c>
      <c r="Y270" s="560">
        <v>0</v>
      </c>
      <c r="Z270" s="560">
        <v>0</v>
      </c>
      <c r="AA270" s="119">
        <f>INDEX('SPECIAL CONDITIONS '!$A$9:$D$174,MATCH('PRINT TARIFF'!$E270,'SPECIAL CONDITIONS '!$C$9:$C$174,0),MATCH("ID",'SPECIAL CONDITIONS '!$A$8:$D$8,0))</f>
        <v>53</v>
      </c>
      <c r="AB270" s="117" t="s">
        <v>223</v>
      </c>
      <c r="AC270" s="120" t="s">
        <v>224</v>
      </c>
      <c r="AD270" s="120" t="s">
        <v>225</v>
      </c>
      <c r="AE270" s="120">
        <v>1000</v>
      </c>
      <c r="AF270" s="121">
        <f>HOME!$F$18</f>
        <v>46204</v>
      </c>
      <c r="AG270" s="121">
        <f>HOME!$L$18</f>
        <v>46217</v>
      </c>
      <c r="AH270" s="122" t="b">
        <v>1</v>
      </c>
      <c r="AI270" s="176"/>
      <c r="AJ270" s="172"/>
      <c r="AK270" s="193"/>
      <c r="AL270" s="122"/>
      <c r="AM270" s="122"/>
      <c r="AN270" s="122"/>
    </row>
    <row r="271" spans="1:40" s="123" customFormat="1" ht="12.75" customHeight="1" x14ac:dyDescent="0.2">
      <c r="A271" s="411" t="s">
        <v>439</v>
      </c>
      <c r="B271" s="544" t="s">
        <v>235</v>
      </c>
      <c r="C271" s="618" t="s">
        <v>581</v>
      </c>
      <c r="D271" s="561" t="s">
        <v>408</v>
      </c>
      <c r="E271" s="411" t="s">
        <v>74</v>
      </c>
      <c r="F271" s="562" t="s">
        <v>261</v>
      </c>
      <c r="G271" s="609"/>
      <c r="H271" s="557" t="s">
        <v>39</v>
      </c>
      <c r="I271" s="649">
        <v>83</v>
      </c>
      <c r="J271" s="649">
        <v>83</v>
      </c>
      <c r="K271" s="649">
        <v>83</v>
      </c>
      <c r="L271" s="550" t="s">
        <v>2036</v>
      </c>
      <c r="M271" s="558" t="s">
        <v>291</v>
      </c>
      <c r="N271" s="558">
        <v>35</v>
      </c>
      <c r="O271" s="559">
        <v>0</v>
      </c>
      <c r="P271" s="631">
        <v>0</v>
      </c>
      <c r="Q271" s="631">
        <v>20</v>
      </c>
      <c r="R271" s="632">
        <v>0</v>
      </c>
      <c r="S271" s="563">
        <v>0</v>
      </c>
      <c r="T271" s="636">
        <v>12</v>
      </c>
      <c r="U271" s="560">
        <v>10</v>
      </c>
      <c r="V271" s="560">
        <v>0</v>
      </c>
      <c r="W271" s="560">
        <v>0</v>
      </c>
      <c r="X271" s="560">
        <v>0</v>
      </c>
      <c r="Y271" s="560">
        <v>0</v>
      </c>
      <c r="Z271" s="560">
        <v>0</v>
      </c>
      <c r="AA271" s="119">
        <f>INDEX('SPECIAL CONDITIONS '!$A$9:$D$174,MATCH('PRINT TARIFF'!$E271,'SPECIAL CONDITIONS '!$C$9:$C$174,0),MATCH("ID",'SPECIAL CONDITIONS '!$A$8:$D$8,0))</f>
        <v>54</v>
      </c>
      <c r="AB271" s="117" t="s">
        <v>223</v>
      </c>
      <c r="AC271" s="120" t="s">
        <v>224</v>
      </c>
      <c r="AD271" s="120" t="s">
        <v>225</v>
      </c>
      <c r="AE271" s="120">
        <v>1000</v>
      </c>
      <c r="AF271" s="121">
        <f>HOME!$F$18</f>
        <v>46204</v>
      </c>
      <c r="AG271" s="121">
        <f>HOME!$L$18</f>
        <v>46217</v>
      </c>
      <c r="AH271" s="122" t="b">
        <v>1</v>
      </c>
      <c r="AI271" s="176"/>
      <c r="AJ271" s="172"/>
      <c r="AK271" s="193"/>
      <c r="AL271" s="602"/>
      <c r="AM271" s="122"/>
      <c r="AN271" s="122"/>
    </row>
    <row r="272" spans="1:40" s="123" customFormat="1" ht="12.75" customHeight="1" x14ac:dyDescent="0.2">
      <c r="A272" s="411" t="s">
        <v>438</v>
      </c>
      <c r="B272" s="544" t="s">
        <v>236</v>
      </c>
      <c r="C272" s="618" t="s">
        <v>581</v>
      </c>
      <c r="D272" s="561" t="s">
        <v>408</v>
      </c>
      <c r="E272" s="411" t="s">
        <v>74</v>
      </c>
      <c r="F272" s="562" t="s">
        <v>261</v>
      </c>
      <c r="G272" s="609"/>
      <c r="H272" s="557" t="s">
        <v>39</v>
      </c>
      <c r="I272" s="649">
        <v>83</v>
      </c>
      <c r="J272" s="649">
        <v>83</v>
      </c>
      <c r="K272" s="649">
        <v>83</v>
      </c>
      <c r="L272" s="550" t="s">
        <v>2036</v>
      </c>
      <c r="M272" s="558" t="s">
        <v>291</v>
      </c>
      <c r="N272" s="558">
        <v>26</v>
      </c>
      <c r="O272" s="559">
        <v>0</v>
      </c>
      <c r="P272" s="631">
        <v>0</v>
      </c>
      <c r="Q272" s="631">
        <v>20</v>
      </c>
      <c r="R272" s="632">
        <v>0</v>
      </c>
      <c r="S272" s="563">
        <v>0</v>
      </c>
      <c r="T272" s="636">
        <v>12</v>
      </c>
      <c r="U272" s="560">
        <v>10</v>
      </c>
      <c r="V272" s="560">
        <v>0</v>
      </c>
      <c r="W272" s="560">
        <v>0</v>
      </c>
      <c r="X272" s="560">
        <v>0</v>
      </c>
      <c r="Y272" s="560">
        <v>0</v>
      </c>
      <c r="Z272" s="560">
        <v>0</v>
      </c>
      <c r="AA272" s="119">
        <f>INDEX('SPECIAL CONDITIONS '!$A$9:$D$174,MATCH('PRINT TARIFF'!$E272,'SPECIAL CONDITIONS '!$C$9:$C$174,0),MATCH("ID",'SPECIAL CONDITIONS '!$A$8:$D$8,0))</f>
        <v>54</v>
      </c>
      <c r="AB272" s="117" t="s">
        <v>223</v>
      </c>
      <c r="AC272" s="120" t="s">
        <v>224</v>
      </c>
      <c r="AD272" s="120" t="s">
        <v>225</v>
      </c>
      <c r="AE272" s="120">
        <v>1000</v>
      </c>
      <c r="AF272" s="121">
        <f>HOME!$F$18</f>
        <v>46204</v>
      </c>
      <c r="AG272" s="121">
        <f>HOME!$L$18</f>
        <v>46217</v>
      </c>
      <c r="AH272" s="122" t="b">
        <v>1</v>
      </c>
      <c r="AI272" s="176"/>
      <c r="AJ272" s="172"/>
      <c r="AK272" s="193"/>
      <c r="AL272" s="602"/>
      <c r="AM272" s="122"/>
      <c r="AN272" s="122"/>
    </row>
    <row r="273" spans="1:40" s="123" customFormat="1" ht="12.75" customHeight="1" x14ac:dyDescent="0.2">
      <c r="A273" s="411" t="s">
        <v>440</v>
      </c>
      <c r="B273" s="544" t="s">
        <v>237</v>
      </c>
      <c r="C273" s="618" t="s">
        <v>581</v>
      </c>
      <c r="D273" s="561" t="s">
        <v>408</v>
      </c>
      <c r="E273" s="411" t="s">
        <v>74</v>
      </c>
      <c r="F273" s="562" t="s">
        <v>261</v>
      </c>
      <c r="G273" s="609"/>
      <c r="H273" s="557" t="s">
        <v>39</v>
      </c>
      <c r="I273" s="649">
        <v>83</v>
      </c>
      <c r="J273" s="649">
        <v>83</v>
      </c>
      <c r="K273" s="649">
        <v>83</v>
      </c>
      <c r="L273" s="550" t="s">
        <v>2036</v>
      </c>
      <c r="M273" s="558" t="s">
        <v>291</v>
      </c>
      <c r="N273" s="558">
        <v>23</v>
      </c>
      <c r="O273" s="559">
        <v>0</v>
      </c>
      <c r="P273" s="631">
        <v>0</v>
      </c>
      <c r="Q273" s="631">
        <v>20</v>
      </c>
      <c r="R273" s="632">
        <v>0</v>
      </c>
      <c r="S273" s="563">
        <v>0</v>
      </c>
      <c r="T273" s="636">
        <v>12</v>
      </c>
      <c r="U273" s="560">
        <v>10</v>
      </c>
      <c r="V273" s="560">
        <v>0</v>
      </c>
      <c r="W273" s="560">
        <v>0</v>
      </c>
      <c r="X273" s="560">
        <v>0</v>
      </c>
      <c r="Y273" s="560">
        <v>0</v>
      </c>
      <c r="Z273" s="560">
        <v>0</v>
      </c>
      <c r="AA273" s="119">
        <f>INDEX('SPECIAL CONDITIONS '!$A$9:$D$174,MATCH('PRINT TARIFF'!$E273,'SPECIAL CONDITIONS '!$C$9:$C$174,0),MATCH("ID",'SPECIAL CONDITIONS '!$A$8:$D$8,0))</f>
        <v>54</v>
      </c>
      <c r="AB273" s="117" t="s">
        <v>223</v>
      </c>
      <c r="AC273" s="120" t="s">
        <v>224</v>
      </c>
      <c r="AD273" s="120" t="s">
        <v>225</v>
      </c>
      <c r="AE273" s="120">
        <v>1000</v>
      </c>
      <c r="AF273" s="121">
        <f>HOME!$F$18</f>
        <v>46204</v>
      </c>
      <c r="AG273" s="121">
        <f>HOME!$L$18</f>
        <v>46217</v>
      </c>
      <c r="AH273" s="122" t="b">
        <v>1</v>
      </c>
      <c r="AI273" s="176"/>
      <c r="AJ273" s="172"/>
      <c r="AK273" s="193"/>
      <c r="AL273" s="602"/>
      <c r="AM273" s="122"/>
      <c r="AN273" s="122"/>
    </row>
    <row r="274" spans="1:40" s="123" customFormat="1" ht="12.75" customHeight="1" x14ac:dyDescent="0.2">
      <c r="A274" s="411" t="s">
        <v>437</v>
      </c>
      <c r="B274" s="544" t="s">
        <v>238</v>
      </c>
      <c r="C274" s="618" t="s">
        <v>581</v>
      </c>
      <c r="D274" s="561" t="s">
        <v>408</v>
      </c>
      <c r="E274" s="411" t="s">
        <v>74</v>
      </c>
      <c r="F274" s="562" t="s">
        <v>261</v>
      </c>
      <c r="G274" s="609"/>
      <c r="H274" s="557" t="s">
        <v>39</v>
      </c>
      <c r="I274" s="649">
        <v>83</v>
      </c>
      <c r="J274" s="649">
        <v>83</v>
      </c>
      <c r="K274" s="649">
        <v>83</v>
      </c>
      <c r="L274" s="550" t="s">
        <v>2316</v>
      </c>
      <c r="M274" s="558" t="s">
        <v>265</v>
      </c>
      <c r="N274" s="558">
        <v>39</v>
      </c>
      <c r="O274" s="559">
        <v>0</v>
      </c>
      <c r="P274" s="631">
        <v>0</v>
      </c>
      <c r="Q274" s="631">
        <v>20</v>
      </c>
      <c r="R274" s="632">
        <v>0</v>
      </c>
      <c r="S274" s="563">
        <v>0</v>
      </c>
      <c r="T274" s="636">
        <v>12</v>
      </c>
      <c r="U274" s="560">
        <v>10</v>
      </c>
      <c r="V274" s="560">
        <v>0</v>
      </c>
      <c r="W274" s="560">
        <v>0</v>
      </c>
      <c r="X274" s="560">
        <v>0</v>
      </c>
      <c r="Y274" s="560">
        <v>0</v>
      </c>
      <c r="Z274" s="560">
        <v>0</v>
      </c>
      <c r="AA274" s="119">
        <f>INDEX('SPECIAL CONDITIONS '!$A$9:$D$174,MATCH('PRINT TARIFF'!$E274,'SPECIAL CONDITIONS '!$C$9:$C$174,0),MATCH("ID",'SPECIAL CONDITIONS '!$A$8:$D$8,0))</f>
        <v>54</v>
      </c>
      <c r="AB274" s="117" t="s">
        <v>223</v>
      </c>
      <c r="AC274" s="120" t="s">
        <v>224</v>
      </c>
      <c r="AD274" s="120" t="s">
        <v>225</v>
      </c>
      <c r="AE274" s="120">
        <v>1000</v>
      </c>
      <c r="AF274" s="121">
        <f>HOME!$F$18</f>
        <v>46204</v>
      </c>
      <c r="AG274" s="121">
        <f>HOME!$L$18</f>
        <v>46217</v>
      </c>
      <c r="AH274" s="122" t="b">
        <v>1</v>
      </c>
      <c r="AI274" s="176"/>
      <c r="AJ274" s="172"/>
      <c r="AK274" s="193"/>
      <c r="AL274" s="602"/>
      <c r="AM274" s="122"/>
      <c r="AN274" s="122"/>
    </row>
    <row r="275" spans="1:40" s="123" customFormat="1" ht="12.75" customHeight="1" x14ac:dyDescent="0.2">
      <c r="A275" s="411" t="s">
        <v>436</v>
      </c>
      <c r="B275" s="544" t="s">
        <v>239</v>
      </c>
      <c r="C275" s="618" t="s">
        <v>581</v>
      </c>
      <c r="D275" s="561" t="s">
        <v>408</v>
      </c>
      <c r="E275" s="411" t="s">
        <v>74</v>
      </c>
      <c r="F275" s="562" t="s">
        <v>261</v>
      </c>
      <c r="G275" s="609"/>
      <c r="H275" s="557" t="s">
        <v>39</v>
      </c>
      <c r="I275" s="649">
        <v>83</v>
      </c>
      <c r="J275" s="649">
        <v>83</v>
      </c>
      <c r="K275" s="649">
        <v>83</v>
      </c>
      <c r="L275" s="550" t="s">
        <v>2316</v>
      </c>
      <c r="M275" s="558" t="s">
        <v>265</v>
      </c>
      <c r="N275" s="558">
        <v>42</v>
      </c>
      <c r="O275" s="559">
        <v>0</v>
      </c>
      <c r="P275" s="631">
        <v>0</v>
      </c>
      <c r="Q275" s="631">
        <v>20</v>
      </c>
      <c r="R275" s="632">
        <v>0</v>
      </c>
      <c r="S275" s="563">
        <v>0</v>
      </c>
      <c r="T275" s="636">
        <v>12</v>
      </c>
      <c r="U275" s="560">
        <v>10</v>
      </c>
      <c r="V275" s="560">
        <v>0</v>
      </c>
      <c r="W275" s="560">
        <v>0</v>
      </c>
      <c r="X275" s="560">
        <v>0</v>
      </c>
      <c r="Y275" s="560">
        <v>0</v>
      </c>
      <c r="Z275" s="560">
        <v>0</v>
      </c>
      <c r="AA275" s="119">
        <f>INDEX('SPECIAL CONDITIONS '!$A$9:$D$174,MATCH('PRINT TARIFF'!$E275,'SPECIAL CONDITIONS '!$C$9:$C$174,0),MATCH("ID",'SPECIAL CONDITIONS '!$A$8:$D$8,0))</f>
        <v>54</v>
      </c>
      <c r="AB275" s="117" t="s">
        <v>223</v>
      </c>
      <c r="AC275" s="120" t="s">
        <v>224</v>
      </c>
      <c r="AD275" s="120" t="s">
        <v>225</v>
      </c>
      <c r="AE275" s="120">
        <v>1000</v>
      </c>
      <c r="AF275" s="121">
        <f>HOME!$F$18</f>
        <v>46204</v>
      </c>
      <c r="AG275" s="121">
        <f>HOME!$L$18</f>
        <v>46217</v>
      </c>
      <c r="AH275" s="122" t="b">
        <v>1</v>
      </c>
      <c r="AI275" s="176"/>
      <c r="AJ275" s="172"/>
      <c r="AK275" s="193"/>
      <c r="AL275" s="602"/>
      <c r="AM275" s="122"/>
      <c r="AN275" s="122"/>
    </row>
    <row r="276" spans="1:40" s="123" customFormat="1" ht="12.75" customHeight="1" x14ac:dyDescent="0.2">
      <c r="A276" s="411" t="s">
        <v>439</v>
      </c>
      <c r="B276" s="544" t="s">
        <v>235</v>
      </c>
      <c r="C276" s="618" t="s">
        <v>581</v>
      </c>
      <c r="D276" s="493" t="s">
        <v>408</v>
      </c>
      <c r="E276" s="411" t="s">
        <v>359</v>
      </c>
      <c r="F276" s="565" t="s">
        <v>262</v>
      </c>
      <c r="G276" s="611"/>
      <c r="H276" s="557" t="s">
        <v>39</v>
      </c>
      <c r="I276" s="649">
        <v>83</v>
      </c>
      <c r="J276" s="649">
        <v>83</v>
      </c>
      <c r="K276" s="649">
        <v>83</v>
      </c>
      <c r="L276" s="550" t="s">
        <v>2036</v>
      </c>
      <c r="M276" s="558" t="s">
        <v>291</v>
      </c>
      <c r="N276" s="558">
        <v>32</v>
      </c>
      <c r="O276" s="559">
        <v>0</v>
      </c>
      <c r="P276" s="631">
        <v>0</v>
      </c>
      <c r="Q276" s="631">
        <v>20</v>
      </c>
      <c r="R276" s="632">
        <v>0</v>
      </c>
      <c r="S276" s="563">
        <v>0</v>
      </c>
      <c r="T276" s="636">
        <v>7</v>
      </c>
      <c r="U276" s="560">
        <v>10</v>
      </c>
      <c r="V276" s="560">
        <v>0</v>
      </c>
      <c r="W276" s="560">
        <v>0</v>
      </c>
      <c r="X276" s="560">
        <v>0</v>
      </c>
      <c r="Y276" s="560">
        <v>0</v>
      </c>
      <c r="Z276" s="560">
        <v>0</v>
      </c>
      <c r="AA276" s="119">
        <f>INDEX('SPECIAL CONDITIONS '!$A$9:$D$174,MATCH('PRINT TARIFF'!$E276,'SPECIAL CONDITIONS '!$C$9:$C$174,0),MATCH("ID",'SPECIAL CONDITIONS '!$A$8:$D$8,0))</f>
        <v>55</v>
      </c>
      <c r="AB276" s="117" t="s">
        <v>223</v>
      </c>
      <c r="AC276" s="120" t="s">
        <v>224</v>
      </c>
      <c r="AD276" s="120" t="s">
        <v>225</v>
      </c>
      <c r="AE276" s="120">
        <v>1000</v>
      </c>
      <c r="AF276" s="121">
        <f>HOME!$F$18</f>
        <v>46204</v>
      </c>
      <c r="AG276" s="121">
        <f>HOME!$L$18</f>
        <v>46217</v>
      </c>
      <c r="AH276" s="122" t="b">
        <v>1</v>
      </c>
      <c r="AI276" s="176"/>
      <c r="AJ276" s="172"/>
      <c r="AK276" s="193"/>
      <c r="AL276" s="602"/>
      <c r="AM276" s="122"/>
      <c r="AN276" s="122"/>
    </row>
    <row r="277" spans="1:40" s="123" customFormat="1" ht="12.75" customHeight="1" x14ac:dyDescent="0.2">
      <c r="A277" s="411" t="s">
        <v>438</v>
      </c>
      <c r="B277" s="544" t="s">
        <v>236</v>
      </c>
      <c r="C277" s="618" t="s">
        <v>581</v>
      </c>
      <c r="D277" s="493" t="s">
        <v>408</v>
      </c>
      <c r="E277" s="411" t="s">
        <v>359</v>
      </c>
      <c r="F277" s="565" t="s">
        <v>262</v>
      </c>
      <c r="G277" s="611"/>
      <c r="H277" s="557" t="s">
        <v>39</v>
      </c>
      <c r="I277" s="649">
        <v>83</v>
      </c>
      <c r="J277" s="649">
        <v>83</v>
      </c>
      <c r="K277" s="649">
        <v>83</v>
      </c>
      <c r="L277" s="550" t="s">
        <v>2036</v>
      </c>
      <c r="M277" s="558" t="s">
        <v>291</v>
      </c>
      <c r="N277" s="558">
        <v>27</v>
      </c>
      <c r="O277" s="559">
        <v>0</v>
      </c>
      <c r="P277" s="631">
        <v>0</v>
      </c>
      <c r="Q277" s="631">
        <v>20</v>
      </c>
      <c r="R277" s="632">
        <v>0</v>
      </c>
      <c r="S277" s="563">
        <v>0</v>
      </c>
      <c r="T277" s="636">
        <v>7</v>
      </c>
      <c r="U277" s="560">
        <v>10</v>
      </c>
      <c r="V277" s="560">
        <v>0</v>
      </c>
      <c r="W277" s="560">
        <v>0</v>
      </c>
      <c r="X277" s="560">
        <v>0</v>
      </c>
      <c r="Y277" s="560">
        <v>0</v>
      </c>
      <c r="Z277" s="560">
        <v>0</v>
      </c>
      <c r="AA277" s="119">
        <f>INDEX('SPECIAL CONDITIONS '!$A$9:$D$174,MATCH('PRINT TARIFF'!$E277,'SPECIAL CONDITIONS '!$C$9:$C$174,0),MATCH("ID",'SPECIAL CONDITIONS '!$A$8:$D$8,0))</f>
        <v>55</v>
      </c>
      <c r="AB277" s="117" t="s">
        <v>223</v>
      </c>
      <c r="AC277" s="120" t="s">
        <v>224</v>
      </c>
      <c r="AD277" s="120" t="s">
        <v>225</v>
      </c>
      <c r="AE277" s="120">
        <v>1000</v>
      </c>
      <c r="AF277" s="121">
        <f>HOME!$F$18</f>
        <v>46204</v>
      </c>
      <c r="AG277" s="121">
        <f>HOME!$L$18</f>
        <v>46217</v>
      </c>
      <c r="AH277" s="122" t="b">
        <v>1</v>
      </c>
      <c r="AI277" s="176"/>
      <c r="AJ277" s="172"/>
      <c r="AK277" s="193"/>
      <c r="AL277" s="602"/>
      <c r="AM277" s="122"/>
      <c r="AN277" s="122"/>
    </row>
    <row r="278" spans="1:40" s="123" customFormat="1" ht="12.75" customHeight="1" x14ac:dyDescent="0.2">
      <c r="A278" s="411" t="s">
        <v>440</v>
      </c>
      <c r="B278" s="544" t="s">
        <v>237</v>
      </c>
      <c r="C278" s="618" t="s">
        <v>581</v>
      </c>
      <c r="D278" s="493" t="s">
        <v>408</v>
      </c>
      <c r="E278" s="411" t="s">
        <v>359</v>
      </c>
      <c r="F278" s="565" t="s">
        <v>262</v>
      </c>
      <c r="G278" s="611"/>
      <c r="H278" s="557" t="s">
        <v>39</v>
      </c>
      <c r="I278" s="649">
        <v>83</v>
      </c>
      <c r="J278" s="649">
        <v>83</v>
      </c>
      <c r="K278" s="649">
        <v>83</v>
      </c>
      <c r="L278" s="550" t="s">
        <v>2036</v>
      </c>
      <c r="M278" s="558" t="s">
        <v>291</v>
      </c>
      <c r="N278" s="558">
        <v>22</v>
      </c>
      <c r="O278" s="559">
        <v>0</v>
      </c>
      <c r="P278" s="631">
        <v>0</v>
      </c>
      <c r="Q278" s="631">
        <v>20</v>
      </c>
      <c r="R278" s="632">
        <v>0</v>
      </c>
      <c r="S278" s="563">
        <v>0</v>
      </c>
      <c r="T278" s="636">
        <v>7</v>
      </c>
      <c r="U278" s="560">
        <v>10</v>
      </c>
      <c r="V278" s="560">
        <v>0</v>
      </c>
      <c r="W278" s="560">
        <v>0</v>
      </c>
      <c r="X278" s="560">
        <v>0</v>
      </c>
      <c r="Y278" s="560">
        <v>0</v>
      </c>
      <c r="Z278" s="560">
        <v>0</v>
      </c>
      <c r="AA278" s="119">
        <f>INDEX('SPECIAL CONDITIONS '!$A$9:$D$174,MATCH('PRINT TARIFF'!$E278,'SPECIAL CONDITIONS '!$C$9:$C$174,0),MATCH("ID",'SPECIAL CONDITIONS '!$A$8:$D$8,0))</f>
        <v>55</v>
      </c>
      <c r="AB278" s="117" t="s">
        <v>223</v>
      </c>
      <c r="AC278" s="120" t="s">
        <v>224</v>
      </c>
      <c r="AD278" s="120" t="s">
        <v>225</v>
      </c>
      <c r="AE278" s="120">
        <v>1000</v>
      </c>
      <c r="AF278" s="121">
        <f>HOME!$F$18</f>
        <v>46204</v>
      </c>
      <c r="AG278" s="121">
        <f>HOME!$L$18</f>
        <v>46217</v>
      </c>
      <c r="AH278" s="122" t="b">
        <v>1</v>
      </c>
      <c r="AI278" s="176"/>
      <c r="AJ278" s="172"/>
      <c r="AK278" s="193"/>
      <c r="AL278" s="602"/>
      <c r="AM278" s="122"/>
      <c r="AN278" s="122"/>
    </row>
    <row r="279" spans="1:40" s="123" customFormat="1" ht="12.75" customHeight="1" x14ac:dyDescent="0.2">
      <c r="A279" s="411" t="s">
        <v>437</v>
      </c>
      <c r="B279" s="544" t="s">
        <v>238</v>
      </c>
      <c r="C279" s="618" t="s">
        <v>581</v>
      </c>
      <c r="D279" s="493" t="s">
        <v>408</v>
      </c>
      <c r="E279" s="411" t="s">
        <v>359</v>
      </c>
      <c r="F279" s="565" t="s">
        <v>262</v>
      </c>
      <c r="G279" s="611"/>
      <c r="H279" s="557" t="s">
        <v>39</v>
      </c>
      <c r="I279" s="649">
        <v>83</v>
      </c>
      <c r="J279" s="649">
        <v>83</v>
      </c>
      <c r="K279" s="649">
        <v>83</v>
      </c>
      <c r="L279" s="550" t="s">
        <v>2036</v>
      </c>
      <c r="M279" s="558" t="s">
        <v>291</v>
      </c>
      <c r="N279" s="558">
        <v>27</v>
      </c>
      <c r="O279" s="559">
        <v>0</v>
      </c>
      <c r="P279" s="631">
        <v>0</v>
      </c>
      <c r="Q279" s="631">
        <v>20</v>
      </c>
      <c r="R279" s="632">
        <v>0</v>
      </c>
      <c r="S279" s="563">
        <v>0</v>
      </c>
      <c r="T279" s="636">
        <v>7</v>
      </c>
      <c r="U279" s="560">
        <v>10</v>
      </c>
      <c r="V279" s="560">
        <v>0</v>
      </c>
      <c r="W279" s="560">
        <v>0</v>
      </c>
      <c r="X279" s="560">
        <v>0</v>
      </c>
      <c r="Y279" s="560">
        <v>0</v>
      </c>
      <c r="Z279" s="560">
        <v>0</v>
      </c>
      <c r="AA279" s="119">
        <f>INDEX('SPECIAL CONDITIONS '!$A$9:$D$174,MATCH('PRINT TARIFF'!$E279,'SPECIAL CONDITIONS '!$C$9:$C$174,0),MATCH("ID",'SPECIAL CONDITIONS '!$A$8:$D$8,0))</f>
        <v>55</v>
      </c>
      <c r="AB279" s="117" t="s">
        <v>223</v>
      </c>
      <c r="AC279" s="120" t="s">
        <v>224</v>
      </c>
      <c r="AD279" s="120" t="s">
        <v>225</v>
      </c>
      <c r="AE279" s="120">
        <v>1000</v>
      </c>
      <c r="AF279" s="121">
        <f>HOME!$F$18</f>
        <v>46204</v>
      </c>
      <c r="AG279" s="121">
        <f>HOME!$L$18</f>
        <v>46217</v>
      </c>
      <c r="AH279" s="122" t="b">
        <v>1</v>
      </c>
      <c r="AI279" s="176"/>
      <c r="AJ279" s="172"/>
      <c r="AK279" s="193"/>
      <c r="AL279" s="602"/>
      <c r="AM279" s="122"/>
      <c r="AN279" s="122"/>
    </row>
    <row r="280" spans="1:40" s="123" customFormat="1" ht="12.75" customHeight="1" x14ac:dyDescent="0.2">
      <c r="A280" s="411" t="s">
        <v>436</v>
      </c>
      <c r="B280" s="544" t="s">
        <v>239</v>
      </c>
      <c r="C280" s="618" t="s">
        <v>581</v>
      </c>
      <c r="D280" s="493" t="s">
        <v>408</v>
      </c>
      <c r="E280" s="411" t="s">
        <v>359</v>
      </c>
      <c r="F280" s="565" t="s">
        <v>262</v>
      </c>
      <c r="G280" s="611"/>
      <c r="H280" s="557" t="s">
        <v>39</v>
      </c>
      <c r="I280" s="649">
        <v>83</v>
      </c>
      <c r="J280" s="649">
        <v>83</v>
      </c>
      <c r="K280" s="649">
        <v>83</v>
      </c>
      <c r="L280" s="550" t="s">
        <v>2036</v>
      </c>
      <c r="M280" s="558" t="s">
        <v>291</v>
      </c>
      <c r="N280" s="558">
        <v>28</v>
      </c>
      <c r="O280" s="559">
        <v>0</v>
      </c>
      <c r="P280" s="631">
        <v>0</v>
      </c>
      <c r="Q280" s="631">
        <v>20</v>
      </c>
      <c r="R280" s="632">
        <v>0</v>
      </c>
      <c r="S280" s="563">
        <v>0</v>
      </c>
      <c r="T280" s="636">
        <v>7</v>
      </c>
      <c r="U280" s="560">
        <v>10</v>
      </c>
      <c r="V280" s="560">
        <v>0</v>
      </c>
      <c r="W280" s="560">
        <v>0</v>
      </c>
      <c r="X280" s="560">
        <v>0</v>
      </c>
      <c r="Y280" s="560">
        <v>0</v>
      </c>
      <c r="Z280" s="560">
        <v>0</v>
      </c>
      <c r="AA280" s="119">
        <f>INDEX('SPECIAL CONDITIONS '!$A$9:$D$174,MATCH('PRINT TARIFF'!$E280,'SPECIAL CONDITIONS '!$C$9:$C$174,0),MATCH("ID",'SPECIAL CONDITIONS '!$A$8:$D$8,0))</f>
        <v>55</v>
      </c>
      <c r="AB280" s="117" t="s">
        <v>223</v>
      </c>
      <c r="AC280" s="120" t="s">
        <v>224</v>
      </c>
      <c r="AD280" s="120" t="s">
        <v>225</v>
      </c>
      <c r="AE280" s="120">
        <v>1000</v>
      </c>
      <c r="AF280" s="121">
        <f>HOME!$F$18</f>
        <v>46204</v>
      </c>
      <c r="AG280" s="121">
        <f>HOME!$L$18</f>
        <v>46217</v>
      </c>
      <c r="AH280" s="122" t="b">
        <v>1</v>
      </c>
      <c r="AI280" s="176"/>
      <c r="AJ280" s="172"/>
      <c r="AK280" s="193"/>
      <c r="AL280" s="602"/>
      <c r="AM280" s="122"/>
      <c r="AN280" s="122"/>
    </row>
    <row r="281" spans="1:40" s="123" customFormat="1" ht="12.75" customHeight="1" x14ac:dyDescent="0.2">
      <c r="A281" s="411" t="s">
        <v>439</v>
      </c>
      <c r="B281" s="544" t="s">
        <v>235</v>
      </c>
      <c r="C281" s="618" t="s">
        <v>581</v>
      </c>
      <c r="D281" s="493" t="s">
        <v>408</v>
      </c>
      <c r="E281" s="411" t="s">
        <v>348</v>
      </c>
      <c r="F281" s="565" t="s">
        <v>263</v>
      </c>
      <c r="G281" s="611"/>
      <c r="H281" s="557" t="s">
        <v>39</v>
      </c>
      <c r="I281" s="649">
        <v>72</v>
      </c>
      <c r="J281" s="649">
        <v>72</v>
      </c>
      <c r="K281" s="649">
        <v>72</v>
      </c>
      <c r="L281" s="550" t="s">
        <v>2036</v>
      </c>
      <c r="M281" s="558" t="s">
        <v>291</v>
      </c>
      <c r="N281" s="558">
        <v>33</v>
      </c>
      <c r="O281" s="559">
        <v>0</v>
      </c>
      <c r="P281" s="631">
        <v>0</v>
      </c>
      <c r="Q281" s="631">
        <v>20</v>
      </c>
      <c r="R281" s="632">
        <v>0</v>
      </c>
      <c r="S281" s="563">
        <v>0</v>
      </c>
      <c r="T281" s="636">
        <v>7</v>
      </c>
      <c r="U281" s="560">
        <v>10</v>
      </c>
      <c r="V281" s="560">
        <v>0</v>
      </c>
      <c r="W281" s="560">
        <v>0</v>
      </c>
      <c r="X281" s="560">
        <v>0</v>
      </c>
      <c r="Y281" s="560">
        <v>0</v>
      </c>
      <c r="Z281" s="560">
        <v>0</v>
      </c>
      <c r="AA281" s="119">
        <f>INDEX('SPECIAL CONDITIONS '!$A$9:$D$174,MATCH('PRINT TARIFF'!$E281,'SPECIAL CONDITIONS '!$C$9:$C$174,0),MATCH("ID",'SPECIAL CONDITIONS '!$A$8:$D$8,0))</f>
        <v>56</v>
      </c>
      <c r="AB281" s="117" t="s">
        <v>223</v>
      </c>
      <c r="AC281" s="120" t="s">
        <v>224</v>
      </c>
      <c r="AD281" s="120" t="s">
        <v>225</v>
      </c>
      <c r="AE281" s="120">
        <v>1000</v>
      </c>
      <c r="AF281" s="121">
        <f>HOME!$F$18</f>
        <v>46204</v>
      </c>
      <c r="AG281" s="121">
        <f>HOME!$L$18</f>
        <v>46217</v>
      </c>
      <c r="AH281" s="122" t="b">
        <v>1</v>
      </c>
      <c r="AI281" s="176"/>
      <c r="AJ281" s="172"/>
      <c r="AK281" s="193"/>
      <c r="AL281" s="602"/>
      <c r="AM281" s="122"/>
      <c r="AN281" s="122"/>
    </row>
    <row r="282" spans="1:40" s="123" customFormat="1" ht="12.75" customHeight="1" x14ac:dyDescent="0.2">
      <c r="A282" s="411" t="s">
        <v>438</v>
      </c>
      <c r="B282" s="544" t="s">
        <v>236</v>
      </c>
      <c r="C282" s="618" t="s">
        <v>581</v>
      </c>
      <c r="D282" s="493" t="s">
        <v>408</v>
      </c>
      <c r="E282" s="411" t="s">
        <v>348</v>
      </c>
      <c r="F282" s="565" t="s">
        <v>263</v>
      </c>
      <c r="G282" s="611"/>
      <c r="H282" s="557" t="s">
        <v>39</v>
      </c>
      <c r="I282" s="649">
        <v>71</v>
      </c>
      <c r="J282" s="649">
        <v>71</v>
      </c>
      <c r="K282" s="649">
        <v>71</v>
      </c>
      <c r="L282" s="550" t="s">
        <v>2036</v>
      </c>
      <c r="M282" s="558" t="s">
        <v>291</v>
      </c>
      <c r="N282" s="558">
        <v>24</v>
      </c>
      <c r="O282" s="559">
        <v>0</v>
      </c>
      <c r="P282" s="631">
        <v>0</v>
      </c>
      <c r="Q282" s="631">
        <v>20</v>
      </c>
      <c r="R282" s="632">
        <v>0</v>
      </c>
      <c r="S282" s="563">
        <v>0</v>
      </c>
      <c r="T282" s="636">
        <v>7</v>
      </c>
      <c r="U282" s="560">
        <v>10</v>
      </c>
      <c r="V282" s="560">
        <v>0</v>
      </c>
      <c r="W282" s="560">
        <v>0</v>
      </c>
      <c r="X282" s="560">
        <v>0</v>
      </c>
      <c r="Y282" s="560">
        <v>0</v>
      </c>
      <c r="Z282" s="560">
        <v>0</v>
      </c>
      <c r="AA282" s="119">
        <f>INDEX('SPECIAL CONDITIONS '!$A$9:$D$174,MATCH('PRINT TARIFF'!$E282,'SPECIAL CONDITIONS '!$C$9:$C$174,0),MATCH("ID",'SPECIAL CONDITIONS '!$A$8:$D$8,0))</f>
        <v>56</v>
      </c>
      <c r="AB282" s="117" t="s">
        <v>223</v>
      </c>
      <c r="AC282" s="120" t="s">
        <v>224</v>
      </c>
      <c r="AD282" s="120" t="s">
        <v>225</v>
      </c>
      <c r="AE282" s="120">
        <v>1000</v>
      </c>
      <c r="AF282" s="121">
        <f>HOME!$F$18</f>
        <v>46204</v>
      </c>
      <c r="AG282" s="121">
        <f>HOME!$L$18</f>
        <v>46217</v>
      </c>
      <c r="AH282" s="122" t="b">
        <v>1</v>
      </c>
      <c r="AI282" s="176"/>
      <c r="AJ282" s="172"/>
      <c r="AK282" s="193"/>
      <c r="AL282" s="602"/>
      <c r="AM282" s="122"/>
      <c r="AN282" s="122"/>
    </row>
    <row r="283" spans="1:40" s="123" customFormat="1" ht="12.75" customHeight="1" x14ac:dyDescent="0.2">
      <c r="A283" s="411" t="s">
        <v>440</v>
      </c>
      <c r="B283" s="544" t="s">
        <v>237</v>
      </c>
      <c r="C283" s="618" t="s">
        <v>581</v>
      </c>
      <c r="D283" s="493" t="s">
        <v>408</v>
      </c>
      <c r="E283" s="411" t="s">
        <v>348</v>
      </c>
      <c r="F283" s="565" t="s">
        <v>263</v>
      </c>
      <c r="G283" s="611"/>
      <c r="H283" s="557" t="s">
        <v>39</v>
      </c>
      <c r="I283" s="649">
        <v>72</v>
      </c>
      <c r="J283" s="649">
        <v>72</v>
      </c>
      <c r="K283" s="649">
        <v>72</v>
      </c>
      <c r="L283" s="550" t="s">
        <v>2036</v>
      </c>
      <c r="M283" s="558" t="s">
        <v>291</v>
      </c>
      <c r="N283" s="558">
        <v>21</v>
      </c>
      <c r="O283" s="559">
        <v>0</v>
      </c>
      <c r="P283" s="631">
        <v>0</v>
      </c>
      <c r="Q283" s="631">
        <v>20</v>
      </c>
      <c r="R283" s="632">
        <v>0</v>
      </c>
      <c r="S283" s="563">
        <v>0</v>
      </c>
      <c r="T283" s="636">
        <v>7</v>
      </c>
      <c r="U283" s="560">
        <v>10</v>
      </c>
      <c r="V283" s="560">
        <v>0</v>
      </c>
      <c r="W283" s="560">
        <v>0</v>
      </c>
      <c r="X283" s="560">
        <v>0</v>
      </c>
      <c r="Y283" s="560">
        <v>0</v>
      </c>
      <c r="Z283" s="560">
        <v>0</v>
      </c>
      <c r="AA283" s="119">
        <f>INDEX('SPECIAL CONDITIONS '!$A$9:$D$174,MATCH('PRINT TARIFF'!$E283,'SPECIAL CONDITIONS '!$C$9:$C$174,0),MATCH("ID",'SPECIAL CONDITIONS '!$A$8:$D$8,0))</f>
        <v>56</v>
      </c>
      <c r="AB283" s="117" t="s">
        <v>223</v>
      </c>
      <c r="AC283" s="120" t="s">
        <v>224</v>
      </c>
      <c r="AD283" s="120" t="s">
        <v>225</v>
      </c>
      <c r="AE283" s="120">
        <v>1000</v>
      </c>
      <c r="AF283" s="121">
        <f>HOME!$F$18</f>
        <v>46204</v>
      </c>
      <c r="AG283" s="121">
        <f>HOME!$L$18</f>
        <v>46217</v>
      </c>
      <c r="AH283" s="122" t="b">
        <v>1</v>
      </c>
      <c r="AI283" s="176"/>
      <c r="AJ283" s="172"/>
      <c r="AK283" s="193"/>
      <c r="AL283" s="602"/>
      <c r="AM283" s="122"/>
      <c r="AN283" s="122"/>
    </row>
    <row r="284" spans="1:40" s="123" customFormat="1" ht="12.75" customHeight="1" x14ac:dyDescent="0.2">
      <c r="A284" s="411" t="s">
        <v>437</v>
      </c>
      <c r="B284" s="544" t="s">
        <v>238</v>
      </c>
      <c r="C284" s="618" t="s">
        <v>581</v>
      </c>
      <c r="D284" s="493" t="s">
        <v>408</v>
      </c>
      <c r="E284" s="411" t="s">
        <v>348</v>
      </c>
      <c r="F284" s="569" t="s">
        <v>263</v>
      </c>
      <c r="G284" s="611"/>
      <c r="H284" s="557" t="s">
        <v>39</v>
      </c>
      <c r="I284" s="649">
        <v>60</v>
      </c>
      <c r="J284" s="649">
        <v>60</v>
      </c>
      <c r="K284" s="649">
        <v>60</v>
      </c>
      <c r="L284" s="550" t="s">
        <v>2314</v>
      </c>
      <c r="M284" s="558" t="s">
        <v>279</v>
      </c>
      <c r="N284" s="558">
        <v>30</v>
      </c>
      <c r="O284" s="559">
        <v>0</v>
      </c>
      <c r="P284" s="631">
        <v>0</v>
      </c>
      <c r="Q284" s="631">
        <v>20</v>
      </c>
      <c r="R284" s="632">
        <v>0</v>
      </c>
      <c r="S284" s="563">
        <v>0</v>
      </c>
      <c r="T284" s="560">
        <v>12</v>
      </c>
      <c r="U284" s="560">
        <v>10</v>
      </c>
      <c r="V284" s="560">
        <v>0</v>
      </c>
      <c r="W284" s="560">
        <v>0</v>
      </c>
      <c r="X284" s="560">
        <v>0</v>
      </c>
      <c r="Y284" s="560">
        <v>0</v>
      </c>
      <c r="Z284" s="560">
        <v>0</v>
      </c>
      <c r="AA284" s="119">
        <f>INDEX('SPECIAL CONDITIONS '!$A$9:$D$174,MATCH('PRINT TARIFF'!$E284,'SPECIAL CONDITIONS '!$C$9:$C$174,0),MATCH("ID",'SPECIAL CONDITIONS '!$A$8:$D$8,0))</f>
        <v>56</v>
      </c>
      <c r="AB284" s="117" t="s">
        <v>223</v>
      </c>
      <c r="AC284" s="120" t="s">
        <v>224</v>
      </c>
      <c r="AD284" s="120" t="s">
        <v>225</v>
      </c>
      <c r="AE284" s="120">
        <v>1000</v>
      </c>
      <c r="AF284" s="121">
        <f>HOME!$F$18</f>
        <v>46204</v>
      </c>
      <c r="AG284" s="121">
        <f>HOME!$L$18</f>
        <v>46217</v>
      </c>
      <c r="AH284" s="122" t="b">
        <v>1</v>
      </c>
      <c r="AI284" s="176"/>
      <c r="AJ284" s="172"/>
      <c r="AK284" s="193"/>
      <c r="AL284" s="602"/>
      <c r="AM284" s="122"/>
      <c r="AN284" s="122"/>
    </row>
    <row r="285" spans="1:40" s="123" customFormat="1" ht="12.75" customHeight="1" x14ac:dyDescent="0.2">
      <c r="A285" s="411" t="s">
        <v>436</v>
      </c>
      <c r="B285" s="544" t="s">
        <v>239</v>
      </c>
      <c r="C285" s="618" t="s">
        <v>581</v>
      </c>
      <c r="D285" s="493" t="s">
        <v>408</v>
      </c>
      <c r="E285" s="411" t="s">
        <v>348</v>
      </c>
      <c r="F285" s="569" t="s">
        <v>263</v>
      </c>
      <c r="G285" s="611"/>
      <c r="H285" s="557" t="s">
        <v>39</v>
      </c>
      <c r="I285" s="649">
        <v>60</v>
      </c>
      <c r="J285" s="649">
        <v>60</v>
      </c>
      <c r="K285" s="649">
        <v>60</v>
      </c>
      <c r="L285" s="550" t="s">
        <v>2314</v>
      </c>
      <c r="M285" s="558" t="s">
        <v>279</v>
      </c>
      <c r="N285" s="558">
        <v>26</v>
      </c>
      <c r="O285" s="559">
        <v>0</v>
      </c>
      <c r="P285" s="631">
        <v>0</v>
      </c>
      <c r="Q285" s="631">
        <v>20</v>
      </c>
      <c r="R285" s="632">
        <v>0</v>
      </c>
      <c r="S285" s="563">
        <v>0</v>
      </c>
      <c r="T285" s="560">
        <v>12</v>
      </c>
      <c r="U285" s="560">
        <v>10</v>
      </c>
      <c r="V285" s="560">
        <v>0</v>
      </c>
      <c r="W285" s="560">
        <v>0</v>
      </c>
      <c r="X285" s="560">
        <v>0</v>
      </c>
      <c r="Y285" s="560">
        <v>0</v>
      </c>
      <c r="Z285" s="560">
        <v>0</v>
      </c>
      <c r="AA285" s="119">
        <f>INDEX('SPECIAL CONDITIONS '!$A$9:$D$174,MATCH('PRINT TARIFF'!$E285,'SPECIAL CONDITIONS '!$C$9:$C$174,0),MATCH("ID",'SPECIAL CONDITIONS '!$A$8:$D$8,0))</f>
        <v>56</v>
      </c>
      <c r="AB285" s="117" t="s">
        <v>223</v>
      </c>
      <c r="AC285" s="120" t="s">
        <v>224</v>
      </c>
      <c r="AD285" s="120" t="s">
        <v>225</v>
      </c>
      <c r="AE285" s="120">
        <v>1000</v>
      </c>
      <c r="AF285" s="121">
        <f>HOME!$F$18</f>
        <v>46204</v>
      </c>
      <c r="AG285" s="121">
        <f>HOME!$L$18</f>
        <v>46217</v>
      </c>
      <c r="AH285" s="122" t="b">
        <v>1</v>
      </c>
      <c r="AI285" s="176"/>
      <c r="AJ285" s="172"/>
      <c r="AK285" s="193"/>
      <c r="AL285" s="602"/>
      <c r="AM285" s="122"/>
      <c r="AN285" s="122"/>
    </row>
    <row r="286" spans="1:40" s="123" customFormat="1" ht="12.75" customHeight="1" x14ac:dyDescent="0.2">
      <c r="A286" s="411" t="s">
        <v>439</v>
      </c>
      <c r="B286" s="544" t="s">
        <v>235</v>
      </c>
      <c r="C286" s="618" t="s">
        <v>581</v>
      </c>
      <c r="D286" s="561" t="s">
        <v>408</v>
      </c>
      <c r="E286" s="411" t="s">
        <v>1083</v>
      </c>
      <c r="F286" s="562" t="s">
        <v>1084</v>
      </c>
      <c r="G286" s="609"/>
      <c r="H286" s="557" t="s">
        <v>39</v>
      </c>
      <c r="I286" s="649">
        <v>77</v>
      </c>
      <c r="J286" s="649">
        <v>77</v>
      </c>
      <c r="K286" s="649">
        <v>77</v>
      </c>
      <c r="L286" s="550" t="s">
        <v>2036</v>
      </c>
      <c r="M286" s="558" t="s">
        <v>291</v>
      </c>
      <c r="N286" s="558">
        <v>37</v>
      </c>
      <c r="O286" s="559">
        <v>0</v>
      </c>
      <c r="P286" s="631">
        <v>0</v>
      </c>
      <c r="Q286" s="631">
        <v>20</v>
      </c>
      <c r="R286" s="632">
        <v>0</v>
      </c>
      <c r="S286" s="563">
        <v>0</v>
      </c>
      <c r="T286" s="636">
        <v>7</v>
      </c>
      <c r="U286" s="560">
        <v>10</v>
      </c>
      <c r="V286" s="560">
        <v>0</v>
      </c>
      <c r="W286" s="560">
        <v>0</v>
      </c>
      <c r="X286" s="560">
        <v>0</v>
      </c>
      <c r="Y286" s="560">
        <v>0</v>
      </c>
      <c r="Z286" s="560">
        <v>0</v>
      </c>
      <c r="AA286" s="119">
        <f>INDEX('SPECIAL CONDITIONS '!$A$9:$D$174,MATCH('PRINT TARIFF'!$E286,'SPECIAL CONDITIONS '!$C$9:$C$174,0),MATCH("ID",'SPECIAL CONDITIONS '!$A$8:$D$8,0))</f>
        <v>57</v>
      </c>
      <c r="AB286" s="117" t="s">
        <v>223</v>
      </c>
      <c r="AC286" s="120" t="s">
        <v>224</v>
      </c>
      <c r="AD286" s="120" t="s">
        <v>225</v>
      </c>
      <c r="AE286" s="120">
        <v>1000</v>
      </c>
      <c r="AF286" s="121">
        <f>HOME!$F$18</f>
        <v>46204</v>
      </c>
      <c r="AG286" s="121">
        <f>HOME!$L$18</f>
        <v>46217</v>
      </c>
      <c r="AH286" s="122" t="b">
        <v>1</v>
      </c>
      <c r="AI286" s="176"/>
      <c r="AJ286" s="172"/>
      <c r="AK286" s="193"/>
      <c r="AL286" s="602"/>
      <c r="AM286" s="122"/>
      <c r="AN286" s="122"/>
    </row>
    <row r="287" spans="1:40" s="123" customFormat="1" ht="12.75" customHeight="1" x14ac:dyDescent="0.2">
      <c r="A287" s="411" t="s">
        <v>438</v>
      </c>
      <c r="B287" s="544" t="s">
        <v>236</v>
      </c>
      <c r="C287" s="618" t="s">
        <v>581</v>
      </c>
      <c r="D287" s="561" t="s">
        <v>408</v>
      </c>
      <c r="E287" s="411" t="s">
        <v>1083</v>
      </c>
      <c r="F287" s="562" t="s">
        <v>1084</v>
      </c>
      <c r="G287" s="609"/>
      <c r="H287" s="557" t="s">
        <v>39</v>
      </c>
      <c r="I287" s="649">
        <v>77</v>
      </c>
      <c r="J287" s="649">
        <v>77</v>
      </c>
      <c r="K287" s="649">
        <v>77</v>
      </c>
      <c r="L287" s="550" t="s">
        <v>2036</v>
      </c>
      <c r="M287" s="558" t="s">
        <v>291</v>
      </c>
      <c r="N287" s="558">
        <v>27</v>
      </c>
      <c r="O287" s="559">
        <v>0</v>
      </c>
      <c r="P287" s="631">
        <v>0</v>
      </c>
      <c r="Q287" s="631">
        <v>20</v>
      </c>
      <c r="R287" s="632">
        <v>0</v>
      </c>
      <c r="S287" s="563">
        <v>0</v>
      </c>
      <c r="T287" s="636">
        <v>7</v>
      </c>
      <c r="U287" s="560">
        <v>10</v>
      </c>
      <c r="V287" s="560">
        <v>0</v>
      </c>
      <c r="W287" s="560">
        <v>0</v>
      </c>
      <c r="X287" s="560">
        <v>0</v>
      </c>
      <c r="Y287" s="560">
        <v>0</v>
      </c>
      <c r="Z287" s="560">
        <v>0</v>
      </c>
      <c r="AA287" s="119">
        <f>INDEX('SPECIAL CONDITIONS '!$A$9:$D$174,MATCH('PRINT TARIFF'!$E287,'SPECIAL CONDITIONS '!$C$9:$C$174,0),MATCH("ID",'SPECIAL CONDITIONS '!$A$8:$D$8,0))</f>
        <v>57</v>
      </c>
      <c r="AB287" s="117" t="s">
        <v>223</v>
      </c>
      <c r="AC287" s="120" t="s">
        <v>224</v>
      </c>
      <c r="AD287" s="120" t="s">
        <v>225</v>
      </c>
      <c r="AE287" s="120">
        <v>1000</v>
      </c>
      <c r="AF287" s="121">
        <f>HOME!$F$18</f>
        <v>46204</v>
      </c>
      <c r="AG287" s="121">
        <f>HOME!$L$18</f>
        <v>46217</v>
      </c>
      <c r="AH287" s="122" t="b">
        <v>1</v>
      </c>
      <c r="AI287" s="176"/>
      <c r="AJ287" s="172"/>
      <c r="AK287" s="193"/>
      <c r="AL287" s="602"/>
      <c r="AM287" s="122"/>
      <c r="AN287" s="122"/>
    </row>
    <row r="288" spans="1:40" s="123" customFormat="1" ht="12.75" customHeight="1" x14ac:dyDescent="0.2">
      <c r="A288" s="411" t="s">
        <v>440</v>
      </c>
      <c r="B288" s="544" t="s">
        <v>237</v>
      </c>
      <c r="C288" s="618" t="s">
        <v>581</v>
      </c>
      <c r="D288" s="561" t="s">
        <v>408</v>
      </c>
      <c r="E288" s="411" t="s">
        <v>1083</v>
      </c>
      <c r="F288" s="562" t="s">
        <v>1084</v>
      </c>
      <c r="G288" s="609"/>
      <c r="H288" s="557" t="s">
        <v>39</v>
      </c>
      <c r="I288" s="649">
        <v>77</v>
      </c>
      <c r="J288" s="649">
        <v>77</v>
      </c>
      <c r="K288" s="649">
        <v>77</v>
      </c>
      <c r="L288" s="550" t="s">
        <v>2036</v>
      </c>
      <c r="M288" s="558" t="s">
        <v>291</v>
      </c>
      <c r="N288" s="558">
        <v>25</v>
      </c>
      <c r="O288" s="559">
        <v>0</v>
      </c>
      <c r="P288" s="631">
        <v>0</v>
      </c>
      <c r="Q288" s="631">
        <v>20</v>
      </c>
      <c r="R288" s="632">
        <v>0</v>
      </c>
      <c r="S288" s="563">
        <v>0</v>
      </c>
      <c r="T288" s="636">
        <v>7</v>
      </c>
      <c r="U288" s="560">
        <v>10</v>
      </c>
      <c r="V288" s="560">
        <v>0</v>
      </c>
      <c r="W288" s="560">
        <v>0</v>
      </c>
      <c r="X288" s="560">
        <v>0</v>
      </c>
      <c r="Y288" s="560">
        <v>0</v>
      </c>
      <c r="Z288" s="560">
        <v>0</v>
      </c>
      <c r="AA288" s="119">
        <f>INDEX('SPECIAL CONDITIONS '!$A$9:$D$174,MATCH('PRINT TARIFF'!$E288,'SPECIAL CONDITIONS '!$C$9:$C$174,0),MATCH("ID",'SPECIAL CONDITIONS '!$A$8:$D$8,0))</f>
        <v>57</v>
      </c>
      <c r="AB288" s="117" t="s">
        <v>223</v>
      </c>
      <c r="AC288" s="120" t="s">
        <v>224</v>
      </c>
      <c r="AD288" s="120" t="s">
        <v>225</v>
      </c>
      <c r="AE288" s="120">
        <v>1000</v>
      </c>
      <c r="AF288" s="121">
        <f>HOME!$F$18</f>
        <v>46204</v>
      </c>
      <c r="AG288" s="121">
        <f>HOME!$L$18</f>
        <v>46217</v>
      </c>
      <c r="AH288" s="122" t="b">
        <v>1</v>
      </c>
      <c r="AI288" s="176"/>
      <c r="AJ288" s="172"/>
      <c r="AK288" s="193"/>
      <c r="AL288" s="602"/>
      <c r="AM288" s="122"/>
      <c r="AN288" s="122"/>
    </row>
    <row r="289" spans="1:40" s="123" customFormat="1" ht="12.75" customHeight="1" x14ac:dyDescent="0.2">
      <c r="A289" s="411" t="s">
        <v>437</v>
      </c>
      <c r="B289" s="544" t="s">
        <v>238</v>
      </c>
      <c r="C289" s="618" t="s">
        <v>581</v>
      </c>
      <c r="D289" s="561" t="s">
        <v>408</v>
      </c>
      <c r="E289" s="411" t="s">
        <v>1083</v>
      </c>
      <c r="F289" s="562" t="s">
        <v>1084</v>
      </c>
      <c r="G289" s="609"/>
      <c r="H289" s="557" t="s">
        <v>39</v>
      </c>
      <c r="I289" s="649">
        <v>77</v>
      </c>
      <c r="J289" s="649">
        <v>77</v>
      </c>
      <c r="K289" s="649">
        <v>77</v>
      </c>
      <c r="L289" s="550" t="s">
        <v>2036</v>
      </c>
      <c r="M289" s="558" t="s">
        <v>291</v>
      </c>
      <c r="N289" s="558">
        <v>28</v>
      </c>
      <c r="O289" s="559">
        <v>0</v>
      </c>
      <c r="P289" s="631">
        <v>0</v>
      </c>
      <c r="Q289" s="631">
        <v>20</v>
      </c>
      <c r="R289" s="632">
        <v>0</v>
      </c>
      <c r="S289" s="563">
        <v>0</v>
      </c>
      <c r="T289" s="636">
        <v>7</v>
      </c>
      <c r="U289" s="560">
        <v>10</v>
      </c>
      <c r="V289" s="560">
        <v>0</v>
      </c>
      <c r="W289" s="560">
        <v>0</v>
      </c>
      <c r="X289" s="560">
        <v>0</v>
      </c>
      <c r="Y289" s="560">
        <v>0</v>
      </c>
      <c r="Z289" s="560">
        <v>0</v>
      </c>
      <c r="AA289" s="119">
        <f>INDEX('SPECIAL CONDITIONS '!$A$9:$D$174,MATCH('PRINT TARIFF'!$E289,'SPECIAL CONDITIONS '!$C$9:$C$174,0),MATCH("ID",'SPECIAL CONDITIONS '!$A$8:$D$8,0))</f>
        <v>57</v>
      </c>
      <c r="AB289" s="117" t="s">
        <v>223</v>
      </c>
      <c r="AC289" s="120" t="s">
        <v>224</v>
      </c>
      <c r="AD289" s="120" t="s">
        <v>225</v>
      </c>
      <c r="AE289" s="120">
        <v>1000</v>
      </c>
      <c r="AF289" s="121">
        <f>HOME!$F$18</f>
        <v>46204</v>
      </c>
      <c r="AG289" s="121">
        <f>HOME!$L$18</f>
        <v>46217</v>
      </c>
      <c r="AH289" s="122" t="b">
        <v>1</v>
      </c>
      <c r="AI289" s="176"/>
      <c r="AJ289" s="172"/>
      <c r="AK289" s="193"/>
      <c r="AL289" s="602"/>
      <c r="AM289" s="122"/>
      <c r="AN289" s="122"/>
    </row>
    <row r="290" spans="1:40" s="123" customFormat="1" ht="12.75" customHeight="1" x14ac:dyDescent="0.2">
      <c r="A290" s="411" t="s">
        <v>436</v>
      </c>
      <c r="B290" s="544" t="s">
        <v>239</v>
      </c>
      <c r="C290" s="618" t="s">
        <v>581</v>
      </c>
      <c r="D290" s="561" t="s">
        <v>408</v>
      </c>
      <c r="E290" s="411" t="s">
        <v>1083</v>
      </c>
      <c r="F290" s="562" t="s">
        <v>1084</v>
      </c>
      <c r="G290" s="609"/>
      <c r="H290" s="557" t="s">
        <v>39</v>
      </c>
      <c r="I290" s="649">
        <v>77</v>
      </c>
      <c r="J290" s="649">
        <v>77</v>
      </c>
      <c r="K290" s="649">
        <v>77</v>
      </c>
      <c r="L290" s="550" t="s">
        <v>2036</v>
      </c>
      <c r="M290" s="558" t="s">
        <v>291</v>
      </c>
      <c r="N290" s="558">
        <v>30</v>
      </c>
      <c r="O290" s="559">
        <v>0</v>
      </c>
      <c r="P290" s="631">
        <v>0</v>
      </c>
      <c r="Q290" s="631">
        <v>20</v>
      </c>
      <c r="R290" s="632">
        <v>0</v>
      </c>
      <c r="S290" s="563">
        <v>0</v>
      </c>
      <c r="T290" s="636">
        <v>7</v>
      </c>
      <c r="U290" s="560">
        <v>10</v>
      </c>
      <c r="V290" s="560">
        <v>0</v>
      </c>
      <c r="W290" s="560">
        <v>0</v>
      </c>
      <c r="X290" s="560">
        <v>0</v>
      </c>
      <c r="Y290" s="560">
        <v>0</v>
      </c>
      <c r="Z290" s="560">
        <v>0</v>
      </c>
      <c r="AA290" s="119">
        <f>INDEX('SPECIAL CONDITIONS '!$A$9:$D$174,MATCH('PRINT TARIFF'!$E290,'SPECIAL CONDITIONS '!$C$9:$C$174,0),MATCH("ID",'SPECIAL CONDITIONS '!$A$8:$D$8,0))</f>
        <v>57</v>
      </c>
      <c r="AB290" s="117" t="s">
        <v>223</v>
      </c>
      <c r="AC290" s="120" t="s">
        <v>224</v>
      </c>
      <c r="AD290" s="120" t="s">
        <v>225</v>
      </c>
      <c r="AE290" s="120">
        <v>1000</v>
      </c>
      <c r="AF290" s="121">
        <f>HOME!$F$18</f>
        <v>46204</v>
      </c>
      <c r="AG290" s="121">
        <f>HOME!$L$18</f>
        <v>46217</v>
      </c>
      <c r="AH290" s="122" t="b">
        <v>1</v>
      </c>
      <c r="AI290" s="176"/>
      <c r="AJ290" s="172"/>
      <c r="AK290" s="193"/>
      <c r="AL290" s="602"/>
      <c r="AM290" s="122"/>
      <c r="AN290" s="122"/>
    </row>
    <row r="291" spans="1:40" s="123" customFormat="1" ht="12.75" customHeight="1" x14ac:dyDescent="0.2">
      <c r="A291" s="411" t="s">
        <v>439</v>
      </c>
      <c r="B291" s="544" t="s">
        <v>235</v>
      </c>
      <c r="C291" s="618" t="s">
        <v>581</v>
      </c>
      <c r="D291" s="493" t="s">
        <v>408</v>
      </c>
      <c r="E291" s="411" t="s">
        <v>75</v>
      </c>
      <c r="F291" s="565" t="s">
        <v>264</v>
      </c>
      <c r="G291" s="611"/>
      <c r="H291" s="557" t="s">
        <v>39</v>
      </c>
      <c r="I291" s="649">
        <v>93</v>
      </c>
      <c r="J291" s="649">
        <v>93</v>
      </c>
      <c r="K291" s="649">
        <v>93</v>
      </c>
      <c r="L291" s="550" t="s">
        <v>2036</v>
      </c>
      <c r="M291" s="558" t="s">
        <v>291</v>
      </c>
      <c r="N291" s="558">
        <v>41</v>
      </c>
      <c r="O291" s="559">
        <v>0</v>
      </c>
      <c r="P291" s="631">
        <v>0</v>
      </c>
      <c r="Q291" s="631">
        <v>20</v>
      </c>
      <c r="R291" s="632">
        <v>0</v>
      </c>
      <c r="S291" s="563">
        <v>0</v>
      </c>
      <c r="T291" s="636">
        <v>12</v>
      </c>
      <c r="U291" s="560">
        <v>10</v>
      </c>
      <c r="V291" s="560">
        <v>0</v>
      </c>
      <c r="W291" s="560">
        <v>0</v>
      </c>
      <c r="X291" s="560">
        <v>0</v>
      </c>
      <c r="Y291" s="560">
        <v>0</v>
      </c>
      <c r="Z291" s="560">
        <v>0</v>
      </c>
      <c r="AA291" s="119">
        <f>INDEX('SPECIAL CONDITIONS '!$A$9:$D$174,MATCH('PRINT TARIFF'!$E291,'SPECIAL CONDITIONS '!$C$9:$C$174,0),MATCH("ID",'SPECIAL CONDITIONS '!$A$8:$D$8,0))</f>
        <v>59</v>
      </c>
      <c r="AB291" s="117" t="s">
        <v>223</v>
      </c>
      <c r="AC291" s="120" t="s">
        <v>224</v>
      </c>
      <c r="AD291" s="120" t="s">
        <v>225</v>
      </c>
      <c r="AE291" s="120">
        <v>1000</v>
      </c>
      <c r="AF291" s="121">
        <f>HOME!$F$18</f>
        <v>46204</v>
      </c>
      <c r="AG291" s="121">
        <f>HOME!$L$18</f>
        <v>46217</v>
      </c>
      <c r="AH291" s="122" t="b">
        <v>1</v>
      </c>
      <c r="AI291" s="176"/>
      <c r="AJ291" s="172"/>
      <c r="AK291" s="193"/>
      <c r="AL291" s="602"/>
      <c r="AM291" s="122"/>
      <c r="AN291" s="122"/>
    </row>
    <row r="292" spans="1:40" s="123" customFormat="1" ht="12.75" customHeight="1" x14ac:dyDescent="0.2">
      <c r="A292" s="411" t="s">
        <v>438</v>
      </c>
      <c r="B292" s="544" t="s">
        <v>236</v>
      </c>
      <c r="C292" s="618" t="s">
        <v>581</v>
      </c>
      <c r="D292" s="493" t="s">
        <v>408</v>
      </c>
      <c r="E292" s="411" t="s">
        <v>75</v>
      </c>
      <c r="F292" s="565" t="s">
        <v>264</v>
      </c>
      <c r="G292" s="611"/>
      <c r="H292" s="557" t="s">
        <v>39</v>
      </c>
      <c r="I292" s="649">
        <v>87</v>
      </c>
      <c r="J292" s="649">
        <v>87</v>
      </c>
      <c r="K292" s="649">
        <v>87</v>
      </c>
      <c r="L292" s="550" t="s">
        <v>2316</v>
      </c>
      <c r="M292" s="558" t="s">
        <v>265</v>
      </c>
      <c r="N292" s="558">
        <v>30</v>
      </c>
      <c r="O292" s="564">
        <v>0</v>
      </c>
      <c r="P292" s="631">
        <v>0</v>
      </c>
      <c r="Q292" s="631">
        <v>20</v>
      </c>
      <c r="R292" s="632">
        <v>0</v>
      </c>
      <c r="S292" s="563">
        <v>0</v>
      </c>
      <c r="T292" s="560">
        <v>12</v>
      </c>
      <c r="U292" s="560">
        <v>0</v>
      </c>
      <c r="V292" s="560">
        <v>0</v>
      </c>
      <c r="W292" s="560">
        <v>0</v>
      </c>
      <c r="X292" s="560">
        <v>0</v>
      </c>
      <c r="Y292" s="560">
        <v>0</v>
      </c>
      <c r="Z292" s="560">
        <v>0</v>
      </c>
      <c r="AA292" s="119">
        <f>INDEX('SPECIAL CONDITIONS '!$A$9:$D$174,MATCH('PRINT TARIFF'!$E292,'SPECIAL CONDITIONS '!$C$9:$C$174,0),MATCH("ID",'SPECIAL CONDITIONS '!$A$8:$D$8,0))</f>
        <v>59</v>
      </c>
      <c r="AB292" s="117" t="s">
        <v>223</v>
      </c>
      <c r="AC292" s="120" t="s">
        <v>224</v>
      </c>
      <c r="AD292" s="120" t="s">
        <v>225</v>
      </c>
      <c r="AE292" s="120">
        <v>1000</v>
      </c>
      <c r="AF292" s="121">
        <f>HOME!$F$18</f>
        <v>46204</v>
      </c>
      <c r="AG292" s="121">
        <f>HOME!$L$18</f>
        <v>46217</v>
      </c>
      <c r="AH292" s="122" t="b">
        <v>1</v>
      </c>
      <c r="AI292" s="176"/>
      <c r="AJ292" s="172"/>
      <c r="AK292" s="193"/>
      <c r="AL292" s="122"/>
      <c r="AM292" s="122"/>
      <c r="AN292" s="122"/>
    </row>
    <row r="293" spans="1:40" s="123" customFormat="1" ht="12.75" customHeight="1" x14ac:dyDescent="0.2">
      <c r="A293" s="411" t="s">
        <v>440</v>
      </c>
      <c r="B293" s="544" t="s">
        <v>237</v>
      </c>
      <c r="C293" s="618" t="s">
        <v>581</v>
      </c>
      <c r="D293" s="493" t="s">
        <v>408</v>
      </c>
      <c r="E293" s="411" t="s">
        <v>75</v>
      </c>
      <c r="F293" s="565" t="s">
        <v>264</v>
      </c>
      <c r="G293" s="611"/>
      <c r="H293" s="557" t="s">
        <v>39</v>
      </c>
      <c r="I293" s="649">
        <v>87</v>
      </c>
      <c r="J293" s="649">
        <v>87</v>
      </c>
      <c r="K293" s="649">
        <v>87</v>
      </c>
      <c r="L293" s="550" t="s">
        <v>2316</v>
      </c>
      <c r="M293" s="558" t="s">
        <v>265</v>
      </c>
      <c r="N293" s="558">
        <v>27</v>
      </c>
      <c r="O293" s="564">
        <v>0</v>
      </c>
      <c r="P293" s="631">
        <v>0</v>
      </c>
      <c r="Q293" s="631">
        <v>20</v>
      </c>
      <c r="R293" s="632">
        <v>0</v>
      </c>
      <c r="S293" s="563">
        <v>0</v>
      </c>
      <c r="T293" s="560">
        <v>12</v>
      </c>
      <c r="U293" s="560">
        <v>0</v>
      </c>
      <c r="V293" s="560">
        <v>0</v>
      </c>
      <c r="W293" s="560">
        <v>0</v>
      </c>
      <c r="X293" s="560">
        <v>0</v>
      </c>
      <c r="Y293" s="560">
        <v>0</v>
      </c>
      <c r="Z293" s="560">
        <v>0</v>
      </c>
      <c r="AA293" s="119">
        <f>INDEX('SPECIAL CONDITIONS '!$A$9:$D$174,MATCH('PRINT TARIFF'!$E293,'SPECIAL CONDITIONS '!$C$9:$C$174,0),MATCH("ID",'SPECIAL CONDITIONS '!$A$8:$D$8,0))</f>
        <v>59</v>
      </c>
      <c r="AB293" s="117" t="s">
        <v>223</v>
      </c>
      <c r="AC293" s="120" t="s">
        <v>224</v>
      </c>
      <c r="AD293" s="120" t="s">
        <v>225</v>
      </c>
      <c r="AE293" s="120">
        <v>1000</v>
      </c>
      <c r="AF293" s="121">
        <f>HOME!$F$18</f>
        <v>46204</v>
      </c>
      <c r="AG293" s="121">
        <f>HOME!$L$18</f>
        <v>46217</v>
      </c>
      <c r="AH293" s="122" t="b">
        <v>1</v>
      </c>
      <c r="AI293" s="176"/>
      <c r="AJ293" s="172"/>
      <c r="AK293" s="193"/>
      <c r="AL293" s="122"/>
      <c r="AM293" s="122"/>
      <c r="AN293" s="122"/>
    </row>
    <row r="294" spans="1:40" s="123" customFormat="1" ht="12.75" customHeight="1" x14ac:dyDescent="0.2">
      <c r="A294" s="411" t="s">
        <v>437</v>
      </c>
      <c r="B294" s="544" t="s">
        <v>238</v>
      </c>
      <c r="C294" s="618" t="s">
        <v>581</v>
      </c>
      <c r="D294" s="493" t="s">
        <v>408</v>
      </c>
      <c r="E294" s="411" t="s">
        <v>75</v>
      </c>
      <c r="F294" s="565" t="s">
        <v>264</v>
      </c>
      <c r="G294" s="611"/>
      <c r="H294" s="557" t="s">
        <v>39</v>
      </c>
      <c r="I294" s="649">
        <v>87</v>
      </c>
      <c r="J294" s="649">
        <v>87</v>
      </c>
      <c r="K294" s="649">
        <v>87</v>
      </c>
      <c r="L294" s="550" t="s">
        <v>2316</v>
      </c>
      <c r="M294" s="558" t="s">
        <v>265</v>
      </c>
      <c r="N294" s="558">
        <v>27</v>
      </c>
      <c r="O294" s="564">
        <v>0</v>
      </c>
      <c r="P294" s="631">
        <v>0</v>
      </c>
      <c r="Q294" s="631">
        <v>20</v>
      </c>
      <c r="R294" s="632">
        <v>0</v>
      </c>
      <c r="S294" s="563">
        <v>0</v>
      </c>
      <c r="T294" s="560">
        <v>12</v>
      </c>
      <c r="U294" s="560">
        <v>0</v>
      </c>
      <c r="V294" s="560">
        <v>0</v>
      </c>
      <c r="W294" s="560">
        <v>0</v>
      </c>
      <c r="X294" s="560">
        <v>0</v>
      </c>
      <c r="Y294" s="560">
        <v>0</v>
      </c>
      <c r="Z294" s="560">
        <v>0</v>
      </c>
      <c r="AA294" s="119">
        <f>INDEX('SPECIAL CONDITIONS '!$A$9:$D$174,MATCH('PRINT TARIFF'!$E294,'SPECIAL CONDITIONS '!$C$9:$C$174,0),MATCH("ID",'SPECIAL CONDITIONS '!$A$8:$D$8,0))</f>
        <v>59</v>
      </c>
      <c r="AB294" s="117" t="s">
        <v>223</v>
      </c>
      <c r="AC294" s="120" t="s">
        <v>224</v>
      </c>
      <c r="AD294" s="120" t="s">
        <v>225</v>
      </c>
      <c r="AE294" s="120">
        <v>1000</v>
      </c>
      <c r="AF294" s="121">
        <f>HOME!$F$18</f>
        <v>46204</v>
      </c>
      <c r="AG294" s="121">
        <f>HOME!$L$18</f>
        <v>46217</v>
      </c>
      <c r="AH294" s="122" t="b">
        <v>1</v>
      </c>
      <c r="AI294" s="176"/>
      <c r="AJ294" s="172"/>
      <c r="AK294" s="193"/>
      <c r="AL294" s="122"/>
      <c r="AM294" s="122"/>
      <c r="AN294" s="122"/>
    </row>
    <row r="295" spans="1:40" s="123" customFormat="1" ht="12.75" customHeight="1" x14ac:dyDescent="0.2">
      <c r="A295" s="411" t="s">
        <v>436</v>
      </c>
      <c r="B295" s="544" t="s">
        <v>239</v>
      </c>
      <c r="C295" s="618" t="s">
        <v>581</v>
      </c>
      <c r="D295" s="493" t="s">
        <v>408</v>
      </c>
      <c r="E295" s="411" t="s">
        <v>75</v>
      </c>
      <c r="F295" s="565" t="s">
        <v>264</v>
      </c>
      <c r="G295" s="611"/>
      <c r="H295" s="557" t="s">
        <v>39</v>
      </c>
      <c r="I295" s="649">
        <v>87</v>
      </c>
      <c r="J295" s="649">
        <v>87</v>
      </c>
      <c r="K295" s="649">
        <v>87</v>
      </c>
      <c r="L295" s="550" t="s">
        <v>2316</v>
      </c>
      <c r="M295" s="558" t="s">
        <v>265</v>
      </c>
      <c r="N295" s="558">
        <v>32</v>
      </c>
      <c r="O295" s="564">
        <v>0</v>
      </c>
      <c r="P295" s="631">
        <v>0</v>
      </c>
      <c r="Q295" s="631">
        <v>20</v>
      </c>
      <c r="R295" s="632">
        <v>0</v>
      </c>
      <c r="S295" s="563">
        <v>0</v>
      </c>
      <c r="T295" s="560">
        <v>12</v>
      </c>
      <c r="U295" s="560">
        <v>0</v>
      </c>
      <c r="V295" s="560">
        <v>0</v>
      </c>
      <c r="W295" s="560">
        <v>0</v>
      </c>
      <c r="X295" s="560">
        <v>0</v>
      </c>
      <c r="Y295" s="560">
        <v>0</v>
      </c>
      <c r="Z295" s="560">
        <v>0</v>
      </c>
      <c r="AA295" s="119">
        <f>INDEX('SPECIAL CONDITIONS '!$A$9:$D$174,MATCH('PRINT TARIFF'!$E295,'SPECIAL CONDITIONS '!$C$9:$C$174,0),MATCH("ID",'SPECIAL CONDITIONS '!$A$8:$D$8,0))</f>
        <v>59</v>
      </c>
      <c r="AB295" s="117" t="s">
        <v>223</v>
      </c>
      <c r="AC295" s="120" t="s">
        <v>224</v>
      </c>
      <c r="AD295" s="120" t="s">
        <v>225</v>
      </c>
      <c r="AE295" s="120">
        <v>1000</v>
      </c>
      <c r="AF295" s="121">
        <f>HOME!$F$18</f>
        <v>46204</v>
      </c>
      <c r="AG295" s="121">
        <f>HOME!$L$18</f>
        <v>46217</v>
      </c>
      <c r="AH295" s="122" t="b">
        <v>1</v>
      </c>
      <c r="AI295" s="176"/>
      <c r="AJ295" s="172"/>
      <c r="AK295" s="193"/>
      <c r="AL295" s="122"/>
      <c r="AM295" s="122"/>
      <c r="AN295" s="122"/>
    </row>
    <row r="296" spans="1:40" s="123" customFormat="1" ht="12.75" customHeight="1" x14ac:dyDescent="0.2">
      <c r="A296" s="411" t="s">
        <v>439</v>
      </c>
      <c r="B296" s="544" t="s">
        <v>235</v>
      </c>
      <c r="C296" s="618" t="s">
        <v>581</v>
      </c>
      <c r="D296" s="493" t="s">
        <v>408</v>
      </c>
      <c r="E296" s="411" t="s">
        <v>76</v>
      </c>
      <c r="F296" s="565" t="s">
        <v>265</v>
      </c>
      <c r="G296" s="611"/>
      <c r="H296" s="557" t="s">
        <v>39</v>
      </c>
      <c r="I296" s="649">
        <v>67</v>
      </c>
      <c r="J296" s="649">
        <v>67</v>
      </c>
      <c r="K296" s="649">
        <v>67</v>
      </c>
      <c r="L296" s="550" t="s">
        <v>2036</v>
      </c>
      <c r="M296" s="558" t="s">
        <v>291</v>
      </c>
      <c r="N296" s="558">
        <v>41</v>
      </c>
      <c r="O296" s="559">
        <v>0</v>
      </c>
      <c r="P296" s="631">
        <v>0</v>
      </c>
      <c r="Q296" s="631">
        <v>20</v>
      </c>
      <c r="R296" s="632">
        <v>0</v>
      </c>
      <c r="S296" s="563">
        <v>0</v>
      </c>
      <c r="T296" s="636">
        <v>7</v>
      </c>
      <c r="U296" s="560">
        <v>10</v>
      </c>
      <c r="V296" s="560">
        <v>0</v>
      </c>
      <c r="W296" s="560">
        <v>0</v>
      </c>
      <c r="X296" s="560">
        <v>0</v>
      </c>
      <c r="Y296" s="560">
        <v>0</v>
      </c>
      <c r="Z296" s="560">
        <v>0</v>
      </c>
      <c r="AA296" s="119">
        <f>INDEX('SPECIAL CONDITIONS '!$A$9:$D$174,MATCH('PRINT TARIFF'!$E296,'SPECIAL CONDITIONS '!$C$9:$C$174,0),MATCH("ID",'SPECIAL CONDITIONS '!$A$8:$D$8,0))</f>
        <v>60</v>
      </c>
      <c r="AB296" s="117" t="s">
        <v>223</v>
      </c>
      <c r="AC296" s="120" t="s">
        <v>224</v>
      </c>
      <c r="AD296" s="120" t="s">
        <v>225</v>
      </c>
      <c r="AE296" s="120">
        <v>1000</v>
      </c>
      <c r="AF296" s="121">
        <f>HOME!$F$18</f>
        <v>46204</v>
      </c>
      <c r="AG296" s="121">
        <f>HOME!$L$18</f>
        <v>46217</v>
      </c>
      <c r="AH296" s="122" t="b">
        <v>1</v>
      </c>
      <c r="AI296" s="176"/>
      <c r="AJ296" s="172"/>
      <c r="AK296" s="193"/>
      <c r="AL296" s="602"/>
      <c r="AM296" s="122"/>
      <c r="AN296" s="122"/>
    </row>
    <row r="297" spans="1:40" s="123" customFormat="1" ht="12.75" customHeight="1" x14ac:dyDescent="0.2">
      <c r="A297" s="411" t="s">
        <v>438</v>
      </c>
      <c r="B297" s="544" t="s">
        <v>236</v>
      </c>
      <c r="C297" s="618" t="s">
        <v>581</v>
      </c>
      <c r="D297" s="493" t="s">
        <v>408</v>
      </c>
      <c r="E297" s="411" t="s">
        <v>76</v>
      </c>
      <c r="F297" s="565" t="s">
        <v>265</v>
      </c>
      <c r="G297" s="611"/>
      <c r="H297" s="557" t="s">
        <v>39</v>
      </c>
      <c r="I297" s="649">
        <v>49</v>
      </c>
      <c r="J297" s="649">
        <v>49</v>
      </c>
      <c r="K297" s="649">
        <v>49</v>
      </c>
      <c r="L297" s="550" t="s">
        <v>2310</v>
      </c>
      <c r="M297" s="558"/>
      <c r="N297" s="558">
        <v>30</v>
      </c>
      <c r="O297" s="564">
        <v>0</v>
      </c>
      <c r="P297" s="631">
        <v>0</v>
      </c>
      <c r="Q297" s="631">
        <v>20</v>
      </c>
      <c r="R297" s="632">
        <v>0</v>
      </c>
      <c r="S297" s="563">
        <v>0</v>
      </c>
      <c r="T297" s="560">
        <v>7</v>
      </c>
      <c r="U297" s="560">
        <v>0</v>
      </c>
      <c r="V297" s="560">
        <v>0</v>
      </c>
      <c r="W297" s="560">
        <v>0</v>
      </c>
      <c r="X297" s="560">
        <v>0</v>
      </c>
      <c r="Y297" s="560">
        <v>0</v>
      </c>
      <c r="Z297" s="560">
        <v>0</v>
      </c>
      <c r="AA297" s="119">
        <f>INDEX('SPECIAL CONDITIONS '!$A$9:$D$174,MATCH('PRINT TARIFF'!$E297,'SPECIAL CONDITIONS '!$C$9:$C$174,0),MATCH("ID",'SPECIAL CONDITIONS '!$A$8:$D$8,0))</f>
        <v>60</v>
      </c>
      <c r="AB297" s="117" t="s">
        <v>223</v>
      </c>
      <c r="AC297" s="120" t="s">
        <v>224</v>
      </c>
      <c r="AD297" s="120" t="s">
        <v>225</v>
      </c>
      <c r="AE297" s="120">
        <v>1000</v>
      </c>
      <c r="AF297" s="121">
        <f>HOME!$F$18</f>
        <v>46204</v>
      </c>
      <c r="AG297" s="121">
        <f>HOME!$L$18</f>
        <v>46217</v>
      </c>
      <c r="AH297" s="122" t="b">
        <v>1</v>
      </c>
      <c r="AI297" s="176"/>
      <c r="AJ297" s="172"/>
      <c r="AK297" s="193"/>
      <c r="AL297" s="122"/>
      <c r="AM297" s="122"/>
      <c r="AN297" s="122"/>
    </row>
    <row r="298" spans="1:40" s="123" customFormat="1" ht="12.75" customHeight="1" x14ac:dyDescent="0.2">
      <c r="A298" s="411" t="s">
        <v>440</v>
      </c>
      <c r="B298" s="544" t="s">
        <v>237</v>
      </c>
      <c r="C298" s="618" t="s">
        <v>581</v>
      </c>
      <c r="D298" s="493" t="s">
        <v>408</v>
      </c>
      <c r="E298" s="411" t="s">
        <v>76</v>
      </c>
      <c r="F298" s="565" t="s">
        <v>265</v>
      </c>
      <c r="G298" s="611"/>
      <c r="H298" s="557" t="s">
        <v>39</v>
      </c>
      <c r="I298" s="649">
        <v>49</v>
      </c>
      <c r="J298" s="649">
        <v>49</v>
      </c>
      <c r="K298" s="649">
        <v>49</v>
      </c>
      <c r="L298" s="550" t="s">
        <v>2310</v>
      </c>
      <c r="M298" s="558"/>
      <c r="N298" s="558">
        <v>24</v>
      </c>
      <c r="O298" s="564">
        <v>0</v>
      </c>
      <c r="P298" s="631">
        <v>0</v>
      </c>
      <c r="Q298" s="631">
        <v>20</v>
      </c>
      <c r="R298" s="632">
        <v>0</v>
      </c>
      <c r="S298" s="563">
        <v>0</v>
      </c>
      <c r="T298" s="560">
        <v>7</v>
      </c>
      <c r="U298" s="560">
        <v>0</v>
      </c>
      <c r="V298" s="560">
        <v>0</v>
      </c>
      <c r="W298" s="560">
        <v>0</v>
      </c>
      <c r="X298" s="560">
        <v>0</v>
      </c>
      <c r="Y298" s="560">
        <v>0</v>
      </c>
      <c r="Z298" s="560">
        <v>0</v>
      </c>
      <c r="AA298" s="119">
        <f>INDEX('SPECIAL CONDITIONS '!$A$9:$D$174,MATCH('PRINT TARIFF'!$E298,'SPECIAL CONDITIONS '!$C$9:$C$174,0),MATCH("ID",'SPECIAL CONDITIONS '!$A$8:$D$8,0))</f>
        <v>60</v>
      </c>
      <c r="AB298" s="117" t="s">
        <v>223</v>
      </c>
      <c r="AC298" s="120" t="s">
        <v>224</v>
      </c>
      <c r="AD298" s="120" t="s">
        <v>225</v>
      </c>
      <c r="AE298" s="120">
        <v>1000</v>
      </c>
      <c r="AF298" s="121">
        <f>HOME!$F$18</f>
        <v>46204</v>
      </c>
      <c r="AG298" s="121">
        <f>HOME!$L$18</f>
        <v>46217</v>
      </c>
      <c r="AH298" s="122" t="b">
        <v>1</v>
      </c>
      <c r="AI298" s="176"/>
      <c r="AJ298" s="172"/>
      <c r="AK298" s="193"/>
      <c r="AL298" s="122"/>
      <c r="AM298" s="122"/>
      <c r="AN298" s="122"/>
    </row>
    <row r="299" spans="1:40" s="123" customFormat="1" ht="12.75" customHeight="1" x14ac:dyDescent="0.2">
      <c r="A299" s="411" t="s">
        <v>437</v>
      </c>
      <c r="B299" s="544" t="s">
        <v>238</v>
      </c>
      <c r="C299" s="618" t="s">
        <v>581</v>
      </c>
      <c r="D299" s="493" t="s">
        <v>408</v>
      </c>
      <c r="E299" s="411" t="s">
        <v>76</v>
      </c>
      <c r="F299" s="565" t="s">
        <v>265</v>
      </c>
      <c r="G299" s="611"/>
      <c r="H299" s="557" t="s">
        <v>39</v>
      </c>
      <c r="I299" s="649">
        <v>44</v>
      </c>
      <c r="J299" s="649">
        <v>44</v>
      </c>
      <c r="K299" s="649">
        <v>44</v>
      </c>
      <c r="L299" s="550" t="s">
        <v>2310</v>
      </c>
      <c r="M299" s="558"/>
      <c r="N299" s="558">
        <v>27</v>
      </c>
      <c r="O299" s="564">
        <v>0</v>
      </c>
      <c r="P299" s="631">
        <v>0</v>
      </c>
      <c r="Q299" s="631">
        <v>20</v>
      </c>
      <c r="R299" s="632">
        <v>0</v>
      </c>
      <c r="S299" s="563">
        <v>0</v>
      </c>
      <c r="T299" s="560">
        <v>7</v>
      </c>
      <c r="U299" s="560">
        <v>0</v>
      </c>
      <c r="V299" s="560">
        <v>0</v>
      </c>
      <c r="W299" s="560">
        <v>0</v>
      </c>
      <c r="X299" s="560">
        <v>0</v>
      </c>
      <c r="Y299" s="560">
        <v>0</v>
      </c>
      <c r="Z299" s="560">
        <v>0</v>
      </c>
      <c r="AA299" s="119">
        <f>INDEX('SPECIAL CONDITIONS '!$A$9:$D$174,MATCH('PRINT TARIFF'!$E299,'SPECIAL CONDITIONS '!$C$9:$C$174,0),MATCH("ID",'SPECIAL CONDITIONS '!$A$8:$D$8,0))</f>
        <v>60</v>
      </c>
      <c r="AB299" s="117" t="s">
        <v>223</v>
      </c>
      <c r="AC299" s="120" t="s">
        <v>224</v>
      </c>
      <c r="AD299" s="120" t="s">
        <v>225</v>
      </c>
      <c r="AE299" s="120">
        <v>1000</v>
      </c>
      <c r="AF299" s="121">
        <f>HOME!$F$18</f>
        <v>46204</v>
      </c>
      <c r="AG299" s="121">
        <f>HOME!$L$18</f>
        <v>46217</v>
      </c>
      <c r="AH299" s="122" t="b">
        <v>1</v>
      </c>
      <c r="AI299" s="176"/>
      <c r="AJ299" s="172"/>
      <c r="AK299" s="193"/>
      <c r="AL299" s="122"/>
      <c r="AM299" s="122"/>
      <c r="AN299" s="122"/>
    </row>
    <row r="300" spans="1:40" s="123" customFormat="1" ht="12.75" customHeight="1" x14ac:dyDescent="0.2">
      <c r="A300" s="411" t="s">
        <v>436</v>
      </c>
      <c r="B300" s="544" t="s">
        <v>239</v>
      </c>
      <c r="C300" s="618" t="s">
        <v>581</v>
      </c>
      <c r="D300" s="493" t="s">
        <v>408</v>
      </c>
      <c r="E300" s="411" t="s">
        <v>76</v>
      </c>
      <c r="F300" s="565" t="s">
        <v>265</v>
      </c>
      <c r="G300" s="611"/>
      <c r="H300" s="557" t="s">
        <v>39</v>
      </c>
      <c r="I300" s="649">
        <v>44</v>
      </c>
      <c r="J300" s="649">
        <v>44</v>
      </c>
      <c r="K300" s="649">
        <v>44</v>
      </c>
      <c r="L300" s="550" t="s">
        <v>2310</v>
      </c>
      <c r="M300" s="558"/>
      <c r="N300" s="558">
        <v>32</v>
      </c>
      <c r="O300" s="564">
        <v>0</v>
      </c>
      <c r="P300" s="631">
        <v>0</v>
      </c>
      <c r="Q300" s="631">
        <v>20</v>
      </c>
      <c r="R300" s="632">
        <v>0</v>
      </c>
      <c r="S300" s="563">
        <v>0</v>
      </c>
      <c r="T300" s="560">
        <v>7</v>
      </c>
      <c r="U300" s="560">
        <v>0</v>
      </c>
      <c r="V300" s="560">
        <v>0</v>
      </c>
      <c r="W300" s="560">
        <v>0</v>
      </c>
      <c r="X300" s="560">
        <v>0</v>
      </c>
      <c r="Y300" s="560">
        <v>0</v>
      </c>
      <c r="Z300" s="560">
        <v>0</v>
      </c>
      <c r="AA300" s="119">
        <f>INDEX('SPECIAL CONDITIONS '!$A$9:$D$174,MATCH('PRINT TARIFF'!$E300,'SPECIAL CONDITIONS '!$C$9:$C$174,0),MATCH("ID",'SPECIAL CONDITIONS '!$A$8:$D$8,0))</f>
        <v>60</v>
      </c>
      <c r="AB300" s="117" t="s">
        <v>223</v>
      </c>
      <c r="AC300" s="120" t="s">
        <v>224</v>
      </c>
      <c r="AD300" s="120" t="s">
        <v>225</v>
      </c>
      <c r="AE300" s="120">
        <v>1000</v>
      </c>
      <c r="AF300" s="121">
        <f>HOME!$F$18</f>
        <v>46204</v>
      </c>
      <c r="AG300" s="121">
        <f>HOME!$L$18</f>
        <v>46217</v>
      </c>
      <c r="AH300" s="122" t="b">
        <v>1</v>
      </c>
      <c r="AI300" s="176"/>
      <c r="AJ300" s="172"/>
      <c r="AK300" s="193"/>
      <c r="AL300" s="122"/>
      <c r="AM300" s="122"/>
      <c r="AN300" s="122"/>
    </row>
    <row r="301" spans="1:40" s="123" customFormat="1" ht="12.75" customHeight="1" x14ac:dyDescent="0.2">
      <c r="A301" s="411" t="s">
        <v>439</v>
      </c>
      <c r="B301" s="544" t="s">
        <v>235</v>
      </c>
      <c r="C301" s="618" t="s">
        <v>581</v>
      </c>
      <c r="D301" s="493" t="s">
        <v>408</v>
      </c>
      <c r="E301" s="411" t="s">
        <v>504</v>
      </c>
      <c r="F301" s="565" t="s">
        <v>1082</v>
      </c>
      <c r="G301" s="611"/>
      <c r="H301" s="557" t="s">
        <v>39</v>
      </c>
      <c r="I301" s="649">
        <v>77</v>
      </c>
      <c r="J301" s="649">
        <v>77</v>
      </c>
      <c r="K301" s="649">
        <v>77</v>
      </c>
      <c r="L301" s="550" t="s">
        <v>2036</v>
      </c>
      <c r="M301" s="558" t="s">
        <v>291</v>
      </c>
      <c r="N301" s="558">
        <v>39</v>
      </c>
      <c r="O301" s="559">
        <v>0</v>
      </c>
      <c r="P301" s="631">
        <v>0</v>
      </c>
      <c r="Q301" s="631">
        <v>20</v>
      </c>
      <c r="R301" s="632">
        <v>0</v>
      </c>
      <c r="S301" s="563">
        <v>0</v>
      </c>
      <c r="T301" s="636">
        <v>7</v>
      </c>
      <c r="U301" s="560">
        <v>10</v>
      </c>
      <c r="V301" s="560">
        <v>0</v>
      </c>
      <c r="W301" s="560">
        <v>0</v>
      </c>
      <c r="X301" s="560">
        <v>0</v>
      </c>
      <c r="Y301" s="560">
        <v>0</v>
      </c>
      <c r="Z301" s="560">
        <v>0</v>
      </c>
      <c r="AA301" s="119">
        <f>INDEX('SPECIAL CONDITIONS '!$A$9:$D$174,MATCH('PRINT TARIFF'!$E301,'SPECIAL CONDITIONS '!$C$9:$C$174,0),MATCH("ID",'SPECIAL CONDITIONS '!$A$8:$D$8,0))</f>
        <v>61</v>
      </c>
      <c r="AB301" s="117" t="s">
        <v>223</v>
      </c>
      <c r="AC301" s="120" t="s">
        <v>224</v>
      </c>
      <c r="AD301" s="120" t="s">
        <v>225</v>
      </c>
      <c r="AE301" s="120">
        <v>1000</v>
      </c>
      <c r="AF301" s="121">
        <f>HOME!$F$18</f>
        <v>46204</v>
      </c>
      <c r="AG301" s="121">
        <f>HOME!$L$18</f>
        <v>46217</v>
      </c>
      <c r="AH301" s="122" t="b">
        <v>1</v>
      </c>
      <c r="AI301" s="176"/>
      <c r="AJ301" s="172"/>
      <c r="AK301" s="193"/>
      <c r="AL301" s="602"/>
      <c r="AM301" s="122"/>
      <c r="AN301" s="122"/>
    </row>
    <row r="302" spans="1:40" s="123" customFormat="1" ht="12.75" customHeight="1" x14ac:dyDescent="0.2">
      <c r="A302" s="411" t="s">
        <v>438</v>
      </c>
      <c r="B302" s="544" t="s">
        <v>236</v>
      </c>
      <c r="C302" s="618" t="s">
        <v>581</v>
      </c>
      <c r="D302" s="493" t="s">
        <v>408</v>
      </c>
      <c r="E302" s="411" t="s">
        <v>504</v>
      </c>
      <c r="F302" s="565" t="s">
        <v>1082</v>
      </c>
      <c r="G302" s="611"/>
      <c r="H302" s="557" t="s">
        <v>39</v>
      </c>
      <c r="I302" s="649">
        <v>77</v>
      </c>
      <c r="J302" s="649">
        <v>77</v>
      </c>
      <c r="K302" s="649">
        <v>77</v>
      </c>
      <c r="L302" s="550" t="s">
        <v>2036</v>
      </c>
      <c r="M302" s="558" t="s">
        <v>291</v>
      </c>
      <c r="N302" s="558">
        <v>30</v>
      </c>
      <c r="O302" s="559">
        <v>0</v>
      </c>
      <c r="P302" s="631">
        <v>0</v>
      </c>
      <c r="Q302" s="631">
        <v>20</v>
      </c>
      <c r="R302" s="632">
        <v>0</v>
      </c>
      <c r="S302" s="563">
        <v>0</v>
      </c>
      <c r="T302" s="636">
        <v>7</v>
      </c>
      <c r="U302" s="560">
        <v>10</v>
      </c>
      <c r="V302" s="560">
        <v>0</v>
      </c>
      <c r="W302" s="560">
        <v>0</v>
      </c>
      <c r="X302" s="560">
        <v>0</v>
      </c>
      <c r="Y302" s="560">
        <v>0</v>
      </c>
      <c r="Z302" s="560">
        <v>0</v>
      </c>
      <c r="AA302" s="119">
        <f>INDEX('SPECIAL CONDITIONS '!$A$9:$D$174,MATCH('PRINT TARIFF'!$E302,'SPECIAL CONDITIONS '!$C$9:$C$174,0),MATCH("ID",'SPECIAL CONDITIONS '!$A$8:$D$8,0))</f>
        <v>61</v>
      </c>
      <c r="AB302" s="117" t="s">
        <v>223</v>
      </c>
      <c r="AC302" s="120" t="s">
        <v>224</v>
      </c>
      <c r="AD302" s="120" t="s">
        <v>225</v>
      </c>
      <c r="AE302" s="120">
        <v>1000</v>
      </c>
      <c r="AF302" s="121">
        <f>HOME!$F$18</f>
        <v>46204</v>
      </c>
      <c r="AG302" s="121">
        <f>HOME!$L$18</f>
        <v>46217</v>
      </c>
      <c r="AH302" s="122" t="b">
        <v>1</v>
      </c>
      <c r="AI302" s="176"/>
      <c r="AJ302" s="172"/>
      <c r="AK302" s="193"/>
      <c r="AL302" s="602"/>
      <c r="AM302" s="122"/>
      <c r="AN302" s="122"/>
    </row>
    <row r="303" spans="1:40" s="123" customFormat="1" ht="12.75" customHeight="1" x14ac:dyDescent="0.2">
      <c r="A303" s="411" t="s">
        <v>440</v>
      </c>
      <c r="B303" s="544" t="s">
        <v>237</v>
      </c>
      <c r="C303" s="618" t="s">
        <v>581</v>
      </c>
      <c r="D303" s="493" t="s">
        <v>408</v>
      </c>
      <c r="E303" s="411" t="s">
        <v>504</v>
      </c>
      <c r="F303" s="565" t="s">
        <v>1082</v>
      </c>
      <c r="G303" s="611"/>
      <c r="H303" s="557" t="s">
        <v>39</v>
      </c>
      <c r="I303" s="649">
        <v>77</v>
      </c>
      <c r="J303" s="649">
        <v>77</v>
      </c>
      <c r="K303" s="649">
        <v>77</v>
      </c>
      <c r="L303" s="550" t="s">
        <v>2036</v>
      </c>
      <c r="M303" s="558" t="s">
        <v>291</v>
      </c>
      <c r="N303" s="558">
        <v>27</v>
      </c>
      <c r="O303" s="559">
        <v>0</v>
      </c>
      <c r="P303" s="631">
        <v>0</v>
      </c>
      <c r="Q303" s="631">
        <v>20</v>
      </c>
      <c r="R303" s="632">
        <v>0</v>
      </c>
      <c r="S303" s="563">
        <v>0</v>
      </c>
      <c r="T303" s="636">
        <v>7</v>
      </c>
      <c r="U303" s="560">
        <v>10</v>
      </c>
      <c r="V303" s="560">
        <v>0</v>
      </c>
      <c r="W303" s="560">
        <v>0</v>
      </c>
      <c r="X303" s="560">
        <v>0</v>
      </c>
      <c r="Y303" s="560">
        <v>0</v>
      </c>
      <c r="Z303" s="560">
        <v>0</v>
      </c>
      <c r="AA303" s="119">
        <f>INDEX('SPECIAL CONDITIONS '!$A$9:$D$174,MATCH('PRINT TARIFF'!$E303,'SPECIAL CONDITIONS '!$C$9:$C$174,0),MATCH("ID",'SPECIAL CONDITIONS '!$A$8:$D$8,0))</f>
        <v>61</v>
      </c>
      <c r="AB303" s="117" t="s">
        <v>223</v>
      </c>
      <c r="AC303" s="120" t="s">
        <v>224</v>
      </c>
      <c r="AD303" s="120" t="s">
        <v>225</v>
      </c>
      <c r="AE303" s="120">
        <v>1000</v>
      </c>
      <c r="AF303" s="121">
        <f>HOME!$F$18</f>
        <v>46204</v>
      </c>
      <c r="AG303" s="121">
        <f>HOME!$L$18</f>
        <v>46217</v>
      </c>
      <c r="AH303" s="122" t="b">
        <v>1</v>
      </c>
      <c r="AI303" s="176"/>
      <c r="AJ303" s="172"/>
      <c r="AK303" s="193"/>
      <c r="AL303" s="602"/>
      <c r="AM303" s="122"/>
      <c r="AN303" s="122"/>
    </row>
    <row r="304" spans="1:40" s="123" customFormat="1" ht="12.75" customHeight="1" x14ac:dyDescent="0.2">
      <c r="A304" s="411" t="s">
        <v>437</v>
      </c>
      <c r="B304" s="544" t="s">
        <v>238</v>
      </c>
      <c r="C304" s="618" t="s">
        <v>581</v>
      </c>
      <c r="D304" s="493" t="s">
        <v>408</v>
      </c>
      <c r="E304" s="411" t="s">
        <v>504</v>
      </c>
      <c r="F304" s="565" t="s">
        <v>1082</v>
      </c>
      <c r="G304" s="611"/>
      <c r="H304" s="557" t="s">
        <v>39</v>
      </c>
      <c r="I304" s="649">
        <v>77</v>
      </c>
      <c r="J304" s="649">
        <v>77</v>
      </c>
      <c r="K304" s="649">
        <v>77</v>
      </c>
      <c r="L304" s="550" t="s">
        <v>2036</v>
      </c>
      <c r="M304" s="558" t="s">
        <v>291</v>
      </c>
      <c r="N304" s="558">
        <v>32</v>
      </c>
      <c r="O304" s="559">
        <v>0</v>
      </c>
      <c r="P304" s="631">
        <v>0</v>
      </c>
      <c r="Q304" s="631">
        <v>20</v>
      </c>
      <c r="R304" s="632">
        <v>0</v>
      </c>
      <c r="S304" s="563">
        <v>0</v>
      </c>
      <c r="T304" s="636">
        <v>7</v>
      </c>
      <c r="U304" s="560">
        <v>10</v>
      </c>
      <c r="V304" s="560">
        <v>0</v>
      </c>
      <c r="W304" s="560">
        <v>0</v>
      </c>
      <c r="X304" s="560">
        <v>0</v>
      </c>
      <c r="Y304" s="560">
        <v>0</v>
      </c>
      <c r="Z304" s="560">
        <v>0</v>
      </c>
      <c r="AA304" s="119">
        <f>INDEX('SPECIAL CONDITIONS '!$A$9:$D$174,MATCH('PRINT TARIFF'!$E304,'SPECIAL CONDITIONS '!$C$9:$C$174,0),MATCH("ID",'SPECIAL CONDITIONS '!$A$8:$D$8,0))</f>
        <v>61</v>
      </c>
      <c r="AB304" s="117" t="s">
        <v>223</v>
      </c>
      <c r="AC304" s="120" t="s">
        <v>224</v>
      </c>
      <c r="AD304" s="120" t="s">
        <v>225</v>
      </c>
      <c r="AE304" s="120">
        <v>1000</v>
      </c>
      <c r="AF304" s="121">
        <f>HOME!$F$18</f>
        <v>46204</v>
      </c>
      <c r="AG304" s="121">
        <f>HOME!$L$18</f>
        <v>46217</v>
      </c>
      <c r="AH304" s="122" t="b">
        <v>1</v>
      </c>
      <c r="AI304" s="176"/>
      <c r="AJ304" s="172"/>
      <c r="AK304" s="193"/>
      <c r="AL304" s="602"/>
      <c r="AM304" s="122"/>
      <c r="AN304" s="122"/>
    </row>
    <row r="305" spans="1:40" s="123" customFormat="1" ht="12.75" customHeight="1" x14ac:dyDescent="0.2">
      <c r="A305" s="411" t="s">
        <v>436</v>
      </c>
      <c r="B305" s="544" t="s">
        <v>239</v>
      </c>
      <c r="C305" s="618" t="s">
        <v>581</v>
      </c>
      <c r="D305" s="493" t="s">
        <v>408</v>
      </c>
      <c r="E305" s="411" t="s">
        <v>504</v>
      </c>
      <c r="F305" s="565" t="s">
        <v>1082</v>
      </c>
      <c r="G305" s="611"/>
      <c r="H305" s="557" t="s">
        <v>39</v>
      </c>
      <c r="I305" s="649">
        <v>77</v>
      </c>
      <c r="J305" s="649">
        <v>77</v>
      </c>
      <c r="K305" s="649">
        <v>77</v>
      </c>
      <c r="L305" s="550" t="s">
        <v>2036</v>
      </c>
      <c r="M305" s="558" t="s">
        <v>291</v>
      </c>
      <c r="N305" s="558">
        <v>34</v>
      </c>
      <c r="O305" s="559">
        <v>0</v>
      </c>
      <c r="P305" s="631">
        <v>0</v>
      </c>
      <c r="Q305" s="631">
        <v>20</v>
      </c>
      <c r="R305" s="632">
        <v>0</v>
      </c>
      <c r="S305" s="563">
        <v>0</v>
      </c>
      <c r="T305" s="636">
        <v>7</v>
      </c>
      <c r="U305" s="560">
        <v>10</v>
      </c>
      <c r="V305" s="560">
        <v>0</v>
      </c>
      <c r="W305" s="560">
        <v>0</v>
      </c>
      <c r="X305" s="560">
        <v>0</v>
      </c>
      <c r="Y305" s="560">
        <v>0</v>
      </c>
      <c r="Z305" s="560">
        <v>0</v>
      </c>
      <c r="AA305" s="119">
        <f>INDEX('SPECIAL CONDITIONS '!$A$9:$D$174,MATCH('PRINT TARIFF'!$E305,'SPECIAL CONDITIONS '!$C$9:$C$174,0),MATCH("ID",'SPECIAL CONDITIONS '!$A$8:$D$8,0))</f>
        <v>61</v>
      </c>
      <c r="AB305" s="117" t="s">
        <v>223</v>
      </c>
      <c r="AC305" s="120" t="s">
        <v>224</v>
      </c>
      <c r="AD305" s="120" t="s">
        <v>225</v>
      </c>
      <c r="AE305" s="120">
        <v>1000</v>
      </c>
      <c r="AF305" s="121">
        <f>HOME!$F$18</f>
        <v>46204</v>
      </c>
      <c r="AG305" s="121">
        <f>HOME!$L$18</f>
        <v>46217</v>
      </c>
      <c r="AH305" s="122" t="b">
        <v>1</v>
      </c>
      <c r="AI305" s="176"/>
      <c r="AJ305" s="172"/>
      <c r="AK305" s="193"/>
      <c r="AL305" s="602"/>
      <c r="AM305" s="122"/>
      <c r="AN305" s="122"/>
    </row>
    <row r="306" spans="1:40" s="123" customFormat="1" ht="12.75" customHeight="1" x14ac:dyDescent="0.2">
      <c r="A306" s="411" t="s">
        <v>439</v>
      </c>
      <c r="B306" s="544" t="s">
        <v>235</v>
      </c>
      <c r="C306" s="618" t="s">
        <v>128</v>
      </c>
      <c r="D306" s="493" t="s">
        <v>409</v>
      </c>
      <c r="E306" s="411" t="s">
        <v>113</v>
      </c>
      <c r="F306" s="565" t="s">
        <v>266</v>
      </c>
      <c r="G306" s="611"/>
      <c r="H306" s="557" t="s">
        <v>39</v>
      </c>
      <c r="I306" s="649">
        <v>43</v>
      </c>
      <c r="J306" s="649">
        <v>43</v>
      </c>
      <c r="K306" s="649">
        <v>43</v>
      </c>
      <c r="L306" s="550" t="s">
        <v>2036</v>
      </c>
      <c r="M306" s="558" t="s">
        <v>291</v>
      </c>
      <c r="N306" s="558">
        <v>30</v>
      </c>
      <c r="O306" s="559">
        <v>0</v>
      </c>
      <c r="P306" s="631">
        <v>0</v>
      </c>
      <c r="Q306" s="631">
        <v>20</v>
      </c>
      <c r="R306" s="632">
        <v>0</v>
      </c>
      <c r="S306" s="563">
        <v>0</v>
      </c>
      <c r="T306" s="560">
        <v>8</v>
      </c>
      <c r="U306" s="560">
        <v>10</v>
      </c>
      <c r="V306" s="560">
        <v>0</v>
      </c>
      <c r="W306" s="560">
        <v>0</v>
      </c>
      <c r="X306" s="560">
        <v>0</v>
      </c>
      <c r="Y306" s="560">
        <v>0</v>
      </c>
      <c r="Z306" s="560">
        <v>0</v>
      </c>
      <c r="AA306" s="119">
        <f>INDEX('SPECIAL CONDITIONS '!$A$9:$D$174,MATCH('PRINT TARIFF'!$E306,'SPECIAL CONDITIONS '!$C$9:$C$174,0),MATCH("ID",'SPECIAL CONDITIONS '!$A$8:$D$8,0))</f>
        <v>62</v>
      </c>
      <c r="AB306" s="117" t="s">
        <v>223</v>
      </c>
      <c r="AC306" s="120" t="s">
        <v>224</v>
      </c>
      <c r="AD306" s="120" t="s">
        <v>225</v>
      </c>
      <c r="AE306" s="120">
        <v>1000</v>
      </c>
      <c r="AF306" s="121">
        <f>HOME!$F$18</f>
        <v>46204</v>
      </c>
      <c r="AG306" s="121">
        <f>HOME!$L$18</f>
        <v>46217</v>
      </c>
      <c r="AH306" s="122" t="b">
        <v>1</v>
      </c>
      <c r="AI306" s="176"/>
      <c r="AJ306" s="172"/>
      <c r="AK306" s="193"/>
      <c r="AL306" s="602"/>
      <c r="AM306" s="122"/>
      <c r="AN306" s="122"/>
    </row>
    <row r="307" spans="1:40" s="123" customFormat="1" ht="12.75" customHeight="1" x14ac:dyDescent="0.2">
      <c r="A307" s="411" t="s">
        <v>438</v>
      </c>
      <c r="B307" s="544" t="s">
        <v>236</v>
      </c>
      <c r="C307" s="618" t="s">
        <v>128</v>
      </c>
      <c r="D307" s="493" t="s">
        <v>409</v>
      </c>
      <c r="E307" s="411" t="s">
        <v>113</v>
      </c>
      <c r="F307" s="565" t="s">
        <v>266</v>
      </c>
      <c r="G307" s="611"/>
      <c r="H307" s="557" t="s">
        <v>39</v>
      </c>
      <c r="I307" s="649">
        <v>43</v>
      </c>
      <c r="J307" s="649">
        <v>43</v>
      </c>
      <c r="K307" s="649">
        <v>43</v>
      </c>
      <c r="L307" s="550" t="s">
        <v>2036</v>
      </c>
      <c r="M307" s="558" t="s">
        <v>291</v>
      </c>
      <c r="N307" s="558">
        <v>22</v>
      </c>
      <c r="O307" s="559">
        <v>0</v>
      </c>
      <c r="P307" s="631">
        <v>0</v>
      </c>
      <c r="Q307" s="631">
        <v>20</v>
      </c>
      <c r="R307" s="632">
        <v>0</v>
      </c>
      <c r="S307" s="563">
        <v>0</v>
      </c>
      <c r="T307" s="560">
        <v>8</v>
      </c>
      <c r="U307" s="560">
        <v>10</v>
      </c>
      <c r="V307" s="560">
        <v>0</v>
      </c>
      <c r="W307" s="560">
        <v>0</v>
      </c>
      <c r="X307" s="560">
        <v>0</v>
      </c>
      <c r="Y307" s="560">
        <v>0</v>
      </c>
      <c r="Z307" s="560">
        <v>0</v>
      </c>
      <c r="AA307" s="119">
        <f>INDEX('SPECIAL CONDITIONS '!$A$9:$D$174,MATCH('PRINT TARIFF'!$E307,'SPECIAL CONDITIONS '!$C$9:$C$174,0),MATCH("ID",'SPECIAL CONDITIONS '!$A$8:$D$8,0))</f>
        <v>62</v>
      </c>
      <c r="AB307" s="117" t="s">
        <v>223</v>
      </c>
      <c r="AC307" s="120" t="s">
        <v>224</v>
      </c>
      <c r="AD307" s="120" t="s">
        <v>225</v>
      </c>
      <c r="AE307" s="120">
        <v>1000</v>
      </c>
      <c r="AF307" s="121">
        <f>HOME!$F$18</f>
        <v>46204</v>
      </c>
      <c r="AG307" s="121">
        <f>HOME!$L$18</f>
        <v>46217</v>
      </c>
      <c r="AH307" s="122" t="b">
        <v>1</v>
      </c>
      <c r="AI307" s="176"/>
      <c r="AJ307" s="172"/>
      <c r="AK307" s="193"/>
      <c r="AL307" s="602"/>
      <c r="AM307" s="122"/>
      <c r="AN307" s="122"/>
    </row>
    <row r="308" spans="1:40" s="123" customFormat="1" ht="12.75" customHeight="1" x14ac:dyDescent="0.2">
      <c r="A308" s="411" t="s">
        <v>440</v>
      </c>
      <c r="B308" s="544" t="s">
        <v>237</v>
      </c>
      <c r="C308" s="618" t="s">
        <v>128</v>
      </c>
      <c r="D308" s="493" t="s">
        <v>409</v>
      </c>
      <c r="E308" s="411" t="s">
        <v>113</v>
      </c>
      <c r="F308" s="565" t="s">
        <v>266</v>
      </c>
      <c r="G308" s="611"/>
      <c r="H308" s="557" t="s">
        <v>39</v>
      </c>
      <c r="I308" s="649">
        <v>43</v>
      </c>
      <c r="J308" s="649">
        <v>43</v>
      </c>
      <c r="K308" s="649">
        <v>43</v>
      </c>
      <c r="L308" s="550" t="s">
        <v>2036</v>
      </c>
      <c r="M308" s="558" t="s">
        <v>291</v>
      </c>
      <c r="N308" s="558">
        <v>19</v>
      </c>
      <c r="O308" s="559">
        <v>0</v>
      </c>
      <c r="P308" s="631">
        <v>0</v>
      </c>
      <c r="Q308" s="631">
        <v>20</v>
      </c>
      <c r="R308" s="632">
        <v>0</v>
      </c>
      <c r="S308" s="563">
        <v>0</v>
      </c>
      <c r="T308" s="560">
        <v>8</v>
      </c>
      <c r="U308" s="560">
        <v>10</v>
      </c>
      <c r="V308" s="560">
        <v>0</v>
      </c>
      <c r="W308" s="560">
        <v>0</v>
      </c>
      <c r="X308" s="560">
        <v>0</v>
      </c>
      <c r="Y308" s="560">
        <v>0</v>
      </c>
      <c r="Z308" s="560">
        <v>0</v>
      </c>
      <c r="AA308" s="119">
        <f>INDEX('SPECIAL CONDITIONS '!$A$9:$D$174,MATCH('PRINT TARIFF'!$E308,'SPECIAL CONDITIONS '!$C$9:$C$174,0),MATCH("ID",'SPECIAL CONDITIONS '!$A$8:$D$8,0))</f>
        <v>62</v>
      </c>
      <c r="AB308" s="117" t="s">
        <v>223</v>
      </c>
      <c r="AC308" s="120" t="s">
        <v>224</v>
      </c>
      <c r="AD308" s="120" t="s">
        <v>225</v>
      </c>
      <c r="AE308" s="120">
        <v>1000</v>
      </c>
      <c r="AF308" s="121">
        <f>HOME!$F$18</f>
        <v>46204</v>
      </c>
      <c r="AG308" s="121">
        <f>HOME!$L$18</f>
        <v>46217</v>
      </c>
      <c r="AH308" s="122" t="b">
        <v>1</v>
      </c>
      <c r="AI308" s="176"/>
      <c r="AJ308" s="172"/>
      <c r="AK308" s="193"/>
      <c r="AL308" s="602"/>
      <c r="AM308" s="122"/>
      <c r="AN308" s="122"/>
    </row>
    <row r="309" spans="1:40" s="123" customFormat="1" ht="12.75" customHeight="1" x14ac:dyDescent="0.2">
      <c r="A309" s="411" t="s">
        <v>437</v>
      </c>
      <c r="B309" s="544" t="s">
        <v>238</v>
      </c>
      <c r="C309" s="618" t="s">
        <v>128</v>
      </c>
      <c r="D309" s="493" t="s">
        <v>409</v>
      </c>
      <c r="E309" s="411" t="s">
        <v>113</v>
      </c>
      <c r="F309" s="565" t="s">
        <v>266</v>
      </c>
      <c r="G309" s="611"/>
      <c r="H309" s="557" t="s">
        <v>39</v>
      </c>
      <c r="I309" s="649">
        <v>26</v>
      </c>
      <c r="J309" s="649">
        <v>26</v>
      </c>
      <c r="K309" s="649">
        <v>26</v>
      </c>
      <c r="L309" s="550" t="s">
        <v>173</v>
      </c>
      <c r="M309" s="558"/>
      <c r="N309" s="558">
        <v>38</v>
      </c>
      <c r="O309" s="559">
        <v>0</v>
      </c>
      <c r="P309" s="631">
        <v>0</v>
      </c>
      <c r="Q309" s="631">
        <v>20</v>
      </c>
      <c r="R309" s="632">
        <v>0</v>
      </c>
      <c r="S309" s="563">
        <v>0</v>
      </c>
      <c r="T309" s="560">
        <v>7</v>
      </c>
      <c r="U309" s="560">
        <v>0</v>
      </c>
      <c r="V309" s="560">
        <v>0</v>
      </c>
      <c r="W309" s="560">
        <v>0</v>
      </c>
      <c r="X309" s="560">
        <v>0</v>
      </c>
      <c r="Y309" s="560">
        <v>0</v>
      </c>
      <c r="Z309" s="560">
        <v>0</v>
      </c>
      <c r="AA309" s="119">
        <f>INDEX('SPECIAL CONDITIONS '!$A$9:$D$174,MATCH('PRINT TARIFF'!$E309,'SPECIAL CONDITIONS '!$C$9:$C$174,0),MATCH("ID",'SPECIAL CONDITIONS '!$A$8:$D$8,0))</f>
        <v>62</v>
      </c>
      <c r="AB309" s="117" t="s">
        <v>223</v>
      </c>
      <c r="AC309" s="120" t="s">
        <v>224</v>
      </c>
      <c r="AD309" s="120" t="s">
        <v>225</v>
      </c>
      <c r="AE309" s="120">
        <v>1000</v>
      </c>
      <c r="AF309" s="121">
        <f>HOME!$F$18</f>
        <v>46204</v>
      </c>
      <c r="AG309" s="121">
        <f>HOME!$L$18</f>
        <v>46217</v>
      </c>
      <c r="AH309" s="122" t="b">
        <v>1</v>
      </c>
      <c r="AI309" s="176"/>
      <c r="AJ309" s="172"/>
      <c r="AK309" s="193"/>
      <c r="AL309" s="602"/>
      <c r="AM309" s="122"/>
      <c r="AN309" s="122"/>
    </row>
    <row r="310" spans="1:40" s="123" customFormat="1" ht="12.75" customHeight="1" x14ac:dyDescent="0.2">
      <c r="A310" s="411" t="s">
        <v>436</v>
      </c>
      <c r="B310" s="544" t="s">
        <v>239</v>
      </c>
      <c r="C310" s="618" t="s">
        <v>128</v>
      </c>
      <c r="D310" s="493" t="s">
        <v>409</v>
      </c>
      <c r="E310" s="411" t="s">
        <v>113</v>
      </c>
      <c r="F310" s="565" t="s">
        <v>266</v>
      </c>
      <c r="G310" s="611"/>
      <c r="H310" s="557" t="s">
        <v>39</v>
      </c>
      <c r="I310" s="649">
        <v>26</v>
      </c>
      <c r="J310" s="649">
        <v>26</v>
      </c>
      <c r="K310" s="649">
        <v>26</v>
      </c>
      <c r="L310" s="550" t="s">
        <v>173</v>
      </c>
      <c r="M310" s="558"/>
      <c r="N310" s="558">
        <v>18</v>
      </c>
      <c r="O310" s="559">
        <v>0</v>
      </c>
      <c r="P310" s="631">
        <v>0</v>
      </c>
      <c r="Q310" s="631">
        <v>20</v>
      </c>
      <c r="R310" s="632">
        <v>0</v>
      </c>
      <c r="S310" s="563">
        <v>0</v>
      </c>
      <c r="T310" s="560">
        <v>7</v>
      </c>
      <c r="U310" s="560">
        <v>0</v>
      </c>
      <c r="V310" s="560">
        <v>0</v>
      </c>
      <c r="W310" s="560">
        <v>0</v>
      </c>
      <c r="X310" s="560">
        <v>0</v>
      </c>
      <c r="Y310" s="560">
        <v>0</v>
      </c>
      <c r="Z310" s="560">
        <v>0</v>
      </c>
      <c r="AA310" s="119">
        <f>INDEX('SPECIAL CONDITIONS '!$A$9:$D$174,MATCH('PRINT TARIFF'!$E310,'SPECIAL CONDITIONS '!$C$9:$C$174,0),MATCH("ID",'SPECIAL CONDITIONS '!$A$8:$D$8,0))</f>
        <v>62</v>
      </c>
      <c r="AB310" s="117" t="s">
        <v>223</v>
      </c>
      <c r="AC310" s="120" t="s">
        <v>224</v>
      </c>
      <c r="AD310" s="120" t="s">
        <v>225</v>
      </c>
      <c r="AE310" s="120">
        <v>1000</v>
      </c>
      <c r="AF310" s="121">
        <f>HOME!$F$18</f>
        <v>46204</v>
      </c>
      <c r="AG310" s="121">
        <f>HOME!$L$18</f>
        <v>46217</v>
      </c>
      <c r="AH310" s="122" t="b">
        <v>1</v>
      </c>
      <c r="AI310" s="176"/>
      <c r="AJ310" s="172"/>
      <c r="AK310" s="193"/>
      <c r="AL310" s="602"/>
      <c r="AM310" s="122"/>
      <c r="AN310" s="122"/>
    </row>
    <row r="311" spans="1:40" s="123" customFormat="1" ht="12.75" customHeight="1" x14ac:dyDescent="0.2">
      <c r="A311" s="411" t="s">
        <v>439</v>
      </c>
      <c r="B311" s="544" t="s">
        <v>235</v>
      </c>
      <c r="C311" s="618" t="s">
        <v>128</v>
      </c>
      <c r="D311" s="493" t="s">
        <v>409</v>
      </c>
      <c r="E311" s="411" t="s">
        <v>337</v>
      </c>
      <c r="F311" s="565" t="s">
        <v>267</v>
      </c>
      <c r="G311" s="611"/>
      <c r="H311" s="557" t="s">
        <v>39</v>
      </c>
      <c r="I311" s="649">
        <v>50</v>
      </c>
      <c r="J311" s="649">
        <v>50</v>
      </c>
      <c r="K311" s="649">
        <v>50</v>
      </c>
      <c r="L311" s="550" t="s">
        <v>2036</v>
      </c>
      <c r="M311" s="558" t="s">
        <v>291</v>
      </c>
      <c r="N311" s="558">
        <v>38</v>
      </c>
      <c r="O311" s="559">
        <v>0</v>
      </c>
      <c r="P311" s="631">
        <v>0</v>
      </c>
      <c r="Q311" s="631">
        <v>20</v>
      </c>
      <c r="R311" s="632">
        <v>0</v>
      </c>
      <c r="S311" s="563">
        <v>0</v>
      </c>
      <c r="T311" s="560">
        <v>7</v>
      </c>
      <c r="U311" s="560">
        <v>10</v>
      </c>
      <c r="V311" s="560">
        <v>0</v>
      </c>
      <c r="W311" s="560">
        <v>0</v>
      </c>
      <c r="X311" s="560">
        <v>0</v>
      </c>
      <c r="Y311" s="560">
        <v>0</v>
      </c>
      <c r="Z311" s="560">
        <v>0</v>
      </c>
      <c r="AA311" s="119">
        <f>INDEX('SPECIAL CONDITIONS '!$A$9:$D$174,MATCH('PRINT TARIFF'!$E311,'SPECIAL CONDITIONS '!$C$9:$C$174,0),MATCH("ID",'SPECIAL CONDITIONS '!$A$8:$D$8,0))</f>
        <v>63</v>
      </c>
      <c r="AB311" s="117" t="s">
        <v>223</v>
      </c>
      <c r="AC311" s="120" t="s">
        <v>224</v>
      </c>
      <c r="AD311" s="120" t="s">
        <v>225</v>
      </c>
      <c r="AE311" s="120">
        <v>1000</v>
      </c>
      <c r="AF311" s="121">
        <f>HOME!$F$18</f>
        <v>46204</v>
      </c>
      <c r="AG311" s="121">
        <f>HOME!$L$18</f>
        <v>46217</v>
      </c>
      <c r="AH311" s="122" t="b">
        <v>1</v>
      </c>
      <c r="AI311" s="176"/>
      <c r="AJ311" s="172"/>
      <c r="AK311" s="193"/>
      <c r="AL311" s="602"/>
      <c r="AM311" s="122"/>
      <c r="AN311" s="122"/>
    </row>
    <row r="312" spans="1:40" s="123" customFormat="1" ht="12.75" customHeight="1" x14ac:dyDescent="0.2">
      <c r="A312" s="411" t="s">
        <v>438</v>
      </c>
      <c r="B312" s="544" t="s">
        <v>236</v>
      </c>
      <c r="C312" s="618" t="s">
        <v>128</v>
      </c>
      <c r="D312" s="493" t="s">
        <v>409</v>
      </c>
      <c r="E312" s="411" t="s">
        <v>337</v>
      </c>
      <c r="F312" s="565" t="s">
        <v>267</v>
      </c>
      <c r="G312" s="611"/>
      <c r="H312" s="557" t="s">
        <v>39</v>
      </c>
      <c r="I312" s="649">
        <v>50</v>
      </c>
      <c r="J312" s="649">
        <v>50</v>
      </c>
      <c r="K312" s="649">
        <v>50</v>
      </c>
      <c r="L312" s="550" t="s">
        <v>2036</v>
      </c>
      <c r="M312" s="558" t="s">
        <v>291</v>
      </c>
      <c r="N312" s="558">
        <v>23</v>
      </c>
      <c r="O312" s="559">
        <v>0</v>
      </c>
      <c r="P312" s="631">
        <v>0</v>
      </c>
      <c r="Q312" s="631">
        <v>20</v>
      </c>
      <c r="R312" s="632">
        <v>0</v>
      </c>
      <c r="S312" s="563">
        <v>0</v>
      </c>
      <c r="T312" s="560">
        <v>7</v>
      </c>
      <c r="U312" s="560">
        <v>10</v>
      </c>
      <c r="V312" s="560">
        <v>0</v>
      </c>
      <c r="W312" s="560">
        <v>0</v>
      </c>
      <c r="X312" s="560">
        <v>0</v>
      </c>
      <c r="Y312" s="560">
        <v>0</v>
      </c>
      <c r="Z312" s="560">
        <v>0</v>
      </c>
      <c r="AA312" s="119">
        <f>INDEX('SPECIAL CONDITIONS '!$A$9:$D$174,MATCH('PRINT TARIFF'!$E312,'SPECIAL CONDITIONS '!$C$9:$C$174,0),MATCH("ID",'SPECIAL CONDITIONS '!$A$8:$D$8,0))</f>
        <v>63</v>
      </c>
      <c r="AB312" s="117" t="s">
        <v>223</v>
      </c>
      <c r="AC312" s="120" t="s">
        <v>224</v>
      </c>
      <c r="AD312" s="120" t="s">
        <v>225</v>
      </c>
      <c r="AE312" s="120">
        <v>1000</v>
      </c>
      <c r="AF312" s="121">
        <f>HOME!$F$18</f>
        <v>46204</v>
      </c>
      <c r="AG312" s="121">
        <f>HOME!$L$18</f>
        <v>46217</v>
      </c>
      <c r="AH312" s="122" t="b">
        <v>1</v>
      </c>
      <c r="AI312" s="176"/>
      <c r="AJ312" s="172"/>
      <c r="AK312" s="193"/>
      <c r="AL312" s="602"/>
      <c r="AM312" s="122"/>
      <c r="AN312" s="122"/>
    </row>
    <row r="313" spans="1:40" s="123" customFormat="1" ht="12.75" customHeight="1" x14ac:dyDescent="0.2">
      <c r="A313" s="411" t="s">
        <v>440</v>
      </c>
      <c r="B313" s="544" t="s">
        <v>237</v>
      </c>
      <c r="C313" s="618" t="s">
        <v>128</v>
      </c>
      <c r="D313" s="493" t="s">
        <v>409</v>
      </c>
      <c r="E313" s="411" t="s">
        <v>337</v>
      </c>
      <c r="F313" s="565" t="s">
        <v>267</v>
      </c>
      <c r="G313" s="611"/>
      <c r="H313" s="557" t="s">
        <v>39</v>
      </c>
      <c r="I313" s="649">
        <v>50</v>
      </c>
      <c r="J313" s="649">
        <v>50</v>
      </c>
      <c r="K313" s="649">
        <v>50</v>
      </c>
      <c r="L313" s="550" t="s">
        <v>2036</v>
      </c>
      <c r="M313" s="558" t="s">
        <v>291</v>
      </c>
      <c r="N313" s="558">
        <v>20</v>
      </c>
      <c r="O313" s="559">
        <v>0</v>
      </c>
      <c r="P313" s="631">
        <v>0</v>
      </c>
      <c r="Q313" s="631">
        <v>20</v>
      </c>
      <c r="R313" s="632">
        <v>0</v>
      </c>
      <c r="S313" s="563">
        <v>0</v>
      </c>
      <c r="T313" s="560">
        <v>7</v>
      </c>
      <c r="U313" s="560">
        <v>10</v>
      </c>
      <c r="V313" s="560">
        <v>0</v>
      </c>
      <c r="W313" s="560">
        <v>0</v>
      </c>
      <c r="X313" s="560">
        <v>0</v>
      </c>
      <c r="Y313" s="560">
        <v>0</v>
      </c>
      <c r="Z313" s="560">
        <v>0</v>
      </c>
      <c r="AA313" s="119">
        <f>INDEX('SPECIAL CONDITIONS '!$A$9:$D$174,MATCH('PRINT TARIFF'!$E313,'SPECIAL CONDITIONS '!$C$9:$C$174,0),MATCH("ID",'SPECIAL CONDITIONS '!$A$8:$D$8,0))</f>
        <v>63</v>
      </c>
      <c r="AB313" s="117" t="s">
        <v>223</v>
      </c>
      <c r="AC313" s="120" t="s">
        <v>224</v>
      </c>
      <c r="AD313" s="120" t="s">
        <v>225</v>
      </c>
      <c r="AE313" s="120">
        <v>1000</v>
      </c>
      <c r="AF313" s="121">
        <f>HOME!$F$18</f>
        <v>46204</v>
      </c>
      <c r="AG313" s="121">
        <f>HOME!$L$18</f>
        <v>46217</v>
      </c>
      <c r="AH313" s="122" t="b">
        <v>1</v>
      </c>
      <c r="AI313" s="176"/>
      <c r="AJ313" s="172"/>
      <c r="AK313" s="193"/>
      <c r="AL313" s="602"/>
      <c r="AM313" s="122"/>
      <c r="AN313" s="122"/>
    </row>
    <row r="314" spans="1:40" s="123" customFormat="1" ht="12.75" customHeight="1" x14ac:dyDescent="0.2">
      <c r="A314" s="411" t="s">
        <v>437</v>
      </c>
      <c r="B314" s="544" t="s">
        <v>238</v>
      </c>
      <c r="C314" s="618" t="s">
        <v>128</v>
      </c>
      <c r="D314" s="493" t="s">
        <v>409</v>
      </c>
      <c r="E314" s="411" t="s">
        <v>337</v>
      </c>
      <c r="F314" s="565" t="s">
        <v>267</v>
      </c>
      <c r="G314" s="611"/>
      <c r="H314" s="557" t="s">
        <v>39</v>
      </c>
      <c r="I314" s="649">
        <v>50</v>
      </c>
      <c r="J314" s="649">
        <v>50</v>
      </c>
      <c r="K314" s="649">
        <v>50</v>
      </c>
      <c r="L314" s="550" t="s">
        <v>2036</v>
      </c>
      <c r="M314" s="558" t="s">
        <v>291</v>
      </c>
      <c r="N314" s="558">
        <v>23</v>
      </c>
      <c r="O314" s="559">
        <v>0</v>
      </c>
      <c r="P314" s="631">
        <v>0</v>
      </c>
      <c r="Q314" s="631">
        <v>20</v>
      </c>
      <c r="R314" s="632">
        <v>0</v>
      </c>
      <c r="S314" s="563">
        <v>0</v>
      </c>
      <c r="T314" s="560">
        <v>7</v>
      </c>
      <c r="U314" s="560">
        <v>10</v>
      </c>
      <c r="V314" s="560">
        <v>0</v>
      </c>
      <c r="W314" s="560">
        <v>0</v>
      </c>
      <c r="X314" s="560">
        <v>0</v>
      </c>
      <c r="Y314" s="560">
        <v>0</v>
      </c>
      <c r="Z314" s="560">
        <v>0</v>
      </c>
      <c r="AA314" s="119">
        <f>INDEX('SPECIAL CONDITIONS '!$A$9:$D$174,MATCH('PRINT TARIFF'!$E314,'SPECIAL CONDITIONS '!$C$9:$C$174,0),MATCH("ID",'SPECIAL CONDITIONS '!$A$8:$D$8,0))</f>
        <v>63</v>
      </c>
      <c r="AB314" s="117" t="s">
        <v>223</v>
      </c>
      <c r="AC314" s="120" t="s">
        <v>224</v>
      </c>
      <c r="AD314" s="120" t="s">
        <v>225</v>
      </c>
      <c r="AE314" s="120">
        <v>1000</v>
      </c>
      <c r="AF314" s="121">
        <f>HOME!$F$18</f>
        <v>46204</v>
      </c>
      <c r="AG314" s="121">
        <f>HOME!$L$18</f>
        <v>46217</v>
      </c>
      <c r="AH314" s="122" t="b">
        <v>1</v>
      </c>
      <c r="AI314" s="176"/>
      <c r="AJ314" s="172"/>
      <c r="AK314" s="193"/>
      <c r="AL314" s="602"/>
      <c r="AM314" s="122"/>
      <c r="AN314" s="122"/>
    </row>
    <row r="315" spans="1:40" s="123" customFormat="1" ht="12.75" customHeight="1" x14ac:dyDescent="0.2">
      <c r="A315" s="411" t="s">
        <v>436</v>
      </c>
      <c r="B315" s="544" t="s">
        <v>239</v>
      </c>
      <c r="C315" s="618" t="s">
        <v>128</v>
      </c>
      <c r="D315" s="493" t="s">
        <v>409</v>
      </c>
      <c r="E315" s="411" t="s">
        <v>337</v>
      </c>
      <c r="F315" s="565" t="s">
        <v>267</v>
      </c>
      <c r="G315" s="611"/>
      <c r="H315" s="557" t="s">
        <v>39</v>
      </c>
      <c r="I315" s="649">
        <v>50</v>
      </c>
      <c r="J315" s="649">
        <v>50</v>
      </c>
      <c r="K315" s="649">
        <v>50</v>
      </c>
      <c r="L315" s="550" t="s">
        <v>2036</v>
      </c>
      <c r="M315" s="558" t="s">
        <v>291</v>
      </c>
      <c r="N315" s="558">
        <v>24</v>
      </c>
      <c r="O315" s="559">
        <v>0</v>
      </c>
      <c r="P315" s="631">
        <v>0</v>
      </c>
      <c r="Q315" s="631">
        <v>20</v>
      </c>
      <c r="R315" s="632">
        <v>0</v>
      </c>
      <c r="S315" s="563">
        <v>0</v>
      </c>
      <c r="T315" s="560">
        <v>7</v>
      </c>
      <c r="U315" s="560">
        <v>10</v>
      </c>
      <c r="V315" s="560">
        <v>0</v>
      </c>
      <c r="W315" s="560">
        <v>0</v>
      </c>
      <c r="X315" s="560">
        <v>0</v>
      </c>
      <c r="Y315" s="560">
        <v>0</v>
      </c>
      <c r="Z315" s="560">
        <v>0</v>
      </c>
      <c r="AA315" s="119">
        <f>INDEX('SPECIAL CONDITIONS '!$A$9:$D$174,MATCH('PRINT TARIFF'!$E315,'SPECIAL CONDITIONS '!$C$9:$C$174,0),MATCH("ID",'SPECIAL CONDITIONS '!$A$8:$D$8,0))</f>
        <v>63</v>
      </c>
      <c r="AB315" s="117" t="s">
        <v>223</v>
      </c>
      <c r="AC315" s="120" t="s">
        <v>224</v>
      </c>
      <c r="AD315" s="120" t="s">
        <v>225</v>
      </c>
      <c r="AE315" s="120">
        <v>1000</v>
      </c>
      <c r="AF315" s="121">
        <f>HOME!$F$18</f>
        <v>46204</v>
      </c>
      <c r="AG315" s="121">
        <f>HOME!$L$18</f>
        <v>46217</v>
      </c>
      <c r="AH315" s="122" t="b">
        <v>1</v>
      </c>
      <c r="AI315" s="176"/>
      <c r="AJ315" s="172"/>
      <c r="AK315" s="193"/>
      <c r="AL315" s="602"/>
      <c r="AM315" s="122"/>
      <c r="AN315" s="122"/>
    </row>
    <row r="316" spans="1:40" s="123" customFormat="1" ht="12.75" customHeight="1" x14ac:dyDescent="0.2">
      <c r="A316" s="411" t="s">
        <v>439</v>
      </c>
      <c r="B316" s="544" t="s">
        <v>235</v>
      </c>
      <c r="C316" s="618" t="s">
        <v>128</v>
      </c>
      <c r="D316" s="493" t="s">
        <v>409</v>
      </c>
      <c r="E316" s="411" t="s">
        <v>338</v>
      </c>
      <c r="F316" s="565" t="s">
        <v>268</v>
      </c>
      <c r="G316" s="611"/>
      <c r="H316" s="557" t="s">
        <v>39</v>
      </c>
      <c r="I316" s="649">
        <v>43</v>
      </c>
      <c r="J316" s="649">
        <v>43</v>
      </c>
      <c r="K316" s="649">
        <v>43</v>
      </c>
      <c r="L316" s="550" t="s">
        <v>2036</v>
      </c>
      <c r="M316" s="558" t="s">
        <v>291</v>
      </c>
      <c r="N316" s="558">
        <v>33</v>
      </c>
      <c r="O316" s="559">
        <v>0</v>
      </c>
      <c r="P316" s="631">
        <v>0</v>
      </c>
      <c r="Q316" s="631">
        <v>20</v>
      </c>
      <c r="R316" s="632">
        <v>0</v>
      </c>
      <c r="S316" s="563">
        <v>0</v>
      </c>
      <c r="T316" s="636">
        <v>8</v>
      </c>
      <c r="U316" s="560">
        <v>10</v>
      </c>
      <c r="V316" s="560">
        <v>0</v>
      </c>
      <c r="W316" s="560">
        <v>0</v>
      </c>
      <c r="X316" s="560">
        <v>0</v>
      </c>
      <c r="Y316" s="560">
        <v>0</v>
      </c>
      <c r="Z316" s="560">
        <v>0</v>
      </c>
      <c r="AA316" s="119">
        <f>INDEX('SPECIAL CONDITIONS '!$A$9:$D$174,MATCH('PRINT TARIFF'!$E316,'SPECIAL CONDITIONS '!$C$9:$C$174,0),MATCH("ID",'SPECIAL CONDITIONS '!$A$8:$D$8,0))</f>
        <v>64</v>
      </c>
      <c r="AB316" s="117" t="s">
        <v>223</v>
      </c>
      <c r="AC316" s="120" t="s">
        <v>224</v>
      </c>
      <c r="AD316" s="120" t="s">
        <v>225</v>
      </c>
      <c r="AE316" s="120">
        <v>1000</v>
      </c>
      <c r="AF316" s="121">
        <f>HOME!$F$18</f>
        <v>46204</v>
      </c>
      <c r="AG316" s="121">
        <f>HOME!$L$18</f>
        <v>46217</v>
      </c>
      <c r="AH316" s="122" t="b">
        <v>1</v>
      </c>
      <c r="AI316" s="176"/>
      <c r="AJ316" s="172"/>
      <c r="AK316" s="193"/>
      <c r="AL316" s="602"/>
      <c r="AM316" s="122"/>
      <c r="AN316" s="122"/>
    </row>
    <row r="317" spans="1:40" s="123" customFormat="1" ht="12.75" customHeight="1" x14ac:dyDescent="0.2">
      <c r="A317" s="411" t="s">
        <v>438</v>
      </c>
      <c r="B317" s="544" t="s">
        <v>236</v>
      </c>
      <c r="C317" s="618" t="s">
        <v>128</v>
      </c>
      <c r="D317" s="493" t="s">
        <v>409</v>
      </c>
      <c r="E317" s="411" t="s">
        <v>338</v>
      </c>
      <c r="F317" s="565" t="s">
        <v>268</v>
      </c>
      <c r="G317" s="611"/>
      <c r="H317" s="557" t="s">
        <v>39</v>
      </c>
      <c r="I317" s="649">
        <v>42</v>
      </c>
      <c r="J317" s="649">
        <v>42</v>
      </c>
      <c r="K317" s="649">
        <v>42</v>
      </c>
      <c r="L317" s="550" t="s">
        <v>2314</v>
      </c>
      <c r="M317" s="558" t="s">
        <v>279</v>
      </c>
      <c r="N317" s="558">
        <v>34</v>
      </c>
      <c r="O317" s="559">
        <v>0</v>
      </c>
      <c r="P317" s="631">
        <v>0</v>
      </c>
      <c r="Q317" s="631">
        <v>20</v>
      </c>
      <c r="R317" s="632">
        <v>0</v>
      </c>
      <c r="S317" s="563">
        <v>0</v>
      </c>
      <c r="T317" s="636">
        <v>7</v>
      </c>
      <c r="U317" s="560">
        <v>10</v>
      </c>
      <c r="V317" s="560">
        <v>0</v>
      </c>
      <c r="W317" s="560">
        <v>0</v>
      </c>
      <c r="X317" s="560">
        <v>0</v>
      </c>
      <c r="Y317" s="560">
        <v>0</v>
      </c>
      <c r="Z317" s="560">
        <v>0</v>
      </c>
      <c r="AA317" s="119">
        <f>INDEX('SPECIAL CONDITIONS '!$A$9:$D$174,MATCH('PRINT TARIFF'!$E317,'SPECIAL CONDITIONS '!$C$9:$C$174,0),MATCH("ID",'SPECIAL CONDITIONS '!$A$8:$D$8,0))</f>
        <v>64</v>
      </c>
      <c r="AB317" s="117" t="s">
        <v>223</v>
      </c>
      <c r="AC317" s="120" t="s">
        <v>224</v>
      </c>
      <c r="AD317" s="120" t="s">
        <v>225</v>
      </c>
      <c r="AE317" s="120">
        <v>1000</v>
      </c>
      <c r="AF317" s="121">
        <f>HOME!$F$18</f>
        <v>46204</v>
      </c>
      <c r="AG317" s="121">
        <f>HOME!$L$18</f>
        <v>46217</v>
      </c>
      <c r="AH317" s="122" t="b">
        <v>1</v>
      </c>
      <c r="AI317" s="176"/>
      <c r="AJ317" s="172"/>
      <c r="AK317" s="193"/>
      <c r="AL317" s="602"/>
      <c r="AM317" s="122"/>
      <c r="AN317" s="122"/>
    </row>
    <row r="318" spans="1:40" s="123" customFormat="1" ht="12.75" customHeight="1" x14ac:dyDescent="0.2">
      <c r="A318" s="411" t="s">
        <v>440</v>
      </c>
      <c r="B318" s="544" t="s">
        <v>237</v>
      </c>
      <c r="C318" s="618" t="s">
        <v>128</v>
      </c>
      <c r="D318" s="493" t="s">
        <v>409</v>
      </c>
      <c r="E318" s="411" t="s">
        <v>338</v>
      </c>
      <c r="F318" s="565" t="s">
        <v>268</v>
      </c>
      <c r="G318" s="611"/>
      <c r="H318" s="557" t="s">
        <v>39</v>
      </c>
      <c r="I318" s="649">
        <v>43</v>
      </c>
      <c r="J318" s="649">
        <v>43</v>
      </c>
      <c r="K318" s="649">
        <v>43</v>
      </c>
      <c r="L318" s="550" t="s">
        <v>2036</v>
      </c>
      <c r="M318" s="558" t="s">
        <v>291</v>
      </c>
      <c r="N318" s="558">
        <v>15</v>
      </c>
      <c r="O318" s="559">
        <v>0</v>
      </c>
      <c r="P318" s="631">
        <v>0</v>
      </c>
      <c r="Q318" s="631">
        <v>20</v>
      </c>
      <c r="R318" s="632">
        <v>0</v>
      </c>
      <c r="S318" s="563">
        <v>0</v>
      </c>
      <c r="T318" s="636">
        <v>8</v>
      </c>
      <c r="U318" s="560">
        <v>10</v>
      </c>
      <c r="V318" s="560">
        <v>0</v>
      </c>
      <c r="W318" s="560">
        <v>0</v>
      </c>
      <c r="X318" s="560">
        <v>0</v>
      </c>
      <c r="Y318" s="560">
        <v>0</v>
      </c>
      <c r="Z318" s="560">
        <v>0</v>
      </c>
      <c r="AA318" s="119">
        <f>INDEX('SPECIAL CONDITIONS '!$A$9:$D$174,MATCH('PRINT TARIFF'!$E318,'SPECIAL CONDITIONS '!$C$9:$C$174,0),MATCH("ID",'SPECIAL CONDITIONS '!$A$8:$D$8,0))</f>
        <v>64</v>
      </c>
      <c r="AB318" s="117" t="s">
        <v>223</v>
      </c>
      <c r="AC318" s="120" t="s">
        <v>224</v>
      </c>
      <c r="AD318" s="120" t="s">
        <v>225</v>
      </c>
      <c r="AE318" s="120">
        <v>1000</v>
      </c>
      <c r="AF318" s="121">
        <f>HOME!$F$18</f>
        <v>46204</v>
      </c>
      <c r="AG318" s="121">
        <f>HOME!$L$18</f>
        <v>46217</v>
      </c>
      <c r="AH318" s="122" t="b">
        <v>1</v>
      </c>
      <c r="AI318" s="176"/>
      <c r="AJ318" s="172"/>
      <c r="AK318" s="193"/>
      <c r="AL318" s="602"/>
      <c r="AM318" s="122"/>
      <c r="AN318" s="122"/>
    </row>
    <row r="319" spans="1:40" s="123" customFormat="1" ht="12.75" customHeight="1" x14ac:dyDescent="0.2">
      <c r="A319" s="411" t="s">
        <v>437</v>
      </c>
      <c r="B319" s="544" t="s">
        <v>238</v>
      </c>
      <c r="C319" s="618" t="s">
        <v>128</v>
      </c>
      <c r="D319" s="493" t="s">
        <v>409</v>
      </c>
      <c r="E319" s="411" t="s">
        <v>338</v>
      </c>
      <c r="F319" s="565" t="s">
        <v>268</v>
      </c>
      <c r="G319" s="611"/>
      <c r="H319" s="557" t="s">
        <v>39</v>
      </c>
      <c r="I319" s="649">
        <v>42</v>
      </c>
      <c r="J319" s="649">
        <v>42</v>
      </c>
      <c r="K319" s="649">
        <v>42</v>
      </c>
      <c r="L319" s="550" t="s">
        <v>2314</v>
      </c>
      <c r="M319" s="558" t="s">
        <v>279</v>
      </c>
      <c r="N319" s="558">
        <v>40</v>
      </c>
      <c r="O319" s="559">
        <v>0</v>
      </c>
      <c r="P319" s="631">
        <v>0</v>
      </c>
      <c r="Q319" s="631">
        <v>20</v>
      </c>
      <c r="R319" s="632">
        <v>0</v>
      </c>
      <c r="S319" s="563">
        <v>0</v>
      </c>
      <c r="T319" s="636">
        <v>7</v>
      </c>
      <c r="U319" s="560">
        <v>10</v>
      </c>
      <c r="V319" s="560">
        <v>0</v>
      </c>
      <c r="W319" s="560">
        <v>0</v>
      </c>
      <c r="X319" s="560">
        <v>0</v>
      </c>
      <c r="Y319" s="560">
        <v>0</v>
      </c>
      <c r="Z319" s="560">
        <v>0</v>
      </c>
      <c r="AA319" s="119">
        <f>INDEX('SPECIAL CONDITIONS '!$A$9:$D$174,MATCH('PRINT TARIFF'!$E319,'SPECIAL CONDITIONS '!$C$9:$C$174,0),MATCH("ID",'SPECIAL CONDITIONS '!$A$8:$D$8,0))</f>
        <v>64</v>
      </c>
      <c r="AB319" s="117" t="s">
        <v>223</v>
      </c>
      <c r="AC319" s="120" t="s">
        <v>224</v>
      </c>
      <c r="AD319" s="120" t="s">
        <v>225</v>
      </c>
      <c r="AE319" s="120">
        <v>1000</v>
      </c>
      <c r="AF319" s="121">
        <f>HOME!$F$18</f>
        <v>46204</v>
      </c>
      <c r="AG319" s="121">
        <f>HOME!$L$18</f>
        <v>46217</v>
      </c>
      <c r="AH319" s="122" t="b">
        <v>1</v>
      </c>
      <c r="AI319" s="176"/>
      <c r="AJ319" s="172"/>
      <c r="AK319" s="193"/>
      <c r="AL319" s="602"/>
      <c r="AM319" s="122"/>
      <c r="AN319" s="122"/>
    </row>
    <row r="320" spans="1:40" s="123" customFormat="1" ht="12.75" customHeight="1" x14ac:dyDescent="0.2">
      <c r="A320" s="411" t="s">
        <v>436</v>
      </c>
      <c r="B320" s="544" t="s">
        <v>239</v>
      </c>
      <c r="C320" s="618" t="s">
        <v>128</v>
      </c>
      <c r="D320" s="493" t="s">
        <v>409</v>
      </c>
      <c r="E320" s="411" t="s">
        <v>338</v>
      </c>
      <c r="F320" s="565" t="s">
        <v>268</v>
      </c>
      <c r="G320" s="611"/>
      <c r="H320" s="557" t="s">
        <v>39</v>
      </c>
      <c r="I320" s="649">
        <v>42</v>
      </c>
      <c r="J320" s="649">
        <v>42</v>
      </c>
      <c r="K320" s="649">
        <v>42</v>
      </c>
      <c r="L320" s="550" t="s">
        <v>2314</v>
      </c>
      <c r="M320" s="558" t="s">
        <v>279</v>
      </c>
      <c r="N320" s="558">
        <v>37</v>
      </c>
      <c r="O320" s="559">
        <v>0</v>
      </c>
      <c r="P320" s="631">
        <v>0</v>
      </c>
      <c r="Q320" s="631">
        <v>20</v>
      </c>
      <c r="R320" s="632">
        <v>0</v>
      </c>
      <c r="S320" s="563">
        <v>0</v>
      </c>
      <c r="T320" s="636">
        <v>7</v>
      </c>
      <c r="U320" s="560">
        <v>10</v>
      </c>
      <c r="V320" s="560">
        <v>0</v>
      </c>
      <c r="W320" s="560">
        <v>0</v>
      </c>
      <c r="X320" s="560">
        <v>0</v>
      </c>
      <c r="Y320" s="560">
        <v>0</v>
      </c>
      <c r="Z320" s="560">
        <v>0</v>
      </c>
      <c r="AA320" s="119">
        <f>INDEX('SPECIAL CONDITIONS '!$A$9:$D$174,MATCH('PRINT TARIFF'!$E320,'SPECIAL CONDITIONS '!$C$9:$C$174,0),MATCH("ID",'SPECIAL CONDITIONS '!$A$8:$D$8,0))</f>
        <v>64</v>
      </c>
      <c r="AB320" s="117" t="s">
        <v>223</v>
      </c>
      <c r="AC320" s="120" t="s">
        <v>224</v>
      </c>
      <c r="AD320" s="120" t="s">
        <v>225</v>
      </c>
      <c r="AE320" s="120">
        <v>1000</v>
      </c>
      <c r="AF320" s="121">
        <f>HOME!$F$18</f>
        <v>46204</v>
      </c>
      <c r="AG320" s="121">
        <f>HOME!$L$18</f>
        <v>46217</v>
      </c>
      <c r="AH320" s="122" t="b">
        <v>1</v>
      </c>
      <c r="AI320" s="176"/>
      <c r="AJ320" s="172"/>
      <c r="AK320" s="193"/>
      <c r="AL320" s="602"/>
      <c r="AM320" s="122"/>
      <c r="AN320" s="122"/>
    </row>
    <row r="321" spans="1:40" s="123" customFormat="1" ht="12.75" customHeight="1" x14ac:dyDescent="0.2">
      <c r="A321" s="411" t="s">
        <v>439</v>
      </c>
      <c r="B321" s="544" t="s">
        <v>235</v>
      </c>
      <c r="C321" s="617" t="s">
        <v>128</v>
      </c>
      <c r="D321" s="411" t="s">
        <v>516</v>
      </c>
      <c r="E321" s="411" t="s">
        <v>517</v>
      </c>
      <c r="F321" s="565" t="s">
        <v>1184</v>
      </c>
      <c r="G321" s="610"/>
      <c r="H321" s="557" t="s">
        <v>39</v>
      </c>
      <c r="I321" s="630">
        <v>144</v>
      </c>
      <c r="J321" s="630">
        <v>214</v>
      </c>
      <c r="K321" s="630">
        <v>144</v>
      </c>
      <c r="L321" s="550" t="s">
        <v>2315</v>
      </c>
      <c r="M321" s="558" t="s">
        <v>242</v>
      </c>
      <c r="N321" s="558">
        <v>62</v>
      </c>
      <c r="O321" s="631">
        <v>0</v>
      </c>
      <c r="P321" s="631">
        <v>0</v>
      </c>
      <c r="Q321" s="631">
        <v>0</v>
      </c>
      <c r="R321" s="632">
        <v>0</v>
      </c>
      <c r="S321" s="632">
        <v>0</v>
      </c>
      <c r="T321" s="632">
        <v>14</v>
      </c>
      <c r="U321" s="560">
        <v>0</v>
      </c>
      <c r="V321" s="560">
        <v>0</v>
      </c>
      <c r="W321" s="560">
        <v>0</v>
      </c>
      <c r="X321" s="560">
        <v>0</v>
      </c>
      <c r="Y321" s="560">
        <v>0</v>
      </c>
      <c r="Z321" s="560">
        <v>0</v>
      </c>
      <c r="AA321" s="119">
        <f>INDEX('SPECIAL CONDITIONS '!$A$9:$D$174,MATCH('PRINT TARIFF'!$E321,'SPECIAL CONDITIONS '!$C$9:$C$174,0),MATCH("ID",'SPECIAL CONDITIONS '!$A$8:$D$8,0))</f>
        <v>65</v>
      </c>
      <c r="AB321" s="117" t="s">
        <v>223</v>
      </c>
      <c r="AC321" s="120" t="s">
        <v>224</v>
      </c>
      <c r="AD321" s="120" t="s">
        <v>225</v>
      </c>
      <c r="AE321" s="120">
        <v>1000</v>
      </c>
      <c r="AF321" s="121">
        <f>HOME!$F$18</f>
        <v>46204</v>
      </c>
      <c r="AG321" s="121">
        <f>HOME!$L$18</f>
        <v>46217</v>
      </c>
      <c r="AH321" s="122" t="b">
        <v>1</v>
      </c>
      <c r="AI321" s="176"/>
      <c r="AJ321" s="172"/>
      <c r="AK321" s="193"/>
      <c r="AL321" s="122"/>
      <c r="AM321" s="122"/>
      <c r="AN321" s="122"/>
    </row>
    <row r="322" spans="1:40" s="123" customFormat="1" ht="12.75" customHeight="1" x14ac:dyDescent="0.2">
      <c r="A322" s="411" t="s">
        <v>438</v>
      </c>
      <c r="B322" s="544" t="s">
        <v>236</v>
      </c>
      <c r="C322" s="617" t="s">
        <v>128</v>
      </c>
      <c r="D322" s="411" t="s">
        <v>516</v>
      </c>
      <c r="E322" s="411" t="s">
        <v>517</v>
      </c>
      <c r="F322" s="565" t="s">
        <v>1184</v>
      </c>
      <c r="G322" s="610"/>
      <c r="H322" s="557" t="s">
        <v>39</v>
      </c>
      <c r="I322" s="630">
        <v>155</v>
      </c>
      <c r="J322" s="630">
        <v>225</v>
      </c>
      <c r="K322" s="630">
        <v>155</v>
      </c>
      <c r="L322" s="550" t="s">
        <v>2315</v>
      </c>
      <c r="M322" s="558" t="s">
        <v>242</v>
      </c>
      <c r="N322" s="558">
        <v>76</v>
      </c>
      <c r="O322" s="564">
        <v>0</v>
      </c>
      <c r="P322" s="631">
        <v>0</v>
      </c>
      <c r="Q322" s="631">
        <v>0</v>
      </c>
      <c r="R322" s="632">
        <v>0</v>
      </c>
      <c r="S322" s="632">
        <v>0</v>
      </c>
      <c r="T322" s="632">
        <v>14</v>
      </c>
      <c r="U322" s="560">
        <v>0</v>
      </c>
      <c r="V322" s="560">
        <v>0</v>
      </c>
      <c r="W322" s="560">
        <v>0</v>
      </c>
      <c r="X322" s="560">
        <v>0</v>
      </c>
      <c r="Y322" s="560">
        <v>0</v>
      </c>
      <c r="Z322" s="560">
        <v>0</v>
      </c>
      <c r="AA322" s="119">
        <f>INDEX('SPECIAL CONDITIONS '!$A$9:$D$174,MATCH('PRINT TARIFF'!$E322,'SPECIAL CONDITIONS '!$C$9:$C$174,0),MATCH("ID",'SPECIAL CONDITIONS '!$A$8:$D$8,0))</f>
        <v>65</v>
      </c>
      <c r="AB322" s="117" t="s">
        <v>223</v>
      </c>
      <c r="AC322" s="120" t="s">
        <v>224</v>
      </c>
      <c r="AD322" s="120" t="s">
        <v>225</v>
      </c>
      <c r="AE322" s="120">
        <v>1000</v>
      </c>
      <c r="AF322" s="121">
        <f>HOME!$F$18</f>
        <v>46204</v>
      </c>
      <c r="AG322" s="121">
        <f>HOME!$L$18</f>
        <v>46217</v>
      </c>
      <c r="AH322" s="122" t="b">
        <v>1</v>
      </c>
      <c r="AI322" s="176"/>
      <c r="AJ322" s="172"/>
      <c r="AK322" s="193"/>
      <c r="AL322" s="122"/>
      <c r="AM322" s="122"/>
      <c r="AN322" s="122"/>
    </row>
    <row r="323" spans="1:40" s="123" customFormat="1" ht="12.75" customHeight="1" x14ac:dyDescent="0.2">
      <c r="A323" s="411" t="s">
        <v>440</v>
      </c>
      <c r="B323" s="544" t="s">
        <v>237</v>
      </c>
      <c r="C323" s="617" t="s">
        <v>128</v>
      </c>
      <c r="D323" s="411" t="s">
        <v>516</v>
      </c>
      <c r="E323" s="411" t="s">
        <v>517</v>
      </c>
      <c r="F323" s="565" t="s">
        <v>1184</v>
      </c>
      <c r="G323" s="610"/>
      <c r="H323" s="557" t="s">
        <v>39</v>
      </c>
      <c r="I323" s="630">
        <v>160</v>
      </c>
      <c r="J323" s="630">
        <v>230</v>
      </c>
      <c r="K323" s="630">
        <v>160</v>
      </c>
      <c r="L323" s="550" t="s">
        <v>2315</v>
      </c>
      <c r="M323" s="558" t="s">
        <v>242</v>
      </c>
      <c r="N323" s="558">
        <v>67</v>
      </c>
      <c r="O323" s="564">
        <v>0</v>
      </c>
      <c r="P323" s="631">
        <v>0</v>
      </c>
      <c r="Q323" s="631">
        <v>0</v>
      </c>
      <c r="R323" s="632">
        <v>0</v>
      </c>
      <c r="S323" s="632">
        <v>0</v>
      </c>
      <c r="T323" s="632">
        <v>14</v>
      </c>
      <c r="U323" s="560">
        <v>0</v>
      </c>
      <c r="V323" s="560">
        <v>0</v>
      </c>
      <c r="W323" s="560">
        <v>0</v>
      </c>
      <c r="X323" s="560">
        <v>0</v>
      </c>
      <c r="Y323" s="560">
        <v>0</v>
      </c>
      <c r="Z323" s="560">
        <v>0</v>
      </c>
      <c r="AA323" s="119">
        <f>INDEX('SPECIAL CONDITIONS '!$A$9:$D$174,MATCH('PRINT TARIFF'!$E323,'SPECIAL CONDITIONS '!$C$9:$C$174,0),MATCH("ID",'SPECIAL CONDITIONS '!$A$8:$D$8,0))</f>
        <v>65</v>
      </c>
      <c r="AB323" s="117" t="s">
        <v>223</v>
      </c>
      <c r="AC323" s="120" t="s">
        <v>224</v>
      </c>
      <c r="AD323" s="120" t="s">
        <v>225</v>
      </c>
      <c r="AE323" s="120">
        <v>1000</v>
      </c>
      <c r="AF323" s="121">
        <f>HOME!$F$18</f>
        <v>46204</v>
      </c>
      <c r="AG323" s="121">
        <f>HOME!$L$18</f>
        <v>46217</v>
      </c>
      <c r="AH323" s="122" t="b">
        <v>1</v>
      </c>
      <c r="AI323" s="176"/>
      <c r="AJ323" s="172"/>
      <c r="AK323" s="193"/>
      <c r="AL323" s="122"/>
      <c r="AM323" s="122"/>
      <c r="AN323" s="122"/>
    </row>
    <row r="324" spans="1:40" s="123" customFormat="1" ht="12.75" customHeight="1" x14ac:dyDescent="0.2">
      <c r="A324" s="411" t="s">
        <v>437</v>
      </c>
      <c r="B324" s="544" t="s">
        <v>238</v>
      </c>
      <c r="C324" s="617" t="s">
        <v>128</v>
      </c>
      <c r="D324" s="411" t="s">
        <v>516</v>
      </c>
      <c r="E324" s="411" t="s">
        <v>517</v>
      </c>
      <c r="F324" s="565" t="s">
        <v>1184</v>
      </c>
      <c r="G324" s="610"/>
      <c r="H324" s="557" t="s">
        <v>39</v>
      </c>
      <c r="I324" s="630">
        <v>121</v>
      </c>
      <c r="J324" s="630">
        <v>191</v>
      </c>
      <c r="K324" s="630">
        <v>121</v>
      </c>
      <c r="L324" s="550" t="s">
        <v>2315</v>
      </c>
      <c r="M324" s="558" t="s">
        <v>242</v>
      </c>
      <c r="N324" s="558">
        <v>68</v>
      </c>
      <c r="O324" s="564">
        <v>0</v>
      </c>
      <c r="P324" s="631">
        <v>0</v>
      </c>
      <c r="Q324" s="631">
        <v>0</v>
      </c>
      <c r="R324" s="632">
        <v>0</v>
      </c>
      <c r="S324" s="563">
        <v>0</v>
      </c>
      <c r="T324" s="563">
        <v>14</v>
      </c>
      <c r="U324" s="560">
        <v>0</v>
      </c>
      <c r="V324" s="560">
        <v>0</v>
      </c>
      <c r="W324" s="560">
        <v>0</v>
      </c>
      <c r="X324" s="560">
        <v>0</v>
      </c>
      <c r="Y324" s="560">
        <v>0</v>
      </c>
      <c r="Z324" s="560">
        <v>0</v>
      </c>
      <c r="AA324" s="119">
        <f>INDEX('SPECIAL CONDITIONS '!$A$9:$D$174,MATCH('PRINT TARIFF'!$E324,'SPECIAL CONDITIONS '!$C$9:$C$174,0),MATCH("ID",'SPECIAL CONDITIONS '!$A$8:$D$8,0))</f>
        <v>65</v>
      </c>
      <c r="AB324" s="117" t="s">
        <v>223</v>
      </c>
      <c r="AC324" s="120" t="s">
        <v>224</v>
      </c>
      <c r="AD324" s="120" t="s">
        <v>225</v>
      </c>
      <c r="AE324" s="120">
        <v>1000</v>
      </c>
      <c r="AF324" s="121">
        <f>HOME!$F$18</f>
        <v>46204</v>
      </c>
      <c r="AG324" s="121">
        <f>HOME!$L$18</f>
        <v>46217</v>
      </c>
      <c r="AH324" s="122" t="b">
        <v>1</v>
      </c>
      <c r="AI324" s="176"/>
      <c r="AJ324" s="172"/>
      <c r="AK324" s="193"/>
      <c r="AL324" s="122"/>
      <c r="AM324" s="122"/>
      <c r="AN324" s="122"/>
    </row>
    <row r="325" spans="1:40" s="123" customFormat="1" ht="12.75" customHeight="1" x14ac:dyDescent="0.2">
      <c r="A325" s="411" t="s">
        <v>436</v>
      </c>
      <c r="B325" s="544" t="s">
        <v>239</v>
      </c>
      <c r="C325" s="617" t="s">
        <v>128</v>
      </c>
      <c r="D325" s="411" t="s">
        <v>516</v>
      </c>
      <c r="E325" s="411" t="s">
        <v>517</v>
      </c>
      <c r="F325" s="565" t="s">
        <v>1184</v>
      </c>
      <c r="G325" s="610"/>
      <c r="H325" s="557" t="s">
        <v>39</v>
      </c>
      <c r="I325" s="630">
        <v>121</v>
      </c>
      <c r="J325" s="630">
        <v>191</v>
      </c>
      <c r="K325" s="630">
        <v>121</v>
      </c>
      <c r="L325" s="550" t="s">
        <v>2315</v>
      </c>
      <c r="M325" s="558" t="s">
        <v>242</v>
      </c>
      <c r="N325" s="558">
        <v>63</v>
      </c>
      <c r="O325" s="564">
        <v>0</v>
      </c>
      <c r="P325" s="631">
        <v>0</v>
      </c>
      <c r="Q325" s="631">
        <v>0</v>
      </c>
      <c r="R325" s="632">
        <v>0</v>
      </c>
      <c r="S325" s="563">
        <v>0</v>
      </c>
      <c r="T325" s="563">
        <v>14</v>
      </c>
      <c r="U325" s="560">
        <v>0</v>
      </c>
      <c r="V325" s="560">
        <v>0</v>
      </c>
      <c r="W325" s="560">
        <v>0</v>
      </c>
      <c r="X325" s="560">
        <v>0</v>
      </c>
      <c r="Y325" s="560">
        <v>0</v>
      </c>
      <c r="Z325" s="560">
        <v>0</v>
      </c>
      <c r="AA325" s="119">
        <f>INDEX('SPECIAL CONDITIONS '!$A$9:$D$174,MATCH('PRINT TARIFF'!$E325,'SPECIAL CONDITIONS '!$C$9:$C$174,0),MATCH("ID",'SPECIAL CONDITIONS '!$A$8:$D$8,0))</f>
        <v>65</v>
      </c>
      <c r="AB325" s="117" t="s">
        <v>223</v>
      </c>
      <c r="AC325" s="120" t="s">
        <v>224</v>
      </c>
      <c r="AD325" s="120" t="s">
        <v>225</v>
      </c>
      <c r="AE325" s="120">
        <v>1000</v>
      </c>
      <c r="AF325" s="121">
        <f>HOME!$F$18</f>
        <v>46204</v>
      </c>
      <c r="AG325" s="121">
        <f>HOME!$L$18</f>
        <v>46217</v>
      </c>
      <c r="AH325" s="122" t="b">
        <v>1</v>
      </c>
      <c r="AI325" s="176"/>
      <c r="AJ325" s="172"/>
      <c r="AK325" s="193"/>
      <c r="AL325" s="122"/>
      <c r="AM325" s="122"/>
      <c r="AN325" s="122"/>
    </row>
    <row r="326" spans="1:40" s="123" customFormat="1" ht="12.75" customHeight="1" x14ac:dyDescent="0.2">
      <c r="A326" s="411" t="s">
        <v>439</v>
      </c>
      <c r="B326" s="544" t="s">
        <v>235</v>
      </c>
      <c r="C326" s="617" t="s">
        <v>582</v>
      </c>
      <c r="D326" s="411" t="s">
        <v>208</v>
      </c>
      <c r="E326" s="411" t="s">
        <v>209</v>
      </c>
      <c r="F326" s="565" t="s">
        <v>269</v>
      </c>
      <c r="G326" s="610"/>
      <c r="H326" s="557" t="s">
        <v>39</v>
      </c>
      <c r="I326" s="630">
        <v>71</v>
      </c>
      <c r="J326" s="630">
        <v>71</v>
      </c>
      <c r="K326" s="630">
        <v>71</v>
      </c>
      <c r="L326" s="550" t="s">
        <v>2036</v>
      </c>
      <c r="M326" s="558" t="s">
        <v>291</v>
      </c>
      <c r="N326" s="558">
        <v>52</v>
      </c>
      <c r="O326" s="559">
        <v>0</v>
      </c>
      <c r="P326" s="631">
        <v>0</v>
      </c>
      <c r="Q326" s="631">
        <v>20</v>
      </c>
      <c r="R326" s="632">
        <v>0</v>
      </c>
      <c r="S326" s="563">
        <v>0</v>
      </c>
      <c r="T326" s="560">
        <v>12</v>
      </c>
      <c r="U326" s="560">
        <v>10</v>
      </c>
      <c r="V326" s="560">
        <v>0</v>
      </c>
      <c r="W326" s="560">
        <v>0</v>
      </c>
      <c r="X326" s="560">
        <v>0</v>
      </c>
      <c r="Y326" s="560">
        <v>0</v>
      </c>
      <c r="Z326" s="560">
        <v>0</v>
      </c>
      <c r="AA326" s="119">
        <f>INDEX('SPECIAL CONDITIONS '!$A$9:$D$174,MATCH('PRINT TARIFF'!$E326,'SPECIAL CONDITIONS '!$C$9:$C$174,0),MATCH("ID",'SPECIAL CONDITIONS '!$A$8:$D$8,0))</f>
        <v>66</v>
      </c>
      <c r="AB326" s="117" t="s">
        <v>223</v>
      </c>
      <c r="AC326" s="120" t="s">
        <v>224</v>
      </c>
      <c r="AD326" s="120" t="s">
        <v>225</v>
      </c>
      <c r="AE326" s="120">
        <v>1000</v>
      </c>
      <c r="AF326" s="121">
        <f>HOME!$F$18</f>
        <v>46204</v>
      </c>
      <c r="AG326" s="121">
        <f>HOME!$L$18</f>
        <v>46217</v>
      </c>
      <c r="AH326" s="122" t="b">
        <v>1</v>
      </c>
      <c r="AI326" s="176"/>
      <c r="AJ326" s="172"/>
      <c r="AK326" s="193"/>
      <c r="AL326" s="602"/>
      <c r="AM326" s="122"/>
      <c r="AN326" s="122"/>
    </row>
    <row r="327" spans="1:40" s="123" customFormat="1" ht="12.75" customHeight="1" x14ac:dyDescent="0.2">
      <c r="A327" s="411" t="s">
        <v>438</v>
      </c>
      <c r="B327" s="544" t="s">
        <v>236</v>
      </c>
      <c r="C327" s="617" t="s">
        <v>582</v>
      </c>
      <c r="D327" s="411" t="s">
        <v>208</v>
      </c>
      <c r="E327" s="411" t="s">
        <v>209</v>
      </c>
      <c r="F327" s="565" t="s">
        <v>269</v>
      </c>
      <c r="G327" s="610"/>
      <c r="H327" s="557" t="s">
        <v>39</v>
      </c>
      <c r="I327" s="630">
        <v>71</v>
      </c>
      <c r="J327" s="630">
        <v>71</v>
      </c>
      <c r="K327" s="630">
        <v>71</v>
      </c>
      <c r="L327" s="550" t="s">
        <v>2036</v>
      </c>
      <c r="M327" s="558" t="s">
        <v>291</v>
      </c>
      <c r="N327" s="558">
        <v>42</v>
      </c>
      <c r="O327" s="559">
        <v>0</v>
      </c>
      <c r="P327" s="631">
        <v>0</v>
      </c>
      <c r="Q327" s="631">
        <v>20</v>
      </c>
      <c r="R327" s="632">
        <v>0</v>
      </c>
      <c r="S327" s="563">
        <v>0</v>
      </c>
      <c r="T327" s="560">
        <v>12</v>
      </c>
      <c r="U327" s="560">
        <v>10</v>
      </c>
      <c r="V327" s="560">
        <v>0</v>
      </c>
      <c r="W327" s="560">
        <v>0</v>
      </c>
      <c r="X327" s="560">
        <v>0</v>
      </c>
      <c r="Y327" s="560">
        <v>0</v>
      </c>
      <c r="Z327" s="560">
        <v>0</v>
      </c>
      <c r="AA327" s="119">
        <f>INDEX('SPECIAL CONDITIONS '!$A$9:$D$174,MATCH('PRINT TARIFF'!$E327,'SPECIAL CONDITIONS '!$C$9:$C$174,0),MATCH("ID",'SPECIAL CONDITIONS '!$A$8:$D$8,0))</f>
        <v>66</v>
      </c>
      <c r="AB327" s="117" t="s">
        <v>223</v>
      </c>
      <c r="AC327" s="120" t="s">
        <v>224</v>
      </c>
      <c r="AD327" s="120" t="s">
        <v>225</v>
      </c>
      <c r="AE327" s="120">
        <v>1000</v>
      </c>
      <c r="AF327" s="121">
        <f>HOME!$F$18</f>
        <v>46204</v>
      </c>
      <c r="AG327" s="121">
        <f>HOME!$L$18</f>
        <v>46217</v>
      </c>
      <c r="AH327" s="122" t="b">
        <v>1</v>
      </c>
      <c r="AI327" s="176"/>
      <c r="AJ327" s="172"/>
      <c r="AK327" s="193"/>
      <c r="AL327" s="602"/>
      <c r="AM327" s="122"/>
      <c r="AN327" s="122"/>
    </row>
    <row r="328" spans="1:40" s="123" customFormat="1" ht="12.75" customHeight="1" x14ac:dyDescent="0.2">
      <c r="A328" s="411" t="s">
        <v>440</v>
      </c>
      <c r="B328" s="544" t="s">
        <v>237</v>
      </c>
      <c r="C328" s="617" t="s">
        <v>582</v>
      </c>
      <c r="D328" s="411" t="s">
        <v>208</v>
      </c>
      <c r="E328" s="411" t="s">
        <v>209</v>
      </c>
      <c r="F328" s="565" t="s">
        <v>269</v>
      </c>
      <c r="G328" s="610"/>
      <c r="H328" s="557" t="s">
        <v>39</v>
      </c>
      <c r="I328" s="630">
        <v>71</v>
      </c>
      <c r="J328" s="630">
        <v>71</v>
      </c>
      <c r="K328" s="630">
        <v>71</v>
      </c>
      <c r="L328" s="550" t="s">
        <v>2036</v>
      </c>
      <c r="M328" s="558" t="s">
        <v>291</v>
      </c>
      <c r="N328" s="558">
        <v>40</v>
      </c>
      <c r="O328" s="559">
        <v>0</v>
      </c>
      <c r="P328" s="631">
        <v>0</v>
      </c>
      <c r="Q328" s="631">
        <v>20</v>
      </c>
      <c r="R328" s="632">
        <v>0</v>
      </c>
      <c r="S328" s="563">
        <v>0</v>
      </c>
      <c r="T328" s="560">
        <v>12</v>
      </c>
      <c r="U328" s="560">
        <v>10</v>
      </c>
      <c r="V328" s="560">
        <v>0</v>
      </c>
      <c r="W328" s="560">
        <v>0</v>
      </c>
      <c r="X328" s="560">
        <v>0</v>
      </c>
      <c r="Y328" s="560">
        <v>0</v>
      </c>
      <c r="Z328" s="560">
        <v>0</v>
      </c>
      <c r="AA328" s="119">
        <f>INDEX('SPECIAL CONDITIONS '!$A$9:$D$174,MATCH('PRINT TARIFF'!$E328,'SPECIAL CONDITIONS '!$C$9:$C$174,0),MATCH("ID",'SPECIAL CONDITIONS '!$A$8:$D$8,0))</f>
        <v>66</v>
      </c>
      <c r="AB328" s="117" t="s">
        <v>223</v>
      </c>
      <c r="AC328" s="120" t="s">
        <v>224</v>
      </c>
      <c r="AD328" s="120" t="s">
        <v>225</v>
      </c>
      <c r="AE328" s="120">
        <v>1000</v>
      </c>
      <c r="AF328" s="121">
        <f>HOME!$F$18</f>
        <v>46204</v>
      </c>
      <c r="AG328" s="121">
        <f>HOME!$L$18</f>
        <v>46217</v>
      </c>
      <c r="AH328" s="122" t="b">
        <v>1</v>
      </c>
      <c r="AI328" s="176"/>
      <c r="AJ328" s="172"/>
      <c r="AK328" s="193"/>
      <c r="AL328" s="602"/>
      <c r="AM328" s="122"/>
      <c r="AN328" s="122"/>
    </row>
    <row r="329" spans="1:40" s="123" customFormat="1" ht="12.75" customHeight="1" x14ac:dyDescent="0.2">
      <c r="A329" s="411" t="s">
        <v>437</v>
      </c>
      <c r="B329" s="544" t="s">
        <v>238</v>
      </c>
      <c r="C329" s="617" t="s">
        <v>582</v>
      </c>
      <c r="D329" s="411" t="s">
        <v>208</v>
      </c>
      <c r="E329" s="411" t="s">
        <v>209</v>
      </c>
      <c r="F329" s="565" t="s">
        <v>269</v>
      </c>
      <c r="G329" s="610"/>
      <c r="H329" s="557" t="s">
        <v>39</v>
      </c>
      <c r="I329" s="630">
        <v>71</v>
      </c>
      <c r="J329" s="630">
        <v>71</v>
      </c>
      <c r="K329" s="630">
        <v>71</v>
      </c>
      <c r="L329" s="550" t="s">
        <v>2036</v>
      </c>
      <c r="M329" s="558" t="s">
        <v>291</v>
      </c>
      <c r="N329" s="558">
        <v>43</v>
      </c>
      <c r="O329" s="559">
        <v>0</v>
      </c>
      <c r="P329" s="631">
        <v>0</v>
      </c>
      <c r="Q329" s="631">
        <v>20</v>
      </c>
      <c r="R329" s="632">
        <v>0</v>
      </c>
      <c r="S329" s="563">
        <v>0</v>
      </c>
      <c r="T329" s="560">
        <v>12</v>
      </c>
      <c r="U329" s="560">
        <v>10</v>
      </c>
      <c r="V329" s="560">
        <v>0</v>
      </c>
      <c r="W329" s="560">
        <v>0</v>
      </c>
      <c r="X329" s="560">
        <v>0</v>
      </c>
      <c r="Y329" s="560">
        <v>0</v>
      </c>
      <c r="Z329" s="560">
        <v>0</v>
      </c>
      <c r="AA329" s="119">
        <f>INDEX('SPECIAL CONDITIONS '!$A$9:$D$174,MATCH('PRINT TARIFF'!$E329,'SPECIAL CONDITIONS '!$C$9:$C$174,0),MATCH("ID",'SPECIAL CONDITIONS '!$A$8:$D$8,0))</f>
        <v>66</v>
      </c>
      <c r="AB329" s="117" t="s">
        <v>223</v>
      </c>
      <c r="AC329" s="120" t="s">
        <v>224</v>
      </c>
      <c r="AD329" s="120" t="s">
        <v>225</v>
      </c>
      <c r="AE329" s="120">
        <v>1000</v>
      </c>
      <c r="AF329" s="121">
        <f>HOME!$F$18</f>
        <v>46204</v>
      </c>
      <c r="AG329" s="121">
        <f>HOME!$L$18</f>
        <v>46217</v>
      </c>
      <c r="AH329" s="122" t="b">
        <v>1</v>
      </c>
      <c r="AI329" s="176"/>
      <c r="AJ329" s="172"/>
      <c r="AK329" s="193"/>
      <c r="AL329" s="602"/>
      <c r="AM329" s="122"/>
      <c r="AN329" s="122"/>
    </row>
    <row r="330" spans="1:40" s="123" customFormat="1" ht="12.75" customHeight="1" x14ac:dyDescent="0.2">
      <c r="A330" s="411" t="s">
        <v>436</v>
      </c>
      <c r="B330" s="544" t="s">
        <v>239</v>
      </c>
      <c r="C330" s="617" t="s">
        <v>582</v>
      </c>
      <c r="D330" s="411" t="s">
        <v>208</v>
      </c>
      <c r="E330" s="411" t="s">
        <v>209</v>
      </c>
      <c r="F330" s="565" t="s">
        <v>269</v>
      </c>
      <c r="G330" s="610"/>
      <c r="H330" s="557" t="s">
        <v>39</v>
      </c>
      <c r="I330" s="630">
        <v>71</v>
      </c>
      <c r="J330" s="630">
        <v>71</v>
      </c>
      <c r="K330" s="630">
        <v>71</v>
      </c>
      <c r="L330" s="550" t="s">
        <v>2036</v>
      </c>
      <c r="M330" s="558" t="s">
        <v>291</v>
      </c>
      <c r="N330" s="558">
        <v>45</v>
      </c>
      <c r="O330" s="559">
        <v>0</v>
      </c>
      <c r="P330" s="631">
        <v>0</v>
      </c>
      <c r="Q330" s="631">
        <v>20</v>
      </c>
      <c r="R330" s="632">
        <v>0</v>
      </c>
      <c r="S330" s="563">
        <v>0</v>
      </c>
      <c r="T330" s="560">
        <v>12</v>
      </c>
      <c r="U330" s="560">
        <v>10</v>
      </c>
      <c r="V330" s="560">
        <v>0</v>
      </c>
      <c r="W330" s="560">
        <v>0</v>
      </c>
      <c r="X330" s="560">
        <v>0</v>
      </c>
      <c r="Y330" s="560">
        <v>0</v>
      </c>
      <c r="Z330" s="560">
        <v>0</v>
      </c>
      <c r="AA330" s="119">
        <f>INDEX('SPECIAL CONDITIONS '!$A$9:$D$174,MATCH('PRINT TARIFF'!$E330,'SPECIAL CONDITIONS '!$C$9:$C$174,0),MATCH("ID",'SPECIAL CONDITIONS '!$A$8:$D$8,0))</f>
        <v>66</v>
      </c>
      <c r="AB330" s="117" t="s">
        <v>223</v>
      </c>
      <c r="AC330" s="120" t="s">
        <v>224</v>
      </c>
      <c r="AD330" s="120" t="s">
        <v>225</v>
      </c>
      <c r="AE330" s="120">
        <v>1000</v>
      </c>
      <c r="AF330" s="121">
        <f>HOME!$F$18</f>
        <v>46204</v>
      </c>
      <c r="AG330" s="121">
        <f>HOME!$L$18</f>
        <v>46217</v>
      </c>
      <c r="AH330" s="122" t="b">
        <v>1</v>
      </c>
      <c r="AI330" s="176"/>
      <c r="AJ330" s="172"/>
      <c r="AK330" s="193"/>
      <c r="AL330" s="602"/>
      <c r="AM330" s="122"/>
      <c r="AN330" s="122"/>
    </row>
    <row r="331" spans="1:40" s="123" customFormat="1" ht="12.75" customHeight="1" x14ac:dyDescent="0.2">
      <c r="A331" s="411" t="s">
        <v>439</v>
      </c>
      <c r="B331" s="544" t="s">
        <v>235</v>
      </c>
      <c r="C331" s="411" t="s">
        <v>2152</v>
      </c>
      <c r="D331" s="411" t="s">
        <v>410</v>
      </c>
      <c r="E331" s="411" t="s">
        <v>339</v>
      </c>
      <c r="F331" s="565" t="s">
        <v>520</v>
      </c>
      <c r="G331" s="610"/>
      <c r="H331" s="557" t="s">
        <v>39</v>
      </c>
      <c r="I331" s="667">
        <v>111</v>
      </c>
      <c r="J331" s="667">
        <v>111</v>
      </c>
      <c r="K331" s="667">
        <v>111</v>
      </c>
      <c r="L331" s="550" t="s">
        <v>173</v>
      </c>
      <c r="M331" s="558"/>
      <c r="N331" s="558">
        <v>46</v>
      </c>
      <c r="O331" s="564">
        <v>0</v>
      </c>
      <c r="P331" s="631">
        <v>0</v>
      </c>
      <c r="Q331" s="631">
        <v>7</v>
      </c>
      <c r="R331" s="631">
        <v>0</v>
      </c>
      <c r="S331" s="563">
        <v>0</v>
      </c>
      <c r="T331" s="563">
        <v>18</v>
      </c>
      <c r="U331" s="560">
        <v>0</v>
      </c>
      <c r="V331" s="560">
        <v>0</v>
      </c>
      <c r="W331" s="560">
        <v>0</v>
      </c>
      <c r="X331" s="560">
        <v>0</v>
      </c>
      <c r="Y331" s="560">
        <v>0</v>
      </c>
      <c r="Z331" s="560">
        <v>0</v>
      </c>
      <c r="AA331" s="119">
        <f>INDEX('SPECIAL CONDITIONS '!$A$9:$D$174,MATCH('PRINT TARIFF'!$E331,'SPECIAL CONDITIONS '!$C$9:$C$174,0),MATCH("ID",'SPECIAL CONDITIONS '!$A$8:$D$8,0))</f>
        <v>67</v>
      </c>
      <c r="AB331" s="117" t="s">
        <v>223</v>
      </c>
      <c r="AC331" s="120" t="s">
        <v>224</v>
      </c>
      <c r="AD331" s="120" t="s">
        <v>225</v>
      </c>
      <c r="AE331" s="120">
        <v>1000</v>
      </c>
      <c r="AF331" s="121">
        <f>HOME!$F$18</f>
        <v>46204</v>
      </c>
      <c r="AG331" s="121">
        <f>HOME!$L$18</f>
        <v>46217</v>
      </c>
      <c r="AH331" s="122" t="b">
        <v>1</v>
      </c>
      <c r="AI331" s="176"/>
      <c r="AJ331" s="172"/>
      <c r="AK331" s="193"/>
      <c r="AL331" s="122"/>
      <c r="AM331" s="122"/>
      <c r="AN331" s="122"/>
    </row>
    <row r="332" spans="1:40" s="123" customFormat="1" ht="12.75" customHeight="1" x14ac:dyDescent="0.2">
      <c r="A332" s="411" t="s">
        <v>438</v>
      </c>
      <c r="B332" s="544" t="s">
        <v>236</v>
      </c>
      <c r="C332" s="411" t="s">
        <v>2152</v>
      </c>
      <c r="D332" s="411" t="s">
        <v>410</v>
      </c>
      <c r="E332" s="411" t="s">
        <v>339</v>
      </c>
      <c r="F332" s="565" t="s">
        <v>520</v>
      </c>
      <c r="G332" s="610"/>
      <c r="H332" s="557" t="s">
        <v>39</v>
      </c>
      <c r="I332" s="667">
        <v>64</v>
      </c>
      <c r="J332" s="667">
        <v>64</v>
      </c>
      <c r="K332" s="667">
        <v>64</v>
      </c>
      <c r="L332" s="550" t="s">
        <v>173</v>
      </c>
      <c r="M332" s="558"/>
      <c r="N332" s="558">
        <v>54</v>
      </c>
      <c r="O332" s="564">
        <v>0</v>
      </c>
      <c r="P332" s="631">
        <v>0</v>
      </c>
      <c r="Q332" s="631">
        <v>2</v>
      </c>
      <c r="R332" s="631">
        <v>0</v>
      </c>
      <c r="S332" s="563">
        <v>0</v>
      </c>
      <c r="T332" s="637">
        <v>15</v>
      </c>
      <c r="U332" s="560">
        <v>0</v>
      </c>
      <c r="V332" s="560">
        <v>0</v>
      </c>
      <c r="W332" s="560">
        <v>0</v>
      </c>
      <c r="X332" s="560">
        <v>0</v>
      </c>
      <c r="Y332" s="560">
        <v>0</v>
      </c>
      <c r="Z332" s="560">
        <v>0</v>
      </c>
      <c r="AA332" s="119">
        <f>INDEX('SPECIAL CONDITIONS '!$A$9:$D$174,MATCH('PRINT TARIFF'!$E332,'SPECIAL CONDITIONS '!$C$9:$C$174,0),MATCH("ID",'SPECIAL CONDITIONS '!$A$8:$D$8,0))</f>
        <v>67</v>
      </c>
      <c r="AB332" s="117" t="s">
        <v>223</v>
      </c>
      <c r="AC332" s="120" t="s">
        <v>224</v>
      </c>
      <c r="AD332" s="120" t="s">
        <v>225</v>
      </c>
      <c r="AE332" s="120">
        <v>1000</v>
      </c>
      <c r="AF332" s="121">
        <f>HOME!$F$18</f>
        <v>46204</v>
      </c>
      <c r="AG332" s="121">
        <f>HOME!$L$18</f>
        <v>46217</v>
      </c>
      <c r="AH332" s="122" t="b">
        <v>1</v>
      </c>
      <c r="AI332" s="176"/>
      <c r="AJ332" s="172"/>
      <c r="AK332" s="193"/>
      <c r="AL332" s="122"/>
      <c r="AM332" s="122"/>
      <c r="AN332" s="122"/>
    </row>
    <row r="333" spans="1:40" s="123" customFormat="1" ht="12.75" customHeight="1" x14ac:dyDescent="0.2">
      <c r="A333" s="411" t="s">
        <v>440</v>
      </c>
      <c r="B333" s="544" t="s">
        <v>237</v>
      </c>
      <c r="C333" s="411" t="s">
        <v>2152</v>
      </c>
      <c r="D333" s="411" t="s">
        <v>410</v>
      </c>
      <c r="E333" s="411" t="s">
        <v>339</v>
      </c>
      <c r="F333" s="565" t="s">
        <v>520</v>
      </c>
      <c r="G333" s="610"/>
      <c r="H333" s="557" t="s">
        <v>39</v>
      </c>
      <c r="I333" s="667">
        <v>64</v>
      </c>
      <c r="J333" s="667">
        <v>64</v>
      </c>
      <c r="K333" s="667">
        <v>64</v>
      </c>
      <c r="L333" s="550" t="s">
        <v>173</v>
      </c>
      <c r="M333" s="558"/>
      <c r="N333" s="558">
        <v>50</v>
      </c>
      <c r="O333" s="564">
        <v>0</v>
      </c>
      <c r="P333" s="631">
        <v>0</v>
      </c>
      <c r="Q333" s="631">
        <v>2</v>
      </c>
      <c r="R333" s="631">
        <v>0</v>
      </c>
      <c r="S333" s="563">
        <v>0</v>
      </c>
      <c r="T333" s="637">
        <v>15</v>
      </c>
      <c r="U333" s="560">
        <v>0</v>
      </c>
      <c r="V333" s="560">
        <v>0</v>
      </c>
      <c r="W333" s="560">
        <v>0</v>
      </c>
      <c r="X333" s="560">
        <v>0</v>
      </c>
      <c r="Y333" s="560">
        <v>0</v>
      </c>
      <c r="Z333" s="560">
        <v>0</v>
      </c>
      <c r="AA333" s="119">
        <f>INDEX('SPECIAL CONDITIONS '!$A$9:$D$174,MATCH('PRINT TARIFF'!$E333,'SPECIAL CONDITIONS '!$C$9:$C$174,0),MATCH("ID",'SPECIAL CONDITIONS '!$A$8:$D$8,0))</f>
        <v>67</v>
      </c>
      <c r="AB333" s="117" t="s">
        <v>223</v>
      </c>
      <c r="AC333" s="120" t="s">
        <v>224</v>
      </c>
      <c r="AD333" s="120" t="s">
        <v>225</v>
      </c>
      <c r="AE333" s="120">
        <v>1000</v>
      </c>
      <c r="AF333" s="121">
        <f>HOME!$F$18</f>
        <v>46204</v>
      </c>
      <c r="AG333" s="121">
        <f>HOME!$L$18</f>
        <v>46217</v>
      </c>
      <c r="AH333" s="122" t="b">
        <v>1</v>
      </c>
      <c r="AI333" s="176"/>
      <c r="AJ333" s="172"/>
      <c r="AK333" s="193"/>
      <c r="AL333" s="122"/>
      <c r="AM333" s="122"/>
      <c r="AN333" s="122"/>
    </row>
    <row r="334" spans="1:40" s="123" customFormat="1" ht="12.75" customHeight="1" x14ac:dyDescent="0.2">
      <c r="A334" s="411" t="s">
        <v>437</v>
      </c>
      <c r="B334" s="544" t="s">
        <v>238</v>
      </c>
      <c r="C334" s="411" t="s">
        <v>2152</v>
      </c>
      <c r="D334" s="411" t="s">
        <v>410</v>
      </c>
      <c r="E334" s="411" t="s">
        <v>339</v>
      </c>
      <c r="F334" s="565" t="s">
        <v>520</v>
      </c>
      <c r="G334" s="610"/>
      <c r="H334" s="557" t="s">
        <v>39</v>
      </c>
      <c r="I334" s="667">
        <v>86</v>
      </c>
      <c r="J334" s="667">
        <v>86</v>
      </c>
      <c r="K334" s="667">
        <v>86</v>
      </c>
      <c r="L334" s="550" t="s">
        <v>173</v>
      </c>
      <c r="M334" s="558"/>
      <c r="N334" s="558">
        <v>42</v>
      </c>
      <c r="O334" s="564">
        <v>0</v>
      </c>
      <c r="P334" s="631">
        <v>0</v>
      </c>
      <c r="Q334" s="631">
        <v>7</v>
      </c>
      <c r="R334" s="631">
        <v>0</v>
      </c>
      <c r="S334" s="563">
        <v>0</v>
      </c>
      <c r="T334" s="563">
        <v>18</v>
      </c>
      <c r="U334" s="560">
        <v>0</v>
      </c>
      <c r="V334" s="560">
        <v>0</v>
      </c>
      <c r="W334" s="560">
        <v>0</v>
      </c>
      <c r="X334" s="560">
        <v>0</v>
      </c>
      <c r="Y334" s="560">
        <v>0</v>
      </c>
      <c r="Z334" s="560">
        <v>0</v>
      </c>
      <c r="AA334" s="119">
        <f>INDEX('SPECIAL CONDITIONS '!$A$9:$D$174,MATCH('PRINT TARIFF'!$E334,'SPECIAL CONDITIONS '!$C$9:$C$174,0),MATCH("ID",'SPECIAL CONDITIONS '!$A$8:$D$8,0))</f>
        <v>67</v>
      </c>
      <c r="AB334" s="117" t="s">
        <v>223</v>
      </c>
      <c r="AC334" s="120" t="s">
        <v>224</v>
      </c>
      <c r="AD334" s="120" t="s">
        <v>225</v>
      </c>
      <c r="AE334" s="120">
        <v>1000</v>
      </c>
      <c r="AF334" s="121">
        <f>HOME!$F$18</f>
        <v>46204</v>
      </c>
      <c r="AG334" s="121">
        <f>HOME!$L$18</f>
        <v>46217</v>
      </c>
      <c r="AH334" s="122" t="b">
        <v>1</v>
      </c>
      <c r="AI334" s="176"/>
      <c r="AJ334" s="172"/>
      <c r="AK334" s="193"/>
      <c r="AL334" s="122"/>
      <c r="AM334" s="122"/>
      <c r="AN334" s="122"/>
    </row>
    <row r="335" spans="1:40" s="123" customFormat="1" ht="12.75" customHeight="1" x14ac:dyDescent="0.2">
      <c r="A335" s="411" t="s">
        <v>436</v>
      </c>
      <c r="B335" s="544" t="s">
        <v>239</v>
      </c>
      <c r="C335" s="411" t="s">
        <v>2152</v>
      </c>
      <c r="D335" s="411" t="s">
        <v>410</v>
      </c>
      <c r="E335" s="411" t="s">
        <v>339</v>
      </c>
      <c r="F335" s="565" t="s">
        <v>520</v>
      </c>
      <c r="G335" s="610"/>
      <c r="H335" s="557" t="s">
        <v>39</v>
      </c>
      <c r="I335" s="667">
        <v>86</v>
      </c>
      <c r="J335" s="667">
        <v>86</v>
      </c>
      <c r="K335" s="667">
        <v>86</v>
      </c>
      <c r="L335" s="550" t="s">
        <v>173</v>
      </c>
      <c r="M335" s="558"/>
      <c r="N335" s="558">
        <v>37</v>
      </c>
      <c r="O335" s="564">
        <v>0</v>
      </c>
      <c r="P335" s="631">
        <v>0</v>
      </c>
      <c r="Q335" s="631">
        <v>7</v>
      </c>
      <c r="R335" s="631">
        <v>0</v>
      </c>
      <c r="S335" s="563">
        <v>0</v>
      </c>
      <c r="T335" s="563">
        <v>18</v>
      </c>
      <c r="U335" s="560">
        <v>0</v>
      </c>
      <c r="V335" s="560">
        <v>0</v>
      </c>
      <c r="W335" s="560">
        <v>0</v>
      </c>
      <c r="X335" s="560">
        <v>0</v>
      </c>
      <c r="Y335" s="560">
        <v>0</v>
      </c>
      <c r="Z335" s="560">
        <v>0</v>
      </c>
      <c r="AA335" s="119">
        <f>INDEX('SPECIAL CONDITIONS '!$A$9:$D$174,MATCH('PRINT TARIFF'!$E335,'SPECIAL CONDITIONS '!$C$9:$C$174,0),MATCH("ID",'SPECIAL CONDITIONS '!$A$8:$D$8,0))</f>
        <v>67</v>
      </c>
      <c r="AB335" s="117" t="s">
        <v>223</v>
      </c>
      <c r="AC335" s="120" t="s">
        <v>224</v>
      </c>
      <c r="AD335" s="120" t="s">
        <v>225</v>
      </c>
      <c r="AE335" s="120">
        <v>1000</v>
      </c>
      <c r="AF335" s="121">
        <f>HOME!$F$18</f>
        <v>46204</v>
      </c>
      <c r="AG335" s="121">
        <f>HOME!$L$18</f>
        <v>46217</v>
      </c>
      <c r="AH335" s="122" t="b">
        <v>1</v>
      </c>
      <c r="AI335" s="176"/>
      <c r="AJ335" s="172"/>
      <c r="AK335" s="193"/>
      <c r="AL335" s="122"/>
      <c r="AM335" s="122"/>
      <c r="AN335" s="122"/>
    </row>
    <row r="336" spans="1:40" s="123" customFormat="1" ht="12.75" customHeight="1" x14ac:dyDescent="0.2">
      <c r="A336" s="411" t="s">
        <v>439</v>
      </c>
      <c r="B336" s="544" t="s">
        <v>235</v>
      </c>
      <c r="C336" s="411" t="s">
        <v>2152</v>
      </c>
      <c r="D336" s="411" t="s">
        <v>410</v>
      </c>
      <c r="E336" s="411" t="s">
        <v>340</v>
      </c>
      <c r="F336" s="565" t="s">
        <v>361</v>
      </c>
      <c r="G336" s="610"/>
      <c r="H336" s="557" t="s">
        <v>39</v>
      </c>
      <c r="I336" s="667">
        <v>111</v>
      </c>
      <c r="J336" s="667">
        <v>111</v>
      </c>
      <c r="K336" s="667">
        <v>111</v>
      </c>
      <c r="L336" s="550" t="s">
        <v>173</v>
      </c>
      <c r="M336" s="558"/>
      <c r="N336" s="558">
        <v>46</v>
      </c>
      <c r="O336" s="564">
        <v>0</v>
      </c>
      <c r="P336" s="631">
        <v>0</v>
      </c>
      <c r="Q336" s="631">
        <v>7</v>
      </c>
      <c r="R336" s="631">
        <v>0</v>
      </c>
      <c r="S336" s="563">
        <v>0</v>
      </c>
      <c r="T336" s="563">
        <v>18</v>
      </c>
      <c r="U336" s="560">
        <v>0</v>
      </c>
      <c r="V336" s="560">
        <v>0</v>
      </c>
      <c r="W336" s="560">
        <v>0</v>
      </c>
      <c r="X336" s="560">
        <v>0</v>
      </c>
      <c r="Y336" s="560">
        <v>0</v>
      </c>
      <c r="Z336" s="560">
        <v>0</v>
      </c>
      <c r="AA336" s="119">
        <f>INDEX('SPECIAL CONDITIONS '!$A$9:$D$174,MATCH('PRINT TARIFF'!$E336,'SPECIAL CONDITIONS '!$C$9:$C$174,0),MATCH("ID",'SPECIAL CONDITIONS '!$A$8:$D$8,0))</f>
        <v>68</v>
      </c>
      <c r="AB336" s="117" t="s">
        <v>223</v>
      </c>
      <c r="AC336" s="120" t="s">
        <v>224</v>
      </c>
      <c r="AD336" s="120" t="s">
        <v>225</v>
      </c>
      <c r="AE336" s="120">
        <v>1000</v>
      </c>
      <c r="AF336" s="121">
        <f>HOME!$F$18</f>
        <v>46204</v>
      </c>
      <c r="AG336" s="121">
        <f>HOME!$L$18</f>
        <v>46217</v>
      </c>
      <c r="AH336" s="122" t="b">
        <v>1</v>
      </c>
      <c r="AI336" s="176"/>
      <c r="AJ336" s="172"/>
      <c r="AK336" s="193"/>
      <c r="AL336" s="122"/>
      <c r="AM336" s="122"/>
      <c r="AN336" s="122"/>
    </row>
    <row r="337" spans="1:40" s="123" customFormat="1" ht="12.75" customHeight="1" x14ac:dyDescent="0.2">
      <c r="A337" s="411" t="s">
        <v>438</v>
      </c>
      <c r="B337" s="544" t="s">
        <v>236</v>
      </c>
      <c r="C337" s="411" t="s">
        <v>2152</v>
      </c>
      <c r="D337" s="411" t="s">
        <v>410</v>
      </c>
      <c r="E337" s="411" t="s">
        <v>340</v>
      </c>
      <c r="F337" s="565" t="s">
        <v>361</v>
      </c>
      <c r="G337" s="610"/>
      <c r="H337" s="557" t="s">
        <v>39</v>
      </c>
      <c r="I337" s="667">
        <v>64</v>
      </c>
      <c r="J337" s="667">
        <v>64</v>
      </c>
      <c r="K337" s="667">
        <v>64</v>
      </c>
      <c r="L337" s="550" t="s">
        <v>173</v>
      </c>
      <c r="M337" s="558"/>
      <c r="N337" s="558">
        <v>54</v>
      </c>
      <c r="O337" s="564">
        <v>0</v>
      </c>
      <c r="P337" s="631">
        <v>0</v>
      </c>
      <c r="Q337" s="631">
        <v>2</v>
      </c>
      <c r="R337" s="631">
        <v>0</v>
      </c>
      <c r="S337" s="563">
        <v>0</v>
      </c>
      <c r="T337" s="637">
        <v>15</v>
      </c>
      <c r="U337" s="560">
        <v>0</v>
      </c>
      <c r="V337" s="560">
        <v>0</v>
      </c>
      <c r="W337" s="560">
        <v>0</v>
      </c>
      <c r="X337" s="560">
        <v>0</v>
      </c>
      <c r="Y337" s="560">
        <v>0</v>
      </c>
      <c r="Z337" s="560">
        <v>0</v>
      </c>
      <c r="AA337" s="119">
        <f>INDEX('SPECIAL CONDITIONS '!$A$9:$D$174,MATCH('PRINT TARIFF'!$E337,'SPECIAL CONDITIONS '!$C$9:$C$174,0),MATCH("ID",'SPECIAL CONDITIONS '!$A$8:$D$8,0))</f>
        <v>68</v>
      </c>
      <c r="AB337" s="117" t="s">
        <v>223</v>
      </c>
      <c r="AC337" s="120" t="s">
        <v>224</v>
      </c>
      <c r="AD337" s="120" t="s">
        <v>225</v>
      </c>
      <c r="AE337" s="120">
        <v>1000</v>
      </c>
      <c r="AF337" s="121">
        <f>HOME!$F$18</f>
        <v>46204</v>
      </c>
      <c r="AG337" s="121">
        <f>HOME!$L$18</f>
        <v>46217</v>
      </c>
      <c r="AH337" s="122" t="b">
        <v>1</v>
      </c>
      <c r="AI337" s="176"/>
      <c r="AJ337" s="172"/>
      <c r="AK337" s="193"/>
      <c r="AL337" s="122"/>
      <c r="AM337" s="122"/>
      <c r="AN337" s="122"/>
    </row>
    <row r="338" spans="1:40" s="123" customFormat="1" ht="12.75" customHeight="1" x14ac:dyDescent="0.2">
      <c r="A338" s="411" t="s">
        <v>440</v>
      </c>
      <c r="B338" s="544" t="s">
        <v>237</v>
      </c>
      <c r="C338" s="411" t="s">
        <v>2152</v>
      </c>
      <c r="D338" s="411" t="s">
        <v>410</v>
      </c>
      <c r="E338" s="411" t="s">
        <v>340</v>
      </c>
      <c r="F338" s="565" t="s">
        <v>361</v>
      </c>
      <c r="G338" s="610"/>
      <c r="H338" s="557" t="s">
        <v>39</v>
      </c>
      <c r="I338" s="667">
        <v>64</v>
      </c>
      <c r="J338" s="667">
        <v>64</v>
      </c>
      <c r="K338" s="667">
        <v>64</v>
      </c>
      <c r="L338" s="550" t="s">
        <v>173</v>
      </c>
      <c r="M338" s="558"/>
      <c r="N338" s="558">
        <v>50</v>
      </c>
      <c r="O338" s="564">
        <v>0</v>
      </c>
      <c r="P338" s="631">
        <v>0</v>
      </c>
      <c r="Q338" s="631">
        <v>2</v>
      </c>
      <c r="R338" s="631">
        <v>0</v>
      </c>
      <c r="S338" s="563">
        <v>0</v>
      </c>
      <c r="T338" s="637">
        <v>15</v>
      </c>
      <c r="U338" s="560">
        <v>0</v>
      </c>
      <c r="V338" s="560">
        <v>0</v>
      </c>
      <c r="W338" s="560">
        <v>0</v>
      </c>
      <c r="X338" s="560">
        <v>0</v>
      </c>
      <c r="Y338" s="560">
        <v>0</v>
      </c>
      <c r="Z338" s="560">
        <v>0</v>
      </c>
      <c r="AA338" s="119">
        <f>INDEX('SPECIAL CONDITIONS '!$A$9:$D$174,MATCH('PRINT TARIFF'!$E338,'SPECIAL CONDITIONS '!$C$9:$C$174,0),MATCH("ID",'SPECIAL CONDITIONS '!$A$8:$D$8,0))</f>
        <v>68</v>
      </c>
      <c r="AB338" s="117" t="s">
        <v>223</v>
      </c>
      <c r="AC338" s="120" t="s">
        <v>224</v>
      </c>
      <c r="AD338" s="120" t="s">
        <v>225</v>
      </c>
      <c r="AE338" s="120">
        <v>1000</v>
      </c>
      <c r="AF338" s="121">
        <f>HOME!$F$18</f>
        <v>46204</v>
      </c>
      <c r="AG338" s="121">
        <f>HOME!$L$18</f>
        <v>46217</v>
      </c>
      <c r="AH338" s="122" t="b">
        <v>1</v>
      </c>
      <c r="AI338" s="176"/>
      <c r="AJ338" s="172"/>
      <c r="AK338" s="193"/>
      <c r="AL338" s="122"/>
      <c r="AM338" s="122"/>
      <c r="AN338" s="122"/>
    </row>
    <row r="339" spans="1:40" s="123" customFormat="1" ht="12.75" customHeight="1" x14ac:dyDescent="0.2">
      <c r="A339" s="411" t="s">
        <v>437</v>
      </c>
      <c r="B339" s="544" t="s">
        <v>238</v>
      </c>
      <c r="C339" s="411" t="s">
        <v>2152</v>
      </c>
      <c r="D339" s="411" t="s">
        <v>410</v>
      </c>
      <c r="E339" s="411" t="s">
        <v>340</v>
      </c>
      <c r="F339" s="565" t="s">
        <v>361</v>
      </c>
      <c r="G339" s="610"/>
      <c r="H339" s="557" t="s">
        <v>39</v>
      </c>
      <c r="I339" s="667">
        <v>86</v>
      </c>
      <c r="J339" s="667">
        <v>86</v>
      </c>
      <c r="K339" s="667">
        <v>86</v>
      </c>
      <c r="L339" s="550" t="s">
        <v>173</v>
      </c>
      <c r="M339" s="558"/>
      <c r="N339" s="558">
        <v>42</v>
      </c>
      <c r="O339" s="564">
        <v>0</v>
      </c>
      <c r="P339" s="631">
        <v>0</v>
      </c>
      <c r="Q339" s="631">
        <v>7</v>
      </c>
      <c r="R339" s="631">
        <v>0</v>
      </c>
      <c r="S339" s="563">
        <v>0</v>
      </c>
      <c r="T339" s="563">
        <v>18</v>
      </c>
      <c r="U339" s="560">
        <v>0</v>
      </c>
      <c r="V339" s="560">
        <v>0</v>
      </c>
      <c r="W339" s="560">
        <v>0</v>
      </c>
      <c r="X339" s="560">
        <v>0</v>
      </c>
      <c r="Y339" s="560">
        <v>0</v>
      </c>
      <c r="Z339" s="560">
        <v>0</v>
      </c>
      <c r="AA339" s="119">
        <f>INDEX('SPECIAL CONDITIONS '!$A$9:$D$174,MATCH('PRINT TARIFF'!$E339,'SPECIAL CONDITIONS '!$C$9:$C$174,0),MATCH("ID",'SPECIAL CONDITIONS '!$A$8:$D$8,0))</f>
        <v>68</v>
      </c>
      <c r="AB339" s="117" t="s">
        <v>223</v>
      </c>
      <c r="AC339" s="120" t="s">
        <v>224</v>
      </c>
      <c r="AD339" s="120" t="s">
        <v>225</v>
      </c>
      <c r="AE339" s="120">
        <v>1000</v>
      </c>
      <c r="AF339" s="121">
        <f>HOME!$F$18</f>
        <v>46204</v>
      </c>
      <c r="AG339" s="121">
        <f>HOME!$L$18</f>
        <v>46217</v>
      </c>
      <c r="AH339" s="122" t="b">
        <v>1</v>
      </c>
      <c r="AI339" s="176"/>
      <c r="AJ339" s="172"/>
      <c r="AK339" s="193"/>
      <c r="AL339" s="122"/>
      <c r="AM339" s="122"/>
      <c r="AN339" s="122"/>
    </row>
    <row r="340" spans="1:40" s="123" customFormat="1" ht="12.75" customHeight="1" x14ac:dyDescent="0.2">
      <c r="A340" s="411" t="s">
        <v>436</v>
      </c>
      <c r="B340" s="544" t="s">
        <v>239</v>
      </c>
      <c r="C340" s="411" t="s">
        <v>2152</v>
      </c>
      <c r="D340" s="411" t="s">
        <v>410</v>
      </c>
      <c r="E340" s="411" t="s">
        <v>340</v>
      </c>
      <c r="F340" s="565" t="s">
        <v>361</v>
      </c>
      <c r="G340" s="610"/>
      <c r="H340" s="557" t="s">
        <v>39</v>
      </c>
      <c r="I340" s="667">
        <v>86</v>
      </c>
      <c r="J340" s="667">
        <v>86</v>
      </c>
      <c r="K340" s="667">
        <v>86</v>
      </c>
      <c r="L340" s="550" t="s">
        <v>173</v>
      </c>
      <c r="M340" s="558"/>
      <c r="N340" s="558">
        <v>37</v>
      </c>
      <c r="O340" s="564">
        <v>0</v>
      </c>
      <c r="P340" s="631">
        <v>0</v>
      </c>
      <c r="Q340" s="631">
        <v>7</v>
      </c>
      <c r="R340" s="631">
        <v>0</v>
      </c>
      <c r="S340" s="563">
        <v>0</v>
      </c>
      <c r="T340" s="563">
        <v>18</v>
      </c>
      <c r="U340" s="560">
        <v>0</v>
      </c>
      <c r="V340" s="560">
        <v>0</v>
      </c>
      <c r="W340" s="560">
        <v>0</v>
      </c>
      <c r="X340" s="560">
        <v>0</v>
      </c>
      <c r="Y340" s="560">
        <v>0</v>
      </c>
      <c r="Z340" s="560">
        <v>0</v>
      </c>
      <c r="AA340" s="119">
        <f>INDEX('SPECIAL CONDITIONS '!$A$9:$D$174,MATCH('PRINT TARIFF'!$E340,'SPECIAL CONDITIONS '!$C$9:$C$174,0),MATCH("ID",'SPECIAL CONDITIONS '!$A$8:$D$8,0))</f>
        <v>68</v>
      </c>
      <c r="AB340" s="117" t="s">
        <v>223</v>
      </c>
      <c r="AC340" s="120" t="s">
        <v>224</v>
      </c>
      <c r="AD340" s="120" t="s">
        <v>225</v>
      </c>
      <c r="AE340" s="120">
        <v>1000</v>
      </c>
      <c r="AF340" s="121">
        <f>HOME!$F$18</f>
        <v>46204</v>
      </c>
      <c r="AG340" s="121">
        <f>HOME!$L$18</f>
        <v>46217</v>
      </c>
      <c r="AH340" s="122" t="b">
        <v>1</v>
      </c>
      <c r="AI340" s="176"/>
      <c r="AJ340" s="172"/>
      <c r="AK340" s="193"/>
      <c r="AL340" s="122"/>
      <c r="AM340" s="122"/>
      <c r="AN340" s="122"/>
    </row>
    <row r="341" spans="1:40" s="123" customFormat="1" ht="12.75" customHeight="1" x14ac:dyDescent="0.2">
      <c r="A341" s="411" t="s">
        <v>439</v>
      </c>
      <c r="B341" s="544" t="s">
        <v>235</v>
      </c>
      <c r="C341" s="411" t="s">
        <v>2152</v>
      </c>
      <c r="D341" s="411" t="s">
        <v>410</v>
      </c>
      <c r="E341" s="411" t="s">
        <v>79</v>
      </c>
      <c r="F341" s="565" t="s">
        <v>270</v>
      </c>
      <c r="G341" s="610"/>
      <c r="H341" s="557" t="s">
        <v>39</v>
      </c>
      <c r="I341" s="667">
        <v>111</v>
      </c>
      <c r="J341" s="667">
        <v>111</v>
      </c>
      <c r="K341" s="667">
        <v>111</v>
      </c>
      <c r="L341" s="550" t="s">
        <v>173</v>
      </c>
      <c r="M341" s="558"/>
      <c r="N341" s="558">
        <v>46</v>
      </c>
      <c r="O341" s="564">
        <v>0</v>
      </c>
      <c r="P341" s="631">
        <v>0</v>
      </c>
      <c r="Q341" s="631">
        <v>7</v>
      </c>
      <c r="R341" s="631">
        <v>0</v>
      </c>
      <c r="S341" s="563">
        <v>0</v>
      </c>
      <c r="T341" s="563">
        <v>18</v>
      </c>
      <c r="U341" s="560">
        <v>0</v>
      </c>
      <c r="V341" s="560">
        <v>0</v>
      </c>
      <c r="W341" s="560">
        <v>0</v>
      </c>
      <c r="X341" s="560">
        <v>0</v>
      </c>
      <c r="Y341" s="560">
        <v>0</v>
      </c>
      <c r="Z341" s="560">
        <v>0</v>
      </c>
      <c r="AA341" s="119">
        <f>INDEX('SPECIAL CONDITIONS '!$A$9:$D$174,MATCH('PRINT TARIFF'!$E341,'SPECIAL CONDITIONS '!$C$9:$C$174,0),MATCH("ID",'SPECIAL CONDITIONS '!$A$8:$D$8,0))</f>
        <v>69</v>
      </c>
      <c r="AB341" s="117" t="s">
        <v>223</v>
      </c>
      <c r="AC341" s="120" t="s">
        <v>224</v>
      </c>
      <c r="AD341" s="120" t="s">
        <v>225</v>
      </c>
      <c r="AE341" s="120">
        <v>1000</v>
      </c>
      <c r="AF341" s="121">
        <f>HOME!$F$18</f>
        <v>46204</v>
      </c>
      <c r="AG341" s="121">
        <f>HOME!$L$18</f>
        <v>46217</v>
      </c>
      <c r="AH341" s="122" t="b">
        <v>1</v>
      </c>
      <c r="AI341" s="176"/>
      <c r="AJ341" s="172"/>
      <c r="AK341" s="193"/>
      <c r="AL341" s="122"/>
      <c r="AM341" s="122"/>
      <c r="AN341" s="122"/>
    </row>
    <row r="342" spans="1:40" s="123" customFormat="1" ht="12.75" customHeight="1" x14ac:dyDescent="0.2">
      <c r="A342" s="411" t="s">
        <v>438</v>
      </c>
      <c r="B342" s="544" t="s">
        <v>236</v>
      </c>
      <c r="C342" s="411" t="s">
        <v>2152</v>
      </c>
      <c r="D342" s="411" t="s">
        <v>410</v>
      </c>
      <c r="E342" s="411" t="s">
        <v>79</v>
      </c>
      <c r="F342" s="565" t="s">
        <v>270</v>
      </c>
      <c r="G342" s="610"/>
      <c r="H342" s="557" t="s">
        <v>39</v>
      </c>
      <c r="I342" s="667">
        <v>64</v>
      </c>
      <c r="J342" s="667">
        <v>64</v>
      </c>
      <c r="K342" s="667">
        <v>64</v>
      </c>
      <c r="L342" s="550" t="s">
        <v>173</v>
      </c>
      <c r="M342" s="558"/>
      <c r="N342" s="558">
        <v>54</v>
      </c>
      <c r="O342" s="564">
        <v>0</v>
      </c>
      <c r="P342" s="631">
        <v>0</v>
      </c>
      <c r="Q342" s="631">
        <v>2</v>
      </c>
      <c r="R342" s="631">
        <v>0</v>
      </c>
      <c r="S342" s="563">
        <v>0</v>
      </c>
      <c r="T342" s="637">
        <v>15</v>
      </c>
      <c r="U342" s="560">
        <v>0</v>
      </c>
      <c r="V342" s="560">
        <v>0</v>
      </c>
      <c r="W342" s="560">
        <v>0</v>
      </c>
      <c r="X342" s="560">
        <v>0</v>
      </c>
      <c r="Y342" s="560">
        <v>0</v>
      </c>
      <c r="Z342" s="560">
        <v>0</v>
      </c>
      <c r="AA342" s="119">
        <f>INDEX('SPECIAL CONDITIONS '!$A$9:$D$174,MATCH('PRINT TARIFF'!$E342,'SPECIAL CONDITIONS '!$C$9:$C$174,0),MATCH("ID",'SPECIAL CONDITIONS '!$A$8:$D$8,0))</f>
        <v>69</v>
      </c>
      <c r="AB342" s="117" t="s">
        <v>223</v>
      </c>
      <c r="AC342" s="120" t="s">
        <v>224</v>
      </c>
      <c r="AD342" s="120" t="s">
        <v>225</v>
      </c>
      <c r="AE342" s="120">
        <v>1000</v>
      </c>
      <c r="AF342" s="121">
        <f>HOME!$F$18</f>
        <v>46204</v>
      </c>
      <c r="AG342" s="121">
        <f>HOME!$L$18</f>
        <v>46217</v>
      </c>
      <c r="AH342" s="122" t="b">
        <v>1</v>
      </c>
      <c r="AI342" s="176"/>
      <c r="AJ342" s="172"/>
      <c r="AK342" s="193"/>
      <c r="AL342" s="122"/>
      <c r="AM342" s="122"/>
      <c r="AN342" s="122"/>
    </row>
    <row r="343" spans="1:40" s="123" customFormat="1" ht="12.75" customHeight="1" x14ac:dyDescent="0.2">
      <c r="A343" s="411" t="s">
        <v>440</v>
      </c>
      <c r="B343" s="544" t="s">
        <v>237</v>
      </c>
      <c r="C343" s="411" t="s">
        <v>2152</v>
      </c>
      <c r="D343" s="411" t="s">
        <v>410</v>
      </c>
      <c r="E343" s="411" t="s">
        <v>79</v>
      </c>
      <c r="F343" s="565" t="s">
        <v>270</v>
      </c>
      <c r="G343" s="610"/>
      <c r="H343" s="557" t="s">
        <v>39</v>
      </c>
      <c r="I343" s="667">
        <v>64</v>
      </c>
      <c r="J343" s="667">
        <v>64</v>
      </c>
      <c r="K343" s="667">
        <v>64</v>
      </c>
      <c r="L343" s="550" t="s">
        <v>173</v>
      </c>
      <c r="M343" s="558"/>
      <c r="N343" s="558">
        <v>50</v>
      </c>
      <c r="O343" s="564">
        <v>0</v>
      </c>
      <c r="P343" s="631">
        <v>0</v>
      </c>
      <c r="Q343" s="631">
        <v>2</v>
      </c>
      <c r="R343" s="631">
        <v>0</v>
      </c>
      <c r="S343" s="563">
        <v>0</v>
      </c>
      <c r="T343" s="637">
        <v>15</v>
      </c>
      <c r="U343" s="560">
        <v>0</v>
      </c>
      <c r="V343" s="560">
        <v>0</v>
      </c>
      <c r="W343" s="560">
        <v>0</v>
      </c>
      <c r="X343" s="560">
        <v>0</v>
      </c>
      <c r="Y343" s="560">
        <v>0</v>
      </c>
      <c r="Z343" s="560">
        <v>0</v>
      </c>
      <c r="AA343" s="119">
        <f>INDEX('SPECIAL CONDITIONS '!$A$9:$D$174,MATCH('PRINT TARIFF'!$E343,'SPECIAL CONDITIONS '!$C$9:$C$174,0),MATCH("ID",'SPECIAL CONDITIONS '!$A$8:$D$8,0))</f>
        <v>69</v>
      </c>
      <c r="AB343" s="117" t="s">
        <v>223</v>
      </c>
      <c r="AC343" s="120" t="s">
        <v>224</v>
      </c>
      <c r="AD343" s="120" t="s">
        <v>225</v>
      </c>
      <c r="AE343" s="120">
        <v>1000</v>
      </c>
      <c r="AF343" s="121">
        <f>HOME!$F$18</f>
        <v>46204</v>
      </c>
      <c r="AG343" s="121">
        <f>HOME!$L$18</f>
        <v>46217</v>
      </c>
      <c r="AH343" s="122" t="b">
        <v>1</v>
      </c>
      <c r="AI343" s="176"/>
      <c r="AJ343" s="172"/>
      <c r="AK343" s="193"/>
      <c r="AL343" s="122"/>
      <c r="AM343" s="122"/>
      <c r="AN343" s="122"/>
    </row>
    <row r="344" spans="1:40" s="123" customFormat="1" ht="12.75" customHeight="1" x14ac:dyDescent="0.2">
      <c r="A344" s="411" t="s">
        <v>437</v>
      </c>
      <c r="B344" s="544" t="s">
        <v>238</v>
      </c>
      <c r="C344" s="411" t="s">
        <v>2152</v>
      </c>
      <c r="D344" s="411" t="s">
        <v>410</v>
      </c>
      <c r="E344" s="411" t="s">
        <v>79</v>
      </c>
      <c r="F344" s="565" t="s">
        <v>270</v>
      </c>
      <c r="G344" s="610"/>
      <c r="H344" s="557" t="s">
        <v>39</v>
      </c>
      <c r="I344" s="667">
        <v>86</v>
      </c>
      <c r="J344" s="667">
        <v>86</v>
      </c>
      <c r="K344" s="667">
        <v>86</v>
      </c>
      <c r="L344" s="550" t="s">
        <v>173</v>
      </c>
      <c r="M344" s="558"/>
      <c r="N344" s="558">
        <v>42</v>
      </c>
      <c r="O344" s="564">
        <v>0</v>
      </c>
      <c r="P344" s="631">
        <v>0</v>
      </c>
      <c r="Q344" s="631">
        <v>7</v>
      </c>
      <c r="R344" s="631">
        <v>0</v>
      </c>
      <c r="S344" s="563">
        <v>0</v>
      </c>
      <c r="T344" s="563">
        <v>18</v>
      </c>
      <c r="U344" s="560">
        <v>0</v>
      </c>
      <c r="V344" s="560">
        <v>0</v>
      </c>
      <c r="W344" s="560">
        <v>0</v>
      </c>
      <c r="X344" s="560">
        <v>0</v>
      </c>
      <c r="Y344" s="560">
        <v>0</v>
      </c>
      <c r="Z344" s="560">
        <v>0</v>
      </c>
      <c r="AA344" s="119">
        <f>INDEX('SPECIAL CONDITIONS '!$A$9:$D$174,MATCH('PRINT TARIFF'!$E344,'SPECIAL CONDITIONS '!$C$9:$C$174,0),MATCH("ID",'SPECIAL CONDITIONS '!$A$8:$D$8,0))</f>
        <v>69</v>
      </c>
      <c r="AB344" s="117" t="s">
        <v>223</v>
      </c>
      <c r="AC344" s="120" t="s">
        <v>224</v>
      </c>
      <c r="AD344" s="120" t="s">
        <v>225</v>
      </c>
      <c r="AE344" s="120">
        <v>1000</v>
      </c>
      <c r="AF344" s="121">
        <f>HOME!$F$18</f>
        <v>46204</v>
      </c>
      <c r="AG344" s="121">
        <f>HOME!$L$18</f>
        <v>46217</v>
      </c>
      <c r="AH344" s="122" t="b">
        <v>1</v>
      </c>
      <c r="AI344" s="176"/>
      <c r="AJ344" s="172"/>
      <c r="AK344" s="193"/>
      <c r="AL344" s="122"/>
      <c r="AM344" s="122"/>
      <c r="AN344" s="122"/>
    </row>
    <row r="345" spans="1:40" s="123" customFormat="1" ht="12.75" customHeight="1" x14ac:dyDescent="0.2">
      <c r="A345" s="411" t="s">
        <v>436</v>
      </c>
      <c r="B345" s="544" t="s">
        <v>239</v>
      </c>
      <c r="C345" s="411" t="s">
        <v>2152</v>
      </c>
      <c r="D345" s="411" t="s">
        <v>410</v>
      </c>
      <c r="E345" s="411" t="s">
        <v>79</v>
      </c>
      <c r="F345" s="565" t="s">
        <v>270</v>
      </c>
      <c r="G345" s="610"/>
      <c r="H345" s="557" t="s">
        <v>39</v>
      </c>
      <c r="I345" s="667">
        <v>86</v>
      </c>
      <c r="J345" s="667">
        <v>86</v>
      </c>
      <c r="K345" s="667">
        <v>86</v>
      </c>
      <c r="L345" s="550" t="s">
        <v>173</v>
      </c>
      <c r="M345" s="558"/>
      <c r="N345" s="558">
        <v>37</v>
      </c>
      <c r="O345" s="564">
        <v>0</v>
      </c>
      <c r="P345" s="631">
        <v>0</v>
      </c>
      <c r="Q345" s="631">
        <v>7</v>
      </c>
      <c r="R345" s="631">
        <v>0</v>
      </c>
      <c r="S345" s="563">
        <v>0</v>
      </c>
      <c r="T345" s="563">
        <v>18</v>
      </c>
      <c r="U345" s="560">
        <v>0</v>
      </c>
      <c r="V345" s="560">
        <v>0</v>
      </c>
      <c r="W345" s="560">
        <v>0</v>
      </c>
      <c r="X345" s="560">
        <v>0</v>
      </c>
      <c r="Y345" s="560">
        <v>0</v>
      </c>
      <c r="Z345" s="560">
        <v>0</v>
      </c>
      <c r="AA345" s="119">
        <f>INDEX('SPECIAL CONDITIONS '!$A$9:$D$174,MATCH('PRINT TARIFF'!$E345,'SPECIAL CONDITIONS '!$C$9:$C$174,0),MATCH("ID",'SPECIAL CONDITIONS '!$A$8:$D$8,0))</f>
        <v>69</v>
      </c>
      <c r="AB345" s="117" t="s">
        <v>223</v>
      </c>
      <c r="AC345" s="120" t="s">
        <v>224</v>
      </c>
      <c r="AD345" s="120" t="s">
        <v>225</v>
      </c>
      <c r="AE345" s="120">
        <v>1000</v>
      </c>
      <c r="AF345" s="121">
        <f>HOME!$F$18</f>
        <v>46204</v>
      </c>
      <c r="AG345" s="121">
        <f>HOME!$L$18</f>
        <v>46217</v>
      </c>
      <c r="AH345" s="122" t="b">
        <v>1</v>
      </c>
      <c r="AI345" s="176"/>
      <c r="AJ345" s="172"/>
      <c r="AK345" s="193"/>
      <c r="AL345" s="122"/>
      <c r="AM345" s="122"/>
      <c r="AN345" s="122"/>
    </row>
    <row r="346" spans="1:40" s="123" customFormat="1" ht="12.75" customHeight="1" x14ac:dyDescent="0.2">
      <c r="A346" s="411" t="s">
        <v>438</v>
      </c>
      <c r="B346" s="544" t="s">
        <v>236</v>
      </c>
      <c r="C346" s="617" t="s">
        <v>128</v>
      </c>
      <c r="D346" s="493" t="s">
        <v>114</v>
      </c>
      <c r="E346" s="411" t="s">
        <v>2274</v>
      </c>
      <c r="F346" s="565" t="s">
        <v>2277</v>
      </c>
      <c r="G346" s="611"/>
      <c r="H346" s="557" t="s">
        <v>39</v>
      </c>
      <c r="I346" s="656">
        <v>73</v>
      </c>
      <c r="J346" s="656">
        <v>73</v>
      </c>
      <c r="K346" s="656">
        <v>73</v>
      </c>
      <c r="L346" s="640" t="s">
        <v>2266</v>
      </c>
      <c r="M346" s="641" t="s">
        <v>276</v>
      </c>
      <c r="N346" s="641">
        <v>53</v>
      </c>
      <c r="O346" s="559">
        <v>0</v>
      </c>
      <c r="P346" s="564">
        <v>0</v>
      </c>
      <c r="Q346" s="564">
        <v>20</v>
      </c>
      <c r="R346" s="632">
        <v>0</v>
      </c>
      <c r="S346" s="563">
        <v>0</v>
      </c>
      <c r="T346" s="639">
        <v>15</v>
      </c>
      <c r="U346" s="560">
        <v>0</v>
      </c>
      <c r="V346" s="560">
        <v>0</v>
      </c>
      <c r="W346" s="560">
        <v>0</v>
      </c>
      <c r="X346" s="560">
        <v>0</v>
      </c>
      <c r="Y346" s="560">
        <v>0</v>
      </c>
      <c r="Z346" s="560">
        <v>0</v>
      </c>
      <c r="AA346" s="119">
        <f>INDEX('SPECIAL CONDITIONS '!$A$9:$D$174,MATCH('PRINT TARIFF'!$E346,'SPECIAL CONDITIONS '!$C$9:$C$174,0),MATCH("ID",'SPECIAL CONDITIONS '!$A$8:$D$8,0))</f>
        <v>71</v>
      </c>
      <c r="AB346" s="117" t="s">
        <v>223</v>
      </c>
      <c r="AC346" s="120" t="s">
        <v>224</v>
      </c>
      <c r="AD346" s="120" t="s">
        <v>225</v>
      </c>
      <c r="AE346" s="120">
        <v>1000</v>
      </c>
      <c r="AF346" s="121">
        <f>HOME!$F$18</f>
        <v>46204</v>
      </c>
      <c r="AG346" s="121">
        <f>HOME!$L$18</f>
        <v>46217</v>
      </c>
      <c r="AH346" s="122" t="b">
        <v>1</v>
      </c>
      <c r="AI346" s="176"/>
      <c r="AJ346" s="172"/>
      <c r="AK346" s="193"/>
      <c r="AL346" s="602"/>
      <c r="AM346" s="122"/>
      <c r="AN346" s="122"/>
    </row>
    <row r="347" spans="1:40" s="123" customFormat="1" ht="12.75" customHeight="1" x14ac:dyDescent="0.2">
      <c r="A347" s="411" t="s">
        <v>437</v>
      </c>
      <c r="B347" s="544" t="s">
        <v>238</v>
      </c>
      <c r="C347" s="617" t="s">
        <v>128</v>
      </c>
      <c r="D347" s="493" t="s">
        <v>114</v>
      </c>
      <c r="E347" s="411" t="s">
        <v>2274</v>
      </c>
      <c r="F347" s="565" t="s">
        <v>2277</v>
      </c>
      <c r="G347" s="611"/>
      <c r="H347" s="557" t="s">
        <v>39</v>
      </c>
      <c r="I347" s="656">
        <v>73</v>
      </c>
      <c r="J347" s="656">
        <v>73</v>
      </c>
      <c r="K347" s="656">
        <v>73</v>
      </c>
      <c r="L347" s="640" t="s">
        <v>2266</v>
      </c>
      <c r="M347" s="641" t="s">
        <v>276</v>
      </c>
      <c r="N347" s="641">
        <v>42</v>
      </c>
      <c r="O347" s="559">
        <v>0</v>
      </c>
      <c r="P347" s="564">
        <v>0</v>
      </c>
      <c r="Q347" s="564">
        <v>20</v>
      </c>
      <c r="R347" s="632">
        <v>0</v>
      </c>
      <c r="S347" s="563">
        <v>0</v>
      </c>
      <c r="T347" s="639">
        <v>15</v>
      </c>
      <c r="U347" s="560">
        <v>0</v>
      </c>
      <c r="V347" s="560">
        <v>0</v>
      </c>
      <c r="W347" s="560">
        <v>0</v>
      </c>
      <c r="X347" s="560">
        <v>0</v>
      </c>
      <c r="Y347" s="560">
        <v>0</v>
      </c>
      <c r="Z347" s="560">
        <v>0</v>
      </c>
      <c r="AA347" s="119">
        <f>INDEX('SPECIAL CONDITIONS '!$A$9:$D$174,MATCH('PRINT TARIFF'!$E347,'SPECIAL CONDITIONS '!$C$9:$C$174,0),MATCH("ID",'SPECIAL CONDITIONS '!$A$8:$D$8,0))</f>
        <v>71</v>
      </c>
      <c r="AB347" s="117" t="s">
        <v>223</v>
      </c>
      <c r="AC347" s="120" t="s">
        <v>224</v>
      </c>
      <c r="AD347" s="120" t="s">
        <v>225</v>
      </c>
      <c r="AE347" s="120">
        <v>1000</v>
      </c>
      <c r="AF347" s="121">
        <f>HOME!$F$18</f>
        <v>46204</v>
      </c>
      <c r="AG347" s="121">
        <f>HOME!$L$18</f>
        <v>46217</v>
      </c>
      <c r="AH347" s="122" t="b">
        <v>1</v>
      </c>
      <c r="AI347" s="176"/>
      <c r="AJ347" s="172"/>
      <c r="AK347" s="193"/>
      <c r="AL347" s="602"/>
      <c r="AM347" s="122"/>
      <c r="AN347" s="122"/>
    </row>
    <row r="348" spans="1:40" s="123" customFormat="1" ht="12.75" customHeight="1" x14ac:dyDescent="0.2">
      <c r="A348" s="411" t="s">
        <v>436</v>
      </c>
      <c r="B348" s="544" t="s">
        <v>239</v>
      </c>
      <c r="C348" s="617" t="s">
        <v>128</v>
      </c>
      <c r="D348" s="493" t="s">
        <v>114</v>
      </c>
      <c r="E348" s="411" t="s">
        <v>2274</v>
      </c>
      <c r="F348" s="565" t="s">
        <v>2277</v>
      </c>
      <c r="G348" s="611"/>
      <c r="H348" s="557" t="s">
        <v>39</v>
      </c>
      <c r="I348" s="656">
        <v>73</v>
      </c>
      <c r="J348" s="656">
        <v>73</v>
      </c>
      <c r="K348" s="656">
        <v>73</v>
      </c>
      <c r="L348" s="640" t="s">
        <v>2266</v>
      </c>
      <c r="M348" s="641" t="s">
        <v>276</v>
      </c>
      <c r="N348" s="641">
        <v>43</v>
      </c>
      <c r="O348" s="559">
        <v>0</v>
      </c>
      <c r="P348" s="564">
        <v>0</v>
      </c>
      <c r="Q348" s="564">
        <v>20</v>
      </c>
      <c r="R348" s="632">
        <v>0</v>
      </c>
      <c r="S348" s="563">
        <v>0</v>
      </c>
      <c r="T348" s="639">
        <v>15</v>
      </c>
      <c r="U348" s="560">
        <v>0</v>
      </c>
      <c r="V348" s="560">
        <v>0</v>
      </c>
      <c r="W348" s="560">
        <v>0</v>
      </c>
      <c r="X348" s="560">
        <v>0</v>
      </c>
      <c r="Y348" s="560">
        <v>0</v>
      </c>
      <c r="Z348" s="560">
        <v>0</v>
      </c>
      <c r="AA348" s="119">
        <f>INDEX('SPECIAL CONDITIONS '!$A$9:$D$174,MATCH('PRINT TARIFF'!$E348,'SPECIAL CONDITIONS '!$C$9:$C$174,0),MATCH("ID",'SPECIAL CONDITIONS '!$A$8:$D$8,0))</f>
        <v>71</v>
      </c>
      <c r="AB348" s="117" t="s">
        <v>223</v>
      </c>
      <c r="AC348" s="120" t="s">
        <v>224</v>
      </c>
      <c r="AD348" s="120" t="s">
        <v>225</v>
      </c>
      <c r="AE348" s="120">
        <v>1000</v>
      </c>
      <c r="AF348" s="121">
        <f>HOME!$F$18</f>
        <v>46204</v>
      </c>
      <c r="AG348" s="121">
        <f>HOME!$L$18</f>
        <v>46217</v>
      </c>
      <c r="AH348" s="122" t="b">
        <v>1</v>
      </c>
      <c r="AI348" s="176"/>
      <c r="AJ348" s="172"/>
      <c r="AK348" s="193"/>
      <c r="AL348" s="602"/>
      <c r="AM348" s="122"/>
      <c r="AN348" s="122"/>
    </row>
    <row r="349" spans="1:40" s="123" customFormat="1" ht="12.75" customHeight="1" x14ac:dyDescent="0.2">
      <c r="A349" s="411" t="s">
        <v>439</v>
      </c>
      <c r="B349" s="544" t="s">
        <v>235</v>
      </c>
      <c r="C349" s="617" t="s">
        <v>128</v>
      </c>
      <c r="D349" s="493" t="s">
        <v>114</v>
      </c>
      <c r="E349" s="411" t="s">
        <v>341</v>
      </c>
      <c r="F349" s="565" t="s">
        <v>271</v>
      </c>
      <c r="G349" s="611"/>
      <c r="H349" s="557" t="s">
        <v>39</v>
      </c>
      <c r="I349" s="649">
        <v>56</v>
      </c>
      <c r="J349" s="649">
        <v>56</v>
      </c>
      <c r="K349" s="649">
        <v>56</v>
      </c>
      <c r="L349" s="550" t="s">
        <v>2036</v>
      </c>
      <c r="M349" s="558" t="s">
        <v>291</v>
      </c>
      <c r="N349" s="558">
        <v>32</v>
      </c>
      <c r="O349" s="559">
        <v>0</v>
      </c>
      <c r="P349" s="564">
        <v>0</v>
      </c>
      <c r="Q349" s="564">
        <v>20</v>
      </c>
      <c r="R349" s="632">
        <v>0</v>
      </c>
      <c r="S349" s="563">
        <v>0</v>
      </c>
      <c r="T349" s="560">
        <v>15</v>
      </c>
      <c r="U349" s="560">
        <v>10</v>
      </c>
      <c r="V349" s="560">
        <v>0</v>
      </c>
      <c r="W349" s="560">
        <v>0</v>
      </c>
      <c r="X349" s="560">
        <v>0</v>
      </c>
      <c r="Y349" s="560">
        <v>0</v>
      </c>
      <c r="Z349" s="560">
        <v>0</v>
      </c>
      <c r="AA349" s="119">
        <f>INDEX('SPECIAL CONDITIONS '!$A$9:$D$174,MATCH('PRINT TARIFF'!$E349,'SPECIAL CONDITIONS '!$C$9:$C$174,0),MATCH("ID",'SPECIAL CONDITIONS '!$A$8:$D$8,0))</f>
        <v>72</v>
      </c>
      <c r="AB349" s="117" t="s">
        <v>223</v>
      </c>
      <c r="AC349" s="120" t="s">
        <v>224</v>
      </c>
      <c r="AD349" s="120" t="s">
        <v>225</v>
      </c>
      <c r="AE349" s="120">
        <v>1000</v>
      </c>
      <c r="AF349" s="121">
        <f>HOME!$F$18</f>
        <v>46204</v>
      </c>
      <c r="AG349" s="121">
        <f>HOME!$L$18</f>
        <v>46217</v>
      </c>
      <c r="AH349" s="122" t="b">
        <v>1</v>
      </c>
      <c r="AI349" s="176"/>
      <c r="AJ349" s="172"/>
      <c r="AK349" s="193"/>
      <c r="AL349" s="602"/>
      <c r="AM349" s="122"/>
      <c r="AN349" s="122"/>
    </row>
    <row r="350" spans="1:40" s="123" customFormat="1" ht="12.75" customHeight="1" x14ac:dyDescent="0.2">
      <c r="A350" s="411" t="s">
        <v>438</v>
      </c>
      <c r="B350" s="544" t="s">
        <v>236</v>
      </c>
      <c r="C350" s="617" t="s">
        <v>128</v>
      </c>
      <c r="D350" s="493" t="s">
        <v>114</v>
      </c>
      <c r="E350" s="411" t="s">
        <v>341</v>
      </c>
      <c r="F350" s="565" t="s">
        <v>271</v>
      </c>
      <c r="G350" s="611"/>
      <c r="H350" s="557" t="s">
        <v>39</v>
      </c>
      <c r="I350" s="649">
        <v>56</v>
      </c>
      <c r="J350" s="649">
        <v>56</v>
      </c>
      <c r="K350" s="649">
        <v>56</v>
      </c>
      <c r="L350" s="550" t="s">
        <v>2036</v>
      </c>
      <c r="M350" s="558" t="s">
        <v>291</v>
      </c>
      <c r="N350" s="558">
        <v>26</v>
      </c>
      <c r="O350" s="559">
        <v>0</v>
      </c>
      <c r="P350" s="564">
        <v>0</v>
      </c>
      <c r="Q350" s="564">
        <v>20</v>
      </c>
      <c r="R350" s="632">
        <v>0</v>
      </c>
      <c r="S350" s="563">
        <v>0</v>
      </c>
      <c r="T350" s="560">
        <v>15</v>
      </c>
      <c r="U350" s="560">
        <v>10</v>
      </c>
      <c r="V350" s="560">
        <v>0</v>
      </c>
      <c r="W350" s="560">
        <v>0</v>
      </c>
      <c r="X350" s="560">
        <v>0</v>
      </c>
      <c r="Y350" s="560">
        <v>0</v>
      </c>
      <c r="Z350" s="560">
        <v>0</v>
      </c>
      <c r="AA350" s="119">
        <f>INDEX('SPECIAL CONDITIONS '!$A$9:$D$174,MATCH('PRINT TARIFF'!$E350,'SPECIAL CONDITIONS '!$C$9:$C$174,0),MATCH("ID",'SPECIAL CONDITIONS '!$A$8:$D$8,0))</f>
        <v>72</v>
      </c>
      <c r="AB350" s="117" t="s">
        <v>223</v>
      </c>
      <c r="AC350" s="120" t="s">
        <v>224</v>
      </c>
      <c r="AD350" s="120" t="s">
        <v>225</v>
      </c>
      <c r="AE350" s="120">
        <v>1000</v>
      </c>
      <c r="AF350" s="121">
        <f>HOME!$F$18</f>
        <v>46204</v>
      </c>
      <c r="AG350" s="121">
        <f>HOME!$L$18</f>
        <v>46217</v>
      </c>
      <c r="AH350" s="122" t="b">
        <v>1</v>
      </c>
      <c r="AI350" s="176"/>
      <c r="AJ350" s="172"/>
      <c r="AK350" s="193"/>
      <c r="AL350" s="602"/>
      <c r="AM350" s="122"/>
      <c r="AN350" s="122"/>
    </row>
    <row r="351" spans="1:40" s="123" customFormat="1" ht="12.75" customHeight="1" x14ac:dyDescent="0.2">
      <c r="A351" s="411" t="s">
        <v>440</v>
      </c>
      <c r="B351" s="544" t="s">
        <v>237</v>
      </c>
      <c r="C351" s="617" t="s">
        <v>128</v>
      </c>
      <c r="D351" s="493" t="s">
        <v>114</v>
      </c>
      <c r="E351" s="411" t="s">
        <v>341</v>
      </c>
      <c r="F351" s="565" t="s">
        <v>271</v>
      </c>
      <c r="G351" s="611"/>
      <c r="H351" s="557" t="s">
        <v>39</v>
      </c>
      <c r="I351" s="649">
        <v>56</v>
      </c>
      <c r="J351" s="649">
        <v>56</v>
      </c>
      <c r="K351" s="649">
        <v>56</v>
      </c>
      <c r="L351" s="550" t="s">
        <v>2036</v>
      </c>
      <c r="M351" s="558" t="s">
        <v>291</v>
      </c>
      <c r="N351" s="558">
        <v>20</v>
      </c>
      <c r="O351" s="559">
        <v>0</v>
      </c>
      <c r="P351" s="564">
        <v>0</v>
      </c>
      <c r="Q351" s="564">
        <v>20</v>
      </c>
      <c r="R351" s="632">
        <v>0</v>
      </c>
      <c r="S351" s="563">
        <v>0</v>
      </c>
      <c r="T351" s="560">
        <v>15</v>
      </c>
      <c r="U351" s="560">
        <v>10</v>
      </c>
      <c r="V351" s="560">
        <v>0</v>
      </c>
      <c r="W351" s="560">
        <v>0</v>
      </c>
      <c r="X351" s="560">
        <v>0</v>
      </c>
      <c r="Y351" s="560">
        <v>0</v>
      </c>
      <c r="Z351" s="560">
        <v>0</v>
      </c>
      <c r="AA351" s="119">
        <f>INDEX('SPECIAL CONDITIONS '!$A$9:$D$174,MATCH('PRINT TARIFF'!$E351,'SPECIAL CONDITIONS '!$C$9:$C$174,0),MATCH("ID",'SPECIAL CONDITIONS '!$A$8:$D$8,0))</f>
        <v>72</v>
      </c>
      <c r="AB351" s="117" t="s">
        <v>223</v>
      </c>
      <c r="AC351" s="120" t="s">
        <v>224</v>
      </c>
      <c r="AD351" s="120" t="s">
        <v>225</v>
      </c>
      <c r="AE351" s="120">
        <v>1000</v>
      </c>
      <c r="AF351" s="121">
        <f>HOME!$F$18</f>
        <v>46204</v>
      </c>
      <c r="AG351" s="121">
        <f>HOME!$L$18</f>
        <v>46217</v>
      </c>
      <c r="AH351" s="122" t="b">
        <v>1</v>
      </c>
      <c r="AI351" s="176"/>
      <c r="AJ351" s="172"/>
      <c r="AK351" s="193"/>
      <c r="AL351" s="602"/>
      <c r="AM351" s="122"/>
      <c r="AN351" s="122"/>
    </row>
    <row r="352" spans="1:40" s="123" customFormat="1" ht="12.75" customHeight="1" x14ac:dyDescent="0.2">
      <c r="A352" s="411" t="s">
        <v>437</v>
      </c>
      <c r="B352" s="544" t="s">
        <v>238</v>
      </c>
      <c r="C352" s="617" t="s">
        <v>128</v>
      </c>
      <c r="D352" s="493" t="s">
        <v>114</v>
      </c>
      <c r="E352" s="411" t="s">
        <v>341</v>
      </c>
      <c r="F352" s="565" t="s">
        <v>271</v>
      </c>
      <c r="G352" s="611"/>
      <c r="H352" s="557" t="s">
        <v>39</v>
      </c>
      <c r="I352" s="649">
        <v>35</v>
      </c>
      <c r="J352" s="649">
        <v>35</v>
      </c>
      <c r="K352" s="649">
        <v>35</v>
      </c>
      <c r="L352" s="550" t="s">
        <v>173</v>
      </c>
      <c r="M352" s="558"/>
      <c r="N352" s="558">
        <v>25</v>
      </c>
      <c r="O352" s="559">
        <v>0</v>
      </c>
      <c r="P352" s="564">
        <v>0</v>
      </c>
      <c r="Q352" s="564">
        <v>20</v>
      </c>
      <c r="R352" s="632">
        <v>0</v>
      </c>
      <c r="S352" s="563">
        <v>0</v>
      </c>
      <c r="T352" s="560">
        <v>7</v>
      </c>
      <c r="U352" s="560">
        <v>0</v>
      </c>
      <c r="V352" s="560">
        <v>0</v>
      </c>
      <c r="W352" s="560">
        <v>0</v>
      </c>
      <c r="X352" s="560">
        <v>0</v>
      </c>
      <c r="Y352" s="560">
        <v>0</v>
      </c>
      <c r="Z352" s="560">
        <v>0</v>
      </c>
      <c r="AA352" s="119">
        <f>INDEX('SPECIAL CONDITIONS '!$A$9:$D$174,MATCH('PRINT TARIFF'!$E352,'SPECIAL CONDITIONS '!$C$9:$C$174,0),MATCH("ID",'SPECIAL CONDITIONS '!$A$8:$D$8,0))</f>
        <v>72</v>
      </c>
      <c r="AB352" s="117" t="s">
        <v>223</v>
      </c>
      <c r="AC352" s="120" t="s">
        <v>224</v>
      </c>
      <c r="AD352" s="120" t="s">
        <v>225</v>
      </c>
      <c r="AE352" s="120">
        <v>1000</v>
      </c>
      <c r="AF352" s="121">
        <f>HOME!$F$18</f>
        <v>46204</v>
      </c>
      <c r="AG352" s="121">
        <f>HOME!$L$18</f>
        <v>46217</v>
      </c>
      <c r="AH352" s="122" t="b">
        <v>1</v>
      </c>
      <c r="AI352" s="176"/>
      <c r="AJ352" s="172"/>
      <c r="AK352" s="193"/>
      <c r="AL352" s="602"/>
      <c r="AM352" s="122"/>
      <c r="AN352" s="122"/>
    </row>
    <row r="353" spans="1:40" s="123" customFormat="1" ht="12.75" customHeight="1" x14ac:dyDescent="0.2">
      <c r="A353" s="411" t="s">
        <v>436</v>
      </c>
      <c r="B353" s="544" t="s">
        <v>239</v>
      </c>
      <c r="C353" s="617" t="s">
        <v>128</v>
      </c>
      <c r="D353" s="493" t="s">
        <v>114</v>
      </c>
      <c r="E353" s="411" t="s">
        <v>341</v>
      </c>
      <c r="F353" s="565" t="s">
        <v>271</v>
      </c>
      <c r="G353" s="611"/>
      <c r="H353" s="557" t="s">
        <v>39</v>
      </c>
      <c r="I353" s="649">
        <v>35</v>
      </c>
      <c r="J353" s="649">
        <v>35</v>
      </c>
      <c r="K353" s="649">
        <v>35</v>
      </c>
      <c r="L353" s="550" t="s">
        <v>173</v>
      </c>
      <c r="M353" s="558"/>
      <c r="N353" s="558">
        <v>29</v>
      </c>
      <c r="O353" s="559">
        <v>0</v>
      </c>
      <c r="P353" s="564">
        <v>0</v>
      </c>
      <c r="Q353" s="564">
        <v>20</v>
      </c>
      <c r="R353" s="632">
        <v>0</v>
      </c>
      <c r="S353" s="563">
        <v>0</v>
      </c>
      <c r="T353" s="560">
        <v>7</v>
      </c>
      <c r="U353" s="560">
        <v>0</v>
      </c>
      <c r="V353" s="560">
        <v>0</v>
      </c>
      <c r="W353" s="560">
        <v>0</v>
      </c>
      <c r="X353" s="560">
        <v>0</v>
      </c>
      <c r="Y353" s="560">
        <v>0</v>
      </c>
      <c r="Z353" s="560">
        <v>0</v>
      </c>
      <c r="AA353" s="119">
        <f>INDEX('SPECIAL CONDITIONS '!$A$9:$D$174,MATCH('PRINT TARIFF'!$E353,'SPECIAL CONDITIONS '!$C$9:$C$174,0),MATCH("ID",'SPECIAL CONDITIONS '!$A$8:$D$8,0))</f>
        <v>72</v>
      </c>
      <c r="AB353" s="117" t="s">
        <v>223</v>
      </c>
      <c r="AC353" s="120" t="s">
        <v>224</v>
      </c>
      <c r="AD353" s="120" t="s">
        <v>225</v>
      </c>
      <c r="AE353" s="120">
        <v>1000</v>
      </c>
      <c r="AF353" s="121">
        <f>HOME!$F$18</f>
        <v>46204</v>
      </c>
      <c r="AG353" s="121">
        <f>HOME!$L$18</f>
        <v>46217</v>
      </c>
      <c r="AH353" s="122" t="b">
        <v>1</v>
      </c>
      <c r="AI353" s="176"/>
      <c r="AJ353" s="172"/>
      <c r="AK353" s="193"/>
      <c r="AL353" s="602"/>
      <c r="AM353" s="122"/>
      <c r="AN353" s="122"/>
    </row>
    <row r="354" spans="1:40" s="123" customFormat="1" ht="12.75" customHeight="1" x14ac:dyDescent="0.2">
      <c r="A354" s="411" t="s">
        <v>438</v>
      </c>
      <c r="B354" s="544" t="s">
        <v>236</v>
      </c>
      <c r="C354" s="617" t="s">
        <v>128</v>
      </c>
      <c r="D354" s="493" t="s">
        <v>114</v>
      </c>
      <c r="E354" s="411" t="s">
        <v>2275</v>
      </c>
      <c r="F354" s="565" t="s">
        <v>2276</v>
      </c>
      <c r="G354" s="611"/>
      <c r="H354" s="557" t="s">
        <v>39</v>
      </c>
      <c r="I354" s="656">
        <v>83</v>
      </c>
      <c r="J354" s="656">
        <v>83</v>
      </c>
      <c r="K354" s="656">
        <v>83</v>
      </c>
      <c r="L354" s="640" t="s">
        <v>2266</v>
      </c>
      <c r="M354" s="641" t="s">
        <v>276</v>
      </c>
      <c r="N354" s="641">
        <v>54</v>
      </c>
      <c r="O354" s="559">
        <v>0</v>
      </c>
      <c r="P354" s="564">
        <v>0</v>
      </c>
      <c r="Q354" s="564">
        <v>20</v>
      </c>
      <c r="R354" s="632">
        <v>0</v>
      </c>
      <c r="S354" s="563">
        <v>0</v>
      </c>
      <c r="T354" s="639">
        <v>15</v>
      </c>
      <c r="U354" s="560">
        <v>0</v>
      </c>
      <c r="V354" s="560">
        <v>0</v>
      </c>
      <c r="W354" s="560">
        <v>0</v>
      </c>
      <c r="X354" s="560">
        <v>0</v>
      </c>
      <c r="Y354" s="560">
        <v>0</v>
      </c>
      <c r="Z354" s="560">
        <v>0</v>
      </c>
      <c r="AA354" s="119">
        <f>INDEX('SPECIAL CONDITIONS '!$A$9:$D$174,MATCH('PRINT TARIFF'!$E354,'SPECIAL CONDITIONS '!$C$9:$C$174,0),MATCH("ID",'SPECIAL CONDITIONS '!$A$8:$D$8,0))</f>
        <v>73</v>
      </c>
      <c r="AB354" s="117" t="s">
        <v>223</v>
      </c>
      <c r="AC354" s="120" t="s">
        <v>224</v>
      </c>
      <c r="AD354" s="120" t="s">
        <v>225</v>
      </c>
      <c r="AE354" s="120">
        <v>1000</v>
      </c>
      <c r="AF354" s="121">
        <f>HOME!$F$18</f>
        <v>46204</v>
      </c>
      <c r="AG354" s="121">
        <f>HOME!$L$18</f>
        <v>46217</v>
      </c>
      <c r="AH354" s="122" t="b">
        <v>1</v>
      </c>
      <c r="AI354" s="176"/>
      <c r="AJ354" s="172"/>
      <c r="AK354" s="193"/>
      <c r="AL354" s="602"/>
      <c r="AM354" s="122"/>
      <c r="AN354" s="122"/>
    </row>
    <row r="355" spans="1:40" s="123" customFormat="1" ht="12.75" customHeight="1" x14ac:dyDescent="0.2">
      <c r="A355" s="411" t="s">
        <v>437</v>
      </c>
      <c r="B355" s="544" t="s">
        <v>238</v>
      </c>
      <c r="C355" s="617" t="s">
        <v>128</v>
      </c>
      <c r="D355" s="493" t="s">
        <v>114</v>
      </c>
      <c r="E355" s="411" t="s">
        <v>2275</v>
      </c>
      <c r="F355" s="565" t="s">
        <v>2276</v>
      </c>
      <c r="G355" s="611"/>
      <c r="H355" s="557" t="s">
        <v>39</v>
      </c>
      <c r="I355" s="656">
        <v>83</v>
      </c>
      <c r="J355" s="656">
        <v>83</v>
      </c>
      <c r="K355" s="656">
        <v>83</v>
      </c>
      <c r="L355" s="640" t="s">
        <v>2266</v>
      </c>
      <c r="M355" s="641" t="s">
        <v>276</v>
      </c>
      <c r="N355" s="641">
        <v>43</v>
      </c>
      <c r="O355" s="559">
        <v>0</v>
      </c>
      <c r="P355" s="564">
        <v>0</v>
      </c>
      <c r="Q355" s="564">
        <v>20</v>
      </c>
      <c r="R355" s="632">
        <v>0</v>
      </c>
      <c r="S355" s="563">
        <v>0</v>
      </c>
      <c r="T355" s="639">
        <v>15</v>
      </c>
      <c r="U355" s="560">
        <v>0</v>
      </c>
      <c r="V355" s="560">
        <v>0</v>
      </c>
      <c r="W355" s="560">
        <v>0</v>
      </c>
      <c r="X355" s="560">
        <v>0</v>
      </c>
      <c r="Y355" s="560">
        <v>0</v>
      </c>
      <c r="Z355" s="560">
        <v>0</v>
      </c>
      <c r="AA355" s="119">
        <f>INDEX('SPECIAL CONDITIONS '!$A$9:$D$174,MATCH('PRINT TARIFF'!$E355,'SPECIAL CONDITIONS '!$C$9:$C$174,0),MATCH("ID",'SPECIAL CONDITIONS '!$A$8:$D$8,0))</f>
        <v>73</v>
      </c>
      <c r="AB355" s="117" t="s">
        <v>223</v>
      </c>
      <c r="AC355" s="120" t="s">
        <v>224</v>
      </c>
      <c r="AD355" s="120" t="s">
        <v>225</v>
      </c>
      <c r="AE355" s="120">
        <v>1000</v>
      </c>
      <c r="AF355" s="121">
        <f>HOME!$F$18</f>
        <v>46204</v>
      </c>
      <c r="AG355" s="121">
        <f>HOME!$L$18</f>
        <v>46217</v>
      </c>
      <c r="AH355" s="122" t="b">
        <v>1</v>
      </c>
      <c r="AI355" s="176"/>
      <c r="AJ355" s="172"/>
      <c r="AK355" s="193"/>
      <c r="AL355" s="602"/>
      <c r="AM355" s="122"/>
      <c r="AN355" s="122"/>
    </row>
    <row r="356" spans="1:40" s="123" customFormat="1" ht="12.75" customHeight="1" x14ac:dyDescent="0.2">
      <c r="A356" s="411" t="s">
        <v>436</v>
      </c>
      <c r="B356" s="544" t="s">
        <v>239</v>
      </c>
      <c r="C356" s="617" t="s">
        <v>128</v>
      </c>
      <c r="D356" s="493" t="s">
        <v>114</v>
      </c>
      <c r="E356" s="411" t="s">
        <v>2275</v>
      </c>
      <c r="F356" s="565" t="s">
        <v>2276</v>
      </c>
      <c r="G356" s="611"/>
      <c r="H356" s="557" t="s">
        <v>39</v>
      </c>
      <c r="I356" s="656">
        <v>83</v>
      </c>
      <c r="J356" s="656">
        <v>83</v>
      </c>
      <c r="K356" s="656">
        <v>83</v>
      </c>
      <c r="L356" s="640" t="s">
        <v>2266</v>
      </c>
      <c r="M356" s="641" t="s">
        <v>276</v>
      </c>
      <c r="N356" s="641">
        <v>44</v>
      </c>
      <c r="O356" s="559">
        <v>0</v>
      </c>
      <c r="P356" s="564">
        <v>0</v>
      </c>
      <c r="Q356" s="564">
        <v>20</v>
      </c>
      <c r="R356" s="632">
        <v>0</v>
      </c>
      <c r="S356" s="563">
        <v>0</v>
      </c>
      <c r="T356" s="639">
        <v>15</v>
      </c>
      <c r="U356" s="560">
        <v>0</v>
      </c>
      <c r="V356" s="560">
        <v>0</v>
      </c>
      <c r="W356" s="560">
        <v>0</v>
      </c>
      <c r="X356" s="560">
        <v>0</v>
      </c>
      <c r="Y356" s="560">
        <v>0</v>
      </c>
      <c r="Z356" s="560">
        <v>0</v>
      </c>
      <c r="AA356" s="119">
        <f>INDEX('SPECIAL CONDITIONS '!$A$9:$D$174,MATCH('PRINT TARIFF'!$E356,'SPECIAL CONDITIONS '!$C$9:$C$174,0),MATCH("ID",'SPECIAL CONDITIONS '!$A$8:$D$8,0))</f>
        <v>73</v>
      </c>
      <c r="AB356" s="117" t="s">
        <v>223</v>
      </c>
      <c r="AC356" s="120" t="s">
        <v>224</v>
      </c>
      <c r="AD356" s="120" t="s">
        <v>225</v>
      </c>
      <c r="AE356" s="120">
        <v>1000</v>
      </c>
      <c r="AF356" s="121">
        <f>HOME!$F$18</f>
        <v>46204</v>
      </c>
      <c r="AG356" s="121">
        <f>HOME!$L$18</f>
        <v>46217</v>
      </c>
      <c r="AH356" s="122" t="b">
        <v>1</v>
      </c>
      <c r="AI356" s="176"/>
      <c r="AJ356" s="172"/>
      <c r="AK356" s="193"/>
      <c r="AL356" s="602"/>
      <c r="AM356" s="122"/>
      <c r="AN356" s="122"/>
    </row>
    <row r="357" spans="1:40" s="123" customFormat="1" ht="12.75" customHeight="1" x14ac:dyDescent="0.2">
      <c r="A357" s="411" t="s">
        <v>439</v>
      </c>
      <c r="B357" s="544" t="s">
        <v>235</v>
      </c>
      <c r="C357" s="617" t="s">
        <v>128</v>
      </c>
      <c r="D357" s="493" t="s">
        <v>114</v>
      </c>
      <c r="E357" s="411" t="s">
        <v>342</v>
      </c>
      <c r="F357" s="565" t="s">
        <v>272</v>
      </c>
      <c r="G357" s="611"/>
      <c r="H357" s="557" t="s">
        <v>39</v>
      </c>
      <c r="I357" s="649">
        <v>56</v>
      </c>
      <c r="J357" s="649">
        <v>56</v>
      </c>
      <c r="K357" s="649">
        <v>56</v>
      </c>
      <c r="L357" s="550" t="s">
        <v>2036</v>
      </c>
      <c r="M357" s="558" t="s">
        <v>291</v>
      </c>
      <c r="N357" s="558">
        <v>34</v>
      </c>
      <c r="O357" s="559">
        <v>0</v>
      </c>
      <c r="P357" s="564">
        <v>0</v>
      </c>
      <c r="Q357" s="564">
        <v>20</v>
      </c>
      <c r="R357" s="632">
        <v>0</v>
      </c>
      <c r="S357" s="563">
        <v>0</v>
      </c>
      <c r="T357" s="560">
        <v>13</v>
      </c>
      <c r="U357" s="560">
        <v>10</v>
      </c>
      <c r="V357" s="560">
        <v>0</v>
      </c>
      <c r="W357" s="560">
        <v>0</v>
      </c>
      <c r="X357" s="560">
        <v>0</v>
      </c>
      <c r="Y357" s="560">
        <v>0</v>
      </c>
      <c r="Z357" s="560">
        <v>0</v>
      </c>
      <c r="AA357" s="119">
        <f>INDEX('SPECIAL CONDITIONS '!$A$9:$D$174,MATCH('PRINT TARIFF'!$E357,'SPECIAL CONDITIONS '!$C$9:$C$174,0),MATCH("ID",'SPECIAL CONDITIONS '!$A$8:$D$8,0))</f>
        <v>74</v>
      </c>
      <c r="AB357" s="117" t="s">
        <v>223</v>
      </c>
      <c r="AC357" s="120" t="s">
        <v>224</v>
      </c>
      <c r="AD357" s="120" t="s">
        <v>225</v>
      </c>
      <c r="AE357" s="120">
        <v>1000</v>
      </c>
      <c r="AF357" s="121">
        <f>HOME!$F$18</f>
        <v>46204</v>
      </c>
      <c r="AG357" s="121">
        <f>HOME!$L$18</f>
        <v>46217</v>
      </c>
      <c r="AH357" s="122" t="b">
        <v>1</v>
      </c>
      <c r="AI357" s="176"/>
      <c r="AJ357" s="172"/>
      <c r="AK357" s="193"/>
      <c r="AL357" s="602"/>
      <c r="AM357" s="122"/>
      <c r="AN357" s="122"/>
    </row>
    <row r="358" spans="1:40" s="123" customFormat="1" ht="12.75" customHeight="1" x14ac:dyDescent="0.2">
      <c r="A358" s="411" t="s">
        <v>438</v>
      </c>
      <c r="B358" s="544" t="s">
        <v>236</v>
      </c>
      <c r="C358" s="617" t="s">
        <v>128</v>
      </c>
      <c r="D358" s="493" t="s">
        <v>114</v>
      </c>
      <c r="E358" s="411" t="s">
        <v>342</v>
      </c>
      <c r="F358" s="565" t="s">
        <v>272</v>
      </c>
      <c r="G358" s="611"/>
      <c r="H358" s="557" t="s">
        <v>39</v>
      </c>
      <c r="I358" s="649">
        <v>56</v>
      </c>
      <c r="J358" s="649">
        <v>56</v>
      </c>
      <c r="K358" s="649">
        <v>56</v>
      </c>
      <c r="L358" s="550" t="s">
        <v>2036</v>
      </c>
      <c r="M358" s="558" t="s">
        <v>291</v>
      </c>
      <c r="N358" s="558">
        <v>24</v>
      </c>
      <c r="O358" s="559">
        <v>0</v>
      </c>
      <c r="P358" s="564">
        <v>0</v>
      </c>
      <c r="Q358" s="564">
        <v>20</v>
      </c>
      <c r="R358" s="632">
        <v>0</v>
      </c>
      <c r="S358" s="563">
        <v>0</v>
      </c>
      <c r="T358" s="560">
        <v>13</v>
      </c>
      <c r="U358" s="560">
        <v>10</v>
      </c>
      <c r="V358" s="560">
        <v>0</v>
      </c>
      <c r="W358" s="560">
        <v>0</v>
      </c>
      <c r="X358" s="560">
        <v>0</v>
      </c>
      <c r="Y358" s="560">
        <v>0</v>
      </c>
      <c r="Z358" s="560">
        <v>0</v>
      </c>
      <c r="AA358" s="119">
        <f>INDEX('SPECIAL CONDITIONS '!$A$9:$D$174,MATCH('PRINT TARIFF'!$E358,'SPECIAL CONDITIONS '!$C$9:$C$174,0),MATCH("ID",'SPECIAL CONDITIONS '!$A$8:$D$8,0))</f>
        <v>74</v>
      </c>
      <c r="AB358" s="117" t="s">
        <v>223</v>
      </c>
      <c r="AC358" s="120" t="s">
        <v>224</v>
      </c>
      <c r="AD358" s="120" t="s">
        <v>225</v>
      </c>
      <c r="AE358" s="120">
        <v>1000</v>
      </c>
      <c r="AF358" s="121">
        <f>HOME!$F$18</f>
        <v>46204</v>
      </c>
      <c r="AG358" s="121">
        <f>HOME!$L$18</f>
        <v>46217</v>
      </c>
      <c r="AH358" s="122" t="b">
        <v>1</v>
      </c>
      <c r="AI358" s="176"/>
      <c r="AJ358" s="172"/>
      <c r="AK358" s="193"/>
      <c r="AL358" s="602"/>
      <c r="AM358" s="122"/>
      <c r="AN358" s="122"/>
    </row>
    <row r="359" spans="1:40" s="123" customFormat="1" ht="12.75" customHeight="1" x14ac:dyDescent="0.2">
      <c r="A359" s="411" t="s">
        <v>440</v>
      </c>
      <c r="B359" s="544" t="s">
        <v>237</v>
      </c>
      <c r="C359" s="617" t="s">
        <v>128</v>
      </c>
      <c r="D359" s="493" t="s">
        <v>114</v>
      </c>
      <c r="E359" s="411" t="s">
        <v>342</v>
      </c>
      <c r="F359" s="565" t="s">
        <v>272</v>
      </c>
      <c r="G359" s="611"/>
      <c r="H359" s="557" t="s">
        <v>39</v>
      </c>
      <c r="I359" s="649">
        <v>56</v>
      </c>
      <c r="J359" s="649">
        <v>56</v>
      </c>
      <c r="K359" s="649">
        <v>56</v>
      </c>
      <c r="L359" s="550" t="s">
        <v>2036</v>
      </c>
      <c r="M359" s="558" t="s">
        <v>291</v>
      </c>
      <c r="N359" s="558">
        <v>22</v>
      </c>
      <c r="O359" s="559">
        <v>0</v>
      </c>
      <c r="P359" s="564">
        <v>0</v>
      </c>
      <c r="Q359" s="564">
        <v>20</v>
      </c>
      <c r="R359" s="632">
        <v>0</v>
      </c>
      <c r="S359" s="563">
        <v>0</v>
      </c>
      <c r="T359" s="560">
        <v>13</v>
      </c>
      <c r="U359" s="560">
        <v>10</v>
      </c>
      <c r="V359" s="560">
        <v>0</v>
      </c>
      <c r="W359" s="560">
        <v>0</v>
      </c>
      <c r="X359" s="560">
        <v>0</v>
      </c>
      <c r="Y359" s="560">
        <v>0</v>
      </c>
      <c r="Z359" s="560">
        <v>0</v>
      </c>
      <c r="AA359" s="119">
        <f>INDEX('SPECIAL CONDITIONS '!$A$9:$D$174,MATCH('PRINT TARIFF'!$E359,'SPECIAL CONDITIONS '!$C$9:$C$174,0),MATCH("ID",'SPECIAL CONDITIONS '!$A$8:$D$8,0))</f>
        <v>74</v>
      </c>
      <c r="AB359" s="117" t="s">
        <v>223</v>
      </c>
      <c r="AC359" s="120" t="s">
        <v>224</v>
      </c>
      <c r="AD359" s="120" t="s">
        <v>225</v>
      </c>
      <c r="AE359" s="120">
        <v>1000</v>
      </c>
      <c r="AF359" s="121">
        <f>HOME!$F$18</f>
        <v>46204</v>
      </c>
      <c r="AG359" s="121">
        <f>HOME!$L$18</f>
        <v>46217</v>
      </c>
      <c r="AH359" s="122" t="b">
        <v>1</v>
      </c>
      <c r="AI359" s="176"/>
      <c r="AJ359" s="172"/>
      <c r="AK359" s="193"/>
      <c r="AL359" s="602"/>
      <c r="AM359" s="122"/>
      <c r="AN359" s="122"/>
    </row>
    <row r="360" spans="1:40" s="123" customFormat="1" ht="12.75" customHeight="1" x14ac:dyDescent="0.2">
      <c r="A360" s="411" t="s">
        <v>437</v>
      </c>
      <c r="B360" s="544" t="s">
        <v>238</v>
      </c>
      <c r="C360" s="617" t="s">
        <v>128</v>
      </c>
      <c r="D360" s="493" t="s">
        <v>114</v>
      </c>
      <c r="E360" s="411" t="s">
        <v>342</v>
      </c>
      <c r="F360" s="565" t="s">
        <v>272</v>
      </c>
      <c r="G360" s="611"/>
      <c r="H360" s="557" t="s">
        <v>39</v>
      </c>
      <c r="I360" s="649">
        <v>56</v>
      </c>
      <c r="J360" s="649">
        <v>56</v>
      </c>
      <c r="K360" s="649">
        <v>56</v>
      </c>
      <c r="L360" s="550" t="s">
        <v>2036</v>
      </c>
      <c r="M360" s="558" t="s">
        <v>291</v>
      </c>
      <c r="N360" s="558">
        <v>25</v>
      </c>
      <c r="O360" s="559">
        <v>0</v>
      </c>
      <c r="P360" s="564">
        <v>0</v>
      </c>
      <c r="Q360" s="564">
        <v>20</v>
      </c>
      <c r="R360" s="632">
        <v>0</v>
      </c>
      <c r="S360" s="563">
        <v>0</v>
      </c>
      <c r="T360" s="560">
        <v>13</v>
      </c>
      <c r="U360" s="560">
        <v>10</v>
      </c>
      <c r="V360" s="560">
        <v>0</v>
      </c>
      <c r="W360" s="560">
        <v>0</v>
      </c>
      <c r="X360" s="560">
        <v>0</v>
      </c>
      <c r="Y360" s="560">
        <v>0</v>
      </c>
      <c r="Z360" s="560">
        <v>0</v>
      </c>
      <c r="AA360" s="119">
        <f>INDEX('SPECIAL CONDITIONS '!$A$9:$D$174,MATCH('PRINT TARIFF'!$E360,'SPECIAL CONDITIONS '!$C$9:$C$174,0),MATCH("ID",'SPECIAL CONDITIONS '!$A$8:$D$8,0))</f>
        <v>74</v>
      </c>
      <c r="AB360" s="117" t="s">
        <v>223</v>
      </c>
      <c r="AC360" s="120" t="s">
        <v>224</v>
      </c>
      <c r="AD360" s="120" t="s">
        <v>225</v>
      </c>
      <c r="AE360" s="120">
        <v>1000</v>
      </c>
      <c r="AF360" s="121">
        <f>HOME!$F$18</f>
        <v>46204</v>
      </c>
      <c r="AG360" s="121">
        <f>HOME!$L$18</f>
        <v>46217</v>
      </c>
      <c r="AH360" s="122" t="b">
        <v>1</v>
      </c>
      <c r="AI360" s="176"/>
      <c r="AJ360" s="172"/>
      <c r="AK360" s="193"/>
      <c r="AL360" s="602"/>
      <c r="AM360" s="122"/>
      <c r="AN360" s="122"/>
    </row>
    <row r="361" spans="1:40" s="123" customFormat="1" ht="12.75" customHeight="1" x14ac:dyDescent="0.2">
      <c r="A361" s="411" t="s">
        <v>436</v>
      </c>
      <c r="B361" s="544" t="s">
        <v>239</v>
      </c>
      <c r="C361" s="617" t="s">
        <v>128</v>
      </c>
      <c r="D361" s="493" t="s">
        <v>114</v>
      </c>
      <c r="E361" s="411" t="s">
        <v>342</v>
      </c>
      <c r="F361" s="565" t="s">
        <v>272</v>
      </c>
      <c r="G361" s="611"/>
      <c r="H361" s="557" t="s">
        <v>39</v>
      </c>
      <c r="I361" s="649">
        <v>56</v>
      </c>
      <c r="J361" s="649">
        <v>56</v>
      </c>
      <c r="K361" s="649">
        <v>56</v>
      </c>
      <c r="L361" s="550" t="s">
        <v>2036</v>
      </c>
      <c r="M361" s="558" t="s">
        <v>291</v>
      </c>
      <c r="N361" s="558">
        <v>27</v>
      </c>
      <c r="O361" s="559">
        <v>0</v>
      </c>
      <c r="P361" s="564">
        <v>0</v>
      </c>
      <c r="Q361" s="564">
        <v>20</v>
      </c>
      <c r="R361" s="632">
        <v>0</v>
      </c>
      <c r="S361" s="563">
        <v>0</v>
      </c>
      <c r="T361" s="560">
        <v>13</v>
      </c>
      <c r="U361" s="560">
        <v>10</v>
      </c>
      <c r="V361" s="560">
        <v>0</v>
      </c>
      <c r="W361" s="560">
        <v>0</v>
      </c>
      <c r="X361" s="560">
        <v>0</v>
      </c>
      <c r="Y361" s="560">
        <v>0</v>
      </c>
      <c r="Z361" s="560">
        <v>0</v>
      </c>
      <c r="AA361" s="119">
        <f>INDEX('SPECIAL CONDITIONS '!$A$9:$D$174,MATCH('PRINT TARIFF'!$E361,'SPECIAL CONDITIONS '!$C$9:$C$174,0),MATCH("ID",'SPECIAL CONDITIONS '!$A$8:$D$8,0))</f>
        <v>74</v>
      </c>
      <c r="AB361" s="117" t="s">
        <v>223</v>
      </c>
      <c r="AC361" s="120" t="s">
        <v>224</v>
      </c>
      <c r="AD361" s="120" t="s">
        <v>225</v>
      </c>
      <c r="AE361" s="120">
        <v>1000</v>
      </c>
      <c r="AF361" s="121">
        <f>HOME!$F$18</f>
        <v>46204</v>
      </c>
      <c r="AG361" s="121">
        <f>HOME!$L$18</f>
        <v>46217</v>
      </c>
      <c r="AH361" s="122" t="b">
        <v>1</v>
      </c>
      <c r="AI361" s="176"/>
      <c r="AJ361" s="172"/>
      <c r="AK361" s="193"/>
      <c r="AL361" s="602"/>
      <c r="AM361" s="122"/>
      <c r="AN361" s="122"/>
    </row>
    <row r="362" spans="1:40" s="123" customFormat="1" ht="12.75" customHeight="1" x14ac:dyDescent="0.2">
      <c r="A362" s="411" t="s">
        <v>439</v>
      </c>
      <c r="B362" s="544" t="s">
        <v>235</v>
      </c>
      <c r="C362" s="617" t="s">
        <v>128</v>
      </c>
      <c r="D362" s="493" t="s">
        <v>114</v>
      </c>
      <c r="E362" s="411" t="s">
        <v>115</v>
      </c>
      <c r="F362" s="565" t="s">
        <v>273</v>
      </c>
      <c r="G362" s="611"/>
      <c r="H362" s="557" t="s">
        <v>39</v>
      </c>
      <c r="I362" s="649">
        <v>56</v>
      </c>
      <c r="J362" s="649">
        <v>56</v>
      </c>
      <c r="K362" s="649">
        <v>56</v>
      </c>
      <c r="L362" s="550" t="s">
        <v>2036</v>
      </c>
      <c r="M362" s="558" t="s">
        <v>291</v>
      </c>
      <c r="N362" s="558">
        <v>32</v>
      </c>
      <c r="O362" s="559">
        <v>0</v>
      </c>
      <c r="P362" s="564">
        <v>0</v>
      </c>
      <c r="Q362" s="564">
        <v>20</v>
      </c>
      <c r="R362" s="632">
        <v>0</v>
      </c>
      <c r="S362" s="563">
        <v>0</v>
      </c>
      <c r="T362" s="560">
        <v>15</v>
      </c>
      <c r="U362" s="560">
        <v>10</v>
      </c>
      <c r="V362" s="560">
        <v>0</v>
      </c>
      <c r="W362" s="560">
        <v>0</v>
      </c>
      <c r="X362" s="560">
        <v>0</v>
      </c>
      <c r="Y362" s="560">
        <v>0</v>
      </c>
      <c r="Z362" s="560">
        <v>0</v>
      </c>
      <c r="AA362" s="119">
        <f>INDEX('SPECIAL CONDITIONS '!$A$9:$D$174,MATCH('PRINT TARIFF'!$E362,'SPECIAL CONDITIONS '!$C$9:$C$174,0),MATCH("ID",'SPECIAL CONDITIONS '!$A$8:$D$8,0))</f>
        <v>75</v>
      </c>
      <c r="AB362" s="117" t="s">
        <v>223</v>
      </c>
      <c r="AC362" s="120" t="s">
        <v>224</v>
      </c>
      <c r="AD362" s="120" t="s">
        <v>225</v>
      </c>
      <c r="AE362" s="120">
        <v>1000</v>
      </c>
      <c r="AF362" s="121">
        <f>HOME!$F$18</f>
        <v>46204</v>
      </c>
      <c r="AG362" s="121">
        <f>HOME!$L$18</f>
        <v>46217</v>
      </c>
      <c r="AH362" s="122" t="b">
        <v>1</v>
      </c>
      <c r="AI362" s="176"/>
      <c r="AJ362" s="172"/>
      <c r="AK362" s="193"/>
      <c r="AL362" s="602"/>
      <c r="AM362" s="122"/>
      <c r="AN362" s="122"/>
    </row>
    <row r="363" spans="1:40" s="123" customFormat="1" ht="12.75" customHeight="1" x14ac:dyDescent="0.2">
      <c r="A363" s="411" t="s">
        <v>438</v>
      </c>
      <c r="B363" s="544" t="s">
        <v>236</v>
      </c>
      <c r="C363" s="617" t="s">
        <v>128</v>
      </c>
      <c r="D363" s="493" t="s">
        <v>114</v>
      </c>
      <c r="E363" s="411" t="s">
        <v>115</v>
      </c>
      <c r="F363" s="565" t="s">
        <v>273</v>
      </c>
      <c r="G363" s="611"/>
      <c r="H363" s="557" t="s">
        <v>39</v>
      </c>
      <c r="I363" s="649">
        <v>56</v>
      </c>
      <c r="J363" s="649">
        <v>56</v>
      </c>
      <c r="K363" s="649">
        <v>56</v>
      </c>
      <c r="L363" s="550" t="s">
        <v>2036</v>
      </c>
      <c r="M363" s="558" t="s">
        <v>291</v>
      </c>
      <c r="N363" s="558">
        <v>22</v>
      </c>
      <c r="O363" s="559">
        <v>0</v>
      </c>
      <c r="P363" s="564">
        <v>0</v>
      </c>
      <c r="Q363" s="564">
        <v>20</v>
      </c>
      <c r="R363" s="632">
        <v>0</v>
      </c>
      <c r="S363" s="563">
        <v>0</v>
      </c>
      <c r="T363" s="560">
        <v>15</v>
      </c>
      <c r="U363" s="560">
        <v>10</v>
      </c>
      <c r="V363" s="560">
        <v>0</v>
      </c>
      <c r="W363" s="560">
        <v>0</v>
      </c>
      <c r="X363" s="560">
        <v>0</v>
      </c>
      <c r="Y363" s="560">
        <v>0</v>
      </c>
      <c r="Z363" s="560">
        <v>0</v>
      </c>
      <c r="AA363" s="119">
        <f>INDEX('SPECIAL CONDITIONS '!$A$9:$D$174,MATCH('PRINT TARIFF'!$E363,'SPECIAL CONDITIONS '!$C$9:$C$174,0),MATCH("ID",'SPECIAL CONDITIONS '!$A$8:$D$8,0))</f>
        <v>75</v>
      </c>
      <c r="AB363" s="117" t="s">
        <v>223</v>
      </c>
      <c r="AC363" s="120" t="s">
        <v>224</v>
      </c>
      <c r="AD363" s="120" t="s">
        <v>225</v>
      </c>
      <c r="AE363" s="120">
        <v>1000</v>
      </c>
      <c r="AF363" s="121">
        <f>HOME!$F$18</f>
        <v>46204</v>
      </c>
      <c r="AG363" s="121">
        <f>HOME!$L$18</f>
        <v>46217</v>
      </c>
      <c r="AH363" s="122" t="b">
        <v>1</v>
      </c>
      <c r="AI363" s="176"/>
      <c r="AJ363" s="172"/>
      <c r="AK363" s="193"/>
      <c r="AL363" s="602"/>
      <c r="AM363" s="122"/>
      <c r="AN363" s="122"/>
    </row>
    <row r="364" spans="1:40" s="123" customFormat="1" ht="12.75" customHeight="1" x14ac:dyDescent="0.2">
      <c r="A364" s="411" t="s">
        <v>440</v>
      </c>
      <c r="B364" s="544" t="s">
        <v>237</v>
      </c>
      <c r="C364" s="617" t="s">
        <v>128</v>
      </c>
      <c r="D364" s="493" t="s">
        <v>114</v>
      </c>
      <c r="E364" s="411" t="s">
        <v>115</v>
      </c>
      <c r="F364" s="565" t="s">
        <v>273</v>
      </c>
      <c r="G364" s="611"/>
      <c r="H364" s="557" t="s">
        <v>39</v>
      </c>
      <c r="I364" s="649">
        <v>56</v>
      </c>
      <c r="J364" s="649">
        <v>56</v>
      </c>
      <c r="K364" s="649">
        <v>56</v>
      </c>
      <c r="L364" s="550" t="s">
        <v>2036</v>
      </c>
      <c r="M364" s="558" t="s">
        <v>291</v>
      </c>
      <c r="N364" s="558">
        <v>20</v>
      </c>
      <c r="O364" s="559">
        <v>0</v>
      </c>
      <c r="P364" s="564">
        <v>0</v>
      </c>
      <c r="Q364" s="564">
        <v>20</v>
      </c>
      <c r="R364" s="632">
        <v>0</v>
      </c>
      <c r="S364" s="563">
        <v>0</v>
      </c>
      <c r="T364" s="560">
        <v>15</v>
      </c>
      <c r="U364" s="560">
        <v>10</v>
      </c>
      <c r="V364" s="560">
        <v>0</v>
      </c>
      <c r="W364" s="560">
        <v>0</v>
      </c>
      <c r="X364" s="560">
        <v>0</v>
      </c>
      <c r="Y364" s="560">
        <v>0</v>
      </c>
      <c r="Z364" s="560">
        <v>0</v>
      </c>
      <c r="AA364" s="119">
        <f>INDEX('SPECIAL CONDITIONS '!$A$9:$D$174,MATCH('PRINT TARIFF'!$E364,'SPECIAL CONDITIONS '!$C$9:$C$174,0),MATCH("ID",'SPECIAL CONDITIONS '!$A$8:$D$8,0))</f>
        <v>75</v>
      </c>
      <c r="AB364" s="117" t="s">
        <v>223</v>
      </c>
      <c r="AC364" s="120" t="s">
        <v>224</v>
      </c>
      <c r="AD364" s="120" t="s">
        <v>225</v>
      </c>
      <c r="AE364" s="120">
        <v>1000</v>
      </c>
      <c r="AF364" s="121">
        <f>HOME!$F$18</f>
        <v>46204</v>
      </c>
      <c r="AG364" s="121">
        <f>HOME!$L$18</f>
        <v>46217</v>
      </c>
      <c r="AH364" s="122" t="b">
        <v>1</v>
      </c>
      <c r="AI364" s="176"/>
      <c r="AJ364" s="172"/>
      <c r="AK364" s="193"/>
      <c r="AL364" s="602"/>
      <c r="AM364" s="122"/>
      <c r="AN364" s="122"/>
    </row>
    <row r="365" spans="1:40" s="123" customFormat="1" ht="12.75" customHeight="1" x14ac:dyDescent="0.2">
      <c r="A365" s="411" t="s">
        <v>437</v>
      </c>
      <c r="B365" s="544" t="s">
        <v>238</v>
      </c>
      <c r="C365" s="617" t="s">
        <v>128</v>
      </c>
      <c r="D365" s="493" t="s">
        <v>114</v>
      </c>
      <c r="E365" s="411" t="s">
        <v>115</v>
      </c>
      <c r="F365" s="565" t="s">
        <v>273</v>
      </c>
      <c r="G365" s="611"/>
      <c r="H365" s="557" t="s">
        <v>39</v>
      </c>
      <c r="I365" s="649">
        <v>35</v>
      </c>
      <c r="J365" s="649">
        <v>35</v>
      </c>
      <c r="K365" s="649">
        <v>35</v>
      </c>
      <c r="L365" s="550" t="s">
        <v>173</v>
      </c>
      <c r="M365" s="558"/>
      <c r="N365" s="558">
        <v>25</v>
      </c>
      <c r="O365" s="559">
        <v>0</v>
      </c>
      <c r="P365" s="564">
        <v>0</v>
      </c>
      <c r="Q365" s="564">
        <v>20</v>
      </c>
      <c r="R365" s="632">
        <v>0</v>
      </c>
      <c r="S365" s="563">
        <v>0</v>
      </c>
      <c r="T365" s="560">
        <v>7</v>
      </c>
      <c r="U365" s="560">
        <v>0</v>
      </c>
      <c r="V365" s="560">
        <v>0</v>
      </c>
      <c r="W365" s="560">
        <v>0</v>
      </c>
      <c r="X365" s="560">
        <v>0</v>
      </c>
      <c r="Y365" s="560">
        <v>0</v>
      </c>
      <c r="Z365" s="560">
        <v>0</v>
      </c>
      <c r="AA365" s="119">
        <f>INDEX('SPECIAL CONDITIONS '!$A$9:$D$174,MATCH('PRINT TARIFF'!$E365,'SPECIAL CONDITIONS '!$C$9:$C$174,0),MATCH("ID",'SPECIAL CONDITIONS '!$A$8:$D$8,0))</f>
        <v>75</v>
      </c>
      <c r="AB365" s="117" t="s">
        <v>223</v>
      </c>
      <c r="AC365" s="120" t="s">
        <v>224</v>
      </c>
      <c r="AD365" s="120" t="s">
        <v>225</v>
      </c>
      <c r="AE365" s="120">
        <v>1000</v>
      </c>
      <c r="AF365" s="121">
        <f>HOME!$F$18</f>
        <v>46204</v>
      </c>
      <c r="AG365" s="121">
        <f>HOME!$L$18</f>
        <v>46217</v>
      </c>
      <c r="AH365" s="122" t="b">
        <v>1</v>
      </c>
      <c r="AI365" s="176"/>
      <c r="AJ365" s="172"/>
      <c r="AK365" s="193"/>
      <c r="AL365" s="602"/>
      <c r="AM365" s="122"/>
      <c r="AN365" s="122"/>
    </row>
    <row r="366" spans="1:40" s="123" customFormat="1" ht="12.75" customHeight="1" x14ac:dyDescent="0.2">
      <c r="A366" s="411" t="s">
        <v>436</v>
      </c>
      <c r="B366" s="544" t="s">
        <v>239</v>
      </c>
      <c r="C366" s="617" t="s">
        <v>128</v>
      </c>
      <c r="D366" s="493" t="s">
        <v>114</v>
      </c>
      <c r="E366" s="411" t="s">
        <v>115</v>
      </c>
      <c r="F366" s="565" t="s">
        <v>273</v>
      </c>
      <c r="G366" s="611"/>
      <c r="H366" s="557" t="s">
        <v>39</v>
      </c>
      <c r="I366" s="649">
        <v>35</v>
      </c>
      <c r="J366" s="649">
        <v>35</v>
      </c>
      <c r="K366" s="649">
        <v>35</v>
      </c>
      <c r="L366" s="550" t="s">
        <v>173</v>
      </c>
      <c r="M366" s="558"/>
      <c r="N366" s="558">
        <v>29</v>
      </c>
      <c r="O366" s="559">
        <v>0</v>
      </c>
      <c r="P366" s="564">
        <v>0</v>
      </c>
      <c r="Q366" s="564">
        <v>20</v>
      </c>
      <c r="R366" s="632">
        <v>0</v>
      </c>
      <c r="S366" s="563">
        <v>0</v>
      </c>
      <c r="T366" s="560">
        <v>7</v>
      </c>
      <c r="U366" s="560">
        <v>0</v>
      </c>
      <c r="V366" s="560">
        <v>0</v>
      </c>
      <c r="W366" s="560">
        <v>0</v>
      </c>
      <c r="X366" s="560">
        <v>0</v>
      </c>
      <c r="Y366" s="560">
        <v>0</v>
      </c>
      <c r="Z366" s="560">
        <v>0</v>
      </c>
      <c r="AA366" s="119">
        <f>INDEX('SPECIAL CONDITIONS '!$A$9:$D$174,MATCH('PRINT TARIFF'!$E366,'SPECIAL CONDITIONS '!$C$9:$C$174,0),MATCH("ID",'SPECIAL CONDITIONS '!$A$8:$D$8,0))</f>
        <v>75</v>
      </c>
      <c r="AB366" s="117" t="s">
        <v>223</v>
      </c>
      <c r="AC366" s="120" t="s">
        <v>224</v>
      </c>
      <c r="AD366" s="120" t="s">
        <v>225</v>
      </c>
      <c r="AE366" s="120">
        <v>1000</v>
      </c>
      <c r="AF366" s="121">
        <f>HOME!$F$18</f>
        <v>46204</v>
      </c>
      <c r="AG366" s="121">
        <f>HOME!$L$18</f>
        <v>46217</v>
      </c>
      <c r="AH366" s="122" t="b">
        <v>1</v>
      </c>
      <c r="AI366" s="176"/>
      <c r="AJ366" s="172"/>
      <c r="AK366" s="193"/>
      <c r="AL366" s="602"/>
      <c r="AM366" s="122"/>
      <c r="AN366" s="122"/>
    </row>
    <row r="367" spans="1:40" s="123" customFormat="1" ht="12.75" customHeight="1" x14ac:dyDescent="0.2">
      <c r="A367" s="411" t="s">
        <v>439</v>
      </c>
      <c r="B367" s="544" t="s">
        <v>235</v>
      </c>
      <c r="C367" s="617" t="s">
        <v>128</v>
      </c>
      <c r="D367" s="561" t="s">
        <v>114</v>
      </c>
      <c r="E367" s="411" t="s">
        <v>343</v>
      </c>
      <c r="F367" s="562" t="s">
        <v>274</v>
      </c>
      <c r="G367" s="609"/>
      <c r="H367" s="557" t="s">
        <v>39</v>
      </c>
      <c r="I367" s="649">
        <v>56</v>
      </c>
      <c r="J367" s="649">
        <v>56</v>
      </c>
      <c r="K367" s="649">
        <v>56</v>
      </c>
      <c r="L367" s="550" t="s">
        <v>2036</v>
      </c>
      <c r="M367" s="558" t="s">
        <v>291</v>
      </c>
      <c r="N367" s="558">
        <v>35</v>
      </c>
      <c r="O367" s="559">
        <v>0</v>
      </c>
      <c r="P367" s="564">
        <v>0</v>
      </c>
      <c r="Q367" s="564">
        <v>20</v>
      </c>
      <c r="R367" s="632">
        <v>0</v>
      </c>
      <c r="S367" s="563">
        <v>0</v>
      </c>
      <c r="T367" s="560">
        <v>13</v>
      </c>
      <c r="U367" s="560">
        <v>10</v>
      </c>
      <c r="V367" s="560">
        <v>0</v>
      </c>
      <c r="W367" s="560">
        <v>0</v>
      </c>
      <c r="X367" s="560">
        <v>0</v>
      </c>
      <c r="Y367" s="560">
        <v>0</v>
      </c>
      <c r="Z367" s="560">
        <v>0</v>
      </c>
      <c r="AA367" s="119">
        <f>INDEX('SPECIAL CONDITIONS '!$A$9:$D$174,MATCH('PRINT TARIFF'!$E367,'SPECIAL CONDITIONS '!$C$9:$C$174,0),MATCH("ID",'SPECIAL CONDITIONS '!$A$8:$D$8,0))</f>
        <v>76</v>
      </c>
      <c r="AB367" s="117" t="s">
        <v>223</v>
      </c>
      <c r="AC367" s="120" t="s">
        <v>224</v>
      </c>
      <c r="AD367" s="120" t="s">
        <v>225</v>
      </c>
      <c r="AE367" s="120">
        <v>1000</v>
      </c>
      <c r="AF367" s="121">
        <f>HOME!$F$18</f>
        <v>46204</v>
      </c>
      <c r="AG367" s="121">
        <f>HOME!$L$18</f>
        <v>46217</v>
      </c>
      <c r="AH367" s="122" t="b">
        <v>1</v>
      </c>
      <c r="AI367" s="176"/>
      <c r="AJ367" s="172"/>
      <c r="AK367" s="193"/>
      <c r="AL367" s="602"/>
      <c r="AM367" s="122"/>
      <c r="AN367" s="122"/>
    </row>
    <row r="368" spans="1:40" s="123" customFormat="1" ht="12.75" customHeight="1" x14ac:dyDescent="0.2">
      <c r="A368" s="411" t="s">
        <v>438</v>
      </c>
      <c r="B368" s="544" t="s">
        <v>236</v>
      </c>
      <c r="C368" s="617" t="s">
        <v>128</v>
      </c>
      <c r="D368" s="561" t="s">
        <v>114</v>
      </c>
      <c r="E368" s="411" t="s">
        <v>343</v>
      </c>
      <c r="F368" s="562" t="s">
        <v>274</v>
      </c>
      <c r="G368" s="609"/>
      <c r="H368" s="557" t="s">
        <v>39</v>
      </c>
      <c r="I368" s="649">
        <v>56</v>
      </c>
      <c r="J368" s="649">
        <v>56</v>
      </c>
      <c r="K368" s="649">
        <v>56</v>
      </c>
      <c r="L368" s="550" t="s">
        <v>2036</v>
      </c>
      <c r="M368" s="558" t="s">
        <v>291</v>
      </c>
      <c r="N368" s="558">
        <v>27</v>
      </c>
      <c r="O368" s="559">
        <v>0</v>
      </c>
      <c r="P368" s="564">
        <v>0</v>
      </c>
      <c r="Q368" s="564">
        <v>20</v>
      </c>
      <c r="R368" s="632">
        <v>0</v>
      </c>
      <c r="S368" s="563">
        <v>0</v>
      </c>
      <c r="T368" s="560">
        <v>13</v>
      </c>
      <c r="U368" s="560">
        <v>10</v>
      </c>
      <c r="V368" s="560">
        <v>0</v>
      </c>
      <c r="W368" s="560">
        <v>0</v>
      </c>
      <c r="X368" s="560">
        <v>0</v>
      </c>
      <c r="Y368" s="560">
        <v>0</v>
      </c>
      <c r="Z368" s="560">
        <v>0</v>
      </c>
      <c r="AA368" s="119">
        <f>INDEX('SPECIAL CONDITIONS '!$A$9:$D$174,MATCH('PRINT TARIFF'!$E368,'SPECIAL CONDITIONS '!$C$9:$C$174,0),MATCH("ID",'SPECIAL CONDITIONS '!$A$8:$D$8,0))</f>
        <v>76</v>
      </c>
      <c r="AB368" s="117" t="s">
        <v>223</v>
      </c>
      <c r="AC368" s="120" t="s">
        <v>224</v>
      </c>
      <c r="AD368" s="120" t="s">
        <v>225</v>
      </c>
      <c r="AE368" s="120">
        <v>1000</v>
      </c>
      <c r="AF368" s="121">
        <f>HOME!$F$18</f>
        <v>46204</v>
      </c>
      <c r="AG368" s="121">
        <f>HOME!$L$18</f>
        <v>46217</v>
      </c>
      <c r="AH368" s="122" t="b">
        <v>1</v>
      </c>
      <c r="AI368" s="176"/>
      <c r="AJ368" s="172"/>
      <c r="AK368" s="193"/>
      <c r="AL368" s="602"/>
      <c r="AM368" s="122"/>
      <c r="AN368" s="122"/>
    </row>
    <row r="369" spans="1:40" s="123" customFormat="1" ht="12.75" customHeight="1" x14ac:dyDescent="0.2">
      <c r="A369" s="411" t="s">
        <v>440</v>
      </c>
      <c r="B369" s="544" t="s">
        <v>237</v>
      </c>
      <c r="C369" s="617" t="s">
        <v>128</v>
      </c>
      <c r="D369" s="561" t="s">
        <v>114</v>
      </c>
      <c r="E369" s="411" t="s">
        <v>343</v>
      </c>
      <c r="F369" s="562" t="s">
        <v>274</v>
      </c>
      <c r="G369" s="609"/>
      <c r="H369" s="557" t="s">
        <v>39</v>
      </c>
      <c r="I369" s="649">
        <v>56</v>
      </c>
      <c r="J369" s="649">
        <v>56</v>
      </c>
      <c r="K369" s="649">
        <v>56</v>
      </c>
      <c r="L369" s="550" t="s">
        <v>2036</v>
      </c>
      <c r="M369" s="558" t="s">
        <v>291</v>
      </c>
      <c r="N369" s="558">
        <v>24</v>
      </c>
      <c r="O369" s="559">
        <v>0</v>
      </c>
      <c r="P369" s="564">
        <v>0</v>
      </c>
      <c r="Q369" s="564">
        <v>20</v>
      </c>
      <c r="R369" s="632">
        <v>0</v>
      </c>
      <c r="S369" s="563">
        <v>0</v>
      </c>
      <c r="T369" s="560">
        <v>13</v>
      </c>
      <c r="U369" s="560">
        <v>10</v>
      </c>
      <c r="V369" s="560">
        <v>0</v>
      </c>
      <c r="W369" s="560">
        <v>0</v>
      </c>
      <c r="X369" s="560">
        <v>0</v>
      </c>
      <c r="Y369" s="560">
        <v>0</v>
      </c>
      <c r="Z369" s="560">
        <v>0</v>
      </c>
      <c r="AA369" s="119">
        <f>INDEX('SPECIAL CONDITIONS '!$A$9:$D$174,MATCH('PRINT TARIFF'!$E369,'SPECIAL CONDITIONS '!$C$9:$C$174,0),MATCH("ID",'SPECIAL CONDITIONS '!$A$8:$D$8,0))</f>
        <v>76</v>
      </c>
      <c r="AB369" s="117" t="s">
        <v>223</v>
      </c>
      <c r="AC369" s="120" t="s">
        <v>224</v>
      </c>
      <c r="AD369" s="120" t="s">
        <v>225</v>
      </c>
      <c r="AE369" s="120">
        <v>1000</v>
      </c>
      <c r="AF369" s="121">
        <f>HOME!$F$18</f>
        <v>46204</v>
      </c>
      <c r="AG369" s="121">
        <f>HOME!$L$18</f>
        <v>46217</v>
      </c>
      <c r="AH369" s="122" t="b">
        <v>1</v>
      </c>
      <c r="AI369" s="176"/>
      <c r="AJ369" s="172"/>
      <c r="AK369" s="193"/>
      <c r="AL369" s="602"/>
      <c r="AM369" s="122"/>
      <c r="AN369" s="122"/>
    </row>
    <row r="370" spans="1:40" s="123" customFormat="1" ht="12.75" customHeight="1" x14ac:dyDescent="0.2">
      <c r="A370" s="411" t="s">
        <v>437</v>
      </c>
      <c r="B370" s="544" t="s">
        <v>238</v>
      </c>
      <c r="C370" s="617" t="s">
        <v>128</v>
      </c>
      <c r="D370" s="561" t="s">
        <v>114</v>
      </c>
      <c r="E370" s="411" t="s">
        <v>343</v>
      </c>
      <c r="F370" s="562" t="s">
        <v>274</v>
      </c>
      <c r="G370" s="609"/>
      <c r="H370" s="557" t="s">
        <v>39</v>
      </c>
      <c r="I370" s="649">
        <v>35</v>
      </c>
      <c r="J370" s="649">
        <v>35</v>
      </c>
      <c r="K370" s="649">
        <v>35</v>
      </c>
      <c r="L370" s="550" t="s">
        <v>173</v>
      </c>
      <c r="M370" s="558"/>
      <c r="N370" s="558">
        <v>27</v>
      </c>
      <c r="O370" s="559">
        <v>0</v>
      </c>
      <c r="P370" s="564">
        <v>0</v>
      </c>
      <c r="Q370" s="564">
        <v>20</v>
      </c>
      <c r="R370" s="632">
        <v>0</v>
      </c>
      <c r="S370" s="563">
        <v>0</v>
      </c>
      <c r="T370" s="560">
        <v>7</v>
      </c>
      <c r="U370" s="560">
        <v>0</v>
      </c>
      <c r="V370" s="560">
        <v>0</v>
      </c>
      <c r="W370" s="560">
        <v>0</v>
      </c>
      <c r="X370" s="560">
        <v>0</v>
      </c>
      <c r="Y370" s="560">
        <v>0</v>
      </c>
      <c r="Z370" s="560">
        <v>0</v>
      </c>
      <c r="AA370" s="119">
        <f>INDEX('SPECIAL CONDITIONS '!$A$9:$D$174,MATCH('PRINT TARIFF'!$E370,'SPECIAL CONDITIONS '!$C$9:$C$174,0),MATCH("ID",'SPECIAL CONDITIONS '!$A$8:$D$8,0))</f>
        <v>76</v>
      </c>
      <c r="AB370" s="117" t="s">
        <v>223</v>
      </c>
      <c r="AC370" s="120" t="s">
        <v>224</v>
      </c>
      <c r="AD370" s="120" t="s">
        <v>225</v>
      </c>
      <c r="AE370" s="120">
        <v>1000</v>
      </c>
      <c r="AF370" s="121">
        <f>HOME!$F$18</f>
        <v>46204</v>
      </c>
      <c r="AG370" s="121">
        <f>HOME!$L$18</f>
        <v>46217</v>
      </c>
      <c r="AH370" s="122" t="b">
        <v>1</v>
      </c>
      <c r="AI370" s="176"/>
      <c r="AJ370" s="172"/>
      <c r="AK370" s="193"/>
      <c r="AL370" s="602"/>
      <c r="AM370" s="122"/>
      <c r="AN370" s="122"/>
    </row>
    <row r="371" spans="1:40" s="123" customFormat="1" ht="12.75" customHeight="1" x14ac:dyDescent="0.2">
      <c r="A371" s="411" t="s">
        <v>436</v>
      </c>
      <c r="B371" s="544" t="s">
        <v>239</v>
      </c>
      <c r="C371" s="617" t="s">
        <v>128</v>
      </c>
      <c r="D371" s="561" t="s">
        <v>114</v>
      </c>
      <c r="E371" s="411" t="s">
        <v>343</v>
      </c>
      <c r="F371" s="562" t="s">
        <v>274</v>
      </c>
      <c r="G371" s="609"/>
      <c r="H371" s="557" t="s">
        <v>39</v>
      </c>
      <c r="I371" s="649">
        <v>35</v>
      </c>
      <c r="J371" s="649">
        <v>35</v>
      </c>
      <c r="K371" s="649">
        <v>35</v>
      </c>
      <c r="L371" s="550" t="s">
        <v>173</v>
      </c>
      <c r="M371" s="558"/>
      <c r="N371" s="558">
        <v>31</v>
      </c>
      <c r="O371" s="559">
        <v>0</v>
      </c>
      <c r="P371" s="564">
        <v>0</v>
      </c>
      <c r="Q371" s="564">
        <v>20</v>
      </c>
      <c r="R371" s="632">
        <v>0</v>
      </c>
      <c r="S371" s="563">
        <v>0</v>
      </c>
      <c r="T371" s="560">
        <v>7</v>
      </c>
      <c r="U371" s="560">
        <v>0</v>
      </c>
      <c r="V371" s="560">
        <v>0</v>
      </c>
      <c r="W371" s="560">
        <v>0</v>
      </c>
      <c r="X371" s="560">
        <v>0</v>
      </c>
      <c r="Y371" s="560">
        <v>0</v>
      </c>
      <c r="Z371" s="560">
        <v>0</v>
      </c>
      <c r="AA371" s="119">
        <f>INDEX('SPECIAL CONDITIONS '!$A$9:$D$174,MATCH('PRINT TARIFF'!$E371,'SPECIAL CONDITIONS '!$C$9:$C$174,0),MATCH("ID",'SPECIAL CONDITIONS '!$A$8:$D$8,0))</f>
        <v>76</v>
      </c>
      <c r="AB371" s="117" t="s">
        <v>223</v>
      </c>
      <c r="AC371" s="120" t="s">
        <v>224</v>
      </c>
      <c r="AD371" s="120" t="s">
        <v>225</v>
      </c>
      <c r="AE371" s="120">
        <v>1000</v>
      </c>
      <c r="AF371" s="121">
        <f>HOME!$F$18</f>
        <v>46204</v>
      </c>
      <c r="AG371" s="121">
        <f>HOME!$L$18</f>
        <v>46217</v>
      </c>
      <c r="AH371" s="122" t="b">
        <v>1</v>
      </c>
      <c r="AI371" s="176"/>
      <c r="AJ371" s="172"/>
      <c r="AK371" s="193"/>
      <c r="AL371" s="602"/>
      <c r="AM371" s="122"/>
      <c r="AN371" s="122"/>
    </row>
    <row r="372" spans="1:40" s="123" customFormat="1" ht="12.75" customHeight="1" x14ac:dyDescent="0.2">
      <c r="A372" s="411" t="s">
        <v>439</v>
      </c>
      <c r="B372" s="544" t="s">
        <v>235</v>
      </c>
      <c r="C372" s="617" t="s">
        <v>128</v>
      </c>
      <c r="D372" s="493" t="s">
        <v>114</v>
      </c>
      <c r="E372" s="411" t="s">
        <v>373</v>
      </c>
      <c r="F372" s="565" t="s">
        <v>275</v>
      </c>
      <c r="G372" s="611"/>
      <c r="H372" s="557" t="s">
        <v>39</v>
      </c>
      <c r="I372" s="649">
        <v>56</v>
      </c>
      <c r="J372" s="649">
        <v>56</v>
      </c>
      <c r="K372" s="649">
        <v>56</v>
      </c>
      <c r="L372" s="550" t="s">
        <v>2036</v>
      </c>
      <c r="M372" s="558" t="s">
        <v>291</v>
      </c>
      <c r="N372" s="558">
        <v>35</v>
      </c>
      <c r="O372" s="559">
        <v>0</v>
      </c>
      <c r="P372" s="564">
        <v>0</v>
      </c>
      <c r="Q372" s="564">
        <v>20</v>
      </c>
      <c r="R372" s="632">
        <v>0</v>
      </c>
      <c r="S372" s="563">
        <v>0</v>
      </c>
      <c r="T372" s="560">
        <v>13</v>
      </c>
      <c r="U372" s="560">
        <v>10</v>
      </c>
      <c r="V372" s="560">
        <v>0</v>
      </c>
      <c r="W372" s="560">
        <v>0</v>
      </c>
      <c r="X372" s="560">
        <v>0</v>
      </c>
      <c r="Y372" s="560">
        <v>0</v>
      </c>
      <c r="Z372" s="560">
        <v>0</v>
      </c>
      <c r="AA372" s="119">
        <f>INDEX('SPECIAL CONDITIONS '!$A$9:$D$174,MATCH('PRINT TARIFF'!$E372,'SPECIAL CONDITIONS '!$C$9:$C$174,0),MATCH("ID",'SPECIAL CONDITIONS '!$A$8:$D$8,0))</f>
        <v>77</v>
      </c>
      <c r="AB372" s="117" t="s">
        <v>223</v>
      </c>
      <c r="AC372" s="120" t="s">
        <v>224</v>
      </c>
      <c r="AD372" s="120" t="s">
        <v>225</v>
      </c>
      <c r="AE372" s="120">
        <v>1000</v>
      </c>
      <c r="AF372" s="121">
        <f>HOME!$F$18</f>
        <v>46204</v>
      </c>
      <c r="AG372" s="121">
        <f>HOME!$L$18</f>
        <v>46217</v>
      </c>
      <c r="AH372" s="122" t="b">
        <v>1</v>
      </c>
      <c r="AI372" s="176"/>
      <c r="AJ372" s="172"/>
      <c r="AK372" s="193"/>
      <c r="AL372" s="602"/>
      <c r="AM372" s="122"/>
      <c r="AN372" s="122"/>
    </row>
    <row r="373" spans="1:40" s="123" customFormat="1" ht="12.75" customHeight="1" x14ac:dyDescent="0.2">
      <c r="A373" s="411" t="s">
        <v>438</v>
      </c>
      <c r="B373" s="544" t="s">
        <v>236</v>
      </c>
      <c r="C373" s="617" t="s">
        <v>128</v>
      </c>
      <c r="D373" s="493" t="s">
        <v>114</v>
      </c>
      <c r="E373" s="411" t="s">
        <v>373</v>
      </c>
      <c r="F373" s="565" t="s">
        <v>275</v>
      </c>
      <c r="G373" s="611"/>
      <c r="H373" s="557" t="s">
        <v>39</v>
      </c>
      <c r="I373" s="649">
        <v>56</v>
      </c>
      <c r="J373" s="649">
        <v>56</v>
      </c>
      <c r="K373" s="649">
        <v>56</v>
      </c>
      <c r="L373" s="550" t="s">
        <v>2036</v>
      </c>
      <c r="M373" s="558" t="s">
        <v>291</v>
      </c>
      <c r="N373" s="558">
        <v>27</v>
      </c>
      <c r="O373" s="559">
        <v>0</v>
      </c>
      <c r="P373" s="564">
        <v>0</v>
      </c>
      <c r="Q373" s="564">
        <v>20</v>
      </c>
      <c r="R373" s="632">
        <v>0</v>
      </c>
      <c r="S373" s="563">
        <v>0</v>
      </c>
      <c r="T373" s="560">
        <v>13</v>
      </c>
      <c r="U373" s="560">
        <v>10</v>
      </c>
      <c r="V373" s="560">
        <v>0</v>
      </c>
      <c r="W373" s="560">
        <v>0</v>
      </c>
      <c r="X373" s="560">
        <v>0</v>
      </c>
      <c r="Y373" s="560">
        <v>0</v>
      </c>
      <c r="Z373" s="560">
        <v>0</v>
      </c>
      <c r="AA373" s="119">
        <f>INDEX('SPECIAL CONDITIONS '!$A$9:$D$174,MATCH('PRINT TARIFF'!$E373,'SPECIAL CONDITIONS '!$C$9:$C$174,0),MATCH("ID",'SPECIAL CONDITIONS '!$A$8:$D$8,0))</f>
        <v>77</v>
      </c>
      <c r="AB373" s="117" t="s">
        <v>223</v>
      </c>
      <c r="AC373" s="120" t="s">
        <v>224</v>
      </c>
      <c r="AD373" s="120" t="s">
        <v>225</v>
      </c>
      <c r="AE373" s="120">
        <v>1000</v>
      </c>
      <c r="AF373" s="121">
        <f>HOME!$F$18</f>
        <v>46204</v>
      </c>
      <c r="AG373" s="121">
        <f>HOME!$L$18</f>
        <v>46217</v>
      </c>
      <c r="AH373" s="122" t="b">
        <v>1</v>
      </c>
      <c r="AI373" s="176"/>
      <c r="AJ373" s="172"/>
      <c r="AK373" s="193"/>
      <c r="AL373" s="602"/>
      <c r="AM373" s="122"/>
      <c r="AN373" s="122"/>
    </row>
    <row r="374" spans="1:40" s="123" customFormat="1" ht="12.75" customHeight="1" x14ac:dyDescent="0.2">
      <c r="A374" s="411" t="s">
        <v>440</v>
      </c>
      <c r="B374" s="544" t="s">
        <v>237</v>
      </c>
      <c r="C374" s="617" t="s">
        <v>128</v>
      </c>
      <c r="D374" s="493" t="s">
        <v>114</v>
      </c>
      <c r="E374" s="411" t="s">
        <v>373</v>
      </c>
      <c r="F374" s="565" t="s">
        <v>275</v>
      </c>
      <c r="G374" s="611"/>
      <c r="H374" s="557" t="s">
        <v>39</v>
      </c>
      <c r="I374" s="649">
        <v>56</v>
      </c>
      <c r="J374" s="649">
        <v>56</v>
      </c>
      <c r="K374" s="649">
        <v>56</v>
      </c>
      <c r="L374" s="550" t="s">
        <v>2036</v>
      </c>
      <c r="M374" s="558" t="s">
        <v>291</v>
      </c>
      <c r="N374" s="558">
        <v>24</v>
      </c>
      <c r="O374" s="559">
        <v>0</v>
      </c>
      <c r="P374" s="564">
        <v>0</v>
      </c>
      <c r="Q374" s="564">
        <v>20</v>
      </c>
      <c r="R374" s="632">
        <v>0</v>
      </c>
      <c r="S374" s="563">
        <v>0</v>
      </c>
      <c r="T374" s="560">
        <v>13</v>
      </c>
      <c r="U374" s="560">
        <v>10</v>
      </c>
      <c r="V374" s="560">
        <v>0</v>
      </c>
      <c r="W374" s="560">
        <v>0</v>
      </c>
      <c r="X374" s="560">
        <v>0</v>
      </c>
      <c r="Y374" s="560">
        <v>0</v>
      </c>
      <c r="Z374" s="560">
        <v>0</v>
      </c>
      <c r="AA374" s="119">
        <f>INDEX('SPECIAL CONDITIONS '!$A$9:$D$174,MATCH('PRINT TARIFF'!$E374,'SPECIAL CONDITIONS '!$C$9:$C$174,0),MATCH("ID",'SPECIAL CONDITIONS '!$A$8:$D$8,0))</f>
        <v>77</v>
      </c>
      <c r="AB374" s="117" t="s">
        <v>223</v>
      </c>
      <c r="AC374" s="120" t="s">
        <v>224</v>
      </c>
      <c r="AD374" s="120" t="s">
        <v>225</v>
      </c>
      <c r="AE374" s="120">
        <v>1000</v>
      </c>
      <c r="AF374" s="121">
        <f>HOME!$F$18</f>
        <v>46204</v>
      </c>
      <c r="AG374" s="121">
        <f>HOME!$L$18</f>
        <v>46217</v>
      </c>
      <c r="AH374" s="122" t="b">
        <v>1</v>
      </c>
      <c r="AI374" s="176"/>
      <c r="AJ374" s="172"/>
      <c r="AK374" s="193"/>
      <c r="AL374" s="602"/>
      <c r="AM374" s="122"/>
      <c r="AN374" s="122"/>
    </row>
    <row r="375" spans="1:40" s="123" customFormat="1" ht="12.75" customHeight="1" x14ac:dyDescent="0.2">
      <c r="A375" s="411" t="s">
        <v>437</v>
      </c>
      <c r="B375" s="544" t="s">
        <v>238</v>
      </c>
      <c r="C375" s="617" t="s">
        <v>128</v>
      </c>
      <c r="D375" s="493" t="s">
        <v>114</v>
      </c>
      <c r="E375" s="411" t="s">
        <v>373</v>
      </c>
      <c r="F375" s="565" t="s">
        <v>275</v>
      </c>
      <c r="G375" s="611"/>
      <c r="H375" s="557" t="s">
        <v>39</v>
      </c>
      <c r="I375" s="649">
        <v>35</v>
      </c>
      <c r="J375" s="649">
        <v>35</v>
      </c>
      <c r="K375" s="649">
        <v>35</v>
      </c>
      <c r="L375" s="550" t="s">
        <v>173</v>
      </c>
      <c r="M375" s="558"/>
      <c r="N375" s="558">
        <v>27</v>
      </c>
      <c r="O375" s="559">
        <v>0</v>
      </c>
      <c r="P375" s="564">
        <v>0</v>
      </c>
      <c r="Q375" s="564">
        <v>20</v>
      </c>
      <c r="R375" s="632">
        <v>0</v>
      </c>
      <c r="S375" s="563">
        <v>0</v>
      </c>
      <c r="T375" s="560">
        <v>7</v>
      </c>
      <c r="U375" s="560">
        <v>0</v>
      </c>
      <c r="V375" s="560">
        <v>0</v>
      </c>
      <c r="W375" s="560">
        <v>0</v>
      </c>
      <c r="X375" s="560">
        <v>0</v>
      </c>
      <c r="Y375" s="560">
        <v>0</v>
      </c>
      <c r="Z375" s="560">
        <v>0</v>
      </c>
      <c r="AA375" s="119">
        <f>INDEX('SPECIAL CONDITIONS '!$A$9:$D$174,MATCH('PRINT TARIFF'!$E375,'SPECIAL CONDITIONS '!$C$9:$C$174,0),MATCH("ID",'SPECIAL CONDITIONS '!$A$8:$D$8,0))</f>
        <v>77</v>
      </c>
      <c r="AB375" s="117" t="s">
        <v>223</v>
      </c>
      <c r="AC375" s="120" t="s">
        <v>224</v>
      </c>
      <c r="AD375" s="120" t="s">
        <v>225</v>
      </c>
      <c r="AE375" s="120">
        <v>1000</v>
      </c>
      <c r="AF375" s="121">
        <f>HOME!$F$18</f>
        <v>46204</v>
      </c>
      <c r="AG375" s="121">
        <f>HOME!$L$18</f>
        <v>46217</v>
      </c>
      <c r="AH375" s="122" t="b">
        <v>1</v>
      </c>
      <c r="AI375" s="176"/>
      <c r="AJ375" s="172"/>
      <c r="AK375" s="193"/>
      <c r="AL375" s="602"/>
      <c r="AM375" s="122"/>
      <c r="AN375" s="122"/>
    </row>
    <row r="376" spans="1:40" s="123" customFormat="1" ht="12.75" customHeight="1" x14ac:dyDescent="0.2">
      <c r="A376" s="411" t="s">
        <v>436</v>
      </c>
      <c r="B376" s="544" t="s">
        <v>239</v>
      </c>
      <c r="C376" s="617" t="s">
        <v>128</v>
      </c>
      <c r="D376" s="493" t="s">
        <v>114</v>
      </c>
      <c r="E376" s="411" t="s">
        <v>373</v>
      </c>
      <c r="F376" s="565" t="s">
        <v>275</v>
      </c>
      <c r="G376" s="611"/>
      <c r="H376" s="557" t="s">
        <v>39</v>
      </c>
      <c r="I376" s="649">
        <v>35</v>
      </c>
      <c r="J376" s="649">
        <v>35</v>
      </c>
      <c r="K376" s="649">
        <v>35</v>
      </c>
      <c r="L376" s="550" t="s">
        <v>173</v>
      </c>
      <c r="M376" s="558"/>
      <c r="N376" s="558">
        <v>31</v>
      </c>
      <c r="O376" s="559">
        <v>0</v>
      </c>
      <c r="P376" s="564">
        <v>0</v>
      </c>
      <c r="Q376" s="564">
        <v>20</v>
      </c>
      <c r="R376" s="632">
        <v>0</v>
      </c>
      <c r="S376" s="563">
        <v>0</v>
      </c>
      <c r="T376" s="560">
        <v>7</v>
      </c>
      <c r="U376" s="560">
        <v>0</v>
      </c>
      <c r="V376" s="560">
        <v>0</v>
      </c>
      <c r="W376" s="560">
        <v>0</v>
      </c>
      <c r="X376" s="560">
        <v>0</v>
      </c>
      <c r="Y376" s="560">
        <v>0</v>
      </c>
      <c r="Z376" s="560">
        <v>0</v>
      </c>
      <c r="AA376" s="119">
        <f>INDEX('SPECIAL CONDITIONS '!$A$9:$D$174,MATCH('PRINT TARIFF'!$E376,'SPECIAL CONDITIONS '!$C$9:$C$174,0),MATCH("ID",'SPECIAL CONDITIONS '!$A$8:$D$8,0))</f>
        <v>77</v>
      </c>
      <c r="AB376" s="117" t="s">
        <v>223</v>
      </c>
      <c r="AC376" s="120" t="s">
        <v>224</v>
      </c>
      <c r="AD376" s="120" t="s">
        <v>225</v>
      </c>
      <c r="AE376" s="120">
        <v>1000</v>
      </c>
      <c r="AF376" s="121">
        <f>HOME!$F$18</f>
        <v>46204</v>
      </c>
      <c r="AG376" s="121">
        <f>HOME!$L$18</f>
        <v>46217</v>
      </c>
      <c r="AH376" s="122" t="b">
        <v>1</v>
      </c>
      <c r="AI376" s="176"/>
      <c r="AJ376" s="172"/>
      <c r="AK376" s="193"/>
      <c r="AL376" s="602"/>
      <c r="AM376" s="122"/>
      <c r="AN376" s="122"/>
    </row>
    <row r="377" spans="1:40" s="123" customFormat="1" ht="12.75" customHeight="1" x14ac:dyDescent="0.2">
      <c r="A377" s="411" t="s">
        <v>439</v>
      </c>
      <c r="B377" s="544" t="s">
        <v>235</v>
      </c>
      <c r="C377" s="617" t="s">
        <v>128</v>
      </c>
      <c r="D377" s="561" t="s">
        <v>116</v>
      </c>
      <c r="E377" s="411" t="s">
        <v>400</v>
      </c>
      <c r="F377" s="562" t="s">
        <v>276</v>
      </c>
      <c r="G377" s="609"/>
      <c r="H377" s="557" t="s">
        <v>39</v>
      </c>
      <c r="I377" s="649">
        <v>61</v>
      </c>
      <c r="J377" s="649">
        <v>61</v>
      </c>
      <c r="K377" s="649">
        <v>61</v>
      </c>
      <c r="L377" s="550" t="s">
        <v>2036</v>
      </c>
      <c r="M377" s="558" t="s">
        <v>291</v>
      </c>
      <c r="N377" s="558">
        <v>34</v>
      </c>
      <c r="O377" s="559">
        <v>0</v>
      </c>
      <c r="P377" s="564">
        <v>0</v>
      </c>
      <c r="Q377" s="564">
        <v>20</v>
      </c>
      <c r="R377" s="632">
        <v>0</v>
      </c>
      <c r="S377" s="563">
        <v>0</v>
      </c>
      <c r="T377" s="560">
        <v>14</v>
      </c>
      <c r="U377" s="560">
        <v>10</v>
      </c>
      <c r="V377" s="560">
        <v>0</v>
      </c>
      <c r="W377" s="560">
        <v>0</v>
      </c>
      <c r="X377" s="560">
        <v>0</v>
      </c>
      <c r="Y377" s="560">
        <v>0</v>
      </c>
      <c r="Z377" s="560">
        <v>0</v>
      </c>
      <c r="AA377" s="119">
        <f>INDEX('SPECIAL CONDITIONS '!$A$9:$D$174,MATCH('PRINT TARIFF'!$E377,'SPECIAL CONDITIONS '!$C$9:$C$174,0),MATCH("ID",'SPECIAL CONDITIONS '!$A$8:$D$8,0))</f>
        <v>78</v>
      </c>
      <c r="AB377" s="117" t="s">
        <v>223</v>
      </c>
      <c r="AC377" s="120" t="s">
        <v>224</v>
      </c>
      <c r="AD377" s="120" t="s">
        <v>225</v>
      </c>
      <c r="AE377" s="120">
        <v>1000</v>
      </c>
      <c r="AF377" s="121">
        <f>HOME!$F$18</f>
        <v>46204</v>
      </c>
      <c r="AG377" s="121">
        <f>HOME!$L$18</f>
        <v>46217</v>
      </c>
      <c r="AH377" s="122" t="b">
        <v>1</v>
      </c>
      <c r="AI377" s="176"/>
      <c r="AJ377" s="172"/>
      <c r="AK377" s="193"/>
      <c r="AL377" s="602"/>
      <c r="AM377" s="122"/>
      <c r="AN377" s="122"/>
    </row>
    <row r="378" spans="1:40" s="123" customFormat="1" ht="12.75" customHeight="1" x14ac:dyDescent="0.2">
      <c r="A378" s="411" t="s">
        <v>438</v>
      </c>
      <c r="B378" s="544" t="s">
        <v>236</v>
      </c>
      <c r="C378" s="617" t="s">
        <v>128</v>
      </c>
      <c r="D378" s="561" t="s">
        <v>116</v>
      </c>
      <c r="E378" s="411" t="s">
        <v>400</v>
      </c>
      <c r="F378" s="562" t="s">
        <v>276</v>
      </c>
      <c r="G378" s="609"/>
      <c r="H378" s="557" t="s">
        <v>39</v>
      </c>
      <c r="I378" s="649">
        <v>29</v>
      </c>
      <c r="J378" s="649">
        <v>29</v>
      </c>
      <c r="K378" s="649">
        <v>29</v>
      </c>
      <c r="L378" s="550" t="s">
        <v>173</v>
      </c>
      <c r="M378" s="558"/>
      <c r="N378" s="558">
        <v>26</v>
      </c>
      <c r="O378" s="559">
        <v>0</v>
      </c>
      <c r="P378" s="564">
        <v>0</v>
      </c>
      <c r="Q378" s="564">
        <v>20</v>
      </c>
      <c r="R378" s="632">
        <v>0</v>
      </c>
      <c r="S378" s="563">
        <v>0</v>
      </c>
      <c r="T378" s="560">
        <v>7</v>
      </c>
      <c r="U378" s="560">
        <v>0</v>
      </c>
      <c r="V378" s="560">
        <v>0</v>
      </c>
      <c r="W378" s="560">
        <v>0</v>
      </c>
      <c r="X378" s="560">
        <v>0</v>
      </c>
      <c r="Y378" s="560">
        <v>0</v>
      </c>
      <c r="Z378" s="560">
        <v>0</v>
      </c>
      <c r="AA378" s="119">
        <f>INDEX('SPECIAL CONDITIONS '!$A$9:$D$174,MATCH('PRINT TARIFF'!$E378,'SPECIAL CONDITIONS '!$C$9:$C$174,0),MATCH("ID",'SPECIAL CONDITIONS '!$A$8:$D$8,0))</f>
        <v>78</v>
      </c>
      <c r="AB378" s="117" t="s">
        <v>223</v>
      </c>
      <c r="AC378" s="120" t="s">
        <v>224</v>
      </c>
      <c r="AD378" s="120" t="s">
        <v>225</v>
      </c>
      <c r="AE378" s="120">
        <v>1000</v>
      </c>
      <c r="AF378" s="121">
        <f>HOME!$F$18</f>
        <v>46204</v>
      </c>
      <c r="AG378" s="121">
        <f>HOME!$L$18</f>
        <v>46217</v>
      </c>
      <c r="AH378" s="122" t="b">
        <v>1</v>
      </c>
      <c r="AI378" s="176"/>
      <c r="AJ378" s="172"/>
      <c r="AK378" s="193"/>
      <c r="AL378" s="602"/>
      <c r="AM378" s="122"/>
      <c r="AN378" s="122"/>
    </row>
    <row r="379" spans="1:40" s="123" customFormat="1" ht="12.75" customHeight="1" x14ac:dyDescent="0.2">
      <c r="A379" s="411" t="s">
        <v>440</v>
      </c>
      <c r="B379" s="544" t="s">
        <v>237</v>
      </c>
      <c r="C379" s="617" t="s">
        <v>128</v>
      </c>
      <c r="D379" s="561" t="s">
        <v>116</v>
      </c>
      <c r="E379" s="411" t="s">
        <v>400</v>
      </c>
      <c r="F379" s="562" t="s">
        <v>276</v>
      </c>
      <c r="G379" s="609"/>
      <c r="H379" s="557" t="s">
        <v>39</v>
      </c>
      <c r="I379" s="649">
        <v>61</v>
      </c>
      <c r="J379" s="649">
        <v>61</v>
      </c>
      <c r="K379" s="649">
        <v>61</v>
      </c>
      <c r="L379" s="550" t="s">
        <v>2036</v>
      </c>
      <c r="M379" s="558" t="s">
        <v>291</v>
      </c>
      <c r="N379" s="558">
        <v>23</v>
      </c>
      <c r="O379" s="559">
        <v>0</v>
      </c>
      <c r="P379" s="564">
        <v>0</v>
      </c>
      <c r="Q379" s="564">
        <v>20</v>
      </c>
      <c r="R379" s="632">
        <v>0</v>
      </c>
      <c r="S379" s="563">
        <v>0</v>
      </c>
      <c r="T379" s="560">
        <v>14</v>
      </c>
      <c r="U379" s="560">
        <v>10</v>
      </c>
      <c r="V379" s="560">
        <v>0</v>
      </c>
      <c r="W379" s="560">
        <v>0</v>
      </c>
      <c r="X379" s="560">
        <v>0</v>
      </c>
      <c r="Y379" s="560">
        <v>0</v>
      </c>
      <c r="Z379" s="560">
        <v>0</v>
      </c>
      <c r="AA379" s="119">
        <f>INDEX('SPECIAL CONDITIONS '!$A$9:$D$174,MATCH('PRINT TARIFF'!$E379,'SPECIAL CONDITIONS '!$C$9:$C$174,0),MATCH("ID",'SPECIAL CONDITIONS '!$A$8:$D$8,0))</f>
        <v>78</v>
      </c>
      <c r="AB379" s="117" t="s">
        <v>223</v>
      </c>
      <c r="AC379" s="120" t="s">
        <v>224</v>
      </c>
      <c r="AD379" s="120" t="s">
        <v>225</v>
      </c>
      <c r="AE379" s="120">
        <v>1000</v>
      </c>
      <c r="AF379" s="121">
        <f>HOME!$F$18</f>
        <v>46204</v>
      </c>
      <c r="AG379" s="121">
        <f>HOME!$L$18</f>
        <v>46217</v>
      </c>
      <c r="AH379" s="122" t="b">
        <v>1</v>
      </c>
      <c r="AI379" s="176"/>
      <c r="AJ379" s="172"/>
      <c r="AK379" s="193"/>
      <c r="AL379" s="602"/>
      <c r="AM379" s="122"/>
      <c r="AN379" s="122"/>
    </row>
    <row r="380" spans="1:40" s="123" customFormat="1" ht="12.75" customHeight="1" x14ac:dyDescent="0.2">
      <c r="A380" s="411" t="s">
        <v>437</v>
      </c>
      <c r="B380" s="544" t="s">
        <v>238</v>
      </c>
      <c r="C380" s="617" t="s">
        <v>128</v>
      </c>
      <c r="D380" s="561" t="s">
        <v>116</v>
      </c>
      <c r="E380" s="411" t="s">
        <v>400</v>
      </c>
      <c r="F380" s="562" t="s">
        <v>276</v>
      </c>
      <c r="G380" s="609"/>
      <c r="H380" s="557" t="s">
        <v>39</v>
      </c>
      <c r="I380" s="649">
        <v>29</v>
      </c>
      <c r="J380" s="649">
        <v>29</v>
      </c>
      <c r="K380" s="649">
        <v>29</v>
      </c>
      <c r="L380" s="550" t="s">
        <v>173</v>
      </c>
      <c r="M380" s="558"/>
      <c r="N380" s="558">
        <v>20</v>
      </c>
      <c r="O380" s="559">
        <v>0</v>
      </c>
      <c r="P380" s="564">
        <v>0</v>
      </c>
      <c r="Q380" s="564">
        <v>20</v>
      </c>
      <c r="R380" s="632">
        <v>0</v>
      </c>
      <c r="S380" s="563">
        <v>0</v>
      </c>
      <c r="T380" s="560">
        <v>7</v>
      </c>
      <c r="U380" s="560">
        <v>0</v>
      </c>
      <c r="V380" s="560">
        <v>0</v>
      </c>
      <c r="W380" s="560">
        <v>0</v>
      </c>
      <c r="X380" s="560">
        <v>0</v>
      </c>
      <c r="Y380" s="560">
        <v>0</v>
      </c>
      <c r="Z380" s="560">
        <v>0</v>
      </c>
      <c r="AA380" s="119">
        <f>INDEX('SPECIAL CONDITIONS '!$A$9:$D$174,MATCH('PRINT TARIFF'!$E380,'SPECIAL CONDITIONS '!$C$9:$C$174,0),MATCH("ID",'SPECIAL CONDITIONS '!$A$8:$D$8,0))</f>
        <v>78</v>
      </c>
      <c r="AB380" s="117" t="s">
        <v>223</v>
      </c>
      <c r="AC380" s="120" t="s">
        <v>224</v>
      </c>
      <c r="AD380" s="120" t="s">
        <v>225</v>
      </c>
      <c r="AE380" s="120">
        <v>1000</v>
      </c>
      <c r="AF380" s="121">
        <f>HOME!$F$18</f>
        <v>46204</v>
      </c>
      <c r="AG380" s="121">
        <f>HOME!$L$18</f>
        <v>46217</v>
      </c>
      <c r="AH380" s="122" t="b">
        <v>1</v>
      </c>
      <c r="AI380" s="176"/>
      <c r="AJ380" s="172"/>
      <c r="AK380" s="193"/>
      <c r="AL380" s="602"/>
      <c r="AM380" s="122"/>
      <c r="AN380" s="122"/>
    </row>
    <row r="381" spans="1:40" s="123" customFormat="1" ht="12.75" customHeight="1" x14ac:dyDescent="0.2">
      <c r="A381" s="411" t="s">
        <v>436</v>
      </c>
      <c r="B381" s="544" t="s">
        <v>239</v>
      </c>
      <c r="C381" s="617" t="s">
        <v>128</v>
      </c>
      <c r="D381" s="561" t="s">
        <v>116</v>
      </c>
      <c r="E381" s="411" t="s">
        <v>400</v>
      </c>
      <c r="F381" s="562" t="s">
        <v>276</v>
      </c>
      <c r="G381" s="609"/>
      <c r="H381" s="557" t="s">
        <v>39</v>
      </c>
      <c r="I381" s="649">
        <v>29</v>
      </c>
      <c r="J381" s="649">
        <v>29</v>
      </c>
      <c r="K381" s="649">
        <v>29</v>
      </c>
      <c r="L381" s="550" t="s">
        <v>173</v>
      </c>
      <c r="M381" s="558"/>
      <c r="N381" s="558">
        <v>23</v>
      </c>
      <c r="O381" s="559">
        <v>0</v>
      </c>
      <c r="P381" s="564">
        <v>0</v>
      </c>
      <c r="Q381" s="564">
        <v>20</v>
      </c>
      <c r="R381" s="632">
        <v>0</v>
      </c>
      <c r="S381" s="563">
        <v>0</v>
      </c>
      <c r="T381" s="560">
        <v>7</v>
      </c>
      <c r="U381" s="560">
        <v>0</v>
      </c>
      <c r="V381" s="560">
        <v>0</v>
      </c>
      <c r="W381" s="560">
        <v>0</v>
      </c>
      <c r="X381" s="560">
        <v>0</v>
      </c>
      <c r="Y381" s="560">
        <v>0</v>
      </c>
      <c r="Z381" s="560">
        <v>0</v>
      </c>
      <c r="AA381" s="119">
        <f>INDEX('SPECIAL CONDITIONS '!$A$9:$D$174,MATCH('PRINT TARIFF'!$E381,'SPECIAL CONDITIONS '!$C$9:$C$174,0),MATCH("ID",'SPECIAL CONDITIONS '!$A$8:$D$8,0))</f>
        <v>78</v>
      </c>
      <c r="AB381" s="117" t="s">
        <v>223</v>
      </c>
      <c r="AC381" s="120" t="s">
        <v>224</v>
      </c>
      <c r="AD381" s="120" t="s">
        <v>225</v>
      </c>
      <c r="AE381" s="120">
        <v>1000</v>
      </c>
      <c r="AF381" s="121">
        <f>HOME!$F$18</f>
        <v>46204</v>
      </c>
      <c r="AG381" s="121">
        <f>HOME!$L$18</f>
        <v>46217</v>
      </c>
      <c r="AH381" s="122" t="b">
        <v>1</v>
      </c>
      <c r="AI381" s="176"/>
      <c r="AJ381" s="172"/>
      <c r="AK381" s="193"/>
      <c r="AL381" s="602"/>
      <c r="AM381" s="122"/>
      <c r="AN381" s="122"/>
    </row>
    <row r="382" spans="1:40" s="123" customFormat="1" ht="12.75" customHeight="1" x14ac:dyDescent="0.2">
      <c r="A382" s="411" t="s">
        <v>439</v>
      </c>
      <c r="B382" s="544" t="s">
        <v>235</v>
      </c>
      <c r="C382" s="617" t="s">
        <v>128</v>
      </c>
      <c r="D382" s="411" t="s">
        <v>530</v>
      </c>
      <c r="E382" s="411" t="s">
        <v>531</v>
      </c>
      <c r="F382" s="565" t="s">
        <v>553</v>
      </c>
      <c r="G382" s="610"/>
      <c r="H382" s="575" t="s">
        <v>39</v>
      </c>
      <c r="I382" s="630">
        <v>118</v>
      </c>
      <c r="J382" s="630">
        <v>118</v>
      </c>
      <c r="K382" s="630">
        <v>118</v>
      </c>
      <c r="L382" s="550" t="s">
        <v>2036</v>
      </c>
      <c r="M382" s="558" t="s">
        <v>291</v>
      </c>
      <c r="N382" s="558">
        <v>91</v>
      </c>
      <c r="O382" s="559">
        <v>0</v>
      </c>
      <c r="P382" s="631">
        <v>0</v>
      </c>
      <c r="Q382" s="631">
        <v>20</v>
      </c>
      <c r="R382" s="632">
        <v>0</v>
      </c>
      <c r="S382" s="563">
        <v>0</v>
      </c>
      <c r="T382" s="560">
        <v>8</v>
      </c>
      <c r="U382" s="560">
        <v>10</v>
      </c>
      <c r="V382" s="560">
        <v>0</v>
      </c>
      <c r="W382" s="560">
        <v>0</v>
      </c>
      <c r="X382" s="560">
        <v>0</v>
      </c>
      <c r="Y382" s="560">
        <v>0</v>
      </c>
      <c r="Z382" s="560">
        <v>0</v>
      </c>
      <c r="AA382" s="119">
        <f>INDEX('SPECIAL CONDITIONS '!$A$9:$D$174,MATCH('PRINT TARIFF'!$E382,'SPECIAL CONDITIONS '!$C$9:$C$174,0),MATCH("ID",'SPECIAL CONDITIONS '!$A$8:$D$8,0))</f>
        <v>79</v>
      </c>
      <c r="AB382" s="117" t="s">
        <v>223</v>
      </c>
      <c r="AC382" s="120" t="s">
        <v>224</v>
      </c>
      <c r="AD382" s="120" t="s">
        <v>225</v>
      </c>
      <c r="AE382" s="120">
        <v>1000</v>
      </c>
      <c r="AF382" s="121">
        <f>HOME!$F$18</f>
        <v>46204</v>
      </c>
      <c r="AG382" s="121">
        <f>HOME!$L$18</f>
        <v>46217</v>
      </c>
      <c r="AH382" s="122" t="b">
        <v>1</v>
      </c>
      <c r="AI382" s="176"/>
      <c r="AJ382" s="172"/>
      <c r="AK382" s="193"/>
      <c r="AL382" s="602"/>
      <c r="AM382" s="122"/>
      <c r="AN382" s="122"/>
    </row>
    <row r="383" spans="1:40" s="123" customFormat="1" ht="12.75" customHeight="1" x14ac:dyDescent="0.2">
      <c r="A383" s="411" t="s">
        <v>438</v>
      </c>
      <c r="B383" s="544" t="s">
        <v>236</v>
      </c>
      <c r="C383" s="617" t="s">
        <v>128</v>
      </c>
      <c r="D383" s="411" t="s">
        <v>530</v>
      </c>
      <c r="E383" s="411" t="s">
        <v>531</v>
      </c>
      <c r="F383" s="565" t="s">
        <v>553</v>
      </c>
      <c r="G383" s="610"/>
      <c r="H383" s="575" t="s">
        <v>39</v>
      </c>
      <c r="I383" s="630">
        <v>80</v>
      </c>
      <c r="J383" s="630">
        <v>80</v>
      </c>
      <c r="K383" s="630">
        <v>80</v>
      </c>
      <c r="L383" s="550" t="s">
        <v>2314</v>
      </c>
      <c r="M383" s="558" t="s">
        <v>279</v>
      </c>
      <c r="N383" s="558">
        <v>67</v>
      </c>
      <c r="O383" s="559">
        <v>0</v>
      </c>
      <c r="P383" s="631">
        <v>0</v>
      </c>
      <c r="Q383" s="631">
        <v>20</v>
      </c>
      <c r="R383" s="632">
        <v>0</v>
      </c>
      <c r="S383" s="563">
        <v>0</v>
      </c>
      <c r="T383" s="560">
        <v>11</v>
      </c>
      <c r="U383" s="560">
        <v>10</v>
      </c>
      <c r="V383" s="560">
        <v>0</v>
      </c>
      <c r="W383" s="560">
        <v>0</v>
      </c>
      <c r="X383" s="560">
        <v>0</v>
      </c>
      <c r="Y383" s="560">
        <v>0</v>
      </c>
      <c r="Z383" s="560">
        <v>0</v>
      </c>
      <c r="AA383" s="119">
        <f>INDEX('SPECIAL CONDITIONS '!$A$9:$D$174,MATCH('PRINT TARIFF'!$E383,'SPECIAL CONDITIONS '!$C$9:$C$174,0),MATCH("ID",'SPECIAL CONDITIONS '!$A$8:$D$8,0))</f>
        <v>79</v>
      </c>
      <c r="AB383" s="117" t="s">
        <v>223</v>
      </c>
      <c r="AC383" s="120" t="s">
        <v>224</v>
      </c>
      <c r="AD383" s="120" t="s">
        <v>225</v>
      </c>
      <c r="AE383" s="120">
        <v>1000</v>
      </c>
      <c r="AF383" s="121">
        <f>HOME!$F$18</f>
        <v>46204</v>
      </c>
      <c r="AG383" s="121">
        <f>HOME!$L$18</f>
        <v>46217</v>
      </c>
      <c r="AH383" s="122" t="b">
        <v>1</v>
      </c>
      <c r="AI383" s="176"/>
      <c r="AJ383" s="172"/>
      <c r="AK383" s="193"/>
      <c r="AL383" s="602"/>
      <c r="AM383" s="122"/>
      <c r="AN383" s="122"/>
    </row>
    <row r="384" spans="1:40" s="123" customFormat="1" ht="12.75" customHeight="1" x14ac:dyDescent="0.2">
      <c r="A384" s="411" t="s">
        <v>440</v>
      </c>
      <c r="B384" s="544" t="s">
        <v>237</v>
      </c>
      <c r="C384" s="617" t="s">
        <v>128</v>
      </c>
      <c r="D384" s="411" t="s">
        <v>530</v>
      </c>
      <c r="E384" s="411" t="s">
        <v>531</v>
      </c>
      <c r="F384" s="565" t="s">
        <v>553</v>
      </c>
      <c r="G384" s="610"/>
      <c r="H384" s="575" t="s">
        <v>39</v>
      </c>
      <c r="I384" s="630">
        <v>119</v>
      </c>
      <c r="J384" s="630">
        <v>119</v>
      </c>
      <c r="K384" s="630">
        <v>119</v>
      </c>
      <c r="L384" s="550" t="s">
        <v>2036</v>
      </c>
      <c r="M384" s="558" t="s">
        <v>291</v>
      </c>
      <c r="N384" s="558">
        <v>85</v>
      </c>
      <c r="O384" s="559">
        <v>0</v>
      </c>
      <c r="P384" s="631">
        <v>0</v>
      </c>
      <c r="Q384" s="631">
        <v>20</v>
      </c>
      <c r="R384" s="632">
        <v>0</v>
      </c>
      <c r="S384" s="563">
        <v>0</v>
      </c>
      <c r="T384" s="560">
        <v>8</v>
      </c>
      <c r="U384" s="560">
        <v>10</v>
      </c>
      <c r="V384" s="560">
        <v>0</v>
      </c>
      <c r="W384" s="560">
        <v>0</v>
      </c>
      <c r="X384" s="560">
        <v>0</v>
      </c>
      <c r="Y384" s="560">
        <v>0</v>
      </c>
      <c r="Z384" s="560">
        <v>0</v>
      </c>
      <c r="AA384" s="119">
        <f>INDEX('SPECIAL CONDITIONS '!$A$9:$D$174,MATCH('PRINT TARIFF'!$E384,'SPECIAL CONDITIONS '!$C$9:$C$174,0),MATCH("ID",'SPECIAL CONDITIONS '!$A$8:$D$8,0))</f>
        <v>79</v>
      </c>
      <c r="AB384" s="117" t="s">
        <v>223</v>
      </c>
      <c r="AC384" s="120" t="s">
        <v>224</v>
      </c>
      <c r="AD384" s="120" t="s">
        <v>225</v>
      </c>
      <c r="AE384" s="120">
        <v>1000</v>
      </c>
      <c r="AF384" s="121">
        <f>HOME!$F$18</f>
        <v>46204</v>
      </c>
      <c r="AG384" s="121">
        <f>HOME!$L$18</f>
        <v>46217</v>
      </c>
      <c r="AH384" s="122" t="b">
        <v>1</v>
      </c>
      <c r="AI384" s="176"/>
      <c r="AJ384" s="172"/>
      <c r="AK384" s="193"/>
      <c r="AL384" s="602"/>
      <c r="AM384" s="122"/>
      <c r="AN384" s="122"/>
    </row>
    <row r="385" spans="1:40" s="123" customFormat="1" ht="12.75" customHeight="1" x14ac:dyDescent="0.2">
      <c r="A385" s="411" t="s">
        <v>437</v>
      </c>
      <c r="B385" s="544" t="s">
        <v>238</v>
      </c>
      <c r="C385" s="617" t="s">
        <v>128</v>
      </c>
      <c r="D385" s="411" t="s">
        <v>530</v>
      </c>
      <c r="E385" s="411" t="s">
        <v>531</v>
      </c>
      <c r="F385" s="565" t="s">
        <v>553</v>
      </c>
      <c r="G385" s="610"/>
      <c r="H385" s="575" t="s">
        <v>39</v>
      </c>
      <c r="I385" s="630">
        <v>80</v>
      </c>
      <c r="J385" s="630">
        <v>80</v>
      </c>
      <c r="K385" s="630">
        <v>80</v>
      </c>
      <c r="L385" s="550" t="s">
        <v>2314</v>
      </c>
      <c r="M385" s="558" t="s">
        <v>279</v>
      </c>
      <c r="N385" s="558">
        <v>73</v>
      </c>
      <c r="O385" s="559">
        <v>0</v>
      </c>
      <c r="P385" s="631">
        <v>0</v>
      </c>
      <c r="Q385" s="631">
        <v>20</v>
      </c>
      <c r="R385" s="632">
        <v>0</v>
      </c>
      <c r="S385" s="563">
        <v>0</v>
      </c>
      <c r="T385" s="560">
        <v>11</v>
      </c>
      <c r="U385" s="560">
        <v>10</v>
      </c>
      <c r="V385" s="560">
        <v>0</v>
      </c>
      <c r="W385" s="560">
        <v>0</v>
      </c>
      <c r="X385" s="560">
        <v>0</v>
      </c>
      <c r="Y385" s="560">
        <v>0</v>
      </c>
      <c r="Z385" s="560">
        <v>0</v>
      </c>
      <c r="AA385" s="119">
        <f>INDEX('SPECIAL CONDITIONS '!$A$9:$D$174,MATCH('PRINT TARIFF'!$E385,'SPECIAL CONDITIONS '!$C$9:$C$174,0),MATCH("ID",'SPECIAL CONDITIONS '!$A$8:$D$8,0))</f>
        <v>79</v>
      </c>
      <c r="AB385" s="117" t="s">
        <v>223</v>
      </c>
      <c r="AC385" s="120" t="s">
        <v>224</v>
      </c>
      <c r="AD385" s="120" t="s">
        <v>225</v>
      </c>
      <c r="AE385" s="120">
        <v>1000</v>
      </c>
      <c r="AF385" s="121">
        <f>HOME!$F$18</f>
        <v>46204</v>
      </c>
      <c r="AG385" s="121">
        <f>HOME!$L$18</f>
        <v>46217</v>
      </c>
      <c r="AH385" s="122" t="b">
        <v>1</v>
      </c>
      <c r="AI385" s="176"/>
      <c r="AJ385" s="172"/>
      <c r="AK385" s="193"/>
      <c r="AL385" s="602"/>
      <c r="AM385" s="122"/>
      <c r="AN385" s="122"/>
    </row>
    <row r="386" spans="1:40" s="123" customFormat="1" ht="12.75" customHeight="1" x14ac:dyDescent="0.2">
      <c r="A386" s="411" t="s">
        <v>436</v>
      </c>
      <c r="B386" s="544" t="s">
        <v>239</v>
      </c>
      <c r="C386" s="617" t="s">
        <v>128</v>
      </c>
      <c r="D386" s="411" t="s">
        <v>530</v>
      </c>
      <c r="E386" s="411" t="s">
        <v>531</v>
      </c>
      <c r="F386" s="565" t="s">
        <v>553</v>
      </c>
      <c r="G386" s="610"/>
      <c r="H386" s="575" t="s">
        <v>39</v>
      </c>
      <c r="I386" s="630">
        <v>80</v>
      </c>
      <c r="J386" s="630">
        <v>80</v>
      </c>
      <c r="K386" s="630">
        <v>80</v>
      </c>
      <c r="L386" s="550" t="s">
        <v>2314</v>
      </c>
      <c r="M386" s="558" t="s">
        <v>279</v>
      </c>
      <c r="N386" s="558">
        <v>69</v>
      </c>
      <c r="O386" s="559">
        <v>0</v>
      </c>
      <c r="P386" s="631">
        <v>0</v>
      </c>
      <c r="Q386" s="631">
        <v>20</v>
      </c>
      <c r="R386" s="632">
        <v>0</v>
      </c>
      <c r="S386" s="563">
        <v>0</v>
      </c>
      <c r="T386" s="560">
        <v>11</v>
      </c>
      <c r="U386" s="560">
        <v>10</v>
      </c>
      <c r="V386" s="560">
        <v>0</v>
      </c>
      <c r="W386" s="560">
        <v>0</v>
      </c>
      <c r="X386" s="560">
        <v>0</v>
      </c>
      <c r="Y386" s="560">
        <v>0</v>
      </c>
      <c r="Z386" s="560">
        <v>0</v>
      </c>
      <c r="AA386" s="119">
        <f>INDEX('SPECIAL CONDITIONS '!$A$9:$D$174,MATCH('PRINT TARIFF'!$E386,'SPECIAL CONDITIONS '!$C$9:$C$174,0),MATCH("ID",'SPECIAL CONDITIONS '!$A$8:$D$8,0))</f>
        <v>79</v>
      </c>
      <c r="AB386" s="117" t="s">
        <v>223</v>
      </c>
      <c r="AC386" s="120" t="s">
        <v>224</v>
      </c>
      <c r="AD386" s="120" t="s">
        <v>225</v>
      </c>
      <c r="AE386" s="120">
        <v>1000</v>
      </c>
      <c r="AF386" s="121">
        <f>HOME!$F$18</f>
        <v>46204</v>
      </c>
      <c r="AG386" s="121">
        <f>HOME!$L$18</f>
        <v>46217</v>
      </c>
      <c r="AH386" s="122" t="b">
        <v>1</v>
      </c>
      <c r="AI386" s="176"/>
      <c r="AJ386" s="172"/>
      <c r="AK386" s="193"/>
      <c r="AL386" s="602"/>
      <c r="AM386" s="122"/>
      <c r="AN386" s="122"/>
    </row>
    <row r="387" spans="1:40" s="123" customFormat="1" ht="12.75" customHeight="1" x14ac:dyDescent="0.2">
      <c r="A387" s="411" t="s">
        <v>439</v>
      </c>
      <c r="B387" s="544" t="s">
        <v>235</v>
      </c>
      <c r="C387" s="617" t="s">
        <v>128</v>
      </c>
      <c r="D387" s="411" t="s">
        <v>532</v>
      </c>
      <c r="E387" s="411" t="s">
        <v>534</v>
      </c>
      <c r="F387" s="565" t="s">
        <v>554</v>
      </c>
      <c r="G387" s="610"/>
      <c r="H387" s="575" t="s">
        <v>39</v>
      </c>
      <c r="I387" s="630">
        <v>120</v>
      </c>
      <c r="J387" s="630">
        <v>120</v>
      </c>
      <c r="K387" s="630">
        <v>120</v>
      </c>
      <c r="L387" s="550" t="s">
        <v>2036</v>
      </c>
      <c r="M387" s="558" t="s">
        <v>291</v>
      </c>
      <c r="N387" s="558">
        <v>91</v>
      </c>
      <c r="O387" s="559">
        <v>0</v>
      </c>
      <c r="P387" s="631">
        <v>0</v>
      </c>
      <c r="Q387" s="631">
        <v>20</v>
      </c>
      <c r="R387" s="632">
        <v>0</v>
      </c>
      <c r="S387" s="563">
        <v>0</v>
      </c>
      <c r="T387" s="560">
        <v>8</v>
      </c>
      <c r="U387" s="560">
        <v>10</v>
      </c>
      <c r="V387" s="560">
        <v>0</v>
      </c>
      <c r="W387" s="560">
        <v>0</v>
      </c>
      <c r="X387" s="560">
        <v>0</v>
      </c>
      <c r="Y387" s="560">
        <v>0</v>
      </c>
      <c r="Z387" s="560">
        <v>0</v>
      </c>
      <c r="AA387" s="119">
        <f>INDEX('SPECIAL CONDITIONS '!$A$9:$D$174,MATCH('PRINT TARIFF'!$E387,'SPECIAL CONDITIONS '!$C$9:$C$174,0),MATCH("ID",'SPECIAL CONDITIONS '!$A$8:$D$8,0))</f>
        <v>81</v>
      </c>
      <c r="AB387" s="117" t="s">
        <v>223</v>
      </c>
      <c r="AC387" s="120" t="s">
        <v>224</v>
      </c>
      <c r="AD387" s="120" t="s">
        <v>225</v>
      </c>
      <c r="AE387" s="120">
        <v>1000</v>
      </c>
      <c r="AF387" s="121">
        <f>HOME!$F$18</f>
        <v>46204</v>
      </c>
      <c r="AG387" s="121">
        <f>HOME!$L$18</f>
        <v>46217</v>
      </c>
      <c r="AH387" s="122" t="b">
        <v>1</v>
      </c>
      <c r="AI387" s="176"/>
      <c r="AJ387" s="172"/>
      <c r="AK387" s="193"/>
      <c r="AL387" s="602"/>
      <c r="AM387" s="122"/>
      <c r="AN387" s="122"/>
    </row>
    <row r="388" spans="1:40" s="123" customFormat="1" ht="12.75" customHeight="1" x14ac:dyDescent="0.2">
      <c r="A388" s="411" t="s">
        <v>438</v>
      </c>
      <c r="B388" s="544" t="s">
        <v>236</v>
      </c>
      <c r="C388" s="617" t="s">
        <v>128</v>
      </c>
      <c r="D388" s="411" t="s">
        <v>532</v>
      </c>
      <c r="E388" s="411" t="s">
        <v>534</v>
      </c>
      <c r="F388" s="565" t="s">
        <v>554</v>
      </c>
      <c r="G388" s="610"/>
      <c r="H388" s="575" t="s">
        <v>39</v>
      </c>
      <c r="I388" s="630">
        <v>80</v>
      </c>
      <c r="J388" s="630">
        <v>80</v>
      </c>
      <c r="K388" s="630">
        <v>80</v>
      </c>
      <c r="L388" s="550" t="s">
        <v>2314</v>
      </c>
      <c r="M388" s="558" t="s">
        <v>279</v>
      </c>
      <c r="N388" s="558">
        <v>67</v>
      </c>
      <c r="O388" s="559">
        <v>0</v>
      </c>
      <c r="P388" s="631">
        <v>0</v>
      </c>
      <c r="Q388" s="631">
        <v>20</v>
      </c>
      <c r="R388" s="632">
        <v>0</v>
      </c>
      <c r="S388" s="563">
        <v>0</v>
      </c>
      <c r="T388" s="560">
        <v>11</v>
      </c>
      <c r="U388" s="560">
        <v>10</v>
      </c>
      <c r="V388" s="560">
        <v>0</v>
      </c>
      <c r="W388" s="560">
        <v>0</v>
      </c>
      <c r="X388" s="560">
        <v>0</v>
      </c>
      <c r="Y388" s="560">
        <v>0</v>
      </c>
      <c r="Z388" s="560">
        <v>0</v>
      </c>
      <c r="AA388" s="119">
        <f>INDEX('SPECIAL CONDITIONS '!$A$9:$D$174,MATCH('PRINT TARIFF'!$E388,'SPECIAL CONDITIONS '!$C$9:$C$174,0),MATCH("ID",'SPECIAL CONDITIONS '!$A$8:$D$8,0))</f>
        <v>81</v>
      </c>
      <c r="AB388" s="117" t="s">
        <v>223</v>
      </c>
      <c r="AC388" s="120" t="s">
        <v>224</v>
      </c>
      <c r="AD388" s="120" t="s">
        <v>225</v>
      </c>
      <c r="AE388" s="120">
        <v>1000</v>
      </c>
      <c r="AF388" s="121">
        <f>HOME!$F$18</f>
        <v>46204</v>
      </c>
      <c r="AG388" s="121">
        <f>HOME!$L$18</f>
        <v>46217</v>
      </c>
      <c r="AH388" s="122" t="b">
        <v>1</v>
      </c>
      <c r="AI388" s="176"/>
      <c r="AJ388" s="172"/>
      <c r="AK388" s="193"/>
      <c r="AL388" s="602"/>
      <c r="AM388" s="122"/>
      <c r="AN388" s="122"/>
    </row>
    <row r="389" spans="1:40" s="123" customFormat="1" ht="12.75" customHeight="1" x14ac:dyDescent="0.2">
      <c r="A389" s="411" t="s">
        <v>440</v>
      </c>
      <c r="B389" s="544" t="s">
        <v>237</v>
      </c>
      <c r="C389" s="617" t="s">
        <v>128</v>
      </c>
      <c r="D389" s="411" t="s">
        <v>532</v>
      </c>
      <c r="E389" s="411" t="s">
        <v>534</v>
      </c>
      <c r="F389" s="565" t="s">
        <v>554</v>
      </c>
      <c r="G389" s="610"/>
      <c r="H389" s="575" t="s">
        <v>39</v>
      </c>
      <c r="I389" s="630">
        <v>122</v>
      </c>
      <c r="J389" s="630">
        <v>122</v>
      </c>
      <c r="K389" s="630">
        <v>122</v>
      </c>
      <c r="L389" s="550" t="s">
        <v>2036</v>
      </c>
      <c r="M389" s="558" t="s">
        <v>291</v>
      </c>
      <c r="N389" s="558">
        <v>85</v>
      </c>
      <c r="O389" s="559">
        <v>0</v>
      </c>
      <c r="P389" s="631">
        <v>0</v>
      </c>
      <c r="Q389" s="631">
        <v>20</v>
      </c>
      <c r="R389" s="632">
        <v>0</v>
      </c>
      <c r="S389" s="563">
        <v>0</v>
      </c>
      <c r="T389" s="560">
        <v>8</v>
      </c>
      <c r="U389" s="560">
        <v>10</v>
      </c>
      <c r="V389" s="560">
        <v>0</v>
      </c>
      <c r="W389" s="560">
        <v>0</v>
      </c>
      <c r="X389" s="560">
        <v>0</v>
      </c>
      <c r="Y389" s="560">
        <v>0</v>
      </c>
      <c r="Z389" s="560">
        <v>0</v>
      </c>
      <c r="AA389" s="119">
        <f>INDEX('SPECIAL CONDITIONS '!$A$9:$D$174,MATCH('PRINT TARIFF'!$E389,'SPECIAL CONDITIONS '!$C$9:$C$174,0),MATCH("ID",'SPECIAL CONDITIONS '!$A$8:$D$8,0))</f>
        <v>81</v>
      </c>
      <c r="AB389" s="117" t="s">
        <v>223</v>
      </c>
      <c r="AC389" s="120" t="s">
        <v>224</v>
      </c>
      <c r="AD389" s="120" t="s">
        <v>225</v>
      </c>
      <c r="AE389" s="120">
        <v>1000</v>
      </c>
      <c r="AF389" s="121">
        <f>HOME!$F$18</f>
        <v>46204</v>
      </c>
      <c r="AG389" s="121">
        <f>HOME!$L$18</f>
        <v>46217</v>
      </c>
      <c r="AH389" s="122" t="b">
        <v>1</v>
      </c>
      <c r="AI389" s="176"/>
      <c r="AJ389" s="172"/>
      <c r="AK389" s="193"/>
      <c r="AL389" s="602"/>
      <c r="AM389" s="122"/>
      <c r="AN389" s="122"/>
    </row>
    <row r="390" spans="1:40" s="123" customFormat="1" ht="12.75" customHeight="1" x14ac:dyDescent="0.2">
      <c r="A390" s="411" t="s">
        <v>437</v>
      </c>
      <c r="B390" s="544" t="s">
        <v>238</v>
      </c>
      <c r="C390" s="617" t="s">
        <v>128</v>
      </c>
      <c r="D390" s="411" t="s">
        <v>532</v>
      </c>
      <c r="E390" s="411" t="s">
        <v>534</v>
      </c>
      <c r="F390" s="565" t="s">
        <v>554</v>
      </c>
      <c r="G390" s="610"/>
      <c r="H390" s="575" t="s">
        <v>39</v>
      </c>
      <c r="I390" s="630">
        <v>80</v>
      </c>
      <c r="J390" s="630">
        <v>80</v>
      </c>
      <c r="K390" s="630">
        <v>80</v>
      </c>
      <c r="L390" s="550" t="s">
        <v>2314</v>
      </c>
      <c r="M390" s="558" t="s">
        <v>279</v>
      </c>
      <c r="N390" s="558">
        <v>73</v>
      </c>
      <c r="O390" s="559">
        <v>0</v>
      </c>
      <c r="P390" s="631">
        <v>0</v>
      </c>
      <c r="Q390" s="631">
        <v>20</v>
      </c>
      <c r="R390" s="632">
        <v>0</v>
      </c>
      <c r="S390" s="563">
        <v>0</v>
      </c>
      <c r="T390" s="560">
        <v>11</v>
      </c>
      <c r="U390" s="560">
        <v>10</v>
      </c>
      <c r="V390" s="560">
        <v>0</v>
      </c>
      <c r="W390" s="560">
        <v>0</v>
      </c>
      <c r="X390" s="560">
        <v>0</v>
      </c>
      <c r="Y390" s="560">
        <v>0</v>
      </c>
      <c r="Z390" s="560">
        <v>0</v>
      </c>
      <c r="AA390" s="119">
        <f>INDEX('SPECIAL CONDITIONS '!$A$9:$D$174,MATCH('PRINT TARIFF'!$E390,'SPECIAL CONDITIONS '!$C$9:$C$174,0),MATCH("ID",'SPECIAL CONDITIONS '!$A$8:$D$8,0))</f>
        <v>81</v>
      </c>
      <c r="AB390" s="117" t="s">
        <v>223</v>
      </c>
      <c r="AC390" s="120" t="s">
        <v>224</v>
      </c>
      <c r="AD390" s="120" t="s">
        <v>225</v>
      </c>
      <c r="AE390" s="120">
        <v>1000</v>
      </c>
      <c r="AF390" s="121">
        <f>HOME!$F$18</f>
        <v>46204</v>
      </c>
      <c r="AG390" s="121">
        <f>HOME!$L$18</f>
        <v>46217</v>
      </c>
      <c r="AH390" s="122" t="b">
        <v>1</v>
      </c>
      <c r="AI390" s="176"/>
      <c r="AJ390" s="172"/>
      <c r="AK390" s="193"/>
      <c r="AL390" s="602"/>
      <c r="AM390" s="122"/>
      <c r="AN390" s="122"/>
    </row>
    <row r="391" spans="1:40" s="123" customFormat="1" ht="12.75" customHeight="1" x14ac:dyDescent="0.2">
      <c r="A391" s="411" t="s">
        <v>436</v>
      </c>
      <c r="B391" s="544" t="s">
        <v>239</v>
      </c>
      <c r="C391" s="617" t="s">
        <v>128</v>
      </c>
      <c r="D391" s="411" t="s">
        <v>532</v>
      </c>
      <c r="E391" s="411" t="s">
        <v>534</v>
      </c>
      <c r="F391" s="565" t="s">
        <v>554</v>
      </c>
      <c r="G391" s="610"/>
      <c r="H391" s="575" t="s">
        <v>39</v>
      </c>
      <c r="I391" s="630">
        <v>80</v>
      </c>
      <c r="J391" s="630">
        <v>80</v>
      </c>
      <c r="K391" s="630">
        <v>80</v>
      </c>
      <c r="L391" s="550" t="s">
        <v>2314</v>
      </c>
      <c r="M391" s="558" t="s">
        <v>279</v>
      </c>
      <c r="N391" s="558">
        <v>69</v>
      </c>
      <c r="O391" s="559">
        <v>0</v>
      </c>
      <c r="P391" s="631">
        <v>0</v>
      </c>
      <c r="Q391" s="631">
        <v>20</v>
      </c>
      <c r="R391" s="632">
        <v>0</v>
      </c>
      <c r="S391" s="563">
        <v>0</v>
      </c>
      <c r="T391" s="560">
        <v>11</v>
      </c>
      <c r="U391" s="560">
        <v>10</v>
      </c>
      <c r="V391" s="560">
        <v>0</v>
      </c>
      <c r="W391" s="560">
        <v>0</v>
      </c>
      <c r="X391" s="560">
        <v>0</v>
      </c>
      <c r="Y391" s="560">
        <v>0</v>
      </c>
      <c r="Z391" s="560">
        <v>0</v>
      </c>
      <c r="AA391" s="119">
        <f>INDEX('SPECIAL CONDITIONS '!$A$9:$D$174,MATCH('PRINT TARIFF'!$E391,'SPECIAL CONDITIONS '!$C$9:$C$174,0),MATCH("ID",'SPECIAL CONDITIONS '!$A$8:$D$8,0))</f>
        <v>81</v>
      </c>
      <c r="AB391" s="117" t="s">
        <v>223</v>
      </c>
      <c r="AC391" s="120" t="s">
        <v>224</v>
      </c>
      <c r="AD391" s="120" t="s">
        <v>225</v>
      </c>
      <c r="AE391" s="120">
        <v>1000</v>
      </c>
      <c r="AF391" s="121">
        <f>HOME!$F$18</f>
        <v>46204</v>
      </c>
      <c r="AG391" s="121">
        <f>HOME!$L$18</f>
        <v>46217</v>
      </c>
      <c r="AH391" s="122" t="b">
        <v>1</v>
      </c>
      <c r="AI391" s="176"/>
      <c r="AJ391" s="172"/>
      <c r="AK391" s="193"/>
      <c r="AL391" s="602"/>
      <c r="AM391" s="122"/>
      <c r="AN391" s="122"/>
    </row>
    <row r="392" spans="1:40" s="123" customFormat="1" ht="12.75" customHeight="1" x14ac:dyDescent="0.2">
      <c r="A392" s="411" t="s">
        <v>439</v>
      </c>
      <c r="B392" s="544" t="s">
        <v>235</v>
      </c>
      <c r="C392" s="617" t="s">
        <v>128</v>
      </c>
      <c r="D392" s="493" t="s">
        <v>117</v>
      </c>
      <c r="E392" s="411" t="s">
        <v>344</v>
      </c>
      <c r="F392" s="565" t="s">
        <v>277</v>
      </c>
      <c r="G392" s="611"/>
      <c r="H392" s="557" t="s">
        <v>39</v>
      </c>
      <c r="I392" s="649">
        <v>43</v>
      </c>
      <c r="J392" s="649">
        <v>43</v>
      </c>
      <c r="K392" s="649">
        <v>43</v>
      </c>
      <c r="L392" s="550" t="s">
        <v>2036</v>
      </c>
      <c r="M392" s="558" t="s">
        <v>291</v>
      </c>
      <c r="N392" s="558">
        <v>18</v>
      </c>
      <c r="O392" s="559">
        <v>0</v>
      </c>
      <c r="P392" s="564">
        <v>0</v>
      </c>
      <c r="Q392" s="631">
        <v>20</v>
      </c>
      <c r="R392" s="632">
        <v>0</v>
      </c>
      <c r="S392" s="563">
        <v>0</v>
      </c>
      <c r="T392" s="642">
        <v>7</v>
      </c>
      <c r="U392" s="560">
        <v>10</v>
      </c>
      <c r="V392" s="560">
        <v>0</v>
      </c>
      <c r="W392" s="560">
        <v>0</v>
      </c>
      <c r="X392" s="560">
        <v>0</v>
      </c>
      <c r="Y392" s="560">
        <v>0</v>
      </c>
      <c r="Z392" s="560">
        <v>0</v>
      </c>
      <c r="AA392" s="119">
        <f>INDEX('SPECIAL CONDITIONS '!$A$9:$D$174,MATCH('PRINT TARIFF'!$E392,'SPECIAL CONDITIONS '!$C$9:$C$174,0),MATCH("ID",'SPECIAL CONDITIONS '!$A$8:$D$8,0))</f>
        <v>82</v>
      </c>
      <c r="AB392" s="117" t="s">
        <v>223</v>
      </c>
      <c r="AC392" s="120" t="s">
        <v>224</v>
      </c>
      <c r="AD392" s="120" t="s">
        <v>225</v>
      </c>
      <c r="AE392" s="120">
        <v>1000</v>
      </c>
      <c r="AF392" s="121">
        <f>HOME!$F$18</f>
        <v>46204</v>
      </c>
      <c r="AG392" s="121">
        <f>HOME!$L$18</f>
        <v>46217</v>
      </c>
      <c r="AH392" s="122" t="b">
        <v>1</v>
      </c>
      <c r="AI392" s="176"/>
      <c r="AJ392" s="172"/>
      <c r="AK392" s="193"/>
      <c r="AL392" s="602"/>
      <c r="AM392" s="122"/>
      <c r="AN392" s="122"/>
    </row>
    <row r="393" spans="1:40" s="123" customFormat="1" ht="12.75" customHeight="1" x14ac:dyDescent="0.2">
      <c r="A393" s="411" t="s">
        <v>438</v>
      </c>
      <c r="B393" s="544" t="s">
        <v>236</v>
      </c>
      <c r="C393" s="617" t="s">
        <v>128</v>
      </c>
      <c r="D393" s="493" t="s">
        <v>117</v>
      </c>
      <c r="E393" s="411" t="s">
        <v>344</v>
      </c>
      <c r="F393" s="569" t="s">
        <v>277</v>
      </c>
      <c r="G393" s="611"/>
      <c r="H393" s="557" t="s">
        <v>39</v>
      </c>
      <c r="I393" s="649">
        <v>42</v>
      </c>
      <c r="J393" s="649">
        <v>42</v>
      </c>
      <c r="K393" s="649">
        <v>42</v>
      </c>
      <c r="L393" s="550" t="s">
        <v>2314</v>
      </c>
      <c r="M393" s="558" t="s">
        <v>279</v>
      </c>
      <c r="N393" s="558">
        <v>13</v>
      </c>
      <c r="O393" s="559">
        <v>0</v>
      </c>
      <c r="P393" s="564">
        <v>0</v>
      </c>
      <c r="Q393" s="631">
        <v>20</v>
      </c>
      <c r="R393" s="632">
        <v>0</v>
      </c>
      <c r="S393" s="563">
        <v>0</v>
      </c>
      <c r="T393" s="642">
        <v>7</v>
      </c>
      <c r="U393" s="560">
        <v>10</v>
      </c>
      <c r="V393" s="560">
        <v>0</v>
      </c>
      <c r="W393" s="560">
        <v>0</v>
      </c>
      <c r="X393" s="560">
        <v>0</v>
      </c>
      <c r="Y393" s="560">
        <v>0</v>
      </c>
      <c r="Z393" s="560">
        <v>0</v>
      </c>
      <c r="AA393" s="119">
        <f>INDEX('SPECIAL CONDITIONS '!$A$9:$D$174,MATCH('PRINT TARIFF'!$E393,'SPECIAL CONDITIONS '!$C$9:$C$174,0),MATCH("ID",'SPECIAL CONDITIONS '!$A$8:$D$8,0))</f>
        <v>82</v>
      </c>
      <c r="AB393" s="117" t="s">
        <v>223</v>
      </c>
      <c r="AC393" s="120" t="s">
        <v>224</v>
      </c>
      <c r="AD393" s="120" t="s">
        <v>225</v>
      </c>
      <c r="AE393" s="120">
        <v>1000</v>
      </c>
      <c r="AF393" s="121">
        <f>HOME!$F$18</f>
        <v>46204</v>
      </c>
      <c r="AG393" s="121">
        <f>HOME!$L$18</f>
        <v>46217</v>
      </c>
      <c r="AH393" s="122" t="b">
        <v>1</v>
      </c>
      <c r="AI393" s="176"/>
      <c r="AJ393" s="172"/>
      <c r="AK393" s="193"/>
      <c r="AL393" s="602"/>
      <c r="AM393" s="122"/>
      <c r="AN393" s="122"/>
    </row>
    <row r="394" spans="1:40" s="123" customFormat="1" ht="12.75" customHeight="1" x14ac:dyDescent="0.2">
      <c r="A394" s="411" t="s">
        <v>440</v>
      </c>
      <c r="B394" s="544" t="s">
        <v>237</v>
      </c>
      <c r="C394" s="617" t="s">
        <v>128</v>
      </c>
      <c r="D394" s="493" t="s">
        <v>117</v>
      </c>
      <c r="E394" s="411" t="s">
        <v>344</v>
      </c>
      <c r="F394" s="565" t="s">
        <v>277</v>
      </c>
      <c r="G394" s="611"/>
      <c r="H394" s="557" t="s">
        <v>39</v>
      </c>
      <c r="I394" s="649">
        <v>43</v>
      </c>
      <c r="J394" s="649">
        <v>43</v>
      </c>
      <c r="K394" s="649">
        <v>43</v>
      </c>
      <c r="L394" s="550" t="s">
        <v>2036</v>
      </c>
      <c r="M394" s="558" t="s">
        <v>291</v>
      </c>
      <c r="N394" s="558">
        <v>11</v>
      </c>
      <c r="O394" s="559">
        <v>0</v>
      </c>
      <c r="P394" s="564">
        <v>0</v>
      </c>
      <c r="Q394" s="631">
        <v>20</v>
      </c>
      <c r="R394" s="632">
        <v>0</v>
      </c>
      <c r="S394" s="563">
        <v>0</v>
      </c>
      <c r="T394" s="642">
        <v>7</v>
      </c>
      <c r="U394" s="560">
        <v>10</v>
      </c>
      <c r="V394" s="560">
        <v>0</v>
      </c>
      <c r="W394" s="560">
        <v>0</v>
      </c>
      <c r="X394" s="560">
        <v>0</v>
      </c>
      <c r="Y394" s="560">
        <v>0</v>
      </c>
      <c r="Z394" s="560">
        <v>0</v>
      </c>
      <c r="AA394" s="119">
        <f>INDEX('SPECIAL CONDITIONS '!$A$9:$D$174,MATCH('PRINT TARIFF'!$E394,'SPECIAL CONDITIONS '!$C$9:$C$174,0),MATCH("ID",'SPECIAL CONDITIONS '!$A$8:$D$8,0))</f>
        <v>82</v>
      </c>
      <c r="AB394" s="117" t="s">
        <v>223</v>
      </c>
      <c r="AC394" s="120" t="s">
        <v>224</v>
      </c>
      <c r="AD394" s="120" t="s">
        <v>225</v>
      </c>
      <c r="AE394" s="120">
        <v>1000</v>
      </c>
      <c r="AF394" s="121">
        <f>HOME!$F$18</f>
        <v>46204</v>
      </c>
      <c r="AG394" s="121">
        <f>HOME!$L$18</f>
        <v>46217</v>
      </c>
      <c r="AH394" s="122" t="b">
        <v>1</v>
      </c>
      <c r="AI394" s="176"/>
      <c r="AJ394" s="172"/>
      <c r="AK394" s="193"/>
      <c r="AL394" s="602"/>
      <c r="AM394" s="122"/>
      <c r="AN394" s="122"/>
    </row>
    <row r="395" spans="1:40" s="123" customFormat="1" ht="12.75" customHeight="1" x14ac:dyDescent="0.2">
      <c r="A395" s="411" t="s">
        <v>437</v>
      </c>
      <c r="B395" s="544" t="s">
        <v>238</v>
      </c>
      <c r="C395" s="617" t="s">
        <v>128</v>
      </c>
      <c r="D395" s="493" t="s">
        <v>117</v>
      </c>
      <c r="E395" s="411" t="s">
        <v>344</v>
      </c>
      <c r="F395" s="569" t="s">
        <v>277</v>
      </c>
      <c r="G395" s="611"/>
      <c r="H395" s="557" t="s">
        <v>39</v>
      </c>
      <c r="I395" s="649">
        <v>42</v>
      </c>
      <c r="J395" s="649">
        <v>42</v>
      </c>
      <c r="K395" s="649">
        <v>42</v>
      </c>
      <c r="L395" s="550" t="s">
        <v>2314</v>
      </c>
      <c r="M395" s="558" t="s">
        <v>279</v>
      </c>
      <c r="N395" s="558">
        <v>19</v>
      </c>
      <c r="O395" s="559">
        <v>0</v>
      </c>
      <c r="P395" s="564">
        <v>0</v>
      </c>
      <c r="Q395" s="631">
        <v>20</v>
      </c>
      <c r="R395" s="632">
        <v>0</v>
      </c>
      <c r="S395" s="563">
        <v>0</v>
      </c>
      <c r="T395" s="642">
        <v>7</v>
      </c>
      <c r="U395" s="560">
        <v>10</v>
      </c>
      <c r="V395" s="560">
        <v>0</v>
      </c>
      <c r="W395" s="560">
        <v>0</v>
      </c>
      <c r="X395" s="560">
        <v>0</v>
      </c>
      <c r="Y395" s="560">
        <v>0</v>
      </c>
      <c r="Z395" s="560">
        <v>0</v>
      </c>
      <c r="AA395" s="119">
        <f>INDEX('SPECIAL CONDITIONS '!$A$9:$D$174,MATCH('PRINT TARIFF'!$E395,'SPECIAL CONDITIONS '!$C$9:$C$174,0),MATCH("ID",'SPECIAL CONDITIONS '!$A$8:$D$8,0))</f>
        <v>82</v>
      </c>
      <c r="AB395" s="117" t="s">
        <v>223</v>
      </c>
      <c r="AC395" s="120" t="s">
        <v>224</v>
      </c>
      <c r="AD395" s="120" t="s">
        <v>225</v>
      </c>
      <c r="AE395" s="120">
        <v>1000</v>
      </c>
      <c r="AF395" s="121">
        <f>HOME!$F$18</f>
        <v>46204</v>
      </c>
      <c r="AG395" s="121">
        <f>HOME!$L$18</f>
        <v>46217</v>
      </c>
      <c r="AH395" s="122" t="b">
        <v>1</v>
      </c>
      <c r="AI395" s="176"/>
      <c r="AJ395" s="172"/>
      <c r="AK395" s="193"/>
      <c r="AL395" s="602"/>
      <c r="AM395" s="122"/>
      <c r="AN395" s="122"/>
    </row>
    <row r="396" spans="1:40" s="123" customFormat="1" ht="12.75" customHeight="1" x14ac:dyDescent="0.2">
      <c r="A396" s="411" t="s">
        <v>436</v>
      </c>
      <c r="B396" s="544" t="s">
        <v>239</v>
      </c>
      <c r="C396" s="617" t="s">
        <v>128</v>
      </c>
      <c r="D396" s="493" t="s">
        <v>117</v>
      </c>
      <c r="E396" s="411" t="s">
        <v>344</v>
      </c>
      <c r="F396" s="569" t="s">
        <v>277</v>
      </c>
      <c r="G396" s="611"/>
      <c r="H396" s="557" t="s">
        <v>39</v>
      </c>
      <c r="I396" s="649">
        <v>42</v>
      </c>
      <c r="J396" s="649">
        <v>42</v>
      </c>
      <c r="K396" s="649">
        <v>42</v>
      </c>
      <c r="L396" s="550" t="s">
        <v>2314</v>
      </c>
      <c r="M396" s="558" t="s">
        <v>279</v>
      </c>
      <c r="N396" s="558">
        <v>16</v>
      </c>
      <c r="O396" s="559">
        <v>0</v>
      </c>
      <c r="P396" s="564">
        <v>0</v>
      </c>
      <c r="Q396" s="631">
        <v>20</v>
      </c>
      <c r="R396" s="632">
        <v>0</v>
      </c>
      <c r="S396" s="563">
        <v>0</v>
      </c>
      <c r="T396" s="642">
        <v>7</v>
      </c>
      <c r="U396" s="560">
        <v>10</v>
      </c>
      <c r="V396" s="560">
        <v>0</v>
      </c>
      <c r="W396" s="560">
        <v>0</v>
      </c>
      <c r="X396" s="560">
        <v>0</v>
      </c>
      <c r="Y396" s="560">
        <v>0</v>
      </c>
      <c r="Z396" s="560">
        <v>0</v>
      </c>
      <c r="AA396" s="119">
        <f>INDEX('SPECIAL CONDITIONS '!$A$9:$D$174,MATCH('PRINT TARIFF'!$E396,'SPECIAL CONDITIONS '!$C$9:$C$174,0),MATCH("ID",'SPECIAL CONDITIONS '!$A$8:$D$8,0))</f>
        <v>82</v>
      </c>
      <c r="AB396" s="117" t="s">
        <v>223</v>
      </c>
      <c r="AC396" s="120" t="s">
        <v>224</v>
      </c>
      <c r="AD396" s="120" t="s">
        <v>225</v>
      </c>
      <c r="AE396" s="120">
        <v>1000</v>
      </c>
      <c r="AF396" s="121">
        <f>HOME!$F$18</f>
        <v>46204</v>
      </c>
      <c r="AG396" s="121">
        <f>HOME!$L$18</f>
        <v>46217</v>
      </c>
      <c r="AH396" s="122" t="b">
        <v>1</v>
      </c>
      <c r="AI396" s="176"/>
      <c r="AJ396" s="172"/>
      <c r="AK396" s="193"/>
      <c r="AL396" s="602"/>
      <c r="AM396" s="122"/>
      <c r="AN396" s="122"/>
    </row>
    <row r="397" spans="1:40" s="123" customFormat="1" ht="12.75" customHeight="1" x14ac:dyDescent="0.2">
      <c r="A397" s="411" t="s">
        <v>439</v>
      </c>
      <c r="B397" s="544" t="s">
        <v>235</v>
      </c>
      <c r="C397" s="617" t="s">
        <v>128</v>
      </c>
      <c r="D397" s="561" t="s">
        <v>117</v>
      </c>
      <c r="E397" s="411" t="s">
        <v>345</v>
      </c>
      <c r="F397" s="562" t="s">
        <v>278</v>
      </c>
      <c r="G397" s="611"/>
      <c r="H397" s="557" t="s">
        <v>39</v>
      </c>
      <c r="I397" s="649">
        <v>46</v>
      </c>
      <c r="J397" s="649">
        <v>46</v>
      </c>
      <c r="K397" s="649">
        <v>46</v>
      </c>
      <c r="L397" s="550" t="s">
        <v>2036</v>
      </c>
      <c r="M397" s="558" t="s">
        <v>291</v>
      </c>
      <c r="N397" s="558">
        <v>25</v>
      </c>
      <c r="O397" s="559">
        <v>0</v>
      </c>
      <c r="P397" s="564">
        <v>0</v>
      </c>
      <c r="Q397" s="631">
        <v>20</v>
      </c>
      <c r="R397" s="632">
        <v>0</v>
      </c>
      <c r="S397" s="563">
        <v>0</v>
      </c>
      <c r="T397" s="560">
        <v>10</v>
      </c>
      <c r="U397" s="560">
        <v>10</v>
      </c>
      <c r="V397" s="560">
        <v>0</v>
      </c>
      <c r="W397" s="560">
        <v>0</v>
      </c>
      <c r="X397" s="560">
        <v>0</v>
      </c>
      <c r="Y397" s="560">
        <v>0</v>
      </c>
      <c r="Z397" s="560">
        <v>0</v>
      </c>
      <c r="AA397" s="119">
        <f>INDEX('SPECIAL CONDITIONS '!$A$9:$D$174,MATCH('PRINT TARIFF'!$E397,'SPECIAL CONDITIONS '!$C$9:$C$174,0),MATCH("ID",'SPECIAL CONDITIONS '!$A$8:$D$8,0))</f>
        <v>83</v>
      </c>
      <c r="AB397" s="117" t="s">
        <v>223</v>
      </c>
      <c r="AC397" s="120" t="s">
        <v>224</v>
      </c>
      <c r="AD397" s="120" t="s">
        <v>225</v>
      </c>
      <c r="AE397" s="120">
        <v>1000</v>
      </c>
      <c r="AF397" s="121">
        <f>HOME!$F$18</f>
        <v>46204</v>
      </c>
      <c r="AG397" s="121">
        <f>HOME!$L$18</f>
        <v>46217</v>
      </c>
      <c r="AH397" s="122" t="b">
        <v>1</v>
      </c>
      <c r="AI397" s="176"/>
      <c r="AJ397" s="172"/>
      <c r="AK397" s="193"/>
      <c r="AL397" s="602"/>
      <c r="AM397" s="122"/>
      <c r="AN397" s="122"/>
    </row>
    <row r="398" spans="1:40" s="123" customFormat="1" ht="12.75" customHeight="1" x14ac:dyDescent="0.2">
      <c r="A398" s="411" t="s">
        <v>438</v>
      </c>
      <c r="B398" s="544" t="s">
        <v>236</v>
      </c>
      <c r="C398" s="617" t="s">
        <v>128</v>
      </c>
      <c r="D398" s="561" t="s">
        <v>117</v>
      </c>
      <c r="E398" s="411" t="s">
        <v>345</v>
      </c>
      <c r="F398" s="576" t="s">
        <v>278</v>
      </c>
      <c r="G398" s="611"/>
      <c r="H398" s="557" t="s">
        <v>39</v>
      </c>
      <c r="I398" s="649">
        <v>45</v>
      </c>
      <c r="J398" s="649">
        <v>45</v>
      </c>
      <c r="K398" s="649">
        <v>45</v>
      </c>
      <c r="L398" s="550" t="s">
        <v>2314</v>
      </c>
      <c r="M398" s="558" t="s">
        <v>279</v>
      </c>
      <c r="N398" s="558">
        <v>13</v>
      </c>
      <c r="O398" s="559">
        <v>0</v>
      </c>
      <c r="P398" s="564">
        <v>0</v>
      </c>
      <c r="Q398" s="631">
        <v>20</v>
      </c>
      <c r="R398" s="632">
        <v>0</v>
      </c>
      <c r="S398" s="563">
        <v>0</v>
      </c>
      <c r="T398" s="560">
        <v>7</v>
      </c>
      <c r="U398" s="560">
        <v>10</v>
      </c>
      <c r="V398" s="560">
        <v>0</v>
      </c>
      <c r="W398" s="560">
        <v>0</v>
      </c>
      <c r="X398" s="560">
        <v>0</v>
      </c>
      <c r="Y398" s="560">
        <v>0</v>
      </c>
      <c r="Z398" s="560">
        <v>0</v>
      </c>
      <c r="AA398" s="119">
        <f>INDEX('SPECIAL CONDITIONS '!$A$9:$D$174,MATCH('PRINT TARIFF'!$E398,'SPECIAL CONDITIONS '!$C$9:$C$174,0),MATCH("ID",'SPECIAL CONDITIONS '!$A$8:$D$8,0))</f>
        <v>83</v>
      </c>
      <c r="AB398" s="117" t="s">
        <v>223</v>
      </c>
      <c r="AC398" s="120" t="s">
        <v>224</v>
      </c>
      <c r="AD398" s="120" t="s">
        <v>225</v>
      </c>
      <c r="AE398" s="120">
        <v>1000</v>
      </c>
      <c r="AF398" s="121">
        <f>HOME!$F$18</f>
        <v>46204</v>
      </c>
      <c r="AG398" s="121">
        <f>HOME!$L$18</f>
        <v>46217</v>
      </c>
      <c r="AH398" s="122" t="b">
        <v>1</v>
      </c>
      <c r="AI398" s="176"/>
      <c r="AJ398" s="172"/>
      <c r="AK398" s="193"/>
      <c r="AL398" s="602"/>
      <c r="AM398" s="122"/>
      <c r="AN398" s="122"/>
    </row>
    <row r="399" spans="1:40" s="123" customFormat="1" ht="12.75" customHeight="1" x14ac:dyDescent="0.2">
      <c r="A399" s="411" t="s">
        <v>440</v>
      </c>
      <c r="B399" s="544" t="s">
        <v>237</v>
      </c>
      <c r="C399" s="617" t="s">
        <v>128</v>
      </c>
      <c r="D399" s="561" t="s">
        <v>117</v>
      </c>
      <c r="E399" s="411" t="s">
        <v>345</v>
      </c>
      <c r="F399" s="562" t="s">
        <v>278</v>
      </c>
      <c r="G399" s="611"/>
      <c r="H399" s="557" t="s">
        <v>39</v>
      </c>
      <c r="I399" s="649">
        <v>46</v>
      </c>
      <c r="J399" s="649">
        <v>46</v>
      </c>
      <c r="K399" s="649">
        <v>46</v>
      </c>
      <c r="L399" s="550" t="s">
        <v>2036</v>
      </c>
      <c r="M399" s="558" t="s">
        <v>291</v>
      </c>
      <c r="N399" s="558">
        <v>18</v>
      </c>
      <c r="O399" s="559">
        <v>0</v>
      </c>
      <c r="P399" s="564">
        <v>0</v>
      </c>
      <c r="Q399" s="631">
        <v>20</v>
      </c>
      <c r="R399" s="632">
        <v>0</v>
      </c>
      <c r="S399" s="563">
        <v>0</v>
      </c>
      <c r="T399" s="560">
        <v>10</v>
      </c>
      <c r="U399" s="560">
        <v>10</v>
      </c>
      <c r="V399" s="560">
        <v>0</v>
      </c>
      <c r="W399" s="560">
        <v>0</v>
      </c>
      <c r="X399" s="560">
        <v>0</v>
      </c>
      <c r="Y399" s="560">
        <v>0</v>
      </c>
      <c r="Z399" s="560">
        <v>0</v>
      </c>
      <c r="AA399" s="119">
        <f>INDEX('SPECIAL CONDITIONS '!$A$9:$D$174,MATCH('PRINT TARIFF'!$E399,'SPECIAL CONDITIONS '!$C$9:$C$174,0),MATCH("ID",'SPECIAL CONDITIONS '!$A$8:$D$8,0))</f>
        <v>83</v>
      </c>
      <c r="AB399" s="117" t="s">
        <v>223</v>
      </c>
      <c r="AC399" s="120" t="s">
        <v>224</v>
      </c>
      <c r="AD399" s="120" t="s">
        <v>225</v>
      </c>
      <c r="AE399" s="120">
        <v>1000</v>
      </c>
      <c r="AF399" s="121">
        <f>HOME!$F$18</f>
        <v>46204</v>
      </c>
      <c r="AG399" s="121">
        <f>HOME!$L$18</f>
        <v>46217</v>
      </c>
      <c r="AH399" s="122" t="b">
        <v>1</v>
      </c>
      <c r="AI399" s="176"/>
      <c r="AJ399" s="172"/>
      <c r="AK399" s="193"/>
      <c r="AL399" s="602"/>
      <c r="AM399" s="122"/>
      <c r="AN399" s="122"/>
    </row>
    <row r="400" spans="1:40" s="123" customFormat="1" ht="12.75" customHeight="1" x14ac:dyDescent="0.2">
      <c r="A400" s="411" t="s">
        <v>437</v>
      </c>
      <c r="B400" s="544" t="s">
        <v>238</v>
      </c>
      <c r="C400" s="617" t="s">
        <v>128</v>
      </c>
      <c r="D400" s="561" t="s">
        <v>117</v>
      </c>
      <c r="E400" s="411" t="s">
        <v>345</v>
      </c>
      <c r="F400" s="576" t="s">
        <v>278</v>
      </c>
      <c r="G400" s="611"/>
      <c r="H400" s="557" t="s">
        <v>39</v>
      </c>
      <c r="I400" s="649">
        <v>45</v>
      </c>
      <c r="J400" s="649">
        <v>45</v>
      </c>
      <c r="K400" s="649">
        <v>45</v>
      </c>
      <c r="L400" s="550" t="s">
        <v>2314</v>
      </c>
      <c r="M400" s="558" t="s">
        <v>279</v>
      </c>
      <c r="N400" s="558">
        <v>19</v>
      </c>
      <c r="O400" s="559">
        <v>0</v>
      </c>
      <c r="P400" s="564">
        <v>0</v>
      </c>
      <c r="Q400" s="631">
        <v>20</v>
      </c>
      <c r="R400" s="632">
        <v>0</v>
      </c>
      <c r="S400" s="563">
        <v>0</v>
      </c>
      <c r="T400" s="560">
        <v>7</v>
      </c>
      <c r="U400" s="560">
        <v>10</v>
      </c>
      <c r="V400" s="560">
        <v>0</v>
      </c>
      <c r="W400" s="560">
        <v>0</v>
      </c>
      <c r="X400" s="560">
        <v>0</v>
      </c>
      <c r="Y400" s="560">
        <v>0</v>
      </c>
      <c r="Z400" s="560">
        <v>0</v>
      </c>
      <c r="AA400" s="119">
        <f>INDEX('SPECIAL CONDITIONS '!$A$9:$D$174,MATCH('PRINT TARIFF'!$E400,'SPECIAL CONDITIONS '!$C$9:$C$174,0),MATCH("ID",'SPECIAL CONDITIONS '!$A$8:$D$8,0))</f>
        <v>83</v>
      </c>
      <c r="AB400" s="117" t="s">
        <v>223</v>
      </c>
      <c r="AC400" s="120" t="s">
        <v>224</v>
      </c>
      <c r="AD400" s="120" t="s">
        <v>225</v>
      </c>
      <c r="AE400" s="120">
        <v>1000</v>
      </c>
      <c r="AF400" s="121">
        <f>HOME!$F$18</f>
        <v>46204</v>
      </c>
      <c r="AG400" s="121">
        <f>HOME!$L$18</f>
        <v>46217</v>
      </c>
      <c r="AH400" s="122" t="b">
        <v>1</v>
      </c>
      <c r="AI400" s="176"/>
      <c r="AJ400" s="172"/>
      <c r="AK400" s="193"/>
      <c r="AL400" s="602"/>
      <c r="AM400" s="122"/>
      <c r="AN400" s="122"/>
    </row>
    <row r="401" spans="1:40" s="123" customFormat="1" ht="12.75" customHeight="1" x14ac:dyDescent="0.2">
      <c r="A401" s="411" t="s">
        <v>436</v>
      </c>
      <c r="B401" s="544" t="s">
        <v>239</v>
      </c>
      <c r="C401" s="617" t="s">
        <v>128</v>
      </c>
      <c r="D401" s="561" t="s">
        <v>117</v>
      </c>
      <c r="E401" s="411" t="s">
        <v>345</v>
      </c>
      <c r="F401" s="576" t="s">
        <v>278</v>
      </c>
      <c r="G401" s="611"/>
      <c r="H401" s="557" t="s">
        <v>39</v>
      </c>
      <c r="I401" s="649">
        <v>45</v>
      </c>
      <c r="J401" s="649">
        <v>45</v>
      </c>
      <c r="K401" s="649">
        <v>45</v>
      </c>
      <c r="L401" s="550" t="s">
        <v>2314</v>
      </c>
      <c r="M401" s="558" t="s">
        <v>279</v>
      </c>
      <c r="N401" s="558">
        <v>16</v>
      </c>
      <c r="O401" s="559">
        <v>0</v>
      </c>
      <c r="P401" s="564">
        <v>0</v>
      </c>
      <c r="Q401" s="631">
        <v>20</v>
      </c>
      <c r="R401" s="632">
        <v>0</v>
      </c>
      <c r="S401" s="563">
        <v>0</v>
      </c>
      <c r="T401" s="560">
        <v>7</v>
      </c>
      <c r="U401" s="560">
        <v>10</v>
      </c>
      <c r="V401" s="560">
        <v>0</v>
      </c>
      <c r="W401" s="560">
        <v>0</v>
      </c>
      <c r="X401" s="560">
        <v>0</v>
      </c>
      <c r="Y401" s="560">
        <v>0</v>
      </c>
      <c r="Z401" s="560">
        <v>0</v>
      </c>
      <c r="AA401" s="119">
        <f>INDEX('SPECIAL CONDITIONS '!$A$9:$D$174,MATCH('PRINT TARIFF'!$E401,'SPECIAL CONDITIONS '!$C$9:$C$174,0),MATCH("ID",'SPECIAL CONDITIONS '!$A$8:$D$8,0))</f>
        <v>83</v>
      </c>
      <c r="AB401" s="117" t="s">
        <v>223</v>
      </c>
      <c r="AC401" s="120" t="s">
        <v>224</v>
      </c>
      <c r="AD401" s="120" t="s">
        <v>225</v>
      </c>
      <c r="AE401" s="120">
        <v>1000</v>
      </c>
      <c r="AF401" s="121">
        <f>HOME!$F$18</f>
        <v>46204</v>
      </c>
      <c r="AG401" s="121">
        <f>HOME!$L$18</f>
        <v>46217</v>
      </c>
      <c r="AH401" s="122" t="b">
        <v>1</v>
      </c>
      <c r="AI401" s="176"/>
      <c r="AJ401" s="172"/>
      <c r="AK401" s="193"/>
      <c r="AL401" s="602"/>
      <c r="AM401" s="122"/>
      <c r="AN401" s="122"/>
    </row>
    <row r="402" spans="1:40" s="123" customFormat="1" ht="12.75" customHeight="1" x14ac:dyDescent="0.2">
      <c r="A402" s="411" t="s">
        <v>439</v>
      </c>
      <c r="B402" s="544" t="s">
        <v>235</v>
      </c>
      <c r="C402" s="617" t="s">
        <v>128</v>
      </c>
      <c r="D402" s="493" t="s">
        <v>117</v>
      </c>
      <c r="E402" s="411" t="s">
        <v>80</v>
      </c>
      <c r="F402" s="565" t="s">
        <v>279</v>
      </c>
      <c r="G402" s="611"/>
      <c r="H402" s="557" t="s">
        <v>39</v>
      </c>
      <c r="I402" s="649">
        <v>41</v>
      </c>
      <c r="J402" s="649">
        <v>41</v>
      </c>
      <c r="K402" s="649">
        <v>41</v>
      </c>
      <c r="L402" s="550" t="s">
        <v>2036</v>
      </c>
      <c r="M402" s="558" t="s">
        <v>291</v>
      </c>
      <c r="N402" s="558">
        <v>24</v>
      </c>
      <c r="O402" s="559">
        <v>0</v>
      </c>
      <c r="P402" s="564">
        <v>0</v>
      </c>
      <c r="Q402" s="631">
        <v>20</v>
      </c>
      <c r="R402" s="632">
        <v>0</v>
      </c>
      <c r="S402" s="563">
        <v>0</v>
      </c>
      <c r="T402" s="560">
        <v>8</v>
      </c>
      <c r="U402" s="560">
        <v>10</v>
      </c>
      <c r="V402" s="560">
        <v>0</v>
      </c>
      <c r="W402" s="560">
        <v>0</v>
      </c>
      <c r="X402" s="560">
        <v>0</v>
      </c>
      <c r="Y402" s="560">
        <v>0</v>
      </c>
      <c r="Z402" s="560">
        <v>0</v>
      </c>
      <c r="AA402" s="119">
        <f>INDEX('SPECIAL CONDITIONS '!$A$9:$D$174,MATCH('PRINT TARIFF'!$E402,'SPECIAL CONDITIONS '!$C$9:$C$174,0),MATCH("ID",'SPECIAL CONDITIONS '!$A$8:$D$8,0))</f>
        <v>84</v>
      </c>
      <c r="AB402" s="117" t="s">
        <v>223</v>
      </c>
      <c r="AC402" s="120" t="s">
        <v>224</v>
      </c>
      <c r="AD402" s="120" t="s">
        <v>225</v>
      </c>
      <c r="AE402" s="120">
        <v>1000</v>
      </c>
      <c r="AF402" s="121">
        <f>HOME!$F$18</f>
        <v>46204</v>
      </c>
      <c r="AG402" s="121">
        <f>HOME!$L$18</f>
        <v>46217</v>
      </c>
      <c r="AH402" s="122" t="b">
        <v>1</v>
      </c>
      <c r="AI402" s="176"/>
      <c r="AJ402" s="172"/>
      <c r="AK402" s="193"/>
      <c r="AL402" s="602"/>
      <c r="AM402" s="122"/>
      <c r="AN402" s="122"/>
    </row>
    <row r="403" spans="1:40" s="123" customFormat="1" ht="12.75" customHeight="1" x14ac:dyDescent="0.2">
      <c r="A403" s="411" t="s">
        <v>438</v>
      </c>
      <c r="B403" s="544" t="s">
        <v>236</v>
      </c>
      <c r="C403" s="617" t="s">
        <v>128</v>
      </c>
      <c r="D403" s="493" t="s">
        <v>117</v>
      </c>
      <c r="E403" s="411" t="s">
        <v>80</v>
      </c>
      <c r="F403" s="565" t="s">
        <v>279</v>
      </c>
      <c r="G403" s="611"/>
      <c r="H403" s="557" t="s">
        <v>39</v>
      </c>
      <c r="I403" s="649">
        <v>19</v>
      </c>
      <c r="J403" s="649">
        <v>19</v>
      </c>
      <c r="K403" s="649">
        <v>19</v>
      </c>
      <c r="L403" s="550" t="s">
        <v>173</v>
      </c>
      <c r="M403" s="558"/>
      <c r="N403" s="558">
        <v>13</v>
      </c>
      <c r="O403" s="559">
        <v>0</v>
      </c>
      <c r="P403" s="564">
        <v>0</v>
      </c>
      <c r="Q403" s="631">
        <v>20</v>
      </c>
      <c r="R403" s="632">
        <v>0</v>
      </c>
      <c r="S403" s="563">
        <v>0</v>
      </c>
      <c r="T403" s="560">
        <v>7</v>
      </c>
      <c r="U403" s="560">
        <v>0</v>
      </c>
      <c r="V403" s="560">
        <v>0</v>
      </c>
      <c r="W403" s="560">
        <v>0</v>
      </c>
      <c r="X403" s="560">
        <v>0</v>
      </c>
      <c r="Y403" s="560">
        <v>0</v>
      </c>
      <c r="Z403" s="560">
        <v>0</v>
      </c>
      <c r="AA403" s="119">
        <f>INDEX('SPECIAL CONDITIONS '!$A$9:$D$174,MATCH('PRINT TARIFF'!$E403,'SPECIAL CONDITIONS '!$C$9:$C$174,0),MATCH("ID",'SPECIAL CONDITIONS '!$A$8:$D$8,0))</f>
        <v>84</v>
      </c>
      <c r="AB403" s="117" t="s">
        <v>223</v>
      </c>
      <c r="AC403" s="120" t="s">
        <v>224</v>
      </c>
      <c r="AD403" s="120" t="s">
        <v>225</v>
      </c>
      <c r="AE403" s="120">
        <v>1000</v>
      </c>
      <c r="AF403" s="121">
        <f>HOME!$F$18</f>
        <v>46204</v>
      </c>
      <c r="AG403" s="121">
        <f>HOME!$L$18</f>
        <v>46217</v>
      </c>
      <c r="AH403" s="122" t="b">
        <v>1</v>
      </c>
      <c r="AI403" s="176"/>
      <c r="AJ403" s="172"/>
      <c r="AK403" s="193"/>
      <c r="AL403" s="602"/>
      <c r="AM403" s="122"/>
      <c r="AN403" s="122"/>
    </row>
    <row r="404" spans="1:40" s="123" customFormat="1" ht="12.75" customHeight="1" x14ac:dyDescent="0.2">
      <c r="A404" s="411" t="s">
        <v>440</v>
      </c>
      <c r="B404" s="544" t="s">
        <v>237</v>
      </c>
      <c r="C404" s="617" t="s">
        <v>128</v>
      </c>
      <c r="D404" s="493" t="s">
        <v>117</v>
      </c>
      <c r="E404" s="411" t="s">
        <v>80</v>
      </c>
      <c r="F404" s="565" t="s">
        <v>279</v>
      </c>
      <c r="G404" s="611"/>
      <c r="H404" s="557" t="s">
        <v>39</v>
      </c>
      <c r="I404" s="649">
        <v>41</v>
      </c>
      <c r="J404" s="649">
        <v>41</v>
      </c>
      <c r="K404" s="649">
        <v>41</v>
      </c>
      <c r="L404" s="550" t="s">
        <v>2036</v>
      </c>
      <c r="M404" s="558" t="s">
        <v>291</v>
      </c>
      <c r="N404" s="558">
        <v>17</v>
      </c>
      <c r="O404" s="559">
        <v>0</v>
      </c>
      <c r="P404" s="564">
        <v>0</v>
      </c>
      <c r="Q404" s="631">
        <v>20</v>
      </c>
      <c r="R404" s="632">
        <v>0</v>
      </c>
      <c r="S404" s="563">
        <v>0</v>
      </c>
      <c r="T404" s="560">
        <v>8</v>
      </c>
      <c r="U404" s="560">
        <v>10</v>
      </c>
      <c r="V404" s="560">
        <v>0</v>
      </c>
      <c r="W404" s="560">
        <v>0</v>
      </c>
      <c r="X404" s="560">
        <v>0</v>
      </c>
      <c r="Y404" s="560">
        <v>0</v>
      </c>
      <c r="Z404" s="560">
        <v>0</v>
      </c>
      <c r="AA404" s="119">
        <f>INDEX('SPECIAL CONDITIONS '!$A$9:$D$174,MATCH('PRINT TARIFF'!$E404,'SPECIAL CONDITIONS '!$C$9:$C$174,0),MATCH("ID",'SPECIAL CONDITIONS '!$A$8:$D$8,0))</f>
        <v>84</v>
      </c>
      <c r="AB404" s="117" t="s">
        <v>223</v>
      </c>
      <c r="AC404" s="120" t="s">
        <v>224</v>
      </c>
      <c r="AD404" s="120" t="s">
        <v>225</v>
      </c>
      <c r="AE404" s="120">
        <v>1000</v>
      </c>
      <c r="AF404" s="121">
        <f>HOME!$F$18</f>
        <v>46204</v>
      </c>
      <c r="AG404" s="121">
        <f>HOME!$L$18</f>
        <v>46217</v>
      </c>
      <c r="AH404" s="122" t="b">
        <v>1</v>
      </c>
      <c r="AI404" s="176"/>
      <c r="AJ404" s="172"/>
      <c r="AK404" s="193"/>
      <c r="AL404" s="602"/>
      <c r="AM404" s="122"/>
      <c r="AN404" s="122"/>
    </row>
    <row r="405" spans="1:40" s="123" customFormat="1" ht="12.75" customHeight="1" x14ac:dyDescent="0.2">
      <c r="A405" s="411" t="s">
        <v>437</v>
      </c>
      <c r="B405" s="544" t="s">
        <v>238</v>
      </c>
      <c r="C405" s="617" t="s">
        <v>128</v>
      </c>
      <c r="D405" s="493" t="s">
        <v>117</v>
      </c>
      <c r="E405" s="411" t="s">
        <v>80</v>
      </c>
      <c r="F405" s="565" t="s">
        <v>279</v>
      </c>
      <c r="G405" s="611"/>
      <c r="H405" s="557" t="s">
        <v>39</v>
      </c>
      <c r="I405" s="649">
        <v>19</v>
      </c>
      <c r="J405" s="649">
        <v>19</v>
      </c>
      <c r="K405" s="649">
        <v>19</v>
      </c>
      <c r="L405" s="550" t="s">
        <v>173</v>
      </c>
      <c r="M405" s="558"/>
      <c r="N405" s="558">
        <v>19</v>
      </c>
      <c r="O405" s="559">
        <v>0</v>
      </c>
      <c r="P405" s="564">
        <v>0</v>
      </c>
      <c r="Q405" s="631">
        <v>20</v>
      </c>
      <c r="R405" s="632">
        <v>0</v>
      </c>
      <c r="S405" s="563">
        <v>0</v>
      </c>
      <c r="T405" s="560">
        <v>7</v>
      </c>
      <c r="U405" s="560">
        <v>0</v>
      </c>
      <c r="V405" s="560">
        <v>0</v>
      </c>
      <c r="W405" s="560">
        <v>0</v>
      </c>
      <c r="X405" s="560">
        <v>0</v>
      </c>
      <c r="Y405" s="560">
        <v>0</v>
      </c>
      <c r="Z405" s="560">
        <v>0</v>
      </c>
      <c r="AA405" s="119">
        <f>INDEX('SPECIAL CONDITIONS '!$A$9:$D$174,MATCH('PRINT TARIFF'!$E405,'SPECIAL CONDITIONS '!$C$9:$C$174,0),MATCH("ID",'SPECIAL CONDITIONS '!$A$8:$D$8,0))</f>
        <v>84</v>
      </c>
      <c r="AB405" s="117" t="s">
        <v>223</v>
      </c>
      <c r="AC405" s="120" t="s">
        <v>224</v>
      </c>
      <c r="AD405" s="120" t="s">
        <v>225</v>
      </c>
      <c r="AE405" s="120">
        <v>1000</v>
      </c>
      <c r="AF405" s="121">
        <f>HOME!$F$18</f>
        <v>46204</v>
      </c>
      <c r="AG405" s="121">
        <f>HOME!$L$18</f>
        <v>46217</v>
      </c>
      <c r="AH405" s="122" t="b">
        <v>1</v>
      </c>
      <c r="AI405" s="176"/>
      <c r="AJ405" s="172"/>
      <c r="AK405" s="193"/>
      <c r="AL405" s="602"/>
      <c r="AM405" s="122"/>
      <c r="AN405" s="122"/>
    </row>
    <row r="406" spans="1:40" s="123" customFormat="1" ht="12.75" customHeight="1" x14ac:dyDescent="0.2">
      <c r="A406" s="411" t="s">
        <v>436</v>
      </c>
      <c r="B406" s="544" t="s">
        <v>239</v>
      </c>
      <c r="C406" s="617" t="s">
        <v>128</v>
      </c>
      <c r="D406" s="493" t="s">
        <v>117</v>
      </c>
      <c r="E406" s="411" t="s">
        <v>80</v>
      </c>
      <c r="F406" s="565" t="s">
        <v>279</v>
      </c>
      <c r="G406" s="611"/>
      <c r="H406" s="557" t="s">
        <v>39</v>
      </c>
      <c r="I406" s="649">
        <v>19</v>
      </c>
      <c r="J406" s="649">
        <v>19</v>
      </c>
      <c r="K406" s="649">
        <v>19</v>
      </c>
      <c r="L406" s="550" t="s">
        <v>173</v>
      </c>
      <c r="M406" s="558"/>
      <c r="N406" s="558">
        <v>15</v>
      </c>
      <c r="O406" s="559">
        <v>0</v>
      </c>
      <c r="P406" s="564">
        <v>0</v>
      </c>
      <c r="Q406" s="631">
        <v>20</v>
      </c>
      <c r="R406" s="632">
        <v>0</v>
      </c>
      <c r="S406" s="563">
        <v>0</v>
      </c>
      <c r="T406" s="560">
        <v>7</v>
      </c>
      <c r="U406" s="560">
        <v>0</v>
      </c>
      <c r="V406" s="560">
        <v>0</v>
      </c>
      <c r="W406" s="560">
        <v>0</v>
      </c>
      <c r="X406" s="560">
        <v>0</v>
      </c>
      <c r="Y406" s="560">
        <v>0</v>
      </c>
      <c r="Z406" s="560">
        <v>0</v>
      </c>
      <c r="AA406" s="119">
        <f>INDEX('SPECIAL CONDITIONS '!$A$9:$D$174,MATCH('PRINT TARIFF'!$E406,'SPECIAL CONDITIONS '!$C$9:$C$174,0),MATCH("ID",'SPECIAL CONDITIONS '!$A$8:$D$8,0))</f>
        <v>84</v>
      </c>
      <c r="AB406" s="117" t="s">
        <v>223</v>
      </c>
      <c r="AC406" s="120" t="s">
        <v>224</v>
      </c>
      <c r="AD406" s="120" t="s">
        <v>225</v>
      </c>
      <c r="AE406" s="120">
        <v>1000</v>
      </c>
      <c r="AF406" s="121">
        <f>HOME!$F$18</f>
        <v>46204</v>
      </c>
      <c r="AG406" s="121">
        <f>HOME!$L$18</f>
        <v>46217</v>
      </c>
      <c r="AH406" s="122" t="b">
        <v>1</v>
      </c>
      <c r="AI406" s="176"/>
      <c r="AJ406" s="172"/>
      <c r="AK406" s="193"/>
      <c r="AL406" s="602"/>
      <c r="AM406" s="122"/>
      <c r="AN406" s="122"/>
    </row>
    <row r="407" spans="1:40" s="123" customFormat="1" ht="12.75" customHeight="1" x14ac:dyDescent="0.2">
      <c r="A407" s="411" t="s">
        <v>439</v>
      </c>
      <c r="B407" s="544" t="s">
        <v>235</v>
      </c>
      <c r="C407" s="617" t="s">
        <v>128</v>
      </c>
      <c r="D407" s="493" t="s">
        <v>117</v>
      </c>
      <c r="E407" s="411" t="s">
        <v>1187</v>
      </c>
      <c r="F407" s="562" t="s">
        <v>1188</v>
      </c>
      <c r="G407" s="609"/>
      <c r="H407" s="557" t="s">
        <v>39</v>
      </c>
      <c r="I407" s="649">
        <v>43</v>
      </c>
      <c r="J407" s="649">
        <v>43</v>
      </c>
      <c r="K407" s="649">
        <v>43</v>
      </c>
      <c r="L407" s="550" t="s">
        <v>2036</v>
      </c>
      <c r="M407" s="558" t="s">
        <v>291</v>
      </c>
      <c r="N407" s="558">
        <v>21</v>
      </c>
      <c r="O407" s="559">
        <v>0</v>
      </c>
      <c r="P407" s="564">
        <v>0</v>
      </c>
      <c r="Q407" s="631">
        <v>20</v>
      </c>
      <c r="R407" s="632">
        <v>0</v>
      </c>
      <c r="S407" s="563">
        <v>0</v>
      </c>
      <c r="T407" s="642">
        <v>7</v>
      </c>
      <c r="U407" s="560">
        <v>10</v>
      </c>
      <c r="V407" s="560">
        <v>0</v>
      </c>
      <c r="W407" s="560">
        <v>0</v>
      </c>
      <c r="X407" s="560">
        <v>0</v>
      </c>
      <c r="Y407" s="560">
        <v>0</v>
      </c>
      <c r="Z407" s="560">
        <v>0</v>
      </c>
      <c r="AA407" s="119">
        <f>INDEX('SPECIAL CONDITIONS '!$A$9:$D$174,MATCH('PRINT TARIFF'!$E407,'SPECIAL CONDITIONS '!$C$9:$C$174,0),MATCH("ID",'SPECIAL CONDITIONS '!$A$8:$D$8,0))</f>
        <v>85</v>
      </c>
      <c r="AB407" s="117" t="s">
        <v>223</v>
      </c>
      <c r="AC407" s="120" t="s">
        <v>224</v>
      </c>
      <c r="AD407" s="120" t="s">
        <v>225</v>
      </c>
      <c r="AE407" s="120">
        <v>1000</v>
      </c>
      <c r="AF407" s="121">
        <f>HOME!$F$18</f>
        <v>46204</v>
      </c>
      <c r="AG407" s="121">
        <f>HOME!$L$18</f>
        <v>46217</v>
      </c>
      <c r="AH407" s="122" t="b">
        <v>1</v>
      </c>
      <c r="AI407" s="176"/>
      <c r="AJ407" s="172"/>
      <c r="AK407" s="193"/>
      <c r="AL407" s="602"/>
      <c r="AM407" s="122"/>
      <c r="AN407" s="122"/>
    </row>
    <row r="408" spans="1:40" s="123" customFormat="1" ht="12.75" customHeight="1" x14ac:dyDescent="0.2">
      <c r="A408" s="411" t="s">
        <v>438</v>
      </c>
      <c r="B408" s="544" t="s">
        <v>236</v>
      </c>
      <c r="C408" s="617" t="s">
        <v>128</v>
      </c>
      <c r="D408" s="493" t="s">
        <v>117</v>
      </c>
      <c r="E408" s="411" t="s">
        <v>1187</v>
      </c>
      <c r="F408" s="562" t="s">
        <v>1188</v>
      </c>
      <c r="G408" s="609"/>
      <c r="H408" s="557" t="s">
        <v>39</v>
      </c>
      <c r="I408" s="649">
        <v>43</v>
      </c>
      <c r="J408" s="649">
        <v>43</v>
      </c>
      <c r="K408" s="649">
        <v>43</v>
      </c>
      <c r="L408" s="550" t="s">
        <v>2036</v>
      </c>
      <c r="M408" s="558" t="s">
        <v>291</v>
      </c>
      <c r="N408" s="558">
        <v>18</v>
      </c>
      <c r="O408" s="559">
        <v>0</v>
      </c>
      <c r="P408" s="564">
        <v>0</v>
      </c>
      <c r="Q408" s="631">
        <v>20</v>
      </c>
      <c r="R408" s="632">
        <v>0</v>
      </c>
      <c r="S408" s="563">
        <v>0</v>
      </c>
      <c r="T408" s="642">
        <v>7</v>
      </c>
      <c r="U408" s="560">
        <v>10</v>
      </c>
      <c r="V408" s="560">
        <v>0</v>
      </c>
      <c r="W408" s="560">
        <v>0</v>
      </c>
      <c r="X408" s="560">
        <v>0</v>
      </c>
      <c r="Y408" s="560">
        <v>0</v>
      </c>
      <c r="Z408" s="560">
        <v>0</v>
      </c>
      <c r="AA408" s="119">
        <f>INDEX('SPECIAL CONDITIONS '!$A$9:$D$174,MATCH('PRINT TARIFF'!$E408,'SPECIAL CONDITIONS '!$C$9:$C$174,0),MATCH("ID",'SPECIAL CONDITIONS '!$A$8:$D$8,0))</f>
        <v>85</v>
      </c>
      <c r="AB408" s="117" t="s">
        <v>223</v>
      </c>
      <c r="AC408" s="120" t="s">
        <v>224</v>
      </c>
      <c r="AD408" s="120" t="s">
        <v>225</v>
      </c>
      <c r="AE408" s="120">
        <v>1000</v>
      </c>
      <c r="AF408" s="121">
        <f>HOME!$F$18</f>
        <v>46204</v>
      </c>
      <c r="AG408" s="121">
        <f>HOME!$L$18</f>
        <v>46217</v>
      </c>
      <c r="AH408" s="122" t="b">
        <v>1</v>
      </c>
      <c r="AI408" s="176"/>
      <c r="AJ408" s="172"/>
      <c r="AK408" s="193"/>
      <c r="AL408" s="602"/>
      <c r="AM408" s="122"/>
      <c r="AN408" s="122"/>
    </row>
    <row r="409" spans="1:40" s="123" customFormat="1" ht="12.75" customHeight="1" x14ac:dyDescent="0.2">
      <c r="A409" s="411" t="s">
        <v>440</v>
      </c>
      <c r="B409" s="544" t="s">
        <v>237</v>
      </c>
      <c r="C409" s="617" t="s">
        <v>128</v>
      </c>
      <c r="D409" s="493" t="s">
        <v>117</v>
      </c>
      <c r="E409" s="411" t="s">
        <v>1187</v>
      </c>
      <c r="F409" s="562" t="s">
        <v>1188</v>
      </c>
      <c r="G409" s="609"/>
      <c r="H409" s="557" t="s">
        <v>39</v>
      </c>
      <c r="I409" s="649">
        <v>43</v>
      </c>
      <c r="J409" s="649">
        <v>43</v>
      </c>
      <c r="K409" s="649">
        <v>43</v>
      </c>
      <c r="L409" s="550" t="s">
        <v>2036</v>
      </c>
      <c r="M409" s="558" t="s">
        <v>291</v>
      </c>
      <c r="N409" s="558">
        <v>17</v>
      </c>
      <c r="O409" s="559">
        <v>0</v>
      </c>
      <c r="P409" s="564">
        <v>0</v>
      </c>
      <c r="Q409" s="631">
        <v>20</v>
      </c>
      <c r="R409" s="632">
        <v>0</v>
      </c>
      <c r="S409" s="563">
        <v>0</v>
      </c>
      <c r="T409" s="642">
        <v>7</v>
      </c>
      <c r="U409" s="560">
        <v>10</v>
      </c>
      <c r="V409" s="560">
        <v>0</v>
      </c>
      <c r="W409" s="560">
        <v>0</v>
      </c>
      <c r="X409" s="560">
        <v>0</v>
      </c>
      <c r="Y409" s="560">
        <v>0</v>
      </c>
      <c r="Z409" s="560">
        <v>0</v>
      </c>
      <c r="AA409" s="119">
        <f>INDEX('SPECIAL CONDITIONS '!$A$9:$D$174,MATCH('PRINT TARIFF'!$E409,'SPECIAL CONDITIONS '!$C$9:$C$174,0),MATCH("ID",'SPECIAL CONDITIONS '!$A$8:$D$8,0))</f>
        <v>85</v>
      </c>
      <c r="AB409" s="117" t="s">
        <v>223</v>
      </c>
      <c r="AC409" s="120" t="s">
        <v>224</v>
      </c>
      <c r="AD409" s="120" t="s">
        <v>225</v>
      </c>
      <c r="AE409" s="120">
        <v>1000</v>
      </c>
      <c r="AF409" s="121">
        <f>HOME!$F$18</f>
        <v>46204</v>
      </c>
      <c r="AG409" s="121">
        <f>HOME!$L$18</f>
        <v>46217</v>
      </c>
      <c r="AH409" s="122" t="b">
        <v>1</v>
      </c>
      <c r="AI409" s="176"/>
      <c r="AJ409" s="172"/>
      <c r="AK409" s="193"/>
      <c r="AL409" s="602"/>
      <c r="AM409" s="122"/>
      <c r="AN409" s="122"/>
    </row>
    <row r="410" spans="1:40" s="123" customFormat="1" ht="12.75" customHeight="1" x14ac:dyDescent="0.2">
      <c r="A410" s="411" t="s">
        <v>437</v>
      </c>
      <c r="B410" s="544" t="s">
        <v>238</v>
      </c>
      <c r="C410" s="617" t="s">
        <v>128</v>
      </c>
      <c r="D410" s="493" t="s">
        <v>117</v>
      </c>
      <c r="E410" s="411" t="s">
        <v>1187</v>
      </c>
      <c r="F410" s="562" t="s">
        <v>1188</v>
      </c>
      <c r="G410" s="609"/>
      <c r="H410" s="557" t="s">
        <v>39</v>
      </c>
      <c r="I410" s="649">
        <v>43</v>
      </c>
      <c r="J410" s="649">
        <v>43</v>
      </c>
      <c r="K410" s="649">
        <v>43</v>
      </c>
      <c r="L410" s="550" t="s">
        <v>2036</v>
      </c>
      <c r="M410" s="558" t="s">
        <v>291</v>
      </c>
      <c r="N410" s="558">
        <v>19</v>
      </c>
      <c r="O410" s="559">
        <v>0</v>
      </c>
      <c r="P410" s="564">
        <v>0</v>
      </c>
      <c r="Q410" s="631">
        <v>20</v>
      </c>
      <c r="R410" s="632">
        <v>0</v>
      </c>
      <c r="S410" s="563">
        <v>0</v>
      </c>
      <c r="T410" s="642">
        <v>7</v>
      </c>
      <c r="U410" s="560">
        <v>10</v>
      </c>
      <c r="V410" s="560">
        <v>0</v>
      </c>
      <c r="W410" s="560">
        <v>0</v>
      </c>
      <c r="X410" s="560">
        <v>0</v>
      </c>
      <c r="Y410" s="560">
        <v>0</v>
      </c>
      <c r="Z410" s="560">
        <v>0</v>
      </c>
      <c r="AA410" s="119">
        <f>INDEX('SPECIAL CONDITIONS '!$A$9:$D$174,MATCH('PRINT TARIFF'!$E410,'SPECIAL CONDITIONS '!$C$9:$C$174,0),MATCH("ID",'SPECIAL CONDITIONS '!$A$8:$D$8,0))</f>
        <v>85</v>
      </c>
      <c r="AB410" s="117" t="s">
        <v>223</v>
      </c>
      <c r="AC410" s="120" t="s">
        <v>224</v>
      </c>
      <c r="AD410" s="120" t="s">
        <v>225</v>
      </c>
      <c r="AE410" s="120">
        <v>1000</v>
      </c>
      <c r="AF410" s="121">
        <f>HOME!$F$18</f>
        <v>46204</v>
      </c>
      <c r="AG410" s="121">
        <f>HOME!$L$18</f>
        <v>46217</v>
      </c>
      <c r="AH410" s="122" t="b">
        <v>1</v>
      </c>
      <c r="AI410" s="176"/>
      <c r="AJ410" s="172"/>
      <c r="AK410" s="193"/>
      <c r="AL410" s="602"/>
      <c r="AM410" s="122"/>
      <c r="AN410" s="122"/>
    </row>
    <row r="411" spans="1:40" s="123" customFormat="1" ht="12.75" customHeight="1" x14ac:dyDescent="0.2">
      <c r="A411" s="411" t="s">
        <v>436</v>
      </c>
      <c r="B411" s="544" t="s">
        <v>239</v>
      </c>
      <c r="C411" s="617" t="s">
        <v>128</v>
      </c>
      <c r="D411" s="493" t="s">
        <v>117</v>
      </c>
      <c r="E411" s="411" t="s">
        <v>1187</v>
      </c>
      <c r="F411" s="562" t="s">
        <v>1188</v>
      </c>
      <c r="G411" s="609"/>
      <c r="H411" s="557" t="s">
        <v>39</v>
      </c>
      <c r="I411" s="649">
        <v>43</v>
      </c>
      <c r="J411" s="649">
        <v>43</v>
      </c>
      <c r="K411" s="649">
        <v>43</v>
      </c>
      <c r="L411" s="550" t="s">
        <v>2036</v>
      </c>
      <c r="M411" s="558" t="s">
        <v>291</v>
      </c>
      <c r="N411" s="558">
        <v>21</v>
      </c>
      <c r="O411" s="559">
        <v>0</v>
      </c>
      <c r="P411" s="564">
        <v>0</v>
      </c>
      <c r="Q411" s="631">
        <v>20</v>
      </c>
      <c r="R411" s="632">
        <v>0</v>
      </c>
      <c r="S411" s="563">
        <v>0</v>
      </c>
      <c r="T411" s="642">
        <v>7</v>
      </c>
      <c r="U411" s="560">
        <v>10</v>
      </c>
      <c r="V411" s="560">
        <v>0</v>
      </c>
      <c r="W411" s="560">
        <v>0</v>
      </c>
      <c r="X411" s="560">
        <v>0</v>
      </c>
      <c r="Y411" s="560">
        <v>0</v>
      </c>
      <c r="Z411" s="560">
        <v>0</v>
      </c>
      <c r="AA411" s="119">
        <f>INDEX('SPECIAL CONDITIONS '!$A$9:$D$174,MATCH('PRINT TARIFF'!$E411,'SPECIAL CONDITIONS '!$C$9:$C$174,0),MATCH("ID",'SPECIAL CONDITIONS '!$A$8:$D$8,0))</f>
        <v>85</v>
      </c>
      <c r="AB411" s="117" t="s">
        <v>223</v>
      </c>
      <c r="AC411" s="120" t="s">
        <v>224</v>
      </c>
      <c r="AD411" s="120" t="s">
        <v>225</v>
      </c>
      <c r="AE411" s="120">
        <v>1000</v>
      </c>
      <c r="AF411" s="121">
        <f>HOME!$F$18</f>
        <v>46204</v>
      </c>
      <c r="AG411" s="121">
        <f>HOME!$L$18</f>
        <v>46217</v>
      </c>
      <c r="AH411" s="122" t="b">
        <v>1</v>
      </c>
      <c r="AI411" s="176"/>
      <c r="AJ411" s="172"/>
      <c r="AK411" s="193"/>
      <c r="AL411" s="602"/>
      <c r="AM411" s="122"/>
      <c r="AN411" s="122"/>
    </row>
    <row r="412" spans="1:40" s="123" customFormat="1" ht="12.75" customHeight="1" x14ac:dyDescent="0.2">
      <c r="A412" s="411" t="s">
        <v>439</v>
      </c>
      <c r="B412" s="544" t="s">
        <v>235</v>
      </c>
      <c r="C412" s="617" t="s">
        <v>88</v>
      </c>
      <c r="D412" s="553" t="s">
        <v>118</v>
      </c>
      <c r="E412" s="411" t="s">
        <v>335</v>
      </c>
      <c r="F412" s="562" t="s">
        <v>280</v>
      </c>
      <c r="G412" s="608"/>
      <c r="H412" s="575" t="s">
        <v>39</v>
      </c>
      <c r="I412" s="630">
        <v>97</v>
      </c>
      <c r="J412" s="630">
        <v>97</v>
      </c>
      <c r="K412" s="630">
        <v>97</v>
      </c>
      <c r="L412" s="550" t="s">
        <v>2315</v>
      </c>
      <c r="M412" s="558" t="s">
        <v>242</v>
      </c>
      <c r="N412" s="558">
        <v>58</v>
      </c>
      <c r="O412" s="564">
        <v>0</v>
      </c>
      <c r="P412" s="631">
        <v>0</v>
      </c>
      <c r="Q412" s="631">
        <v>0</v>
      </c>
      <c r="R412" s="632">
        <v>0</v>
      </c>
      <c r="S412" s="563">
        <v>0</v>
      </c>
      <c r="T412" s="563">
        <v>12</v>
      </c>
      <c r="U412" s="560">
        <v>0</v>
      </c>
      <c r="V412" s="560">
        <v>0</v>
      </c>
      <c r="W412" s="560">
        <v>0</v>
      </c>
      <c r="X412" s="560">
        <v>0</v>
      </c>
      <c r="Y412" s="560">
        <v>0</v>
      </c>
      <c r="Z412" s="560">
        <v>0</v>
      </c>
      <c r="AA412" s="119">
        <f>INDEX('SPECIAL CONDITIONS '!$A$9:$D$174,MATCH('PRINT TARIFF'!$E412,'SPECIAL CONDITIONS '!$C$9:$C$174,0),MATCH("ID",'SPECIAL CONDITIONS '!$A$8:$D$8,0))</f>
        <v>87</v>
      </c>
      <c r="AB412" s="117" t="s">
        <v>223</v>
      </c>
      <c r="AC412" s="120" t="s">
        <v>224</v>
      </c>
      <c r="AD412" s="120" t="s">
        <v>225</v>
      </c>
      <c r="AE412" s="120">
        <v>1000</v>
      </c>
      <c r="AF412" s="121">
        <f>HOME!$F$18</f>
        <v>46204</v>
      </c>
      <c r="AG412" s="121">
        <f>HOME!$L$18</f>
        <v>46217</v>
      </c>
      <c r="AH412" s="122" t="b">
        <v>1</v>
      </c>
      <c r="AI412" s="176"/>
      <c r="AJ412" s="172"/>
      <c r="AK412" s="193"/>
      <c r="AL412" s="122"/>
      <c r="AM412" s="122"/>
      <c r="AN412" s="122"/>
    </row>
    <row r="413" spans="1:40" s="123" customFormat="1" ht="12.75" customHeight="1" x14ac:dyDescent="0.2">
      <c r="A413" s="411" t="s">
        <v>438</v>
      </c>
      <c r="B413" s="544" t="s">
        <v>236</v>
      </c>
      <c r="C413" s="617" t="s">
        <v>88</v>
      </c>
      <c r="D413" s="553" t="s">
        <v>118</v>
      </c>
      <c r="E413" s="411" t="s">
        <v>335</v>
      </c>
      <c r="F413" s="562" t="s">
        <v>280</v>
      </c>
      <c r="G413" s="608"/>
      <c r="H413" s="575" t="s">
        <v>39</v>
      </c>
      <c r="I413" s="630">
        <v>105</v>
      </c>
      <c r="J413" s="630">
        <v>105</v>
      </c>
      <c r="K413" s="630">
        <v>105</v>
      </c>
      <c r="L413" s="550" t="s">
        <v>2315</v>
      </c>
      <c r="M413" s="558" t="s">
        <v>242</v>
      </c>
      <c r="N413" s="558">
        <v>72</v>
      </c>
      <c r="O413" s="564">
        <v>0</v>
      </c>
      <c r="P413" s="631">
        <v>0</v>
      </c>
      <c r="Q413" s="631">
        <v>0</v>
      </c>
      <c r="R413" s="632">
        <v>0</v>
      </c>
      <c r="S413" s="563">
        <v>0</v>
      </c>
      <c r="T413" s="563">
        <v>12</v>
      </c>
      <c r="U413" s="560">
        <v>0</v>
      </c>
      <c r="V413" s="560">
        <v>0</v>
      </c>
      <c r="W413" s="560">
        <v>0</v>
      </c>
      <c r="X413" s="560">
        <v>0</v>
      </c>
      <c r="Y413" s="560">
        <v>0</v>
      </c>
      <c r="Z413" s="560">
        <v>0</v>
      </c>
      <c r="AA413" s="119">
        <f>INDEX('SPECIAL CONDITIONS '!$A$9:$D$174,MATCH('PRINT TARIFF'!$E413,'SPECIAL CONDITIONS '!$C$9:$C$174,0),MATCH("ID",'SPECIAL CONDITIONS '!$A$8:$D$8,0))</f>
        <v>87</v>
      </c>
      <c r="AB413" s="117" t="s">
        <v>223</v>
      </c>
      <c r="AC413" s="120" t="s">
        <v>224</v>
      </c>
      <c r="AD413" s="120" t="s">
        <v>225</v>
      </c>
      <c r="AE413" s="120">
        <v>1000</v>
      </c>
      <c r="AF413" s="121">
        <f>HOME!$F$18</f>
        <v>46204</v>
      </c>
      <c r="AG413" s="121">
        <f>HOME!$L$18</f>
        <v>46217</v>
      </c>
      <c r="AH413" s="122" t="b">
        <v>1</v>
      </c>
      <c r="AI413" s="176"/>
      <c r="AJ413" s="172"/>
      <c r="AK413" s="193"/>
      <c r="AL413" s="122"/>
      <c r="AM413" s="122"/>
      <c r="AN413" s="122"/>
    </row>
    <row r="414" spans="1:40" s="123" customFormat="1" ht="12.75" customHeight="1" x14ac:dyDescent="0.2">
      <c r="A414" s="411" t="s">
        <v>440</v>
      </c>
      <c r="B414" s="544" t="s">
        <v>237</v>
      </c>
      <c r="C414" s="617" t="s">
        <v>88</v>
      </c>
      <c r="D414" s="553" t="s">
        <v>118</v>
      </c>
      <c r="E414" s="411" t="s">
        <v>335</v>
      </c>
      <c r="F414" s="562" t="s">
        <v>280</v>
      </c>
      <c r="G414" s="608"/>
      <c r="H414" s="575" t="s">
        <v>39</v>
      </c>
      <c r="I414" s="630">
        <v>96</v>
      </c>
      <c r="J414" s="630">
        <v>96</v>
      </c>
      <c r="K414" s="630">
        <v>96</v>
      </c>
      <c r="L414" s="550" t="s">
        <v>2315</v>
      </c>
      <c r="M414" s="558" t="s">
        <v>242</v>
      </c>
      <c r="N414" s="558">
        <v>63</v>
      </c>
      <c r="O414" s="564">
        <v>0</v>
      </c>
      <c r="P414" s="631">
        <v>0</v>
      </c>
      <c r="Q414" s="631">
        <v>0</v>
      </c>
      <c r="R414" s="632">
        <v>0</v>
      </c>
      <c r="S414" s="563">
        <v>0</v>
      </c>
      <c r="T414" s="563">
        <v>12</v>
      </c>
      <c r="U414" s="560">
        <v>0</v>
      </c>
      <c r="V414" s="560">
        <v>0</v>
      </c>
      <c r="W414" s="560">
        <v>0</v>
      </c>
      <c r="X414" s="560">
        <v>0</v>
      </c>
      <c r="Y414" s="560">
        <v>0</v>
      </c>
      <c r="Z414" s="560">
        <v>0</v>
      </c>
      <c r="AA414" s="119">
        <f>INDEX('SPECIAL CONDITIONS '!$A$9:$D$174,MATCH('PRINT TARIFF'!$E414,'SPECIAL CONDITIONS '!$C$9:$C$174,0),MATCH("ID",'SPECIAL CONDITIONS '!$A$8:$D$8,0))</f>
        <v>87</v>
      </c>
      <c r="AB414" s="117" t="s">
        <v>223</v>
      </c>
      <c r="AC414" s="120" t="s">
        <v>224</v>
      </c>
      <c r="AD414" s="120" t="s">
        <v>225</v>
      </c>
      <c r="AE414" s="120">
        <v>1000</v>
      </c>
      <c r="AF414" s="121">
        <f>HOME!$F$18</f>
        <v>46204</v>
      </c>
      <c r="AG414" s="121">
        <f>HOME!$L$18</f>
        <v>46217</v>
      </c>
      <c r="AH414" s="122" t="b">
        <v>1</v>
      </c>
      <c r="AI414" s="176"/>
      <c r="AJ414" s="172"/>
      <c r="AK414" s="193"/>
      <c r="AL414" s="122"/>
      <c r="AM414" s="122"/>
      <c r="AN414" s="122"/>
    </row>
    <row r="415" spans="1:40" s="123" customFormat="1" ht="12.75" customHeight="1" x14ac:dyDescent="0.2">
      <c r="A415" s="411" t="s">
        <v>437</v>
      </c>
      <c r="B415" s="544" t="s">
        <v>238</v>
      </c>
      <c r="C415" s="617" t="s">
        <v>88</v>
      </c>
      <c r="D415" s="553" t="s">
        <v>118</v>
      </c>
      <c r="E415" s="411" t="s">
        <v>335</v>
      </c>
      <c r="F415" s="562" t="s">
        <v>280</v>
      </c>
      <c r="G415" s="608"/>
      <c r="H415" s="575" t="s">
        <v>39</v>
      </c>
      <c r="I415" s="630">
        <v>84</v>
      </c>
      <c r="J415" s="630">
        <v>84</v>
      </c>
      <c r="K415" s="630">
        <v>84</v>
      </c>
      <c r="L415" s="550" t="s">
        <v>173</v>
      </c>
      <c r="M415" s="558"/>
      <c r="N415" s="558">
        <v>64</v>
      </c>
      <c r="O415" s="564">
        <v>0</v>
      </c>
      <c r="P415" s="631">
        <v>0</v>
      </c>
      <c r="Q415" s="631">
        <v>0</v>
      </c>
      <c r="R415" s="632">
        <v>0</v>
      </c>
      <c r="S415" s="563">
        <v>0</v>
      </c>
      <c r="T415" s="563">
        <v>12</v>
      </c>
      <c r="U415" s="560">
        <v>0</v>
      </c>
      <c r="V415" s="560">
        <v>0</v>
      </c>
      <c r="W415" s="560">
        <v>0</v>
      </c>
      <c r="X415" s="560">
        <v>0</v>
      </c>
      <c r="Y415" s="560">
        <v>0</v>
      </c>
      <c r="Z415" s="560">
        <v>0</v>
      </c>
      <c r="AA415" s="119">
        <f>INDEX('SPECIAL CONDITIONS '!$A$9:$D$174,MATCH('PRINT TARIFF'!$E415,'SPECIAL CONDITIONS '!$C$9:$C$174,0),MATCH("ID",'SPECIAL CONDITIONS '!$A$8:$D$8,0))</f>
        <v>87</v>
      </c>
      <c r="AB415" s="117" t="s">
        <v>223</v>
      </c>
      <c r="AC415" s="120" t="s">
        <v>224</v>
      </c>
      <c r="AD415" s="120" t="s">
        <v>225</v>
      </c>
      <c r="AE415" s="120">
        <v>1000</v>
      </c>
      <c r="AF415" s="121">
        <f>HOME!$F$18</f>
        <v>46204</v>
      </c>
      <c r="AG415" s="121">
        <f>HOME!$L$18</f>
        <v>46217</v>
      </c>
      <c r="AH415" s="122" t="b">
        <v>1</v>
      </c>
      <c r="AI415" s="176"/>
      <c r="AJ415" s="172"/>
      <c r="AK415" s="193"/>
      <c r="AL415" s="122"/>
      <c r="AM415" s="122"/>
      <c r="AN415" s="122"/>
    </row>
    <row r="416" spans="1:40" s="123" customFormat="1" ht="12.75" customHeight="1" x14ac:dyDescent="0.2">
      <c r="A416" s="411" t="s">
        <v>436</v>
      </c>
      <c r="B416" s="544" t="s">
        <v>239</v>
      </c>
      <c r="C416" s="617" t="s">
        <v>88</v>
      </c>
      <c r="D416" s="553" t="s">
        <v>118</v>
      </c>
      <c r="E416" s="411" t="s">
        <v>335</v>
      </c>
      <c r="F416" s="562" t="s">
        <v>280</v>
      </c>
      <c r="G416" s="608"/>
      <c r="H416" s="575" t="s">
        <v>39</v>
      </c>
      <c r="I416" s="630">
        <v>84</v>
      </c>
      <c r="J416" s="630">
        <v>84</v>
      </c>
      <c r="K416" s="630">
        <v>84</v>
      </c>
      <c r="L416" s="550" t="s">
        <v>173</v>
      </c>
      <c r="M416" s="558"/>
      <c r="N416" s="558">
        <v>59</v>
      </c>
      <c r="O416" s="564">
        <v>0</v>
      </c>
      <c r="P416" s="631">
        <v>0</v>
      </c>
      <c r="Q416" s="631">
        <v>0</v>
      </c>
      <c r="R416" s="632">
        <v>0</v>
      </c>
      <c r="S416" s="563">
        <v>0</v>
      </c>
      <c r="T416" s="563">
        <v>12</v>
      </c>
      <c r="U416" s="560">
        <v>0</v>
      </c>
      <c r="V416" s="560">
        <v>0</v>
      </c>
      <c r="W416" s="560">
        <v>0</v>
      </c>
      <c r="X416" s="560">
        <v>0</v>
      </c>
      <c r="Y416" s="560">
        <v>0</v>
      </c>
      <c r="Z416" s="560">
        <v>0</v>
      </c>
      <c r="AA416" s="119">
        <f>INDEX('SPECIAL CONDITIONS '!$A$9:$D$174,MATCH('PRINT TARIFF'!$E416,'SPECIAL CONDITIONS '!$C$9:$C$174,0),MATCH("ID",'SPECIAL CONDITIONS '!$A$8:$D$8,0))</f>
        <v>87</v>
      </c>
      <c r="AB416" s="117" t="s">
        <v>223</v>
      </c>
      <c r="AC416" s="120" t="s">
        <v>224</v>
      </c>
      <c r="AD416" s="120" t="s">
        <v>225</v>
      </c>
      <c r="AE416" s="120">
        <v>1000</v>
      </c>
      <c r="AF416" s="121">
        <f>HOME!$F$18</f>
        <v>46204</v>
      </c>
      <c r="AG416" s="121">
        <f>HOME!$L$18</f>
        <v>46217</v>
      </c>
      <c r="AH416" s="122" t="b">
        <v>1</v>
      </c>
      <c r="AI416" s="176"/>
      <c r="AJ416" s="172"/>
      <c r="AK416" s="193"/>
      <c r="AL416" s="122"/>
      <c r="AM416" s="122"/>
      <c r="AN416" s="122"/>
    </row>
    <row r="417" spans="1:40" s="123" customFormat="1" ht="12.75" customHeight="1" x14ac:dyDescent="0.2">
      <c r="A417" s="411" t="s">
        <v>439</v>
      </c>
      <c r="B417" s="544" t="s">
        <v>235</v>
      </c>
      <c r="C417" s="617" t="s">
        <v>2264</v>
      </c>
      <c r="D417" s="411" t="s">
        <v>119</v>
      </c>
      <c r="E417" s="411" t="s">
        <v>399</v>
      </c>
      <c r="F417" s="565" t="s">
        <v>281</v>
      </c>
      <c r="G417" s="610"/>
      <c r="H417" s="557" t="s">
        <v>39</v>
      </c>
      <c r="I417" s="630">
        <v>91</v>
      </c>
      <c r="J417" s="630">
        <v>91</v>
      </c>
      <c r="K417" s="630">
        <v>91</v>
      </c>
      <c r="L417" s="550" t="s">
        <v>173</v>
      </c>
      <c r="M417" s="558"/>
      <c r="N417" s="558">
        <v>10</v>
      </c>
      <c r="O417" s="564">
        <v>16</v>
      </c>
      <c r="P417" s="564">
        <v>0</v>
      </c>
      <c r="Q417" s="564">
        <v>0</v>
      </c>
      <c r="R417" s="631">
        <v>0</v>
      </c>
      <c r="S417" s="563">
        <v>0</v>
      </c>
      <c r="T417" s="560">
        <v>4</v>
      </c>
      <c r="U417" s="560">
        <v>0</v>
      </c>
      <c r="V417" s="560">
        <v>0</v>
      </c>
      <c r="W417" s="560">
        <v>0</v>
      </c>
      <c r="X417" s="560">
        <v>0</v>
      </c>
      <c r="Y417" s="560">
        <v>0</v>
      </c>
      <c r="Z417" s="560">
        <v>0</v>
      </c>
      <c r="AA417" s="119">
        <f>INDEX('SPECIAL CONDITIONS '!$A$9:$D$174,MATCH('PRINT TARIFF'!$E417,'SPECIAL CONDITIONS '!$C$9:$C$174,0),MATCH("ID",'SPECIAL CONDITIONS '!$A$8:$D$8,0))</f>
        <v>88</v>
      </c>
      <c r="AB417" s="117" t="s">
        <v>223</v>
      </c>
      <c r="AC417" s="120" t="s">
        <v>224</v>
      </c>
      <c r="AD417" s="120" t="s">
        <v>225</v>
      </c>
      <c r="AE417" s="120">
        <v>1000</v>
      </c>
      <c r="AF417" s="121">
        <f>HOME!$F$18</f>
        <v>46204</v>
      </c>
      <c r="AG417" s="121">
        <f>HOME!$L$18</f>
        <v>46217</v>
      </c>
      <c r="AH417" s="122" t="b">
        <v>1</v>
      </c>
      <c r="AI417" s="176"/>
      <c r="AJ417" s="172"/>
      <c r="AK417" s="193"/>
      <c r="AL417" s="122"/>
      <c r="AM417" s="122"/>
      <c r="AN417" s="122"/>
    </row>
    <row r="418" spans="1:40" s="123" customFormat="1" ht="12.6" customHeight="1" x14ac:dyDescent="0.2">
      <c r="A418" s="411" t="s">
        <v>438</v>
      </c>
      <c r="B418" s="544" t="s">
        <v>236</v>
      </c>
      <c r="C418" s="617" t="s">
        <v>2264</v>
      </c>
      <c r="D418" s="411" t="s">
        <v>119</v>
      </c>
      <c r="E418" s="411" t="s">
        <v>399</v>
      </c>
      <c r="F418" s="565" t="s">
        <v>281</v>
      </c>
      <c r="G418" s="610"/>
      <c r="H418" s="557" t="s">
        <v>39</v>
      </c>
      <c r="I418" s="630">
        <v>44</v>
      </c>
      <c r="J418" s="630">
        <v>44</v>
      </c>
      <c r="K418" s="630">
        <v>44</v>
      </c>
      <c r="L418" s="550" t="s">
        <v>173</v>
      </c>
      <c r="M418" s="558"/>
      <c r="N418" s="558">
        <v>6</v>
      </c>
      <c r="O418" s="564">
        <v>17</v>
      </c>
      <c r="P418" s="564">
        <v>0</v>
      </c>
      <c r="Q418" s="564">
        <v>0</v>
      </c>
      <c r="R418" s="631">
        <v>0</v>
      </c>
      <c r="S418" s="563">
        <v>0</v>
      </c>
      <c r="T418" s="560">
        <v>4</v>
      </c>
      <c r="U418" s="560">
        <v>0</v>
      </c>
      <c r="V418" s="560">
        <v>0</v>
      </c>
      <c r="W418" s="560">
        <v>0</v>
      </c>
      <c r="X418" s="560">
        <v>0</v>
      </c>
      <c r="Y418" s="560">
        <v>0</v>
      </c>
      <c r="Z418" s="560">
        <v>0</v>
      </c>
      <c r="AA418" s="119">
        <f>INDEX('SPECIAL CONDITIONS '!$A$9:$D$174,MATCH('PRINT TARIFF'!$E418,'SPECIAL CONDITIONS '!$C$9:$C$174,0),MATCH("ID",'SPECIAL CONDITIONS '!$A$8:$D$8,0))</f>
        <v>88</v>
      </c>
      <c r="AB418" s="117" t="s">
        <v>223</v>
      </c>
      <c r="AC418" s="120" t="s">
        <v>224</v>
      </c>
      <c r="AD418" s="120" t="s">
        <v>225</v>
      </c>
      <c r="AE418" s="120">
        <v>1000</v>
      </c>
      <c r="AF418" s="121">
        <f>HOME!$F$18</f>
        <v>46204</v>
      </c>
      <c r="AG418" s="121">
        <f>HOME!$L$18</f>
        <v>46217</v>
      </c>
      <c r="AH418" s="122" t="b">
        <v>1</v>
      </c>
      <c r="AI418" s="176"/>
      <c r="AJ418" s="172"/>
      <c r="AK418" s="193"/>
      <c r="AL418" s="122"/>
      <c r="AM418" s="122"/>
      <c r="AN418" s="122"/>
    </row>
    <row r="419" spans="1:40" s="123" customFormat="1" ht="12.75" customHeight="1" x14ac:dyDescent="0.2">
      <c r="A419" s="411" t="s">
        <v>440</v>
      </c>
      <c r="B419" s="544" t="s">
        <v>237</v>
      </c>
      <c r="C419" s="617" t="s">
        <v>2264</v>
      </c>
      <c r="D419" s="411" t="s">
        <v>119</v>
      </c>
      <c r="E419" s="411" t="s">
        <v>399</v>
      </c>
      <c r="F419" s="565" t="s">
        <v>281</v>
      </c>
      <c r="G419" s="610"/>
      <c r="H419" s="557" t="s">
        <v>39</v>
      </c>
      <c r="I419" s="627">
        <v>74</v>
      </c>
      <c r="J419" s="627">
        <v>74</v>
      </c>
      <c r="K419" s="627">
        <v>74</v>
      </c>
      <c r="L419" s="550" t="s">
        <v>2317</v>
      </c>
      <c r="M419" s="558"/>
      <c r="N419" s="558">
        <v>20</v>
      </c>
      <c r="O419" s="564">
        <v>16</v>
      </c>
      <c r="P419" s="564">
        <v>0</v>
      </c>
      <c r="Q419" s="564">
        <v>0</v>
      </c>
      <c r="R419" s="631">
        <v>0</v>
      </c>
      <c r="S419" s="563">
        <v>0</v>
      </c>
      <c r="T419" s="560">
        <v>4</v>
      </c>
      <c r="U419" s="560">
        <v>0</v>
      </c>
      <c r="V419" s="560">
        <v>0</v>
      </c>
      <c r="W419" s="560">
        <v>0</v>
      </c>
      <c r="X419" s="560">
        <v>0</v>
      </c>
      <c r="Y419" s="560">
        <v>0</v>
      </c>
      <c r="Z419" s="560">
        <v>0</v>
      </c>
      <c r="AA419" s="119">
        <f>INDEX('SPECIAL CONDITIONS '!$A$9:$D$174,MATCH('PRINT TARIFF'!$E419,'SPECIAL CONDITIONS '!$C$9:$C$174,0),MATCH("ID",'SPECIAL CONDITIONS '!$A$8:$D$8,0))</f>
        <v>88</v>
      </c>
      <c r="AB419" s="117" t="s">
        <v>223</v>
      </c>
      <c r="AC419" s="120" t="s">
        <v>224</v>
      </c>
      <c r="AD419" s="120" t="s">
        <v>225</v>
      </c>
      <c r="AE419" s="120">
        <v>1000</v>
      </c>
      <c r="AF419" s="121">
        <f>HOME!$F$18</f>
        <v>46204</v>
      </c>
      <c r="AG419" s="121">
        <f>HOME!$L$18</f>
        <v>46217</v>
      </c>
      <c r="AH419" s="122" t="b">
        <v>1</v>
      </c>
      <c r="AI419" s="176"/>
      <c r="AJ419" s="172"/>
      <c r="AK419" s="193"/>
      <c r="AL419" s="122"/>
      <c r="AM419" s="122"/>
      <c r="AN419" s="122"/>
    </row>
    <row r="420" spans="1:40" s="123" customFormat="1" ht="12.75" customHeight="1" x14ac:dyDescent="0.2">
      <c r="A420" s="411" t="s">
        <v>437</v>
      </c>
      <c r="B420" s="544" t="s">
        <v>238</v>
      </c>
      <c r="C420" s="617" t="s">
        <v>2264</v>
      </c>
      <c r="D420" s="411" t="s">
        <v>119</v>
      </c>
      <c r="E420" s="411" t="s">
        <v>399</v>
      </c>
      <c r="F420" s="565" t="s">
        <v>281</v>
      </c>
      <c r="G420" s="610" t="s">
        <v>2124</v>
      </c>
      <c r="H420" s="557" t="s">
        <v>39</v>
      </c>
      <c r="I420" s="630">
        <v>43</v>
      </c>
      <c r="J420" s="630">
        <v>43</v>
      </c>
      <c r="K420" s="630">
        <v>43</v>
      </c>
      <c r="L420" s="550" t="s">
        <v>173</v>
      </c>
      <c r="M420" s="558"/>
      <c r="N420" s="558">
        <v>8</v>
      </c>
      <c r="O420" s="564">
        <v>16</v>
      </c>
      <c r="P420" s="564">
        <v>0</v>
      </c>
      <c r="Q420" s="631">
        <v>0</v>
      </c>
      <c r="R420" s="631">
        <v>0</v>
      </c>
      <c r="S420" s="563">
        <v>0</v>
      </c>
      <c r="T420" s="560">
        <v>4</v>
      </c>
      <c r="U420" s="560">
        <v>0</v>
      </c>
      <c r="V420" s="560">
        <v>0</v>
      </c>
      <c r="W420" s="560">
        <v>0</v>
      </c>
      <c r="X420" s="560">
        <v>0</v>
      </c>
      <c r="Y420" s="560">
        <v>0</v>
      </c>
      <c r="Z420" s="560">
        <v>0</v>
      </c>
      <c r="AA420" s="119">
        <f>INDEX('SPECIAL CONDITIONS '!$A$9:$D$174,MATCH('PRINT TARIFF'!$E420,'SPECIAL CONDITIONS '!$C$9:$C$174,0),MATCH("ID",'SPECIAL CONDITIONS '!$A$8:$D$8,0))</f>
        <v>88</v>
      </c>
      <c r="AB420" s="117" t="s">
        <v>223</v>
      </c>
      <c r="AC420" s="120" t="s">
        <v>224</v>
      </c>
      <c r="AD420" s="120" t="s">
        <v>225</v>
      </c>
      <c r="AE420" s="120">
        <v>1000</v>
      </c>
      <c r="AF420" s="121">
        <f>HOME!$F$18</f>
        <v>46204</v>
      </c>
      <c r="AG420" s="121">
        <f>HOME!$L$18</f>
        <v>46217</v>
      </c>
      <c r="AH420" s="122" t="b">
        <v>1</v>
      </c>
      <c r="AI420" s="176"/>
      <c r="AJ420" s="172"/>
      <c r="AK420" s="193"/>
      <c r="AL420" s="122"/>
      <c r="AM420" s="122"/>
      <c r="AN420" s="122"/>
    </row>
    <row r="421" spans="1:40" s="123" customFormat="1" ht="12.75" customHeight="1" x14ac:dyDescent="0.2">
      <c r="A421" s="411" t="s">
        <v>436</v>
      </c>
      <c r="B421" s="544" t="s">
        <v>239</v>
      </c>
      <c r="C421" s="617" t="s">
        <v>2264</v>
      </c>
      <c r="D421" s="411" t="s">
        <v>119</v>
      </c>
      <c r="E421" s="411" t="s">
        <v>399</v>
      </c>
      <c r="F421" s="565" t="s">
        <v>281</v>
      </c>
      <c r="G421" s="610" t="s">
        <v>2124</v>
      </c>
      <c r="H421" s="557" t="s">
        <v>39</v>
      </c>
      <c r="I421" s="630">
        <v>43</v>
      </c>
      <c r="J421" s="630">
        <v>43</v>
      </c>
      <c r="K421" s="630">
        <v>43</v>
      </c>
      <c r="L421" s="550" t="s">
        <v>173</v>
      </c>
      <c r="M421" s="558"/>
      <c r="N421" s="558">
        <v>5</v>
      </c>
      <c r="O421" s="564">
        <v>16</v>
      </c>
      <c r="P421" s="564">
        <v>0</v>
      </c>
      <c r="Q421" s="631">
        <v>0</v>
      </c>
      <c r="R421" s="631">
        <v>0</v>
      </c>
      <c r="S421" s="563">
        <v>0</v>
      </c>
      <c r="T421" s="560">
        <v>4</v>
      </c>
      <c r="U421" s="560">
        <v>0</v>
      </c>
      <c r="V421" s="560">
        <v>0</v>
      </c>
      <c r="W421" s="560">
        <v>0</v>
      </c>
      <c r="X421" s="560">
        <v>0</v>
      </c>
      <c r="Y421" s="560">
        <v>0</v>
      </c>
      <c r="Z421" s="560">
        <v>0</v>
      </c>
      <c r="AA421" s="119">
        <f>INDEX('SPECIAL CONDITIONS '!$A$9:$D$174,MATCH('PRINT TARIFF'!$E421,'SPECIAL CONDITIONS '!$C$9:$C$174,0),MATCH("ID",'SPECIAL CONDITIONS '!$A$8:$D$8,0))</f>
        <v>88</v>
      </c>
      <c r="AB421" s="117" t="s">
        <v>223</v>
      </c>
      <c r="AC421" s="120" t="s">
        <v>224</v>
      </c>
      <c r="AD421" s="120" t="s">
        <v>225</v>
      </c>
      <c r="AE421" s="120">
        <v>1000</v>
      </c>
      <c r="AF421" s="121">
        <f>HOME!$F$18</f>
        <v>46204</v>
      </c>
      <c r="AG421" s="121">
        <f>HOME!$L$18</f>
        <v>46217</v>
      </c>
      <c r="AH421" s="122" t="b">
        <v>1</v>
      </c>
      <c r="AI421" s="176"/>
      <c r="AJ421" s="172"/>
      <c r="AK421" s="193"/>
      <c r="AL421" s="122"/>
      <c r="AM421" s="122"/>
      <c r="AN421" s="122"/>
    </row>
    <row r="422" spans="1:40" s="123" customFormat="1" ht="12.75" customHeight="1" x14ac:dyDescent="0.2">
      <c r="A422" s="411" t="s">
        <v>439</v>
      </c>
      <c r="B422" s="544" t="s">
        <v>235</v>
      </c>
      <c r="C422" s="617" t="s">
        <v>2264</v>
      </c>
      <c r="D422" s="411" t="s">
        <v>119</v>
      </c>
      <c r="E422" s="411" t="s">
        <v>369</v>
      </c>
      <c r="F422" s="565" t="s">
        <v>282</v>
      </c>
      <c r="G422" s="610"/>
      <c r="H422" s="557" t="s">
        <v>39</v>
      </c>
      <c r="I422" s="630">
        <v>138</v>
      </c>
      <c r="J422" s="630">
        <v>249</v>
      </c>
      <c r="K422" s="630">
        <v>138</v>
      </c>
      <c r="L422" s="550" t="s">
        <v>2318</v>
      </c>
      <c r="M422" s="558"/>
      <c r="N422" s="558">
        <v>10</v>
      </c>
      <c r="O422" s="564">
        <v>16</v>
      </c>
      <c r="P422" s="564">
        <v>0</v>
      </c>
      <c r="Q422" s="564">
        <v>0</v>
      </c>
      <c r="R422" s="631">
        <v>0</v>
      </c>
      <c r="S422" s="563">
        <v>0</v>
      </c>
      <c r="T422" s="560">
        <v>6</v>
      </c>
      <c r="U422" s="560">
        <v>0</v>
      </c>
      <c r="V422" s="560">
        <v>0</v>
      </c>
      <c r="W422" s="560">
        <v>0</v>
      </c>
      <c r="X422" s="560">
        <v>0</v>
      </c>
      <c r="Y422" s="560">
        <v>0</v>
      </c>
      <c r="Z422" s="560">
        <v>0</v>
      </c>
      <c r="AA422" s="119">
        <f>INDEX('SPECIAL CONDITIONS '!$A$9:$D$174,MATCH('PRINT TARIFF'!$E422,'SPECIAL CONDITIONS '!$C$9:$C$174,0),MATCH("ID",'SPECIAL CONDITIONS '!$A$8:$D$8,0))</f>
        <v>90</v>
      </c>
      <c r="AB422" s="117" t="s">
        <v>223</v>
      </c>
      <c r="AC422" s="120" t="s">
        <v>224</v>
      </c>
      <c r="AD422" s="120" t="s">
        <v>225</v>
      </c>
      <c r="AE422" s="120">
        <v>1000</v>
      </c>
      <c r="AF422" s="121">
        <f>HOME!$F$18</f>
        <v>46204</v>
      </c>
      <c r="AG422" s="121">
        <f>HOME!$L$18</f>
        <v>46217</v>
      </c>
      <c r="AH422" s="122" t="b">
        <v>1</v>
      </c>
      <c r="AI422" s="176"/>
      <c r="AJ422" s="172"/>
      <c r="AK422" s="193"/>
      <c r="AL422" s="122"/>
      <c r="AM422" s="122"/>
      <c r="AN422" s="122"/>
    </row>
    <row r="423" spans="1:40" s="123" customFormat="1" ht="12.75" customHeight="1" x14ac:dyDescent="0.2">
      <c r="A423" s="411" t="s">
        <v>438</v>
      </c>
      <c r="B423" s="544" t="s">
        <v>236</v>
      </c>
      <c r="C423" s="617" t="s">
        <v>2264</v>
      </c>
      <c r="D423" s="411" t="s">
        <v>119</v>
      </c>
      <c r="E423" s="411" t="s">
        <v>369</v>
      </c>
      <c r="F423" s="565" t="s">
        <v>282</v>
      </c>
      <c r="G423" s="610"/>
      <c r="H423" s="557" t="s">
        <v>39</v>
      </c>
      <c r="I423" s="630">
        <v>86</v>
      </c>
      <c r="J423" s="630">
        <v>86</v>
      </c>
      <c r="K423" s="630">
        <v>86</v>
      </c>
      <c r="L423" s="550" t="s">
        <v>2319</v>
      </c>
      <c r="M423" s="558"/>
      <c r="N423" s="558">
        <v>16</v>
      </c>
      <c r="O423" s="564">
        <v>17</v>
      </c>
      <c r="P423" s="564">
        <v>0</v>
      </c>
      <c r="Q423" s="564">
        <v>0</v>
      </c>
      <c r="R423" s="631">
        <v>0</v>
      </c>
      <c r="S423" s="563">
        <v>0</v>
      </c>
      <c r="T423" s="560">
        <v>4</v>
      </c>
      <c r="U423" s="560">
        <v>0</v>
      </c>
      <c r="V423" s="560">
        <v>0</v>
      </c>
      <c r="W423" s="560">
        <v>0</v>
      </c>
      <c r="X423" s="560">
        <v>0</v>
      </c>
      <c r="Y423" s="560">
        <v>0</v>
      </c>
      <c r="Z423" s="560">
        <v>0</v>
      </c>
      <c r="AA423" s="119">
        <f>INDEX('SPECIAL CONDITIONS '!$A$9:$D$174,MATCH('PRINT TARIFF'!$E423,'SPECIAL CONDITIONS '!$C$9:$C$174,0),MATCH("ID",'SPECIAL CONDITIONS '!$A$8:$D$8,0))</f>
        <v>90</v>
      </c>
      <c r="AB423" s="117" t="s">
        <v>223</v>
      </c>
      <c r="AC423" s="120" t="s">
        <v>224</v>
      </c>
      <c r="AD423" s="120" t="s">
        <v>225</v>
      </c>
      <c r="AE423" s="120">
        <v>1000</v>
      </c>
      <c r="AF423" s="121">
        <f>HOME!$F$18</f>
        <v>46204</v>
      </c>
      <c r="AG423" s="121">
        <f>HOME!$L$18</f>
        <v>46217</v>
      </c>
      <c r="AH423" s="122" t="b">
        <v>1</v>
      </c>
      <c r="AI423" s="176"/>
      <c r="AJ423" s="172"/>
      <c r="AK423" s="193"/>
      <c r="AL423" s="122"/>
      <c r="AM423" s="122"/>
      <c r="AN423" s="122"/>
    </row>
    <row r="424" spans="1:40" s="123" customFormat="1" ht="12.75" customHeight="1" x14ac:dyDescent="0.2">
      <c r="A424" s="411" t="s">
        <v>440</v>
      </c>
      <c r="B424" s="544" t="s">
        <v>237</v>
      </c>
      <c r="C424" s="617" t="s">
        <v>2264</v>
      </c>
      <c r="D424" s="411" t="s">
        <v>119</v>
      </c>
      <c r="E424" s="411" t="s">
        <v>369</v>
      </c>
      <c r="F424" s="565" t="s">
        <v>282</v>
      </c>
      <c r="G424" s="610"/>
      <c r="H424" s="557" t="s">
        <v>39</v>
      </c>
      <c r="I424" s="630">
        <v>139</v>
      </c>
      <c r="J424" s="630">
        <v>274</v>
      </c>
      <c r="K424" s="630">
        <v>139</v>
      </c>
      <c r="L424" s="550" t="s">
        <v>2318</v>
      </c>
      <c r="M424" s="558"/>
      <c r="N424" s="558">
        <v>20</v>
      </c>
      <c r="O424" s="564">
        <v>16</v>
      </c>
      <c r="P424" s="564">
        <v>0</v>
      </c>
      <c r="Q424" s="564">
        <v>0</v>
      </c>
      <c r="R424" s="631">
        <v>0</v>
      </c>
      <c r="S424" s="563">
        <v>0</v>
      </c>
      <c r="T424" s="560">
        <v>6</v>
      </c>
      <c r="U424" s="560">
        <v>0</v>
      </c>
      <c r="V424" s="560">
        <v>0</v>
      </c>
      <c r="W424" s="560">
        <v>0</v>
      </c>
      <c r="X424" s="560">
        <v>0</v>
      </c>
      <c r="Y424" s="560">
        <v>0</v>
      </c>
      <c r="Z424" s="560">
        <v>0</v>
      </c>
      <c r="AA424" s="119">
        <f>INDEX('SPECIAL CONDITIONS '!$A$9:$D$174,MATCH('PRINT TARIFF'!$E424,'SPECIAL CONDITIONS '!$C$9:$C$174,0),MATCH("ID",'SPECIAL CONDITIONS '!$A$8:$D$8,0))</f>
        <v>90</v>
      </c>
      <c r="AB424" s="117" t="s">
        <v>223</v>
      </c>
      <c r="AC424" s="120" t="s">
        <v>224</v>
      </c>
      <c r="AD424" s="120" t="s">
        <v>225</v>
      </c>
      <c r="AE424" s="120">
        <v>1000</v>
      </c>
      <c r="AF424" s="121">
        <f>HOME!$F$18</f>
        <v>46204</v>
      </c>
      <c r="AG424" s="121">
        <f>HOME!$L$18</f>
        <v>46217</v>
      </c>
      <c r="AH424" s="122" t="b">
        <v>1</v>
      </c>
      <c r="AI424" s="176"/>
      <c r="AJ424" s="172"/>
      <c r="AK424" s="193"/>
      <c r="AL424" s="122"/>
      <c r="AM424" s="122"/>
      <c r="AN424" s="122"/>
    </row>
    <row r="425" spans="1:40" s="123" customFormat="1" ht="12.75" customHeight="1" x14ac:dyDescent="0.2">
      <c r="A425" s="411" t="s">
        <v>437</v>
      </c>
      <c r="B425" s="544" t="s">
        <v>238</v>
      </c>
      <c r="C425" s="617" t="s">
        <v>2264</v>
      </c>
      <c r="D425" s="411" t="s">
        <v>119</v>
      </c>
      <c r="E425" s="411" t="s">
        <v>369</v>
      </c>
      <c r="F425" s="565" t="s">
        <v>282</v>
      </c>
      <c r="G425" s="610"/>
      <c r="H425" s="557" t="s">
        <v>39</v>
      </c>
      <c r="I425" s="630">
        <v>59</v>
      </c>
      <c r="J425" s="630">
        <v>59</v>
      </c>
      <c r="K425" s="630">
        <v>59</v>
      </c>
      <c r="L425" s="550" t="s">
        <v>173</v>
      </c>
      <c r="M425" s="558"/>
      <c r="N425" s="558">
        <v>18</v>
      </c>
      <c r="O425" s="564">
        <v>12</v>
      </c>
      <c r="P425" s="564">
        <v>0</v>
      </c>
      <c r="Q425" s="564">
        <v>0</v>
      </c>
      <c r="R425" s="631">
        <v>0</v>
      </c>
      <c r="S425" s="563">
        <v>0</v>
      </c>
      <c r="T425" s="560">
        <v>4</v>
      </c>
      <c r="U425" s="560">
        <v>0</v>
      </c>
      <c r="V425" s="560">
        <v>0</v>
      </c>
      <c r="W425" s="560">
        <v>0</v>
      </c>
      <c r="X425" s="560">
        <v>0</v>
      </c>
      <c r="Y425" s="560">
        <v>0</v>
      </c>
      <c r="Z425" s="560">
        <v>0</v>
      </c>
      <c r="AA425" s="119">
        <f>INDEX('SPECIAL CONDITIONS '!$A$9:$D$174,MATCH('PRINT TARIFF'!$E425,'SPECIAL CONDITIONS '!$C$9:$C$174,0),MATCH("ID",'SPECIAL CONDITIONS '!$A$8:$D$8,0))</f>
        <v>90</v>
      </c>
      <c r="AB425" s="117" t="s">
        <v>223</v>
      </c>
      <c r="AC425" s="120" t="s">
        <v>224</v>
      </c>
      <c r="AD425" s="120" t="s">
        <v>225</v>
      </c>
      <c r="AE425" s="120">
        <v>1000</v>
      </c>
      <c r="AF425" s="121">
        <f>HOME!$F$18</f>
        <v>46204</v>
      </c>
      <c r="AG425" s="121">
        <f>HOME!$L$18</f>
        <v>46217</v>
      </c>
      <c r="AH425" s="122" t="b">
        <v>1</v>
      </c>
      <c r="AI425" s="176"/>
      <c r="AJ425" s="172"/>
      <c r="AK425" s="193"/>
      <c r="AL425" s="122"/>
      <c r="AM425" s="122"/>
      <c r="AN425" s="122"/>
    </row>
    <row r="426" spans="1:40" s="123" customFormat="1" ht="12.75" customHeight="1" x14ac:dyDescent="0.2">
      <c r="A426" s="411" t="s">
        <v>436</v>
      </c>
      <c r="B426" s="544" t="s">
        <v>239</v>
      </c>
      <c r="C426" s="617" t="s">
        <v>2264</v>
      </c>
      <c r="D426" s="411" t="s">
        <v>119</v>
      </c>
      <c r="E426" s="411" t="s">
        <v>369</v>
      </c>
      <c r="F426" s="565" t="s">
        <v>282</v>
      </c>
      <c r="G426" s="610"/>
      <c r="H426" s="557" t="s">
        <v>39</v>
      </c>
      <c r="I426" s="630">
        <v>59</v>
      </c>
      <c r="J426" s="630">
        <v>59</v>
      </c>
      <c r="K426" s="630">
        <v>59</v>
      </c>
      <c r="L426" s="550" t="s">
        <v>173</v>
      </c>
      <c r="M426" s="558"/>
      <c r="N426" s="558">
        <v>15</v>
      </c>
      <c r="O426" s="564">
        <v>12</v>
      </c>
      <c r="P426" s="564">
        <v>0</v>
      </c>
      <c r="Q426" s="564">
        <v>0</v>
      </c>
      <c r="R426" s="631">
        <v>0</v>
      </c>
      <c r="S426" s="563">
        <v>0</v>
      </c>
      <c r="T426" s="560">
        <v>4</v>
      </c>
      <c r="U426" s="560">
        <v>0</v>
      </c>
      <c r="V426" s="560">
        <v>0</v>
      </c>
      <c r="W426" s="560">
        <v>0</v>
      </c>
      <c r="X426" s="560">
        <v>0</v>
      </c>
      <c r="Y426" s="560">
        <v>0</v>
      </c>
      <c r="Z426" s="560">
        <v>0</v>
      </c>
      <c r="AA426" s="119">
        <f>INDEX('SPECIAL CONDITIONS '!$A$9:$D$174,MATCH('PRINT TARIFF'!$E426,'SPECIAL CONDITIONS '!$C$9:$C$174,0),MATCH("ID",'SPECIAL CONDITIONS '!$A$8:$D$8,0))</f>
        <v>90</v>
      </c>
      <c r="AB426" s="117" t="s">
        <v>223</v>
      </c>
      <c r="AC426" s="120" t="s">
        <v>224</v>
      </c>
      <c r="AD426" s="120" t="s">
        <v>225</v>
      </c>
      <c r="AE426" s="120">
        <v>1000</v>
      </c>
      <c r="AF426" s="121">
        <f>HOME!$F$18</f>
        <v>46204</v>
      </c>
      <c r="AG426" s="121">
        <f>HOME!$L$18</f>
        <v>46217</v>
      </c>
      <c r="AH426" s="122" t="b">
        <v>1</v>
      </c>
      <c r="AI426" s="176"/>
      <c r="AJ426" s="172"/>
      <c r="AK426" s="193"/>
      <c r="AL426" s="122"/>
      <c r="AM426" s="122"/>
      <c r="AN426" s="122"/>
    </row>
    <row r="427" spans="1:40" s="123" customFormat="1" ht="12.75" customHeight="1" x14ac:dyDescent="0.2">
      <c r="A427" s="411" t="s">
        <v>439</v>
      </c>
      <c r="B427" s="544" t="s">
        <v>235</v>
      </c>
      <c r="C427" s="617" t="s">
        <v>2264</v>
      </c>
      <c r="D427" s="411" t="s">
        <v>119</v>
      </c>
      <c r="E427" s="411" t="s">
        <v>372</v>
      </c>
      <c r="F427" s="565" t="s">
        <v>283</v>
      </c>
      <c r="G427" s="610"/>
      <c r="H427" s="557" t="s">
        <v>39</v>
      </c>
      <c r="I427" s="633">
        <v>141</v>
      </c>
      <c r="J427" s="633">
        <v>141</v>
      </c>
      <c r="K427" s="633">
        <v>141</v>
      </c>
      <c r="L427" s="550" t="s">
        <v>2318</v>
      </c>
      <c r="M427" s="558"/>
      <c r="N427" s="558">
        <v>13</v>
      </c>
      <c r="O427" s="564">
        <v>16</v>
      </c>
      <c r="P427" s="564">
        <v>0</v>
      </c>
      <c r="Q427" s="564">
        <v>0</v>
      </c>
      <c r="R427" s="631">
        <v>0</v>
      </c>
      <c r="S427" s="563">
        <v>0</v>
      </c>
      <c r="T427" s="560">
        <v>6</v>
      </c>
      <c r="U427" s="560">
        <v>0</v>
      </c>
      <c r="V427" s="560">
        <v>0</v>
      </c>
      <c r="W427" s="560">
        <v>0</v>
      </c>
      <c r="X427" s="560">
        <v>0</v>
      </c>
      <c r="Y427" s="560">
        <v>0</v>
      </c>
      <c r="Z427" s="560">
        <v>0</v>
      </c>
      <c r="AA427" s="119">
        <f>INDEX('SPECIAL CONDITIONS '!$A$9:$D$174,MATCH('PRINT TARIFF'!$E427,'SPECIAL CONDITIONS '!$C$9:$C$174,0),MATCH("ID",'SPECIAL CONDITIONS '!$A$8:$D$8,0))</f>
        <v>92</v>
      </c>
      <c r="AB427" s="117" t="s">
        <v>223</v>
      </c>
      <c r="AC427" s="120" t="s">
        <v>224</v>
      </c>
      <c r="AD427" s="120" t="s">
        <v>225</v>
      </c>
      <c r="AE427" s="120">
        <v>1000</v>
      </c>
      <c r="AF427" s="121">
        <f>HOME!$F$18</f>
        <v>46204</v>
      </c>
      <c r="AG427" s="121">
        <f>HOME!$L$18</f>
        <v>46217</v>
      </c>
      <c r="AH427" s="122" t="b">
        <v>1</v>
      </c>
      <c r="AI427" s="176"/>
      <c r="AJ427" s="172"/>
      <c r="AK427" s="193"/>
      <c r="AL427" s="122"/>
      <c r="AM427" s="122"/>
      <c r="AN427" s="122"/>
    </row>
    <row r="428" spans="1:40" s="123" customFormat="1" ht="12.75" customHeight="1" x14ac:dyDescent="0.2">
      <c r="A428" s="411" t="s">
        <v>438</v>
      </c>
      <c r="B428" s="544" t="s">
        <v>236</v>
      </c>
      <c r="C428" s="617" t="s">
        <v>2264</v>
      </c>
      <c r="D428" s="411" t="s">
        <v>119</v>
      </c>
      <c r="E428" s="411" t="s">
        <v>372</v>
      </c>
      <c r="F428" s="565" t="s">
        <v>283</v>
      </c>
      <c r="G428" s="610"/>
      <c r="H428" s="557" t="s">
        <v>39</v>
      </c>
      <c r="I428" s="630">
        <v>102</v>
      </c>
      <c r="J428" s="630">
        <v>102</v>
      </c>
      <c r="K428" s="630">
        <v>102</v>
      </c>
      <c r="L428" s="550" t="s">
        <v>2318</v>
      </c>
      <c r="M428" s="558"/>
      <c r="N428" s="558">
        <v>9</v>
      </c>
      <c r="O428" s="564">
        <v>17</v>
      </c>
      <c r="P428" s="564">
        <v>0</v>
      </c>
      <c r="Q428" s="564">
        <v>0</v>
      </c>
      <c r="R428" s="631">
        <v>0</v>
      </c>
      <c r="S428" s="563">
        <v>0</v>
      </c>
      <c r="T428" s="560">
        <v>6</v>
      </c>
      <c r="U428" s="560">
        <v>0</v>
      </c>
      <c r="V428" s="560">
        <v>0</v>
      </c>
      <c r="W428" s="560">
        <v>0</v>
      </c>
      <c r="X428" s="560">
        <v>0</v>
      </c>
      <c r="Y428" s="560">
        <v>0</v>
      </c>
      <c r="Z428" s="560">
        <v>0</v>
      </c>
      <c r="AA428" s="119">
        <f>INDEX('SPECIAL CONDITIONS '!$A$9:$D$174,MATCH('PRINT TARIFF'!$E428,'SPECIAL CONDITIONS '!$C$9:$C$174,0),MATCH("ID",'SPECIAL CONDITIONS '!$A$8:$D$8,0))</f>
        <v>92</v>
      </c>
      <c r="AB428" s="117" t="s">
        <v>223</v>
      </c>
      <c r="AC428" s="120" t="s">
        <v>224</v>
      </c>
      <c r="AD428" s="120" t="s">
        <v>225</v>
      </c>
      <c r="AE428" s="120">
        <v>1000</v>
      </c>
      <c r="AF428" s="121">
        <f>HOME!$F$18</f>
        <v>46204</v>
      </c>
      <c r="AG428" s="121">
        <f>HOME!$L$18</f>
        <v>46217</v>
      </c>
      <c r="AH428" s="122" t="b">
        <v>1</v>
      </c>
      <c r="AI428" s="176"/>
      <c r="AJ428" s="172"/>
      <c r="AK428" s="193"/>
      <c r="AL428" s="122"/>
      <c r="AM428" s="122"/>
      <c r="AN428" s="122"/>
    </row>
    <row r="429" spans="1:40" s="123" customFormat="1" ht="12.75" customHeight="1" x14ac:dyDescent="0.2">
      <c r="A429" s="411" t="s">
        <v>440</v>
      </c>
      <c r="B429" s="544" t="s">
        <v>237</v>
      </c>
      <c r="C429" s="617" t="s">
        <v>2264</v>
      </c>
      <c r="D429" s="411" t="s">
        <v>119</v>
      </c>
      <c r="E429" s="411" t="s">
        <v>372</v>
      </c>
      <c r="F429" s="565" t="s">
        <v>283</v>
      </c>
      <c r="G429" s="610"/>
      <c r="H429" s="557" t="s">
        <v>39</v>
      </c>
      <c r="I429" s="633">
        <v>120</v>
      </c>
      <c r="J429" s="633">
        <v>120</v>
      </c>
      <c r="K429" s="633">
        <v>120</v>
      </c>
      <c r="L429" s="550" t="s">
        <v>2318</v>
      </c>
      <c r="M429" s="558"/>
      <c r="N429" s="558">
        <v>23</v>
      </c>
      <c r="O429" s="564">
        <v>16</v>
      </c>
      <c r="P429" s="564">
        <v>0</v>
      </c>
      <c r="Q429" s="564">
        <v>0</v>
      </c>
      <c r="R429" s="631">
        <v>0</v>
      </c>
      <c r="S429" s="563">
        <v>0</v>
      </c>
      <c r="T429" s="560">
        <v>6</v>
      </c>
      <c r="U429" s="560">
        <v>0</v>
      </c>
      <c r="V429" s="560">
        <v>0</v>
      </c>
      <c r="W429" s="560">
        <v>0</v>
      </c>
      <c r="X429" s="560">
        <v>0</v>
      </c>
      <c r="Y429" s="560">
        <v>0</v>
      </c>
      <c r="Z429" s="560">
        <v>0</v>
      </c>
      <c r="AA429" s="119">
        <f>INDEX('SPECIAL CONDITIONS '!$A$9:$D$174,MATCH('PRINT TARIFF'!$E429,'SPECIAL CONDITIONS '!$C$9:$C$174,0),MATCH("ID",'SPECIAL CONDITIONS '!$A$8:$D$8,0))</f>
        <v>92</v>
      </c>
      <c r="AB429" s="117" t="s">
        <v>223</v>
      </c>
      <c r="AC429" s="120" t="s">
        <v>224</v>
      </c>
      <c r="AD429" s="120" t="s">
        <v>225</v>
      </c>
      <c r="AE429" s="120">
        <v>1000</v>
      </c>
      <c r="AF429" s="121">
        <f>HOME!$F$18</f>
        <v>46204</v>
      </c>
      <c r="AG429" s="121">
        <f>HOME!$L$18</f>
        <v>46217</v>
      </c>
      <c r="AH429" s="122" t="b">
        <v>1</v>
      </c>
      <c r="AI429" s="176"/>
      <c r="AJ429" s="172"/>
      <c r="AK429" s="193"/>
      <c r="AL429" s="122"/>
      <c r="AM429" s="122"/>
      <c r="AN429" s="122"/>
    </row>
    <row r="430" spans="1:40" s="123" customFormat="1" ht="12.75" customHeight="1" x14ac:dyDescent="0.2">
      <c r="A430" s="411" t="s">
        <v>437</v>
      </c>
      <c r="B430" s="544" t="s">
        <v>238</v>
      </c>
      <c r="C430" s="617" t="s">
        <v>2264</v>
      </c>
      <c r="D430" s="411" t="s">
        <v>119</v>
      </c>
      <c r="E430" s="411" t="s">
        <v>372</v>
      </c>
      <c r="F430" s="565" t="s">
        <v>283</v>
      </c>
      <c r="G430" s="610"/>
      <c r="H430" s="557" t="s">
        <v>39</v>
      </c>
      <c r="I430" s="627">
        <v>100</v>
      </c>
      <c r="J430" s="627">
        <v>100</v>
      </c>
      <c r="K430" s="627">
        <v>100</v>
      </c>
      <c r="L430" s="550" t="s">
        <v>2318</v>
      </c>
      <c r="M430" s="558"/>
      <c r="N430" s="558">
        <v>11</v>
      </c>
      <c r="O430" s="564">
        <v>16</v>
      </c>
      <c r="P430" s="564">
        <v>0</v>
      </c>
      <c r="Q430" s="631">
        <v>0</v>
      </c>
      <c r="R430" s="631">
        <v>0</v>
      </c>
      <c r="S430" s="563">
        <v>0</v>
      </c>
      <c r="T430" s="560">
        <v>6</v>
      </c>
      <c r="U430" s="560">
        <v>0</v>
      </c>
      <c r="V430" s="560">
        <v>0</v>
      </c>
      <c r="W430" s="560">
        <v>0</v>
      </c>
      <c r="X430" s="560">
        <v>0</v>
      </c>
      <c r="Y430" s="560">
        <v>0</v>
      </c>
      <c r="Z430" s="560">
        <v>0</v>
      </c>
      <c r="AA430" s="119">
        <f>INDEX('SPECIAL CONDITIONS '!$A$9:$D$174,MATCH('PRINT TARIFF'!$E430,'SPECIAL CONDITIONS '!$C$9:$C$174,0),MATCH("ID",'SPECIAL CONDITIONS '!$A$8:$D$8,0))</f>
        <v>92</v>
      </c>
      <c r="AB430" s="117" t="s">
        <v>223</v>
      </c>
      <c r="AC430" s="120" t="s">
        <v>224</v>
      </c>
      <c r="AD430" s="120" t="s">
        <v>225</v>
      </c>
      <c r="AE430" s="120">
        <v>1000</v>
      </c>
      <c r="AF430" s="121">
        <f>HOME!$F$18</f>
        <v>46204</v>
      </c>
      <c r="AG430" s="121">
        <f>HOME!$L$18</f>
        <v>46217</v>
      </c>
      <c r="AH430" s="122" t="b">
        <v>1</v>
      </c>
      <c r="AI430" s="176"/>
      <c r="AJ430" s="172"/>
      <c r="AK430" s="193"/>
      <c r="AL430" s="122"/>
      <c r="AM430" s="122"/>
      <c r="AN430" s="122"/>
    </row>
    <row r="431" spans="1:40" s="123" customFormat="1" ht="12.75" customHeight="1" x14ac:dyDescent="0.2">
      <c r="A431" s="411" t="s">
        <v>436</v>
      </c>
      <c r="B431" s="544" t="s">
        <v>239</v>
      </c>
      <c r="C431" s="617" t="s">
        <v>2264</v>
      </c>
      <c r="D431" s="411" t="s">
        <v>119</v>
      </c>
      <c r="E431" s="411" t="s">
        <v>372</v>
      </c>
      <c r="F431" s="565" t="s">
        <v>283</v>
      </c>
      <c r="G431" s="610"/>
      <c r="H431" s="557" t="s">
        <v>39</v>
      </c>
      <c r="I431" s="627">
        <v>100</v>
      </c>
      <c r="J431" s="627">
        <v>100</v>
      </c>
      <c r="K431" s="627">
        <v>100</v>
      </c>
      <c r="L431" s="550" t="s">
        <v>2318</v>
      </c>
      <c r="M431" s="558"/>
      <c r="N431" s="558">
        <v>8</v>
      </c>
      <c r="O431" s="564">
        <v>16</v>
      </c>
      <c r="P431" s="564">
        <v>0</v>
      </c>
      <c r="Q431" s="631">
        <v>0</v>
      </c>
      <c r="R431" s="631">
        <v>0</v>
      </c>
      <c r="S431" s="563">
        <v>0</v>
      </c>
      <c r="T431" s="560">
        <v>6</v>
      </c>
      <c r="U431" s="560">
        <v>0</v>
      </c>
      <c r="V431" s="560">
        <v>0</v>
      </c>
      <c r="W431" s="560">
        <v>0</v>
      </c>
      <c r="X431" s="560">
        <v>0</v>
      </c>
      <c r="Y431" s="560">
        <v>0</v>
      </c>
      <c r="Z431" s="560">
        <v>0</v>
      </c>
      <c r="AA431" s="119">
        <f>INDEX('SPECIAL CONDITIONS '!$A$9:$D$174,MATCH('PRINT TARIFF'!$E431,'SPECIAL CONDITIONS '!$C$9:$C$174,0),MATCH("ID",'SPECIAL CONDITIONS '!$A$8:$D$8,0))</f>
        <v>92</v>
      </c>
      <c r="AB431" s="117" t="s">
        <v>223</v>
      </c>
      <c r="AC431" s="120" t="s">
        <v>224</v>
      </c>
      <c r="AD431" s="120" t="s">
        <v>225</v>
      </c>
      <c r="AE431" s="120">
        <v>1000</v>
      </c>
      <c r="AF431" s="121">
        <f>HOME!$F$18</f>
        <v>46204</v>
      </c>
      <c r="AG431" s="121">
        <f>HOME!$L$18</f>
        <v>46217</v>
      </c>
      <c r="AH431" s="122" t="b">
        <v>1</v>
      </c>
      <c r="AI431" s="176"/>
      <c r="AJ431" s="172"/>
      <c r="AK431" s="193"/>
      <c r="AL431" s="122"/>
      <c r="AM431" s="122"/>
      <c r="AN431" s="122"/>
    </row>
    <row r="432" spans="1:40" s="123" customFormat="1" ht="12.75" customHeight="1" x14ac:dyDescent="0.2">
      <c r="A432" s="411" t="s">
        <v>439</v>
      </c>
      <c r="B432" s="544" t="s">
        <v>235</v>
      </c>
      <c r="C432" s="617" t="s">
        <v>128</v>
      </c>
      <c r="D432" s="411" t="s">
        <v>411</v>
      </c>
      <c r="E432" s="411" t="s">
        <v>346</v>
      </c>
      <c r="F432" s="565" t="s">
        <v>284</v>
      </c>
      <c r="G432" s="610"/>
      <c r="H432" s="577" t="s">
        <v>39</v>
      </c>
      <c r="I432" s="630">
        <v>142</v>
      </c>
      <c r="J432" s="630">
        <v>142</v>
      </c>
      <c r="K432" s="630">
        <v>147</v>
      </c>
      <c r="L432" s="550" t="s">
        <v>2320</v>
      </c>
      <c r="M432" s="558" t="s">
        <v>291</v>
      </c>
      <c r="N432" s="558">
        <v>77</v>
      </c>
      <c r="O432" s="632">
        <v>0</v>
      </c>
      <c r="P432" s="631">
        <v>0</v>
      </c>
      <c r="Q432" s="632">
        <v>20</v>
      </c>
      <c r="R432" s="632">
        <v>0</v>
      </c>
      <c r="S432" s="563">
        <v>0</v>
      </c>
      <c r="T432" s="636">
        <v>60</v>
      </c>
      <c r="U432" s="560">
        <v>0</v>
      </c>
      <c r="V432" s="560">
        <v>0</v>
      </c>
      <c r="W432" s="560">
        <v>0</v>
      </c>
      <c r="X432" s="560">
        <v>0</v>
      </c>
      <c r="Y432" s="560">
        <v>0</v>
      </c>
      <c r="Z432" s="560">
        <v>0</v>
      </c>
      <c r="AA432" s="119">
        <f>INDEX('SPECIAL CONDITIONS '!$A$9:$D$174,MATCH('PRINT TARIFF'!$E432,'SPECIAL CONDITIONS '!$C$9:$C$174,0),MATCH("ID",'SPECIAL CONDITIONS '!$A$8:$D$8,0))</f>
        <v>93</v>
      </c>
      <c r="AB432" s="117" t="s">
        <v>223</v>
      </c>
      <c r="AC432" s="120" t="s">
        <v>224</v>
      </c>
      <c r="AD432" s="120" t="s">
        <v>225</v>
      </c>
      <c r="AE432" s="120">
        <v>1000</v>
      </c>
      <c r="AF432" s="121">
        <f>HOME!$F$18</f>
        <v>46204</v>
      </c>
      <c r="AG432" s="121">
        <f>HOME!$L$18</f>
        <v>46217</v>
      </c>
      <c r="AH432" s="122" t="b">
        <v>1</v>
      </c>
      <c r="AI432" s="176"/>
      <c r="AJ432" s="172"/>
      <c r="AK432" s="193"/>
      <c r="AL432" s="122"/>
      <c r="AM432" s="122"/>
      <c r="AN432" s="122"/>
    </row>
    <row r="433" spans="1:40" s="123" customFormat="1" ht="12.75" customHeight="1" x14ac:dyDescent="0.2">
      <c r="A433" s="411" t="s">
        <v>438</v>
      </c>
      <c r="B433" s="544" t="s">
        <v>236</v>
      </c>
      <c r="C433" s="617" t="s">
        <v>128</v>
      </c>
      <c r="D433" s="411" t="s">
        <v>411</v>
      </c>
      <c r="E433" s="411" t="s">
        <v>346</v>
      </c>
      <c r="F433" s="565" t="s">
        <v>284</v>
      </c>
      <c r="G433" s="610"/>
      <c r="H433" s="577" t="s">
        <v>39</v>
      </c>
      <c r="I433" s="630">
        <v>137</v>
      </c>
      <c r="J433" s="630">
        <v>137</v>
      </c>
      <c r="K433" s="630">
        <v>142</v>
      </c>
      <c r="L433" s="550" t="s">
        <v>2320</v>
      </c>
      <c r="M433" s="558" t="s">
        <v>291</v>
      </c>
      <c r="N433" s="558">
        <v>67</v>
      </c>
      <c r="O433" s="632">
        <v>0</v>
      </c>
      <c r="P433" s="631">
        <v>0</v>
      </c>
      <c r="Q433" s="632">
        <v>20</v>
      </c>
      <c r="R433" s="632">
        <v>0</v>
      </c>
      <c r="S433" s="563">
        <v>0</v>
      </c>
      <c r="T433" s="636">
        <v>60</v>
      </c>
      <c r="U433" s="560">
        <v>0</v>
      </c>
      <c r="V433" s="560">
        <v>0</v>
      </c>
      <c r="W433" s="560">
        <v>0</v>
      </c>
      <c r="X433" s="560">
        <v>0</v>
      </c>
      <c r="Y433" s="560">
        <v>0</v>
      </c>
      <c r="Z433" s="560">
        <v>0</v>
      </c>
      <c r="AA433" s="119">
        <f>INDEX('SPECIAL CONDITIONS '!$A$9:$D$174,MATCH('PRINT TARIFF'!$E433,'SPECIAL CONDITIONS '!$C$9:$C$174,0),MATCH("ID",'SPECIAL CONDITIONS '!$A$8:$D$8,0))</f>
        <v>93</v>
      </c>
      <c r="AB433" s="117" t="s">
        <v>223</v>
      </c>
      <c r="AC433" s="120" t="s">
        <v>224</v>
      </c>
      <c r="AD433" s="120" t="s">
        <v>225</v>
      </c>
      <c r="AE433" s="120">
        <v>1000</v>
      </c>
      <c r="AF433" s="121">
        <f>HOME!$F$18</f>
        <v>46204</v>
      </c>
      <c r="AG433" s="121">
        <f>HOME!$L$18</f>
        <v>46217</v>
      </c>
      <c r="AH433" s="122" t="b">
        <v>1</v>
      </c>
      <c r="AI433" s="176"/>
      <c r="AJ433" s="172"/>
      <c r="AK433" s="193"/>
      <c r="AL433" s="122"/>
      <c r="AM433" s="122"/>
      <c r="AN433" s="122"/>
    </row>
    <row r="434" spans="1:40" s="123" customFormat="1" ht="12.75" customHeight="1" x14ac:dyDescent="0.2">
      <c r="A434" s="411" t="s">
        <v>440</v>
      </c>
      <c r="B434" s="544" t="s">
        <v>237</v>
      </c>
      <c r="C434" s="617" t="s">
        <v>128</v>
      </c>
      <c r="D434" s="411" t="s">
        <v>411</v>
      </c>
      <c r="E434" s="411" t="s">
        <v>346</v>
      </c>
      <c r="F434" s="565" t="s">
        <v>284</v>
      </c>
      <c r="G434" s="610"/>
      <c r="H434" s="577" t="s">
        <v>39</v>
      </c>
      <c r="I434" s="630">
        <v>132</v>
      </c>
      <c r="J434" s="630">
        <v>132</v>
      </c>
      <c r="K434" s="630">
        <v>137</v>
      </c>
      <c r="L434" s="550" t="s">
        <v>2320</v>
      </c>
      <c r="M434" s="558" t="s">
        <v>291</v>
      </c>
      <c r="N434" s="558">
        <v>65</v>
      </c>
      <c r="O434" s="632">
        <v>0</v>
      </c>
      <c r="P434" s="631">
        <v>0</v>
      </c>
      <c r="Q434" s="632">
        <v>20</v>
      </c>
      <c r="R434" s="632">
        <v>0</v>
      </c>
      <c r="S434" s="563">
        <v>0</v>
      </c>
      <c r="T434" s="636">
        <v>60</v>
      </c>
      <c r="U434" s="560">
        <v>0</v>
      </c>
      <c r="V434" s="560">
        <v>0</v>
      </c>
      <c r="W434" s="560">
        <v>0</v>
      </c>
      <c r="X434" s="560">
        <v>0</v>
      </c>
      <c r="Y434" s="560">
        <v>0</v>
      </c>
      <c r="Z434" s="560">
        <v>0</v>
      </c>
      <c r="AA434" s="119">
        <f>INDEX('SPECIAL CONDITIONS '!$A$9:$D$174,MATCH('PRINT TARIFF'!$E434,'SPECIAL CONDITIONS '!$C$9:$C$174,0),MATCH("ID",'SPECIAL CONDITIONS '!$A$8:$D$8,0))</f>
        <v>93</v>
      </c>
      <c r="AB434" s="117" t="s">
        <v>223</v>
      </c>
      <c r="AC434" s="120" t="s">
        <v>224</v>
      </c>
      <c r="AD434" s="120" t="s">
        <v>225</v>
      </c>
      <c r="AE434" s="120">
        <v>1000</v>
      </c>
      <c r="AF434" s="121">
        <f>HOME!$F$18</f>
        <v>46204</v>
      </c>
      <c r="AG434" s="121">
        <f>HOME!$L$18</f>
        <v>46217</v>
      </c>
      <c r="AH434" s="122" t="b">
        <v>1</v>
      </c>
      <c r="AI434" s="176"/>
      <c r="AJ434" s="172"/>
      <c r="AK434" s="193"/>
      <c r="AL434" s="122"/>
      <c r="AM434" s="122"/>
      <c r="AN434" s="122"/>
    </row>
    <row r="435" spans="1:40" s="123" customFormat="1" ht="12.75" customHeight="1" x14ac:dyDescent="0.2">
      <c r="A435" s="411" t="s">
        <v>437</v>
      </c>
      <c r="B435" s="544" t="s">
        <v>238</v>
      </c>
      <c r="C435" s="617" t="s">
        <v>128</v>
      </c>
      <c r="D435" s="411" t="s">
        <v>411</v>
      </c>
      <c r="E435" s="411" t="s">
        <v>346</v>
      </c>
      <c r="F435" s="565" t="s">
        <v>284</v>
      </c>
      <c r="G435" s="610"/>
      <c r="H435" s="577" t="s">
        <v>39</v>
      </c>
      <c r="I435" s="630">
        <v>133</v>
      </c>
      <c r="J435" s="630">
        <v>133</v>
      </c>
      <c r="K435" s="630">
        <v>143</v>
      </c>
      <c r="L435" s="550" t="s">
        <v>2200</v>
      </c>
      <c r="M435" s="558" t="s">
        <v>297</v>
      </c>
      <c r="N435" s="558">
        <v>68</v>
      </c>
      <c r="O435" s="632">
        <v>0</v>
      </c>
      <c r="P435" s="631">
        <v>0</v>
      </c>
      <c r="Q435" s="632">
        <v>20</v>
      </c>
      <c r="R435" s="632">
        <v>0</v>
      </c>
      <c r="S435" s="563">
        <v>0</v>
      </c>
      <c r="T435" s="636">
        <v>13</v>
      </c>
      <c r="U435" s="560">
        <v>0</v>
      </c>
      <c r="V435" s="560">
        <v>0</v>
      </c>
      <c r="W435" s="560">
        <v>0</v>
      </c>
      <c r="X435" s="560">
        <v>0</v>
      </c>
      <c r="Y435" s="560">
        <v>0</v>
      </c>
      <c r="Z435" s="560">
        <v>0</v>
      </c>
      <c r="AA435" s="119">
        <f>INDEX('SPECIAL CONDITIONS '!$A$9:$D$174,MATCH('PRINT TARIFF'!$E435,'SPECIAL CONDITIONS '!$C$9:$C$174,0),MATCH("ID",'SPECIAL CONDITIONS '!$A$8:$D$8,0))</f>
        <v>93</v>
      </c>
      <c r="AB435" s="117" t="s">
        <v>223</v>
      </c>
      <c r="AC435" s="120" t="s">
        <v>224</v>
      </c>
      <c r="AD435" s="120" t="s">
        <v>225</v>
      </c>
      <c r="AE435" s="120">
        <v>1000</v>
      </c>
      <c r="AF435" s="121">
        <f>HOME!$F$18</f>
        <v>46204</v>
      </c>
      <c r="AG435" s="121">
        <f>HOME!$L$18</f>
        <v>46217</v>
      </c>
      <c r="AH435" s="122" t="b">
        <v>1</v>
      </c>
      <c r="AI435" s="176"/>
      <c r="AJ435" s="172"/>
      <c r="AK435" s="193"/>
      <c r="AL435" s="122"/>
      <c r="AM435" s="122"/>
      <c r="AN435" s="122"/>
    </row>
    <row r="436" spans="1:40" s="123" customFormat="1" ht="12.75" customHeight="1" x14ac:dyDescent="0.2">
      <c r="A436" s="411" t="s">
        <v>436</v>
      </c>
      <c r="B436" s="544" t="s">
        <v>239</v>
      </c>
      <c r="C436" s="617" t="s">
        <v>128</v>
      </c>
      <c r="D436" s="411" t="s">
        <v>411</v>
      </c>
      <c r="E436" s="411" t="s">
        <v>346</v>
      </c>
      <c r="F436" s="565" t="s">
        <v>284</v>
      </c>
      <c r="G436" s="610"/>
      <c r="H436" s="577" t="s">
        <v>39</v>
      </c>
      <c r="I436" s="630">
        <v>133</v>
      </c>
      <c r="J436" s="630">
        <v>133</v>
      </c>
      <c r="K436" s="630">
        <v>143</v>
      </c>
      <c r="L436" s="550" t="s">
        <v>2200</v>
      </c>
      <c r="M436" s="558" t="s">
        <v>297</v>
      </c>
      <c r="N436" s="558">
        <v>62</v>
      </c>
      <c r="O436" s="632">
        <v>0</v>
      </c>
      <c r="P436" s="631">
        <v>0</v>
      </c>
      <c r="Q436" s="632">
        <v>20</v>
      </c>
      <c r="R436" s="632">
        <v>0</v>
      </c>
      <c r="S436" s="563">
        <v>0</v>
      </c>
      <c r="T436" s="636">
        <v>13</v>
      </c>
      <c r="U436" s="560">
        <v>0</v>
      </c>
      <c r="V436" s="560">
        <v>0</v>
      </c>
      <c r="W436" s="560">
        <v>0</v>
      </c>
      <c r="X436" s="560">
        <v>0</v>
      </c>
      <c r="Y436" s="560">
        <v>0</v>
      </c>
      <c r="Z436" s="560">
        <v>0</v>
      </c>
      <c r="AA436" s="119">
        <f>INDEX('SPECIAL CONDITIONS '!$A$9:$D$174,MATCH('PRINT TARIFF'!$E436,'SPECIAL CONDITIONS '!$C$9:$C$174,0),MATCH("ID",'SPECIAL CONDITIONS '!$A$8:$D$8,0))</f>
        <v>93</v>
      </c>
      <c r="AB436" s="117" t="s">
        <v>223</v>
      </c>
      <c r="AC436" s="120" t="s">
        <v>224</v>
      </c>
      <c r="AD436" s="120" t="s">
        <v>225</v>
      </c>
      <c r="AE436" s="120">
        <v>1000</v>
      </c>
      <c r="AF436" s="121">
        <f>HOME!$F$18</f>
        <v>46204</v>
      </c>
      <c r="AG436" s="121">
        <f>HOME!$L$18</f>
        <v>46217</v>
      </c>
      <c r="AH436" s="122" t="b">
        <v>1</v>
      </c>
      <c r="AI436" s="176"/>
      <c r="AJ436" s="172"/>
      <c r="AK436" s="193"/>
      <c r="AL436" s="122"/>
      <c r="AM436" s="122"/>
      <c r="AN436" s="122"/>
    </row>
    <row r="437" spans="1:40" s="123" customFormat="1" ht="12.75" customHeight="1" x14ac:dyDescent="0.2">
      <c r="A437" s="411" t="s">
        <v>439</v>
      </c>
      <c r="B437" s="544" t="s">
        <v>235</v>
      </c>
      <c r="C437" s="617" t="s">
        <v>128</v>
      </c>
      <c r="D437" s="561" t="s">
        <v>412</v>
      </c>
      <c r="E437" s="411" t="s">
        <v>347</v>
      </c>
      <c r="F437" s="562" t="s">
        <v>285</v>
      </c>
      <c r="G437" s="609"/>
      <c r="H437" s="557" t="s">
        <v>39</v>
      </c>
      <c r="I437" s="649">
        <v>69</v>
      </c>
      <c r="J437" s="649">
        <v>69</v>
      </c>
      <c r="K437" s="649">
        <v>69</v>
      </c>
      <c r="L437" s="550" t="s">
        <v>2036</v>
      </c>
      <c r="M437" s="558" t="s">
        <v>291</v>
      </c>
      <c r="N437" s="558">
        <v>44</v>
      </c>
      <c r="O437" s="559">
        <v>0</v>
      </c>
      <c r="P437" s="631">
        <v>0</v>
      </c>
      <c r="Q437" s="631">
        <v>20</v>
      </c>
      <c r="R437" s="632">
        <v>0</v>
      </c>
      <c r="S437" s="563">
        <v>0</v>
      </c>
      <c r="T437" s="560">
        <v>9</v>
      </c>
      <c r="U437" s="560">
        <v>10</v>
      </c>
      <c r="V437" s="560">
        <v>0</v>
      </c>
      <c r="W437" s="560">
        <v>0</v>
      </c>
      <c r="X437" s="560">
        <v>0</v>
      </c>
      <c r="Y437" s="560">
        <v>0</v>
      </c>
      <c r="Z437" s="560">
        <v>0</v>
      </c>
      <c r="AA437" s="119">
        <f>INDEX('SPECIAL CONDITIONS '!$A$9:$D$174,MATCH('PRINT TARIFF'!$E437,'SPECIAL CONDITIONS '!$C$9:$C$174,0),MATCH("ID",'SPECIAL CONDITIONS '!$A$8:$D$8,0))</f>
        <v>94</v>
      </c>
      <c r="AB437" s="117" t="s">
        <v>223</v>
      </c>
      <c r="AC437" s="120" t="s">
        <v>224</v>
      </c>
      <c r="AD437" s="120" t="s">
        <v>225</v>
      </c>
      <c r="AE437" s="120">
        <v>1000</v>
      </c>
      <c r="AF437" s="121">
        <f>HOME!$F$18</f>
        <v>46204</v>
      </c>
      <c r="AG437" s="121">
        <f>HOME!$L$18</f>
        <v>46217</v>
      </c>
      <c r="AH437" s="122" t="b">
        <v>1</v>
      </c>
      <c r="AI437" s="176"/>
      <c r="AJ437" s="172"/>
      <c r="AK437" s="193"/>
      <c r="AL437" s="602"/>
      <c r="AM437" s="122"/>
      <c r="AN437" s="122"/>
    </row>
    <row r="438" spans="1:40" s="123" customFormat="1" ht="12.75" customHeight="1" x14ac:dyDescent="0.2">
      <c r="A438" s="411" t="s">
        <v>438</v>
      </c>
      <c r="B438" s="544" t="s">
        <v>236</v>
      </c>
      <c r="C438" s="617" t="s">
        <v>128</v>
      </c>
      <c r="D438" s="561" t="s">
        <v>412</v>
      </c>
      <c r="E438" s="411" t="s">
        <v>347</v>
      </c>
      <c r="F438" s="562" t="s">
        <v>285</v>
      </c>
      <c r="G438" s="609"/>
      <c r="H438" s="557" t="s">
        <v>39</v>
      </c>
      <c r="I438" s="649">
        <v>69</v>
      </c>
      <c r="J438" s="649">
        <v>69</v>
      </c>
      <c r="K438" s="649">
        <v>69</v>
      </c>
      <c r="L438" s="550" t="s">
        <v>2036</v>
      </c>
      <c r="M438" s="558" t="s">
        <v>291</v>
      </c>
      <c r="N438" s="558">
        <v>34</v>
      </c>
      <c r="O438" s="559">
        <v>0</v>
      </c>
      <c r="P438" s="631">
        <v>0</v>
      </c>
      <c r="Q438" s="631">
        <v>20</v>
      </c>
      <c r="R438" s="632">
        <v>0</v>
      </c>
      <c r="S438" s="563">
        <v>0</v>
      </c>
      <c r="T438" s="560">
        <v>9</v>
      </c>
      <c r="U438" s="560">
        <v>10</v>
      </c>
      <c r="V438" s="560">
        <v>0</v>
      </c>
      <c r="W438" s="560">
        <v>0</v>
      </c>
      <c r="X438" s="560">
        <v>0</v>
      </c>
      <c r="Y438" s="560">
        <v>0</v>
      </c>
      <c r="Z438" s="560">
        <v>0</v>
      </c>
      <c r="AA438" s="119">
        <f>INDEX('SPECIAL CONDITIONS '!$A$9:$D$174,MATCH('PRINT TARIFF'!$E438,'SPECIAL CONDITIONS '!$C$9:$C$174,0),MATCH("ID",'SPECIAL CONDITIONS '!$A$8:$D$8,0))</f>
        <v>94</v>
      </c>
      <c r="AB438" s="117" t="s">
        <v>223</v>
      </c>
      <c r="AC438" s="120" t="s">
        <v>224</v>
      </c>
      <c r="AD438" s="120" t="s">
        <v>225</v>
      </c>
      <c r="AE438" s="120">
        <v>1000</v>
      </c>
      <c r="AF438" s="121">
        <f>HOME!$F$18</f>
        <v>46204</v>
      </c>
      <c r="AG438" s="121">
        <f>HOME!$L$18</f>
        <v>46217</v>
      </c>
      <c r="AH438" s="122" t="b">
        <v>1</v>
      </c>
      <c r="AI438" s="176"/>
      <c r="AJ438" s="172"/>
      <c r="AK438" s="193"/>
      <c r="AL438" s="602"/>
      <c r="AM438" s="122"/>
      <c r="AN438" s="122"/>
    </row>
    <row r="439" spans="1:40" s="123" customFormat="1" ht="12.75" customHeight="1" x14ac:dyDescent="0.2">
      <c r="A439" s="411" t="s">
        <v>440</v>
      </c>
      <c r="B439" s="544" t="s">
        <v>237</v>
      </c>
      <c r="C439" s="617" t="s">
        <v>128</v>
      </c>
      <c r="D439" s="561" t="s">
        <v>412</v>
      </c>
      <c r="E439" s="411" t="s">
        <v>347</v>
      </c>
      <c r="F439" s="562" t="s">
        <v>285</v>
      </c>
      <c r="G439" s="609"/>
      <c r="H439" s="557" t="s">
        <v>39</v>
      </c>
      <c r="I439" s="649">
        <v>69</v>
      </c>
      <c r="J439" s="649">
        <v>69</v>
      </c>
      <c r="K439" s="649">
        <v>69</v>
      </c>
      <c r="L439" s="550" t="s">
        <v>2036</v>
      </c>
      <c r="M439" s="558" t="s">
        <v>291</v>
      </c>
      <c r="N439" s="558">
        <v>32</v>
      </c>
      <c r="O439" s="559">
        <v>0</v>
      </c>
      <c r="P439" s="631">
        <v>0</v>
      </c>
      <c r="Q439" s="631">
        <v>20</v>
      </c>
      <c r="R439" s="632">
        <v>0</v>
      </c>
      <c r="S439" s="563">
        <v>0</v>
      </c>
      <c r="T439" s="560">
        <v>9</v>
      </c>
      <c r="U439" s="560">
        <v>10</v>
      </c>
      <c r="V439" s="560">
        <v>0</v>
      </c>
      <c r="W439" s="560">
        <v>0</v>
      </c>
      <c r="X439" s="560">
        <v>0</v>
      </c>
      <c r="Y439" s="560">
        <v>0</v>
      </c>
      <c r="Z439" s="560">
        <v>0</v>
      </c>
      <c r="AA439" s="119">
        <f>INDEX('SPECIAL CONDITIONS '!$A$9:$D$174,MATCH('PRINT TARIFF'!$E439,'SPECIAL CONDITIONS '!$C$9:$C$174,0),MATCH("ID",'SPECIAL CONDITIONS '!$A$8:$D$8,0))</f>
        <v>94</v>
      </c>
      <c r="AB439" s="117" t="s">
        <v>223</v>
      </c>
      <c r="AC439" s="120" t="s">
        <v>224</v>
      </c>
      <c r="AD439" s="120" t="s">
        <v>225</v>
      </c>
      <c r="AE439" s="120">
        <v>1000</v>
      </c>
      <c r="AF439" s="121">
        <f>HOME!$F$18</f>
        <v>46204</v>
      </c>
      <c r="AG439" s="121">
        <f>HOME!$L$18</f>
        <v>46217</v>
      </c>
      <c r="AH439" s="122" t="b">
        <v>1</v>
      </c>
      <c r="AI439" s="176"/>
      <c r="AJ439" s="172"/>
      <c r="AK439" s="193"/>
      <c r="AL439" s="602"/>
      <c r="AM439" s="122"/>
      <c r="AN439" s="122"/>
    </row>
    <row r="440" spans="1:40" s="123" customFormat="1" ht="12.75" customHeight="1" x14ac:dyDescent="0.2">
      <c r="A440" s="411" t="s">
        <v>437</v>
      </c>
      <c r="B440" s="544" t="s">
        <v>238</v>
      </c>
      <c r="C440" s="617" t="s">
        <v>128</v>
      </c>
      <c r="D440" s="561" t="s">
        <v>412</v>
      </c>
      <c r="E440" s="411" t="s">
        <v>347</v>
      </c>
      <c r="F440" s="562" t="s">
        <v>285</v>
      </c>
      <c r="G440" s="609"/>
      <c r="H440" s="557" t="s">
        <v>39</v>
      </c>
      <c r="I440" s="649">
        <v>69</v>
      </c>
      <c r="J440" s="649">
        <v>69</v>
      </c>
      <c r="K440" s="649">
        <v>69</v>
      </c>
      <c r="L440" s="550" t="s">
        <v>2036</v>
      </c>
      <c r="M440" s="558" t="s">
        <v>291</v>
      </c>
      <c r="N440" s="558">
        <v>35</v>
      </c>
      <c r="O440" s="559">
        <v>0</v>
      </c>
      <c r="P440" s="631">
        <v>0</v>
      </c>
      <c r="Q440" s="631">
        <v>20</v>
      </c>
      <c r="R440" s="632">
        <v>0</v>
      </c>
      <c r="S440" s="563">
        <v>0</v>
      </c>
      <c r="T440" s="560">
        <v>9</v>
      </c>
      <c r="U440" s="560">
        <v>10</v>
      </c>
      <c r="V440" s="560">
        <v>0</v>
      </c>
      <c r="W440" s="560">
        <v>0</v>
      </c>
      <c r="X440" s="560">
        <v>0</v>
      </c>
      <c r="Y440" s="560">
        <v>0</v>
      </c>
      <c r="Z440" s="560">
        <v>0</v>
      </c>
      <c r="AA440" s="119">
        <f>INDEX('SPECIAL CONDITIONS '!$A$9:$D$174,MATCH('PRINT TARIFF'!$E440,'SPECIAL CONDITIONS '!$C$9:$C$174,0),MATCH("ID",'SPECIAL CONDITIONS '!$A$8:$D$8,0))</f>
        <v>94</v>
      </c>
      <c r="AB440" s="117" t="s">
        <v>223</v>
      </c>
      <c r="AC440" s="120" t="s">
        <v>224</v>
      </c>
      <c r="AD440" s="120" t="s">
        <v>225</v>
      </c>
      <c r="AE440" s="120">
        <v>1000</v>
      </c>
      <c r="AF440" s="121">
        <f>HOME!$F$18</f>
        <v>46204</v>
      </c>
      <c r="AG440" s="121">
        <f>HOME!$L$18</f>
        <v>46217</v>
      </c>
      <c r="AH440" s="122" t="b">
        <v>1</v>
      </c>
      <c r="AI440" s="176"/>
      <c r="AJ440" s="172"/>
      <c r="AK440" s="193"/>
      <c r="AL440" s="602"/>
      <c r="AM440" s="122"/>
      <c r="AN440" s="122"/>
    </row>
    <row r="441" spans="1:40" s="123" customFormat="1" ht="12.75" customHeight="1" x14ac:dyDescent="0.2">
      <c r="A441" s="411" t="s">
        <v>436</v>
      </c>
      <c r="B441" s="544" t="s">
        <v>239</v>
      </c>
      <c r="C441" s="617" t="s">
        <v>128</v>
      </c>
      <c r="D441" s="561" t="s">
        <v>412</v>
      </c>
      <c r="E441" s="411" t="s">
        <v>347</v>
      </c>
      <c r="F441" s="562" t="s">
        <v>285</v>
      </c>
      <c r="G441" s="609"/>
      <c r="H441" s="557" t="s">
        <v>39</v>
      </c>
      <c r="I441" s="649">
        <v>69</v>
      </c>
      <c r="J441" s="649">
        <v>69</v>
      </c>
      <c r="K441" s="649">
        <v>69</v>
      </c>
      <c r="L441" s="550" t="s">
        <v>2036</v>
      </c>
      <c r="M441" s="558" t="s">
        <v>291</v>
      </c>
      <c r="N441" s="558">
        <v>37</v>
      </c>
      <c r="O441" s="559">
        <v>0</v>
      </c>
      <c r="P441" s="631">
        <v>0</v>
      </c>
      <c r="Q441" s="631">
        <v>20</v>
      </c>
      <c r="R441" s="632">
        <v>0</v>
      </c>
      <c r="S441" s="563">
        <v>0</v>
      </c>
      <c r="T441" s="560">
        <v>9</v>
      </c>
      <c r="U441" s="560">
        <v>10</v>
      </c>
      <c r="V441" s="560">
        <v>0</v>
      </c>
      <c r="W441" s="560">
        <v>0</v>
      </c>
      <c r="X441" s="560">
        <v>0</v>
      </c>
      <c r="Y441" s="560">
        <v>0</v>
      </c>
      <c r="Z441" s="560">
        <v>0</v>
      </c>
      <c r="AA441" s="119">
        <f>INDEX('SPECIAL CONDITIONS '!$A$9:$D$174,MATCH('PRINT TARIFF'!$E441,'SPECIAL CONDITIONS '!$C$9:$C$174,0),MATCH("ID",'SPECIAL CONDITIONS '!$A$8:$D$8,0))</f>
        <v>94</v>
      </c>
      <c r="AB441" s="117" t="s">
        <v>223</v>
      </c>
      <c r="AC441" s="120" t="s">
        <v>224</v>
      </c>
      <c r="AD441" s="120" t="s">
        <v>225</v>
      </c>
      <c r="AE441" s="120">
        <v>1000</v>
      </c>
      <c r="AF441" s="121">
        <f>HOME!$F$18</f>
        <v>46204</v>
      </c>
      <c r="AG441" s="121">
        <f>HOME!$L$18</f>
        <v>46217</v>
      </c>
      <c r="AH441" s="122" t="b">
        <v>1</v>
      </c>
      <c r="AI441" s="176"/>
      <c r="AJ441" s="172"/>
      <c r="AK441" s="193"/>
      <c r="AL441" s="602"/>
      <c r="AM441" s="122"/>
      <c r="AN441" s="122"/>
    </row>
    <row r="442" spans="1:40" s="123" customFormat="1" ht="13.15" customHeight="1" x14ac:dyDescent="0.2">
      <c r="A442" s="411" t="s">
        <v>439</v>
      </c>
      <c r="B442" s="544" t="s">
        <v>235</v>
      </c>
      <c r="C442" s="617" t="s">
        <v>1379</v>
      </c>
      <c r="D442" s="553" t="s">
        <v>1182</v>
      </c>
      <c r="E442" s="411" t="s">
        <v>1183</v>
      </c>
      <c r="F442" s="562" t="s">
        <v>1242</v>
      </c>
      <c r="G442" s="608"/>
      <c r="H442" s="557" t="s">
        <v>39</v>
      </c>
      <c r="I442" s="633">
        <v>117</v>
      </c>
      <c r="J442" s="633">
        <v>117</v>
      </c>
      <c r="K442" s="633">
        <v>117</v>
      </c>
      <c r="L442" s="550" t="s">
        <v>2304</v>
      </c>
      <c r="M442" s="558" t="s">
        <v>259</v>
      </c>
      <c r="N442" s="558">
        <v>67</v>
      </c>
      <c r="O442" s="559">
        <v>0</v>
      </c>
      <c r="P442" s="631">
        <v>0</v>
      </c>
      <c r="Q442" s="631">
        <v>20</v>
      </c>
      <c r="R442" s="632">
        <v>0</v>
      </c>
      <c r="S442" s="563">
        <v>0</v>
      </c>
      <c r="T442" s="560">
        <v>7</v>
      </c>
      <c r="U442" s="560">
        <v>10</v>
      </c>
      <c r="V442" s="560">
        <v>0</v>
      </c>
      <c r="W442" s="560">
        <v>0</v>
      </c>
      <c r="X442" s="560">
        <v>0</v>
      </c>
      <c r="Y442" s="560">
        <v>0</v>
      </c>
      <c r="Z442" s="560">
        <v>0</v>
      </c>
      <c r="AA442" s="119">
        <f>INDEX('SPECIAL CONDITIONS '!$A$9:$D$174,MATCH('PRINT TARIFF'!$E442,'SPECIAL CONDITIONS '!$C$9:$C$174,0),MATCH("ID",'SPECIAL CONDITIONS '!$A$8:$D$8,0))</f>
        <v>95</v>
      </c>
      <c r="AB442" s="117" t="s">
        <v>223</v>
      </c>
      <c r="AC442" s="120" t="s">
        <v>224</v>
      </c>
      <c r="AD442" s="120" t="s">
        <v>225</v>
      </c>
      <c r="AE442" s="120">
        <v>1000</v>
      </c>
      <c r="AF442" s="121">
        <f>HOME!$F$18</f>
        <v>46204</v>
      </c>
      <c r="AG442" s="121">
        <f>HOME!$L$18</f>
        <v>46217</v>
      </c>
      <c r="AH442" s="122" t="b">
        <v>1</v>
      </c>
      <c r="AI442" s="176"/>
      <c r="AJ442" s="172"/>
      <c r="AK442" s="193"/>
      <c r="AL442" s="602"/>
      <c r="AM442" s="122"/>
      <c r="AN442" s="122"/>
    </row>
    <row r="443" spans="1:40" s="123" customFormat="1" ht="13.15" customHeight="1" x14ac:dyDescent="0.2">
      <c r="A443" s="411" t="s">
        <v>438</v>
      </c>
      <c r="B443" s="544" t="s">
        <v>236</v>
      </c>
      <c r="C443" s="617" t="s">
        <v>1379</v>
      </c>
      <c r="D443" s="553" t="s">
        <v>1182</v>
      </c>
      <c r="E443" s="411" t="s">
        <v>1183</v>
      </c>
      <c r="F443" s="562" t="s">
        <v>1242</v>
      </c>
      <c r="G443" s="608"/>
      <c r="H443" s="557" t="s">
        <v>39</v>
      </c>
      <c r="I443" s="630">
        <v>105</v>
      </c>
      <c r="J443" s="630">
        <v>105</v>
      </c>
      <c r="K443" s="630">
        <v>105</v>
      </c>
      <c r="L443" s="550" t="s">
        <v>2304</v>
      </c>
      <c r="M443" s="558" t="s">
        <v>259</v>
      </c>
      <c r="N443" s="558">
        <v>62</v>
      </c>
      <c r="O443" s="559">
        <v>0</v>
      </c>
      <c r="P443" s="631">
        <v>0</v>
      </c>
      <c r="Q443" s="631">
        <v>20</v>
      </c>
      <c r="R443" s="632">
        <v>0</v>
      </c>
      <c r="S443" s="563">
        <v>0</v>
      </c>
      <c r="T443" s="560">
        <v>7</v>
      </c>
      <c r="U443" s="560">
        <v>10</v>
      </c>
      <c r="V443" s="560">
        <v>0</v>
      </c>
      <c r="W443" s="560">
        <v>0</v>
      </c>
      <c r="X443" s="560">
        <v>0</v>
      </c>
      <c r="Y443" s="560">
        <v>0</v>
      </c>
      <c r="Z443" s="560">
        <v>0</v>
      </c>
      <c r="AA443" s="119">
        <f>INDEX('SPECIAL CONDITIONS '!$A$9:$D$174,MATCH('PRINT TARIFF'!$E443,'SPECIAL CONDITIONS '!$C$9:$C$174,0),MATCH("ID",'SPECIAL CONDITIONS '!$A$8:$D$8,0))</f>
        <v>95</v>
      </c>
      <c r="AB443" s="117" t="s">
        <v>223</v>
      </c>
      <c r="AC443" s="120" t="s">
        <v>224</v>
      </c>
      <c r="AD443" s="120" t="s">
        <v>225</v>
      </c>
      <c r="AE443" s="120">
        <v>1000</v>
      </c>
      <c r="AF443" s="121">
        <f>HOME!$F$18</f>
        <v>46204</v>
      </c>
      <c r="AG443" s="121">
        <f>HOME!$L$18</f>
        <v>46217</v>
      </c>
      <c r="AH443" s="122" t="b">
        <v>1</v>
      </c>
      <c r="AI443" s="176"/>
      <c r="AJ443" s="172"/>
      <c r="AK443" s="193"/>
      <c r="AL443" s="602"/>
      <c r="AM443" s="122"/>
      <c r="AN443" s="122"/>
    </row>
    <row r="444" spans="1:40" s="123" customFormat="1" ht="13.15" customHeight="1" x14ac:dyDescent="0.2">
      <c r="A444" s="411" t="s">
        <v>440</v>
      </c>
      <c r="B444" s="544" t="s">
        <v>237</v>
      </c>
      <c r="C444" s="617" t="s">
        <v>1379</v>
      </c>
      <c r="D444" s="553" t="s">
        <v>1182</v>
      </c>
      <c r="E444" s="411" t="s">
        <v>1183</v>
      </c>
      <c r="F444" s="562" t="s">
        <v>1242</v>
      </c>
      <c r="G444" s="608"/>
      <c r="H444" s="557" t="s">
        <v>39</v>
      </c>
      <c r="I444" s="633">
        <v>115</v>
      </c>
      <c r="J444" s="633">
        <v>115</v>
      </c>
      <c r="K444" s="633">
        <v>115</v>
      </c>
      <c r="L444" s="550" t="s">
        <v>2304</v>
      </c>
      <c r="M444" s="558" t="s">
        <v>259</v>
      </c>
      <c r="N444" s="558">
        <v>61</v>
      </c>
      <c r="O444" s="559">
        <v>0</v>
      </c>
      <c r="P444" s="631">
        <v>0</v>
      </c>
      <c r="Q444" s="631">
        <v>20</v>
      </c>
      <c r="R444" s="632">
        <v>0</v>
      </c>
      <c r="S444" s="563">
        <v>0</v>
      </c>
      <c r="T444" s="560">
        <v>7</v>
      </c>
      <c r="U444" s="560">
        <v>10</v>
      </c>
      <c r="V444" s="560">
        <v>0</v>
      </c>
      <c r="W444" s="560">
        <v>0</v>
      </c>
      <c r="X444" s="560">
        <v>0</v>
      </c>
      <c r="Y444" s="560">
        <v>0</v>
      </c>
      <c r="Z444" s="560">
        <v>0</v>
      </c>
      <c r="AA444" s="119">
        <f>INDEX('SPECIAL CONDITIONS '!$A$9:$D$174,MATCH('PRINT TARIFF'!$E444,'SPECIAL CONDITIONS '!$C$9:$C$174,0),MATCH("ID",'SPECIAL CONDITIONS '!$A$8:$D$8,0))</f>
        <v>95</v>
      </c>
      <c r="AB444" s="117" t="s">
        <v>223</v>
      </c>
      <c r="AC444" s="120" t="s">
        <v>224</v>
      </c>
      <c r="AD444" s="120" t="s">
        <v>225</v>
      </c>
      <c r="AE444" s="120">
        <v>1000</v>
      </c>
      <c r="AF444" s="121">
        <f>HOME!$F$18</f>
        <v>46204</v>
      </c>
      <c r="AG444" s="121">
        <f>HOME!$L$18</f>
        <v>46217</v>
      </c>
      <c r="AH444" s="122" t="b">
        <v>1</v>
      </c>
      <c r="AI444" s="176"/>
      <c r="AJ444" s="172"/>
      <c r="AK444" s="193"/>
      <c r="AL444" s="602"/>
      <c r="AM444" s="122"/>
      <c r="AN444" s="122"/>
    </row>
    <row r="445" spans="1:40" s="123" customFormat="1" ht="13.15" customHeight="1" x14ac:dyDescent="0.2">
      <c r="A445" s="411" t="s">
        <v>437</v>
      </c>
      <c r="B445" s="544" t="s">
        <v>238</v>
      </c>
      <c r="C445" s="617" t="s">
        <v>1379</v>
      </c>
      <c r="D445" s="553" t="s">
        <v>1182</v>
      </c>
      <c r="E445" s="411" t="s">
        <v>1183</v>
      </c>
      <c r="F445" s="562" t="s">
        <v>1242</v>
      </c>
      <c r="G445" s="608"/>
      <c r="H445" s="557" t="s">
        <v>39</v>
      </c>
      <c r="I445" s="630">
        <v>105</v>
      </c>
      <c r="J445" s="630">
        <v>105</v>
      </c>
      <c r="K445" s="630">
        <v>105</v>
      </c>
      <c r="L445" s="550" t="s">
        <v>2304</v>
      </c>
      <c r="M445" s="558" t="s">
        <v>259</v>
      </c>
      <c r="N445" s="558">
        <v>59</v>
      </c>
      <c r="O445" s="559">
        <v>0</v>
      </c>
      <c r="P445" s="631">
        <v>0</v>
      </c>
      <c r="Q445" s="631">
        <v>20</v>
      </c>
      <c r="R445" s="632">
        <v>0</v>
      </c>
      <c r="S445" s="563">
        <v>0</v>
      </c>
      <c r="T445" s="560">
        <v>7</v>
      </c>
      <c r="U445" s="560">
        <v>10</v>
      </c>
      <c r="V445" s="560">
        <v>0</v>
      </c>
      <c r="W445" s="560">
        <v>0</v>
      </c>
      <c r="X445" s="560">
        <v>0</v>
      </c>
      <c r="Y445" s="560">
        <v>0</v>
      </c>
      <c r="Z445" s="560">
        <v>0</v>
      </c>
      <c r="AA445" s="119">
        <f>INDEX('SPECIAL CONDITIONS '!$A$9:$D$174,MATCH('PRINT TARIFF'!$E445,'SPECIAL CONDITIONS '!$C$9:$C$174,0),MATCH("ID",'SPECIAL CONDITIONS '!$A$8:$D$8,0))</f>
        <v>95</v>
      </c>
      <c r="AB445" s="117" t="s">
        <v>223</v>
      </c>
      <c r="AC445" s="120" t="s">
        <v>224</v>
      </c>
      <c r="AD445" s="120" t="s">
        <v>225</v>
      </c>
      <c r="AE445" s="120">
        <v>1000</v>
      </c>
      <c r="AF445" s="121">
        <f>HOME!$F$18</f>
        <v>46204</v>
      </c>
      <c r="AG445" s="121">
        <f>HOME!$L$18</f>
        <v>46217</v>
      </c>
      <c r="AH445" s="122" t="b">
        <v>1</v>
      </c>
      <c r="AI445" s="176"/>
      <c r="AJ445" s="172"/>
      <c r="AK445" s="193"/>
      <c r="AL445" s="602"/>
      <c r="AM445" s="122"/>
      <c r="AN445" s="122"/>
    </row>
    <row r="446" spans="1:40" s="123" customFormat="1" ht="13.15" customHeight="1" x14ac:dyDescent="0.2">
      <c r="A446" s="411" t="s">
        <v>436</v>
      </c>
      <c r="B446" s="544" t="s">
        <v>239</v>
      </c>
      <c r="C446" s="617" t="s">
        <v>1379</v>
      </c>
      <c r="D446" s="553" t="s">
        <v>1182</v>
      </c>
      <c r="E446" s="411" t="s">
        <v>1183</v>
      </c>
      <c r="F446" s="562" t="s">
        <v>1242</v>
      </c>
      <c r="G446" s="608"/>
      <c r="H446" s="557" t="s">
        <v>39</v>
      </c>
      <c r="I446" s="630">
        <v>105</v>
      </c>
      <c r="J446" s="630">
        <v>105</v>
      </c>
      <c r="K446" s="630">
        <v>105</v>
      </c>
      <c r="L446" s="550" t="s">
        <v>2304</v>
      </c>
      <c r="M446" s="558" t="s">
        <v>259</v>
      </c>
      <c r="N446" s="558">
        <v>56</v>
      </c>
      <c r="O446" s="559">
        <v>0</v>
      </c>
      <c r="P446" s="631">
        <v>0</v>
      </c>
      <c r="Q446" s="631">
        <v>20</v>
      </c>
      <c r="R446" s="632">
        <v>0</v>
      </c>
      <c r="S446" s="563">
        <v>0</v>
      </c>
      <c r="T446" s="560">
        <v>7</v>
      </c>
      <c r="U446" s="560">
        <v>10</v>
      </c>
      <c r="V446" s="560">
        <v>0</v>
      </c>
      <c r="W446" s="560">
        <v>0</v>
      </c>
      <c r="X446" s="560">
        <v>0</v>
      </c>
      <c r="Y446" s="560">
        <v>0</v>
      </c>
      <c r="Z446" s="560">
        <v>0</v>
      </c>
      <c r="AA446" s="119">
        <f>INDEX('SPECIAL CONDITIONS '!$A$9:$D$174,MATCH('PRINT TARIFF'!$E446,'SPECIAL CONDITIONS '!$C$9:$C$174,0),MATCH("ID",'SPECIAL CONDITIONS '!$A$8:$D$8,0))</f>
        <v>95</v>
      </c>
      <c r="AB446" s="117" t="s">
        <v>223</v>
      </c>
      <c r="AC446" s="120" t="s">
        <v>224</v>
      </c>
      <c r="AD446" s="120" t="s">
        <v>225</v>
      </c>
      <c r="AE446" s="120">
        <v>1000</v>
      </c>
      <c r="AF446" s="121">
        <f>HOME!$F$18</f>
        <v>46204</v>
      </c>
      <c r="AG446" s="121">
        <f>HOME!$L$18</f>
        <v>46217</v>
      </c>
      <c r="AH446" s="122" t="b">
        <v>1</v>
      </c>
      <c r="AI446" s="176"/>
      <c r="AJ446" s="172"/>
      <c r="AK446" s="193"/>
      <c r="AL446" s="602"/>
      <c r="AM446" s="122"/>
      <c r="AN446" s="122"/>
    </row>
    <row r="447" spans="1:40" s="123" customFormat="1" ht="12.75" customHeight="1" x14ac:dyDescent="0.2">
      <c r="A447" s="411" t="s">
        <v>439</v>
      </c>
      <c r="B447" s="544" t="s">
        <v>235</v>
      </c>
      <c r="C447" s="617" t="s">
        <v>128</v>
      </c>
      <c r="D447" s="493" t="s">
        <v>120</v>
      </c>
      <c r="E447" s="411" t="s">
        <v>451</v>
      </c>
      <c r="F447" s="565" t="s">
        <v>286</v>
      </c>
      <c r="G447" s="611"/>
      <c r="H447" s="557" t="s">
        <v>39</v>
      </c>
      <c r="I447" s="649">
        <v>55</v>
      </c>
      <c r="J447" s="649">
        <v>55</v>
      </c>
      <c r="K447" s="649">
        <v>55</v>
      </c>
      <c r="L447" s="550" t="s">
        <v>2036</v>
      </c>
      <c r="M447" s="558" t="s">
        <v>291</v>
      </c>
      <c r="N447" s="558">
        <v>31</v>
      </c>
      <c r="O447" s="559">
        <v>0</v>
      </c>
      <c r="P447" s="631">
        <v>0</v>
      </c>
      <c r="Q447" s="631">
        <v>20</v>
      </c>
      <c r="R447" s="632">
        <v>0</v>
      </c>
      <c r="S447" s="563">
        <v>0</v>
      </c>
      <c r="T447" s="560">
        <v>9</v>
      </c>
      <c r="U447" s="560">
        <v>10</v>
      </c>
      <c r="V447" s="560">
        <v>0</v>
      </c>
      <c r="W447" s="560">
        <v>0</v>
      </c>
      <c r="X447" s="560">
        <v>0</v>
      </c>
      <c r="Y447" s="560">
        <v>0</v>
      </c>
      <c r="Z447" s="560">
        <v>0</v>
      </c>
      <c r="AA447" s="119">
        <f>INDEX('SPECIAL CONDITIONS '!$A$9:$D$174,MATCH('PRINT TARIFF'!$E447,'SPECIAL CONDITIONS '!$C$9:$C$174,0),MATCH("ID",'SPECIAL CONDITIONS '!$A$8:$D$8,0))</f>
        <v>96</v>
      </c>
      <c r="AB447" s="117" t="s">
        <v>223</v>
      </c>
      <c r="AC447" s="120" t="s">
        <v>224</v>
      </c>
      <c r="AD447" s="120" t="s">
        <v>225</v>
      </c>
      <c r="AE447" s="120">
        <v>1000</v>
      </c>
      <c r="AF447" s="121">
        <f>HOME!$F$18</f>
        <v>46204</v>
      </c>
      <c r="AG447" s="121">
        <f>HOME!$L$18</f>
        <v>46217</v>
      </c>
      <c r="AH447" s="122" t="b">
        <v>1</v>
      </c>
      <c r="AI447" s="176"/>
      <c r="AJ447" s="172"/>
      <c r="AK447" s="193"/>
      <c r="AL447" s="602"/>
      <c r="AM447" s="122"/>
      <c r="AN447" s="122"/>
    </row>
    <row r="448" spans="1:40" s="123" customFormat="1" ht="12.75" customHeight="1" x14ac:dyDescent="0.2">
      <c r="A448" s="411" t="s">
        <v>438</v>
      </c>
      <c r="B448" s="544" t="s">
        <v>236</v>
      </c>
      <c r="C448" s="617" t="s">
        <v>128</v>
      </c>
      <c r="D448" s="493" t="s">
        <v>120</v>
      </c>
      <c r="E448" s="411" t="s">
        <v>451</v>
      </c>
      <c r="F448" s="565" t="s">
        <v>286</v>
      </c>
      <c r="G448" s="611"/>
      <c r="H448" s="557" t="s">
        <v>39</v>
      </c>
      <c r="I448" s="649">
        <v>55</v>
      </c>
      <c r="J448" s="649">
        <v>55</v>
      </c>
      <c r="K448" s="649">
        <v>55</v>
      </c>
      <c r="L448" s="550" t="s">
        <v>2036</v>
      </c>
      <c r="M448" s="558" t="s">
        <v>291</v>
      </c>
      <c r="N448" s="558">
        <v>21</v>
      </c>
      <c r="O448" s="559">
        <v>0</v>
      </c>
      <c r="P448" s="631">
        <v>0</v>
      </c>
      <c r="Q448" s="631">
        <v>20</v>
      </c>
      <c r="R448" s="632">
        <v>0</v>
      </c>
      <c r="S448" s="563">
        <v>0</v>
      </c>
      <c r="T448" s="560">
        <v>9</v>
      </c>
      <c r="U448" s="560">
        <v>10</v>
      </c>
      <c r="V448" s="560">
        <v>0</v>
      </c>
      <c r="W448" s="560">
        <v>0</v>
      </c>
      <c r="X448" s="560">
        <v>0</v>
      </c>
      <c r="Y448" s="560">
        <v>0</v>
      </c>
      <c r="Z448" s="560">
        <v>0</v>
      </c>
      <c r="AA448" s="119">
        <f>INDEX('SPECIAL CONDITIONS '!$A$9:$D$174,MATCH('PRINT TARIFF'!$E448,'SPECIAL CONDITIONS '!$C$9:$C$174,0),MATCH("ID",'SPECIAL CONDITIONS '!$A$8:$D$8,0))</f>
        <v>96</v>
      </c>
      <c r="AB448" s="117" t="s">
        <v>223</v>
      </c>
      <c r="AC448" s="120" t="s">
        <v>224</v>
      </c>
      <c r="AD448" s="120" t="s">
        <v>225</v>
      </c>
      <c r="AE448" s="120">
        <v>1000</v>
      </c>
      <c r="AF448" s="121">
        <f>HOME!$F$18</f>
        <v>46204</v>
      </c>
      <c r="AG448" s="121">
        <f>HOME!$L$18</f>
        <v>46217</v>
      </c>
      <c r="AH448" s="122" t="b">
        <v>1</v>
      </c>
      <c r="AI448" s="176"/>
      <c r="AJ448" s="172"/>
      <c r="AK448" s="193"/>
      <c r="AL448" s="602"/>
      <c r="AM448" s="122"/>
      <c r="AN448" s="122"/>
    </row>
    <row r="449" spans="1:40" s="123" customFormat="1" ht="12.75" customHeight="1" x14ac:dyDescent="0.2">
      <c r="A449" s="411" t="s">
        <v>440</v>
      </c>
      <c r="B449" s="544" t="s">
        <v>237</v>
      </c>
      <c r="C449" s="617" t="s">
        <v>128</v>
      </c>
      <c r="D449" s="493" t="s">
        <v>120</v>
      </c>
      <c r="E449" s="411" t="s">
        <v>451</v>
      </c>
      <c r="F449" s="565" t="s">
        <v>286</v>
      </c>
      <c r="G449" s="611"/>
      <c r="H449" s="557" t="s">
        <v>39</v>
      </c>
      <c r="I449" s="649">
        <v>55</v>
      </c>
      <c r="J449" s="649">
        <v>55</v>
      </c>
      <c r="K449" s="649">
        <v>55</v>
      </c>
      <c r="L449" s="550" t="s">
        <v>2036</v>
      </c>
      <c r="M449" s="558" t="s">
        <v>291</v>
      </c>
      <c r="N449" s="558">
        <v>19</v>
      </c>
      <c r="O449" s="559">
        <v>0</v>
      </c>
      <c r="P449" s="631">
        <v>0</v>
      </c>
      <c r="Q449" s="631">
        <v>20</v>
      </c>
      <c r="R449" s="632">
        <v>0</v>
      </c>
      <c r="S449" s="563">
        <v>0</v>
      </c>
      <c r="T449" s="560">
        <v>9</v>
      </c>
      <c r="U449" s="560">
        <v>10</v>
      </c>
      <c r="V449" s="560">
        <v>0</v>
      </c>
      <c r="W449" s="560">
        <v>0</v>
      </c>
      <c r="X449" s="560">
        <v>0</v>
      </c>
      <c r="Y449" s="560">
        <v>0</v>
      </c>
      <c r="Z449" s="560">
        <v>0</v>
      </c>
      <c r="AA449" s="119">
        <f>INDEX('SPECIAL CONDITIONS '!$A$9:$D$174,MATCH('PRINT TARIFF'!$E449,'SPECIAL CONDITIONS '!$C$9:$C$174,0),MATCH("ID",'SPECIAL CONDITIONS '!$A$8:$D$8,0))</f>
        <v>96</v>
      </c>
      <c r="AB449" s="117" t="s">
        <v>223</v>
      </c>
      <c r="AC449" s="120" t="s">
        <v>224</v>
      </c>
      <c r="AD449" s="120" t="s">
        <v>225</v>
      </c>
      <c r="AE449" s="120">
        <v>1000</v>
      </c>
      <c r="AF449" s="121">
        <f>HOME!$F$18</f>
        <v>46204</v>
      </c>
      <c r="AG449" s="121">
        <f>HOME!$L$18</f>
        <v>46217</v>
      </c>
      <c r="AH449" s="122" t="b">
        <v>1</v>
      </c>
      <c r="AI449" s="176"/>
      <c r="AJ449" s="172"/>
      <c r="AK449" s="193"/>
      <c r="AL449" s="602"/>
      <c r="AM449" s="122"/>
      <c r="AN449" s="122"/>
    </row>
    <row r="450" spans="1:40" s="123" customFormat="1" ht="12.75" customHeight="1" x14ac:dyDescent="0.2">
      <c r="A450" s="411" t="s">
        <v>437</v>
      </c>
      <c r="B450" s="544" t="s">
        <v>238</v>
      </c>
      <c r="C450" s="617" t="s">
        <v>128</v>
      </c>
      <c r="D450" s="493" t="s">
        <v>120</v>
      </c>
      <c r="E450" s="411" t="s">
        <v>451</v>
      </c>
      <c r="F450" s="565" t="s">
        <v>286</v>
      </c>
      <c r="G450" s="611"/>
      <c r="H450" s="557" t="s">
        <v>39</v>
      </c>
      <c r="I450" s="649">
        <v>55</v>
      </c>
      <c r="J450" s="649">
        <v>55</v>
      </c>
      <c r="K450" s="649">
        <v>55</v>
      </c>
      <c r="L450" s="550" t="s">
        <v>2036</v>
      </c>
      <c r="M450" s="558" t="s">
        <v>291</v>
      </c>
      <c r="N450" s="558">
        <v>22</v>
      </c>
      <c r="O450" s="559">
        <v>0</v>
      </c>
      <c r="P450" s="631">
        <v>0</v>
      </c>
      <c r="Q450" s="631">
        <v>20</v>
      </c>
      <c r="R450" s="632">
        <v>0</v>
      </c>
      <c r="S450" s="563">
        <v>0</v>
      </c>
      <c r="T450" s="560">
        <v>9</v>
      </c>
      <c r="U450" s="560">
        <v>10</v>
      </c>
      <c r="V450" s="560">
        <v>0</v>
      </c>
      <c r="W450" s="560">
        <v>0</v>
      </c>
      <c r="X450" s="560">
        <v>0</v>
      </c>
      <c r="Y450" s="560">
        <v>0</v>
      </c>
      <c r="Z450" s="560">
        <v>0</v>
      </c>
      <c r="AA450" s="119">
        <f>INDEX('SPECIAL CONDITIONS '!$A$9:$D$174,MATCH('PRINT TARIFF'!$E450,'SPECIAL CONDITIONS '!$C$9:$C$174,0),MATCH("ID",'SPECIAL CONDITIONS '!$A$8:$D$8,0))</f>
        <v>96</v>
      </c>
      <c r="AB450" s="117" t="s">
        <v>223</v>
      </c>
      <c r="AC450" s="120" t="s">
        <v>224</v>
      </c>
      <c r="AD450" s="120" t="s">
        <v>225</v>
      </c>
      <c r="AE450" s="120">
        <v>1000</v>
      </c>
      <c r="AF450" s="121">
        <f>HOME!$F$18</f>
        <v>46204</v>
      </c>
      <c r="AG450" s="121">
        <f>HOME!$L$18</f>
        <v>46217</v>
      </c>
      <c r="AH450" s="122" t="b">
        <v>1</v>
      </c>
      <c r="AI450" s="176"/>
      <c r="AJ450" s="172"/>
      <c r="AK450" s="193"/>
      <c r="AL450" s="602"/>
      <c r="AM450" s="122"/>
      <c r="AN450" s="122"/>
    </row>
    <row r="451" spans="1:40" s="123" customFormat="1" ht="12.75" customHeight="1" x14ac:dyDescent="0.2">
      <c r="A451" s="411" t="s">
        <v>436</v>
      </c>
      <c r="B451" s="544" t="s">
        <v>239</v>
      </c>
      <c r="C451" s="617" t="s">
        <v>128</v>
      </c>
      <c r="D451" s="493" t="s">
        <v>120</v>
      </c>
      <c r="E451" s="411" t="s">
        <v>451</v>
      </c>
      <c r="F451" s="565" t="s">
        <v>286</v>
      </c>
      <c r="G451" s="611"/>
      <c r="H451" s="557" t="s">
        <v>39</v>
      </c>
      <c r="I451" s="649">
        <v>55</v>
      </c>
      <c r="J451" s="649">
        <v>55</v>
      </c>
      <c r="K451" s="649">
        <v>55</v>
      </c>
      <c r="L451" s="550" t="s">
        <v>2036</v>
      </c>
      <c r="M451" s="558" t="s">
        <v>291</v>
      </c>
      <c r="N451" s="558">
        <v>24</v>
      </c>
      <c r="O451" s="559">
        <v>0</v>
      </c>
      <c r="P451" s="631">
        <v>0</v>
      </c>
      <c r="Q451" s="631">
        <v>20</v>
      </c>
      <c r="R451" s="632">
        <v>0</v>
      </c>
      <c r="S451" s="563">
        <v>0</v>
      </c>
      <c r="T451" s="560">
        <v>9</v>
      </c>
      <c r="U451" s="560">
        <v>10</v>
      </c>
      <c r="V451" s="560">
        <v>0</v>
      </c>
      <c r="W451" s="560">
        <v>0</v>
      </c>
      <c r="X451" s="560">
        <v>0</v>
      </c>
      <c r="Y451" s="560">
        <v>0</v>
      </c>
      <c r="Z451" s="560">
        <v>0</v>
      </c>
      <c r="AA451" s="119">
        <f>INDEX('SPECIAL CONDITIONS '!$A$9:$D$174,MATCH('PRINT TARIFF'!$E451,'SPECIAL CONDITIONS '!$C$9:$C$174,0),MATCH("ID",'SPECIAL CONDITIONS '!$A$8:$D$8,0))</f>
        <v>96</v>
      </c>
      <c r="AB451" s="117" t="s">
        <v>223</v>
      </c>
      <c r="AC451" s="120" t="s">
        <v>224</v>
      </c>
      <c r="AD451" s="120" t="s">
        <v>225</v>
      </c>
      <c r="AE451" s="120">
        <v>1000</v>
      </c>
      <c r="AF451" s="121">
        <f>HOME!$F$18</f>
        <v>46204</v>
      </c>
      <c r="AG451" s="121">
        <f>HOME!$L$18</f>
        <v>46217</v>
      </c>
      <c r="AH451" s="122" t="b">
        <v>1</v>
      </c>
      <c r="AI451" s="176"/>
      <c r="AJ451" s="172"/>
      <c r="AK451" s="193"/>
      <c r="AL451" s="602"/>
      <c r="AM451" s="122"/>
      <c r="AN451" s="122"/>
    </row>
    <row r="452" spans="1:40" s="123" customFormat="1" ht="12.75" customHeight="1" x14ac:dyDescent="0.2">
      <c r="A452" s="411" t="s">
        <v>439</v>
      </c>
      <c r="B452" s="544" t="s">
        <v>235</v>
      </c>
      <c r="C452" s="617" t="s">
        <v>128</v>
      </c>
      <c r="D452" s="493" t="s">
        <v>120</v>
      </c>
      <c r="E452" s="411" t="s">
        <v>46</v>
      </c>
      <c r="F452" s="565" t="s">
        <v>287</v>
      </c>
      <c r="G452" s="611"/>
      <c r="H452" s="557" t="s">
        <v>39</v>
      </c>
      <c r="I452" s="649">
        <v>58</v>
      </c>
      <c r="J452" s="649">
        <v>58</v>
      </c>
      <c r="K452" s="649">
        <v>58</v>
      </c>
      <c r="L452" s="550" t="s">
        <v>2036</v>
      </c>
      <c r="M452" s="558" t="s">
        <v>291</v>
      </c>
      <c r="N452" s="558">
        <v>29</v>
      </c>
      <c r="O452" s="559">
        <v>0</v>
      </c>
      <c r="P452" s="631">
        <v>0</v>
      </c>
      <c r="Q452" s="631">
        <v>20</v>
      </c>
      <c r="R452" s="632">
        <v>0</v>
      </c>
      <c r="S452" s="563">
        <v>0</v>
      </c>
      <c r="T452" s="560">
        <v>13</v>
      </c>
      <c r="U452" s="560">
        <v>10</v>
      </c>
      <c r="V452" s="560">
        <v>0</v>
      </c>
      <c r="W452" s="560">
        <v>0</v>
      </c>
      <c r="X452" s="560">
        <v>0</v>
      </c>
      <c r="Y452" s="560">
        <v>0</v>
      </c>
      <c r="Z452" s="560">
        <v>0</v>
      </c>
      <c r="AA452" s="119">
        <f>INDEX('SPECIAL CONDITIONS '!$A$9:$D$174,MATCH('PRINT TARIFF'!$E452,'SPECIAL CONDITIONS '!$C$9:$C$174,0),MATCH("ID",'SPECIAL CONDITIONS '!$A$8:$D$8,0))</f>
        <v>97</v>
      </c>
      <c r="AB452" s="117" t="s">
        <v>223</v>
      </c>
      <c r="AC452" s="120" t="s">
        <v>224</v>
      </c>
      <c r="AD452" s="120" t="s">
        <v>225</v>
      </c>
      <c r="AE452" s="120">
        <v>1000</v>
      </c>
      <c r="AF452" s="121">
        <f>HOME!$F$18</f>
        <v>46204</v>
      </c>
      <c r="AG452" s="121">
        <f>HOME!$L$18</f>
        <v>46217</v>
      </c>
      <c r="AH452" s="122" t="b">
        <v>1</v>
      </c>
      <c r="AI452" s="176"/>
      <c r="AJ452" s="172"/>
      <c r="AK452" s="193"/>
      <c r="AL452" s="602"/>
      <c r="AM452" s="122"/>
      <c r="AN452" s="122"/>
    </row>
    <row r="453" spans="1:40" s="123" customFormat="1" ht="12.75" customHeight="1" x14ac:dyDescent="0.2">
      <c r="A453" s="411" t="s">
        <v>438</v>
      </c>
      <c r="B453" s="544" t="s">
        <v>236</v>
      </c>
      <c r="C453" s="617" t="s">
        <v>128</v>
      </c>
      <c r="D453" s="493" t="s">
        <v>120</v>
      </c>
      <c r="E453" s="411" t="s">
        <v>46</v>
      </c>
      <c r="F453" s="565" t="s">
        <v>287</v>
      </c>
      <c r="G453" s="611"/>
      <c r="H453" s="557" t="s">
        <v>39</v>
      </c>
      <c r="I453" s="649">
        <v>57</v>
      </c>
      <c r="J453" s="649">
        <v>57</v>
      </c>
      <c r="K453" s="649">
        <v>57</v>
      </c>
      <c r="L453" s="550" t="s">
        <v>2314</v>
      </c>
      <c r="M453" s="558" t="s">
        <v>279</v>
      </c>
      <c r="N453" s="558">
        <v>32</v>
      </c>
      <c r="O453" s="559">
        <v>0</v>
      </c>
      <c r="P453" s="631">
        <v>0</v>
      </c>
      <c r="Q453" s="631">
        <v>20</v>
      </c>
      <c r="R453" s="632">
        <v>0</v>
      </c>
      <c r="S453" s="563">
        <v>0</v>
      </c>
      <c r="T453" s="560">
        <v>7</v>
      </c>
      <c r="U453" s="560">
        <v>10</v>
      </c>
      <c r="V453" s="560">
        <v>0</v>
      </c>
      <c r="W453" s="560">
        <v>0</v>
      </c>
      <c r="X453" s="560">
        <v>0</v>
      </c>
      <c r="Y453" s="560">
        <v>0</v>
      </c>
      <c r="Z453" s="560">
        <v>0</v>
      </c>
      <c r="AA453" s="119">
        <f>INDEX('SPECIAL CONDITIONS '!$A$9:$D$174,MATCH('PRINT TARIFF'!$E453,'SPECIAL CONDITIONS '!$C$9:$C$174,0),MATCH("ID",'SPECIAL CONDITIONS '!$A$8:$D$8,0))</f>
        <v>97</v>
      </c>
      <c r="AB453" s="117" t="s">
        <v>223</v>
      </c>
      <c r="AC453" s="120" t="s">
        <v>224</v>
      </c>
      <c r="AD453" s="120" t="s">
        <v>225</v>
      </c>
      <c r="AE453" s="120">
        <v>1000</v>
      </c>
      <c r="AF453" s="121">
        <f>HOME!$F$18</f>
        <v>46204</v>
      </c>
      <c r="AG453" s="121">
        <f>HOME!$L$18</f>
        <v>46217</v>
      </c>
      <c r="AH453" s="122" t="b">
        <v>1</v>
      </c>
      <c r="AI453" s="176"/>
      <c r="AJ453" s="172"/>
      <c r="AK453" s="193"/>
      <c r="AL453" s="602"/>
      <c r="AM453" s="122"/>
      <c r="AN453" s="122"/>
    </row>
    <row r="454" spans="1:40" s="123" customFormat="1" ht="12.75" customHeight="1" x14ac:dyDescent="0.2">
      <c r="A454" s="411" t="s">
        <v>440</v>
      </c>
      <c r="B454" s="544" t="s">
        <v>237</v>
      </c>
      <c r="C454" s="617" t="s">
        <v>128</v>
      </c>
      <c r="D454" s="493" t="s">
        <v>120</v>
      </c>
      <c r="E454" s="411" t="s">
        <v>46</v>
      </c>
      <c r="F454" s="565" t="s">
        <v>287</v>
      </c>
      <c r="G454" s="611"/>
      <c r="H454" s="557" t="s">
        <v>39</v>
      </c>
      <c r="I454" s="649">
        <v>58</v>
      </c>
      <c r="J454" s="649">
        <v>58</v>
      </c>
      <c r="K454" s="649">
        <v>58</v>
      </c>
      <c r="L454" s="550" t="s">
        <v>2036</v>
      </c>
      <c r="M454" s="558" t="s">
        <v>291</v>
      </c>
      <c r="N454" s="558">
        <v>17</v>
      </c>
      <c r="O454" s="559">
        <v>0</v>
      </c>
      <c r="P454" s="631">
        <v>0</v>
      </c>
      <c r="Q454" s="631">
        <v>20</v>
      </c>
      <c r="R454" s="632">
        <v>0</v>
      </c>
      <c r="S454" s="563">
        <v>0</v>
      </c>
      <c r="T454" s="560">
        <v>13</v>
      </c>
      <c r="U454" s="560">
        <v>10</v>
      </c>
      <c r="V454" s="560">
        <v>0</v>
      </c>
      <c r="W454" s="560">
        <v>0</v>
      </c>
      <c r="X454" s="560">
        <v>0</v>
      </c>
      <c r="Y454" s="560">
        <v>0</v>
      </c>
      <c r="Z454" s="560">
        <v>0</v>
      </c>
      <c r="AA454" s="119">
        <f>INDEX('SPECIAL CONDITIONS '!$A$9:$D$174,MATCH('PRINT TARIFF'!$E454,'SPECIAL CONDITIONS '!$C$9:$C$174,0),MATCH("ID",'SPECIAL CONDITIONS '!$A$8:$D$8,0))</f>
        <v>97</v>
      </c>
      <c r="AB454" s="117" t="s">
        <v>223</v>
      </c>
      <c r="AC454" s="120" t="s">
        <v>224</v>
      </c>
      <c r="AD454" s="120" t="s">
        <v>225</v>
      </c>
      <c r="AE454" s="120">
        <v>1000</v>
      </c>
      <c r="AF454" s="121">
        <f>HOME!$F$18</f>
        <v>46204</v>
      </c>
      <c r="AG454" s="121">
        <f>HOME!$L$18</f>
        <v>46217</v>
      </c>
      <c r="AH454" s="122" t="b">
        <v>1</v>
      </c>
      <c r="AI454" s="176"/>
      <c r="AJ454" s="172"/>
      <c r="AK454" s="193"/>
      <c r="AL454" s="602"/>
      <c r="AM454" s="122"/>
      <c r="AN454" s="122"/>
    </row>
    <row r="455" spans="1:40" s="123" customFormat="1" ht="12.75" customHeight="1" x14ac:dyDescent="0.2">
      <c r="A455" s="411" t="s">
        <v>437</v>
      </c>
      <c r="B455" s="544" t="s">
        <v>238</v>
      </c>
      <c r="C455" s="617" t="s">
        <v>128</v>
      </c>
      <c r="D455" s="493" t="s">
        <v>120</v>
      </c>
      <c r="E455" s="411" t="s">
        <v>46</v>
      </c>
      <c r="F455" s="565" t="s">
        <v>287</v>
      </c>
      <c r="G455" s="611"/>
      <c r="H455" s="557" t="s">
        <v>39</v>
      </c>
      <c r="I455" s="649">
        <v>57</v>
      </c>
      <c r="J455" s="649">
        <v>57</v>
      </c>
      <c r="K455" s="649">
        <v>57</v>
      </c>
      <c r="L455" s="550" t="s">
        <v>2314</v>
      </c>
      <c r="M455" s="558" t="s">
        <v>279</v>
      </c>
      <c r="N455" s="558">
        <v>38</v>
      </c>
      <c r="O455" s="559">
        <v>0</v>
      </c>
      <c r="P455" s="631">
        <v>0</v>
      </c>
      <c r="Q455" s="631">
        <v>20</v>
      </c>
      <c r="R455" s="632">
        <v>0</v>
      </c>
      <c r="S455" s="563">
        <v>0</v>
      </c>
      <c r="T455" s="560">
        <v>7</v>
      </c>
      <c r="U455" s="560">
        <v>10</v>
      </c>
      <c r="V455" s="560">
        <v>0</v>
      </c>
      <c r="W455" s="560">
        <v>0</v>
      </c>
      <c r="X455" s="560">
        <v>0</v>
      </c>
      <c r="Y455" s="560">
        <v>0</v>
      </c>
      <c r="Z455" s="560">
        <v>0</v>
      </c>
      <c r="AA455" s="119">
        <f>INDEX('SPECIAL CONDITIONS '!$A$9:$D$174,MATCH('PRINT TARIFF'!$E455,'SPECIAL CONDITIONS '!$C$9:$C$174,0),MATCH("ID",'SPECIAL CONDITIONS '!$A$8:$D$8,0))</f>
        <v>97</v>
      </c>
      <c r="AB455" s="117" t="s">
        <v>223</v>
      </c>
      <c r="AC455" s="120" t="s">
        <v>224</v>
      </c>
      <c r="AD455" s="120" t="s">
        <v>225</v>
      </c>
      <c r="AE455" s="120">
        <v>1000</v>
      </c>
      <c r="AF455" s="121">
        <f>HOME!$F$18</f>
        <v>46204</v>
      </c>
      <c r="AG455" s="121">
        <f>HOME!$L$18</f>
        <v>46217</v>
      </c>
      <c r="AH455" s="122" t="b">
        <v>1</v>
      </c>
      <c r="AI455" s="176"/>
      <c r="AJ455" s="172"/>
      <c r="AK455" s="193"/>
      <c r="AL455" s="602"/>
      <c r="AM455" s="122"/>
      <c r="AN455" s="122"/>
    </row>
    <row r="456" spans="1:40" s="123" customFormat="1" ht="12.75" customHeight="1" x14ac:dyDescent="0.2">
      <c r="A456" s="411" t="s">
        <v>436</v>
      </c>
      <c r="B456" s="544" t="s">
        <v>239</v>
      </c>
      <c r="C456" s="617" t="s">
        <v>128</v>
      </c>
      <c r="D456" s="493" t="s">
        <v>120</v>
      </c>
      <c r="E456" s="411" t="s">
        <v>46</v>
      </c>
      <c r="F456" s="565" t="s">
        <v>287</v>
      </c>
      <c r="G456" s="611"/>
      <c r="H456" s="557" t="s">
        <v>39</v>
      </c>
      <c r="I456" s="649">
        <v>57</v>
      </c>
      <c r="J456" s="649">
        <v>57</v>
      </c>
      <c r="K456" s="649">
        <v>57</v>
      </c>
      <c r="L456" s="550" t="s">
        <v>2314</v>
      </c>
      <c r="M456" s="558" t="s">
        <v>279</v>
      </c>
      <c r="N456" s="558">
        <v>34</v>
      </c>
      <c r="O456" s="559">
        <v>0</v>
      </c>
      <c r="P456" s="631">
        <v>0</v>
      </c>
      <c r="Q456" s="631">
        <v>20</v>
      </c>
      <c r="R456" s="632">
        <v>0</v>
      </c>
      <c r="S456" s="563">
        <v>0</v>
      </c>
      <c r="T456" s="560">
        <v>7</v>
      </c>
      <c r="U456" s="560">
        <v>10</v>
      </c>
      <c r="V456" s="560">
        <v>0</v>
      </c>
      <c r="W456" s="560">
        <v>0</v>
      </c>
      <c r="X456" s="560">
        <v>0</v>
      </c>
      <c r="Y456" s="560">
        <v>0</v>
      </c>
      <c r="Z456" s="560">
        <v>0</v>
      </c>
      <c r="AA456" s="119">
        <f>INDEX('SPECIAL CONDITIONS '!$A$9:$D$174,MATCH('PRINT TARIFF'!$E456,'SPECIAL CONDITIONS '!$C$9:$C$174,0),MATCH("ID",'SPECIAL CONDITIONS '!$A$8:$D$8,0))</f>
        <v>97</v>
      </c>
      <c r="AB456" s="117" t="s">
        <v>223</v>
      </c>
      <c r="AC456" s="120" t="s">
        <v>224</v>
      </c>
      <c r="AD456" s="120" t="s">
        <v>225</v>
      </c>
      <c r="AE456" s="120">
        <v>1000</v>
      </c>
      <c r="AF456" s="121">
        <f>HOME!$F$18</f>
        <v>46204</v>
      </c>
      <c r="AG456" s="121">
        <f>HOME!$L$18</f>
        <v>46217</v>
      </c>
      <c r="AH456" s="122" t="b">
        <v>1</v>
      </c>
      <c r="AI456" s="176"/>
      <c r="AJ456" s="172"/>
      <c r="AK456" s="193"/>
      <c r="AL456" s="602"/>
      <c r="AM456" s="122"/>
      <c r="AN456" s="122"/>
    </row>
    <row r="457" spans="1:40" s="123" customFormat="1" ht="12.75" customHeight="1" x14ac:dyDescent="0.2">
      <c r="A457" s="411" t="s">
        <v>439</v>
      </c>
      <c r="B457" s="544" t="s">
        <v>235</v>
      </c>
      <c r="C457" s="617" t="s">
        <v>329</v>
      </c>
      <c r="D457" s="411" t="s">
        <v>83</v>
      </c>
      <c r="E457" s="411" t="s">
        <v>84</v>
      </c>
      <c r="F457" s="562" t="s">
        <v>288</v>
      </c>
      <c r="G457" s="608"/>
      <c r="H457" s="557" t="s">
        <v>39</v>
      </c>
      <c r="I457" s="630">
        <v>135</v>
      </c>
      <c r="J457" s="630">
        <v>135</v>
      </c>
      <c r="K457" s="630">
        <v>135</v>
      </c>
      <c r="L457" s="550" t="s">
        <v>2303</v>
      </c>
      <c r="M457" s="558" t="s">
        <v>258</v>
      </c>
      <c r="N457" s="558">
        <v>65</v>
      </c>
      <c r="O457" s="632">
        <v>0</v>
      </c>
      <c r="P457" s="631">
        <v>0</v>
      </c>
      <c r="Q457" s="632">
        <v>0</v>
      </c>
      <c r="R457" s="632">
        <v>0</v>
      </c>
      <c r="S457" s="563">
        <v>20</v>
      </c>
      <c r="T457" s="637">
        <v>16</v>
      </c>
      <c r="U457" s="560">
        <v>0</v>
      </c>
      <c r="V457" s="560">
        <v>0</v>
      </c>
      <c r="W457" s="560">
        <v>0</v>
      </c>
      <c r="X457" s="560">
        <v>0</v>
      </c>
      <c r="Y457" s="560">
        <v>0</v>
      </c>
      <c r="Z457" s="560">
        <v>0</v>
      </c>
      <c r="AA457" s="119">
        <f>INDEX('SPECIAL CONDITIONS '!$A$9:$D$174,MATCH('PRINT TARIFF'!$E457,'SPECIAL CONDITIONS '!$C$9:$C$174,0),MATCH("ID",'SPECIAL CONDITIONS '!$A$8:$D$8,0))</f>
        <v>98</v>
      </c>
      <c r="AB457" s="117" t="s">
        <v>223</v>
      </c>
      <c r="AC457" s="120" t="s">
        <v>224</v>
      </c>
      <c r="AD457" s="120" t="s">
        <v>225</v>
      </c>
      <c r="AE457" s="120">
        <v>1000</v>
      </c>
      <c r="AF457" s="121">
        <f>HOME!$F$18</f>
        <v>46204</v>
      </c>
      <c r="AG457" s="121">
        <f>HOME!$L$18</f>
        <v>46217</v>
      </c>
      <c r="AH457" s="122" t="b">
        <v>1</v>
      </c>
      <c r="AI457" s="176"/>
      <c r="AJ457" s="172"/>
      <c r="AK457" s="193"/>
      <c r="AL457" s="122"/>
      <c r="AM457" s="122"/>
      <c r="AN457" s="122"/>
    </row>
    <row r="458" spans="1:40" s="123" customFormat="1" ht="12.75" customHeight="1" x14ac:dyDescent="0.2">
      <c r="A458" s="411" t="s">
        <v>438</v>
      </c>
      <c r="B458" s="544" t="s">
        <v>236</v>
      </c>
      <c r="C458" s="617" t="s">
        <v>329</v>
      </c>
      <c r="D458" s="411" t="s">
        <v>83</v>
      </c>
      <c r="E458" s="411" t="s">
        <v>84</v>
      </c>
      <c r="F458" s="562" t="s">
        <v>288</v>
      </c>
      <c r="G458" s="608"/>
      <c r="H458" s="557" t="s">
        <v>39</v>
      </c>
      <c r="I458" s="630">
        <v>145</v>
      </c>
      <c r="J458" s="630">
        <v>145</v>
      </c>
      <c r="K458" s="630">
        <v>145</v>
      </c>
      <c r="L458" s="550" t="s">
        <v>2303</v>
      </c>
      <c r="M458" s="558" t="s">
        <v>258</v>
      </c>
      <c r="N458" s="558">
        <v>68</v>
      </c>
      <c r="O458" s="632">
        <v>0</v>
      </c>
      <c r="P458" s="631">
        <v>0</v>
      </c>
      <c r="Q458" s="632">
        <v>0</v>
      </c>
      <c r="R458" s="632">
        <v>0</v>
      </c>
      <c r="S458" s="563">
        <v>20</v>
      </c>
      <c r="T458" s="637">
        <v>16</v>
      </c>
      <c r="U458" s="560">
        <v>0</v>
      </c>
      <c r="V458" s="560">
        <v>0</v>
      </c>
      <c r="W458" s="560">
        <v>0</v>
      </c>
      <c r="X458" s="560">
        <v>0</v>
      </c>
      <c r="Y458" s="560">
        <v>0</v>
      </c>
      <c r="Z458" s="560">
        <v>0</v>
      </c>
      <c r="AA458" s="119">
        <f>INDEX('SPECIAL CONDITIONS '!$A$9:$D$174,MATCH('PRINT TARIFF'!$E458,'SPECIAL CONDITIONS '!$C$9:$C$174,0),MATCH("ID",'SPECIAL CONDITIONS '!$A$8:$D$8,0))</f>
        <v>98</v>
      </c>
      <c r="AB458" s="117" t="s">
        <v>223</v>
      </c>
      <c r="AC458" s="120" t="s">
        <v>224</v>
      </c>
      <c r="AD458" s="120" t="s">
        <v>225</v>
      </c>
      <c r="AE458" s="120">
        <v>1000</v>
      </c>
      <c r="AF458" s="121">
        <f>HOME!$F$18</f>
        <v>46204</v>
      </c>
      <c r="AG458" s="121">
        <f>HOME!$L$18</f>
        <v>46217</v>
      </c>
      <c r="AH458" s="122" t="b">
        <v>1</v>
      </c>
      <c r="AI458" s="176"/>
      <c r="AJ458" s="172"/>
      <c r="AK458" s="193"/>
      <c r="AL458" s="122"/>
      <c r="AM458" s="122"/>
      <c r="AN458" s="122"/>
    </row>
    <row r="459" spans="1:40" s="123" customFormat="1" ht="12.75" customHeight="1" x14ac:dyDescent="0.2">
      <c r="A459" s="411" t="s">
        <v>440</v>
      </c>
      <c r="B459" s="544" t="s">
        <v>237</v>
      </c>
      <c r="C459" s="617" t="s">
        <v>329</v>
      </c>
      <c r="D459" s="411" t="s">
        <v>83</v>
      </c>
      <c r="E459" s="411" t="s">
        <v>84</v>
      </c>
      <c r="F459" s="562" t="s">
        <v>288</v>
      </c>
      <c r="G459" s="608"/>
      <c r="H459" s="557" t="s">
        <v>39</v>
      </c>
      <c r="I459" s="630">
        <v>135</v>
      </c>
      <c r="J459" s="630">
        <v>135</v>
      </c>
      <c r="K459" s="630">
        <v>135</v>
      </c>
      <c r="L459" s="550" t="s">
        <v>2303</v>
      </c>
      <c r="M459" s="558" t="s">
        <v>258</v>
      </c>
      <c r="N459" s="558">
        <v>62</v>
      </c>
      <c r="O459" s="632">
        <v>0</v>
      </c>
      <c r="P459" s="631">
        <v>0</v>
      </c>
      <c r="Q459" s="632">
        <v>0</v>
      </c>
      <c r="R459" s="632">
        <v>0</v>
      </c>
      <c r="S459" s="563">
        <v>20</v>
      </c>
      <c r="T459" s="637">
        <v>16</v>
      </c>
      <c r="U459" s="560">
        <v>0</v>
      </c>
      <c r="V459" s="560">
        <v>0</v>
      </c>
      <c r="W459" s="560">
        <v>0</v>
      </c>
      <c r="X459" s="560">
        <v>0</v>
      </c>
      <c r="Y459" s="560">
        <v>0</v>
      </c>
      <c r="Z459" s="560">
        <v>0</v>
      </c>
      <c r="AA459" s="119">
        <f>INDEX('SPECIAL CONDITIONS '!$A$9:$D$174,MATCH('PRINT TARIFF'!$E459,'SPECIAL CONDITIONS '!$C$9:$C$174,0),MATCH("ID",'SPECIAL CONDITIONS '!$A$8:$D$8,0))</f>
        <v>98</v>
      </c>
      <c r="AB459" s="117" t="s">
        <v>223</v>
      </c>
      <c r="AC459" s="120" t="s">
        <v>224</v>
      </c>
      <c r="AD459" s="120" t="s">
        <v>225</v>
      </c>
      <c r="AE459" s="120">
        <v>1000</v>
      </c>
      <c r="AF459" s="121">
        <f>HOME!$F$18</f>
        <v>46204</v>
      </c>
      <c r="AG459" s="121">
        <f>HOME!$L$18</f>
        <v>46217</v>
      </c>
      <c r="AH459" s="122" t="b">
        <v>1</v>
      </c>
      <c r="AI459" s="176"/>
      <c r="AJ459" s="172"/>
      <c r="AK459" s="193"/>
      <c r="AL459" s="122"/>
      <c r="AM459" s="122"/>
      <c r="AN459" s="122"/>
    </row>
    <row r="460" spans="1:40" s="123" customFormat="1" ht="12.75" customHeight="1" x14ac:dyDescent="0.2">
      <c r="A460" s="411" t="s">
        <v>437</v>
      </c>
      <c r="B460" s="544" t="s">
        <v>238</v>
      </c>
      <c r="C460" s="617" t="s">
        <v>329</v>
      </c>
      <c r="D460" s="411" t="s">
        <v>83</v>
      </c>
      <c r="E460" s="411" t="s">
        <v>84</v>
      </c>
      <c r="F460" s="562" t="s">
        <v>288</v>
      </c>
      <c r="G460" s="608"/>
      <c r="H460" s="557" t="s">
        <v>39</v>
      </c>
      <c r="I460" s="630">
        <v>116</v>
      </c>
      <c r="J460" s="630">
        <v>116</v>
      </c>
      <c r="K460" s="630">
        <v>116</v>
      </c>
      <c r="L460" s="550" t="s">
        <v>2303</v>
      </c>
      <c r="M460" s="558" t="s">
        <v>258</v>
      </c>
      <c r="N460" s="558">
        <v>62</v>
      </c>
      <c r="O460" s="632">
        <v>0</v>
      </c>
      <c r="P460" s="631">
        <v>0</v>
      </c>
      <c r="Q460" s="632">
        <v>0</v>
      </c>
      <c r="R460" s="632">
        <v>0</v>
      </c>
      <c r="S460" s="563">
        <v>20</v>
      </c>
      <c r="T460" s="637">
        <v>16</v>
      </c>
      <c r="U460" s="560">
        <v>0</v>
      </c>
      <c r="V460" s="560">
        <v>0</v>
      </c>
      <c r="W460" s="560">
        <v>0</v>
      </c>
      <c r="X460" s="560">
        <v>0</v>
      </c>
      <c r="Y460" s="560">
        <v>0</v>
      </c>
      <c r="Z460" s="560">
        <v>0</v>
      </c>
      <c r="AA460" s="119">
        <f>INDEX('SPECIAL CONDITIONS '!$A$9:$D$174,MATCH('PRINT TARIFF'!$E460,'SPECIAL CONDITIONS '!$C$9:$C$174,0),MATCH("ID",'SPECIAL CONDITIONS '!$A$8:$D$8,0))</f>
        <v>98</v>
      </c>
      <c r="AB460" s="117" t="s">
        <v>223</v>
      </c>
      <c r="AC460" s="120" t="s">
        <v>224</v>
      </c>
      <c r="AD460" s="120" t="s">
        <v>225</v>
      </c>
      <c r="AE460" s="120">
        <v>1000</v>
      </c>
      <c r="AF460" s="121">
        <f>HOME!$F$18</f>
        <v>46204</v>
      </c>
      <c r="AG460" s="121">
        <f>HOME!$L$18</f>
        <v>46217</v>
      </c>
      <c r="AH460" s="122" t="b">
        <v>1</v>
      </c>
      <c r="AI460" s="176"/>
      <c r="AJ460" s="172"/>
      <c r="AK460" s="193"/>
      <c r="AL460" s="122"/>
      <c r="AM460" s="122"/>
      <c r="AN460" s="122"/>
    </row>
    <row r="461" spans="1:40" s="123" customFormat="1" ht="12.75" customHeight="1" x14ac:dyDescent="0.2">
      <c r="A461" s="411" t="s">
        <v>436</v>
      </c>
      <c r="B461" s="544" t="s">
        <v>239</v>
      </c>
      <c r="C461" s="617" t="s">
        <v>329</v>
      </c>
      <c r="D461" s="411" t="s">
        <v>83</v>
      </c>
      <c r="E461" s="411" t="s">
        <v>84</v>
      </c>
      <c r="F461" s="562" t="s">
        <v>288</v>
      </c>
      <c r="G461" s="608"/>
      <c r="H461" s="557" t="s">
        <v>39</v>
      </c>
      <c r="I461" s="630">
        <v>116</v>
      </c>
      <c r="J461" s="630">
        <v>116</v>
      </c>
      <c r="K461" s="630">
        <v>116</v>
      </c>
      <c r="L461" s="550" t="s">
        <v>2303</v>
      </c>
      <c r="M461" s="558" t="s">
        <v>258</v>
      </c>
      <c r="N461" s="558">
        <v>57</v>
      </c>
      <c r="O461" s="632">
        <v>0</v>
      </c>
      <c r="P461" s="631">
        <v>0</v>
      </c>
      <c r="Q461" s="632">
        <v>0</v>
      </c>
      <c r="R461" s="632">
        <v>0</v>
      </c>
      <c r="S461" s="563">
        <v>20</v>
      </c>
      <c r="T461" s="637">
        <v>16</v>
      </c>
      <c r="U461" s="560">
        <v>0</v>
      </c>
      <c r="V461" s="560">
        <v>0</v>
      </c>
      <c r="W461" s="560">
        <v>0</v>
      </c>
      <c r="X461" s="560">
        <v>0</v>
      </c>
      <c r="Y461" s="560">
        <v>0</v>
      </c>
      <c r="Z461" s="560">
        <v>0</v>
      </c>
      <c r="AA461" s="119">
        <f>INDEX('SPECIAL CONDITIONS '!$A$9:$D$174,MATCH('PRINT TARIFF'!$E461,'SPECIAL CONDITIONS '!$C$9:$C$174,0),MATCH("ID",'SPECIAL CONDITIONS '!$A$8:$D$8,0))</f>
        <v>98</v>
      </c>
      <c r="AB461" s="117" t="s">
        <v>223</v>
      </c>
      <c r="AC461" s="120" t="s">
        <v>224</v>
      </c>
      <c r="AD461" s="120" t="s">
        <v>225</v>
      </c>
      <c r="AE461" s="120">
        <v>1000</v>
      </c>
      <c r="AF461" s="121">
        <f>HOME!$F$18</f>
        <v>46204</v>
      </c>
      <c r="AG461" s="121">
        <f>HOME!$L$18</f>
        <v>46217</v>
      </c>
      <c r="AH461" s="122" t="b">
        <v>1</v>
      </c>
      <c r="AI461" s="176"/>
      <c r="AJ461" s="172"/>
      <c r="AK461" s="193"/>
      <c r="AL461" s="122"/>
      <c r="AM461" s="122"/>
      <c r="AN461" s="122"/>
    </row>
    <row r="462" spans="1:40" s="123" customFormat="1" ht="12.75" customHeight="1" x14ac:dyDescent="0.2">
      <c r="A462" s="411" t="s">
        <v>439</v>
      </c>
      <c r="B462" s="544" t="s">
        <v>235</v>
      </c>
      <c r="C462" s="617" t="s">
        <v>329</v>
      </c>
      <c r="D462" s="411" t="s">
        <v>83</v>
      </c>
      <c r="E462" s="411" t="s">
        <v>506</v>
      </c>
      <c r="F462" s="565" t="s">
        <v>555</v>
      </c>
      <c r="G462" s="610"/>
      <c r="H462" s="557" t="s">
        <v>39</v>
      </c>
      <c r="I462" s="630">
        <v>135</v>
      </c>
      <c r="J462" s="630">
        <v>135</v>
      </c>
      <c r="K462" s="630">
        <v>135</v>
      </c>
      <c r="L462" s="550" t="s">
        <v>2303</v>
      </c>
      <c r="M462" s="558" t="s">
        <v>258</v>
      </c>
      <c r="N462" s="558">
        <v>65</v>
      </c>
      <c r="O462" s="632">
        <v>0</v>
      </c>
      <c r="P462" s="631">
        <v>0</v>
      </c>
      <c r="Q462" s="632">
        <v>0</v>
      </c>
      <c r="R462" s="632">
        <v>0</v>
      </c>
      <c r="S462" s="563">
        <v>20</v>
      </c>
      <c r="T462" s="637">
        <v>16</v>
      </c>
      <c r="U462" s="560">
        <v>0</v>
      </c>
      <c r="V462" s="560">
        <v>0</v>
      </c>
      <c r="W462" s="560">
        <v>0</v>
      </c>
      <c r="X462" s="560">
        <v>0</v>
      </c>
      <c r="Y462" s="560">
        <v>0</v>
      </c>
      <c r="Z462" s="560">
        <v>0</v>
      </c>
      <c r="AA462" s="119">
        <f>INDEX('SPECIAL CONDITIONS '!$A$9:$D$174,MATCH('PRINT TARIFF'!$E462,'SPECIAL CONDITIONS '!$C$9:$C$174,0),MATCH("ID",'SPECIAL CONDITIONS '!$A$8:$D$8,0))</f>
        <v>99</v>
      </c>
      <c r="AB462" s="117" t="s">
        <v>223</v>
      </c>
      <c r="AC462" s="120" t="s">
        <v>224</v>
      </c>
      <c r="AD462" s="120" t="s">
        <v>225</v>
      </c>
      <c r="AE462" s="120">
        <v>1000</v>
      </c>
      <c r="AF462" s="121">
        <f>HOME!$F$18</f>
        <v>46204</v>
      </c>
      <c r="AG462" s="121">
        <f>HOME!$L$18</f>
        <v>46217</v>
      </c>
      <c r="AH462" s="122" t="b">
        <v>1</v>
      </c>
      <c r="AI462" s="176"/>
      <c r="AJ462" s="172"/>
      <c r="AK462" s="193"/>
      <c r="AL462" s="122"/>
      <c r="AM462" s="122"/>
      <c r="AN462" s="122"/>
    </row>
    <row r="463" spans="1:40" s="123" customFormat="1" ht="12.75" customHeight="1" x14ac:dyDescent="0.2">
      <c r="A463" s="411" t="s">
        <v>438</v>
      </c>
      <c r="B463" s="544" t="s">
        <v>236</v>
      </c>
      <c r="C463" s="617" t="s">
        <v>329</v>
      </c>
      <c r="D463" s="411" t="s">
        <v>83</v>
      </c>
      <c r="E463" s="411" t="s">
        <v>506</v>
      </c>
      <c r="F463" s="565" t="s">
        <v>555</v>
      </c>
      <c r="G463" s="610"/>
      <c r="H463" s="557" t="s">
        <v>39</v>
      </c>
      <c r="I463" s="630">
        <v>145</v>
      </c>
      <c r="J463" s="630">
        <v>145</v>
      </c>
      <c r="K463" s="630">
        <v>145</v>
      </c>
      <c r="L463" s="550" t="s">
        <v>2303</v>
      </c>
      <c r="M463" s="558" t="s">
        <v>258</v>
      </c>
      <c r="N463" s="558">
        <v>68</v>
      </c>
      <c r="O463" s="632">
        <v>0</v>
      </c>
      <c r="P463" s="631">
        <v>0</v>
      </c>
      <c r="Q463" s="632">
        <v>0</v>
      </c>
      <c r="R463" s="632">
        <v>0</v>
      </c>
      <c r="S463" s="563">
        <v>20</v>
      </c>
      <c r="T463" s="637">
        <v>16</v>
      </c>
      <c r="U463" s="560">
        <v>0</v>
      </c>
      <c r="V463" s="560">
        <v>0</v>
      </c>
      <c r="W463" s="560">
        <v>0</v>
      </c>
      <c r="X463" s="560">
        <v>0</v>
      </c>
      <c r="Y463" s="560">
        <v>0</v>
      </c>
      <c r="Z463" s="560">
        <v>0</v>
      </c>
      <c r="AA463" s="119">
        <f>INDEX('SPECIAL CONDITIONS '!$A$9:$D$174,MATCH('PRINT TARIFF'!$E463,'SPECIAL CONDITIONS '!$C$9:$C$174,0),MATCH("ID",'SPECIAL CONDITIONS '!$A$8:$D$8,0))</f>
        <v>99</v>
      </c>
      <c r="AB463" s="117" t="s">
        <v>223</v>
      </c>
      <c r="AC463" s="120" t="s">
        <v>224</v>
      </c>
      <c r="AD463" s="120" t="s">
        <v>225</v>
      </c>
      <c r="AE463" s="120">
        <v>1000</v>
      </c>
      <c r="AF463" s="121">
        <f>HOME!$F$18</f>
        <v>46204</v>
      </c>
      <c r="AG463" s="121">
        <f>HOME!$L$18</f>
        <v>46217</v>
      </c>
      <c r="AH463" s="122" t="b">
        <v>1</v>
      </c>
      <c r="AI463" s="176"/>
      <c r="AJ463" s="172"/>
      <c r="AK463" s="193"/>
      <c r="AL463" s="122"/>
      <c r="AM463" s="122"/>
      <c r="AN463" s="122"/>
    </row>
    <row r="464" spans="1:40" s="123" customFormat="1" ht="12.75" customHeight="1" x14ac:dyDescent="0.2">
      <c r="A464" s="411" t="s">
        <v>440</v>
      </c>
      <c r="B464" s="544" t="s">
        <v>237</v>
      </c>
      <c r="C464" s="617" t="s">
        <v>329</v>
      </c>
      <c r="D464" s="411" t="s">
        <v>83</v>
      </c>
      <c r="E464" s="411" t="s">
        <v>506</v>
      </c>
      <c r="F464" s="565" t="s">
        <v>555</v>
      </c>
      <c r="G464" s="610"/>
      <c r="H464" s="557" t="s">
        <v>39</v>
      </c>
      <c r="I464" s="630">
        <v>135</v>
      </c>
      <c r="J464" s="630">
        <v>135</v>
      </c>
      <c r="K464" s="630">
        <v>135</v>
      </c>
      <c r="L464" s="550" t="s">
        <v>2303</v>
      </c>
      <c r="M464" s="558" t="s">
        <v>258</v>
      </c>
      <c r="N464" s="558">
        <v>62</v>
      </c>
      <c r="O464" s="632">
        <v>0</v>
      </c>
      <c r="P464" s="631">
        <v>0</v>
      </c>
      <c r="Q464" s="632">
        <v>0</v>
      </c>
      <c r="R464" s="632">
        <v>0</v>
      </c>
      <c r="S464" s="563">
        <v>20</v>
      </c>
      <c r="T464" s="637">
        <v>16</v>
      </c>
      <c r="U464" s="560">
        <v>0</v>
      </c>
      <c r="V464" s="560">
        <v>0</v>
      </c>
      <c r="W464" s="560">
        <v>0</v>
      </c>
      <c r="X464" s="560">
        <v>0</v>
      </c>
      <c r="Y464" s="560">
        <v>0</v>
      </c>
      <c r="Z464" s="560">
        <v>0</v>
      </c>
      <c r="AA464" s="119">
        <f>INDEX('SPECIAL CONDITIONS '!$A$9:$D$174,MATCH('PRINT TARIFF'!$E464,'SPECIAL CONDITIONS '!$C$9:$C$174,0),MATCH("ID",'SPECIAL CONDITIONS '!$A$8:$D$8,0))</f>
        <v>99</v>
      </c>
      <c r="AB464" s="117" t="s">
        <v>223</v>
      </c>
      <c r="AC464" s="120" t="s">
        <v>224</v>
      </c>
      <c r="AD464" s="120" t="s">
        <v>225</v>
      </c>
      <c r="AE464" s="120">
        <v>1000</v>
      </c>
      <c r="AF464" s="121">
        <f>HOME!$F$18</f>
        <v>46204</v>
      </c>
      <c r="AG464" s="121">
        <f>HOME!$L$18</f>
        <v>46217</v>
      </c>
      <c r="AH464" s="122" t="b">
        <v>1</v>
      </c>
      <c r="AI464" s="176"/>
      <c r="AJ464" s="172"/>
      <c r="AK464" s="193"/>
      <c r="AL464" s="122"/>
      <c r="AM464" s="122"/>
      <c r="AN464" s="122"/>
    </row>
    <row r="465" spans="1:55" s="123" customFormat="1" ht="12.75" customHeight="1" x14ac:dyDescent="0.2">
      <c r="A465" s="411" t="s">
        <v>437</v>
      </c>
      <c r="B465" s="544" t="s">
        <v>238</v>
      </c>
      <c r="C465" s="617" t="s">
        <v>329</v>
      </c>
      <c r="D465" s="411" t="s">
        <v>83</v>
      </c>
      <c r="E465" s="411" t="s">
        <v>506</v>
      </c>
      <c r="F465" s="565" t="s">
        <v>555</v>
      </c>
      <c r="G465" s="610"/>
      <c r="H465" s="557" t="s">
        <v>39</v>
      </c>
      <c r="I465" s="630">
        <v>116</v>
      </c>
      <c r="J465" s="630">
        <v>116</v>
      </c>
      <c r="K465" s="630">
        <v>116</v>
      </c>
      <c r="L465" s="550" t="s">
        <v>2303</v>
      </c>
      <c r="M465" s="558" t="s">
        <v>258</v>
      </c>
      <c r="N465" s="558">
        <v>62</v>
      </c>
      <c r="O465" s="632">
        <v>0</v>
      </c>
      <c r="P465" s="631">
        <v>0</v>
      </c>
      <c r="Q465" s="632">
        <v>0</v>
      </c>
      <c r="R465" s="632">
        <v>0</v>
      </c>
      <c r="S465" s="563">
        <v>20</v>
      </c>
      <c r="T465" s="637">
        <v>16</v>
      </c>
      <c r="U465" s="560">
        <v>0</v>
      </c>
      <c r="V465" s="560">
        <v>0</v>
      </c>
      <c r="W465" s="560">
        <v>0</v>
      </c>
      <c r="X465" s="560">
        <v>0</v>
      </c>
      <c r="Y465" s="560">
        <v>0</v>
      </c>
      <c r="Z465" s="560">
        <v>0</v>
      </c>
      <c r="AA465" s="119">
        <f>INDEX('SPECIAL CONDITIONS '!$A$9:$D$174,MATCH('PRINT TARIFF'!$E465,'SPECIAL CONDITIONS '!$C$9:$C$174,0),MATCH("ID",'SPECIAL CONDITIONS '!$A$8:$D$8,0))</f>
        <v>99</v>
      </c>
      <c r="AB465" s="117" t="s">
        <v>223</v>
      </c>
      <c r="AC465" s="120" t="s">
        <v>224</v>
      </c>
      <c r="AD465" s="120" t="s">
        <v>225</v>
      </c>
      <c r="AE465" s="120">
        <v>1000</v>
      </c>
      <c r="AF465" s="121">
        <f>HOME!$F$18</f>
        <v>46204</v>
      </c>
      <c r="AG465" s="121">
        <f>HOME!$L$18</f>
        <v>46217</v>
      </c>
      <c r="AH465" s="122" t="b">
        <v>1</v>
      </c>
      <c r="AI465" s="176"/>
      <c r="AJ465" s="172"/>
      <c r="AK465" s="193"/>
      <c r="AL465" s="122"/>
      <c r="AM465" s="122"/>
      <c r="AN465" s="122"/>
    </row>
    <row r="466" spans="1:55" s="123" customFormat="1" ht="12.75" customHeight="1" x14ac:dyDescent="0.2">
      <c r="A466" s="411" t="s">
        <v>436</v>
      </c>
      <c r="B466" s="544" t="s">
        <v>239</v>
      </c>
      <c r="C466" s="617" t="s">
        <v>329</v>
      </c>
      <c r="D466" s="411" t="s">
        <v>83</v>
      </c>
      <c r="E466" s="411" t="s">
        <v>506</v>
      </c>
      <c r="F466" s="565" t="s">
        <v>555</v>
      </c>
      <c r="G466" s="610"/>
      <c r="H466" s="557" t="s">
        <v>39</v>
      </c>
      <c r="I466" s="630">
        <v>116</v>
      </c>
      <c r="J466" s="630">
        <v>116</v>
      </c>
      <c r="K466" s="630">
        <v>116</v>
      </c>
      <c r="L466" s="550" t="s">
        <v>2303</v>
      </c>
      <c r="M466" s="558" t="s">
        <v>258</v>
      </c>
      <c r="N466" s="558">
        <v>57</v>
      </c>
      <c r="O466" s="632">
        <v>0</v>
      </c>
      <c r="P466" s="631">
        <v>0</v>
      </c>
      <c r="Q466" s="632">
        <v>0</v>
      </c>
      <c r="R466" s="632">
        <v>0</v>
      </c>
      <c r="S466" s="563">
        <v>20</v>
      </c>
      <c r="T466" s="637">
        <v>16</v>
      </c>
      <c r="U466" s="560">
        <v>0</v>
      </c>
      <c r="V466" s="560">
        <v>0</v>
      </c>
      <c r="W466" s="560">
        <v>0</v>
      </c>
      <c r="X466" s="560">
        <v>0</v>
      </c>
      <c r="Y466" s="560">
        <v>0</v>
      </c>
      <c r="Z466" s="560">
        <v>0</v>
      </c>
      <c r="AA466" s="119">
        <f>INDEX('SPECIAL CONDITIONS '!$A$9:$D$174,MATCH('PRINT TARIFF'!$E466,'SPECIAL CONDITIONS '!$C$9:$C$174,0),MATCH("ID",'SPECIAL CONDITIONS '!$A$8:$D$8,0))</f>
        <v>99</v>
      </c>
      <c r="AB466" s="117" t="s">
        <v>223</v>
      </c>
      <c r="AC466" s="120" t="s">
        <v>224</v>
      </c>
      <c r="AD466" s="120" t="s">
        <v>225</v>
      </c>
      <c r="AE466" s="120">
        <v>1000</v>
      </c>
      <c r="AF466" s="121">
        <f>HOME!$F$18</f>
        <v>46204</v>
      </c>
      <c r="AG466" s="121">
        <f>HOME!$L$18</f>
        <v>46217</v>
      </c>
      <c r="AH466" s="122" t="b">
        <v>1</v>
      </c>
      <c r="AI466" s="176"/>
      <c r="AJ466" s="172"/>
      <c r="AK466" s="193"/>
      <c r="AL466" s="122"/>
      <c r="AM466" s="122"/>
      <c r="AN466" s="122"/>
    </row>
    <row r="467" spans="1:55" s="123" customFormat="1" ht="12.75" customHeight="1" x14ac:dyDescent="0.2">
      <c r="A467" s="411" t="s">
        <v>439</v>
      </c>
      <c r="B467" s="544" t="s">
        <v>235</v>
      </c>
      <c r="C467" s="617" t="s">
        <v>329</v>
      </c>
      <c r="D467" s="553" t="s">
        <v>83</v>
      </c>
      <c r="E467" s="411" t="s">
        <v>535</v>
      </c>
      <c r="F467" s="562" t="s">
        <v>556</v>
      </c>
      <c r="G467" s="608"/>
      <c r="H467" s="557" t="s">
        <v>39</v>
      </c>
      <c r="I467" s="630">
        <v>135</v>
      </c>
      <c r="J467" s="630">
        <v>135</v>
      </c>
      <c r="K467" s="630">
        <v>135</v>
      </c>
      <c r="L467" s="550" t="s">
        <v>2303</v>
      </c>
      <c r="M467" s="558" t="s">
        <v>258</v>
      </c>
      <c r="N467" s="558">
        <v>65</v>
      </c>
      <c r="O467" s="632">
        <v>0</v>
      </c>
      <c r="P467" s="631">
        <v>0</v>
      </c>
      <c r="Q467" s="632">
        <v>0</v>
      </c>
      <c r="R467" s="632">
        <v>0</v>
      </c>
      <c r="S467" s="563">
        <v>20</v>
      </c>
      <c r="T467" s="637">
        <v>16</v>
      </c>
      <c r="U467" s="560">
        <v>0</v>
      </c>
      <c r="V467" s="560">
        <v>0</v>
      </c>
      <c r="W467" s="560">
        <v>0</v>
      </c>
      <c r="X467" s="560">
        <v>0</v>
      </c>
      <c r="Y467" s="560">
        <v>0</v>
      </c>
      <c r="Z467" s="560">
        <v>0</v>
      </c>
      <c r="AA467" s="119">
        <f>INDEX('SPECIAL CONDITIONS '!$A$9:$D$174,MATCH('PRINT TARIFF'!$E467,'SPECIAL CONDITIONS '!$C$9:$C$174,0),MATCH("ID",'SPECIAL CONDITIONS '!$A$8:$D$8,0))</f>
        <v>100</v>
      </c>
      <c r="AB467" s="117" t="s">
        <v>223</v>
      </c>
      <c r="AC467" s="120" t="s">
        <v>224</v>
      </c>
      <c r="AD467" s="120" t="s">
        <v>225</v>
      </c>
      <c r="AE467" s="120">
        <v>1000</v>
      </c>
      <c r="AF467" s="121">
        <f>HOME!$F$18</f>
        <v>46204</v>
      </c>
      <c r="AG467" s="121">
        <f>HOME!$L$18</f>
        <v>46217</v>
      </c>
      <c r="AH467" s="122" t="b">
        <v>1</v>
      </c>
      <c r="AI467" s="176"/>
      <c r="AJ467" s="172"/>
      <c r="AK467" s="193"/>
      <c r="AL467" s="122"/>
      <c r="AM467" s="122"/>
      <c r="AN467" s="122"/>
    </row>
    <row r="468" spans="1:55" s="123" customFormat="1" ht="12.75" customHeight="1" x14ac:dyDescent="0.2">
      <c r="A468" s="411" t="s">
        <v>438</v>
      </c>
      <c r="B468" s="544" t="s">
        <v>236</v>
      </c>
      <c r="C468" s="617" t="s">
        <v>329</v>
      </c>
      <c r="D468" s="553" t="s">
        <v>83</v>
      </c>
      <c r="E468" s="411" t="s">
        <v>535</v>
      </c>
      <c r="F468" s="562" t="s">
        <v>556</v>
      </c>
      <c r="G468" s="608"/>
      <c r="H468" s="557" t="s">
        <v>39</v>
      </c>
      <c r="I468" s="630">
        <v>145</v>
      </c>
      <c r="J468" s="630">
        <v>145</v>
      </c>
      <c r="K468" s="630">
        <v>145</v>
      </c>
      <c r="L468" s="550" t="s">
        <v>2303</v>
      </c>
      <c r="M468" s="558" t="s">
        <v>258</v>
      </c>
      <c r="N468" s="558">
        <v>68</v>
      </c>
      <c r="O468" s="632">
        <v>0</v>
      </c>
      <c r="P468" s="631">
        <v>0</v>
      </c>
      <c r="Q468" s="632">
        <v>0</v>
      </c>
      <c r="R468" s="632">
        <v>0</v>
      </c>
      <c r="S468" s="563">
        <v>20</v>
      </c>
      <c r="T468" s="637">
        <v>16</v>
      </c>
      <c r="U468" s="560">
        <v>0</v>
      </c>
      <c r="V468" s="560">
        <v>0</v>
      </c>
      <c r="W468" s="560">
        <v>0</v>
      </c>
      <c r="X468" s="560">
        <v>0</v>
      </c>
      <c r="Y468" s="560">
        <v>0</v>
      </c>
      <c r="Z468" s="560">
        <v>0</v>
      </c>
      <c r="AA468" s="119">
        <f>INDEX('SPECIAL CONDITIONS '!$A$9:$D$174,MATCH('PRINT TARIFF'!$E468,'SPECIAL CONDITIONS '!$C$9:$C$174,0),MATCH("ID",'SPECIAL CONDITIONS '!$A$8:$D$8,0))</f>
        <v>100</v>
      </c>
      <c r="AB468" s="117" t="s">
        <v>223</v>
      </c>
      <c r="AC468" s="120" t="s">
        <v>224</v>
      </c>
      <c r="AD468" s="120" t="s">
        <v>225</v>
      </c>
      <c r="AE468" s="120">
        <v>1000</v>
      </c>
      <c r="AF468" s="121">
        <f>HOME!$F$18</f>
        <v>46204</v>
      </c>
      <c r="AG468" s="121">
        <f>HOME!$L$18</f>
        <v>46217</v>
      </c>
      <c r="AH468" s="122" t="b">
        <v>1</v>
      </c>
      <c r="AI468" s="176"/>
      <c r="AJ468" s="172"/>
      <c r="AK468" s="193"/>
      <c r="AL468" s="122"/>
      <c r="AM468" s="122"/>
      <c r="AN468" s="122"/>
    </row>
    <row r="469" spans="1:55" s="123" customFormat="1" ht="12.75" customHeight="1" x14ac:dyDescent="0.2">
      <c r="A469" s="411" t="s">
        <v>440</v>
      </c>
      <c r="B469" s="544" t="s">
        <v>237</v>
      </c>
      <c r="C469" s="617" t="s">
        <v>329</v>
      </c>
      <c r="D469" s="553" t="s">
        <v>83</v>
      </c>
      <c r="E469" s="411" t="s">
        <v>535</v>
      </c>
      <c r="F469" s="562" t="s">
        <v>556</v>
      </c>
      <c r="G469" s="608"/>
      <c r="H469" s="557" t="s">
        <v>39</v>
      </c>
      <c r="I469" s="630">
        <v>135</v>
      </c>
      <c r="J469" s="630">
        <v>135</v>
      </c>
      <c r="K469" s="630">
        <v>135</v>
      </c>
      <c r="L469" s="550" t="s">
        <v>2303</v>
      </c>
      <c r="M469" s="558" t="s">
        <v>258</v>
      </c>
      <c r="N469" s="558">
        <v>62</v>
      </c>
      <c r="O469" s="632">
        <v>0</v>
      </c>
      <c r="P469" s="631">
        <v>0</v>
      </c>
      <c r="Q469" s="632">
        <v>0</v>
      </c>
      <c r="R469" s="632">
        <v>0</v>
      </c>
      <c r="S469" s="563">
        <v>20</v>
      </c>
      <c r="T469" s="637">
        <v>16</v>
      </c>
      <c r="U469" s="560">
        <v>0</v>
      </c>
      <c r="V469" s="560">
        <v>0</v>
      </c>
      <c r="W469" s="560">
        <v>0</v>
      </c>
      <c r="X469" s="560">
        <v>0</v>
      </c>
      <c r="Y469" s="560">
        <v>0</v>
      </c>
      <c r="Z469" s="560">
        <v>0</v>
      </c>
      <c r="AA469" s="119">
        <f>INDEX('SPECIAL CONDITIONS '!$A$9:$D$174,MATCH('PRINT TARIFF'!$E469,'SPECIAL CONDITIONS '!$C$9:$C$174,0),MATCH("ID",'SPECIAL CONDITIONS '!$A$8:$D$8,0))</f>
        <v>100</v>
      </c>
      <c r="AB469" s="117" t="s">
        <v>223</v>
      </c>
      <c r="AC469" s="120" t="s">
        <v>224</v>
      </c>
      <c r="AD469" s="120" t="s">
        <v>225</v>
      </c>
      <c r="AE469" s="120">
        <v>1000</v>
      </c>
      <c r="AF469" s="121">
        <f>HOME!$F$18</f>
        <v>46204</v>
      </c>
      <c r="AG469" s="121">
        <f>HOME!$L$18</f>
        <v>46217</v>
      </c>
      <c r="AH469" s="122" t="b">
        <v>1</v>
      </c>
      <c r="AI469" s="176"/>
      <c r="AJ469" s="172"/>
      <c r="AK469" s="193"/>
      <c r="AL469" s="122"/>
      <c r="AM469" s="122"/>
      <c r="AN469" s="122"/>
    </row>
    <row r="470" spans="1:55" s="123" customFormat="1" ht="12.75" customHeight="1" x14ac:dyDescent="0.2">
      <c r="A470" s="411" t="s">
        <v>437</v>
      </c>
      <c r="B470" s="544" t="s">
        <v>238</v>
      </c>
      <c r="C470" s="617" t="s">
        <v>329</v>
      </c>
      <c r="D470" s="553" t="s">
        <v>83</v>
      </c>
      <c r="E470" s="411" t="s">
        <v>535</v>
      </c>
      <c r="F470" s="562" t="s">
        <v>556</v>
      </c>
      <c r="G470" s="608"/>
      <c r="H470" s="557" t="s">
        <v>39</v>
      </c>
      <c r="I470" s="630">
        <v>116</v>
      </c>
      <c r="J470" s="630">
        <v>116</v>
      </c>
      <c r="K470" s="630">
        <v>116</v>
      </c>
      <c r="L470" s="550" t="s">
        <v>2303</v>
      </c>
      <c r="M470" s="558" t="s">
        <v>258</v>
      </c>
      <c r="N470" s="558">
        <v>62</v>
      </c>
      <c r="O470" s="632">
        <v>0</v>
      </c>
      <c r="P470" s="631">
        <v>0</v>
      </c>
      <c r="Q470" s="632">
        <v>0</v>
      </c>
      <c r="R470" s="632">
        <v>0</v>
      </c>
      <c r="S470" s="563">
        <v>20</v>
      </c>
      <c r="T470" s="637">
        <v>16</v>
      </c>
      <c r="U470" s="560">
        <v>0</v>
      </c>
      <c r="V470" s="560">
        <v>0</v>
      </c>
      <c r="W470" s="560">
        <v>0</v>
      </c>
      <c r="X470" s="560">
        <v>0</v>
      </c>
      <c r="Y470" s="560">
        <v>0</v>
      </c>
      <c r="Z470" s="560">
        <v>0</v>
      </c>
      <c r="AA470" s="119">
        <f>INDEX('SPECIAL CONDITIONS '!$A$9:$D$174,MATCH('PRINT TARIFF'!$E470,'SPECIAL CONDITIONS '!$C$9:$C$174,0),MATCH("ID",'SPECIAL CONDITIONS '!$A$8:$D$8,0))</f>
        <v>100</v>
      </c>
      <c r="AB470" s="117" t="s">
        <v>223</v>
      </c>
      <c r="AC470" s="120" t="s">
        <v>224</v>
      </c>
      <c r="AD470" s="120" t="s">
        <v>225</v>
      </c>
      <c r="AE470" s="120">
        <v>1000</v>
      </c>
      <c r="AF470" s="121">
        <f>HOME!$F$18</f>
        <v>46204</v>
      </c>
      <c r="AG470" s="121">
        <f>HOME!$L$18</f>
        <v>46217</v>
      </c>
      <c r="AH470" s="122" t="b">
        <v>1</v>
      </c>
      <c r="AI470" s="176"/>
      <c r="AJ470" s="172"/>
      <c r="AK470" s="193"/>
      <c r="AL470" s="122"/>
      <c r="AM470" s="122"/>
      <c r="AN470" s="122"/>
    </row>
    <row r="471" spans="1:55" s="123" customFormat="1" ht="12.75" customHeight="1" x14ac:dyDescent="0.2">
      <c r="A471" s="411" t="s">
        <v>436</v>
      </c>
      <c r="B471" s="544" t="s">
        <v>239</v>
      </c>
      <c r="C471" s="617" t="s">
        <v>329</v>
      </c>
      <c r="D471" s="553" t="s">
        <v>83</v>
      </c>
      <c r="E471" s="411" t="s">
        <v>535</v>
      </c>
      <c r="F471" s="562" t="s">
        <v>556</v>
      </c>
      <c r="G471" s="608"/>
      <c r="H471" s="557" t="s">
        <v>39</v>
      </c>
      <c r="I471" s="630">
        <v>116</v>
      </c>
      <c r="J471" s="630">
        <v>116</v>
      </c>
      <c r="K471" s="630">
        <v>116</v>
      </c>
      <c r="L471" s="550" t="s">
        <v>2303</v>
      </c>
      <c r="M471" s="558" t="s">
        <v>258</v>
      </c>
      <c r="N471" s="558">
        <v>57</v>
      </c>
      <c r="O471" s="632">
        <v>0</v>
      </c>
      <c r="P471" s="631">
        <v>0</v>
      </c>
      <c r="Q471" s="632">
        <v>0</v>
      </c>
      <c r="R471" s="632">
        <v>0</v>
      </c>
      <c r="S471" s="563">
        <v>20</v>
      </c>
      <c r="T471" s="637">
        <v>16</v>
      </c>
      <c r="U471" s="560">
        <v>0</v>
      </c>
      <c r="V471" s="560">
        <v>0</v>
      </c>
      <c r="W471" s="560">
        <v>0</v>
      </c>
      <c r="X471" s="560">
        <v>0</v>
      </c>
      <c r="Y471" s="560">
        <v>0</v>
      </c>
      <c r="Z471" s="560">
        <v>0</v>
      </c>
      <c r="AA471" s="119">
        <f>INDEX('SPECIAL CONDITIONS '!$A$9:$D$174,MATCH('PRINT TARIFF'!$E471,'SPECIAL CONDITIONS '!$C$9:$C$174,0),MATCH("ID",'SPECIAL CONDITIONS '!$A$8:$D$8,0))</f>
        <v>100</v>
      </c>
      <c r="AB471" s="117" t="s">
        <v>223</v>
      </c>
      <c r="AC471" s="120" t="s">
        <v>224</v>
      </c>
      <c r="AD471" s="120" t="s">
        <v>225</v>
      </c>
      <c r="AE471" s="120">
        <v>1000</v>
      </c>
      <c r="AF471" s="121">
        <f>HOME!$F$18</f>
        <v>46204</v>
      </c>
      <c r="AG471" s="121">
        <f>HOME!$L$18</f>
        <v>46217</v>
      </c>
      <c r="AH471" s="122" t="b">
        <v>1</v>
      </c>
      <c r="AI471" s="176"/>
      <c r="AJ471" s="172"/>
      <c r="AK471" s="193"/>
      <c r="AL471" s="122"/>
      <c r="AM471" s="122"/>
      <c r="AN471" s="122"/>
    </row>
    <row r="472" spans="1:55" s="123" customFormat="1" ht="12.75" customHeight="1" x14ac:dyDescent="0.2">
      <c r="A472" s="411" t="s">
        <v>439</v>
      </c>
      <c r="B472" s="544" t="s">
        <v>235</v>
      </c>
      <c r="C472" s="617" t="s">
        <v>329</v>
      </c>
      <c r="D472" s="553" t="s">
        <v>83</v>
      </c>
      <c r="E472" s="411" t="s">
        <v>507</v>
      </c>
      <c r="F472" s="562" t="s">
        <v>557</v>
      </c>
      <c r="G472" s="608"/>
      <c r="H472" s="557" t="s">
        <v>39</v>
      </c>
      <c r="I472" s="630">
        <v>135</v>
      </c>
      <c r="J472" s="630">
        <v>135</v>
      </c>
      <c r="K472" s="630">
        <v>135</v>
      </c>
      <c r="L472" s="550" t="s">
        <v>2303</v>
      </c>
      <c r="M472" s="558" t="s">
        <v>258</v>
      </c>
      <c r="N472" s="558">
        <v>65</v>
      </c>
      <c r="O472" s="632">
        <v>0</v>
      </c>
      <c r="P472" s="631">
        <v>0</v>
      </c>
      <c r="Q472" s="632">
        <v>0</v>
      </c>
      <c r="R472" s="632">
        <v>0</v>
      </c>
      <c r="S472" s="563">
        <v>20</v>
      </c>
      <c r="T472" s="637">
        <v>16</v>
      </c>
      <c r="U472" s="560">
        <v>0</v>
      </c>
      <c r="V472" s="560">
        <v>0</v>
      </c>
      <c r="W472" s="560">
        <v>0</v>
      </c>
      <c r="X472" s="560">
        <v>0</v>
      </c>
      <c r="Y472" s="560">
        <v>0</v>
      </c>
      <c r="Z472" s="560">
        <v>0</v>
      </c>
      <c r="AA472" s="119">
        <f>INDEX('SPECIAL CONDITIONS '!$A$9:$D$174,MATCH('PRINT TARIFF'!$E472,'SPECIAL CONDITIONS '!$C$9:$C$174,0),MATCH("ID",'SPECIAL CONDITIONS '!$A$8:$D$8,0))</f>
        <v>101</v>
      </c>
      <c r="AB472" s="117" t="s">
        <v>223</v>
      </c>
      <c r="AC472" s="120" t="s">
        <v>224</v>
      </c>
      <c r="AD472" s="120" t="s">
        <v>225</v>
      </c>
      <c r="AE472" s="120">
        <v>1000</v>
      </c>
      <c r="AF472" s="121">
        <f>HOME!$F$18</f>
        <v>46204</v>
      </c>
      <c r="AG472" s="121">
        <f>HOME!$L$18</f>
        <v>46217</v>
      </c>
      <c r="AH472" s="122" t="b">
        <v>1</v>
      </c>
      <c r="AI472" s="176"/>
      <c r="AJ472" s="172"/>
      <c r="AK472" s="193"/>
      <c r="AL472" s="122"/>
      <c r="AM472" s="122"/>
      <c r="AN472" s="122"/>
    </row>
    <row r="473" spans="1:55" s="123" customFormat="1" ht="12.75" customHeight="1" x14ac:dyDescent="0.2">
      <c r="A473" s="411" t="s">
        <v>438</v>
      </c>
      <c r="B473" s="544" t="s">
        <v>236</v>
      </c>
      <c r="C473" s="617" t="s">
        <v>329</v>
      </c>
      <c r="D473" s="553" t="s">
        <v>83</v>
      </c>
      <c r="E473" s="411" t="s">
        <v>507</v>
      </c>
      <c r="F473" s="562" t="s">
        <v>557</v>
      </c>
      <c r="G473" s="608"/>
      <c r="H473" s="557" t="s">
        <v>39</v>
      </c>
      <c r="I473" s="630">
        <v>145</v>
      </c>
      <c r="J473" s="630">
        <v>145</v>
      </c>
      <c r="K473" s="630">
        <v>145</v>
      </c>
      <c r="L473" s="550" t="s">
        <v>2303</v>
      </c>
      <c r="M473" s="558" t="s">
        <v>258</v>
      </c>
      <c r="N473" s="558">
        <v>68</v>
      </c>
      <c r="O473" s="632">
        <v>0</v>
      </c>
      <c r="P473" s="631">
        <v>0</v>
      </c>
      <c r="Q473" s="632">
        <v>0</v>
      </c>
      <c r="R473" s="632">
        <v>0</v>
      </c>
      <c r="S473" s="563">
        <v>20</v>
      </c>
      <c r="T473" s="637">
        <v>16</v>
      </c>
      <c r="U473" s="560">
        <v>0</v>
      </c>
      <c r="V473" s="560">
        <v>0</v>
      </c>
      <c r="W473" s="560">
        <v>0</v>
      </c>
      <c r="X473" s="560">
        <v>0</v>
      </c>
      <c r="Y473" s="560">
        <v>0</v>
      </c>
      <c r="Z473" s="560">
        <v>0</v>
      </c>
      <c r="AA473" s="119">
        <f>INDEX('SPECIAL CONDITIONS '!$A$9:$D$174,MATCH('PRINT TARIFF'!$E473,'SPECIAL CONDITIONS '!$C$9:$C$174,0),MATCH("ID",'SPECIAL CONDITIONS '!$A$8:$D$8,0))</f>
        <v>101</v>
      </c>
      <c r="AB473" s="117" t="s">
        <v>223</v>
      </c>
      <c r="AC473" s="120" t="s">
        <v>224</v>
      </c>
      <c r="AD473" s="120" t="s">
        <v>225</v>
      </c>
      <c r="AE473" s="120">
        <v>1000</v>
      </c>
      <c r="AF473" s="121">
        <f>HOME!$F$18</f>
        <v>46204</v>
      </c>
      <c r="AG473" s="121">
        <f>HOME!$L$18</f>
        <v>46217</v>
      </c>
      <c r="AH473" s="122" t="b">
        <v>1</v>
      </c>
      <c r="AI473" s="176"/>
      <c r="AJ473" s="172"/>
      <c r="AK473" s="193"/>
      <c r="AL473" s="122"/>
      <c r="AM473" s="122"/>
      <c r="AN473" s="122"/>
    </row>
    <row r="474" spans="1:55" s="123" customFormat="1" ht="12.75" customHeight="1" x14ac:dyDescent="0.2">
      <c r="A474" s="411" t="s">
        <v>440</v>
      </c>
      <c r="B474" s="544" t="s">
        <v>237</v>
      </c>
      <c r="C474" s="617" t="s">
        <v>329</v>
      </c>
      <c r="D474" s="553" t="s">
        <v>83</v>
      </c>
      <c r="E474" s="411" t="s">
        <v>507</v>
      </c>
      <c r="F474" s="562" t="s">
        <v>557</v>
      </c>
      <c r="G474" s="608"/>
      <c r="H474" s="557" t="s">
        <v>39</v>
      </c>
      <c r="I474" s="630">
        <v>135</v>
      </c>
      <c r="J474" s="630">
        <v>135</v>
      </c>
      <c r="K474" s="630">
        <v>135</v>
      </c>
      <c r="L474" s="550" t="s">
        <v>2303</v>
      </c>
      <c r="M474" s="558" t="s">
        <v>258</v>
      </c>
      <c r="N474" s="558">
        <v>62</v>
      </c>
      <c r="O474" s="632">
        <v>0</v>
      </c>
      <c r="P474" s="631">
        <v>0</v>
      </c>
      <c r="Q474" s="632">
        <v>0</v>
      </c>
      <c r="R474" s="632">
        <v>0</v>
      </c>
      <c r="S474" s="563">
        <v>20</v>
      </c>
      <c r="T474" s="637">
        <v>16</v>
      </c>
      <c r="U474" s="560">
        <v>0</v>
      </c>
      <c r="V474" s="560">
        <v>0</v>
      </c>
      <c r="W474" s="560">
        <v>0</v>
      </c>
      <c r="X474" s="560">
        <v>0</v>
      </c>
      <c r="Y474" s="560">
        <v>0</v>
      </c>
      <c r="Z474" s="560">
        <v>0</v>
      </c>
      <c r="AA474" s="119">
        <f>INDEX('SPECIAL CONDITIONS '!$A$9:$D$174,MATCH('PRINT TARIFF'!$E474,'SPECIAL CONDITIONS '!$C$9:$C$174,0),MATCH("ID",'SPECIAL CONDITIONS '!$A$8:$D$8,0))</f>
        <v>101</v>
      </c>
      <c r="AB474" s="117" t="s">
        <v>223</v>
      </c>
      <c r="AC474" s="120" t="s">
        <v>224</v>
      </c>
      <c r="AD474" s="120" t="s">
        <v>225</v>
      </c>
      <c r="AE474" s="120">
        <v>1000</v>
      </c>
      <c r="AF474" s="121">
        <f>HOME!$F$18</f>
        <v>46204</v>
      </c>
      <c r="AG474" s="121">
        <f>HOME!$L$18</f>
        <v>46217</v>
      </c>
      <c r="AH474" s="122" t="b">
        <v>1</v>
      </c>
      <c r="AI474" s="176"/>
      <c r="AJ474" s="172"/>
      <c r="AK474" s="193"/>
      <c r="AL474" s="122"/>
      <c r="AM474" s="122"/>
      <c r="AN474" s="122"/>
    </row>
    <row r="475" spans="1:55" s="123" customFormat="1" ht="12.75" customHeight="1" x14ac:dyDescent="0.2">
      <c r="A475" s="411" t="s">
        <v>437</v>
      </c>
      <c r="B475" s="544" t="s">
        <v>238</v>
      </c>
      <c r="C475" s="617" t="s">
        <v>329</v>
      </c>
      <c r="D475" s="553" t="s">
        <v>83</v>
      </c>
      <c r="E475" s="411" t="s">
        <v>507</v>
      </c>
      <c r="F475" s="562" t="s">
        <v>557</v>
      </c>
      <c r="G475" s="608"/>
      <c r="H475" s="557" t="s">
        <v>39</v>
      </c>
      <c r="I475" s="630">
        <v>116</v>
      </c>
      <c r="J475" s="630">
        <v>116</v>
      </c>
      <c r="K475" s="630">
        <v>116</v>
      </c>
      <c r="L475" s="550" t="s">
        <v>2303</v>
      </c>
      <c r="M475" s="558" t="s">
        <v>258</v>
      </c>
      <c r="N475" s="558">
        <v>62</v>
      </c>
      <c r="O475" s="632">
        <v>0</v>
      </c>
      <c r="P475" s="631">
        <v>0</v>
      </c>
      <c r="Q475" s="632">
        <v>0</v>
      </c>
      <c r="R475" s="632">
        <v>0</v>
      </c>
      <c r="S475" s="563">
        <v>20</v>
      </c>
      <c r="T475" s="637">
        <v>16</v>
      </c>
      <c r="U475" s="560">
        <v>0</v>
      </c>
      <c r="V475" s="560">
        <v>0</v>
      </c>
      <c r="W475" s="560">
        <v>0</v>
      </c>
      <c r="X475" s="560">
        <v>0</v>
      </c>
      <c r="Y475" s="560">
        <v>0</v>
      </c>
      <c r="Z475" s="560">
        <v>0</v>
      </c>
      <c r="AA475" s="119">
        <f>INDEX('SPECIAL CONDITIONS '!$A$9:$D$174,MATCH('PRINT TARIFF'!$E475,'SPECIAL CONDITIONS '!$C$9:$C$174,0),MATCH("ID",'SPECIAL CONDITIONS '!$A$8:$D$8,0))</f>
        <v>101</v>
      </c>
      <c r="AB475" s="117" t="s">
        <v>223</v>
      </c>
      <c r="AC475" s="120" t="s">
        <v>224</v>
      </c>
      <c r="AD475" s="120" t="s">
        <v>225</v>
      </c>
      <c r="AE475" s="120">
        <v>1000</v>
      </c>
      <c r="AF475" s="121">
        <f>HOME!$F$18</f>
        <v>46204</v>
      </c>
      <c r="AG475" s="121">
        <f>HOME!$L$18</f>
        <v>46217</v>
      </c>
      <c r="AH475" s="122" t="b">
        <v>1</v>
      </c>
      <c r="AI475" s="176"/>
      <c r="AJ475" s="172"/>
      <c r="AK475" s="193"/>
      <c r="AL475" s="122"/>
      <c r="AM475" s="122"/>
      <c r="AN475" s="122"/>
    </row>
    <row r="476" spans="1:55" s="123" customFormat="1" ht="12.75" customHeight="1" x14ac:dyDescent="0.2">
      <c r="A476" s="411" t="s">
        <v>436</v>
      </c>
      <c r="B476" s="544" t="s">
        <v>239</v>
      </c>
      <c r="C476" s="617" t="s">
        <v>329</v>
      </c>
      <c r="D476" s="553" t="s">
        <v>83</v>
      </c>
      <c r="E476" s="411" t="s">
        <v>507</v>
      </c>
      <c r="F476" s="562" t="s">
        <v>557</v>
      </c>
      <c r="G476" s="608"/>
      <c r="H476" s="557" t="s">
        <v>39</v>
      </c>
      <c r="I476" s="630">
        <v>116</v>
      </c>
      <c r="J476" s="630">
        <v>116</v>
      </c>
      <c r="K476" s="630">
        <v>116</v>
      </c>
      <c r="L476" s="550" t="s">
        <v>2303</v>
      </c>
      <c r="M476" s="558" t="s">
        <v>258</v>
      </c>
      <c r="N476" s="558">
        <v>57</v>
      </c>
      <c r="O476" s="632">
        <v>0</v>
      </c>
      <c r="P476" s="631">
        <v>0</v>
      </c>
      <c r="Q476" s="632">
        <v>0</v>
      </c>
      <c r="R476" s="632">
        <v>0</v>
      </c>
      <c r="S476" s="563">
        <v>20</v>
      </c>
      <c r="T476" s="637">
        <v>16</v>
      </c>
      <c r="U476" s="560">
        <v>0</v>
      </c>
      <c r="V476" s="560">
        <v>0</v>
      </c>
      <c r="W476" s="560">
        <v>0</v>
      </c>
      <c r="X476" s="560">
        <v>0</v>
      </c>
      <c r="Y476" s="560">
        <v>0</v>
      </c>
      <c r="Z476" s="560">
        <v>0</v>
      </c>
      <c r="AA476" s="119">
        <f>INDEX('SPECIAL CONDITIONS '!$A$9:$D$174,MATCH('PRINT TARIFF'!$E476,'SPECIAL CONDITIONS '!$C$9:$C$174,0),MATCH("ID",'SPECIAL CONDITIONS '!$A$8:$D$8,0))</f>
        <v>101</v>
      </c>
      <c r="AB476" s="117" t="s">
        <v>223</v>
      </c>
      <c r="AC476" s="120" t="s">
        <v>224</v>
      </c>
      <c r="AD476" s="120" t="s">
        <v>225</v>
      </c>
      <c r="AE476" s="120">
        <v>1000</v>
      </c>
      <c r="AF476" s="121">
        <f>HOME!$F$18</f>
        <v>46204</v>
      </c>
      <c r="AG476" s="121">
        <f>HOME!$L$18</f>
        <v>46217</v>
      </c>
      <c r="AH476" s="122" t="b">
        <v>1</v>
      </c>
      <c r="AI476" s="176"/>
      <c r="AJ476" s="172"/>
      <c r="AK476" s="193"/>
      <c r="AL476" s="122"/>
      <c r="AM476" s="122"/>
      <c r="AN476" s="122"/>
    </row>
    <row r="477" spans="1:55" s="123" customFormat="1" ht="12.75" customHeight="1" x14ac:dyDescent="0.2">
      <c r="A477" s="411" t="s">
        <v>439</v>
      </c>
      <c r="B477" s="544" t="s">
        <v>235</v>
      </c>
      <c r="C477" s="617" t="s">
        <v>329</v>
      </c>
      <c r="D477" s="553" t="s">
        <v>83</v>
      </c>
      <c r="E477" s="411" t="s">
        <v>536</v>
      </c>
      <c r="F477" s="562" t="s">
        <v>558</v>
      </c>
      <c r="G477" s="608"/>
      <c r="H477" s="557" t="s">
        <v>39</v>
      </c>
      <c r="I477" s="630">
        <v>135</v>
      </c>
      <c r="J477" s="630">
        <v>135</v>
      </c>
      <c r="K477" s="630">
        <v>135</v>
      </c>
      <c r="L477" s="550" t="s">
        <v>2303</v>
      </c>
      <c r="M477" s="558" t="s">
        <v>258</v>
      </c>
      <c r="N477" s="558">
        <v>65</v>
      </c>
      <c r="O477" s="632">
        <v>0</v>
      </c>
      <c r="P477" s="631">
        <v>0</v>
      </c>
      <c r="Q477" s="632">
        <v>0</v>
      </c>
      <c r="R477" s="632">
        <v>0</v>
      </c>
      <c r="S477" s="563">
        <v>20</v>
      </c>
      <c r="T477" s="637">
        <v>16</v>
      </c>
      <c r="U477" s="560">
        <v>0</v>
      </c>
      <c r="V477" s="560">
        <v>0</v>
      </c>
      <c r="W477" s="560">
        <v>0</v>
      </c>
      <c r="X477" s="560">
        <v>0</v>
      </c>
      <c r="Y477" s="560">
        <v>0</v>
      </c>
      <c r="Z477" s="560">
        <v>0</v>
      </c>
      <c r="AA477" s="119">
        <f>INDEX('SPECIAL CONDITIONS '!$A$9:$D$174,MATCH('PRINT TARIFF'!$E477,'SPECIAL CONDITIONS '!$C$9:$C$174,0),MATCH("ID",'SPECIAL CONDITIONS '!$A$8:$D$8,0))</f>
        <v>102</v>
      </c>
      <c r="AB477" s="117" t="s">
        <v>223</v>
      </c>
      <c r="AC477" s="120" t="s">
        <v>224</v>
      </c>
      <c r="AD477" s="120" t="s">
        <v>225</v>
      </c>
      <c r="AE477" s="120">
        <v>1000</v>
      </c>
      <c r="AF477" s="121">
        <f>HOME!$F$18</f>
        <v>46204</v>
      </c>
      <c r="AG477" s="121">
        <f>HOME!$L$18</f>
        <v>46217</v>
      </c>
      <c r="AH477" s="122" t="b">
        <v>1</v>
      </c>
      <c r="AI477" s="176"/>
      <c r="AJ477" s="172"/>
      <c r="AK477" s="193"/>
      <c r="AL477" s="122"/>
      <c r="AM477" s="122"/>
      <c r="AN477" s="122"/>
    </row>
    <row r="478" spans="1:55" s="123" customFormat="1" ht="12.75" customHeight="1" x14ac:dyDescent="0.2">
      <c r="A478" s="411" t="s">
        <v>438</v>
      </c>
      <c r="B478" s="544" t="s">
        <v>236</v>
      </c>
      <c r="C478" s="617" t="s">
        <v>329</v>
      </c>
      <c r="D478" s="553" t="s">
        <v>83</v>
      </c>
      <c r="E478" s="411" t="s">
        <v>536</v>
      </c>
      <c r="F478" s="562" t="s">
        <v>558</v>
      </c>
      <c r="G478" s="608"/>
      <c r="H478" s="557" t="s">
        <v>39</v>
      </c>
      <c r="I478" s="630">
        <v>145</v>
      </c>
      <c r="J478" s="630">
        <v>145</v>
      </c>
      <c r="K478" s="630">
        <v>145</v>
      </c>
      <c r="L478" s="550" t="s">
        <v>2303</v>
      </c>
      <c r="M478" s="558" t="s">
        <v>258</v>
      </c>
      <c r="N478" s="558">
        <v>68</v>
      </c>
      <c r="O478" s="632">
        <v>0</v>
      </c>
      <c r="P478" s="631">
        <v>0</v>
      </c>
      <c r="Q478" s="632">
        <v>0</v>
      </c>
      <c r="R478" s="632">
        <v>0</v>
      </c>
      <c r="S478" s="563">
        <v>20</v>
      </c>
      <c r="T478" s="637">
        <v>16</v>
      </c>
      <c r="U478" s="560">
        <v>0</v>
      </c>
      <c r="V478" s="560">
        <v>0</v>
      </c>
      <c r="W478" s="560">
        <v>0</v>
      </c>
      <c r="X478" s="560">
        <v>0</v>
      </c>
      <c r="Y478" s="560">
        <v>0</v>
      </c>
      <c r="Z478" s="560">
        <v>0</v>
      </c>
      <c r="AA478" s="119">
        <f>INDEX('SPECIAL CONDITIONS '!$A$9:$D$174,MATCH('PRINT TARIFF'!$E478,'SPECIAL CONDITIONS '!$C$9:$C$174,0),MATCH("ID",'SPECIAL CONDITIONS '!$A$8:$D$8,0))</f>
        <v>102</v>
      </c>
      <c r="AB478" s="117" t="s">
        <v>223</v>
      </c>
      <c r="AC478" s="120" t="s">
        <v>224</v>
      </c>
      <c r="AD478" s="120" t="s">
        <v>225</v>
      </c>
      <c r="AE478" s="120">
        <v>1000</v>
      </c>
      <c r="AF478" s="121">
        <f>HOME!$F$18</f>
        <v>46204</v>
      </c>
      <c r="AG478" s="121">
        <f>HOME!$L$18</f>
        <v>46217</v>
      </c>
      <c r="AH478" s="122" t="b">
        <v>1</v>
      </c>
      <c r="AI478" s="176"/>
      <c r="AJ478" s="172"/>
      <c r="AK478" s="193"/>
      <c r="AL478" s="122"/>
      <c r="AM478" s="122"/>
      <c r="AN478" s="122"/>
    </row>
    <row r="479" spans="1:55" s="123" customFormat="1" ht="12.75" customHeight="1" x14ac:dyDescent="0.2">
      <c r="A479" s="411" t="s">
        <v>440</v>
      </c>
      <c r="B479" s="544" t="s">
        <v>237</v>
      </c>
      <c r="C479" s="617" t="s">
        <v>329</v>
      </c>
      <c r="D479" s="553" t="s">
        <v>83</v>
      </c>
      <c r="E479" s="411" t="s">
        <v>536</v>
      </c>
      <c r="F479" s="562" t="s">
        <v>558</v>
      </c>
      <c r="G479" s="608"/>
      <c r="H479" s="557" t="s">
        <v>39</v>
      </c>
      <c r="I479" s="630">
        <v>135</v>
      </c>
      <c r="J479" s="630">
        <v>135</v>
      </c>
      <c r="K479" s="630">
        <v>135</v>
      </c>
      <c r="L479" s="550" t="s">
        <v>2303</v>
      </c>
      <c r="M479" s="558" t="s">
        <v>258</v>
      </c>
      <c r="N479" s="558">
        <v>62</v>
      </c>
      <c r="O479" s="632">
        <v>0</v>
      </c>
      <c r="P479" s="631">
        <v>0</v>
      </c>
      <c r="Q479" s="632">
        <v>0</v>
      </c>
      <c r="R479" s="632">
        <v>0</v>
      </c>
      <c r="S479" s="563">
        <v>20</v>
      </c>
      <c r="T479" s="637">
        <v>16</v>
      </c>
      <c r="U479" s="560">
        <v>0</v>
      </c>
      <c r="V479" s="560">
        <v>0</v>
      </c>
      <c r="W479" s="560">
        <v>0</v>
      </c>
      <c r="X479" s="560">
        <v>0</v>
      </c>
      <c r="Y479" s="560">
        <v>0</v>
      </c>
      <c r="Z479" s="560">
        <v>0</v>
      </c>
      <c r="AA479" s="119">
        <f>INDEX('SPECIAL CONDITIONS '!$A$9:$D$174,MATCH('PRINT TARIFF'!$E479,'SPECIAL CONDITIONS '!$C$9:$C$174,0),MATCH("ID",'SPECIAL CONDITIONS '!$A$8:$D$8,0))</f>
        <v>102</v>
      </c>
      <c r="AB479" s="117" t="s">
        <v>223</v>
      </c>
      <c r="AC479" s="120" t="s">
        <v>224</v>
      </c>
      <c r="AD479" s="120" t="s">
        <v>225</v>
      </c>
      <c r="AE479" s="120">
        <v>1000</v>
      </c>
      <c r="AF479" s="121">
        <f>HOME!$F$18</f>
        <v>46204</v>
      </c>
      <c r="AG479" s="121">
        <f>HOME!$L$18</f>
        <v>46217</v>
      </c>
      <c r="AH479" s="122" t="b">
        <v>1</v>
      </c>
      <c r="AI479" s="176"/>
      <c r="AJ479" s="172"/>
      <c r="AK479" s="193"/>
      <c r="AL479" s="122"/>
      <c r="AM479" s="122"/>
      <c r="AN479" s="122"/>
    </row>
    <row r="480" spans="1:55" s="125" customFormat="1" ht="12.75" customHeight="1" x14ac:dyDescent="0.2">
      <c r="A480" s="411" t="s">
        <v>437</v>
      </c>
      <c r="B480" s="544" t="s">
        <v>238</v>
      </c>
      <c r="C480" s="617" t="s">
        <v>329</v>
      </c>
      <c r="D480" s="553" t="s">
        <v>83</v>
      </c>
      <c r="E480" s="411" t="s">
        <v>536</v>
      </c>
      <c r="F480" s="562" t="s">
        <v>558</v>
      </c>
      <c r="G480" s="608"/>
      <c r="H480" s="557" t="s">
        <v>39</v>
      </c>
      <c r="I480" s="630">
        <v>116</v>
      </c>
      <c r="J480" s="630">
        <v>116</v>
      </c>
      <c r="K480" s="630">
        <v>116</v>
      </c>
      <c r="L480" s="550" t="s">
        <v>2303</v>
      </c>
      <c r="M480" s="558" t="s">
        <v>258</v>
      </c>
      <c r="N480" s="558">
        <v>62</v>
      </c>
      <c r="O480" s="632">
        <v>0</v>
      </c>
      <c r="P480" s="631">
        <v>0</v>
      </c>
      <c r="Q480" s="632">
        <v>0</v>
      </c>
      <c r="R480" s="632">
        <v>0</v>
      </c>
      <c r="S480" s="563">
        <v>20</v>
      </c>
      <c r="T480" s="637">
        <v>16</v>
      </c>
      <c r="U480" s="560">
        <v>0</v>
      </c>
      <c r="V480" s="560">
        <v>0</v>
      </c>
      <c r="W480" s="560">
        <v>0</v>
      </c>
      <c r="X480" s="560">
        <v>0</v>
      </c>
      <c r="Y480" s="560">
        <v>0</v>
      </c>
      <c r="Z480" s="560">
        <v>0</v>
      </c>
      <c r="AA480" s="119">
        <f>INDEX('SPECIAL CONDITIONS '!$A$9:$D$174,MATCH('PRINT TARIFF'!$E480,'SPECIAL CONDITIONS '!$C$9:$C$174,0),MATCH("ID",'SPECIAL CONDITIONS '!$A$8:$D$8,0))</f>
        <v>102</v>
      </c>
      <c r="AB480" s="117" t="s">
        <v>223</v>
      </c>
      <c r="AC480" s="120" t="s">
        <v>224</v>
      </c>
      <c r="AD480" s="120" t="s">
        <v>225</v>
      </c>
      <c r="AE480" s="120">
        <v>1000</v>
      </c>
      <c r="AF480" s="121">
        <f>HOME!$F$18</f>
        <v>46204</v>
      </c>
      <c r="AG480" s="121">
        <f>HOME!$L$18</f>
        <v>46217</v>
      </c>
      <c r="AH480" s="122" t="b">
        <v>1</v>
      </c>
      <c r="AI480" s="176"/>
      <c r="AJ480" s="172"/>
      <c r="AK480" s="193"/>
      <c r="AL480" s="122"/>
      <c r="AM480" s="122"/>
      <c r="AN480" s="122"/>
      <c r="AO480" s="123"/>
      <c r="AP480" s="123"/>
      <c r="AQ480" s="123"/>
      <c r="AR480" s="123"/>
      <c r="AS480" s="123"/>
      <c r="AT480" s="123"/>
      <c r="AU480" s="123"/>
      <c r="AV480" s="123"/>
      <c r="AW480" s="123"/>
      <c r="AX480" s="123"/>
      <c r="AY480" s="123"/>
      <c r="AZ480" s="123"/>
      <c r="BA480" s="123"/>
      <c r="BB480" s="123"/>
      <c r="BC480" s="123"/>
    </row>
    <row r="481" spans="1:55" s="125" customFormat="1" ht="12.75" customHeight="1" x14ac:dyDescent="0.2">
      <c r="A481" s="411" t="s">
        <v>436</v>
      </c>
      <c r="B481" s="544" t="s">
        <v>239</v>
      </c>
      <c r="C481" s="617" t="s">
        <v>329</v>
      </c>
      <c r="D481" s="553" t="s">
        <v>83</v>
      </c>
      <c r="E481" s="411" t="s">
        <v>536</v>
      </c>
      <c r="F481" s="562" t="s">
        <v>558</v>
      </c>
      <c r="G481" s="608"/>
      <c r="H481" s="557" t="s">
        <v>39</v>
      </c>
      <c r="I481" s="630">
        <v>116</v>
      </c>
      <c r="J481" s="630">
        <v>116</v>
      </c>
      <c r="K481" s="630">
        <v>116</v>
      </c>
      <c r="L481" s="550" t="s">
        <v>2303</v>
      </c>
      <c r="M481" s="558" t="s">
        <v>258</v>
      </c>
      <c r="N481" s="558">
        <v>57</v>
      </c>
      <c r="O481" s="632">
        <v>0</v>
      </c>
      <c r="P481" s="631">
        <v>0</v>
      </c>
      <c r="Q481" s="632">
        <v>0</v>
      </c>
      <c r="R481" s="632">
        <v>0</v>
      </c>
      <c r="S481" s="563">
        <v>20</v>
      </c>
      <c r="T481" s="637">
        <v>16</v>
      </c>
      <c r="U481" s="560">
        <v>0</v>
      </c>
      <c r="V481" s="560">
        <v>0</v>
      </c>
      <c r="W481" s="560">
        <v>0</v>
      </c>
      <c r="X481" s="560">
        <v>0</v>
      </c>
      <c r="Y481" s="560">
        <v>0</v>
      </c>
      <c r="Z481" s="560">
        <v>0</v>
      </c>
      <c r="AA481" s="119">
        <f>INDEX('SPECIAL CONDITIONS '!$A$9:$D$174,MATCH('PRINT TARIFF'!$E481,'SPECIAL CONDITIONS '!$C$9:$C$174,0),MATCH("ID",'SPECIAL CONDITIONS '!$A$8:$D$8,0))</f>
        <v>102</v>
      </c>
      <c r="AB481" s="117" t="s">
        <v>223</v>
      </c>
      <c r="AC481" s="120" t="s">
        <v>224</v>
      </c>
      <c r="AD481" s="120" t="s">
        <v>225</v>
      </c>
      <c r="AE481" s="120">
        <v>1000</v>
      </c>
      <c r="AF481" s="121">
        <f>HOME!$F$18</f>
        <v>46204</v>
      </c>
      <c r="AG481" s="121">
        <f>HOME!$L$18</f>
        <v>46217</v>
      </c>
      <c r="AH481" s="122" t="b">
        <v>1</v>
      </c>
      <c r="AI481" s="176"/>
      <c r="AJ481" s="172"/>
      <c r="AK481" s="193"/>
      <c r="AL481" s="122"/>
      <c r="AM481" s="122"/>
      <c r="AN481" s="122"/>
      <c r="AO481" s="123"/>
      <c r="AP481" s="123"/>
      <c r="AQ481" s="123"/>
      <c r="AR481" s="123"/>
      <c r="AS481" s="123"/>
      <c r="AT481" s="123"/>
      <c r="AU481" s="123"/>
      <c r="AV481" s="123"/>
      <c r="AW481" s="123"/>
      <c r="AX481" s="123"/>
      <c r="AY481" s="123"/>
      <c r="AZ481" s="123"/>
      <c r="BA481" s="123"/>
      <c r="BB481" s="123"/>
      <c r="BC481" s="123"/>
    </row>
    <row r="482" spans="1:55" s="125" customFormat="1" ht="12.75" customHeight="1" x14ac:dyDescent="0.2">
      <c r="A482" s="411" t="s">
        <v>439</v>
      </c>
      <c r="B482" s="544" t="s">
        <v>235</v>
      </c>
      <c r="C482" s="619" t="s">
        <v>212</v>
      </c>
      <c r="D482" s="553" t="s">
        <v>58</v>
      </c>
      <c r="E482" s="411" t="s">
        <v>508</v>
      </c>
      <c r="F482" s="562" t="s">
        <v>1936</v>
      </c>
      <c r="G482" s="608"/>
      <c r="H482" s="578" t="s">
        <v>39</v>
      </c>
      <c r="I482" s="630">
        <v>100</v>
      </c>
      <c r="J482" s="630">
        <v>100</v>
      </c>
      <c r="K482" s="630">
        <v>100</v>
      </c>
      <c r="L482" s="550" t="s">
        <v>2321</v>
      </c>
      <c r="M482" s="558" t="s">
        <v>291</v>
      </c>
      <c r="N482" s="558">
        <v>73</v>
      </c>
      <c r="O482" s="559">
        <v>0</v>
      </c>
      <c r="P482" s="631">
        <v>0</v>
      </c>
      <c r="Q482" s="564">
        <v>20</v>
      </c>
      <c r="R482" s="632">
        <v>0</v>
      </c>
      <c r="S482" s="563">
        <v>0</v>
      </c>
      <c r="T482" s="560">
        <v>10</v>
      </c>
      <c r="U482" s="560">
        <v>10</v>
      </c>
      <c r="V482" s="560">
        <v>0</v>
      </c>
      <c r="W482" s="560">
        <v>0</v>
      </c>
      <c r="X482" s="560">
        <v>0</v>
      </c>
      <c r="Y482" s="560">
        <v>0</v>
      </c>
      <c r="Z482" s="560">
        <v>0</v>
      </c>
      <c r="AA482" s="119">
        <f>INDEX('SPECIAL CONDITIONS '!$A$9:$D$174,MATCH('PRINT TARIFF'!$E482,'SPECIAL CONDITIONS '!$C$9:$C$174,0),MATCH("ID",'SPECIAL CONDITIONS '!$A$8:$D$8,0))</f>
        <v>103</v>
      </c>
      <c r="AB482" s="126" t="s">
        <v>223</v>
      </c>
      <c r="AC482" s="127" t="s">
        <v>224</v>
      </c>
      <c r="AD482" s="127" t="s">
        <v>225</v>
      </c>
      <c r="AE482" s="127">
        <v>1000</v>
      </c>
      <c r="AF482" s="121">
        <f>HOME!$F$18</f>
        <v>46204</v>
      </c>
      <c r="AG482" s="121">
        <f>HOME!$L$18</f>
        <v>46217</v>
      </c>
      <c r="AH482" s="128" t="b">
        <v>1</v>
      </c>
      <c r="AI482" s="176"/>
      <c r="AJ482" s="172"/>
      <c r="AK482" s="193"/>
      <c r="AL482" s="602"/>
      <c r="AM482" s="122"/>
      <c r="AN482" s="122"/>
      <c r="AO482" s="123"/>
      <c r="AP482" s="123"/>
      <c r="AQ482" s="123"/>
      <c r="AR482" s="123"/>
      <c r="AS482" s="123"/>
      <c r="AT482" s="123"/>
      <c r="AU482" s="123"/>
      <c r="AV482" s="123"/>
      <c r="AW482" s="123"/>
      <c r="AX482" s="123"/>
      <c r="AY482" s="123"/>
      <c r="AZ482" s="123"/>
      <c r="BA482" s="123"/>
      <c r="BB482" s="123"/>
      <c r="BC482" s="123"/>
    </row>
    <row r="483" spans="1:55" s="125" customFormat="1" ht="12.75" customHeight="1" x14ac:dyDescent="0.2">
      <c r="A483" s="411" t="s">
        <v>438</v>
      </c>
      <c r="B483" s="544" t="s">
        <v>236</v>
      </c>
      <c r="C483" s="619" t="s">
        <v>212</v>
      </c>
      <c r="D483" s="553" t="s">
        <v>58</v>
      </c>
      <c r="E483" s="411" t="s">
        <v>508</v>
      </c>
      <c r="F483" s="562" t="s">
        <v>1936</v>
      </c>
      <c r="G483" s="608"/>
      <c r="H483" s="578" t="s">
        <v>39</v>
      </c>
      <c r="I483" s="630">
        <v>89</v>
      </c>
      <c r="J483" s="630">
        <v>89</v>
      </c>
      <c r="K483" s="630">
        <v>89</v>
      </c>
      <c r="L483" s="550" t="s">
        <v>2322</v>
      </c>
      <c r="M483" s="558"/>
      <c r="N483" s="558">
        <v>52</v>
      </c>
      <c r="O483" s="564">
        <v>0</v>
      </c>
      <c r="P483" s="631">
        <v>6</v>
      </c>
      <c r="Q483" s="564">
        <v>5</v>
      </c>
      <c r="R483" s="632">
        <v>0</v>
      </c>
      <c r="S483" s="563">
        <v>33</v>
      </c>
      <c r="T483" s="563">
        <v>10</v>
      </c>
      <c r="U483" s="560">
        <v>0</v>
      </c>
      <c r="V483" s="560">
        <v>0</v>
      </c>
      <c r="W483" s="560">
        <v>0</v>
      </c>
      <c r="X483" s="560">
        <v>0</v>
      </c>
      <c r="Y483" s="560">
        <v>0</v>
      </c>
      <c r="Z483" s="560">
        <v>0</v>
      </c>
      <c r="AA483" s="119">
        <f>INDEX('SPECIAL CONDITIONS '!$A$9:$D$174,MATCH('PRINT TARIFF'!$E483,'SPECIAL CONDITIONS '!$C$9:$C$174,0),MATCH("ID",'SPECIAL CONDITIONS '!$A$8:$D$8,0))</f>
        <v>103</v>
      </c>
      <c r="AB483" s="126" t="s">
        <v>223</v>
      </c>
      <c r="AC483" s="127" t="s">
        <v>224</v>
      </c>
      <c r="AD483" s="127" t="s">
        <v>225</v>
      </c>
      <c r="AE483" s="127">
        <v>1000</v>
      </c>
      <c r="AF483" s="121">
        <f>HOME!$F$18</f>
        <v>46204</v>
      </c>
      <c r="AG483" s="121">
        <f>HOME!$L$18</f>
        <v>46217</v>
      </c>
      <c r="AH483" s="128" t="b">
        <v>1</v>
      </c>
      <c r="AI483" s="176"/>
      <c r="AJ483" s="172"/>
      <c r="AK483" s="193"/>
      <c r="AL483" s="122"/>
      <c r="AM483" s="122"/>
      <c r="AN483" s="122"/>
      <c r="AO483" s="123"/>
      <c r="AP483" s="123"/>
      <c r="AQ483" s="123"/>
      <c r="AR483" s="123"/>
      <c r="AS483" s="123"/>
      <c r="AT483" s="123"/>
      <c r="AU483" s="123"/>
      <c r="AV483" s="123"/>
      <c r="AW483" s="123"/>
      <c r="AX483" s="123"/>
      <c r="AY483" s="123"/>
      <c r="AZ483" s="123"/>
      <c r="BA483" s="123"/>
      <c r="BB483" s="123"/>
      <c r="BC483" s="123"/>
    </row>
    <row r="484" spans="1:55" s="125" customFormat="1" ht="12.75" customHeight="1" x14ac:dyDescent="0.2">
      <c r="A484" s="411" t="s">
        <v>440</v>
      </c>
      <c r="B484" s="544" t="s">
        <v>237</v>
      </c>
      <c r="C484" s="619" t="s">
        <v>212</v>
      </c>
      <c r="D484" s="553" t="s">
        <v>58</v>
      </c>
      <c r="E484" s="411" t="s">
        <v>508</v>
      </c>
      <c r="F484" s="562" t="s">
        <v>1936</v>
      </c>
      <c r="G484" s="608"/>
      <c r="H484" s="578" t="s">
        <v>39</v>
      </c>
      <c r="I484" s="630">
        <v>99</v>
      </c>
      <c r="J484" s="630">
        <v>99</v>
      </c>
      <c r="K484" s="630">
        <v>99</v>
      </c>
      <c r="L484" s="550" t="s">
        <v>2321</v>
      </c>
      <c r="M484" s="558" t="s">
        <v>291</v>
      </c>
      <c r="N484" s="558">
        <v>61</v>
      </c>
      <c r="O484" s="559">
        <v>0</v>
      </c>
      <c r="P484" s="631">
        <v>0</v>
      </c>
      <c r="Q484" s="564">
        <v>20</v>
      </c>
      <c r="R484" s="632">
        <v>0</v>
      </c>
      <c r="S484" s="563">
        <v>0</v>
      </c>
      <c r="T484" s="563">
        <v>10</v>
      </c>
      <c r="U484" s="560">
        <v>10</v>
      </c>
      <c r="V484" s="560">
        <v>0</v>
      </c>
      <c r="W484" s="560">
        <v>0</v>
      </c>
      <c r="X484" s="560">
        <v>0</v>
      </c>
      <c r="Y484" s="560">
        <v>0</v>
      </c>
      <c r="Z484" s="560">
        <v>0</v>
      </c>
      <c r="AA484" s="119">
        <f>INDEX('SPECIAL CONDITIONS '!$A$9:$D$174,MATCH('PRINT TARIFF'!$E484,'SPECIAL CONDITIONS '!$C$9:$C$174,0),MATCH("ID",'SPECIAL CONDITIONS '!$A$8:$D$8,0))</f>
        <v>103</v>
      </c>
      <c r="AB484" s="126" t="s">
        <v>223</v>
      </c>
      <c r="AC484" s="127" t="s">
        <v>224</v>
      </c>
      <c r="AD484" s="127" t="s">
        <v>225</v>
      </c>
      <c r="AE484" s="127">
        <v>1000</v>
      </c>
      <c r="AF484" s="121">
        <f>HOME!$F$18</f>
        <v>46204</v>
      </c>
      <c r="AG484" s="121">
        <f>HOME!$L$18</f>
        <v>46217</v>
      </c>
      <c r="AH484" s="128" t="b">
        <v>1</v>
      </c>
      <c r="AI484" s="176"/>
      <c r="AJ484" s="172"/>
      <c r="AK484" s="193"/>
      <c r="AL484" s="602"/>
      <c r="AM484" s="122"/>
      <c r="AN484" s="122"/>
      <c r="AO484" s="123"/>
      <c r="AP484" s="123"/>
      <c r="AQ484" s="123"/>
      <c r="AR484" s="123"/>
      <c r="AS484" s="123"/>
      <c r="AT484" s="123"/>
      <c r="AU484" s="123"/>
      <c r="AV484" s="123"/>
      <c r="AW484" s="123"/>
      <c r="AX484" s="123"/>
      <c r="AY484" s="123"/>
      <c r="AZ484" s="123"/>
      <c r="BA484" s="123"/>
      <c r="BB484" s="123"/>
      <c r="BC484" s="123"/>
    </row>
    <row r="485" spans="1:55" s="123" customFormat="1" ht="12.75" customHeight="1" x14ac:dyDescent="0.2">
      <c r="A485" s="411" t="s">
        <v>437</v>
      </c>
      <c r="B485" s="544" t="s">
        <v>238</v>
      </c>
      <c r="C485" s="619" t="s">
        <v>212</v>
      </c>
      <c r="D485" s="553" t="s">
        <v>58</v>
      </c>
      <c r="E485" s="411" t="s">
        <v>508</v>
      </c>
      <c r="F485" s="562" t="s">
        <v>1936</v>
      </c>
      <c r="G485" s="608"/>
      <c r="H485" s="578" t="s">
        <v>39</v>
      </c>
      <c r="I485" s="630">
        <v>84</v>
      </c>
      <c r="J485" s="630">
        <v>84</v>
      </c>
      <c r="K485" s="630">
        <v>84</v>
      </c>
      <c r="L485" s="550" t="s">
        <v>2322</v>
      </c>
      <c r="M485" s="558"/>
      <c r="N485" s="558">
        <v>51</v>
      </c>
      <c r="O485" s="564">
        <v>0</v>
      </c>
      <c r="P485" s="631">
        <v>6</v>
      </c>
      <c r="Q485" s="564">
        <v>5</v>
      </c>
      <c r="R485" s="632">
        <v>0</v>
      </c>
      <c r="S485" s="563">
        <v>33</v>
      </c>
      <c r="T485" s="563">
        <v>10</v>
      </c>
      <c r="U485" s="560">
        <v>0</v>
      </c>
      <c r="V485" s="560">
        <v>0</v>
      </c>
      <c r="W485" s="560">
        <v>0</v>
      </c>
      <c r="X485" s="560">
        <v>0</v>
      </c>
      <c r="Y485" s="560">
        <v>0</v>
      </c>
      <c r="Z485" s="560">
        <v>0</v>
      </c>
      <c r="AA485" s="119">
        <f>INDEX('SPECIAL CONDITIONS '!$A$9:$D$174,MATCH('PRINT TARIFF'!$E485,'SPECIAL CONDITIONS '!$C$9:$C$174,0),MATCH("ID",'SPECIAL CONDITIONS '!$A$8:$D$8,0))</f>
        <v>103</v>
      </c>
      <c r="AB485" s="126" t="s">
        <v>223</v>
      </c>
      <c r="AC485" s="127" t="s">
        <v>224</v>
      </c>
      <c r="AD485" s="127" t="s">
        <v>225</v>
      </c>
      <c r="AE485" s="127">
        <v>1000</v>
      </c>
      <c r="AF485" s="121">
        <f>HOME!$F$18</f>
        <v>46204</v>
      </c>
      <c r="AG485" s="121">
        <f>HOME!$L$18</f>
        <v>46217</v>
      </c>
      <c r="AH485" s="128" t="b">
        <v>1</v>
      </c>
      <c r="AI485" s="176"/>
      <c r="AJ485" s="172"/>
      <c r="AK485" s="193"/>
      <c r="AL485" s="122"/>
      <c r="AM485" s="122"/>
      <c r="AN485" s="122"/>
    </row>
    <row r="486" spans="1:55" s="123" customFormat="1" ht="12.75" customHeight="1" x14ac:dyDescent="0.2">
      <c r="A486" s="411" t="s">
        <v>436</v>
      </c>
      <c r="B486" s="544" t="s">
        <v>239</v>
      </c>
      <c r="C486" s="619" t="s">
        <v>212</v>
      </c>
      <c r="D486" s="553" t="s">
        <v>58</v>
      </c>
      <c r="E486" s="411" t="s">
        <v>508</v>
      </c>
      <c r="F486" s="562" t="s">
        <v>1936</v>
      </c>
      <c r="G486" s="608"/>
      <c r="H486" s="578" t="s">
        <v>39</v>
      </c>
      <c r="I486" s="630">
        <v>84</v>
      </c>
      <c r="J486" s="630">
        <v>84</v>
      </c>
      <c r="K486" s="630">
        <v>84</v>
      </c>
      <c r="L486" s="550" t="s">
        <v>2322</v>
      </c>
      <c r="M486" s="558"/>
      <c r="N486" s="558">
        <v>50</v>
      </c>
      <c r="O486" s="564">
        <v>0</v>
      </c>
      <c r="P486" s="631">
        <v>6</v>
      </c>
      <c r="Q486" s="564">
        <v>5</v>
      </c>
      <c r="R486" s="632">
        <v>0</v>
      </c>
      <c r="S486" s="563">
        <v>33</v>
      </c>
      <c r="T486" s="563">
        <v>10</v>
      </c>
      <c r="U486" s="560">
        <v>0</v>
      </c>
      <c r="V486" s="560">
        <v>0</v>
      </c>
      <c r="W486" s="560">
        <v>0</v>
      </c>
      <c r="X486" s="560">
        <v>0</v>
      </c>
      <c r="Y486" s="560">
        <v>0</v>
      </c>
      <c r="Z486" s="560">
        <v>0</v>
      </c>
      <c r="AA486" s="119">
        <f>INDEX('SPECIAL CONDITIONS '!$A$9:$D$174,MATCH('PRINT TARIFF'!$E486,'SPECIAL CONDITIONS '!$C$9:$C$174,0),MATCH("ID",'SPECIAL CONDITIONS '!$A$8:$D$8,0))</f>
        <v>103</v>
      </c>
      <c r="AB486" s="126" t="s">
        <v>223</v>
      </c>
      <c r="AC486" s="127" t="s">
        <v>224</v>
      </c>
      <c r="AD486" s="127" t="s">
        <v>225</v>
      </c>
      <c r="AE486" s="127">
        <v>1000</v>
      </c>
      <c r="AF486" s="121">
        <f>HOME!$F$18</f>
        <v>46204</v>
      </c>
      <c r="AG486" s="121">
        <f>HOME!$L$18</f>
        <v>46217</v>
      </c>
      <c r="AH486" s="128" t="b">
        <v>1</v>
      </c>
      <c r="AI486" s="176"/>
      <c r="AJ486" s="172"/>
      <c r="AK486" s="193"/>
      <c r="AL486" s="122"/>
      <c r="AM486" s="122"/>
      <c r="AN486" s="122"/>
    </row>
    <row r="487" spans="1:55" s="123" customFormat="1" ht="12.75" customHeight="1" x14ac:dyDescent="0.2">
      <c r="A487" s="411" t="s">
        <v>439</v>
      </c>
      <c r="B487" s="544" t="s">
        <v>235</v>
      </c>
      <c r="C487" s="617" t="s">
        <v>212</v>
      </c>
      <c r="D487" s="553" t="s">
        <v>58</v>
      </c>
      <c r="E487" s="411" t="s">
        <v>163</v>
      </c>
      <c r="F487" s="562" t="s">
        <v>289</v>
      </c>
      <c r="G487" s="608"/>
      <c r="H487" s="557" t="s">
        <v>39</v>
      </c>
      <c r="I487" s="630">
        <v>98</v>
      </c>
      <c r="J487" s="630">
        <v>98</v>
      </c>
      <c r="K487" s="630">
        <v>98</v>
      </c>
      <c r="L487" s="550" t="s">
        <v>2321</v>
      </c>
      <c r="M487" s="558" t="s">
        <v>291</v>
      </c>
      <c r="N487" s="558">
        <v>73</v>
      </c>
      <c r="O487" s="559">
        <v>0</v>
      </c>
      <c r="P487" s="631">
        <v>0</v>
      </c>
      <c r="Q487" s="564">
        <v>20</v>
      </c>
      <c r="R487" s="632">
        <v>0</v>
      </c>
      <c r="S487" s="563">
        <v>0</v>
      </c>
      <c r="T487" s="563">
        <v>10</v>
      </c>
      <c r="U487" s="560">
        <v>10</v>
      </c>
      <c r="V487" s="560">
        <v>0</v>
      </c>
      <c r="W487" s="560">
        <v>0</v>
      </c>
      <c r="X487" s="560">
        <v>0</v>
      </c>
      <c r="Y487" s="560">
        <v>0</v>
      </c>
      <c r="Z487" s="560">
        <v>0</v>
      </c>
      <c r="AA487" s="119">
        <f>INDEX('SPECIAL CONDITIONS '!$A$9:$D$174,MATCH('PRINT TARIFF'!$E487,'SPECIAL CONDITIONS '!$C$9:$C$174,0),MATCH("ID",'SPECIAL CONDITIONS '!$A$8:$D$8,0))</f>
        <v>104</v>
      </c>
      <c r="AB487" s="117" t="s">
        <v>223</v>
      </c>
      <c r="AC487" s="120" t="s">
        <v>224</v>
      </c>
      <c r="AD487" s="120" t="s">
        <v>225</v>
      </c>
      <c r="AE487" s="120">
        <v>1000</v>
      </c>
      <c r="AF487" s="121">
        <f>HOME!$F$18</f>
        <v>46204</v>
      </c>
      <c r="AG487" s="121">
        <f>HOME!$L$18</f>
        <v>46217</v>
      </c>
      <c r="AH487" s="122" t="b">
        <v>1</v>
      </c>
      <c r="AI487" s="176"/>
      <c r="AJ487" s="172"/>
      <c r="AK487" s="193"/>
      <c r="AL487" s="602"/>
      <c r="AM487" s="122"/>
      <c r="AN487" s="122"/>
    </row>
    <row r="488" spans="1:55" s="123" customFormat="1" ht="12.75" customHeight="1" x14ac:dyDescent="0.2">
      <c r="A488" s="411" t="s">
        <v>438</v>
      </c>
      <c r="B488" s="544" t="s">
        <v>236</v>
      </c>
      <c r="C488" s="617" t="s">
        <v>212</v>
      </c>
      <c r="D488" s="553" t="s">
        <v>58</v>
      </c>
      <c r="E488" s="411" t="s">
        <v>163</v>
      </c>
      <c r="F488" s="562" t="s">
        <v>289</v>
      </c>
      <c r="G488" s="608"/>
      <c r="H488" s="557" t="s">
        <v>39</v>
      </c>
      <c r="I488" s="630">
        <v>89</v>
      </c>
      <c r="J488" s="630">
        <v>89</v>
      </c>
      <c r="K488" s="630">
        <v>89</v>
      </c>
      <c r="L488" s="550" t="s">
        <v>2322</v>
      </c>
      <c r="M488" s="558"/>
      <c r="N488" s="558">
        <v>52</v>
      </c>
      <c r="O488" s="564">
        <v>0</v>
      </c>
      <c r="P488" s="631">
        <v>6</v>
      </c>
      <c r="Q488" s="564">
        <v>5</v>
      </c>
      <c r="R488" s="631">
        <v>0</v>
      </c>
      <c r="S488" s="563">
        <v>33</v>
      </c>
      <c r="T488" s="563">
        <v>10</v>
      </c>
      <c r="U488" s="560">
        <v>0</v>
      </c>
      <c r="V488" s="560">
        <v>0</v>
      </c>
      <c r="W488" s="560">
        <v>0</v>
      </c>
      <c r="X488" s="560">
        <v>0</v>
      </c>
      <c r="Y488" s="560">
        <v>0</v>
      </c>
      <c r="Z488" s="560">
        <v>0</v>
      </c>
      <c r="AA488" s="119">
        <f>INDEX('SPECIAL CONDITIONS '!$A$9:$D$174,MATCH('PRINT TARIFF'!$E488,'SPECIAL CONDITIONS '!$C$9:$C$174,0),MATCH("ID",'SPECIAL CONDITIONS '!$A$8:$D$8,0))</f>
        <v>104</v>
      </c>
      <c r="AB488" s="117" t="s">
        <v>223</v>
      </c>
      <c r="AC488" s="120" t="s">
        <v>224</v>
      </c>
      <c r="AD488" s="120" t="s">
        <v>225</v>
      </c>
      <c r="AE488" s="120">
        <v>1000</v>
      </c>
      <c r="AF488" s="121">
        <f>HOME!$F$18</f>
        <v>46204</v>
      </c>
      <c r="AG488" s="121">
        <f>HOME!$L$18</f>
        <v>46217</v>
      </c>
      <c r="AH488" s="122" t="b">
        <v>1</v>
      </c>
      <c r="AI488" s="176"/>
      <c r="AJ488" s="172"/>
      <c r="AK488" s="193"/>
      <c r="AL488" s="122"/>
      <c r="AM488" s="122"/>
      <c r="AN488" s="122"/>
    </row>
    <row r="489" spans="1:55" s="123" customFormat="1" ht="12.75" customHeight="1" x14ac:dyDescent="0.2">
      <c r="A489" s="411" t="s">
        <v>440</v>
      </c>
      <c r="B489" s="544" t="s">
        <v>237</v>
      </c>
      <c r="C489" s="617" t="s">
        <v>212</v>
      </c>
      <c r="D489" s="553" t="s">
        <v>58</v>
      </c>
      <c r="E489" s="411" t="s">
        <v>163</v>
      </c>
      <c r="F489" s="562" t="s">
        <v>289</v>
      </c>
      <c r="G489" s="608"/>
      <c r="H489" s="557" t="s">
        <v>39</v>
      </c>
      <c r="I489" s="630">
        <v>99</v>
      </c>
      <c r="J489" s="630">
        <v>99</v>
      </c>
      <c r="K489" s="630">
        <v>99</v>
      </c>
      <c r="L489" s="550" t="s">
        <v>2321</v>
      </c>
      <c r="M489" s="558" t="s">
        <v>291</v>
      </c>
      <c r="N489" s="558">
        <v>61</v>
      </c>
      <c r="O489" s="559">
        <v>0</v>
      </c>
      <c r="P489" s="631">
        <v>0</v>
      </c>
      <c r="Q489" s="564">
        <v>20</v>
      </c>
      <c r="R489" s="632">
        <v>0</v>
      </c>
      <c r="S489" s="563">
        <v>0</v>
      </c>
      <c r="T489" s="563">
        <v>10</v>
      </c>
      <c r="U489" s="560">
        <v>10</v>
      </c>
      <c r="V489" s="560">
        <v>0</v>
      </c>
      <c r="W489" s="560">
        <v>0</v>
      </c>
      <c r="X489" s="560">
        <v>0</v>
      </c>
      <c r="Y489" s="560">
        <v>0</v>
      </c>
      <c r="Z489" s="560">
        <v>0</v>
      </c>
      <c r="AA489" s="119">
        <f>INDEX('SPECIAL CONDITIONS '!$A$9:$D$174,MATCH('PRINT TARIFF'!$E489,'SPECIAL CONDITIONS '!$C$9:$C$174,0),MATCH("ID",'SPECIAL CONDITIONS '!$A$8:$D$8,0))</f>
        <v>104</v>
      </c>
      <c r="AB489" s="117" t="s">
        <v>223</v>
      </c>
      <c r="AC489" s="120" t="s">
        <v>224</v>
      </c>
      <c r="AD489" s="120" t="s">
        <v>225</v>
      </c>
      <c r="AE489" s="120">
        <v>1000</v>
      </c>
      <c r="AF489" s="121">
        <f>HOME!$F$18</f>
        <v>46204</v>
      </c>
      <c r="AG489" s="121">
        <f>HOME!$L$18</f>
        <v>46217</v>
      </c>
      <c r="AH489" s="122" t="b">
        <v>1</v>
      </c>
      <c r="AI489" s="176"/>
      <c r="AJ489" s="172"/>
      <c r="AK489" s="193"/>
      <c r="AL489" s="602"/>
      <c r="AM489" s="122"/>
      <c r="AN489" s="122"/>
    </row>
    <row r="490" spans="1:55" s="123" customFormat="1" ht="12.75" customHeight="1" x14ac:dyDescent="0.2">
      <c r="A490" s="411" t="s">
        <v>437</v>
      </c>
      <c r="B490" s="544" t="s">
        <v>238</v>
      </c>
      <c r="C490" s="617" t="s">
        <v>212</v>
      </c>
      <c r="D490" s="553" t="s">
        <v>58</v>
      </c>
      <c r="E490" s="411" t="s">
        <v>163</v>
      </c>
      <c r="F490" s="562" t="s">
        <v>289</v>
      </c>
      <c r="G490" s="608"/>
      <c r="H490" s="557" t="s">
        <v>39</v>
      </c>
      <c r="I490" s="630">
        <v>84</v>
      </c>
      <c r="J490" s="630">
        <v>84</v>
      </c>
      <c r="K490" s="630">
        <v>84</v>
      </c>
      <c r="L490" s="550" t="s">
        <v>2322</v>
      </c>
      <c r="M490" s="558"/>
      <c r="N490" s="558">
        <v>51</v>
      </c>
      <c r="O490" s="564">
        <v>0</v>
      </c>
      <c r="P490" s="631">
        <v>6</v>
      </c>
      <c r="Q490" s="564">
        <v>5</v>
      </c>
      <c r="R490" s="632">
        <v>0</v>
      </c>
      <c r="S490" s="563">
        <v>33</v>
      </c>
      <c r="T490" s="563">
        <v>10</v>
      </c>
      <c r="U490" s="560">
        <v>0</v>
      </c>
      <c r="V490" s="560">
        <v>0</v>
      </c>
      <c r="W490" s="560">
        <v>0</v>
      </c>
      <c r="X490" s="560">
        <v>0</v>
      </c>
      <c r="Y490" s="560">
        <v>0</v>
      </c>
      <c r="Z490" s="560">
        <v>0</v>
      </c>
      <c r="AA490" s="119">
        <f>INDEX('SPECIAL CONDITIONS '!$A$9:$D$174,MATCH('PRINT TARIFF'!$E490,'SPECIAL CONDITIONS '!$C$9:$C$174,0),MATCH("ID",'SPECIAL CONDITIONS '!$A$8:$D$8,0))</f>
        <v>104</v>
      </c>
      <c r="AB490" s="117" t="s">
        <v>223</v>
      </c>
      <c r="AC490" s="120" t="s">
        <v>224</v>
      </c>
      <c r="AD490" s="120" t="s">
        <v>225</v>
      </c>
      <c r="AE490" s="120">
        <v>1000</v>
      </c>
      <c r="AF490" s="121">
        <f>HOME!$F$18</f>
        <v>46204</v>
      </c>
      <c r="AG490" s="121">
        <f>HOME!$L$18</f>
        <v>46217</v>
      </c>
      <c r="AH490" s="122" t="b">
        <v>1</v>
      </c>
      <c r="AI490" s="176"/>
      <c r="AJ490" s="172"/>
      <c r="AK490" s="193"/>
      <c r="AL490" s="122"/>
      <c r="AM490" s="122"/>
      <c r="AN490" s="122"/>
    </row>
    <row r="491" spans="1:55" s="123" customFormat="1" ht="12.75" customHeight="1" x14ac:dyDescent="0.2">
      <c r="A491" s="411" t="s">
        <v>436</v>
      </c>
      <c r="B491" s="544" t="s">
        <v>239</v>
      </c>
      <c r="C491" s="617" t="s">
        <v>212</v>
      </c>
      <c r="D491" s="553" t="s">
        <v>58</v>
      </c>
      <c r="E491" s="411" t="s">
        <v>163</v>
      </c>
      <c r="F491" s="562" t="s">
        <v>289</v>
      </c>
      <c r="G491" s="608"/>
      <c r="H491" s="557" t="s">
        <v>39</v>
      </c>
      <c r="I491" s="630">
        <v>84</v>
      </c>
      <c r="J491" s="630">
        <v>84</v>
      </c>
      <c r="K491" s="630">
        <v>84</v>
      </c>
      <c r="L491" s="550" t="s">
        <v>2322</v>
      </c>
      <c r="M491" s="558"/>
      <c r="N491" s="558">
        <v>50</v>
      </c>
      <c r="O491" s="564">
        <v>0</v>
      </c>
      <c r="P491" s="631">
        <v>6</v>
      </c>
      <c r="Q491" s="564">
        <v>5</v>
      </c>
      <c r="R491" s="632">
        <v>0</v>
      </c>
      <c r="S491" s="563">
        <v>33</v>
      </c>
      <c r="T491" s="563">
        <v>10</v>
      </c>
      <c r="U491" s="560">
        <v>0</v>
      </c>
      <c r="V491" s="560">
        <v>0</v>
      </c>
      <c r="W491" s="560">
        <v>0</v>
      </c>
      <c r="X491" s="560">
        <v>0</v>
      </c>
      <c r="Y491" s="560">
        <v>0</v>
      </c>
      <c r="Z491" s="560">
        <v>0</v>
      </c>
      <c r="AA491" s="119">
        <f>INDEX('SPECIAL CONDITIONS '!$A$9:$D$174,MATCH('PRINT TARIFF'!$E491,'SPECIAL CONDITIONS '!$C$9:$C$174,0),MATCH("ID",'SPECIAL CONDITIONS '!$A$8:$D$8,0))</f>
        <v>104</v>
      </c>
      <c r="AB491" s="117" t="s">
        <v>223</v>
      </c>
      <c r="AC491" s="120" t="s">
        <v>224</v>
      </c>
      <c r="AD491" s="120" t="s">
        <v>225</v>
      </c>
      <c r="AE491" s="120">
        <v>1000</v>
      </c>
      <c r="AF491" s="121">
        <f>HOME!$F$18</f>
        <v>46204</v>
      </c>
      <c r="AG491" s="121">
        <f>HOME!$L$18</f>
        <v>46217</v>
      </c>
      <c r="AH491" s="122" t="b">
        <v>1</v>
      </c>
      <c r="AI491" s="176"/>
      <c r="AJ491" s="172"/>
      <c r="AK491" s="193"/>
      <c r="AL491" s="122"/>
      <c r="AM491" s="122"/>
      <c r="AN491" s="122"/>
    </row>
    <row r="492" spans="1:55" s="123" customFormat="1" ht="12.75" customHeight="1" x14ac:dyDescent="0.2">
      <c r="A492" s="411" t="s">
        <v>439</v>
      </c>
      <c r="B492" s="544" t="s">
        <v>235</v>
      </c>
      <c r="C492" s="617" t="s">
        <v>212</v>
      </c>
      <c r="D492" s="553" t="s">
        <v>58</v>
      </c>
      <c r="E492" s="411" t="s">
        <v>164</v>
      </c>
      <c r="F492" s="562" t="s">
        <v>290</v>
      </c>
      <c r="G492" s="608"/>
      <c r="H492" s="557" t="s">
        <v>39</v>
      </c>
      <c r="I492" s="630">
        <v>100</v>
      </c>
      <c r="J492" s="630">
        <v>100</v>
      </c>
      <c r="K492" s="630">
        <v>100</v>
      </c>
      <c r="L492" s="550" t="s">
        <v>2321</v>
      </c>
      <c r="M492" s="558" t="s">
        <v>291</v>
      </c>
      <c r="N492" s="558">
        <v>73</v>
      </c>
      <c r="O492" s="559">
        <v>0</v>
      </c>
      <c r="P492" s="631">
        <v>0</v>
      </c>
      <c r="Q492" s="564">
        <v>20</v>
      </c>
      <c r="R492" s="632">
        <v>0</v>
      </c>
      <c r="S492" s="563">
        <v>0</v>
      </c>
      <c r="T492" s="563">
        <v>10</v>
      </c>
      <c r="U492" s="560">
        <v>10</v>
      </c>
      <c r="V492" s="560">
        <v>0</v>
      </c>
      <c r="W492" s="560">
        <v>0</v>
      </c>
      <c r="X492" s="560">
        <v>0</v>
      </c>
      <c r="Y492" s="560">
        <v>0</v>
      </c>
      <c r="Z492" s="560">
        <v>0</v>
      </c>
      <c r="AA492" s="119">
        <f>INDEX('SPECIAL CONDITIONS '!$A$9:$D$174,MATCH('PRINT TARIFF'!$E492,'SPECIAL CONDITIONS '!$C$9:$C$174,0),MATCH("ID",'SPECIAL CONDITIONS '!$A$8:$D$8,0))</f>
        <v>105</v>
      </c>
      <c r="AB492" s="117" t="s">
        <v>223</v>
      </c>
      <c r="AC492" s="120" t="s">
        <v>224</v>
      </c>
      <c r="AD492" s="120" t="s">
        <v>225</v>
      </c>
      <c r="AE492" s="120">
        <v>1000</v>
      </c>
      <c r="AF492" s="121">
        <f>HOME!$F$18</f>
        <v>46204</v>
      </c>
      <c r="AG492" s="121">
        <f>HOME!$L$18</f>
        <v>46217</v>
      </c>
      <c r="AH492" s="122" t="b">
        <v>1</v>
      </c>
      <c r="AI492" s="176"/>
      <c r="AJ492" s="172"/>
      <c r="AK492" s="193"/>
      <c r="AL492" s="602"/>
      <c r="AM492" s="122"/>
      <c r="AN492" s="122"/>
    </row>
    <row r="493" spans="1:55" s="123" customFormat="1" ht="12.75" customHeight="1" x14ac:dyDescent="0.2">
      <c r="A493" s="411" t="s">
        <v>438</v>
      </c>
      <c r="B493" s="544" t="s">
        <v>236</v>
      </c>
      <c r="C493" s="617" t="s">
        <v>212</v>
      </c>
      <c r="D493" s="553" t="s">
        <v>58</v>
      </c>
      <c r="E493" s="411" t="s">
        <v>164</v>
      </c>
      <c r="F493" s="562" t="s">
        <v>290</v>
      </c>
      <c r="G493" s="608"/>
      <c r="H493" s="557" t="s">
        <v>39</v>
      </c>
      <c r="I493" s="630">
        <v>89</v>
      </c>
      <c r="J493" s="630">
        <v>89</v>
      </c>
      <c r="K493" s="630">
        <v>89</v>
      </c>
      <c r="L493" s="550" t="s">
        <v>2322</v>
      </c>
      <c r="M493" s="558"/>
      <c r="N493" s="558">
        <v>52</v>
      </c>
      <c r="O493" s="564">
        <v>0</v>
      </c>
      <c r="P493" s="631">
        <v>6</v>
      </c>
      <c r="Q493" s="564">
        <v>5</v>
      </c>
      <c r="R493" s="631">
        <v>0</v>
      </c>
      <c r="S493" s="563">
        <v>33</v>
      </c>
      <c r="T493" s="563">
        <v>10</v>
      </c>
      <c r="U493" s="560">
        <v>0</v>
      </c>
      <c r="V493" s="560">
        <v>0</v>
      </c>
      <c r="W493" s="560">
        <v>0</v>
      </c>
      <c r="X493" s="560">
        <v>0</v>
      </c>
      <c r="Y493" s="560">
        <v>0</v>
      </c>
      <c r="Z493" s="560">
        <v>0</v>
      </c>
      <c r="AA493" s="119">
        <f>INDEX('SPECIAL CONDITIONS '!$A$9:$D$174,MATCH('PRINT TARIFF'!$E493,'SPECIAL CONDITIONS '!$C$9:$C$174,0),MATCH("ID",'SPECIAL CONDITIONS '!$A$8:$D$8,0))</f>
        <v>105</v>
      </c>
      <c r="AB493" s="117" t="s">
        <v>223</v>
      </c>
      <c r="AC493" s="120" t="s">
        <v>224</v>
      </c>
      <c r="AD493" s="120" t="s">
        <v>225</v>
      </c>
      <c r="AE493" s="120">
        <v>1000</v>
      </c>
      <c r="AF493" s="121">
        <f>HOME!$F$18</f>
        <v>46204</v>
      </c>
      <c r="AG493" s="121">
        <f>HOME!$L$18</f>
        <v>46217</v>
      </c>
      <c r="AH493" s="122" t="b">
        <v>1</v>
      </c>
      <c r="AI493" s="176"/>
      <c r="AJ493" s="172"/>
      <c r="AK493" s="193"/>
      <c r="AL493" s="122"/>
      <c r="AM493" s="122"/>
      <c r="AN493" s="122"/>
    </row>
    <row r="494" spans="1:55" s="123" customFormat="1" ht="12.75" customHeight="1" x14ac:dyDescent="0.2">
      <c r="A494" s="411" t="s">
        <v>440</v>
      </c>
      <c r="B494" s="544" t="s">
        <v>237</v>
      </c>
      <c r="C494" s="617" t="s">
        <v>212</v>
      </c>
      <c r="D494" s="553" t="s">
        <v>58</v>
      </c>
      <c r="E494" s="411" t="s">
        <v>164</v>
      </c>
      <c r="F494" s="562" t="s">
        <v>290</v>
      </c>
      <c r="G494" s="608"/>
      <c r="H494" s="557" t="s">
        <v>39</v>
      </c>
      <c r="I494" s="630">
        <v>99</v>
      </c>
      <c r="J494" s="630">
        <v>99</v>
      </c>
      <c r="K494" s="630">
        <v>99</v>
      </c>
      <c r="L494" s="550" t="s">
        <v>2321</v>
      </c>
      <c r="M494" s="558" t="s">
        <v>291</v>
      </c>
      <c r="N494" s="558">
        <v>61</v>
      </c>
      <c r="O494" s="559">
        <v>0</v>
      </c>
      <c r="P494" s="631">
        <v>0</v>
      </c>
      <c r="Q494" s="564">
        <v>20</v>
      </c>
      <c r="R494" s="632">
        <v>0</v>
      </c>
      <c r="S494" s="563">
        <v>0</v>
      </c>
      <c r="T494" s="563">
        <v>10</v>
      </c>
      <c r="U494" s="560">
        <v>10</v>
      </c>
      <c r="V494" s="560">
        <v>0</v>
      </c>
      <c r="W494" s="560">
        <v>0</v>
      </c>
      <c r="X494" s="560">
        <v>0</v>
      </c>
      <c r="Y494" s="560">
        <v>0</v>
      </c>
      <c r="Z494" s="560">
        <v>0</v>
      </c>
      <c r="AA494" s="119">
        <f>INDEX('SPECIAL CONDITIONS '!$A$9:$D$174,MATCH('PRINT TARIFF'!$E494,'SPECIAL CONDITIONS '!$C$9:$C$174,0),MATCH("ID",'SPECIAL CONDITIONS '!$A$8:$D$8,0))</f>
        <v>105</v>
      </c>
      <c r="AB494" s="117" t="s">
        <v>223</v>
      </c>
      <c r="AC494" s="120" t="s">
        <v>224</v>
      </c>
      <c r="AD494" s="120" t="s">
        <v>225</v>
      </c>
      <c r="AE494" s="120">
        <v>1000</v>
      </c>
      <c r="AF494" s="121">
        <f>HOME!$F$18</f>
        <v>46204</v>
      </c>
      <c r="AG494" s="121">
        <f>HOME!$L$18</f>
        <v>46217</v>
      </c>
      <c r="AH494" s="122" t="b">
        <v>1</v>
      </c>
      <c r="AI494" s="176"/>
      <c r="AJ494" s="172"/>
      <c r="AK494" s="193"/>
      <c r="AL494" s="602"/>
      <c r="AM494" s="122"/>
      <c r="AN494" s="122"/>
    </row>
    <row r="495" spans="1:55" s="123" customFormat="1" ht="12.75" customHeight="1" x14ac:dyDescent="0.2">
      <c r="A495" s="411" t="s">
        <v>437</v>
      </c>
      <c r="B495" s="544" t="s">
        <v>238</v>
      </c>
      <c r="C495" s="617" t="s">
        <v>212</v>
      </c>
      <c r="D495" s="553" t="s">
        <v>58</v>
      </c>
      <c r="E495" s="411" t="s">
        <v>164</v>
      </c>
      <c r="F495" s="562" t="s">
        <v>290</v>
      </c>
      <c r="G495" s="608"/>
      <c r="H495" s="557" t="s">
        <v>39</v>
      </c>
      <c r="I495" s="630">
        <v>87</v>
      </c>
      <c r="J495" s="630">
        <v>87</v>
      </c>
      <c r="K495" s="630">
        <v>87</v>
      </c>
      <c r="L495" s="550" t="s">
        <v>2322</v>
      </c>
      <c r="M495" s="558"/>
      <c r="N495" s="558">
        <v>51</v>
      </c>
      <c r="O495" s="564">
        <v>0</v>
      </c>
      <c r="P495" s="631">
        <v>6</v>
      </c>
      <c r="Q495" s="564">
        <v>5</v>
      </c>
      <c r="R495" s="632">
        <v>0</v>
      </c>
      <c r="S495" s="563">
        <v>33</v>
      </c>
      <c r="T495" s="563">
        <v>10</v>
      </c>
      <c r="U495" s="560">
        <v>0</v>
      </c>
      <c r="V495" s="560">
        <v>0</v>
      </c>
      <c r="W495" s="560">
        <v>0</v>
      </c>
      <c r="X495" s="560">
        <v>0</v>
      </c>
      <c r="Y495" s="560">
        <v>0</v>
      </c>
      <c r="Z495" s="560">
        <v>0</v>
      </c>
      <c r="AA495" s="119">
        <f>INDEX('SPECIAL CONDITIONS '!$A$9:$D$174,MATCH('PRINT TARIFF'!$E495,'SPECIAL CONDITIONS '!$C$9:$C$174,0),MATCH("ID",'SPECIAL CONDITIONS '!$A$8:$D$8,0))</f>
        <v>105</v>
      </c>
      <c r="AB495" s="117" t="s">
        <v>223</v>
      </c>
      <c r="AC495" s="120" t="s">
        <v>224</v>
      </c>
      <c r="AD495" s="120" t="s">
        <v>225</v>
      </c>
      <c r="AE495" s="120">
        <v>1000</v>
      </c>
      <c r="AF495" s="121">
        <f>HOME!$F$18</f>
        <v>46204</v>
      </c>
      <c r="AG495" s="121">
        <f>HOME!$L$18</f>
        <v>46217</v>
      </c>
      <c r="AH495" s="122" t="b">
        <v>1</v>
      </c>
      <c r="AI495" s="176"/>
      <c r="AJ495" s="172"/>
      <c r="AK495" s="193"/>
      <c r="AL495" s="122"/>
      <c r="AM495" s="122"/>
      <c r="AN495" s="122"/>
    </row>
    <row r="496" spans="1:55" s="123" customFormat="1" ht="12.75" customHeight="1" x14ac:dyDescent="0.2">
      <c r="A496" s="411" t="s">
        <v>436</v>
      </c>
      <c r="B496" s="544" t="s">
        <v>239</v>
      </c>
      <c r="C496" s="617" t="s">
        <v>212</v>
      </c>
      <c r="D496" s="553" t="s">
        <v>58</v>
      </c>
      <c r="E496" s="411" t="s">
        <v>164</v>
      </c>
      <c r="F496" s="562" t="s">
        <v>290</v>
      </c>
      <c r="G496" s="608"/>
      <c r="H496" s="557" t="s">
        <v>39</v>
      </c>
      <c r="I496" s="630">
        <v>87</v>
      </c>
      <c r="J496" s="630">
        <v>87</v>
      </c>
      <c r="K496" s="630">
        <v>87</v>
      </c>
      <c r="L496" s="550" t="s">
        <v>2322</v>
      </c>
      <c r="M496" s="558"/>
      <c r="N496" s="558">
        <v>50</v>
      </c>
      <c r="O496" s="564">
        <v>0</v>
      </c>
      <c r="P496" s="631">
        <v>6</v>
      </c>
      <c r="Q496" s="564">
        <v>5</v>
      </c>
      <c r="R496" s="632">
        <v>0</v>
      </c>
      <c r="S496" s="563">
        <v>33</v>
      </c>
      <c r="T496" s="563">
        <v>10</v>
      </c>
      <c r="U496" s="560">
        <v>0</v>
      </c>
      <c r="V496" s="560">
        <v>0</v>
      </c>
      <c r="W496" s="560">
        <v>0</v>
      </c>
      <c r="X496" s="560">
        <v>0</v>
      </c>
      <c r="Y496" s="560">
        <v>0</v>
      </c>
      <c r="Z496" s="560">
        <v>0</v>
      </c>
      <c r="AA496" s="119">
        <f>INDEX('SPECIAL CONDITIONS '!$A$9:$D$174,MATCH('PRINT TARIFF'!$E496,'SPECIAL CONDITIONS '!$C$9:$C$174,0),MATCH("ID",'SPECIAL CONDITIONS '!$A$8:$D$8,0))</f>
        <v>105</v>
      </c>
      <c r="AB496" s="117" t="s">
        <v>223</v>
      </c>
      <c r="AC496" s="120" t="s">
        <v>224</v>
      </c>
      <c r="AD496" s="120" t="s">
        <v>225</v>
      </c>
      <c r="AE496" s="120">
        <v>1000</v>
      </c>
      <c r="AF496" s="121">
        <f>HOME!$F$18</f>
        <v>46204</v>
      </c>
      <c r="AG496" s="121">
        <f>HOME!$L$18</f>
        <v>46217</v>
      </c>
      <c r="AH496" s="122" t="b">
        <v>1</v>
      </c>
      <c r="AI496" s="176"/>
      <c r="AJ496" s="172"/>
      <c r="AK496" s="193"/>
      <c r="AL496" s="122"/>
      <c r="AM496" s="122"/>
      <c r="AN496" s="122"/>
    </row>
    <row r="497" spans="1:40" s="123" customFormat="1" ht="12.75" customHeight="1" x14ac:dyDescent="0.2">
      <c r="A497" s="411" t="s">
        <v>439</v>
      </c>
      <c r="B497" s="544" t="s">
        <v>235</v>
      </c>
      <c r="C497" s="617" t="s">
        <v>128</v>
      </c>
      <c r="D497" s="553" t="s">
        <v>539</v>
      </c>
      <c r="E497" s="411" t="s">
        <v>540</v>
      </c>
      <c r="F497" s="562" t="s">
        <v>559</v>
      </c>
      <c r="G497" s="608"/>
      <c r="H497" s="557" t="s">
        <v>39</v>
      </c>
      <c r="I497" s="630" t="s">
        <v>427</v>
      </c>
      <c r="J497" s="630" t="s">
        <v>427</v>
      </c>
      <c r="K497" s="630" t="s">
        <v>427</v>
      </c>
      <c r="L497" s="550" t="s">
        <v>2303</v>
      </c>
      <c r="M497" s="558" t="s">
        <v>258</v>
      </c>
      <c r="N497" s="558">
        <v>63</v>
      </c>
      <c r="O497" s="630">
        <v>0</v>
      </c>
      <c r="P497" s="630">
        <v>0</v>
      </c>
      <c r="Q497" s="630">
        <v>0</v>
      </c>
      <c r="R497" s="630">
        <v>9</v>
      </c>
      <c r="S497" s="630">
        <v>20</v>
      </c>
      <c r="T497" s="630">
        <v>12</v>
      </c>
      <c r="U497" s="560">
        <v>0</v>
      </c>
      <c r="V497" s="560">
        <v>0</v>
      </c>
      <c r="W497" s="560">
        <v>0</v>
      </c>
      <c r="X497" s="560">
        <v>0</v>
      </c>
      <c r="Y497" s="560">
        <v>0</v>
      </c>
      <c r="Z497" s="560">
        <v>0</v>
      </c>
      <c r="AA497" s="119">
        <f>INDEX('SPECIAL CONDITIONS '!$A$9:$D$174,MATCH('PRINT TARIFF'!$E497,'SPECIAL CONDITIONS '!$C$9:$C$174,0),MATCH("ID",'SPECIAL CONDITIONS '!$A$8:$D$8,0))</f>
        <v>108</v>
      </c>
      <c r="AB497" s="117" t="s">
        <v>223</v>
      </c>
      <c r="AC497" s="120" t="s">
        <v>224</v>
      </c>
      <c r="AD497" s="120" t="s">
        <v>225</v>
      </c>
      <c r="AE497" s="120">
        <v>1000</v>
      </c>
      <c r="AF497" s="121">
        <f>HOME!$F$18</f>
        <v>46204</v>
      </c>
      <c r="AG497" s="121">
        <f>HOME!$L$18</f>
        <v>46217</v>
      </c>
      <c r="AH497" s="122" t="b">
        <v>1</v>
      </c>
      <c r="AI497" s="176"/>
      <c r="AJ497" s="172"/>
      <c r="AK497" s="193"/>
      <c r="AL497" s="122"/>
      <c r="AM497" s="122"/>
      <c r="AN497" s="122"/>
    </row>
    <row r="498" spans="1:40" s="123" customFormat="1" ht="12.75" customHeight="1" x14ac:dyDescent="0.2">
      <c r="A498" s="411" t="s">
        <v>438</v>
      </c>
      <c r="B498" s="544" t="s">
        <v>236</v>
      </c>
      <c r="C498" s="617" t="s">
        <v>128</v>
      </c>
      <c r="D498" s="553" t="s">
        <v>539</v>
      </c>
      <c r="E498" s="411" t="s">
        <v>540</v>
      </c>
      <c r="F498" s="562" t="s">
        <v>559</v>
      </c>
      <c r="G498" s="608"/>
      <c r="H498" s="557" t="s">
        <v>39</v>
      </c>
      <c r="I498" s="630" t="s">
        <v>427</v>
      </c>
      <c r="J498" s="630" t="s">
        <v>427</v>
      </c>
      <c r="K498" s="630" t="s">
        <v>427</v>
      </c>
      <c r="L498" s="550" t="s">
        <v>2303</v>
      </c>
      <c r="M498" s="558" t="s">
        <v>258</v>
      </c>
      <c r="N498" s="558">
        <v>65</v>
      </c>
      <c r="O498" s="630">
        <v>0</v>
      </c>
      <c r="P498" s="630">
        <v>0</v>
      </c>
      <c r="Q498" s="630">
        <v>0</v>
      </c>
      <c r="R498" s="630">
        <v>9</v>
      </c>
      <c r="S498" s="630">
        <v>20</v>
      </c>
      <c r="T498" s="630">
        <v>12</v>
      </c>
      <c r="U498" s="560">
        <v>0</v>
      </c>
      <c r="V498" s="560">
        <v>0</v>
      </c>
      <c r="W498" s="560">
        <v>0</v>
      </c>
      <c r="X498" s="560">
        <v>0</v>
      </c>
      <c r="Y498" s="560">
        <v>0</v>
      </c>
      <c r="Z498" s="560">
        <v>0</v>
      </c>
      <c r="AA498" s="119">
        <f>INDEX('SPECIAL CONDITIONS '!$A$9:$D$174,MATCH('PRINT TARIFF'!$E498,'SPECIAL CONDITIONS '!$C$9:$C$174,0),MATCH("ID",'SPECIAL CONDITIONS '!$A$8:$D$8,0))</f>
        <v>108</v>
      </c>
      <c r="AB498" s="117" t="s">
        <v>223</v>
      </c>
      <c r="AC498" s="120" t="s">
        <v>224</v>
      </c>
      <c r="AD498" s="120" t="s">
        <v>225</v>
      </c>
      <c r="AE498" s="120">
        <v>1000</v>
      </c>
      <c r="AF498" s="121">
        <f>HOME!$F$18</f>
        <v>46204</v>
      </c>
      <c r="AG498" s="121">
        <f>HOME!$L$18</f>
        <v>46217</v>
      </c>
      <c r="AH498" s="122" t="b">
        <v>1</v>
      </c>
      <c r="AI498" s="176"/>
      <c r="AJ498" s="172"/>
      <c r="AK498" s="193"/>
      <c r="AL498" s="122"/>
      <c r="AM498" s="122"/>
      <c r="AN498" s="122"/>
    </row>
    <row r="499" spans="1:40" s="123" customFormat="1" ht="12.75" customHeight="1" x14ac:dyDescent="0.2">
      <c r="A499" s="411" t="s">
        <v>440</v>
      </c>
      <c r="B499" s="544" t="s">
        <v>237</v>
      </c>
      <c r="C499" s="617" t="s">
        <v>128</v>
      </c>
      <c r="D499" s="553" t="s">
        <v>539</v>
      </c>
      <c r="E499" s="411" t="s">
        <v>540</v>
      </c>
      <c r="F499" s="562" t="s">
        <v>559</v>
      </c>
      <c r="G499" s="608"/>
      <c r="H499" s="557" t="s">
        <v>39</v>
      </c>
      <c r="I499" s="630" t="s">
        <v>427</v>
      </c>
      <c r="J499" s="630" t="s">
        <v>427</v>
      </c>
      <c r="K499" s="630" t="s">
        <v>427</v>
      </c>
      <c r="L499" s="550" t="s">
        <v>2303</v>
      </c>
      <c r="M499" s="558" t="s">
        <v>258</v>
      </c>
      <c r="N499" s="558">
        <v>51</v>
      </c>
      <c r="O499" s="630">
        <v>0</v>
      </c>
      <c r="P499" s="630">
        <v>0</v>
      </c>
      <c r="Q499" s="630">
        <v>0</v>
      </c>
      <c r="R499" s="630">
        <v>9</v>
      </c>
      <c r="S499" s="630">
        <v>20</v>
      </c>
      <c r="T499" s="630">
        <v>12</v>
      </c>
      <c r="U499" s="560">
        <v>0</v>
      </c>
      <c r="V499" s="560">
        <v>0</v>
      </c>
      <c r="W499" s="560">
        <v>0</v>
      </c>
      <c r="X499" s="560">
        <v>0</v>
      </c>
      <c r="Y499" s="560">
        <v>0</v>
      </c>
      <c r="Z499" s="560">
        <v>0</v>
      </c>
      <c r="AA499" s="119">
        <f>INDEX('SPECIAL CONDITIONS '!$A$9:$D$174,MATCH('PRINT TARIFF'!$E499,'SPECIAL CONDITIONS '!$C$9:$C$174,0),MATCH("ID",'SPECIAL CONDITIONS '!$A$8:$D$8,0))</f>
        <v>108</v>
      </c>
      <c r="AB499" s="117" t="s">
        <v>223</v>
      </c>
      <c r="AC499" s="120" t="s">
        <v>224</v>
      </c>
      <c r="AD499" s="120" t="s">
        <v>225</v>
      </c>
      <c r="AE499" s="120">
        <v>1000</v>
      </c>
      <c r="AF499" s="121">
        <f>HOME!$F$18</f>
        <v>46204</v>
      </c>
      <c r="AG499" s="121">
        <f>HOME!$L$18</f>
        <v>46217</v>
      </c>
      <c r="AH499" s="122" t="b">
        <v>1</v>
      </c>
      <c r="AI499" s="176"/>
      <c r="AJ499" s="172"/>
      <c r="AK499" s="193"/>
      <c r="AL499" s="122"/>
      <c r="AM499" s="122"/>
      <c r="AN499" s="122"/>
    </row>
    <row r="500" spans="1:40" s="123" customFormat="1" ht="12.75" customHeight="1" x14ac:dyDescent="0.2">
      <c r="A500" s="411" t="s">
        <v>437</v>
      </c>
      <c r="B500" s="544" t="s">
        <v>238</v>
      </c>
      <c r="C500" s="617" t="s">
        <v>128</v>
      </c>
      <c r="D500" s="553" t="s">
        <v>539</v>
      </c>
      <c r="E500" s="411" t="s">
        <v>540</v>
      </c>
      <c r="F500" s="562" t="s">
        <v>559</v>
      </c>
      <c r="G500" s="608"/>
      <c r="H500" s="557" t="s">
        <v>39</v>
      </c>
      <c r="I500" s="630" t="s">
        <v>427</v>
      </c>
      <c r="J500" s="630" t="s">
        <v>427</v>
      </c>
      <c r="K500" s="630" t="s">
        <v>427</v>
      </c>
      <c r="L500" s="550" t="s">
        <v>2303</v>
      </c>
      <c r="M500" s="558" t="s">
        <v>258</v>
      </c>
      <c r="N500" s="558">
        <v>56</v>
      </c>
      <c r="O500" s="630">
        <v>0</v>
      </c>
      <c r="P500" s="630">
        <v>0</v>
      </c>
      <c r="Q500" s="630">
        <v>0</v>
      </c>
      <c r="R500" s="630">
        <v>9</v>
      </c>
      <c r="S500" s="630">
        <v>20</v>
      </c>
      <c r="T500" s="630">
        <v>12</v>
      </c>
      <c r="U500" s="560">
        <v>0</v>
      </c>
      <c r="V500" s="560">
        <v>0</v>
      </c>
      <c r="W500" s="560">
        <v>0</v>
      </c>
      <c r="X500" s="560">
        <v>0</v>
      </c>
      <c r="Y500" s="560">
        <v>0</v>
      </c>
      <c r="Z500" s="560">
        <v>0</v>
      </c>
      <c r="AA500" s="119">
        <f>INDEX('SPECIAL CONDITIONS '!$A$9:$D$174,MATCH('PRINT TARIFF'!$E500,'SPECIAL CONDITIONS '!$C$9:$C$174,0),MATCH("ID",'SPECIAL CONDITIONS '!$A$8:$D$8,0))</f>
        <v>108</v>
      </c>
      <c r="AB500" s="117" t="s">
        <v>223</v>
      </c>
      <c r="AC500" s="120" t="s">
        <v>224</v>
      </c>
      <c r="AD500" s="120" t="s">
        <v>225</v>
      </c>
      <c r="AE500" s="120">
        <v>1000</v>
      </c>
      <c r="AF500" s="121">
        <f>HOME!$F$18</f>
        <v>46204</v>
      </c>
      <c r="AG500" s="121">
        <f>HOME!$L$18</f>
        <v>46217</v>
      </c>
      <c r="AH500" s="122" t="b">
        <v>1</v>
      </c>
      <c r="AI500" s="176"/>
      <c r="AJ500" s="172"/>
      <c r="AK500" s="193"/>
      <c r="AL500" s="122"/>
      <c r="AM500" s="122"/>
      <c r="AN500" s="122"/>
    </row>
    <row r="501" spans="1:40" s="123" customFormat="1" ht="12.75" customHeight="1" x14ac:dyDescent="0.2">
      <c r="A501" s="411" t="s">
        <v>436</v>
      </c>
      <c r="B501" s="544" t="s">
        <v>239</v>
      </c>
      <c r="C501" s="617" t="s">
        <v>128</v>
      </c>
      <c r="D501" s="553" t="s">
        <v>539</v>
      </c>
      <c r="E501" s="411" t="s">
        <v>540</v>
      </c>
      <c r="F501" s="562" t="s">
        <v>559</v>
      </c>
      <c r="G501" s="608"/>
      <c r="H501" s="557" t="s">
        <v>39</v>
      </c>
      <c r="I501" s="630" t="s">
        <v>427</v>
      </c>
      <c r="J501" s="630" t="s">
        <v>427</v>
      </c>
      <c r="K501" s="630" t="s">
        <v>427</v>
      </c>
      <c r="L501" s="550" t="s">
        <v>2303</v>
      </c>
      <c r="M501" s="558" t="s">
        <v>258</v>
      </c>
      <c r="N501" s="558">
        <v>61</v>
      </c>
      <c r="O501" s="630">
        <v>0</v>
      </c>
      <c r="P501" s="630">
        <v>0</v>
      </c>
      <c r="Q501" s="630">
        <v>0</v>
      </c>
      <c r="R501" s="630">
        <v>9</v>
      </c>
      <c r="S501" s="630">
        <v>20</v>
      </c>
      <c r="T501" s="630">
        <v>12</v>
      </c>
      <c r="U501" s="560">
        <v>0</v>
      </c>
      <c r="V501" s="560">
        <v>0</v>
      </c>
      <c r="W501" s="560">
        <v>0</v>
      </c>
      <c r="X501" s="560">
        <v>0</v>
      </c>
      <c r="Y501" s="560">
        <v>0</v>
      </c>
      <c r="Z501" s="560">
        <v>0</v>
      </c>
      <c r="AA501" s="119">
        <f>INDEX('SPECIAL CONDITIONS '!$A$9:$D$174,MATCH('PRINT TARIFF'!$E501,'SPECIAL CONDITIONS '!$C$9:$C$174,0),MATCH("ID",'SPECIAL CONDITIONS '!$A$8:$D$8,0))</f>
        <v>108</v>
      </c>
      <c r="AB501" s="117" t="s">
        <v>223</v>
      </c>
      <c r="AC501" s="120" t="s">
        <v>224</v>
      </c>
      <c r="AD501" s="120" t="s">
        <v>225</v>
      </c>
      <c r="AE501" s="120">
        <v>1000</v>
      </c>
      <c r="AF501" s="121">
        <f>HOME!$F$18</f>
        <v>46204</v>
      </c>
      <c r="AG501" s="121">
        <f>HOME!$L$18</f>
        <v>46217</v>
      </c>
      <c r="AH501" s="122" t="b">
        <v>1</v>
      </c>
      <c r="AI501" s="176"/>
      <c r="AJ501" s="172"/>
      <c r="AK501" s="193"/>
      <c r="AL501" s="122"/>
      <c r="AM501" s="122"/>
      <c r="AN501" s="122"/>
    </row>
    <row r="502" spans="1:40" s="123" customFormat="1" ht="12.75" customHeight="1" x14ac:dyDescent="0.2">
      <c r="A502" s="411" t="s">
        <v>439</v>
      </c>
      <c r="B502" s="544" t="s">
        <v>235</v>
      </c>
      <c r="C502" s="617" t="s">
        <v>128</v>
      </c>
      <c r="D502" s="561" t="s">
        <v>398</v>
      </c>
      <c r="E502" s="411" t="s">
        <v>398</v>
      </c>
      <c r="F502" s="562" t="s">
        <v>291</v>
      </c>
      <c r="G502" s="609"/>
      <c r="H502" s="557" t="s">
        <v>39</v>
      </c>
      <c r="I502" s="649">
        <v>20</v>
      </c>
      <c r="J502" s="649">
        <v>20</v>
      </c>
      <c r="K502" s="649">
        <v>20</v>
      </c>
      <c r="L502" s="550" t="s">
        <v>173</v>
      </c>
      <c r="M502" s="558"/>
      <c r="N502" s="558">
        <v>19</v>
      </c>
      <c r="O502" s="559">
        <v>0</v>
      </c>
      <c r="P502" s="631">
        <v>0</v>
      </c>
      <c r="Q502" s="631">
        <v>20</v>
      </c>
      <c r="R502" s="632">
        <v>0</v>
      </c>
      <c r="S502" s="563">
        <v>0</v>
      </c>
      <c r="T502" s="560">
        <v>7</v>
      </c>
      <c r="U502" s="560">
        <v>0</v>
      </c>
      <c r="V502" s="560">
        <v>0</v>
      </c>
      <c r="W502" s="560">
        <v>0</v>
      </c>
      <c r="X502" s="560">
        <v>0</v>
      </c>
      <c r="Y502" s="560">
        <v>0</v>
      </c>
      <c r="Z502" s="560">
        <v>0</v>
      </c>
      <c r="AA502" s="119">
        <f>INDEX('SPECIAL CONDITIONS '!$A$9:$D$174,MATCH('PRINT TARIFF'!$E502,'SPECIAL CONDITIONS '!$C$9:$C$174,0),MATCH("ID",'SPECIAL CONDITIONS '!$A$8:$D$8,0))</f>
        <v>110</v>
      </c>
      <c r="AB502" s="117" t="s">
        <v>223</v>
      </c>
      <c r="AC502" s="120" t="s">
        <v>224</v>
      </c>
      <c r="AD502" s="120" t="s">
        <v>225</v>
      </c>
      <c r="AE502" s="120">
        <v>1000</v>
      </c>
      <c r="AF502" s="121">
        <f>HOME!$F$18</f>
        <v>46204</v>
      </c>
      <c r="AG502" s="121">
        <f>HOME!$L$18</f>
        <v>46217</v>
      </c>
      <c r="AH502" s="122" t="b">
        <v>1</v>
      </c>
      <c r="AI502" s="176"/>
      <c r="AJ502" s="172"/>
      <c r="AK502" s="193"/>
      <c r="AL502" s="602"/>
      <c r="AM502" s="122"/>
      <c r="AN502" s="122"/>
    </row>
    <row r="503" spans="1:40" s="123" customFormat="1" ht="12.75" customHeight="1" x14ac:dyDescent="0.2">
      <c r="A503" s="411" t="s">
        <v>438</v>
      </c>
      <c r="B503" s="544" t="s">
        <v>236</v>
      </c>
      <c r="C503" s="617" t="s">
        <v>128</v>
      </c>
      <c r="D503" s="561" t="s">
        <v>398</v>
      </c>
      <c r="E503" s="411" t="s">
        <v>398</v>
      </c>
      <c r="F503" s="562" t="s">
        <v>291</v>
      </c>
      <c r="G503" s="609"/>
      <c r="H503" s="557" t="s">
        <v>39</v>
      </c>
      <c r="I503" s="649">
        <v>20</v>
      </c>
      <c r="J503" s="649">
        <v>20</v>
      </c>
      <c r="K503" s="649">
        <v>20</v>
      </c>
      <c r="L503" s="550" t="s">
        <v>173</v>
      </c>
      <c r="M503" s="558"/>
      <c r="N503" s="558">
        <v>9</v>
      </c>
      <c r="O503" s="559">
        <v>0</v>
      </c>
      <c r="P503" s="631">
        <v>0</v>
      </c>
      <c r="Q503" s="631">
        <v>20</v>
      </c>
      <c r="R503" s="632">
        <v>0</v>
      </c>
      <c r="S503" s="563">
        <v>0</v>
      </c>
      <c r="T503" s="560">
        <v>7</v>
      </c>
      <c r="U503" s="560">
        <v>0</v>
      </c>
      <c r="V503" s="560">
        <v>0</v>
      </c>
      <c r="W503" s="560">
        <v>0</v>
      </c>
      <c r="X503" s="560">
        <v>0</v>
      </c>
      <c r="Y503" s="560">
        <v>0</v>
      </c>
      <c r="Z503" s="560">
        <v>0</v>
      </c>
      <c r="AA503" s="119">
        <f>INDEX('SPECIAL CONDITIONS '!$A$9:$D$174,MATCH('PRINT TARIFF'!$E503,'SPECIAL CONDITIONS '!$C$9:$C$174,0),MATCH("ID",'SPECIAL CONDITIONS '!$A$8:$D$8,0))</f>
        <v>110</v>
      </c>
      <c r="AB503" s="117" t="s">
        <v>223</v>
      </c>
      <c r="AC503" s="120" t="s">
        <v>224</v>
      </c>
      <c r="AD503" s="120" t="s">
        <v>225</v>
      </c>
      <c r="AE503" s="120">
        <v>1000</v>
      </c>
      <c r="AF503" s="121">
        <f>HOME!$F$18</f>
        <v>46204</v>
      </c>
      <c r="AG503" s="121">
        <f>HOME!$L$18</f>
        <v>46217</v>
      </c>
      <c r="AH503" s="122" t="b">
        <v>1</v>
      </c>
      <c r="AI503" s="176"/>
      <c r="AJ503" s="172"/>
      <c r="AK503" s="193"/>
      <c r="AL503" s="602"/>
      <c r="AM503" s="122"/>
      <c r="AN503" s="122"/>
    </row>
    <row r="504" spans="1:40" s="123" customFormat="1" ht="12.75" customHeight="1" x14ac:dyDescent="0.2">
      <c r="A504" s="411" t="s">
        <v>440</v>
      </c>
      <c r="B504" s="544" t="s">
        <v>237</v>
      </c>
      <c r="C504" s="617" t="s">
        <v>128</v>
      </c>
      <c r="D504" s="561" t="s">
        <v>398</v>
      </c>
      <c r="E504" s="411" t="s">
        <v>398</v>
      </c>
      <c r="F504" s="562" t="s">
        <v>291</v>
      </c>
      <c r="G504" s="609"/>
      <c r="H504" s="557" t="s">
        <v>39</v>
      </c>
      <c r="I504" s="649">
        <v>20</v>
      </c>
      <c r="J504" s="649">
        <v>20</v>
      </c>
      <c r="K504" s="649">
        <v>20</v>
      </c>
      <c r="L504" s="550" t="s">
        <v>173</v>
      </c>
      <c r="M504" s="558"/>
      <c r="N504" s="558">
        <v>7</v>
      </c>
      <c r="O504" s="559">
        <v>0</v>
      </c>
      <c r="P504" s="631">
        <v>0</v>
      </c>
      <c r="Q504" s="631">
        <v>20</v>
      </c>
      <c r="R504" s="632">
        <v>0</v>
      </c>
      <c r="S504" s="563">
        <v>0</v>
      </c>
      <c r="T504" s="560">
        <v>7</v>
      </c>
      <c r="U504" s="560">
        <v>0</v>
      </c>
      <c r="V504" s="560">
        <v>0</v>
      </c>
      <c r="W504" s="560">
        <v>0</v>
      </c>
      <c r="X504" s="560">
        <v>0</v>
      </c>
      <c r="Y504" s="560">
        <v>0</v>
      </c>
      <c r="Z504" s="560">
        <v>0</v>
      </c>
      <c r="AA504" s="119">
        <f>INDEX('SPECIAL CONDITIONS '!$A$9:$D$174,MATCH('PRINT TARIFF'!$E504,'SPECIAL CONDITIONS '!$C$9:$C$174,0),MATCH("ID",'SPECIAL CONDITIONS '!$A$8:$D$8,0))</f>
        <v>110</v>
      </c>
      <c r="AB504" s="117" t="s">
        <v>223</v>
      </c>
      <c r="AC504" s="120" t="s">
        <v>224</v>
      </c>
      <c r="AD504" s="120" t="s">
        <v>225</v>
      </c>
      <c r="AE504" s="120">
        <v>1000</v>
      </c>
      <c r="AF504" s="121">
        <f>HOME!$F$18</f>
        <v>46204</v>
      </c>
      <c r="AG504" s="121">
        <f>HOME!$L$18</f>
        <v>46217</v>
      </c>
      <c r="AH504" s="122" t="b">
        <v>1</v>
      </c>
      <c r="AI504" s="176"/>
      <c r="AJ504" s="172"/>
      <c r="AK504" s="193"/>
      <c r="AL504" s="602"/>
      <c r="AM504" s="122"/>
      <c r="AN504" s="122"/>
    </row>
    <row r="505" spans="1:40" s="123" customFormat="1" ht="12.75" customHeight="1" x14ac:dyDescent="0.2">
      <c r="A505" s="411" t="s">
        <v>437</v>
      </c>
      <c r="B505" s="544" t="s">
        <v>238</v>
      </c>
      <c r="C505" s="617" t="s">
        <v>128</v>
      </c>
      <c r="D505" s="561" t="s">
        <v>398</v>
      </c>
      <c r="E505" s="411" t="s">
        <v>398</v>
      </c>
      <c r="F505" s="562" t="s">
        <v>291</v>
      </c>
      <c r="G505" s="609"/>
      <c r="H505" s="557" t="s">
        <v>39</v>
      </c>
      <c r="I505" s="649">
        <v>20</v>
      </c>
      <c r="J505" s="649">
        <v>20</v>
      </c>
      <c r="K505" s="649">
        <v>20</v>
      </c>
      <c r="L505" s="550" t="s">
        <v>173</v>
      </c>
      <c r="M505" s="558"/>
      <c r="N505" s="558">
        <v>10</v>
      </c>
      <c r="O505" s="559">
        <v>0</v>
      </c>
      <c r="P505" s="631">
        <v>0</v>
      </c>
      <c r="Q505" s="631">
        <v>20</v>
      </c>
      <c r="R505" s="632">
        <v>0</v>
      </c>
      <c r="S505" s="563">
        <v>0</v>
      </c>
      <c r="T505" s="560">
        <v>7</v>
      </c>
      <c r="U505" s="560">
        <v>0</v>
      </c>
      <c r="V505" s="560">
        <v>0</v>
      </c>
      <c r="W505" s="560">
        <v>0</v>
      </c>
      <c r="X505" s="560">
        <v>0</v>
      </c>
      <c r="Y505" s="560">
        <v>0</v>
      </c>
      <c r="Z505" s="560">
        <v>0</v>
      </c>
      <c r="AA505" s="119">
        <f>INDEX('SPECIAL CONDITIONS '!$A$9:$D$174,MATCH('PRINT TARIFF'!$E505,'SPECIAL CONDITIONS '!$C$9:$C$174,0),MATCH("ID",'SPECIAL CONDITIONS '!$A$8:$D$8,0))</f>
        <v>110</v>
      </c>
      <c r="AB505" s="117" t="s">
        <v>223</v>
      </c>
      <c r="AC505" s="120" t="s">
        <v>224</v>
      </c>
      <c r="AD505" s="120" t="s">
        <v>225</v>
      </c>
      <c r="AE505" s="120">
        <v>1000</v>
      </c>
      <c r="AF505" s="121">
        <f>HOME!$F$18</f>
        <v>46204</v>
      </c>
      <c r="AG505" s="121">
        <f>HOME!$L$18</f>
        <v>46217</v>
      </c>
      <c r="AH505" s="122" t="b">
        <v>1</v>
      </c>
      <c r="AI505" s="176"/>
      <c r="AJ505" s="172"/>
      <c r="AK505" s="193"/>
      <c r="AL505" s="602"/>
      <c r="AM505" s="122"/>
      <c r="AN505" s="122"/>
    </row>
    <row r="506" spans="1:40" s="123" customFormat="1" ht="12.75" customHeight="1" x14ac:dyDescent="0.2">
      <c r="A506" s="411" t="s">
        <v>436</v>
      </c>
      <c r="B506" s="544" t="s">
        <v>239</v>
      </c>
      <c r="C506" s="617" t="s">
        <v>128</v>
      </c>
      <c r="D506" s="561" t="s">
        <v>398</v>
      </c>
      <c r="E506" s="411" t="s">
        <v>398</v>
      </c>
      <c r="F506" s="562" t="s">
        <v>291</v>
      </c>
      <c r="G506" s="609"/>
      <c r="H506" s="557" t="s">
        <v>39</v>
      </c>
      <c r="I506" s="649">
        <v>20</v>
      </c>
      <c r="J506" s="649">
        <v>20</v>
      </c>
      <c r="K506" s="649">
        <v>20</v>
      </c>
      <c r="L506" s="550" t="s">
        <v>173</v>
      </c>
      <c r="M506" s="558"/>
      <c r="N506" s="558">
        <v>12</v>
      </c>
      <c r="O506" s="559">
        <v>0</v>
      </c>
      <c r="P506" s="631">
        <v>0</v>
      </c>
      <c r="Q506" s="631">
        <v>20</v>
      </c>
      <c r="R506" s="632">
        <v>0</v>
      </c>
      <c r="S506" s="563">
        <v>0</v>
      </c>
      <c r="T506" s="560">
        <v>7</v>
      </c>
      <c r="U506" s="560">
        <v>0</v>
      </c>
      <c r="V506" s="560">
        <v>0</v>
      </c>
      <c r="W506" s="560">
        <v>0</v>
      </c>
      <c r="X506" s="560">
        <v>0</v>
      </c>
      <c r="Y506" s="560">
        <v>0</v>
      </c>
      <c r="Z506" s="560">
        <v>0</v>
      </c>
      <c r="AA506" s="119">
        <f>INDEX('SPECIAL CONDITIONS '!$A$9:$D$174,MATCH('PRINT TARIFF'!$E506,'SPECIAL CONDITIONS '!$C$9:$C$174,0),MATCH("ID",'SPECIAL CONDITIONS '!$A$8:$D$8,0))</f>
        <v>110</v>
      </c>
      <c r="AB506" s="117" t="s">
        <v>223</v>
      </c>
      <c r="AC506" s="120" t="s">
        <v>224</v>
      </c>
      <c r="AD506" s="120" t="s">
        <v>225</v>
      </c>
      <c r="AE506" s="120">
        <v>1000</v>
      </c>
      <c r="AF506" s="121">
        <f>HOME!$F$18</f>
        <v>46204</v>
      </c>
      <c r="AG506" s="121">
        <f>HOME!$L$18</f>
        <v>46217</v>
      </c>
      <c r="AH506" s="122" t="b">
        <v>1</v>
      </c>
      <c r="AI506" s="176"/>
      <c r="AJ506" s="172"/>
      <c r="AK506" s="193"/>
      <c r="AL506" s="602"/>
      <c r="AM506" s="122"/>
      <c r="AN506" s="122"/>
    </row>
    <row r="507" spans="1:40" s="123" customFormat="1" ht="12.75" customHeight="1" x14ac:dyDescent="0.2">
      <c r="A507" s="411" t="s">
        <v>439</v>
      </c>
      <c r="B507" s="544" t="s">
        <v>235</v>
      </c>
      <c r="C507" s="617" t="s">
        <v>127</v>
      </c>
      <c r="D507" s="553" t="s">
        <v>543</v>
      </c>
      <c r="E507" s="411" t="s">
        <v>544</v>
      </c>
      <c r="F507" s="562" t="s">
        <v>560</v>
      </c>
      <c r="G507" s="608"/>
      <c r="H507" s="557" t="s">
        <v>39</v>
      </c>
      <c r="I507" s="635">
        <v>141</v>
      </c>
      <c r="J507" s="635">
        <v>141</v>
      </c>
      <c r="K507" s="635">
        <v>162</v>
      </c>
      <c r="L507" s="550" t="s">
        <v>2303</v>
      </c>
      <c r="M507" s="558" t="s">
        <v>258</v>
      </c>
      <c r="N507" s="558">
        <v>69</v>
      </c>
      <c r="O507" s="632">
        <v>0</v>
      </c>
      <c r="P507" s="631">
        <v>0</v>
      </c>
      <c r="Q507" s="632">
        <v>0</v>
      </c>
      <c r="R507" s="632">
        <v>0</v>
      </c>
      <c r="S507" s="563">
        <v>20</v>
      </c>
      <c r="T507" s="637">
        <v>12</v>
      </c>
      <c r="U507" s="560">
        <v>0</v>
      </c>
      <c r="V507" s="560">
        <v>0</v>
      </c>
      <c r="W507" s="560">
        <v>0</v>
      </c>
      <c r="X507" s="560">
        <v>0</v>
      </c>
      <c r="Y507" s="560">
        <v>0</v>
      </c>
      <c r="Z507" s="560">
        <v>0</v>
      </c>
      <c r="AA507" s="119">
        <f>INDEX('SPECIAL CONDITIONS '!$A$9:$D$174,MATCH('PRINT TARIFF'!$E507,'SPECIAL CONDITIONS '!$C$9:$C$174,0),MATCH("ID",'SPECIAL CONDITIONS '!$A$8:$D$8,0))</f>
        <v>111</v>
      </c>
      <c r="AB507" s="117" t="s">
        <v>223</v>
      </c>
      <c r="AC507" s="120" t="s">
        <v>224</v>
      </c>
      <c r="AD507" s="120" t="s">
        <v>225</v>
      </c>
      <c r="AE507" s="120">
        <v>1000</v>
      </c>
      <c r="AF507" s="121">
        <f>HOME!$F$18</f>
        <v>46204</v>
      </c>
      <c r="AG507" s="121">
        <f>HOME!$L$18</f>
        <v>46217</v>
      </c>
      <c r="AH507" s="122" t="b">
        <v>1</v>
      </c>
      <c r="AI507" s="176"/>
      <c r="AJ507" s="172"/>
      <c r="AK507" s="193"/>
      <c r="AL507" s="122"/>
      <c r="AM507" s="122"/>
      <c r="AN507" s="122"/>
    </row>
    <row r="508" spans="1:40" s="123" customFormat="1" ht="12.75" customHeight="1" x14ac:dyDescent="0.2">
      <c r="A508" s="411" t="s">
        <v>438</v>
      </c>
      <c r="B508" s="544" t="s">
        <v>236</v>
      </c>
      <c r="C508" s="617" t="s">
        <v>127</v>
      </c>
      <c r="D508" s="553" t="s">
        <v>543</v>
      </c>
      <c r="E508" s="411" t="s">
        <v>544</v>
      </c>
      <c r="F508" s="562" t="s">
        <v>560</v>
      </c>
      <c r="G508" s="608"/>
      <c r="H508" s="557" t="s">
        <v>39</v>
      </c>
      <c r="I508" s="635">
        <v>141</v>
      </c>
      <c r="J508" s="635">
        <v>141</v>
      </c>
      <c r="K508" s="635">
        <v>162</v>
      </c>
      <c r="L508" s="550" t="s">
        <v>2303</v>
      </c>
      <c r="M508" s="558" t="s">
        <v>258</v>
      </c>
      <c r="N508" s="558">
        <v>72</v>
      </c>
      <c r="O508" s="632">
        <v>0</v>
      </c>
      <c r="P508" s="631">
        <v>0</v>
      </c>
      <c r="Q508" s="632">
        <v>0</v>
      </c>
      <c r="R508" s="632">
        <v>0</v>
      </c>
      <c r="S508" s="563">
        <v>20</v>
      </c>
      <c r="T508" s="637">
        <v>12</v>
      </c>
      <c r="U508" s="560">
        <v>0</v>
      </c>
      <c r="V508" s="560">
        <v>0</v>
      </c>
      <c r="W508" s="560">
        <v>0</v>
      </c>
      <c r="X508" s="560">
        <v>0</v>
      </c>
      <c r="Y508" s="560">
        <v>0</v>
      </c>
      <c r="Z508" s="560">
        <v>0</v>
      </c>
      <c r="AA508" s="119">
        <f>INDEX('SPECIAL CONDITIONS '!$A$9:$D$174,MATCH('PRINT TARIFF'!$E508,'SPECIAL CONDITIONS '!$C$9:$C$174,0),MATCH("ID",'SPECIAL CONDITIONS '!$A$8:$D$8,0))</f>
        <v>111</v>
      </c>
      <c r="AB508" s="117" t="s">
        <v>223</v>
      </c>
      <c r="AC508" s="120" t="s">
        <v>224</v>
      </c>
      <c r="AD508" s="120" t="s">
        <v>225</v>
      </c>
      <c r="AE508" s="120">
        <v>1000</v>
      </c>
      <c r="AF508" s="121">
        <f>HOME!$F$18</f>
        <v>46204</v>
      </c>
      <c r="AG508" s="121">
        <f>HOME!$L$18</f>
        <v>46217</v>
      </c>
      <c r="AH508" s="122" t="b">
        <v>1</v>
      </c>
      <c r="AI508" s="176"/>
      <c r="AJ508" s="172"/>
      <c r="AK508" s="193"/>
      <c r="AL508" s="122"/>
      <c r="AM508" s="122"/>
      <c r="AN508" s="122"/>
    </row>
    <row r="509" spans="1:40" s="123" customFormat="1" ht="12.75" customHeight="1" x14ac:dyDescent="0.2">
      <c r="A509" s="411" t="s">
        <v>440</v>
      </c>
      <c r="B509" s="544" t="s">
        <v>237</v>
      </c>
      <c r="C509" s="617" t="s">
        <v>127</v>
      </c>
      <c r="D509" s="553" t="s">
        <v>543</v>
      </c>
      <c r="E509" s="411" t="s">
        <v>544</v>
      </c>
      <c r="F509" s="562" t="s">
        <v>560</v>
      </c>
      <c r="G509" s="608"/>
      <c r="H509" s="557" t="s">
        <v>39</v>
      </c>
      <c r="I509" s="635">
        <v>141</v>
      </c>
      <c r="J509" s="635">
        <v>141</v>
      </c>
      <c r="K509" s="635">
        <v>162</v>
      </c>
      <c r="L509" s="550" t="s">
        <v>2303</v>
      </c>
      <c r="M509" s="558" t="s">
        <v>258</v>
      </c>
      <c r="N509" s="558">
        <v>66</v>
      </c>
      <c r="O509" s="632">
        <v>0</v>
      </c>
      <c r="P509" s="631">
        <v>0</v>
      </c>
      <c r="Q509" s="632">
        <v>0</v>
      </c>
      <c r="R509" s="632">
        <v>0</v>
      </c>
      <c r="S509" s="563">
        <v>20</v>
      </c>
      <c r="T509" s="637">
        <v>12</v>
      </c>
      <c r="U509" s="560">
        <v>0</v>
      </c>
      <c r="V509" s="560">
        <v>0</v>
      </c>
      <c r="W509" s="560">
        <v>0</v>
      </c>
      <c r="X509" s="560">
        <v>0</v>
      </c>
      <c r="Y509" s="560">
        <v>0</v>
      </c>
      <c r="Z509" s="560">
        <v>0</v>
      </c>
      <c r="AA509" s="119">
        <f>INDEX('SPECIAL CONDITIONS '!$A$9:$D$174,MATCH('PRINT TARIFF'!$E509,'SPECIAL CONDITIONS '!$C$9:$C$174,0),MATCH("ID",'SPECIAL CONDITIONS '!$A$8:$D$8,0))</f>
        <v>111</v>
      </c>
      <c r="AB509" s="117" t="s">
        <v>223</v>
      </c>
      <c r="AC509" s="120" t="s">
        <v>224</v>
      </c>
      <c r="AD509" s="120" t="s">
        <v>225</v>
      </c>
      <c r="AE509" s="120">
        <v>1000</v>
      </c>
      <c r="AF509" s="121">
        <f>HOME!$F$18</f>
        <v>46204</v>
      </c>
      <c r="AG509" s="121">
        <f>HOME!$L$18</f>
        <v>46217</v>
      </c>
      <c r="AH509" s="122" t="b">
        <v>1</v>
      </c>
      <c r="AI509" s="176"/>
      <c r="AJ509" s="172"/>
      <c r="AK509" s="193"/>
      <c r="AL509" s="122"/>
      <c r="AM509" s="122"/>
      <c r="AN509" s="122"/>
    </row>
    <row r="510" spans="1:40" s="123" customFormat="1" ht="12.75" customHeight="1" x14ac:dyDescent="0.2">
      <c r="A510" s="411" t="s">
        <v>437</v>
      </c>
      <c r="B510" s="544" t="s">
        <v>238</v>
      </c>
      <c r="C510" s="617" t="s">
        <v>127</v>
      </c>
      <c r="D510" s="553" t="s">
        <v>543</v>
      </c>
      <c r="E510" s="411" t="s">
        <v>544</v>
      </c>
      <c r="F510" s="562" t="s">
        <v>560</v>
      </c>
      <c r="G510" s="608"/>
      <c r="H510" s="557" t="s">
        <v>39</v>
      </c>
      <c r="I510" s="635">
        <v>111</v>
      </c>
      <c r="J510" s="635">
        <v>111</v>
      </c>
      <c r="K510" s="635">
        <v>132</v>
      </c>
      <c r="L510" s="550" t="s">
        <v>2303</v>
      </c>
      <c r="M510" s="558" t="s">
        <v>258</v>
      </c>
      <c r="N510" s="558">
        <v>66</v>
      </c>
      <c r="O510" s="632">
        <v>0</v>
      </c>
      <c r="P510" s="631">
        <v>0</v>
      </c>
      <c r="Q510" s="632">
        <v>0</v>
      </c>
      <c r="R510" s="632">
        <v>0</v>
      </c>
      <c r="S510" s="563">
        <v>20</v>
      </c>
      <c r="T510" s="637">
        <v>12</v>
      </c>
      <c r="U510" s="560">
        <v>0</v>
      </c>
      <c r="V510" s="560">
        <v>0</v>
      </c>
      <c r="W510" s="560">
        <v>0</v>
      </c>
      <c r="X510" s="560">
        <v>0</v>
      </c>
      <c r="Y510" s="560">
        <v>0</v>
      </c>
      <c r="Z510" s="560">
        <v>0</v>
      </c>
      <c r="AA510" s="119">
        <f>INDEX('SPECIAL CONDITIONS '!$A$9:$D$174,MATCH('PRINT TARIFF'!$E510,'SPECIAL CONDITIONS '!$C$9:$C$174,0),MATCH("ID",'SPECIAL CONDITIONS '!$A$8:$D$8,0))</f>
        <v>111</v>
      </c>
      <c r="AB510" s="117" t="s">
        <v>223</v>
      </c>
      <c r="AC510" s="120" t="s">
        <v>224</v>
      </c>
      <c r="AD510" s="120" t="s">
        <v>225</v>
      </c>
      <c r="AE510" s="120">
        <v>1000</v>
      </c>
      <c r="AF510" s="121">
        <f>HOME!$F$18</f>
        <v>46204</v>
      </c>
      <c r="AG510" s="121">
        <f>HOME!$L$18</f>
        <v>46217</v>
      </c>
      <c r="AH510" s="122" t="b">
        <v>1</v>
      </c>
      <c r="AI510" s="176"/>
      <c r="AJ510" s="172"/>
      <c r="AK510" s="193"/>
      <c r="AL510" s="122"/>
      <c r="AM510" s="122"/>
      <c r="AN510" s="122"/>
    </row>
    <row r="511" spans="1:40" s="123" customFormat="1" ht="12.75" customHeight="1" x14ac:dyDescent="0.2">
      <c r="A511" s="411" t="s">
        <v>436</v>
      </c>
      <c r="B511" s="544" t="s">
        <v>239</v>
      </c>
      <c r="C511" s="617" t="s">
        <v>127</v>
      </c>
      <c r="D511" s="553" t="s">
        <v>543</v>
      </c>
      <c r="E511" s="411" t="s">
        <v>544</v>
      </c>
      <c r="F511" s="562" t="s">
        <v>560</v>
      </c>
      <c r="G511" s="608"/>
      <c r="H511" s="557" t="s">
        <v>39</v>
      </c>
      <c r="I511" s="635">
        <v>111</v>
      </c>
      <c r="J511" s="635">
        <v>111</v>
      </c>
      <c r="K511" s="635">
        <v>132</v>
      </c>
      <c r="L511" s="550" t="s">
        <v>2303</v>
      </c>
      <c r="M511" s="558" t="s">
        <v>258</v>
      </c>
      <c r="N511" s="558">
        <v>61</v>
      </c>
      <c r="O511" s="632">
        <v>0</v>
      </c>
      <c r="P511" s="631">
        <v>0</v>
      </c>
      <c r="Q511" s="632">
        <v>0</v>
      </c>
      <c r="R511" s="632">
        <v>0</v>
      </c>
      <c r="S511" s="563">
        <v>20</v>
      </c>
      <c r="T511" s="637">
        <v>12</v>
      </c>
      <c r="U511" s="560">
        <v>0</v>
      </c>
      <c r="V511" s="560">
        <v>0</v>
      </c>
      <c r="W511" s="560">
        <v>0</v>
      </c>
      <c r="X511" s="560">
        <v>0</v>
      </c>
      <c r="Y511" s="560">
        <v>0</v>
      </c>
      <c r="Z511" s="560">
        <v>0</v>
      </c>
      <c r="AA511" s="119">
        <f>INDEX('SPECIAL CONDITIONS '!$A$9:$D$174,MATCH('PRINT TARIFF'!$E511,'SPECIAL CONDITIONS '!$C$9:$C$174,0),MATCH("ID",'SPECIAL CONDITIONS '!$A$8:$D$8,0))</f>
        <v>111</v>
      </c>
      <c r="AB511" s="117" t="s">
        <v>223</v>
      </c>
      <c r="AC511" s="120" t="s">
        <v>224</v>
      </c>
      <c r="AD511" s="120" t="s">
        <v>225</v>
      </c>
      <c r="AE511" s="120">
        <v>1000</v>
      </c>
      <c r="AF511" s="121">
        <f>HOME!$F$18</f>
        <v>46204</v>
      </c>
      <c r="AG511" s="121">
        <f>HOME!$L$18</f>
        <v>46217</v>
      </c>
      <c r="AH511" s="122" t="b">
        <v>1</v>
      </c>
      <c r="AI511" s="176"/>
      <c r="AJ511" s="172"/>
      <c r="AK511" s="193"/>
      <c r="AL511" s="122"/>
      <c r="AM511" s="122"/>
      <c r="AN511" s="122"/>
    </row>
    <row r="512" spans="1:40" s="123" customFormat="1" ht="12.75" customHeight="1" x14ac:dyDescent="0.2">
      <c r="A512" s="411" t="s">
        <v>439</v>
      </c>
      <c r="B512" s="544" t="s">
        <v>235</v>
      </c>
      <c r="C512" s="617" t="s">
        <v>128</v>
      </c>
      <c r="D512" s="553" t="s">
        <v>545</v>
      </c>
      <c r="E512" s="411" t="s">
        <v>546</v>
      </c>
      <c r="F512" s="562" t="s">
        <v>561</v>
      </c>
      <c r="G512" s="608"/>
      <c r="H512" s="557" t="s">
        <v>39</v>
      </c>
      <c r="I512" s="630">
        <v>111</v>
      </c>
      <c r="J512" s="630">
        <v>111</v>
      </c>
      <c r="K512" s="630">
        <v>111</v>
      </c>
      <c r="L512" s="550" t="s">
        <v>2314</v>
      </c>
      <c r="M512" s="558" t="s">
        <v>279</v>
      </c>
      <c r="N512" s="558">
        <v>50</v>
      </c>
      <c r="O512" s="559">
        <v>0</v>
      </c>
      <c r="P512" s="631">
        <v>0</v>
      </c>
      <c r="Q512" s="564">
        <v>20</v>
      </c>
      <c r="R512" s="632">
        <v>0</v>
      </c>
      <c r="S512" s="563">
        <v>0</v>
      </c>
      <c r="T512" s="560">
        <v>9</v>
      </c>
      <c r="U512" s="560">
        <v>10</v>
      </c>
      <c r="V512" s="560">
        <v>0</v>
      </c>
      <c r="W512" s="560">
        <v>0</v>
      </c>
      <c r="X512" s="560">
        <v>0</v>
      </c>
      <c r="Y512" s="560">
        <v>0</v>
      </c>
      <c r="Z512" s="560">
        <v>0</v>
      </c>
      <c r="AA512" s="119">
        <f>INDEX('SPECIAL CONDITIONS '!$A$9:$D$174,MATCH('PRINT TARIFF'!$E512,'SPECIAL CONDITIONS '!$C$9:$C$174,0),MATCH("ID",'SPECIAL CONDITIONS '!$A$8:$D$8,0))</f>
        <v>112</v>
      </c>
      <c r="AB512" s="117" t="s">
        <v>223</v>
      </c>
      <c r="AC512" s="120" t="s">
        <v>224</v>
      </c>
      <c r="AD512" s="120" t="s">
        <v>225</v>
      </c>
      <c r="AE512" s="120">
        <v>1000</v>
      </c>
      <c r="AF512" s="121">
        <f>HOME!$F$18</f>
        <v>46204</v>
      </c>
      <c r="AG512" s="121">
        <f>HOME!$L$18</f>
        <v>46217</v>
      </c>
      <c r="AH512" s="122" t="b">
        <v>1</v>
      </c>
      <c r="AI512" s="176"/>
      <c r="AJ512" s="172"/>
      <c r="AK512" s="193"/>
      <c r="AL512" s="602"/>
      <c r="AM512" s="122"/>
      <c r="AN512" s="122"/>
    </row>
    <row r="513" spans="1:40" s="123" customFormat="1" ht="12.75" customHeight="1" x14ac:dyDescent="0.2">
      <c r="A513" s="411" t="s">
        <v>438</v>
      </c>
      <c r="B513" s="544" t="s">
        <v>236</v>
      </c>
      <c r="C513" s="617" t="s">
        <v>128</v>
      </c>
      <c r="D513" s="553" t="s">
        <v>545</v>
      </c>
      <c r="E513" s="411" t="s">
        <v>546</v>
      </c>
      <c r="F513" s="562" t="s">
        <v>561</v>
      </c>
      <c r="G513" s="608"/>
      <c r="H513" s="557" t="s">
        <v>39</v>
      </c>
      <c r="I513" s="630">
        <v>111</v>
      </c>
      <c r="J513" s="630">
        <v>111</v>
      </c>
      <c r="K513" s="630">
        <v>111</v>
      </c>
      <c r="L513" s="550" t="s">
        <v>2314</v>
      </c>
      <c r="M513" s="558" t="s">
        <v>279</v>
      </c>
      <c r="N513" s="558">
        <v>46</v>
      </c>
      <c r="O513" s="559">
        <v>0</v>
      </c>
      <c r="P513" s="631">
        <v>0</v>
      </c>
      <c r="Q513" s="564">
        <v>20</v>
      </c>
      <c r="R513" s="632">
        <v>0</v>
      </c>
      <c r="S513" s="563">
        <v>0</v>
      </c>
      <c r="T513" s="560">
        <v>9</v>
      </c>
      <c r="U513" s="560">
        <v>10</v>
      </c>
      <c r="V513" s="560">
        <v>0</v>
      </c>
      <c r="W513" s="560">
        <v>0</v>
      </c>
      <c r="X513" s="560">
        <v>0</v>
      </c>
      <c r="Y513" s="560">
        <v>0</v>
      </c>
      <c r="Z513" s="560">
        <v>0</v>
      </c>
      <c r="AA513" s="119">
        <f>INDEX('SPECIAL CONDITIONS '!$A$9:$D$174,MATCH('PRINT TARIFF'!$E513,'SPECIAL CONDITIONS '!$C$9:$C$174,0),MATCH("ID",'SPECIAL CONDITIONS '!$A$8:$D$8,0))</f>
        <v>112</v>
      </c>
      <c r="AB513" s="117" t="s">
        <v>223</v>
      </c>
      <c r="AC513" s="120" t="s">
        <v>224</v>
      </c>
      <c r="AD513" s="120" t="s">
        <v>225</v>
      </c>
      <c r="AE513" s="120">
        <v>1000</v>
      </c>
      <c r="AF513" s="121">
        <f>HOME!$F$18</f>
        <v>46204</v>
      </c>
      <c r="AG513" s="121">
        <f>HOME!$L$18</f>
        <v>46217</v>
      </c>
      <c r="AH513" s="122" t="b">
        <v>1</v>
      </c>
      <c r="AI513" s="176"/>
      <c r="AJ513" s="172"/>
      <c r="AK513" s="193"/>
      <c r="AL513" s="602"/>
      <c r="AM513" s="122"/>
      <c r="AN513" s="122"/>
    </row>
    <row r="514" spans="1:40" s="123" customFormat="1" ht="12.75" customHeight="1" x14ac:dyDescent="0.2">
      <c r="A514" s="411" t="s">
        <v>440</v>
      </c>
      <c r="B514" s="544" t="s">
        <v>237</v>
      </c>
      <c r="C514" s="617" t="s">
        <v>128</v>
      </c>
      <c r="D514" s="553" t="s">
        <v>545</v>
      </c>
      <c r="E514" s="411" t="s">
        <v>546</v>
      </c>
      <c r="F514" s="562" t="s">
        <v>561</v>
      </c>
      <c r="G514" s="608"/>
      <c r="H514" s="557" t="s">
        <v>39</v>
      </c>
      <c r="I514" s="630">
        <v>111</v>
      </c>
      <c r="J514" s="630">
        <v>111</v>
      </c>
      <c r="K514" s="630">
        <v>111</v>
      </c>
      <c r="L514" s="550" t="s">
        <v>2314</v>
      </c>
      <c r="M514" s="558" t="s">
        <v>279</v>
      </c>
      <c r="N514" s="558">
        <v>43</v>
      </c>
      <c r="O514" s="559">
        <v>0</v>
      </c>
      <c r="P514" s="631">
        <v>0</v>
      </c>
      <c r="Q514" s="564">
        <v>20</v>
      </c>
      <c r="R514" s="632">
        <v>0</v>
      </c>
      <c r="S514" s="563">
        <v>0</v>
      </c>
      <c r="T514" s="560">
        <v>9</v>
      </c>
      <c r="U514" s="560">
        <v>10</v>
      </c>
      <c r="V514" s="560">
        <v>0</v>
      </c>
      <c r="W514" s="560">
        <v>0</v>
      </c>
      <c r="X514" s="560">
        <v>0</v>
      </c>
      <c r="Y514" s="560">
        <v>0</v>
      </c>
      <c r="Z514" s="560">
        <v>0</v>
      </c>
      <c r="AA514" s="119">
        <f>INDEX('SPECIAL CONDITIONS '!$A$9:$D$174,MATCH('PRINT TARIFF'!$E514,'SPECIAL CONDITIONS '!$C$9:$C$174,0),MATCH("ID",'SPECIAL CONDITIONS '!$A$8:$D$8,0))</f>
        <v>112</v>
      </c>
      <c r="AB514" s="117" t="s">
        <v>223</v>
      </c>
      <c r="AC514" s="120" t="s">
        <v>224</v>
      </c>
      <c r="AD514" s="120" t="s">
        <v>225</v>
      </c>
      <c r="AE514" s="120">
        <v>1000</v>
      </c>
      <c r="AF514" s="121">
        <f>HOME!$F$18</f>
        <v>46204</v>
      </c>
      <c r="AG514" s="121">
        <f>HOME!$L$18</f>
        <v>46217</v>
      </c>
      <c r="AH514" s="122" t="b">
        <v>1</v>
      </c>
      <c r="AI514" s="176"/>
      <c r="AJ514" s="172"/>
      <c r="AK514" s="193"/>
      <c r="AL514" s="602"/>
      <c r="AM514" s="122"/>
      <c r="AN514" s="122"/>
    </row>
    <row r="515" spans="1:40" s="123" customFormat="1" ht="12.75" customHeight="1" x14ac:dyDescent="0.2">
      <c r="A515" s="411" t="s">
        <v>437</v>
      </c>
      <c r="B515" s="544" t="s">
        <v>238</v>
      </c>
      <c r="C515" s="617" t="s">
        <v>128</v>
      </c>
      <c r="D515" s="553" t="s">
        <v>545</v>
      </c>
      <c r="E515" s="411" t="s">
        <v>546</v>
      </c>
      <c r="F515" s="562" t="s">
        <v>561</v>
      </c>
      <c r="G515" s="608"/>
      <c r="H515" s="557" t="s">
        <v>39</v>
      </c>
      <c r="I515" s="630">
        <v>111</v>
      </c>
      <c r="J515" s="630">
        <v>111</v>
      </c>
      <c r="K515" s="630">
        <v>111</v>
      </c>
      <c r="L515" s="550" t="s">
        <v>2314</v>
      </c>
      <c r="M515" s="558" t="s">
        <v>279</v>
      </c>
      <c r="N515" s="558">
        <v>44</v>
      </c>
      <c r="O515" s="559">
        <v>0</v>
      </c>
      <c r="P515" s="631">
        <v>0</v>
      </c>
      <c r="Q515" s="564">
        <v>20</v>
      </c>
      <c r="R515" s="632">
        <v>0</v>
      </c>
      <c r="S515" s="563">
        <v>0</v>
      </c>
      <c r="T515" s="560">
        <v>9</v>
      </c>
      <c r="U515" s="560">
        <v>10</v>
      </c>
      <c r="V515" s="560">
        <v>0</v>
      </c>
      <c r="W515" s="560">
        <v>0</v>
      </c>
      <c r="X515" s="560">
        <v>0</v>
      </c>
      <c r="Y515" s="560">
        <v>0</v>
      </c>
      <c r="Z515" s="560">
        <v>0</v>
      </c>
      <c r="AA515" s="119">
        <f>INDEX('SPECIAL CONDITIONS '!$A$9:$D$174,MATCH('PRINT TARIFF'!$E515,'SPECIAL CONDITIONS '!$C$9:$C$174,0),MATCH("ID",'SPECIAL CONDITIONS '!$A$8:$D$8,0))</f>
        <v>112</v>
      </c>
      <c r="AB515" s="117" t="s">
        <v>223</v>
      </c>
      <c r="AC515" s="120" t="s">
        <v>224</v>
      </c>
      <c r="AD515" s="120" t="s">
        <v>225</v>
      </c>
      <c r="AE515" s="120">
        <v>1000</v>
      </c>
      <c r="AF515" s="121">
        <f>HOME!$F$18</f>
        <v>46204</v>
      </c>
      <c r="AG515" s="121">
        <f>HOME!$L$18</f>
        <v>46217</v>
      </c>
      <c r="AH515" s="122" t="b">
        <v>1</v>
      </c>
      <c r="AI515" s="176"/>
      <c r="AJ515" s="172"/>
      <c r="AK515" s="193"/>
      <c r="AL515" s="602"/>
      <c r="AM515" s="122"/>
      <c r="AN515" s="122"/>
    </row>
    <row r="516" spans="1:40" s="123" customFormat="1" ht="12.75" customHeight="1" x14ac:dyDescent="0.2">
      <c r="A516" s="411" t="s">
        <v>436</v>
      </c>
      <c r="B516" s="544" t="s">
        <v>239</v>
      </c>
      <c r="C516" s="617" t="s">
        <v>128</v>
      </c>
      <c r="D516" s="553" t="s">
        <v>545</v>
      </c>
      <c r="E516" s="411" t="s">
        <v>546</v>
      </c>
      <c r="F516" s="562" t="s">
        <v>561</v>
      </c>
      <c r="G516" s="608"/>
      <c r="H516" s="557" t="s">
        <v>39</v>
      </c>
      <c r="I516" s="630">
        <v>111</v>
      </c>
      <c r="J516" s="630">
        <v>111</v>
      </c>
      <c r="K516" s="630">
        <v>111</v>
      </c>
      <c r="L516" s="550" t="s">
        <v>2314</v>
      </c>
      <c r="M516" s="558" t="s">
        <v>279</v>
      </c>
      <c r="N516" s="558">
        <v>47</v>
      </c>
      <c r="O516" s="559">
        <v>0</v>
      </c>
      <c r="P516" s="631">
        <v>0</v>
      </c>
      <c r="Q516" s="564">
        <v>20</v>
      </c>
      <c r="R516" s="632">
        <v>0</v>
      </c>
      <c r="S516" s="563">
        <v>0</v>
      </c>
      <c r="T516" s="560">
        <v>9</v>
      </c>
      <c r="U516" s="560">
        <v>10</v>
      </c>
      <c r="V516" s="560">
        <v>0</v>
      </c>
      <c r="W516" s="560">
        <v>0</v>
      </c>
      <c r="X516" s="560">
        <v>0</v>
      </c>
      <c r="Y516" s="560">
        <v>0</v>
      </c>
      <c r="Z516" s="560">
        <v>0</v>
      </c>
      <c r="AA516" s="119">
        <f>INDEX('SPECIAL CONDITIONS '!$A$9:$D$174,MATCH('PRINT TARIFF'!$E516,'SPECIAL CONDITIONS '!$C$9:$C$174,0),MATCH("ID",'SPECIAL CONDITIONS '!$A$8:$D$8,0))</f>
        <v>112</v>
      </c>
      <c r="AB516" s="117" t="s">
        <v>223</v>
      </c>
      <c r="AC516" s="120" t="s">
        <v>224</v>
      </c>
      <c r="AD516" s="120" t="s">
        <v>225</v>
      </c>
      <c r="AE516" s="120">
        <v>1000</v>
      </c>
      <c r="AF516" s="121">
        <f>HOME!$F$18</f>
        <v>46204</v>
      </c>
      <c r="AG516" s="121">
        <f>HOME!$L$18</f>
        <v>46217</v>
      </c>
      <c r="AH516" s="122" t="b">
        <v>1</v>
      </c>
      <c r="AI516" s="176"/>
      <c r="AJ516" s="172"/>
      <c r="AK516" s="193"/>
      <c r="AL516" s="602"/>
      <c r="AM516" s="122"/>
      <c r="AN516" s="122"/>
    </row>
    <row r="517" spans="1:40" s="123" customFormat="1" ht="12.75" customHeight="1" x14ac:dyDescent="0.2">
      <c r="A517" s="411" t="s">
        <v>439</v>
      </c>
      <c r="B517" s="544" t="s">
        <v>235</v>
      </c>
      <c r="C517" s="411" t="s">
        <v>2151</v>
      </c>
      <c r="D517" s="553" t="s">
        <v>121</v>
      </c>
      <c r="E517" s="411" t="s">
        <v>81</v>
      </c>
      <c r="F517" s="562" t="s">
        <v>521</v>
      </c>
      <c r="G517" s="608"/>
      <c r="H517" s="557" t="s">
        <v>39</v>
      </c>
      <c r="I517" s="630">
        <v>85</v>
      </c>
      <c r="J517" s="630">
        <v>85</v>
      </c>
      <c r="K517" s="630">
        <v>85</v>
      </c>
      <c r="L517" s="550" t="s">
        <v>2036</v>
      </c>
      <c r="M517" s="558" t="s">
        <v>291</v>
      </c>
      <c r="N517" s="558">
        <v>45</v>
      </c>
      <c r="O517" s="559">
        <v>0</v>
      </c>
      <c r="P517" s="631">
        <v>0</v>
      </c>
      <c r="Q517" s="631">
        <v>20</v>
      </c>
      <c r="R517" s="632">
        <v>0</v>
      </c>
      <c r="S517" s="563">
        <v>0</v>
      </c>
      <c r="T517" s="560">
        <v>12</v>
      </c>
      <c r="U517" s="560">
        <v>10</v>
      </c>
      <c r="V517" s="560">
        <v>0</v>
      </c>
      <c r="W517" s="560">
        <v>0</v>
      </c>
      <c r="X517" s="560">
        <v>0</v>
      </c>
      <c r="Y517" s="560">
        <v>0</v>
      </c>
      <c r="Z517" s="560">
        <v>0</v>
      </c>
      <c r="AA517" s="119">
        <f>INDEX('SPECIAL CONDITIONS '!$A$9:$D$174,MATCH('PRINT TARIFF'!$E517,'SPECIAL CONDITIONS '!$C$9:$C$174,0),MATCH("ID",'SPECIAL CONDITIONS '!$A$8:$D$8,0))</f>
        <v>114</v>
      </c>
      <c r="AB517" s="117" t="s">
        <v>223</v>
      </c>
      <c r="AC517" s="120" t="s">
        <v>224</v>
      </c>
      <c r="AD517" s="120" t="s">
        <v>225</v>
      </c>
      <c r="AE517" s="120">
        <v>1000</v>
      </c>
      <c r="AF517" s="121">
        <f>HOME!$F$18</f>
        <v>46204</v>
      </c>
      <c r="AG517" s="121">
        <f>HOME!$L$18</f>
        <v>46217</v>
      </c>
      <c r="AH517" s="122" t="b">
        <v>1</v>
      </c>
      <c r="AI517" s="176"/>
      <c r="AJ517" s="172"/>
      <c r="AK517" s="193"/>
      <c r="AL517" s="602"/>
      <c r="AM517" s="122"/>
      <c r="AN517" s="122"/>
    </row>
    <row r="518" spans="1:40" s="123" customFormat="1" ht="12.75" customHeight="1" x14ac:dyDescent="0.2">
      <c r="A518" s="411" t="s">
        <v>438</v>
      </c>
      <c r="B518" s="544" t="s">
        <v>236</v>
      </c>
      <c r="C518" s="411" t="s">
        <v>2151</v>
      </c>
      <c r="D518" s="553" t="s">
        <v>121</v>
      </c>
      <c r="E518" s="411" t="s">
        <v>81</v>
      </c>
      <c r="F518" s="562" t="s">
        <v>521</v>
      </c>
      <c r="G518" s="608"/>
      <c r="H518" s="557" t="s">
        <v>39</v>
      </c>
      <c r="I518" s="630">
        <v>85</v>
      </c>
      <c r="J518" s="630">
        <v>85</v>
      </c>
      <c r="K518" s="630">
        <v>85</v>
      </c>
      <c r="L518" s="550" t="s">
        <v>2036</v>
      </c>
      <c r="M518" s="558" t="s">
        <v>291</v>
      </c>
      <c r="N518" s="558">
        <v>37</v>
      </c>
      <c r="O518" s="559">
        <v>0</v>
      </c>
      <c r="P518" s="631">
        <v>0</v>
      </c>
      <c r="Q518" s="631">
        <v>20</v>
      </c>
      <c r="R518" s="632">
        <v>0</v>
      </c>
      <c r="S518" s="563">
        <v>0</v>
      </c>
      <c r="T518" s="560">
        <v>12</v>
      </c>
      <c r="U518" s="560">
        <v>10</v>
      </c>
      <c r="V518" s="560">
        <v>0</v>
      </c>
      <c r="W518" s="560">
        <v>0</v>
      </c>
      <c r="X518" s="560">
        <v>0</v>
      </c>
      <c r="Y518" s="560">
        <v>0</v>
      </c>
      <c r="Z518" s="560">
        <v>0</v>
      </c>
      <c r="AA518" s="119">
        <f>INDEX('SPECIAL CONDITIONS '!$A$9:$D$174,MATCH('PRINT TARIFF'!$E518,'SPECIAL CONDITIONS '!$C$9:$C$174,0),MATCH("ID",'SPECIAL CONDITIONS '!$A$8:$D$8,0))</f>
        <v>114</v>
      </c>
      <c r="AB518" s="117" t="s">
        <v>223</v>
      </c>
      <c r="AC518" s="120" t="s">
        <v>224</v>
      </c>
      <c r="AD518" s="120" t="s">
        <v>225</v>
      </c>
      <c r="AE518" s="120">
        <v>1000</v>
      </c>
      <c r="AF518" s="121">
        <f>HOME!$F$18</f>
        <v>46204</v>
      </c>
      <c r="AG518" s="121">
        <f>HOME!$L$18</f>
        <v>46217</v>
      </c>
      <c r="AH518" s="122" t="b">
        <v>1</v>
      </c>
      <c r="AI518" s="176"/>
      <c r="AJ518" s="172"/>
      <c r="AK518" s="193"/>
      <c r="AL518" s="602"/>
      <c r="AM518" s="122"/>
      <c r="AN518" s="122"/>
    </row>
    <row r="519" spans="1:40" s="123" customFormat="1" ht="12.75" customHeight="1" x14ac:dyDescent="0.2">
      <c r="A519" s="411" t="s">
        <v>440</v>
      </c>
      <c r="B519" s="544" t="s">
        <v>237</v>
      </c>
      <c r="C519" s="411" t="s">
        <v>2151</v>
      </c>
      <c r="D519" s="553" t="s">
        <v>121</v>
      </c>
      <c r="E519" s="411" t="s">
        <v>81</v>
      </c>
      <c r="F519" s="562" t="s">
        <v>521</v>
      </c>
      <c r="G519" s="608"/>
      <c r="H519" s="557" t="s">
        <v>39</v>
      </c>
      <c r="I519" s="630">
        <v>85</v>
      </c>
      <c r="J519" s="630">
        <v>85</v>
      </c>
      <c r="K519" s="630">
        <v>85</v>
      </c>
      <c r="L519" s="550" t="s">
        <v>2036</v>
      </c>
      <c r="M519" s="558" t="s">
        <v>291</v>
      </c>
      <c r="N519" s="558">
        <v>35</v>
      </c>
      <c r="O519" s="559">
        <v>0</v>
      </c>
      <c r="P519" s="631">
        <v>0</v>
      </c>
      <c r="Q519" s="631">
        <v>20</v>
      </c>
      <c r="R519" s="632">
        <v>0</v>
      </c>
      <c r="S519" s="563">
        <v>0</v>
      </c>
      <c r="T519" s="560">
        <v>12</v>
      </c>
      <c r="U519" s="560">
        <v>10</v>
      </c>
      <c r="V519" s="560">
        <v>0</v>
      </c>
      <c r="W519" s="560">
        <v>0</v>
      </c>
      <c r="X519" s="560">
        <v>0</v>
      </c>
      <c r="Y519" s="560">
        <v>0</v>
      </c>
      <c r="Z519" s="560">
        <v>0</v>
      </c>
      <c r="AA519" s="119">
        <f>INDEX('SPECIAL CONDITIONS '!$A$9:$D$174,MATCH('PRINT TARIFF'!$E519,'SPECIAL CONDITIONS '!$C$9:$C$174,0),MATCH("ID",'SPECIAL CONDITIONS '!$A$8:$D$8,0))</f>
        <v>114</v>
      </c>
      <c r="AB519" s="117" t="s">
        <v>223</v>
      </c>
      <c r="AC519" s="120" t="s">
        <v>224</v>
      </c>
      <c r="AD519" s="120" t="s">
        <v>225</v>
      </c>
      <c r="AE519" s="120">
        <v>1000</v>
      </c>
      <c r="AF519" s="121">
        <f>HOME!$F$18</f>
        <v>46204</v>
      </c>
      <c r="AG519" s="121">
        <f>HOME!$L$18</f>
        <v>46217</v>
      </c>
      <c r="AH519" s="122" t="b">
        <v>1</v>
      </c>
      <c r="AI519" s="176"/>
      <c r="AJ519" s="172"/>
      <c r="AK519" s="193"/>
      <c r="AL519" s="602"/>
      <c r="AM519" s="122"/>
      <c r="AN519" s="122"/>
    </row>
    <row r="520" spans="1:40" s="123" customFormat="1" ht="12.75" customHeight="1" x14ac:dyDescent="0.2">
      <c r="A520" s="411" t="s">
        <v>437</v>
      </c>
      <c r="B520" s="544" t="s">
        <v>238</v>
      </c>
      <c r="C520" s="411" t="s">
        <v>2151</v>
      </c>
      <c r="D520" s="553" t="s">
        <v>121</v>
      </c>
      <c r="E520" s="411" t="s">
        <v>81</v>
      </c>
      <c r="F520" s="562" t="s">
        <v>521</v>
      </c>
      <c r="G520" s="608"/>
      <c r="H520" s="557" t="s">
        <v>39</v>
      </c>
      <c r="I520" s="630">
        <v>85</v>
      </c>
      <c r="J520" s="630">
        <v>85</v>
      </c>
      <c r="K520" s="630">
        <v>85</v>
      </c>
      <c r="L520" s="550" t="s">
        <v>2036</v>
      </c>
      <c r="M520" s="558" t="s">
        <v>291</v>
      </c>
      <c r="N520" s="558">
        <v>38</v>
      </c>
      <c r="O520" s="559">
        <v>0</v>
      </c>
      <c r="P520" s="631">
        <v>0</v>
      </c>
      <c r="Q520" s="631">
        <v>20</v>
      </c>
      <c r="R520" s="632">
        <v>0</v>
      </c>
      <c r="S520" s="563">
        <v>0</v>
      </c>
      <c r="T520" s="560">
        <v>12</v>
      </c>
      <c r="U520" s="560">
        <v>10</v>
      </c>
      <c r="V520" s="560">
        <v>0</v>
      </c>
      <c r="W520" s="560">
        <v>0</v>
      </c>
      <c r="X520" s="560">
        <v>0</v>
      </c>
      <c r="Y520" s="560">
        <v>0</v>
      </c>
      <c r="Z520" s="560">
        <v>0</v>
      </c>
      <c r="AA520" s="119">
        <f>INDEX('SPECIAL CONDITIONS '!$A$9:$D$174,MATCH('PRINT TARIFF'!$E520,'SPECIAL CONDITIONS '!$C$9:$C$174,0),MATCH("ID",'SPECIAL CONDITIONS '!$A$8:$D$8,0))</f>
        <v>114</v>
      </c>
      <c r="AB520" s="117" t="s">
        <v>223</v>
      </c>
      <c r="AC520" s="120" t="s">
        <v>224</v>
      </c>
      <c r="AD520" s="120" t="s">
        <v>225</v>
      </c>
      <c r="AE520" s="120">
        <v>1000</v>
      </c>
      <c r="AF520" s="121">
        <f>HOME!$F$18</f>
        <v>46204</v>
      </c>
      <c r="AG520" s="121">
        <f>HOME!$L$18</f>
        <v>46217</v>
      </c>
      <c r="AH520" s="122" t="b">
        <v>1</v>
      </c>
      <c r="AI520" s="176"/>
      <c r="AJ520" s="172"/>
      <c r="AK520" s="193"/>
      <c r="AL520" s="602"/>
      <c r="AM520" s="122"/>
      <c r="AN520" s="122"/>
    </row>
    <row r="521" spans="1:40" s="123" customFormat="1" ht="12.75" customHeight="1" x14ac:dyDescent="0.2">
      <c r="A521" s="411" t="s">
        <v>436</v>
      </c>
      <c r="B521" s="544" t="s">
        <v>239</v>
      </c>
      <c r="C521" s="411" t="s">
        <v>2151</v>
      </c>
      <c r="D521" s="553" t="s">
        <v>121</v>
      </c>
      <c r="E521" s="411" t="s">
        <v>81</v>
      </c>
      <c r="F521" s="562" t="s">
        <v>521</v>
      </c>
      <c r="G521" s="608"/>
      <c r="H521" s="557" t="s">
        <v>39</v>
      </c>
      <c r="I521" s="630">
        <v>85</v>
      </c>
      <c r="J521" s="630">
        <v>85</v>
      </c>
      <c r="K521" s="630">
        <v>85</v>
      </c>
      <c r="L521" s="550" t="s">
        <v>2036</v>
      </c>
      <c r="M521" s="558" t="s">
        <v>291</v>
      </c>
      <c r="N521" s="558">
        <v>40</v>
      </c>
      <c r="O521" s="559">
        <v>0</v>
      </c>
      <c r="P521" s="631">
        <v>0</v>
      </c>
      <c r="Q521" s="631">
        <v>20</v>
      </c>
      <c r="R521" s="632">
        <v>0</v>
      </c>
      <c r="S521" s="563">
        <v>0</v>
      </c>
      <c r="T521" s="560">
        <v>12</v>
      </c>
      <c r="U521" s="560">
        <v>10</v>
      </c>
      <c r="V521" s="560">
        <v>0</v>
      </c>
      <c r="W521" s="560">
        <v>0</v>
      </c>
      <c r="X521" s="560">
        <v>0</v>
      </c>
      <c r="Y521" s="560">
        <v>0</v>
      </c>
      <c r="Z521" s="560">
        <v>0</v>
      </c>
      <c r="AA521" s="119">
        <f>INDEX('SPECIAL CONDITIONS '!$A$9:$D$174,MATCH('PRINT TARIFF'!$E521,'SPECIAL CONDITIONS '!$C$9:$C$174,0),MATCH("ID",'SPECIAL CONDITIONS '!$A$8:$D$8,0))</f>
        <v>114</v>
      </c>
      <c r="AB521" s="117" t="s">
        <v>223</v>
      </c>
      <c r="AC521" s="120" t="s">
        <v>224</v>
      </c>
      <c r="AD521" s="120" t="s">
        <v>225</v>
      </c>
      <c r="AE521" s="120">
        <v>1000</v>
      </c>
      <c r="AF521" s="121">
        <f>HOME!$F$18</f>
        <v>46204</v>
      </c>
      <c r="AG521" s="121">
        <f>HOME!$L$18</f>
        <v>46217</v>
      </c>
      <c r="AH521" s="122" t="b">
        <v>1</v>
      </c>
      <c r="AI521" s="176"/>
      <c r="AJ521" s="172"/>
      <c r="AK521" s="193"/>
      <c r="AL521" s="602"/>
      <c r="AM521" s="122"/>
      <c r="AN521" s="122"/>
    </row>
    <row r="522" spans="1:40" s="123" customFormat="1" ht="12.75" customHeight="1" x14ac:dyDescent="0.2">
      <c r="A522" s="411" t="s">
        <v>439</v>
      </c>
      <c r="B522" s="544" t="s">
        <v>235</v>
      </c>
      <c r="C522" s="411" t="s">
        <v>2151</v>
      </c>
      <c r="D522" s="553" t="s">
        <v>121</v>
      </c>
      <c r="E522" s="411" t="s">
        <v>401</v>
      </c>
      <c r="F522" s="562" t="s">
        <v>292</v>
      </c>
      <c r="G522" s="608"/>
      <c r="H522" s="557" t="s">
        <v>39</v>
      </c>
      <c r="I522" s="630">
        <v>80</v>
      </c>
      <c r="J522" s="630">
        <v>80</v>
      </c>
      <c r="K522" s="630">
        <v>80</v>
      </c>
      <c r="L522" s="550" t="s">
        <v>2036</v>
      </c>
      <c r="M522" s="558" t="s">
        <v>291</v>
      </c>
      <c r="N522" s="558">
        <v>42</v>
      </c>
      <c r="O522" s="559">
        <v>0</v>
      </c>
      <c r="P522" s="631">
        <v>0</v>
      </c>
      <c r="Q522" s="631">
        <v>20</v>
      </c>
      <c r="R522" s="632">
        <v>0</v>
      </c>
      <c r="S522" s="563">
        <v>0</v>
      </c>
      <c r="T522" s="560">
        <v>12</v>
      </c>
      <c r="U522" s="560">
        <v>10</v>
      </c>
      <c r="V522" s="560">
        <v>0</v>
      </c>
      <c r="W522" s="560">
        <v>0</v>
      </c>
      <c r="X522" s="560">
        <v>0</v>
      </c>
      <c r="Y522" s="560">
        <v>0</v>
      </c>
      <c r="Z522" s="560">
        <v>0</v>
      </c>
      <c r="AA522" s="119">
        <f>INDEX('SPECIAL CONDITIONS '!$A$9:$D$174,MATCH('PRINT TARIFF'!$E522,'SPECIAL CONDITIONS '!$C$9:$C$174,0),MATCH("ID",'SPECIAL CONDITIONS '!$A$8:$D$8,0))</f>
        <v>115</v>
      </c>
      <c r="AB522" s="117" t="s">
        <v>223</v>
      </c>
      <c r="AC522" s="120" t="s">
        <v>224</v>
      </c>
      <c r="AD522" s="120" t="s">
        <v>225</v>
      </c>
      <c r="AE522" s="120">
        <v>1000</v>
      </c>
      <c r="AF522" s="121">
        <f>HOME!$F$18</f>
        <v>46204</v>
      </c>
      <c r="AG522" s="121">
        <f>HOME!$L$18</f>
        <v>46217</v>
      </c>
      <c r="AH522" s="122" t="b">
        <v>1</v>
      </c>
      <c r="AI522" s="176"/>
      <c r="AJ522" s="172"/>
      <c r="AK522" s="193"/>
      <c r="AL522" s="602"/>
      <c r="AM522" s="122"/>
      <c r="AN522" s="122"/>
    </row>
    <row r="523" spans="1:40" s="123" customFormat="1" ht="12.75" customHeight="1" x14ac:dyDescent="0.2">
      <c r="A523" s="411" t="s">
        <v>438</v>
      </c>
      <c r="B523" s="544" t="s">
        <v>236</v>
      </c>
      <c r="C523" s="411" t="s">
        <v>2151</v>
      </c>
      <c r="D523" s="553" t="s">
        <v>121</v>
      </c>
      <c r="E523" s="411" t="s">
        <v>401</v>
      </c>
      <c r="F523" s="562" t="s">
        <v>292</v>
      </c>
      <c r="G523" s="608"/>
      <c r="H523" s="557" t="s">
        <v>39</v>
      </c>
      <c r="I523" s="630">
        <v>80</v>
      </c>
      <c r="J523" s="630">
        <v>80</v>
      </c>
      <c r="K523" s="630">
        <v>80</v>
      </c>
      <c r="L523" s="550" t="s">
        <v>2036</v>
      </c>
      <c r="M523" s="558" t="s">
        <v>291</v>
      </c>
      <c r="N523" s="558">
        <v>33</v>
      </c>
      <c r="O523" s="559">
        <v>0</v>
      </c>
      <c r="P523" s="631">
        <v>0</v>
      </c>
      <c r="Q523" s="631">
        <v>20</v>
      </c>
      <c r="R523" s="632">
        <v>0</v>
      </c>
      <c r="S523" s="563">
        <v>0</v>
      </c>
      <c r="T523" s="560">
        <v>12</v>
      </c>
      <c r="U523" s="560">
        <v>10</v>
      </c>
      <c r="V523" s="560">
        <v>0</v>
      </c>
      <c r="W523" s="560">
        <v>0</v>
      </c>
      <c r="X523" s="560">
        <v>0</v>
      </c>
      <c r="Y523" s="560">
        <v>0</v>
      </c>
      <c r="Z523" s="560">
        <v>0</v>
      </c>
      <c r="AA523" s="119">
        <f>INDEX('SPECIAL CONDITIONS '!$A$9:$D$174,MATCH('PRINT TARIFF'!$E523,'SPECIAL CONDITIONS '!$C$9:$C$174,0),MATCH("ID",'SPECIAL CONDITIONS '!$A$8:$D$8,0))</f>
        <v>115</v>
      </c>
      <c r="AB523" s="117" t="s">
        <v>223</v>
      </c>
      <c r="AC523" s="120" t="s">
        <v>224</v>
      </c>
      <c r="AD523" s="120" t="s">
        <v>225</v>
      </c>
      <c r="AE523" s="120">
        <v>1000</v>
      </c>
      <c r="AF523" s="121">
        <f>HOME!$F$18</f>
        <v>46204</v>
      </c>
      <c r="AG523" s="121">
        <f>HOME!$L$18</f>
        <v>46217</v>
      </c>
      <c r="AH523" s="122" t="b">
        <v>1</v>
      </c>
      <c r="AI523" s="176"/>
      <c r="AJ523" s="172"/>
      <c r="AK523" s="193"/>
      <c r="AL523" s="602"/>
      <c r="AM523" s="122"/>
      <c r="AN523" s="122"/>
    </row>
    <row r="524" spans="1:40" s="123" customFormat="1" ht="12.75" customHeight="1" x14ac:dyDescent="0.2">
      <c r="A524" s="411" t="s">
        <v>440</v>
      </c>
      <c r="B524" s="544" t="s">
        <v>237</v>
      </c>
      <c r="C524" s="411" t="s">
        <v>2151</v>
      </c>
      <c r="D524" s="553" t="s">
        <v>121</v>
      </c>
      <c r="E524" s="411" t="s">
        <v>401</v>
      </c>
      <c r="F524" s="562" t="s">
        <v>292</v>
      </c>
      <c r="G524" s="608"/>
      <c r="H524" s="557" t="s">
        <v>39</v>
      </c>
      <c r="I524" s="630">
        <v>80</v>
      </c>
      <c r="J524" s="630">
        <v>80</v>
      </c>
      <c r="K524" s="630">
        <v>80</v>
      </c>
      <c r="L524" s="550" t="s">
        <v>2036</v>
      </c>
      <c r="M524" s="558" t="s">
        <v>291</v>
      </c>
      <c r="N524" s="558">
        <v>30</v>
      </c>
      <c r="O524" s="559">
        <v>0</v>
      </c>
      <c r="P524" s="631">
        <v>0</v>
      </c>
      <c r="Q524" s="631">
        <v>20</v>
      </c>
      <c r="R524" s="632">
        <v>0</v>
      </c>
      <c r="S524" s="563">
        <v>0</v>
      </c>
      <c r="T524" s="560">
        <v>12</v>
      </c>
      <c r="U524" s="560">
        <v>10</v>
      </c>
      <c r="V524" s="560">
        <v>0</v>
      </c>
      <c r="W524" s="560">
        <v>0</v>
      </c>
      <c r="X524" s="560">
        <v>0</v>
      </c>
      <c r="Y524" s="560">
        <v>0</v>
      </c>
      <c r="Z524" s="560">
        <v>0</v>
      </c>
      <c r="AA524" s="119">
        <f>INDEX('SPECIAL CONDITIONS '!$A$9:$D$174,MATCH('PRINT TARIFF'!$E524,'SPECIAL CONDITIONS '!$C$9:$C$174,0),MATCH("ID",'SPECIAL CONDITIONS '!$A$8:$D$8,0))</f>
        <v>115</v>
      </c>
      <c r="AB524" s="117" t="s">
        <v>223</v>
      </c>
      <c r="AC524" s="120" t="s">
        <v>224</v>
      </c>
      <c r="AD524" s="120" t="s">
        <v>225</v>
      </c>
      <c r="AE524" s="120">
        <v>1000</v>
      </c>
      <c r="AF524" s="121">
        <f>HOME!$F$18</f>
        <v>46204</v>
      </c>
      <c r="AG524" s="121">
        <f>HOME!$L$18</f>
        <v>46217</v>
      </c>
      <c r="AH524" s="122" t="b">
        <v>1</v>
      </c>
      <c r="AI524" s="176"/>
      <c r="AJ524" s="172"/>
      <c r="AK524" s="193"/>
      <c r="AL524" s="602"/>
      <c r="AM524" s="122"/>
      <c r="AN524" s="122"/>
    </row>
    <row r="525" spans="1:40" s="123" customFormat="1" ht="12.75" customHeight="1" x14ac:dyDescent="0.2">
      <c r="A525" s="411" t="s">
        <v>437</v>
      </c>
      <c r="B525" s="544" t="s">
        <v>238</v>
      </c>
      <c r="C525" s="411" t="s">
        <v>2151</v>
      </c>
      <c r="D525" s="553" t="s">
        <v>121</v>
      </c>
      <c r="E525" s="411" t="s">
        <v>401</v>
      </c>
      <c r="F525" s="562" t="s">
        <v>292</v>
      </c>
      <c r="G525" s="608"/>
      <c r="H525" s="557" t="s">
        <v>39</v>
      </c>
      <c r="I525" s="630">
        <v>80</v>
      </c>
      <c r="J525" s="630">
        <v>80</v>
      </c>
      <c r="K525" s="630">
        <v>80</v>
      </c>
      <c r="L525" s="550" t="s">
        <v>2036</v>
      </c>
      <c r="M525" s="558" t="s">
        <v>291</v>
      </c>
      <c r="N525" s="558">
        <v>34</v>
      </c>
      <c r="O525" s="559">
        <v>0</v>
      </c>
      <c r="P525" s="631">
        <v>0</v>
      </c>
      <c r="Q525" s="631">
        <v>20</v>
      </c>
      <c r="R525" s="632">
        <v>0</v>
      </c>
      <c r="S525" s="563">
        <v>0</v>
      </c>
      <c r="T525" s="560">
        <v>12</v>
      </c>
      <c r="U525" s="560">
        <v>10</v>
      </c>
      <c r="V525" s="560">
        <v>0</v>
      </c>
      <c r="W525" s="560">
        <v>0</v>
      </c>
      <c r="X525" s="560">
        <v>0</v>
      </c>
      <c r="Y525" s="560">
        <v>0</v>
      </c>
      <c r="Z525" s="560">
        <v>0</v>
      </c>
      <c r="AA525" s="119">
        <f>INDEX('SPECIAL CONDITIONS '!$A$9:$D$174,MATCH('PRINT TARIFF'!$E525,'SPECIAL CONDITIONS '!$C$9:$C$174,0),MATCH("ID",'SPECIAL CONDITIONS '!$A$8:$D$8,0))</f>
        <v>115</v>
      </c>
      <c r="AB525" s="117" t="s">
        <v>223</v>
      </c>
      <c r="AC525" s="120" t="s">
        <v>224</v>
      </c>
      <c r="AD525" s="120" t="s">
        <v>225</v>
      </c>
      <c r="AE525" s="120">
        <v>1000</v>
      </c>
      <c r="AF525" s="121">
        <f>HOME!$F$18</f>
        <v>46204</v>
      </c>
      <c r="AG525" s="121">
        <f>HOME!$L$18</f>
        <v>46217</v>
      </c>
      <c r="AH525" s="122" t="b">
        <v>1</v>
      </c>
      <c r="AI525" s="176"/>
      <c r="AJ525" s="172"/>
      <c r="AK525" s="193"/>
      <c r="AL525" s="602"/>
      <c r="AM525" s="122"/>
      <c r="AN525" s="122"/>
    </row>
    <row r="526" spans="1:40" s="123" customFormat="1" ht="12.75" customHeight="1" x14ac:dyDescent="0.2">
      <c r="A526" s="411" t="s">
        <v>436</v>
      </c>
      <c r="B526" s="544" t="s">
        <v>239</v>
      </c>
      <c r="C526" s="411" t="s">
        <v>2151</v>
      </c>
      <c r="D526" s="553" t="s">
        <v>121</v>
      </c>
      <c r="E526" s="411" t="s">
        <v>401</v>
      </c>
      <c r="F526" s="562" t="s">
        <v>292</v>
      </c>
      <c r="G526" s="608"/>
      <c r="H526" s="557" t="s">
        <v>39</v>
      </c>
      <c r="I526" s="630">
        <v>80</v>
      </c>
      <c r="J526" s="630">
        <v>80</v>
      </c>
      <c r="K526" s="630">
        <v>80</v>
      </c>
      <c r="L526" s="550" t="s">
        <v>2036</v>
      </c>
      <c r="M526" s="558" t="s">
        <v>291</v>
      </c>
      <c r="N526" s="558">
        <v>35</v>
      </c>
      <c r="O526" s="559">
        <v>0</v>
      </c>
      <c r="P526" s="631">
        <v>0</v>
      </c>
      <c r="Q526" s="631">
        <v>20</v>
      </c>
      <c r="R526" s="632">
        <v>0</v>
      </c>
      <c r="S526" s="563">
        <v>0</v>
      </c>
      <c r="T526" s="560">
        <v>12</v>
      </c>
      <c r="U526" s="560">
        <v>10</v>
      </c>
      <c r="V526" s="560">
        <v>0</v>
      </c>
      <c r="W526" s="560">
        <v>0</v>
      </c>
      <c r="X526" s="560">
        <v>0</v>
      </c>
      <c r="Y526" s="560">
        <v>0</v>
      </c>
      <c r="Z526" s="560">
        <v>0</v>
      </c>
      <c r="AA526" s="119">
        <f>INDEX('SPECIAL CONDITIONS '!$A$9:$D$174,MATCH('PRINT TARIFF'!$E526,'SPECIAL CONDITIONS '!$C$9:$C$174,0),MATCH("ID",'SPECIAL CONDITIONS '!$A$8:$D$8,0))</f>
        <v>115</v>
      </c>
      <c r="AB526" s="117" t="s">
        <v>223</v>
      </c>
      <c r="AC526" s="120" t="s">
        <v>224</v>
      </c>
      <c r="AD526" s="120" t="s">
        <v>225</v>
      </c>
      <c r="AE526" s="120">
        <v>1000</v>
      </c>
      <c r="AF526" s="121">
        <f>HOME!$F$18</f>
        <v>46204</v>
      </c>
      <c r="AG526" s="121">
        <f>HOME!$L$18</f>
        <v>46217</v>
      </c>
      <c r="AH526" s="122" t="b">
        <v>1</v>
      </c>
      <c r="AI526" s="176"/>
      <c r="AJ526" s="172"/>
      <c r="AK526" s="193"/>
      <c r="AL526" s="602"/>
      <c r="AM526" s="122"/>
      <c r="AN526" s="122"/>
    </row>
    <row r="527" spans="1:40" s="123" customFormat="1" ht="12.75" customHeight="1" x14ac:dyDescent="0.2">
      <c r="A527" s="411" t="s">
        <v>439</v>
      </c>
      <c r="B527" s="544" t="s">
        <v>235</v>
      </c>
      <c r="C527" s="411" t="s">
        <v>2151</v>
      </c>
      <c r="D527" s="411" t="s">
        <v>121</v>
      </c>
      <c r="E527" s="411" t="s">
        <v>452</v>
      </c>
      <c r="F527" s="565" t="s">
        <v>293</v>
      </c>
      <c r="G527" s="610"/>
      <c r="H527" s="557" t="s">
        <v>39</v>
      </c>
      <c r="I527" s="630">
        <v>129</v>
      </c>
      <c r="J527" s="630">
        <v>129</v>
      </c>
      <c r="K527" s="630">
        <v>129</v>
      </c>
      <c r="L527" s="550" t="s">
        <v>2036</v>
      </c>
      <c r="M527" s="558" t="s">
        <v>291</v>
      </c>
      <c r="N527" s="558">
        <v>42</v>
      </c>
      <c r="O527" s="559">
        <v>0</v>
      </c>
      <c r="P527" s="631">
        <v>0</v>
      </c>
      <c r="Q527" s="631">
        <v>20</v>
      </c>
      <c r="R527" s="632">
        <v>0</v>
      </c>
      <c r="S527" s="563">
        <v>0</v>
      </c>
      <c r="T527" s="560">
        <v>12</v>
      </c>
      <c r="U527" s="560">
        <v>10</v>
      </c>
      <c r="V527" s="560">
        <v>0</v>
      </c>
      <c r="W527" s="560">
        <v>0</v>
      </c>
      <c r="X527" s="560">
        <v>0</v>
      </c>
      <c r="Y527" s="560">
        <v>0</v>
      </c>
      <c r="Z527" s="560">
        <v>0</v>
      </c>
      <c r="AA527" s="119">
        <f>INDEX('SPECIAL CONDITIONS '!$A$9:$D$174,MATCH('PRINT TARIFF'!$E527,'SPECIAL CONDITIONS '!$C$9:$C$174,0),MATCH("ID",'SPECIAL CONDITIONS '!$A$8:$D$8,0))</f>
        <v>116</v>
      </c>
      <c r="AB527" s="117" t="s">
        <v>223</v>
      </c>
      <c r="AC527" s="120" t="s">
        <v>224</v>
      </c>
      <c r="AD527" s="120" t="s">
        <v>225</v>
      </c>
      <c r="AE527" s="120">
        <v>1000</v>
      </c>
      <c r="AF527" s="121">
        <f>HOME!$F$18</f>
        <v>46204</v>
      </c>
      <c r="AG527" s="121">
        <f>HOME!$L$18</f>
        <v>46217</v>
      </c>
      <c r="AH527" s="122" t="b">
        <v>1</v>
      </c>
      <c r="AI527" s="176"/>
      <c r="AJ527" s="172"/>
      <c r="AK527" s="193"/>
      <c r="AL527" s="602"/>
      <c r="AM527" s="122"/>
      <c r="AN527" s="122"/>
    </row>
    <row r="528" spans="1:40" s="123" customFormat="1" ht="12.75" customHeight="1" x14ac:dyDescent="0.2">
      <c r="A528" s="411" t="s">
        <v>438</v>
      </c>
      <c r="B528" s="544" t="s">
        <v>236</v>
      </c>
      <c r="C528" s="411" t="s">
        <v>2151</v>
      </c>
      <c r="D528" s="411" t="s">
        <v>121</v>
      </c>
      <c r="E528" s="411" t="s">
        <v>452</v>
      </c>
      <c r="F528" s="565" t="s">
        <v>293</v>
      </c>
      <c r="G528" s="610"/>
      <c r="H528" s="557" t="s">
        <v>39</v>
      </c>
      <c r="I528" s="630">
        <v>129</v>
      </c>
      <c r="J528" s="630">
        <v>129</v>
      </c>
      <c r="K528" s="630">
        <v>129</v>
      </c>
      <c r="L528" s="550" t="s">
        <v>2036</v>
      </c>
      <c r="M528" s="558" t="s">
        <v>291</v>
      </c>
      <c r="N528" s="558">
        <v>33</v>
      </c>
      <c r="O528" s="559">
        <v>0</v>
      </c>
      <c r="P528" s="631">
        <v>0</v>
      </c>
      <c r="Q528" s="631">
        <v>20</v>
      </c>
      <c r="R528" s="632">
        <v>0</v>
      </c>
      <c r="S528" s="563">
        <v>0</v>
      </c>
      <c r="T528" s="560">
        <v>12</v>
      </c>
      <c r="U528" s="560">
        <v>10</v>
      </c>
      <c r="V528" s="560">
        <v>0</v>
      </c>
      <c r="W528" s="560">
        <v>0</v>
      </c>
      <c r="X528" s="560">
        <v>0</v>
      </c>
      <c r="Y528" s="560">
        <v>0</v>
      </c>
      <c r="Z528" s="560">
        <v>0</v>
      </c>
      <c r="AA528" s="119">
        <f>INDEX('SPECIAL CONDITIONS '!$A$9:$D$174,MATCH('PRINT TARIFF'!$E528,'SPECIAL CONDITIONS '!$C$9:$C$174,0),MATCH("ID",'SPECIAL CONDITIONS '!$A$8:$D$8,0))</f>
        <v>116</v>
      </c>
      <c r="AB528" s="117" t="s">
        <v>223</v>
      </c>
      <c r="AC528" s="120" t="s">
        <v>224</v>
      </c>
      <c r="AD528" s="120" t="s">
        <v>225</v>
      </c>
      <c r="AE528" s="120">
        <v>1000</v>
      </c>
      <c r="AF528" s="121">
        <f>HOME!$F$18</f>
        <v>46204</v>
      </c>
      <c r="AG528" s="121">
        <f>HOME!$L$18</f>
        <v>46217</v>
      </c>
      <c r="AH528" s="122" t="b">
        <v>1</v>
      </c>
      <c r="AI528" s="176"/>
      <c r="AJ528" s="172"/>
      <c r="AK528" s="193"/>
      <c r="AL528" s="602"/>
      <c r="AM528" s="122"/>
      <c r="AN528" s="122"/>
    </row>
    <row r="529" spans="1:55" s="123" customFormat="1" ht="12.75" customHeight="1" x14ac:dyDescent="0.2">
      <c r="A529" s="411" t="s">
        <v>440</v>
      </c>
      <c r="B529" s="544" t="s">
        <v>237</v>
      </c>
      <c r="C529" s="411" t="s">
        <v>2151</v>
      </c>
      <c r="D529" s="411" t="s">
        <v>121</v>
      </c>
      <c r="E529" s="411" t="s">
        <v>452</v>
      </c>
      <c r="F529" s="565" t="s">
        <v>293</v>
      </c>
      <c r="G529" s="610"/>
      <c r="H529" s="557" t="s">
        <v>39</v>
      </c>
      <c r="I529" s="630">
        <v>129</v>
      </c>
      <c r="J529" s="630">
        <v>129</v>
      </c>
      <c r="K529" s="630">
        <v>129</v>
      </c>
      <c r="L529" s="550" t="s">
        <v>2036</v>
      </c>
      <c r="M529" s="558" t="s">
        <v>291</v>
      </c>
      <c r="N529" s="558">
        <v>30</v>
      </c>
      <c r="O529" s="559">
        <v>0</v>
      </c>
      <c r="P529" s="631">
        <v>0</v>
      </c>
      <c r="Q529" s="631">
        <v>20</v>
      </c>
      <c r="R529" s="632">
        <v>0</v>
      </c>
      <c r="S529" s="563">
        <v>0</v>
      </c>
      <c r="T529" s="560">
        <v>12</v>
      </c>
      <c r="U529" s="560">
        <v>10</v>
      </c>
      <c r="V529" s="560">
        <v>0</v>
      </c>
      <c r="W529" s="560">
        <v>0</v>
      </c>
      <c r="X529" s="560">
        <v>0</v>
      </c>
      <c r="Y529" s="560">
        <v>0</v>
      </c>
      <c r="Z529" s="560">
        <v>0</v>
      </c>
      <c r="AA529" s="119">
        <f>INDEX('SPECIAL CONDITIONS '!$A$9:$D$174,MATCH('PRINT TARIFF'!$E529,'SPECIAL CONDITIONS '!$C$9:$C$174,0),MATCH("ID",'SPECIAL CONDITIONS '!$A$8:$D$8,0))</f>
        <v>116</v>
      </c>
      <c r="AB529" s="117" t="s">
        <v>223</v>
      </c>
      <c r="AC529" s="120" t="s">
        <v>224</v>
      </c>
      <c r="AD529" s="120" t="s">
        <v>225</v>
      </c>
      <c r="AE529" s="120">
        <v>1000</v>
      </c>
      <c r="AF529" s="121">
        <f>HOME!$F$18</f>
        <v>46204</v>
      </c>
      <c r="AG529" s="121">
        <f>HOME!$L$18</f>
        <v>46217</v>
      </c>
      <c r="AH529" s="122" t="b">
        <v>1</v>
      </c>
      <c r="AI529" s="176"/>
      <c r="AJ529" s="172"/>
      <c r="AK529" s="193"/>
      <c r="AL529" s="602"/>
      <c r="AM529" s="122"/>
      <c r="AN529" s="122"/>
    </row>
    <row r="530" spans="1:55" s="123" customFormat="1" ht="12.75" customHeight="1" x14ac:dyDescent="0.2">
      <c r="A530" s="411" t="s">
        <v>437</v>
      </c>
      <c r="B530" s="544" t="s">
        <v>238</v>
      </c>
      <c r="C530" s="411" t="s">
        <v>2151</v>
      </c>
      <c r="D530" s="411" t="s">
        <v>121</v>
      </c>
      <c r="E530" s="411" t="s">
        <v>452</v>
      </c>
      <c r="F530" s="565" t="s">
        <v>293</v>
      </c>
      <c r="G530" s="610"/>
      <c r="H530" s="557" t="s">
        <v>39</v>
      </c>
      <c r="I530" s="630">
        <v>129</v>
      </c>
      <c r="J530" s="630">
        <v>129</v>
      </c>
      <c r="K530" s="630">
        <v>129</v>
      </c>
      <c r="L530" s="550" t="s">
        <v>2036</v>
      </c>
      <c r="M530" s="558" t="s">
        <v>291</v>
      </c>
      <c r="N530" s="558">
        <v>34</v>
      </c>
      <c r="O530" s="559">
        <v>0</v>
      </c>
      <c r="P530" s="631">
        <v>0</v>
      </c>
      <c r="Q530" s="631">
        <v>20</v>
      </c>
      <c r="R530" s="632">
        <v>0</v>
      </c>
      <c r="S530" s="563">
        <v>0</v>
      </c>
      <c r="T530" s="560">
        <v>12</v>
      </c>
      <c r="U530" s="560">
        <v>10</v>
      </c>
      <c r="V530" s="560">
        <v>0</v>
      </c>
      <c r="W530" s="560">
        <v>0</v>
      </c>
      <c r="X530" s="560">
        <v>0</v>
      </c>
      <c r="Y530" s="560">
        <v>0</v>
      </c>
      <c r="Z530" s="560">
        <v>0</v>
      </c>
      <c r="AA530" s="119">
        <f>INDEX('SPECIAL CONDITIONS '!$A$9:$D$174,MATCH('PRINT TARIFF'!$E530,'SPECIAL CONDITIONS '!$C$9:$C$174,0),MATCH("ID",'SPECIAL CONDITIONS '!$A$8:$D$8,0))</f>
        <v>116</v>
      </c>
      <c r="AB530" s="117" t="s">
        <v>223</v>
      </c>
      <c r="AC530" s="120" t="s">
        <v>224</v>
      </c>
      <c r="AD530" s="120" t="s">
        <v>225</v>
      </c>
      <c r="AE530" s="120">
        <v>1000</v>
      </c>
      <c r="AF530" s="121">
        <f>HOME!$F$18</f>
        <v>46204</v>
      </c>
      <c r="AG530" s="121">
        <f>HOME!$L$18</f>
        <v>46217</v>
      </c>
      <c r="AH530" s="122" t="b">
        <v>1</v>
      </c>
      <c r="AI530" s="176"/>
      <c r="AJ530" s="172"/>
      <c r="AK530" s="193"/>
      <c r="AL530" s="602"/>
      <c r="AM530" s="122"/>
      <c r="AN530" s="122"/>
    </row>
    <row r="531" spans="1:55" ht="24" x14ac:dyDescent="0.2">
      <c r="A531" s="411" t="s">
        <v>436</v>
      </c>
      <c r="B531" s="544" t="s">
        <v>239</v>
      </c>
      <c r="C531" s="411" t="s">
        <v>2151</v>
      </c>
      <c r="D531" s="411" t="s">
        <v>121</v>
      </c>
      <c r="E531" s="411" t="s">
        <v>452</v>
      </c>
      <c r="F531" s="565" t="s">
        <v>293</v>
      </c>
      <c r="G531" s="610"/>
      <c r="H531" s="557" t="s">
        <v>39</v>
      </c>
      <c r="I531" s="630">
        <v>129</v>
      </c>
      <c r="J531" s="630">
        <v>129</v>
      </c>
      <c r="K531" s="630">
        <v>129</v>
      </c>
      <c r="L531" s="550" t="s">
        <v>2036</v>
      </c>
      <c r="M531" s="558" t="s">
        <v>291</v>
      </c>
      <c r="N531" s="558">
        <v>35</v>
      </c>
      <c r="O531" s="559">
        <v>0</v>
      </c>
      <c r="P531" s="631">
        <v>0</v>
      </c>
      <c r="Q531" s="631">
        <v>20</v>
      </c>
      <c r="R531" s="632">
        <v>0</v>
      </c>
      <c r="S531" s="563">
        <v>0</v>
      </c>
      <c r="T531" s="560">
        <v>12</v>
      </c>
      <c r="U531" s="560">
        <v>10</v>
      </c>
      <c r="V531" s="560">
        <v>0</v>
      </c>
      <c r="W531" s="560">
        <v>0</v>
      </c>
      <c r="X531" s="560">
        <v>0</v>
      </c>
      <c r="Y531" s="560">
        <v>0</v>
      </c>
      <c r="Z531" s="560">
        <v>0</v>
      </c>
      <c r="AA531" s="119">
        <f>INDEX('SPECIAL CONDITIONS '!$A$9:$D$174,MATCH('PRINT TARIFF'!$E531,'SPECIAL CONDITIONS '!$C$9:$C$174,0),MATCH("ID",'SPECIAL CONDITIONS '!$A$8:$D$8,0))</f>
        <v>116</v>
      </c>
      <c r="AB531" s="117" t="s">
        <v>223</v>
      </c>
      <c r="AC531" s="120" t="s">
        <v>224</v>
      </c>
      <c r="AD531" s="120" t="s">
        <v>225</v>
      </c>
      <c r="AE531" s="120">
        <v>1000</v>
      </c>
      <c r="AF531" s="121">
        <f>HOME!$F$18</f>
        <v>46204</v>
      </c>
      <c r="AG531" s="121">
        <f>HOME!$L$18</f>
        <v>46217</v>
      </c>
      <c r="AH531" s="122" t="b">
        <v>1</v>
      </c>
      <c r="AI531" s="176"/>
      <c r="AJ531" s="172"/>
      <c r="AK531" s="193"/>
      <c r="AL531" s="602"/>
      <c r="AM531" s="122"/>
      <c r="AN531" s="122"/>
      <c r="AO531" s="123"/>
      <c r="AP531" s="123"/>
      <c r="AQ531" s="123"/>
      <c r="AR531" s="123"/>
      <c r="AS531" s="123"/>
      <c r="AT531" s="123"/>
      <c r="AU531" s="123"/>
      <c r="AV531" s="123"/>
      <c r="AW531" s="123"/>
      <c r="AX531" s="123"/>
      <c r="AY531" s="123"/>
      <c r="AZ531" s="123"/>
      <c r="BA531" s="123"/>
      <c r="BB531" s="123"/>
      <c r="BC531" s="123"/>
    </row>
    <row r="532" spans="1:55" ht="24" x14ac:dyDescent="0.2">
      <c r="A532" s="411" t="s">
        <v>439</v>
      </c>
      <c r="B532" s="544" t="s">
        <v>235</v>
      </c>
      <c r="C532" s="411" t="s">
        <v>2151</v>
      </c>
      <c r="D532" s="411" t="s">
        <v>121</v>
      </c>
      <c r="E532" s="411" t="s">
        <v>453</v>
      </c>
      <c r="F532" s="565" t="s">
        <v>522</v>
      </c>
      <c r="G532" s="610"/>
      <c r="H532" s="557" t="s">
        <v>39</v>
      </c>
      <c r="I532" s="630">
        <v>109</v>
      </c>
      <c r="J532" s="630">
        <v>109</v>
      </c>
      <c r="K532" s="630">
        <v>109</v>
      </c>
      <c r="L532" s="550" t="s">
        <v>2036</v>
      </c>
      <c r="M532" s="558" t="s">
        <v>291</v>
      </c>
      <c r="N532" s="558">
        <v>50</v>
      </c>
      <c r="O532" s="559">
        <v>0</v>
      </c>
      <c r="P532" s="631">
        <v>0</v>
      </c>
      <c r="Q532" s="631">
        <v>20</v>
      </c>
      <c r="R532" s="632">
        <v>0</v>
      </c>
      <c r="S532" s="563">
        <v>0</v>
      </c>
      <c r="T532" s="560">
        <v>12</v>
      </c>
      <c r="U532" s="560">
        <v>10</v>
      </c>
      <c r="V532" s="560">
        <v>0</v>
      </c>
      <c r="W532" s="560">
        <v>0</v>
      </c>
      <c r="X532" s="560">
        <v>0</v>
      </c>
      <c r="Y532" s="560">
        <v>0</v>
      </c>
      <c r="Z532" s="560">
        <v>0</v>
      </c>
      <c r="AA532" s="119">
        <f>INDEX('SPECIAL CONDITIONS '!$A$9:$D$174,MATCH('PRINT TARIFF'!$E532,'SPECIAL CONDITIONS '!$C$9:$C$174,0),MATCH("ID",'SPECIAL CONDITIONS '!$A$8:$D$8,0))</f>
        <v>117</v>
      </c>
      <c r="AB532" s="117" t="s">
        <v>223</v>
      </c>
      <c r="AC532" s="120" t="s">
        <v>224</v>
      </c>
      <c r="AD532" s="120" t="s">
        <v>225</v>
      </c>
      <c r="AE532" s="120">
        <v>1000</v>
      </c>
      <c r="AF532" s="121">
        <f>HOME!$F$18</f>
        <v>46204</v>
      </c>
      <c r="AG532" s="121">
        <f>HOME!$L$18</f>
        <v>46217</v>
      </c>
      <c r="AH532" s="122" t="b">
        <v>1</v>
      </c>
      <c r="AI532" s="176"/>
      <c r="AJ532" s="172"/>
      <c r="AK532" s="193"/>
      <c r="AL532" s="602"/>
      <c r="AM532" s="122"/>
      <c r="AN532" s="122"/>
      <c r="AO532" s="123"/>
      <c r="AP532" s="123"/>
      <c r="AQ532" s="123"/>
      <c r="AR532" s="123"/>
      <c r="AS532" s="123"/>
      <c r="AT532" s="123"/>
      <c r="AU532" s="123"/>
      <c r="AV532" s="123"/>
      <c r="AW532" s="123"/>
      <c r="AX532" s="123"/>
      <c r="AY532" s="123"/>
      <c r="AZ532" s="123"/>
      <c r="BA532" s="123"/>
      <c r="BB532" s="123"/>
      <c r="BC532" s="123"/>
    </row>
    <row r="533" spans="1:55" ht="24" x14ac:dyDescent="0.2">
      <c r="A533" s="411" t="s">
        <v>438</v>
      </c>
      <c r="B533" s="544" t="s">
        <v>236</v>
      </c>
      <c r="C533" s="411" t="s">
        <v>2151</v>
      </c>
      <c r="D533" s="411" t="s">
        <v>121</v>
      </c>
      <c r="E533" s="411" t="s">
        <v>453</v>
      </c>
      <c r="F533" s="565" t="s">
        <v>522</v>
      </c>
      <c r="G533" s="610"/>
      <c r="H533" s="557" t="s">
        <v>39</v>
      </c>
      <c r="I533" s="630">
        <v>109</v>
      </c>
      <c r="J533" s="630">
        <v>109</v>
      </c>
      <c r="K533" s="630">
        <v>109</v>
      </c>
      <c r="L533" s="550" t="s">
        <v>2036</v>
      </c>
      <c r="M533" s="558" t="s">
        <v>291</v>
      </c>
      <c r="N533" s="558">
        <v>42</v>
      </c>
      <c r="O533" s="559">
        <v>0</v>
      </c>
      <c r="P533" s="631">
        <v>0</v>
      </c>
      <c r="Q533" s="631">
        <v>20</v>
      </c>
      <c r="R533" s="632">
        <v>0</v>
      </c>
      <c r="S533" s="563">
        <v>0</v>
      </c>
      <c r="T533" s="560">
        <v>12</v>
      </c>
      <c r="U533" s="560">
        <v>10</v>
      </c>
      <c r="V533" s="560">
        <v>0</v>
      </c>
      <c r="W533" s="560">
        <v>0</v>
      </c>
      <c r="X533" s="560">
        <v>0</v>
      </c>
      <c r="Y533" s="560">
        <v>0</v>
      </c>
      <c r="Z533" s="560">
        <v>0</v>
      </c>
      <c r="AA533" s="119">
        <f>INDEX('SPECIAL CONDITIONS '!$A$9:$D$174,MATCH('PRINT TARIFF'!$E533,'SPECIAL CONDITIONS '!$C$9:$C$174,0),MATCH("ID",'SPECIAL CONDITIONS '!$A$8:$D$8,0))</f>
        <v>117</v>
      </c>
      <c r="AB533" s="117" t="s">
        <v>223</v>
      </c>
      <c r="AC533" s="120" t="s">
        <v>224</v>
      </c>
      <c r="AD533" s="120" t="s">
        <v>225</v>
      </c>
      <c r="AE533" s="120">
        <v>1000</v>
      </c>
      <c r="AF533" s="121">
        <f>HOME!$F$18</f>
        <v>46204</v>
      </c>
      <c r="AG533" s="121">
        <f>HOME!$L$18</f>
        <v>46217</v>
      </c>
      <c r="AH533" s="122" t="b">
        <v>1</v>
      </c>
      <c r="AI533" s="176"/>
      <c r="AJ533" s="172"/>
      <c r="AK533" s="193"/>
      <c r="AL533" s="602"/>
      <c r="AM533" s="122"/>
      <c r="AN533" s="122"/>
      <c r="AO533" s="123"/>
      <c r="AP533" s="123"/>
      <c r="AQ533" s="123"/>
      <c r="AR533" s="123"/>
      <c r="AS533" s="123"/>
      <c r="AT533" s="123"/>
      <c r="AU533" s="123"/>
      <c r="AV533" s="123"/>
      <c r="AW533" s="123"/>
      <c r="AX533" s="123"/>
      <c r="AY533" s="123"/>
      <c r="AZ533" s="123"/>
      <c r="BA533" s="123"/>
      <c r="BB533" s="123"/>
      <c r="BC533" s="123"/>
    </row>
    <row r="534" spans="1:55" ht="24" x14ac:dyDescent="0.2">
      <c r="A534" s="411" t="s">
        <v>440</v>
      </c>
      <c r="B534" s="544" t="s">
        <v>237</v>
      </c>
      <c r="C534" s="411" t="s">
        <v>2151</v>
      </c>
      <c r="D534" s="411" t="s">
        <v>121</v>
      </c>
      <c r="E534" s="411" t="s">
        <v>453</v>
      </c>
      <c r="F534" s="565" t="s">
        <v>522</v>
      </c>
      <c r="G534" s="610"/>
      <c r="H534" s="557" t="s">
        <v>39</v>
      </c>
      <c r="I534" s="630">
        <v>109</v>
      </c>
      <c r="J534" s="630">
        <v>109</v>
      </c>
      <c r="K534" s="630">
        <v>109</v>
      </c>
      <c r="L534" s="550" t="s">
        <v>2036</v>
      </c>
      <c r="M534" s="558" t="s">
        <v>291</v>
      </c>
      <c r="N534" s="558">
        <v>40</v>
      </c>
      <c r="O534" s="559">
        <v>0</v>
      </c>
      <c r="P534" s="631">
        <v>0</v>
      </c>
      <c r="Q534" s="631">
        <v>20</v>
      </c>
      <c r="R534" s="632">
        <v>0</v>
      </c>
      <c r="S534" s="563">
        <v>0</v>
      </c>
      <c r="T534" s="560">
        <v>12</v>
      </c>
      <c r="U534" s="560">
        <v>10</v>
      </c>
      <c r="V534" s="560">
        <v>0</v>
      </c>
      <c r="W534" s="560">
        <v>0</v>
      </c>
      <c r="X534" s="560">
        <v>0</v>
      </c>
      <c r="Y534" s="560">
        <v>0</v>
      </c>
      <c r="Z534" s="560">
        <v>0</v>
      </c>
      <c r="AA534" s="119">
        <f>INDEX('SPECIAL CONDITIONS '!$A$9:$D$174,MATCH('PRINT TARIFF'!$E534,'SPECIAL CONDITIONS '!$C$9:$C$174,0),MATCH("ID",'SPECIAL CONDITIONS '!$A$8:$D$8,0))</f>
        <v>117</v>
      </c>
      <c r="AB534" s="117" t="s">
        <v>223</v>
      </c>
      <c r="AC534" s="120" t="s">
        <v>224</v>
      </c>
      <c r="AD534" s="120" t="s">
        <v>225</v>
      </c>
      <c r="AE534" s="120">
        <v>1000</v>
      </c>
      <c r="AF534" s="121">
        <f>HOME!$F$18</f>
        <v>46204</v>
      </c>
      <c r="AG534" s="121">
        <f>HOME!$L$18</f>
        <v>46217</v>
      </c>
      <c r="AH534" s="122" t="b">
        <v>1</v>
      </c>
      <c r="AI534" s="176"/>
      <c r="AJ534" s="172"/>
      <c r="AK534" s="193"/>
      <c r="AL534" s="602"/>
      <c r="AM534" s="122"/>
      <c r="AN534" s="122"/>
      <c r="AO534" s="123"/>
      <c r="AP534" s="123"/>
      <c r="AQ534" s="123"/>
      <c r="AR534" s="123"/>
      <c r="AS534" s="123"/>
      <c r="AT534" s="123"/>
      <c r="AU534" s="123"/>
      <c r="AV534" s="123"/>
      <c r="AW534" s="123"/>
      <c r="AX534" s="123"/>
      <c r="AY534" s="123"/>
      <c r="AZ534" s="123"/>
      <c r="BA534" s="123"/>
      <c r="BB534" s="123"/>
      <c r="BC534" s="123"/>
    </row>
    <row r="535" spans="1:55" ht="24" x14ac:dyDescent="0.2">
      <c r="A535" s="411" t="s">
        <v>437</v>
      </c>
      <c r="B535" s="544" t="s">
        <v>238</v>
      </c>
      <c r="C535" s="411" t="s">
        <v>2151</v>
      </c>
      <c r="D535" s="411" t="s">
        <v>121</v>
      </c>
      <c r="E535" s="411" t="s">
        <v>453</v>
      </c>
      <c r="F535" s="565" t="s">
        <v>522</v>
      </c>
      <c r="G535" s="610"/>
      <c r="H535" s="557" t="s">
        <v>39</v>
      </c>
      <c r="I535" s="630">
        <v>109</v>
      </c>
      <c r="J535" s="630">
        <v>109</v>
      </c>
      <c r="K535" s="630">
        <v>109</v>
      </c>
      <c r="L535" s="550" t="s">
        <v>2036</v>
      </c>
      <c r="M535" s="558" t="s">
        <v>291</v>
      </c>
      <c r="N535" s="558">
        <v>45</v>
      </c>
      <c r="O535" s="559">
        <v>0</v>
      </c>
      <c r="P535" s="631">
        <v>0</v>
      </c>
      <c r="Q535" s="631">
        <v>20</v>
      </c>
      <c r="R535" s="632">
        <v>0</v>
      </c>
      <c r="S535" s="563">
        <v>0</v>
      </c>
      <c r="T535" s="560">
        <v>12</v>
      </c>
      <c r="U535" s="560">
        <v>10</v>
      </c>
      <c r="V535" s="560">
        <v>0</v>
      </c>
      <c r="W535" s="560">
        <v>0</v>
      </c>
      <c r="X535" s="560">
        <v>0</v>
      </c>
      <c r="Y535" s="560">
        <v>0</v>
      </c>
      <c r="Z535" s="560">
        <v>0</v>
      </c>
      <c r="AA535" s="119">
        <f>INDEX('SPECIAL CONDITIONS '!$A$9:$D$174,MATCH('PRINT TARIFF'!$E535,'SPECIAL CONDITIONS '!$C$9:$C$174,0),MATCH("ID",'SPECIAL CONDITIONS '!$A$8:$D$8,0))</f>
        <v>117</v>
      </c>
      <c r="AB535" s="117" t="s">
        <v>223</v>
      </c>
      <c r="AC535" s="120" t="s">
        <v>224</v>
      </c>
      <c r="AD535" s="120" t="s">
        <v>225</v>
      </c>
      <c r="AE535" s="120">
        <v>1000</v>
      </c>
      <c r="AF535" s="121">
        <f>HOME!$F$18</f>
        <v>46204</v>
      </c>
      <c r="AG535" s="121">
        <f>HOME!$L$18</f>
        <v>46217</v>
      </c>
      <c r="AH535" s="122" t="b">
        <v>1</v>
      </c>
      <c r="AI535" s="176"/>
      <c r="AJ535" s="172"/>
      <c r="AK535" s="193"/>
      <c r="AL535" s="602"/>
      <c r="AM535" s="122"/>
      <c r="AN535" s="122"/>
      <c r="AO535" s="123"/>
      <c r="AP535" s="123"/>
      <c r="AQ535" s="123"/>
      <c r="AR535" s="123"/>
      <c r="AS535" s="123"/>
      <c r="AT535" s="123"/>
      <c r="AU535" s="123"/>
      <c r="AV535" s="123"/>
      <c r="AW535" s="123"/>
      <c r="AX535" s="123"/>
      <c r="AY535" s="123"/>
      <c r="AZ535" s="123"/>
      <c r="BA535" s="123"/>
      <c r="BB535" s="123"/>
      <c r="BC535" s="123"/>
    </row>
    <row r="536" spans="1:55" ht="12.75" customHeight="1" x14ac:dyDescent="0.2">
      <c r="A536" s="411" t="s">
        <v>436</v>
      </c>
      <c r="B536" s="544" t="s">
        <v>239</v>
      </c>
      <c r="C536" s="411" t="s">
        <v>2151</v>
      </c>
      <c r="D536" s="411" t="s">
        <v>121</v>
      </c>
      <c r="E536" s="411" t="s">
        <v>453</v>
      </c>
      <c r="F536" s="565" t="s">
        <v>522</v>
      </c>
      <c r="G536" s="610"/>
      <c r="H536" s="557" t="s">
        <v>39</v>
      </c>
      <c r="I536" s="630">
        <v>109</v>
      </c>
      <c r="J536" s="630">
        <v>109</v>
      </c>
      <c r="K536" s="630">
        <v>109</v>
      </c>
      <c r="L536" s="550" t="s">
        <v>2036</v>
      </c>
      <c r="M536" s="558" t="s">
        <v>291</v>
      </c>
      <c r="N536" s="558">
        <v>47</v>
      </c>
      <c r="O536" s="559">
        <v>0</v>
      </c>
      <c r="P536" s="631">
        <v>0</v>
      </c>
      <c r="Q536" s="631">
        <v>20</v>
      </c>
      <c r="R536" s="632">
        <v>0</v>
      </c>
      <c r="S536" s="563">
        <v>0</v>
      </c>
      <c r="T536" s="560">
        <v>12</v>
      </c>
      <c r="U536" s="560">
        <v>10</v>
      </c>
      <c r="V536" s="560">
        <v>0</v>
      </c>
      <c r="W536" s="560">
        <v>0</v>
      </c>
      <c r="X536" s="560">
        <v>0</v>
      </c>
      <c r="Y536" s="560">
        <v>0</v>
      </c>
      <c r="Z536" s="560">
        <v>0</v>
      </c>
      <c r="AA536" s="119">
        <f>INDEX('SPECIAL CONDITIONS '!$A$9:$D$174,MATCH('PRINT TARIFF'!$E536,'SPECIAL CONDITIONS '!$C$9:$C$174,0),MATCH("ID",'SPECIAL CONDITIONS '!$A$8:$D$8,0))</f>
        <v>117</v>
      </c>
      <c r="AB536" s="117" t="s">
        <v>223</v>
      </c>
      <c r="AC536" s="120" t="s">
        <v>224</v>
      </c>
      <c r="AD536" s="120" t="s">
        <v>225</v>
      </c>
      <c r="AE536" s="120">
        <v>1000</v>
      </c>
      <c r="AF536" s="121">
        <f>HOME!$F$18</f>
        <v>46204</v>
      </c>
      <c r="AG536" s="121">
        <f>HOME!$L$18</f>
        <v>46217</v>
      </c>
      <c r="AH536" s="122" t="b">
        <v>1</v>
      </c>
      <c r="AI536" s="176"/>
      <c r="AJ536" s="172"/>
      <c r="AK536" s="193"/>
      <c r="AL536" s="602"/>
      <c r="AM536" s="122"/>
      <c r="AN536" s="122"/>
      <c r="AO536" s="123"/>
      <c r="AP536" s="123"/>
      <c r="AQ536" s="123"/>
      <c r="AR536" s="123"/>
      <c r="AS536" s="123"/>
      <c r="AT536" s="123"/>
      <c r="AU536" s="123"/>
      <c r="AV536" s="123"/>
      <c r="AW536" s="123"/>
      <c r="AX536" s="123"/>
      <c r="AY536" s="123"/>
      <c r="AZ536" s="123"/>
      <c r="BA536" s="123"/>
      <c r="BB536" s="123"/>
      <c r="BC536" s="123"/>
    </row>
    <row r="537" spans="1:55" ht="12.75" customHeight="1" x14ac:dyDescent="0.2">
      <c r="A537" s="411" t="s">
        <v>439</v>
      </c>
      <c r="B537" s="544" t="s">
        <v>235</v>
      </c>
      <c r="C537" s="617" t="s">
        <v>330</v>
      </c>
      <c r="D537" s="411" t="s">
        <v>413</v>
      </c>
      <c r="E537" s="411" t="s">
        <v>454</v>
      </c>
      <c r="F537" s="565" t="s">
        <v>294</v>
      </c>
      <c r="G537" s="610"/>
      <c r="H537" s="557" t="s">
        <v>39</v>
      </c>
      <c r="I537" s="630">
        <v>80</v>
      </c>
      <c r="J537" s="630">
        <v>80</v>
      </c>
      <c r="K537" s="630">
        <v>80</v>
      </c>
      <c r="L537" s="550" t="s">
        <v>2036</v>
      </c>
      <c r="M537" s="558" t="s">
        <v>291</v>
      </c>
      <c r="N537" s="558">
        <v>67</v>
      </c>
      <c r="O537" s="559">
        <v>0</v>
      </c>
      <c r="P537" s="631">
        <v>0</v>
      </c>
      <c r="Q537" s="564">
        <v>20</v>
      </c>
      <c r="R537" s="632">
        <v>0</v>
      </c>
      <c r="S537" s="563">
        <v>0</v>
      </c>
      <c r="T537" s="560">
        <v>10</v>
      </c>
      <c r="U537" s="560">
        <v>10</v>
      </c>
      <c r="V537" s="560">
        <v>0</v>
      </c>
      <c r="W537" s="560">
        <v>0</v>
      </c>
      <c r="X537" s="560">
        <v>0</v>
      </c>
      <c r="Y537" s="560">
        <v>0</v>
      </c>
      <c r="Z537" s="560">
        <v>0</v>
      </c>
      <c r="AA537" s="119">
        <f>INDEX('SPECIAL CONDITIONS '!$A$9:$D$174,MATCH('PRINT TARIFF'!$E537,'SPECIAL CONDITIONS '!$C$9:$C$174,0),MATCH("ID",'SPECIAL CONDITIONS '!$A$8:$D$8,0))</f>
        <v>118</v>
      </c>
      <c r="AB537" s="117" t="s">
        <v>223</v>
      </c>
      <c r="AC537" s="120" t="s">
        <v>224</v>
      </c>
      <c r="AD537" s="120" t="s">
        <v>225</v>
      </c>
      <c r="AE537" s="120">
        <v>1000</v>
      </c>
      <c r="AF537" s="121">
        <f>HOME!$F$18</f>
        <v>46204</v>
      </c>
      <c r="AG537" s="121">
        <f>HOME!$L$18</f>
        <v>46217</v>
      </c>
      <c r="AH537" s="122" t="b">
        <v>1</v>
      </c>
      <c r="AI537" s="176"/>
      <c r="AJ537" s="172"/>
      <c r="AK537" s="193"/>
      <c r="AL537" s="602"/>
      <c r="AM537" s="122"/>
      <c r="AN537" s="122"/>
      <c r="AO537" s="123"/>
      <c r="AP537" s="123"/>
      <c r="AQ537" s="123"/>
      <c r="AR537" s="123"/>
      <c r="AS537" s="123"/>
      <c r="AT537" s="123"/>
      <c r="AU537" s="123"/>
      <c r="AV537" s="123"/>
      <c r="AW537" s="123"/>
      <c r="AX537" s="123"/>
      <c r="AY537" s="123"/>
      <c r="AZ537" s="123"/>
      <c r="BA537" s="123"/>
      <c r="BB537" s="123"/>
      <c r="BC537" s="123"/>
    </row>
    <row r="538" spans="1:55" ht="12.75" customHeight="1" x14ac:dyDescent="0.2">
      <c r="A538" s="411" t="s">
        <v>438</v>
      </c>
      <c r="B538" s="544" t="s">
        <v>236</v>
      </c>
      <c r="C538" s="617" t="s">
        <v>330</v>
      </c>
      <c r="D538" s="411" t="s">
        <v>413</v>
      </c>
      <c r="E538" s="411" t="s">
        <v>454</v>
      </c>
      <c r="F538" s="565" t="s">
        <v>294</v>
      </c>
      <c r="G538" s="610"/>
      <c r="H538" s="557" t="s">
        <v>39</v>
      </c>
      <c r="I538" s="630">
        <v>79</v>
      </c>
      <c r="J538" s="630">
        <v>79</v>
      </c>
      <c r="K538" s="630">
        <v>79</v>
      </c>
      <c r="L538" s="192" t="s">
        <v>173</v>
      </c>
      <c r="M538" s="558"/>
      <c r="N538" s="558">
        <v>46</v>
      </c>
      <c r="O538" s="564">
        <v>0</v>
      </c>
      <c r="P538" s="631">
        <v>6</v>
      </c>
      <c r="Q538" s="564">
        <v>5</v>
      </c>
      <c r="R538" s="631">
        <v>0</v>
      </c>
      <c r="S538" s="563">
        <v>33</v>
      </c>
      <c r="T538" s="563">
        <v>10</v>
      </c>
      <c r="U538" s="560">
        <v>0</v>
      </c>
      <c r="V538" s="560">
        <v>0</v>
      </c>
      <c r="W538" s="560">
        <v>0</v>
      </c>
      <c r="X538" s="560">
        <v>0</v>
      </c>
      <c r="Y538" s="560">
        <v>0</v>
      </c>
      <c r="Z538" s="560">
        <v>0</v>
      </c>
      <c r="AA538" s="119">
        <f>INDEX('SPECIAL CONDITIONS '!$A$9:$D$174,MATCH('PRINT TARIFF'!$E538,'SPECIAL CONDITIONS '!$C$9:$C$174,0),MATCH("ID",'SPECIAL CONDITIONS '!$A$8:$D$8,0))</f>
        <v>118</v>
      </c>
      <c r="AB538" s="117" t="s">
        <v>223</v>
      </c>
      <c r="AC538" s="120" t="s">
        <v>224</v>
      </c>
      <c r="AD538" s="120" t="s">
        <v>225</v>
      </c>
      <c r="AE538" s="120">
        <v>1000</v>
      </c>
      <c r="AF538" s="121">
        <f>HOME!$F$18</f>
        <v>46204</v>
      </c>
      <c r="AG538" s="121">
        <f>HOME!$L$18</f>
        <v>46217</v>
      </c>
      <c r="AH538" s="122" t="b">
        <v>1</v>
      </c>
      <c r="AI538" s="176"/>
      <c r="AJ538" s="172"/>
      <c r="AK538" s="193"/>
      <c r="AL538" s="122"/>
      <c r="AM538" s="122"/>
      <c r="AN538" s="122"/>
      <c r="AO538" s="123"/>
      <c r="AP538" s="123"/>
      <c r="AQ538" s="123"/>
      <c r="AR538" s="123"/>
      <c r="AS538" s="123"/>
      <c r="AT538" s="123"/>
      <c r="AU538" s="123"/>
      <c r="AV538" s="123"/>
      <c r="AW538" s="123"/>
      <c r="AX538" s="123"/>
      <c r="AY538" s="123"/>
      <c r="AZ538" s="123"/>
      <c r="BA538" s="123"/>
      <c r="BB538" s="123"/>
      <c r="BC538" s="123"/>
    </row>
    <row r="539" spans="1:55" ht="24" x14ac:dyDescent="0.2">
      <c r="A539" s="411" t="s">
        <v>440</v>
      </c>
      <c r="B539" s="544" t="s">
        <v>237</v>
      </c>
      <c r="C539" s="617" t="s">
        <v>330</v>
      </c>
      <c r="D539" s="411" t="s">
        <v>413</v>
      </c>
      <c r="E539" s="411" t="s">
        <v>454</v>
      </c>
      <c r="F539" s="565" t="s">
        <v>294</v>
      </c>
      <c r="G539" s="610"/>
      <c r="H539" s="557" t="s">
        <v>39</v>
      </c>
      <c r="I539" s="630">
        <v>78</v>
      </c>
      <c r="J539" s="630">
        <v>78</v>
      </c>
      <c r="K539" s="630">
        <v>78</v>
      </c>
      <c r="L539" s="550" t="s">
        <v>2036</v>
      </c>
      <c r="M539" s="558" t="s">
        <v>291</v>
      </c>
      <c r="N539" s="558">
        <v>55</v>
      </c>
      <c r="O539" s="559">
        <v>0</v>
      </c>
      <c r="P539" s="631">
        <v>0</v>
      </c>
      <c r="Q539" s="564">
        <v>20</v>
      </c>
      <c r="R539" s="632">
        <v>0</v>
      </c>
      <c r="S539" s="563">
        <v>0</v>
      </c>
      <c r="T539" s="560">
        <v>10</v>
      </c>
      <c r="U539" s="560">
        <v>10</v>
      </c>
      <c r="V539" s="560">
        <v>0</v>
      </c>
      <c r="W539" s="560">
        <v>0</v>
      </c>
      <c r="X539" s="560">
        <v>0</v>
      </c>
      <c r="Y539" s="560">
        <v>0</v>
      </c>
      <c r="Z539" s="560">
        <v>0</v>
      </c>
      <c r="AA539" s="119">
        <f>INDEX('SPECIAL CONDITIONS '!$A$9:$D$174,MATCH('PRINT TARIFF'!$E539,'SPECIAL CONDITIONS '!$C$9:$C$174,0),MATCH("ID",'SPECIAL CONDITIONS '!$A$8:$D$8,0))</f>
        <v>118</v>
      </c>
      <c r="AB539" s="117" t="s">
        <v>223</v>
      </c>
      <c r="AC539" s="120" t="s">
        <v>224</v>
      </c>
      <c r="AD539" s="120" t="s">
        <v>225</v>
      </c>
      <c r="AE539" s="120">
        <v>1000</v>
      </c>
      <c r="AF539" s="121">
        <f>HOME!$F$18</f>
        <v>46204</v>
      </c>
      <c r="AG539" s="121">
        <f>HOME!$L$18</f>
        <v>46217</v>
      </c>
      <c r="AH539" s="122" t="b">
        <v>1</v>
      </c>
      <c r="AI539" s="176"/>
      <c r="AJ539" s="172"/>
      <c r="AK539" s="193"/>
      <c r="AL539" s="602"/>
      <c r="AM539" s="122"/>
      <c r="AN539" s="122"/>
      <c r="AO539" s="123"/>
      <c r="AP539" s="123"/>
      <c r="AQ539" s="123"/>
      <c r="AR539" s="123"/>
      <c r="AS539" s="123"/>
      <c r="AT539" s="123"/>
      <c r="AU539" s="123"/>
      <c r="AV539" s="123"/>
      <c r="AW539" s="123"/>
      <c r="AX539" s="123"/>
      <c r="AY539" s="123"/>
      <c r="AZ539" s="123"/>
      <c r="BA539" s="123"/>
      <c r="BB539" s="123"/>
      <c r="BC539" s="123"/>
    </row>
    <row r="540" spans="1:55" ht="24" x14ac:dyDescent="0.2">
      <c r="A540" s="411" t="s">
        <v>437</v>
      </c>
      <c r="B540" s="544" t="s">
        <v>238</v>
      </c>
      <c r="C540" s="617" t="s">
        <v>330</v>
      </c>
      <c r="D540" s="411" t="s">
        <v>413</v>
      </c>
      <c r="E540" s="411" t="s">
        <v>454</v>
      </c>
      <c r="F540" s="565" t="s">
        <v>294</v>
      </c>
      <c r="G540" s="610"/>
      <c r="H540" s="557" t="s">
        <v>39</v>
      </c>
      <c r="I540" s="630">
        <v>61</v>
      </c>
      <c r="J540" s="630">
        <v>61</v>
      </c>
      <c r="K540" s="630">
        <v>61</v>
      </c>
      <c r="L540" s="192" t="s">
        <v>173</v>
      </c>
      <c r="M540" s="558"/>
      <c r="N540" s="558">
        <v>45</v>
      </c>
      <c r="O540" s="564">
        <v>0</v>
      </c>
      <c r="P540" s="631">
        <v>6</v>
      </c>
      <c r="Q540" s="564">
        <v>5</v>
      </c>
      <c r="R540" s="632">
        <v>0</v>
      </c>
      <c r="S540" s="563">
        <v>33</v>
      </c>
      <c r="T540" s="563">
        <v>10</v>
      </c>
      <c r="U540" s="560">
        <v>0</v>
      </c>
      <c r="V540" s="560">
        <v>0</v>
      </c>
      <c r="W540" s="560">
        <v>0</v>
      </c>
      <c r="X540" s="560">
        <v>0</v>
      </c>
      <c r="Y540" s="560">
        <v>0</v>
      </c>
      <c r="Z540" s="560">
        <v>0</v>
      </c>
      <c r="AA540" s="119">
        <f>INDEX('SPECIAL CONDITIONS '!$A$9:$D$174,MATCH('PRINT TARIFF'!$E540,'SPECIAL CONDITIONS '!$C$9:$C$174,0),MATCH("ID",'SPECIAL CONDITIONS '!$A$8:$D$8,0))</f>
        <v>118</v>
      </c>
      <c r="AB540" s="117" t="s">
        <v>223</v>
      </c>
      <c r="AC540" s="120" t="s">
        <v>224</v>
      </c>
      <c r="AD540" s="120" t="s">
        <v>225</v>
      </c>
      <c r="AE540" s="120">
        <v>1000</v>
      </c>
      <c r="AF540" s="121">
        <f>HOME!$F$18</f>
        <v>46204</v>
      </c>
      <c r="AG540" s="121">
        <f>HOME!$L$18</f>
        <v>46217</v>
      </c>
      <c r="AH540" s="122" t="b">
        <v>1</v>
      </c>
      <c r="AI540" s="176"/>
      <c r="AJ540" s="172"/>
      <c r="AK540" s="193"/>
      <c r="AL540" s="122"/>
      <c r="AM540" s="122"/>
      <c r="AN540" s="122"/>
      <c r="AO540" s="123"/>
      <c r="AP540" s="123"/>
      <c r="AQ540" s="123"/>
      <c r="AR540" s="123"/>
      <c r="AS540" s="123"/>
      <c r="AT540" s="123"/>
      <c r="AU540" s="123"/>
      <c r="AV540" s="123"/>
      <c r="AW540" s="123"/>
      <c r="AX540" s="123"/>
      <c r="AY540" s="123"/>
      <c r="AZ540" s="123"/>
      <c r="BA540" s="123"/>
      <c r="BB540" s="123"/>
      <c r="BC540" s="123"/>
    </row>
    <row r="541" spans="1:55" ht="24" x14ac:dyDescent="0.2">
      <c r="A541" s="411" t="s">
        <v>436</v>
      </c>
      <c r="B541" s="544" t="s">
        <v>239</v>
      </c>
      <c r="C541" s="617" t="s">
        <v>330</v>
      </c>
      <c r="D541" s="411" t="s">
        <v>413</v>
      </c>
      <c r="E541" s="411" t="s">
        <v>454</v>
      </c>
      <c r="F541" s="565" t="s">
        <v>294</v>
      </c>
      <c r="G541" s="610"/>
      <c r="H541" s="557" t="s">
        <v>39</v>
      </c>
      <c r="I541" s="630">
        <v>61</v>
      </c>
      <c r="J541" s="630">
        <v>61</v>
      </c>
      <c r="K541" s="630">
        <v>61</v>
      </c>
      <c r="L541" s="192" t="s">
        <v>173</v>
      </c>
      <c r="M541" s="558"/>
      <c r="N541" s="558">
        <v>44</v>
      </c>
      <c r="O541" s="564">
        <v>0</v>
      </c>
      <c r="P541" s="631">
        <v>6</v>
      </c>
      <c r="Q541" s="564">
        <v>5</v>
      </c>
      <c r="R541" s="632">
        <v>0</v>
      </c>
      <c r="S541" s="563">
        <v>33</v>
      </c>
      <c r="T541" s="563">
        <v>10</v>
      </c>
      <c r="U541" s="560">
        <v>0</v>
      </c>
      <c r="V541" s="560">
        <v>0</v>
      </c>
      <c r="W541" s="560">
        <v>0</v>
      </c>
      <c r="X541" s="560">
        <v>0</v>
      </c>
      <c r="Y541" s="560">
        <v>0</v>
      </c>
      <c r="Z541" s="560">
        <v>0</v>
      </c>
      <c r="AA541" s="119">
        <f>INDEX('SPECIAL CONDITIONS '!$A$9:$D$174,MATCH('PRINT TARIFF'!$E541,'SPECIAL CONDITIONS '!$C$9:$C$174,0),MATCH("ID",'SPECIAL CONDITIONS '!$A$8:$D$8,0))</f>
        <v>118</v>
      </c>
      <c r="AB541" s="117" t="s">
        <v>223</v>
      </c>
      <c r="AC541" s="120" t="s">
        <v>224</v>
      </c>
      <c r="AD541" s="120" t="s">
        <v>225</v>
      </c>
      <c r="AE541" s="120">
        <v>1000</v>
      </c>
      <c r="AF541" s="121">
        <f>HOME!$F$18</f>
        <v>46204</v>
      </c>
      <c r="AG541" s="121">
        <f>HOME!$L$18</f>
        <v>46217</v>
      </c>
      <c r="AH541" s="122" t="b">
        <v>1</v>
      </c>
      <c r="AI541" s="176"/>
      <c r="AJ541" s="172"/>
      <c r="AK541" s="193"/>
      <c r="AL541" s="122"/>
      <c r="AM541" s="122"/>
      <c r="AN541" s="122"/>
      <c r="AO541" s="123"/>
      <c r="AP541" s="123"/>
      <c r="AQ541" s="123"/>
      <c r="AR541" s="123"/>
      <c r="AS541" s="123"/>
      <c r="AT541" s="123"/>
      <c r="AU541" s="123"/>
      <c r="AV541" s="123"/>
      <c r="AW541" s="123"/>
      <c r="AX541" s="123"/>
      <c r="AY541" s="123"/>
      <c r="AZ541" s="123"/>
      <c r="BA541" s="123"/>
      <c r="BB541" s="123"/>
      <c r="BC541" s="123"/>
    </row>
    <row r="542" spans="1:55" ht="24" x14ac:dyDescent="0.2">
      <c r="A542" s="411" t="s">
        <v>439</v>
      </c>
      <c r="B542" s="544" t="s">
        <v>235</v>
      </c>
      <c r="C542" s="617" t="s">
        <v>330</v>
      </c>
      <c r="D542" s="411" t="s">
        <v>413</v>
      </c>
      <c r="E542" s="411" t="s">
        <v>455</v>
      </c>
      <c r="F542" s="565" t="s">
        <v>295</v>
      </c>
      <c r="G542" s="610"/>
      <c r="H542" s="557" t="s">
        <v>39</v>
      </c>
      <c r="I542" s="630">
        <v>80</v>
      </c>
      <c r="J542" s="630">
        <v>80</v>
      </c>
      <c r="K542" s="630">
        <v>80</v>
      </c>
      <c r="L542" s="550" t="s">
        <v>2036</v>
      </c>
      <c r="M542" s="558" t="s">
        <v>291</v>
      </c>
      <c r="N542" s="558">
        <v>67</v>
      </c>
      <c r="O542" s="559">
        <v>0</v>
      </c>
      <c r="P542" s="631">
        <v>0</v>
      </c>
      <c r="Q542" s="564">
        <v>20</v>
      </c>
      <c r="R542" s="632">
        <v>0</v>
      </c>
      <c r="S542" s="563">
        <v>0</v>
      </c>
      <c r="T542" s="560">
        <v>10</v>
      </c>
      <c r="U542" s="560">
        <v>10</v>
      </c>
      <c r="V542" s="560">
        <v>0</v>
      </c>
      <c r="W542" s="560">
        <v>0</v>
      </c>
      <c r="X542" s="560">
        <v>0</v>
      </c>
      <c r="Y542" s="560">
        <v>0</v>
      </c>
      <c r="Z542" s="560">
        <v>0</v>
      </c>
      <c r="AA542" s="119">
        <f>INDEX('SPECIAL CONDITIONS '!$A$9:$D$174,MATCH('PRINT TARIFF'!$E542,'SPECIAL CONDITIONS '!$C$9:$C$174,0),MATCH("ID",'SPECIAL CONDITIONS '!$A$8:$D$8,0))</f>
        <v>121</v>
      </c>
      <c r="AB542" s="117" t="s">
        <v>223</v>
      </c>
      <c r="AC542" s="120" t="s">
        <v>224</v>
      </c>
      <c r="AD542" s="120" t="s">
        <v>225</v>
      </c>
      <c r="AE542" s="120">
        <v>1000</v>
      </c>
      <c r="AF542" s="121">
        <f>HOME!$F$18</f>
        <v>46204</v>
      </c>
      <c r="AG542" s="121">
        <f>HOME!$L$18</f>
        <v>46217</v>
      </c>
      <c r="AH542" s="122" t="b">
        <v>1</v>
      </c>
      <c r="AI542" s="176"/>
      <c r="AJ542" s="172"/>
      <c r="AK542" s="193"/>
      <c r="AL542" s="602"/>
      <c r="AM542" s="122"/>
      <c r="AN542" s="122"/>
      <c r="AO542" s="123"/>
      <c r="AP542" s="123"/>
      <c r="AQ542" s="123"/>
      <c r="AR542" s="123"/>
      <c r="AS542" s="123"/>
      <c r="AT542" s="123"/>
      <c r="AU542" s="123"/>
      <c r="AV542" s="123"/>
      <c r="AW542" s="123"/>
      <c r="AX542" s="123"/>
      <c r="AY542" s="123"/>
      <c r="AZ542" s="123"/>
      <c r="BA542" s="123"/>
      <c r="BB542" s="123"/>
      <c r="BC542" s="123"/>
    </row>
    <row r="543" spans="1:55" ht="24" x14ac:dyDescent="0.2">
      <c r="A543" s="411" t="s">
        <v>438</v>
      </c>
      <c r="B543" s="544" t="s">
        <v>236</v>
      </c>
      <c r="C543" s="617" t="s">
        <v>330</v>
      </c>
      <c r="D543" s="411" t="s">
        <v>413</v>
      </c>
      <c r="E543" s="411" t="s">
        <v>455</v>
      </c>
      <c r="F543" s="565" t="s">
        <v>295</v>
      </c>
      <c r="G543" s="610"/>
      <c r="H543" s="557" t="s">
        <v>39</v>
      </c>
      <c r="I543" s="630">
        <v>79</v>
      </c>
      <c r="J543" s="630">
        <v>79</v>
      </c>
      <c r="K543" s="630">
        <v>79</v>
      </c>
      <c r="L543" s="192" t="s">
        <v>173</v>
      </c>
      <c r="M543" s="558"/>
      <c r="N543" s="558">
        <v>46</v>
      </c>
      <c r="O543" s="564">
        <v>0</v>
      </c>
      <c r="P543" s="631">
        <v>6</v>
      </c>
      <c r="Q543" s="564">
        <v>5</v>
      </c>
      <c r="R543" s="631">
        <v>0</v>
      </c>
      <c r="S543" s="563">
        <v>33</v>
      </c>
      <c r="T543" s="563">
        <v>10</v>
      </c>
      <c r="U543" s="560">
        <v>0</v>
      </c>
      <c r="V543" s="560">
        <v>0</v>
      </c>
      <c r="W543" s="560">
        <v>0</v>
      </c>
      <c r="X543" s="560">
        <v>0</v>
      </c>
      <c r="Y543" s="560">
        <v>0</v>
      </c>
      <c r="Z543" s="560">
        <v>0</v>
      </c>
      <c r="AA543" s="119">
        <f>INDEX('SPECIAL CONDITIONS '!$A$9:$D$174,MATCH('PRINT TARIFF'!$E543,'SPECIAL CONDITIONS '!$C$9:$C$174,0),MATCH("ID",'SPECIAL CONDITIONS '!$A$8:$D$8,0))</f>
        <v>121</v>
      </c>
      <c r="AB543" s="117" t="s">
        <v>223</v>
      </c>
      <c r="AC543" s="120" t="s">
        <v>224</v>
      </c>
      <c r="AD543" s="120" t="s">
        <v>225</v>
      </c>
      <c r="AE543" s="120">
        <v>1000</v>
      </c>
      <c r="AF543" s="121">
        <f>HOME!$F$18</f>
        <v>46204</v>
      </c>
      <c r="AG543" s="121">
        <f>HOME!$L$18</f>
        <v>46217</v>
      </c>
      <c r="AH543" s="122" t="b">
        <v>1</v>
      </c>
      <c r="AI543" s="176"/>
      <c r="AJ543" s="172"/>
      <c r="AK543" s="193"/>
      <c r="AL543" s="122"/>
      <c r="AM543" s="122"/>
      <c r="AN543" s="122"/>
      <c r="AO543" s="123"/>
      <c r="AP543" s="123"/>
      <c r="AQ543" s="123"/>
      <c r="AR543" s="123"/>
      <c r="AS543" s="123"/>
      <c r="AT543" s="123"/>
      <c r="AU543" s="123"/>
      <c r="AV543" s="123"/>
      <c r="AW543" s="123"/>
      <c r="AX543" s="123"/>
      <c r="AY543" s="123"/>
      <c r="AZ543" s="123"/>
      <c r="BA543" s="123"/>
      <c r="BB543" s="123"/>
      <c r="BC543" s="123"/>
    </row>
    <row r="544" spans="1:55" ht="12.75" customHeight="1" x14ac:dyDescent="0.2">
      <c r="A544" s="411" t="s">
        <v>440</v>
      </c>
      <c r="B544" s="544" t="s">
        <v>237</v>
      </c>
      <c r="C544" s="617" t="s">
        <v>330</v>
      </c>
      <c r="D544" s="411" t="s">
        <v>413</v>
      </c>
      <c r="E544" s="411" t="s">
        <v>455</v>
      </c>
      <c r="F544" s="565" t="s">
        <v>295</v>
      </c>
      <c r="G544" s="610"/>
      <c r="H544" s="557" t="s">
        <v>39</v>
      </c>
      <c r="I544" s="630">
        <v>78</v>
      </c>
      <c r="J544" s="630">
        <v>78</v>
      </c>
      <c r="K544" s="630">
        <v>78</v>
      </c>
      <c r="L544" s="550" t="s">
        <v>2036</v>
      </c>
      <c r="M544" s="558" t="s">
        <v>291</v>
      </c>
      <c r="N544" s="558">
        <v>55</v>
      </c>
      <c r="O544" s="559">
        <v>0</v>
      </c>
      <c r="P544" s="631">
        <v>0</v>
      </c>
      <c r="Q544" s="564">
        <v>20</v>
      </c>
      <c r="R544" s="632">
        <v>0</v>
      </c>
      <c r="S544" s="563">
        <v>0</v>
      </c>
      <c r="T544" s="560">
        <v>10</v>
      </c>
      <c r="U544" s="560">
        <v>10</v>
      </c>
      <c r="V544" s="560">
        <v>0</v>
      </c>
      <c r="W544" s="560">
        <v>0</v>
      </c>
      <c r="X544" s="560">
        <v>0</v>
      </c>
      <c r="Y544" s="560">
        <v>0</v>
      </c>
      <c r="Z544" s="560">
        <v>0</v>
      </c>
      <c r="AA544" s="119">
        <f>INDEX('SPECIAL CONDITIONS '!$A$9:$D$174,MATCH('PRINT TARIFF'!$E544,'SPECIAL CONDITIONS '!$C$9:$C$174,0),MATCH("ID",'SPECIAL CONDITIONS '!$A$8:$D$8,0))</f>
        <v>121</v>
      </c>
      <c r="AB544" s="117" t="s">
        <v>223</v>
      </c>
      <c r="AC544" s="120" t="s">
        <v>224</v>
      </c>
      <c r="AD544" s="120" t="s">
        <v>225</v>
      </c>
      <c r="AE544" s="120">
        <v>1000</v>
      </c>
      <c r="AF544" s="121">
        <f>HOME!$F$18</f>
        <v>46204</v>
      </c>
      <c r="AG544" s="121">
        <f>HOME!$L$18</f>
        <v>46217</v>
      </c>
      <c r="AH544" s="122" t="b">
        <v>1</v>
      </c>
      <c r="AI544" s="176"/>
      <c r="AJ544" s="172"/>
      <c r="AK544" s="193"/>
      <c r="AL544" s="602"/>
      <c r="AM544" s="122"/>
      <c r="AN544" s="122"/>
      <c r="AO544" s="123"/>
      <c r="AP544" s="123"/>
      <c r="AQ544" s="123"/>
      <c r="AR544" s="123"/>
      <c r="AS544" s="123"/>
      <c r="AT544" s="123"/>
      <c r="AU544" s="123"/>
      <c r="AV544" s="123"/>
      <c r="AW544" s="123"/>
      <c r="AX544" s="123"/>
      <c r="AY544" s="123"/>
      <c r="AZ544" s="123"/>
      <c r="BA544" s="123"/>
      <c r="BB544" s="123"/>
      <c r="BC544" s="123"/>
    </row>
    <row r="545" spans="1:55" ht="12.75" customHeight="1" x14ac:dyDescent="0.2">
      <c r="A545" s="411" t="s">
        <v>437</v>
      </c>
      <c r="B545" s="544" t="s">
        <v>238</v>
      </c>
      <c r="C545" s="617" t="s">
        <v>330</v>
      </c>
      <c r="D545" s="411" t="s">
        <v>413</v>
      </c>
      <c r="E545" s="411" t="s">
        <v>455</v>
      </c>
      <c r="F545" s="565" t="s">
        <v>295</v>
      </c>
      <c r="G545" s="610"/>
      <c r="H545" s="557" t="s">
        <v>39</v>
      </c>
      <c r="I545" s="630">
        <v>61</v>
      </c>
      <c r="J545" s="630">
        <v>61</v>
      </c>
      <c r="K545" s="630">
        <v>61</v>
      </c>
      <c r="L545" s="192" t="s">
        <v>173</v>
      </c>
      <c r="M545" s="558"/>
      <c r="N545" s="558">
        <v>45</v>
      </c>
      <c r="O545" s="564">
        <v>0</v>
      </c>
      <c r="P545" s="631">
        <v>6</v>
      </c>
      <c r="Q545" s="564">
        <v>5</v>
      </c>
      <c r="R545" s="632">
        <v>0</v>
      </c>
      <c r="S545" s="563">
        <v>33</v>
      </c>
      <c r="T545" s="563">
        <v>10</v>
      </c>
      <c r="U545" s="560">
        <v>0</v>
      </c>
      <c r="V545" s="560">
        <v>0</v>
      </c>
      <c r="W545" s="560">
        <v>0</v>
      </c>
      <c r="X545" s="560">
        <v>0</v>
      </c>
      <c r="Y545" s="560">
        <v>0</v>
      </c>
      <c r="Z545" s="560">
        <v>0</v>
      </c>
      <c r="AA545" s="119">
        <f>INDEX('SPECIAL CONDITIONS '!$A$9:$D$174,MATCH('PRINT TARIFF'!$E545,'SPECIAL CONDITIONS '!$C$9:$C$174,0),MATCH("ID",'SPECIAL CONDITIONS '!$A$8:$D$8,0))</f>
        <v>121</v>
      </c>
      <c r="AB545" s="117" t="s">
        <v>223</v>
      </c>
      <c r="AC545" s="120" t="s">
        <v>224</v>
      </c>
      <c r="AD545" s="120" t="s">
        <v>225</v>
      </c>
      <c r="AE545" s="120">
        <v>1000</v>
      </c>
      <c r="AF545" s="121">
        <f>HOME!$F$18</f>
        <v>46204</v>
      </c>
      <c r="AG545" s="121">
        <f>HOME!$L$18</f>
        <v>46217</v>
      </c>
      <c r="AH545" s="122" t="b">
        <v>1</v>
      </c>
      <c r="AI545" s="176"/>
      <c r="AJ545" s="172"/>
      <c r="AK545" s="193"/>
      <c r="AL545" s="122"/>
      <c r="AM545" s="122"/>
      <c r="AN545" s="122"/>
      <c r="AO545" s="123"/>
      <c r="AP545" s="123"/>
      <c r="AQ545" s="123"/>
      <c r="AR545" s="123"/>
      <c r="AS545" s="123"/>
      <c r="AT545" s="123"/>
      <c r="AU545" s="123"/>
      <c r="AV545" s="123"/>
      <c r="AW545" s="123"/>
      <c r="AX545" s="123"/>
      <c r="AY545" s="123"/>
      <c r="AZ545" s="123"/>
      <c r="BA545" s="123"/>
      <c r="BB545" s="123"/>
      <c r="BC545" s="123"/>
    </row>
    <row r="546" spans="1:55" ht="12.75" customHeight="1" x14ac:dyDescent="0.2">
      <c r="A546" s="411" t="s">
        <v>436</v>
      </c>
      <c r="B546" s="544" t="s">
        <v>239</v>
      </c>
      <c r="C546" s="617" t="s">
        <v>330</v>
      </c>
      <c r="D546" s="411" t="s">
        <v>413</v>
      </c>
      <c r="E546" s="411" t="s">
        <v>455</v>
      </c>
      <c r="F546" s="565" t="s">
        <v>295</v>
      </c>
      <c r="G546" s="610"/>
      <c r="H546" s="557" t="s">
        <v>39</v>
      </c>
      <c r="I546" s="630">
        <v>61</v>
      </c>
      <c r="J546" s="630">
        <v>61</v>
      </c>
      <c r="K546" s="630">
        <v>61</v>
      </c>
      <c r="L546" s="192" t="s">
        <v>173</v>
      </c>
      <c r="M546" s="558"/>
      <c r="N546" s="558">
        <v>44</v>
      </c>
      <c r="O546" s="564">
        <v>0</v>
      </c>
      <c r="P546" s="631">
        <v>6</v>
      </c>
      <c r="Q546" s="564">
        <v>5</v>
      </c>
      <c r="R546" s="632">
        <v>0</v>
      </c>
      <c r="S546" s="563">
        <v>33</v>
      </c>
      <c r="T546" s="563">
        <v>10</v>
      </c>
      <c r="U546" s="560">
        <v>0</v>
      </c>
      <c r="V546" s="560">
        <v>0</v>
      </c>
      <c r="W546" s="560">
        <v>0</v>
      </c>
      <c r="X546" s="560">
        <v>0</v>
      </c>
      <c r="Y546" s="560">
        <v>0</v>
      </c>
      <c r="Z546" s="560">
        <v>0</v>
      </c>
      <c r="AA546" s="119">
        <f>INDEX('SPECIAL CONDITIONS '!$A$9:$D$174,MATCH('PRINT TARIFF'!$E546,'SPECIAL CONDITIONS '!$C$9:$C$174,0),MATCH("ID",'SPECIAL CONDITIONS '!$A$8:$D$8,0))</f>
        <v>121</v>
      </c>
      <c r="AB546" s="117" t="s">
        <v>223</v>
      </c>
      <c r="AC546" s="120" t="s">
        <v>224</v>
      </c>
      <c r="AD546" s="120" t="s">
        <v>225</v>
      </c>
      <c r="AE546" s="120">
        <v>1000</v>
      </c>
      <c r="AF546" s="121">
        <f>HOME!$F$18</f>
        <v>46204</v>
      </c>
      <c r="AG546" s="121">
        <f>HOME!$L$18</f>
        <v>46217</v>
      </c>
      <c r="AH546" s="122" t="b">
        <v>1</v>
      </c>
      <c r="AI546" s="176"/>
      <c r="AJ546" s="172"/>
      <c r="AK546" s="193"/>
      <c r="AL546" s="122"/>
      <c r="AM546" s="122"/>
      <c r="AN546" s="122"/>
      <c r="AO546" s="123"/>
      <c r="AP546" s="123"/>
      <c r="AQ546" s="123"/>
      <c r="AR546" s="123"/>
      <c r="AS546" s="123"/>
      <c r="AT546" s="123"/>
      <c r="AU546" s="123"/>
      <c r="AV546" s="123"/>
      <c r="AW546" s="123"/>
      <c r="AX546" s="123"/>
      <c r="AY546" s="123"/>
      <c r="AZ546" s="123"/>
      <c r="BA546" s="123"/>
      <c r="BB546" s="123"/>
      <c r="BC546" s="123"/>
    </row>
    <row r="547" spans="1:55" ht="12.75" customHeight="1" x14ac:dyDescent="0.2">
      <c r="A547" s="411" t="s">
        <v>439</v>
      </c>
      <c r="B547" s="544" t="s">
        <v>235</v>
      </c>
      <c r="C547" s="617" t="s">
        <v>128</v>
      </c>
      <c r="D547" s="493" t="s">
        <v>414</v>
      </c>
      <c r="E547" s="411" t="s">
        <v>456</v>
      </c>
      <c r="F547" s="565" t="s">
        <v>296</v>
      </c>
      <c r="G547" s="611"/>
      <c r="H547" s="557" t="s">
        <v>39</v>
      </c>
      <c r="I547" s="649">
        <v>57</v>
      </c>
      <c r="J547" s="649">
        <v>57</v>
      </c>
      <c r="K547" s="649">
        <v>57</v>
      </c>
      <c r="L547" s="550" t="s">
        <v>2036</v>
      </c>
      <c r="M547" s="558" t="s">
        <v>291</v>
      </c>
      <c r="N547" s="558">
        <v>34</v>
      </c>
      <c r="O547" s="559">
        <v>0</v>
      </c>
      <c r="P547" s="631">
        <v>0</v>
      </c>
      <c r="Q547" s="631">
        <v>20</v>
      </c>
      <c r="R547" s="632">
        <v>0</v>
      </c>
      <c r="S547" s="563">
        <v>0</v>
      </c>
      <c r="T547" s="560">
        <v>11</v>
      </c>
      <c r="U547" s="560">
        <v>10</v>
      </c>
      <c r="V547" s="560">
        <v>0</v>
      </c>
      <c r="W547" s="560">
        <v>0</v>
      </c>
      <c r="X547" s="560">
        <v>0</v>
      </c>
      <c r="Y547" s="560">
        <v>0</v>
      </c>
      <c r="Z547" s="560">
        <v>0</v>
      </c>
      <c r="AA547" s="119">
        <f>INDEX('SPECIAL CONDITIONS '!$A$9:$D$174,MATCH('PRINT TARIFF'!$E547,'SPECIAL CONDITIONS '!$C$9:$C$174,0),MATCH("ID",'SPECIAL CONDITIONS '!$A$8:$D$8,0))</f>
        <v>123</v>
      </c>
      <c r="AB547" s="117" t="s">
        <v>223</v>
      </c>
      <c r="AC547" s="120" t="s">
        <v>224</v>
      </c>
      <c r="AD547" s="120" t="s">
        <v>225</v>
      </c>
      <c r="AE547" s="120">
        <v>1000</v>
      </c>
      <c r="AF547" s="121">
        <f>HOME!$F$18</f>
        <v>46204</v>
      </c>
      <c r="AG547" s="121">
        <f>HOME!$L$18</f>
        <v>46217</v>
      </c>
      <c r="AH547" s="122" t="b">
        <v>1</v>
      </c>
      <c r="AI547" s="176"/>
      <c r="AJ547" s="172"/>
      <c r="AK547" s="193"/>
      <c r="AL547" s="602"/>
      <c r="AM547" s="122"/>
      <c r="AN547" s="122"/>
      <c r="AO547" s="123"/>
      <c r="AP547" s="123"/>
      <c r="AQ547" s="123"/>
      <c r="AR547" s="123"/>
      <c r="AS547" s="123"/>
      <c r="AT547" s="123"/>
      <c r="AU547" s="123"/>
      <c r="AV547" s="123"/>
      <c r="AW547" s="123"/>
      <c r="AX547" s="123"/>
      <c r="AY547" s="123"/>
      <c r="AZ547" s="123"/>
      <c r="BA547" s="123"/>
      <c r="BB547" s="123"/>
      <c r="BC547" s="123"/>
    </row>
    <row r="548" spans="1:55" ht="12.75" customHeight="1" x14ac:dyDescent="0.2">
      <c r="A548" s="411" t="s">
        <v>438</v>
      </c>
      <c r="B548" s="544" t="s">
        <v>236</v>
      </c>
      <c r="C548" s="617" t="s">
        <v>128</v>
      </c>
      <c r="D548" s="493" t="s">
        <v>414</v>
      </c>
      <c r="E548" s="411" t="s">
        <v>456</v>
      </c>
      <c r="F548" s="565" t="s">
        <v>296</v>
      </c>
      <c r="G548" s="611"/>
      <c r="H548" s="557" t="s">
        <v>39</v>
      </c>
      <c r="I548" s="649">
        <v>57</v>
      </c>
      <c r="J548" s="649">
        <v>57</v>
      </c>
      <c r="K548" s="649">
        <v>57</v>
      </c>
      <c r="L548" s="550" t="s">
        <v>2036</v>
      </c>
      <c r="M548" s="558" t="s">
        <v>291</v>
      </c>
      <c r="N548" s="558">
        <v>27</v>
      </c>
      <c r="O548" s="559">
        <v>0</v>
      </c>
      <c r="P548" s="631">
        <v>0</v>
      </c>
      <c r="Q548" s="631">
        <v>20</v>
      </c>
      <c r="R548" s="632">
        <v>0</v>
      </c>
      <c r="S548" s="563">
        <v>0</v>
      </c>
      <c r="T548" s="560">
        <v>11</v>
      </c>
      <c r="U548" s="560">
        <v>10</v>
      </c>
      <c r="V548" s="560">
        <v>0</v>
      </c>
      <c r="W548" s="560">
        <v>0</v>
      </c>
      <c r="X548" s="560">
        <v>0</v>
      </c>
      <c r="Y548" s="560">
        <v>0</v>
      </c>
      <c r="Z548" s="560">
        <v>0</v>
      </c>
      <c r="AA548" s="119">
        <f>INDEX('SPECIAL CONDITIONS '!$A$9:$D$174,MATCH('PRINT TARIFF'!$E548,'SPECIAL CONDITIONS '!$C$9:$C$174,0),MATCH("ID",'SPECIAL CONDITIONS '!$A$8:$D$8,0))</f>
        <v>123</v>
      </c>
      <c r="AB548" s="117" t="s">
        <v>223</v>
      </c>
      <c r="AC548" s="120" t="s">
        <v>224</v>
      </c>
      <c r="AD548" s="120" t="s">
        <v>225</v>
      </c>
      <c r="AE548" s="120">
        <v>1000</v>
      </c>
      <c r="AF548" s="121">
        <f>HOME!$F$18</f>
        <v>46204</v>
      </c>
      <c r="AG548" s="121">
        <f>HOME!$L$18</f>
        <v>46217</v>
      </c>
      <c r="AH548" s="122" t="b">
        <v>1</v>
      </c>
      <c r="AI548" s="176"/>
      <c r="AJ548" s="172"/>
      <c r="AK548" s="193"/>
      <c r="AL548" s="602"/>
      <c r="AM548" s="122"/>
      <c r="AN548" s="122"/>
      <c r="AO548" s="123"/>
      <c r="AP548" s="123"/>
      <c r="AQ548" s="123"/>
      <c r="AR548" s="123"/>
      <c r="AS548" s="123"/>
      <c r="AT548" s="123"/>
      <c r="AU548" s="123"/>
      <c r="AV548" s="123"/>
      <c r="AW548" s="123"/>
      <c r="AX548" s="123"/>
      <c r="AY548" s="123"/>
      <c r="AZ548" s="123"/>
      <c r="BA548" s="123"/>
      <c r="BB548" s="123"/>
      <c r="BC548" s="123"/>
    </row>
    <row r="549" spans="1:55" ht="12.75" customHeight="1" x14ac:dyDescent="0.2">
      <c r="A549" s="411" t="s">
        <v>440</v>
      </c>
      <c r="B549" s="544" t="s">
        <v>237</v>
      </c>
      <c r="C549" s="617" t="s">
        <v>128</v>
      </c>
      <c r="D549" s="493" t="s">
        <v>414</v>
      </c>
      <c r="E549" s="411" t="s">
        <v>456</v>
      </c>
      <c r="F549" s="565" t="s">
        <v>296</v>
      </c>
      <c r="G549" s="611"/>
      <c r="H549" s="557" t="s">
        <v>39</v>
      </c>
      <c r="I549" s="649">
        <v>57</v>
      </c>
      <c r="J549" s="649">
        <v>57</v>
      </c>
      <c r="K549" s="649">
        <v>57</v>
      </c>
      <c r="L549" s="550" t="s">
        <v>2036</v>
      </c>
      <c r="M549" s="558" t="s">
        <v>291</v>
      </c>
      <c r="N549" s="558">
        <v>24</v>
      </c>
      <c r="O549" s="559">
        <v>0</v>
      </c>
      <c r="P549" s="631">
        <v>0</v>
      </c>
      <c r="Q549" s="631">
        <v>20</v>
      </c>
      <c r="R549" s="632">
        <v>0</v>
      </c>
      <c r="S549" s="563">
        <v>0</v>
      </c>
      <c r="T549" s="560">
        <v>11</v>
      </c>
      <c r="U549" s="560">
        <v>10</v>
      </c>
      <c r="V549" s="560">
        <v>0</v>
      </c>
      <c r="W549" s="560">
        <v>0</v>
      </c>
      <c r="X549" s="560">
        <v>0</v>
      </c>
      <c r="Y549" s="560">
        <v>0</v>
      </c>
      <c r="Z549" s="560">
        <v>0</v>
      </c>
      <c r="AA549" s="119">
        <f>INDEX('SPECIAL CONDITIONS '!$A$9:$D$174,MATCH('PRINT TARIFF'!$E549,'SPECIAL CONDITIONS '!$C$9:$C$174,0),MATCH("ID",'SPECIAL CONDITIONS '!$A$8:$D$8,0))</f>
        <v>123</v>
      </c>
      <c r="AB549" s="117" t="s">
        <v>223</v>
      </c>
      <c r="AC549" s="120" t="s">
        <v>224</v>
      </c>
      <c r="AD549" s="120" t="s">
        <v>225</v>
      </c>
      <c r="AE549" s="120">
        <v>1000</v>
      </c>
      <c r="AF549" s="121">
        <f>HOME!$F$18</f>
        <v>46204</v>
      </c>
      <c r="AG549" s="121">
        <f>HOME!$L$18</f>
        <v>46217</v>
      </c>
      <c r="AH549" s="122" t="b">
        <v>1</v>
      </c>
      <c r="AI549" s="176"/>
      <c r="AJ549" s="172"/>
      <c r="AK549" s="193"/>
      <c r="AL549" s="602"/>
      <c r="AM549" s="122"/>
      <c r="AN549" s="122"/>
      <c r="AO549" s="123"/>
      <c r="AP549" s="123"/>
      <c r="AQ549" s="123"/>
      <c r="AR549" s="123"/>
      <c r="AS549" s="123"/>
      <c r="AT549" s="123"/>
      <c r="AU549" s="123"/>
      <c r="AV549" s="123"/>
      <c r="AW549" s="123"/>
      <c r="AX549" s="123"/>
      <c r="AY549" s="123"/>
      <c r="AZ549" s="123"/>
      <c r="BA549" s="123"/>
      <c r="BB549" s="123"/>
      <c r="BC549" s="123"/>
    </row>
    <row r="550" spans="1:55" ht="12.75" customHeight="1" x14ac:dyDescent="0.2">
      <c r="A550" s="411" t="s">
        <v>437</v>
      </c>
      <c r="B550" s="544" t="s">
        <v>238</v>
      </c>
      <c r="C550" s="617" t="s">
        <v>128</v>
      </c>
      <c r="D550" s="493" t="s">
        <v>414</v>
      </c>
      <c r="E550" s="411" t="s">
        <v>456</v>
      </c>
      <c r="F550" s="565" t="s">
        <v>296</v>
      </c>
      <c r="G550" s="611"/>
      <c r="H550" s="557" t="s">
        <v>39</v>
      </c>
      <c r="I550" s="649">
        <v>57</v>
      </c>
      <c r="J550" s="649">
        <v>57</v>
      </c>
      <c r="K550" s="649">
        <v>57</v>
      </c>
      <c r="L550" s="550" t="s">
        <v>2036</v>
      </c>
      <c r="M550" s="558" t="s">
        <v>291</v>
      </c>
      <c r="N550" s="558">
        <v>28</v>
      </c>
      <c r="O550" s="559">
        <v>0</v>
      </c>
      <c r="P550" s="631">
        <v>0</v>
      </c>
      <c r="Q550" s="631">
        <v>20</v>
      </c>
      <c r="R550" s="632">
        <v>0</v>
      </c>
      <c r="S550" s="563">
        <v>0</v>
      </c>
      <c r="T550" s="560">
        <v>11</v>
      </c>
      <c r="U550" s="560">
        <v>10</v>
      </c>
      <c r="V550" s="560">
        <v>0</v>
      </c>
      <c r="W550" s="560">
        <v>0</v>
      </c>
      <c r="X550" s="560">
        <v>0</v>
      </c>
      <c r="Y550" s="560">
        <v>0</v>
      </c>
      <c r="Z550" s="560">
        <v>0</v>
      </c>
      <c r="AA550" s="119">
        <f>INDEX('SPECIAL CONDITIONS '!$A$9:$D$174,MATCH('PRINT TARIFF'!$E550,'SPECIAL CONDITIONS '!$C$9:$C$174,0),MATCH("ID",'SPECIAL CONDITIONS '!$A$8:$D$8,0))</f>
        <v>123</v>
      </c>
      <c r="AB550" s="117" t="s">
        <v>223</v>
      </c>
      <c r="AC550" s="120" t="s">
        <v>224</v>
      </c>
      <c r="AD550" s="120" t="s">
        <v>225</v>
      </c>
      <c r="AE550" s="120">
        <v>1000</v>
      </c>
      <c r="AF550" s="121">
        <f>HOME!$F$18</f>
        <v>46204</v>
      </c>
      <c r="AG550" s="121">
        <f>HOME!$L$18</f>
        <v>46217</v>
      </c>
      <c r="AH550" s="122" t="b">
        <v>1</v>
      </c>
      <c r="AI550" s="176"/>
      <c r="AJ550" s="172"/>
      <c r="AK550" s="193"/>
      <c r="AL550" s="602"/>
      <c r="AM550" s="122"/>
      <c r="AN550" s="122"/>
      <c r="AO550" s="123"/>
      <c r="AP550" s="123"/>
      <c r="AQ550" s="123"/>
      <c r="AR550" s="123"/>
      <c r="AS550" s="123"/>
      <c r="AT550" s="123"/>
      <c r="AU550" s="123"/>
      <c r="AV550" s="123"/>
      <c r="AW550" s="123"/>
      <c r="AX550" s="123"/>
      <c r="AY550" s="123"/>
      <c r="AZ550" s="123"/>
      <c r="BA550" s="123"/>
      <c r="BB550" s="123"/>
      <c r="BC550" s="123"/>
    </row>
    <row r="551" spans="1:55" ht="12.75" customHeight="1" x14ac:dyDescent="0.2">
      <c r="A551" s="411" t="s">
        <v>436</v>
      </c>
      <c r="B551" s="544" t="s">
        <v>239</v>
      </c>
      <c r="C551" s="617" t="s">
        <v>128</v>
      </c>
      <c r="D551" s="493" t="s">
        <v>414</v>
      </c>
      <c r="E551" s="411" t="s">
        <v>456</v>
      </c>
      <c r="F551" s="565" t="s">
        <v>296</v>
      </c>
      <c r="G551" s="611"/>
      <c r="H551" s="557" t="s">
        <v>39</v>
      </c>
      <c r="I551" s="649">
        <v>57</v>
      </c>
      <c r="J551" s="649">
        <v>57</v>
      </c>
      <c r="K551" s="649">
        <v>57</v>
      </c>
      <c r="L551" s="550" t="s">
        <v>2036</v>
      </c>
      <c r="M551" s="558" t="s">
        <v>291</v>
      </c>
      <c r="N551" s="558">
        <v>29</v>
      </c>
      <c r="O551" s="559">
        <v>0</v>
      </c>
      <c r="P551" s="631">
        <v>0</v>
      </c>
      <c r="Q551" s="631">
        <v>20</v>
      </c>
      <c r="R551" s="632">
        <v>0</v>
      </c>
      <c r="S551" s="563">
        <v>0</v>
      </c>
      <c r="T551" s="560">
        <v>11</v>
      </c>
      <c r="U551" s="560">
        <v>10</v>
      </c>
      <c r="V551" s="560">
        <v>0</v>
      </c>
      <c r="W551" s="560">
        <v>0</v>
      </c>
      <c r="X551" s="560">
        <v>0</v>
      </c>
      <c r="Y551" s="560">
        <v>0</v>
      </c>
      <c r="Z551" s="560">
        <v>0</v>
      </c>
      <c r="AA551" s="119">
        <f>INDEX('SPECIAL CONDITIONS '!$A$9:$D$174,MATCH('PRINT TARIFF'!$E551,'SPECIAL CONDITIONS '!$C$9:$C$174,0),MATCH("ID",'SPECIAL CONDITIONS '!$A$8:$D$8,0))</f>
        <v>123</v>
      </c>
      <c r="AB551" s="117" t="s">
        <v>223</v>
      </c>
      <c r="AC551" s="120" t="s">
        <v>224</v>
      </c>
      <c r="AD551" s="120" t="s">
        <v>225</v>
      </c>
      <c r="AE551" s="120">
        <v>1000</v>
      </c>
      <c r="AF551" s="121">
        <f>HOME!$F$18</f>
        <v>46204</v>
      </c>
      <c r="AG551" s="121">
        <f>HOME!$L$18</f>
        <v>46217</v>
      </c>
      <c r="AH551" s="122" t="b">
        <v>1</v>
      </c>
      <c r="AI551" s="176"/>
      <c r="AJ551" s="172"/>
      <c r="AK551" s="193"/>
      <c r="AL551" s="602"/>
      <c r="AM551" s="122"/>
      <c r="AN551" s="122"/>
      <c r="AO551" s="123"/>
      <c r="AP551" s="123"/>
      <c r="AQ551" s="123"/>
      <c r="AR551" s="123"/>
      <c r="AS551" s="123"/>
      <c r="AT551" s="123"/>
      <c r="AU551" s="123"/>
      <c r="AV551" s="123"/>
      <c r="AW551" s="123"/>
      <c r="AX551" s="123"/>
      <c r="AY551" s="123"/>
      <c r="AZ551" s="123"/>
      <c r="BA551" s="123"/>
      <c r="BB551" s="123"/>
      <c r="BC551" s="123"/>
    </row>
    <row r="552" spans="1:55" ht="12.75" customHeight="1" x14ac:dyDescent="0.2">
      <c r="A552" s="411" t="s">
        <v>439</v>
      </c>
      <c r="B552" s="544" t="s">
        <v>235</v>
      </c>
      <c r="C552" s="617" t="s">
        <v>128</v>
      </c>
      <c r="D552" s="411" t="s">
        <v>415</v>
      </c>
      <c r="E552" s="411" t="s">
        <v>457</v>
      </c>
      <c r="F552" s="565" t="s">
        <v>297</v>
      </c>
      <c r="G552" s="610"/>
      <c r="H552" s="557" t="s">
        <v>39</v>
      </c>
      <c r="I552" s="630">
        <v>58</v>
      </c>
      <c r="J552" s="630">
        <v>58</v>
      </c>
      <c r="K552" s="630">
        <v>58</v>
      </c>
      <c r="L552" s="550" t="s">
        <v>2036</v>
      </c>
      <c r="M552" s="558" t="s">
        <v>291</v>
      </c>
      <c r="N552" s="558">
        <v>67</v>
      </c>
      <c r="O552" s="559">
        <v>0</v>
      </c>
      <c r="P552" s="631">
        <v>0</v>
      </c>
      <c r="Q552" s="631">
        <v>20</v>
      </c>
      <c r="R552" s="632">
        <v>0</v>
      </c>
      <c r="S552" s="563">
        <v>0</v>
      </c>
      <c r="T552" s="636">
        <v>11</v>
      </c>
      <c r="U552" s="560">
        <v>10</v>
      </c>
      <c r="V552" s="560">
        <v>0</v>
      </c>
      <c r="W552" s="560">
        <v>0</v>
      </c>
      <c r="X552" s="560">
        <v>0</v>
      </c>
      <c r="Y552" s="560">
        <v>0</v>
      </c>
      <c r="Z552" s="560">
        <v>0</v>
      </c>
      <c r="AA552" s="119">
        <f>INDEX('SPECIAL CONDITIONS '!$A$9:$D$174,MATCH('PRINT TARIFF'!$E552,'SPECIAL CONDITIONS '!$C$9:$C$174,0),MATCH("ID",'SPECIAL CONDITIONS '!$A$8:$D$8,0))</f>
        <v>124</v>
      </c>
      <c r="AB552" s="117" t="s">
        <v>223</v>
      </c>
      <c r="AC552" s="120" t="s">
        <v>224</v>
      </c>
      <c r="AD552" s="120" t="s">
        <v>225</v>
      </c>
      <c r="AE552" s="120">
        <v>1000</v>
      </c>
      <c r="AF552" s="121">
        <f>HOME!$F$18</f>
        <v>46204</v>
      </c>
      <c r="AG552" s="121">
        <f>HOME!$L$18</f>
        <v>46217</v>
      </c>
      <c r="AH552" s="122" t="b">
        <v>1</v>
      </c>
      <c r="AI552" s="176"/>
      <c r="AJ552" s="172"/>
      <c r="AK552" s="193"/>
      <c r="AL552" s="602"/>
      <c r="AM552" s="122"/>
      <c r="AN552" s="122"/>
      <c r="AO552" s="123"/>
      <c r="AP552" s="123"/>
      <c r="AQ552" s="123"/>
      <c r="AR552" s="123"/>
      <c r="AS552" s="123"/>
      <c r="AT552" s="123"/>
      <c r="AU552" s="123"/>
      <c r="AV552" s="123"/>
      <c r="AW552" s="123"/>
      <c r="AX552" s="123"/>
      <c r="AY552" s="123"/>
      <c r="AZ552" s="123"/>
      <c r="BA552" s="123"/>
      <c r="BB552" s="123"/>
      <c r="BC552" s="123"/>
    </row>
    <row r="553" spans="1:55" ht="12.75" customHeight="1" x14ac:dyDescent="0.2">
      <c r="A553" s="411" t="s">
        <v>438</v>
      </c>
      <c r="B553" s="544" t="s">
        <v>236</v>
      </c>
      <c r="C553" s="617" t="s">
        <v>128</v>
      </c>
      <c r="D553" s="411" t="s">
        <v>415</v>
      </c>
      <c r="E553" s="411" t="s">
        <v>457</v>
      </c>
      <c r="F553" s="565" t="s">
        <v>297</v>
      </c>
      <c r="G553" s="610"/>
      <c r="H553" s="557" t="s">
        <v>39</v>
      </c>
      <c r="I553" s="630">
        <v>56</v>
      </c>
      <c r="J553" s="630">
        <v>56</v>
      </c>
      <c r="K553" s="630">
        <v>56</v>
      </c>
      <c r="L553" s="550" t="s">
        <v>2036</v>
      </c>
      <c r="M553" s="558" t="s">
        <v>291</v>
      </c>
      <c r="N553" s="558">
        <v>57</v>
      </c>
      <c r="O553" s="559">
        <v>0</v>
      </c>
      <c r="P553" s="631">
        <v>0</v>
      </c>
      <c r="Q553" s="631">
        <v>20</v>
      </c>
      <c r="R553" s="632">
        <v>0</v>
      </c>
      <c r="S553" s="563">
        <v>0</v>
      </c>
      <c r="T553" s="636">
        <v>11</v>
      </c>
      <c r="U553" s="560">
        <v>10</v>
      </c>
      <c r="V553" s="560">
        <v>0</v>
      </c>
      <c r="W553" s="560">
        <v>0</v>
      </c>
      <c r="X553" s="560">
        <v>0</v>
      </c>
      <c r="Y553" s="560">
        <v>0</v>
      </c>
      <c r="Z553" s="560">
        <v>0</v>
      </c>
      <c r="AA553" s="119">
        <f>INDEX('SPECIAL CONDITIONS '!$A$9:$D$174,MATCH('PRINT TARIFF'!$E553,'SPECIAL CONDITIONS '!$C$9:$C$174,0),MATCH("ID",'SPECIAL CONDITIONS '!$A$8:$D$8,0))</f>
        <v>124</v>
      </c>
      <c r="AB553" s="117" t="s">
        <v>223</v>
      </c>
      <c r="AC553" s="120" t="s">
        <v>224</v>
      </c>
      <c r="AD553" s="120" t="s">
        <v>225</v>
      </c>
      <c r="AE553" s="120">
        <v>1000</v>
      </c>
      <c r="AF553" s="121">
        <f>HOME!$F$18</f>
        <v>46204</v>
      </c>
      <c r="AG553" s="121">
        <f>HOME!$L$18</f>
        <v>46217</v>
      </c>
      <c r="AH553" s="122" t="b">
        <v>1</v>
      </c>
      <c r="AI553" s="176"/>
      <c r="AJ553" s="172"/>
      <c r="AK553" s="193"/>
      <c r="AL553" s="602"/>
      <c r="AM553" s="122"/>
      <c r="AN553" s="122"/>
      <c r="AO553" s="123"/>
      <c r="AP553" s="123"/>
      <c r="AQ553" s="123"/>
      <c r="AR553" s="123"/>
      <c r="AS553" s="123"/>
      <c r="AT553" s="123"/>
      <c r="AU553" s="123"/>
      <c r="AV553" s="123"/>
      <c r="AW553" s="123"/>
      <c r="AX553" s="123"/>
      <c r="AY553" s="123"/>
      <c r="AZ553" s="123"/>
      <c r="BA553" s="123"/>
      <c r="BB553" s="123"/>
      <c r="BC553" s="123"/>
    </row>
    <row r="554" spans="1:55" ht="12.75" customHeight="1" x14ac:dyDescent="0.2">
      <c r="A554" s="411" t="s">
        <v>440</v>
      </c>
      <c r="B554" s="544" t="s">
        <v>237</v>
      </c>
      <c r="C554" s="617" t="s">
        <v>128</v>
      </c>
      <c r="D554" s="411" t="s">
        <v>415</v>
      </c>
      <c r="E554" s="411" t="s">
        <v>457</v>
      </c>
      <c r="F554" s="565" t="s">
        <v>297</v>
      </c>
      <c r="G554" s="610"/>
      <c r="H554" s="557" t="s">
        <v>39</v>
      </c>
      <c r="I554" s="630">
        <v>58</v>
      </c>
      <c r="J554" s="630">
        <v>58</v>
      </c>
      <c r="K554" s="630">
        <v>58</v>
      </c>
      <c r="L554" s="550" t="s">
        <v>2036</v>
      </c>
      <c r="M554" s="558" t="s">
        <v>291</v>
      </c>
      <c r="N554" s="558">
        <v>55</v>
      </c>
      <c r="O554" s="559">
        <v>0</v>
      </c>
      <c r="P554" s="631">
        <v>0</v>
      </c>
      <c r="Q554" s="631">
        <v>20</v>
      </c>
      <c r="R554" s="632">
        <v>0</v>
      </c>
      <c r="S554" s="563">
        <v>0</v>
      </c>
      <c r="T554" s="636">
        <v>11</v>
      </c>
      <c r="U554" s="560">
        <v>10</v>
      </c>
      <c r="V554" s="560">
        <v>0</v>
      </c>
      <c r="W554" s="560">
        <v>0</v>
      </c>
      <c r="X554" s="560">
        <v>0</v>
      </c>
      <c r="Y554" s="560">
        <v>0</v>
      </c>
      <c r="Z554" s="560">
        <v>0</v>
      </c>
      <c r="AA554" s="119">
        <f>INDEX('SPECIAL CONDITIONS '!$A$9:$D$174,MATCH('PRINT TARIFF'!$E554,'SPECIAL CONDITIONS '!$C$9:$C$174,0),MATCH("ID",'SPECIAL CONDITIONS '!$A$8:$D$8,0))</f>
        <v>124</v>
      </c>
      <c r="AB554" s="117" t="s">
        <v>223</v>
      </c>
      <c r="AC554" s="120" t="s">
        <v>224</v>
      </c>
      <c r="AD554" s="120" t="s">
        <v>225</v>
      </c>
      <c r="AE554" s="120">
        <v>1000</v>
      </c>
      <c r="AF554" s="121">
        <f>HOME!$F$18</f>
        <v>46204</v>
      </c>
      <c r="AG554" s="121">
        <f>HOME!$L$18</f>
        <v>46217</v>
      </c>
      <c r="AH554" s="122" t="b">
        <v>1</v>
      </c>
      <c r="AI554" s="176"/>
      <c r="AJ554" s="172"/>
      <c r="AK554" s="193"/>
      <c r="AL554" s="602"/>
      <c r="AM554" s="122"/>
      <c r="AN554" s="122"/>
      <c r="AO554" s="123"/>
      <c r="AP554" s="123"/>
      <c r="AQ554" s="123"/>
      <c r="AR554" s="123"/>
      <c r="AS554" s="123"/>
      <c r="AT554" s="123"/>
      <c r="AU554" s="123"/>
      <c r="AV554" s="123"/>
      <c r="AW554" s="123"/>
      <c r="AX554" s="123"/>
      <c r="AY554" s="123"/>
      <c r="AZ554" s="123"/>
      <c r="BA554" s="123"/>
      <c r="BB554" s="123"/>
      <c r="BC554" s="123"/>
    </row>
    <row r="555" spans="1:55" ht="12.75" customHeight="1" x14ac:dyDescent="0.2">
      <c r="A555" s="411" t="s">
        <v>437</v>
      </c>
      <c r="B555" s="544" t="s">
        <v>238</v>
      </c>
      <c r="C555" s="617" t="s">
        <v>128</v>
      </c>
      <c r="D555" s="411" t="s">
        <v>415</v>
      </c>
      <c r="E555" s="411" t="s">
        <v>457</v>
      </c>
      <c r="F555" s="565" t="s">
        <v>297</v>
      </c>
      <c r="G555" s="610"/>
      <c r="H555" s="557" t="s">
        <v>39</v>
      </c>
      <c r="I555" s="630">
        <v>53</v>
      </c>
      <c r="J555" s="630">
        <v>53</v>
      </c>
      <c r="K555" s="630">
        <v>53</v>
      </c>
      <c r="L555" s="550" t="s">
        <v>2310</v>
      </c>
      <c r="M555" s="558"/>
      <c r="N555" s="558">
        <v>58</v>
      </c>
      <c r="O555" s="564">
        <v>0</v>
      </c>
      <c r="P555" s="631">
        <v>0</v>
      </c>
      <c r="Q555" s="631">
        <v>0</v>
      </c>
      <c r="R555" s="632">
        <v>0</v>
      </c>
      <c r="S555" s="563">
        <v>0</v>
      </c>
      <c r="T555" s="637">
        <v>11</v>
      </c>
      <c r="U555" s="560">
        <v>10</v>
      </c>
      <c r="V555" s="560">
        <v>0</v>
      </c>
      <c r="W555" s="560">
        <v>0</v>
      </c>
      <c r="X555" s="560">
        <v>0</v>
      </c>
      <c r="Y555" s="560">
        <v>0</v>
      </c>
      <c r="Z555" s="560">
        <v>0</v>
      </c>
      <c r="AA555" s="119">
        <f>INDEX('SPECIAL CONDITIONS '!$A$9:$D$174,MATCH('PRINT TARIFF'!$E555,'SPECIAL CONDITIONS '!$C$9:$C$174,0),MATCH("ID",'SPECIAL CONDITIONS '!$A$8:$D$8,0))</f>
        <v>124</v>
      </c>
      <c r="AB555" s="117" t="s">
        <v>223</v>
      </c>
      <c r="AC555" s="120" t="s">
        <v>224</v>
      </c>
      <c r="AD555" s="120" t="s">
        <v>225</v>
      </c>
      <c r="AE555" s="120">
        <v>1000</v>
      </c>
      <c r="AF555" s="121">
        <f>HOME!$F$18</f>
        <v>46204</v>
      </c>
      <c r="AG555" s="121">
        <f>HOME!$L$18</f>
        <v>46217</v>
      </c>
      <c r="AH555" s="122" t="b">
        <v>1</v>
      </c>
      <c r="AI555" s="176"/>
      <c r="AJ555" s="172"/>
      <c r="AK555" s="193"/>
      <c r="AL555" s="602"/>
      <c r="AM555" s="122"/>
      <c r="AN555" s="122"/>
      <c r="AO555" s="123"/>
      <c r="AP555" s="123"/>
      <c r="AQ555" s="123"/>
      <c r="AR555" s="123"/>
      <c r="AS555" s="123"/>
      <c r="AT555" s="123"/>
      <c r="AU555" s="123"/>
      <c r="AV555" s="123"/>
      <c r="AW555" s="123"/>
      <c r="AX555" s="123"/>
      <c r="AY555" s="123"/>
      <c r="AZ555" s="123"/>
      <c r="BA555" s="123"/>
      <c r="BB555" s="123"/>
      <c r="BC555" s="123"/>
    </row>
    <row r="556" spans="1:55" ht="12.75" customHeight="1" x14ac:dyDescent="0.2">
      <c r="A556" s="411" t="s">
        <v>436</v>
      </c>
      <c r="B556" s="544" t="s">
        <v>239</v>
      </c>
      <c r="C556" s="617" t="s">
        <v>128</v>
      </c>
      <c r="D556" s="411" t="s">
        <v>415</v>
      </c>
      <c r="E556" s="411" t="s">
        <v>457</v>
      </c>
      <c r="F556" s="565" t="s">
        <v>297</v>
      </c>
      <c r="G556" s="610"/>
      <c r="H556" s="557" t="s">
        <v>39</v>
      </c>
      <c r="I556" s="630">
        <v>53</v>
      </c>
      <c r="J556" s="630">
        <v>53</v>
      </c>
      <c r="K556" s="630">
        <v>53</v>
      </c>
      <c r="L556" s="550" t="s">
        <v>2310</v>
      </c>
      <c r="M556" s="558"/>
      <c r="N556" s="558">
        <v>52</v>
      </c>
      <c r="O556" s="564">
        <v>0</v>
      </c>
      <c r="P556" s="631">
        <v>0</v>
      </c>
      <c r="Q556" s="631">
        <v>0</v>
      </c>
      <c r="R556" s="632">
        <v>0</v>
      </c>
      <c r="S556" s="563">
        <v>0</v>
      </c>
      <c r="T556" s="637">
        <v>11</v>
      </c>
      <c r="U556" s="560">
        <v>10</v>
      </c>
      <c r="V556" s="560">
        <v>0</v>
      </c>
      <c r="W556" s="560">
        <v>0</v>
      </c>
      <c r="X556" s="560">
        <v>0</v>
      </c>
      <c r="Y556" s="560">
        <v>0</v>
      </c>
      <c r="Z556" s="560">
        <v>0</v>
      </c>
      <c r="AA556" s="119">
        <f>INDEX('SPECIAL CONDITIONS '!$A$9:$D$174,MATCH('PRINT TARIFF'!$E556,'SPECIAL CONDITIONS '!$C$9:$C$174,0),MATCH("ID",'SPECIAL CONDITIONS '!$A$8:$D$8,0))</f>
        <v>124</v>
      </c>
      <c r="AB556" s="117" t="s">
        <v>223</v>
      </c>
      <c r="AC556" s="120" t="s">
        <v>224</v>
      </c>
      <c r="AD556" s="120" t="s">
        <v>225</v>
      </c>
      <c r="AE556" s="120">
        <v>1000</v>
      </c>
      <c r="AF556" s="121">
        <f>HOME!$F$18</f>
        <v>46204</v>
      </c>
      <c r="AG556" s="121">
        <f>HOME!$L$18</f>
        <v>46217</v>
      </c>
      <c r="AH556" s="122" t="b">
        <v>1</v>
      </c>
      <c r="AI556" s="176"/>
      <c r="AJ556" s="172"/>
      <c r="AK556" s="193"/>
      <c r="AL556" s="602"/>
      <c r="AM556" s="122"/>
      <c r="AN556" s="122"/>
      <c r="AO556" s="123"/>
      <c r="AP556" s="123"/>
      <c r="AQ556" s="123"/>
      <c r="AR556" s="123"/>
      <c r="AS556" s="123"/>
      <c r="AT556" s="123"/>
      <c r="AU556" s="123"/>
      <c r="AV556" s="123"/>
      <c r="AW556" s="123"/>
      <c r="AX556" s="123"/>
      <c r="AY556" s="123"/>
      <c r="AZ556" s="123"/>
      <c r="BA556" s="123"/>
      <c r="BB556" s="123"/>
      <c r="BC556" s="123"/>
    </row>
    <row r="557" spans="1:55" ht="12.75" customHeight="1" x14ac:dyDescent="0.2">
      <c r="A557" s="411" t="s">
        <v>439</v>
      </c>
      <c r="B557" s="544" t="s">
        <v>235</v>
      </c>
      <c r="C557" s="617" t="s">
        <v>332</v>
      </c>
      <c r="D557" s="561" t="s">
        <v>122</v>
      </c>
      <c r="E557" s="665" t="s">
        <v>458</v>
      </c>
      <c r="F557" s="562" t="s">
        <v>298</v>
      </c>
      <c r="G557" s="611"/>
      <c r="H557" s="557" t="s">
        <v>39</v>
      </c>
      <c r="I557" s="666">
        <v>70</v>
      </c>
      <c r="J557" s="666">
        <v>70</v>
      </c>
      <c r="K557" s="666">
        <v>70</v>
      </c>
      <c r="L557" s="550" t="s">
        <v>2236</v>
      </c>
      <c r="M557" s="558"/>
      <c r="N557" s="558">
        <v>25</v>
      </c>
      <c r="O557" s="559">
        <v>0</v>
      </c>
      <c r="P557" s="564">
        <v>0</v>
      </c>
      <c r="Q557" s="564">
        <v>20</v>
      </c>
      <c r="R557" s="632">
        <v>0</v>
      </c>
      <c r="S557" s="563">
        <v>0</v>
      </c>
      <c r="T557" s="560">
        <v>0</v>
      </c>
      <c r="U557" s="560">
        <v>0</v>
      </c>
      <c r="V557" s="560">
        <v>0</v>
      </c>
      <c r="W557" s="560">
        <v>0</v>
      </c>
      <c r="X557" s="560">
        <v>0</v>
      </c>
      <c r="Y557" s="560">
        <v>0</v>
      </c>
      <c r="Z557" s="560">
        <v>0</v>
      </c>
      <c r="AA557" s="119">
        <f>INDEX('SPECIAL CONDITIONS '!$A$9:$D$174,MATCH('PRINT TARIFF'!$E557,'SPECIAL CONDITIONS '!$C$9:$C$174,0),MATCH("ID",'SPECIAL CONDITIONS '!$A$8:$D$8,0))</f>
        <v>128</v>
      </c>
      <c r="AB557" s="117" t="s">
        <v>223</v>
      </c>
      <c r="AC557" s="120" t="s">
        <v>224</v>
      </c>
      <c r="AD557" s="120" t="s">
        <v>225</v>
      </c>
      <c r="AE557" s="120">
        <v>1000</v>
      </c>
      <c r="AF557" s="121">
        <f>HOME!$F$18</f>
        <v>46204</v>
      </c>
      <c r="AG557" s="121">
        <f>HOME!$L$18</f>
        <v>46217</v>
      </c>
      <c r="AH557" s="122" t="b">
        <v>1</v>
      </c>
      <c r="AI557" s="176"/>
      <c r="AJ557" s="172"/>
      <c r="AK557" s="193"/>
      <c r="AL557" s="602"/>
      <c r="AM557" s="122"/>
      <c r="AN557" s="122"/>
      <c r="AO557" s="123"/>
      <c r="AP557" s="123"/>
      <c r="AQ557" s="123"/>
      <c r="AR557" s="123"/>
      <c r="AS557" s="123"/>
      <c r="AT557" s="123"/>
      <c r="AU557" s="123"/>
      <c r="AV557" s="123"/>
      <c r="AW557" s="123"/>
      <c r="AX557" s="123"/>
      <c r="AY557" s="123"/>
      <c r="AZ557" s="123"/>
      <c r="BA557" s="123"/>
      <c r="BB557" s="123"/>
      <c r="BC557" s="123"/>
    </row>
    <row r="558" spans="1:55" ht="12.75" customHeight="1" x14ac:dyDescent="0.2">
      <c r="A558" s="411" t="s">
        <v>438</v>
      </c>
      <c r="B558" s="544" t="s">
        <v>236</v>
      </c>
      <c r="C558" s="617" t="s">
        <v>332</v>
      </c>
      <c r="D558" s="561" t="s">
        <v>122</v>
      </c>
      <c r="E558" s="411" t="s">
        <v>458</v>
      </c>
      <c r="F558" s="562" t="s">
        <v>298</v>
      </c>
      <c r="G558" s="611"/>
      <c r="H558" s="557" t="s">
        <v>39</v>
      </c>
      <c r="I558" s="649">
        <v>41</v>
      </c>
      <c r="J558" s="649">
        <v>41</v>
      </c>
      <c r="K558" s="649">
        <v>41</v>
      </c>
      <c r="L558" s="550" t="s">
        <v>173</v>
      </c>
      <c r="M558" s="558"/>
      <c r="N558" s="558">
        <v>18</v>
      </c>
      <c r="O558" s="559">
        <v>0</v>
      </c>
      <c r="P558" s="564">
        <v>0</v>
      </c>
      <c r="Q558" s="564">
        <v>20</v>
      </c>
      <c r="R558" s="632">
        <v>0</v>
      </c>
      <c r="S558" s="563">
        <v>0</v>
      </c>
      <c r="T558" s="560">
        <v>7</v>
      </c>
      <c r="U558" s="560">
        <v>0</v>
      </c>
      <c r="V558" s="560">
        <v>0</v>
      </c>
      <c r="W558" s="560">
        <v>0</v>
      </c>
      <c r="X558" s="560">
        <v>0</v>
      </c>
      <c r="Y558" s="560">
        <v>0</v>
      </c>
      <c r="Z558" s="560">
        <v>0</v>
      </c>
      <c r="AA558" s="119">
        <f>INDEX('SPECIAL CONDITIONS '!$A$9:$D$174,MATCH('PRINT TARIFF'!$E558,'SPECIAL CONDITIONS '!$C$9:$C$174,0),MATCH("ID",'SPECIAL CONDITIONS '!$A$8:$D$8,0))</f>
        <v>128</v>
      </c>
      <c r="AB558" s="117" t="s">
        <v>223</v>
      </c>
      <c r="AC558" s="120" t="s">
        <v>224</v>
      </c>
      <c r="AD558" s="120" t="s">
        <v>225</v>
      </c>
      <c r="AE558" s="120">
        <v>1000</v>
      </c>
      <c r="AF558" s="121">
        <f>HOME!$F$18</f>
        <v>46204</v>
      </c>
      <c r="AG558" s="121">
        <f>HOME!$L$18</f>
        <v>46217</v>
      </c>
      <c r="AH558" s="122" t="b">
        <v>1</v>
      </c>
      <c r="AI558" s="176"/>
      <c r="AJ558" s="172"/>
      <c r="AK558" s="193"/>
      <c r="AL558" s="602"/>
      <c r="AM558" s="122"/>
      <c r="AN558" s="122"/>
      <c r="AO558" s="123"/>
      <c r="AP558" s="123"/>
      <c r="AQ558" s="123"/>
      <c r="AR558" s="123"/>
      <c r="AS558" s="123"/>
      <c r="AT558" s="123"/>
      <c r="AU558" s="123"/>
      <c r="AV558" s="123"/>
      <c r="AW558" s="123"/>
      <c r="AX558" s="123"/>
      <c r="AY558" s="123"/>
      <c r="AZ558" s="123"/>
      <c r="BA558" s="123"/>
      <c r="BB558" s="123"/>
      <c r="BC558" s="123"/>
    </row>
    <row r="559" spans="1:55" ht="12.75" customHeight="1" x14ac:dyDescent="0.2">
      <c r="A559" s="411" t="s">
        <v>440</v>
      </c>
      <c r="B559" s="544" t="s">
        <v>237</v>
      </c>
      <c r="C559" s="617" t="s">
        <v>332</v>
      </c>
      <c r="D559" s="561" t="s">
        <v>122</v>
      </c>
      <c r="E559" s="411" t="s">
        <v>458</v>
      </c>
      <c r="F559" s="562" t="s">
        <v>298</v>
      </c>
      <c r="G559" s="611"/>
      <c r="H559" s="557" t="s">
        <v>39</v>
      </c>
      <c r="I559" s="649">
        <v>46</v>
      </c>
      <c r="J559" s="649">
        <v>46</v>
      </c>
      <c r="K559" s="649">
        <v>46</v>
      </c>
      <c r="L559" s="550" t="s">
        <v>2310</v>
      </c>
      <c r="M559" s="558"/>
      <c r="N559" s="558">
        <v>17</v>
      </c>
      <c r="O559" s="559">
        <v>0</v>
      </c>
      <c r="P559" s="564">
        <v>0</v>
      </c>
      <c r="Q559" s="564">
        <v>20</v>
      </c>
      <c r="R559" s="632">
        <v>0</v>
      </c>
      <c r="S559" s="563">
        <v>0</v>
      </c>
      <c r="T559" s="560">
        <v>7</v>
      </c>
      <c r="U559" s="560">
        <v>0</v>
      </c>
      <c r="V559" s="560">
        <v>0</v>
      </c>
      <c r="W559" s="560">
        <v>0</v>
      </c>
      <c r="X559" s="560">
        <v>0</v>
      </c>
      <c r="Y559" s="560">
        <v>0</v>
      </c>
      <c r="Z559" s="560">
        <v>0</v>
      </c>
      <c r="AA559" s="119">
        <f>INDEX('SPECIAL CONDITIONS '!$A$9:$D$174,MATCH('PRINT TARIFF'!$E559,'SPECIAL CONDITIONS '!$C$9:$C$174,0),MATCH("ID",'SPECIAL CONDITIONS '!$A$8:$D$8,0))</f>
        <v>128</v>
      </c>
      <c r="AB559" s="117" t="s">
        <v>223</v>
      </c>
      <c r="AC559" s="120" t="s">
        <v>224</v>
      </c>
      <c r="AD559" s="120" t="s">
        <v>225</v>
      </c>
      <c r="AE559" s="120">
        <v>1000</v>
      </c>
      <c r="AF559" s="121">
        <f>HOME!$F$18</f>
        <v>46204</v>
      </c>
      <c r="AG559" s="121">
        <f>HOME!$L$18</f>
        <v>46217</v>
      </c>
      <c r="AH559" s="122" t="b">
        <v>1</v>
      </c>
      <c r="AI559" s="176"/>
      <c r="AJ559" s="172"/>
      <c r="AK559" s="193"/>
      <c r="AL559" s="602"/>
      <c r="AM559" s="122"/>
      <c r="AN559" s="122"/>
      <c r="AO559" s="123"/>
      <c r="AP559" s="123"/>
      <c r="AQ559" s="123"/>
      <c r="AR559" s="123"/>
      <c r="AS559" s="123"/>
      <c r="AT559" s="123"/>
      <c r="AU559" s="123"/>
      <c r="AV559" s="123"/>
      <c r="AW559" s="123"/>
      <c r="AX559" s="123"/>
      <c r="AY559" s="123"/>
      <c r="AZ559" s="123"/>
      <c r="BA559" s="123"/>
      <c r="BB559" s="123"/>
      <c r="BC559" s="123"/>
    </row>
    <row r="560" spans="1:55" ht="12.75" customHeight="1" x14ac:dyDescent="0.2">
      <c r="A560" s="411" t="s">
        <v>437</v>
      </c>
      <c r="B560" s="544" t="s">
        <v>238</v>
      </c>
      <c r="C560" s="617" t="s">
        <v>332</v>
      </c>
      <c r="D560" s="561" t="s">
        <v>122</v>
      </c>
      <c r="E560" s="411" t="s">
        <v>458</v>
      </c>
      <c r="F560" s="562" t="s">
        <v>298</v>
      </c>
      <c r="G560" s="611"/>
      <c r="H560" s="557" t="s">
        <v>39</v>
      </c>
      <c r="I560" s="649">
        <v>41</v>
      </c>
      <c r="J560" s="649">
        <v>41</v>
      </c>
      <c r="K560" s="649">
        <v>41</v>
      </c>
      <c r="L560" s="550" t="s">
        <v>173</v>
      </c>
      <c r="M560" s="558"/>
      <c r="N560" s="558">
        <v>12</v>
      </c>
      <c r="O560" s="559">
        <v>0</v>
      </c>
      <c r="P560" s="564">
        <v>0</v>
      </c>
      <c r="Q560" s="564">
        <v>20</v>
      </c>
      <c r="R560" s="632">
        <v>0</v>
      </c>
      <c r="S560" s="563">
        <v>0</v>
      </c>
      <c r="T560" s="560">
        <v>7</v>
      </c>
      <c r="U560" s="560">
        <v>0</v>
      </c>
      <c r="V560" s="560">
        <v>0</v>
      </c>
      <c r="W560" s="560">
        <v>0</v>
      </c>
      <c r="X560" s="560">
        <v>0</v>
      </c>
      <c r="Y560" s="560">
        <v>0</v>
      </c>
      <c r="Z560" s="560">
        <v>0</v>
      </c>
      <c r="AA560" s="119">
        <f>INDEX('SPECIAL CONDITIONS '!$A$9:$D$174,MATCH('PRINT TARIFF'!$E560,'SPECIAL CONDITIONS '!$C$9:$C$174,0),MATCH("ID",'SPECIAL CONDITIONS '!$A$8:$D$8,0))</f>
        <v>128</v>
      </c>
      <c r="AB560" s="117" t="s">
        <v>223</v>
      </c>
      <c r="AC560" s="120" t="s">
        <v>224</v>
      </c>
      <c r="AD560" s="120" t="s">
        <v>225</v>
      </c>
      <c r="AE560" s="120">
        <v>1000</v>
      </c>
      <c r="AF560" s="121">
        <f>HOME!$F$18</f>
        <v>46204</v>
      </c>
      <c r="AG560" s="121">
        <f>HOME!$L$18</f>
        <v>46217</v>
      </c>
      <c r="AH560" s="122" t="b">
        <v>1</v>
      </c>
      <c r="AI560" s="176"/>
      <c r="AJ560" s="172"/>
      <c r="AK560" s="193"/>
      <c r="AL560" s="602"/>
      <c r="AM560" s="122"/>
      <c r="AN560" s="122"/>
      <c r="AO560" s="123"/>
      <c r="AP560" s="123"/>
      <c r="AQ560" s="123"/>
      <c r="AR560" s="123"/>
      <c r="AS560" s="123"/>
      <c r="AT560" s="123"/>
      <c r="AU560" s="123"/>
      <c r="AV560" s="123"/>
      <c r="AW560" s="123"/>
      <c r="AX560" s="123"/>
      <c r="AY560" s="123"/>
      <c r="AZ560" s="123"/>
      <c r="BA560" s="123"/>
      <c r="BB560" s="123"/>
      <c r="BC560" s="123"/>
    </row>
    <row r="561" spans="1:55" ht="12.75" customHeight="1" x14ac:dyDescent="0.2">
      <c r="A561" s="411" t="s">
        <v>436</v>
      </c>
      <c r="B561" s="544" t="s">
        <v>239</v>
      </c>
      <c r="C561" s="617" t="s">
        <v>332</v>
      </c>
      <c r="D561" s="561" t="s">
        <v>122</v>
      </c>
      <c r="E561" s="411" t="s">
        <v>458</v>
      </c>
      <c r="F561" s="562" t="s">
        <v>298</v>
      </c>
      <c r="G561" s="611"/>
      <c r="H561" s="557" t="s">
        <v>39</v>
      </c>
      <c r="I561" s="649">
        <v>41</v>
      </c>
      <c r="J561" s="649">
        <v>41</v>
      </c>
      <c r="K561" s="649">
        <v>41</v>
      </c>
      <c r="L561" s="550" t="s">
        <v>173</v>
      </c>
      <c r="M561" s="558"/>
      <c r="N561" s="558">
        <v>15</v>
      </c>
      <c r="O561" s="559">
        <v>0</v>
      </c>
      <c r="P561" s="564">
        <v>0</v>
      </c>
      <c r="Q561" s="564">
        <v>20</v>
      </c>
      <c r="R561" s="632">
        <v>0</v>
      </c>
      <c r="S561" s="563">
        <v>0</v>
      </c>
      <c r="T561" s="560">
        <v>7</v>
      </c>
      <c r="U561" s="560">
        <v>0</v>
      </c>
      <c r="V561" s="560">
        <v>0</v>
      </c>
      <c r="W561" s="560">
        <v>0</v>
      </c>
      <c r="X561" s="560">
        <v>0</v>
      </c>
      <c r="Y561" s="560">
        <v>0</v>
      </c>
      <c r="Z561" s="560">
        <v>0</v>
      </c>
      <c r="AA561" s="119">
        <f>INDEX('SPECIAL CONDITIONS '!$A$9:$D$174,MATCH('PRINT TARIFF'!$E561,'SPECIAL CONDITIONS '!$C$9:$C$174,0),MATCH("ID",'SPECIAL CONDITIONS '!$A$8:$D$8,0))</f>
        <v>128</v>
      </c>
      <c r="AB561" s="117" t="s">
        <v>223</v>
      </c>
      <c r="AC561" s="120" t="s">
        <v>224</v>
      </c>
      <c r="AD561" s="120" t="s">
        <v>225</v>
      </c>
      <c r="AE561" s="120">
        <v>1000</v>
      </c>
      <c r="AF561" s="121">
        <f>HOME!$F$18</f>
        <v>46204</v>
      </c>
      <c r="AG561" s="121">
        <f>HOME!$L$18</f>
        <v>46217</v>
      </c>
      <c r="AH561" s="122" t="b">
        <v>1</v>
      </c>
      <c r="AI561" s="176"/>
      <c r="AJ561" s="172"/>
      <c r="AK561" s="193"/>
      <c r="AL561" s="602"/>
      <c r="AM561" s="122"/>
      <c r="AN561" s="122"/>
      <c r="AO561" s="123"/>
      <c r="AP561" s="123"/>
      <c r="AQ561" s="123"/>
      <c r="AR561" s="123"/>
      <c r="AS561" s="123"/>
      <c r="AT561" s="123"/>
      <c r="AU561" s="123"/>
      <c r="AV561" s="123"/>
      <c r="AW561" s="123"/>
      <c r="AX561" s="123"/>
      <c r="AY561" s="123"/>
      <c r="AZ561" s="123"/>
      <c r="BA561" s="123"/>
      <c r="BB561" s="123"/>
      <c r="BC561" s="123"/>
    </row>
    <row r="562" spans="1:55" ht="12.75" customHeight="1" x14ac:dyDescent="0.2">
      <c r="A562" s="411" t="s">
        <v>439</v>
      </c>
      <c r="B562" s="544" t="s">
        <v>235</v>
      </c>
      <c r="C562" s="617" t="s">
        <v>332</v>
      </c>
      <c r="D562" s="561" t="s">
        <v>122</v>
      </c>
      <c r="E562" s="665" t="s">
        <v>123</v>
      </c>
      <c r="F562" s="562" t="s">
        <v>299</v>
      </c>
      <c r="G562" s="611"/>
      <c r="H562" s="557" t="s">
        <v>39</v>
      </c>
      <c r="I562" s="666">
        <v>70</v>
      </c>
      <c r="J562" s="666">
        <v>70</v>
      </c>
      <c r="K562" s="666">
        <v>70</v>
      </c>
      <c r="L562" s="550" t="s">
        <v>2323</v>
      </c>
      <c r="M562" s="558"/>
      <c r="N562" s="558">
        <v>25</v>
      </c>
      <c r="O562" s="559">
        <v>0</v>
      </c>
      <c r="P562" s="564">
        <v>0</v>
      </c>
      <c r="Q562" s="564">
        <v>20</v>
      </c>
      <c r="R562" s="632">
        <v>0</v>
      </c>
      <c r="S562" s="563">
        <v>0</v>
      </c>
      <c r="T562" s="560">
        <v>0</v>
      </c>
      <c r="U562" s="560">
        <v>0</v>
      </c>
      <c r="V562" s="560">
        <v>0</v>
      </c>
      <c r="W562" s="560">
        <v>0</v>
      </c>
      <c r="X562" s="560">
        <v>0</v>
      </c>
      <c r="Y562" s="560">
        <v>0</v>
      </c>
      <c r="Z562" s="560">
        <v>0</v>
      </c>
      <c r="AA562" s="119">
        <f>INDEX('SPECIAL CONDITIONS '!$A$9:$D$174,MATCH('PRINT TARIFF'!$E562,'SPECIAL CONDITIONS '!$C$9:$C$174,0),MATCH("ID",'SPECIAL CONDITIONS '!$A$8:$D$8,0))</f>
        <v>129</v>
      </c>
      <c r="AB562" s="117" t="s">
        <v>223</v>
      </c>
      <c r="AC562" s="120" t="s">
        <v>224</v>
      </c>
      <c r="AD562" s="120" t="s">
        <v>225</v>
      </c>
      <c r="AE562" s="120">
        <v>1000</v>
      </c>
      <c r="AF562" s="121">
        <f>HOME!$F$18</f>
        <v>46204</v>
      </c>
      <c r="AG562" s="121">
        <f>HOME!$L$18</f>
        <v>46217</v>
      </c>
      <c r="AH562" s="122" t="b">
        <v>1</v>
      </c>
      <c r="AI562" s="176"/>
      <c r="AJ562" s="172"/>
      <c r="AK562" s="193"/>
      <c r="AL562" s="602"/>
      <c r="AM562" s="122"/>
      <c r="AN562" s="122"/>
      <c r="AO562" s="123"/>
      <c r="AP562" s="123"/>
      <c r="AQ562" s="123"/>
      <c r="AR562" s="123"/>
      <c r="AS562" s="123"/>
      <c r="AT562" s="123"/>
      <c r="AU562" s="123"/>
      <c r="AV562" s="123"/>
      <c r="AW562" s="123"/>
      <c r="AX562" s="123"/>
      <c r="AY562" s="123"/>
      <c r="AZ562" s="123"/>
      <c r="BA562" s="123"/>
      <c r="BB562" s="123"/>
      <c r="BC562" s="123"/>
    </row>
    <row r="563" spans="1:55" ht="12.75" customHeight="1" x14ac:dyDescent="0.2">
      <c r="A563" s="411" t="s">
        <v>438</v>
      </c>
      <c r="B563" s="544" t="s">
        <v>236</v>
      </c>
      <c r="C563" s="617" t="s">
        <v>332</v>
      </c>
      <c r="D563" s="561" t="s">
        <v>122</v>
      </c>
      <c r="E563" s="411" t="s">
        <v>123</v>
      </c>
      <c r="F563" s="562" t="s">
        <v>299</v>
      </c>
      <c r="G563" s="611"/>
      <c r="H563" s="557" t="s">
        <v>39</v>
      </c>
      <c r="I563" s="649">
        <v>41</v>
      </c>
      <c r="J563" s="649">
        <v>41</v>
      </c>
      <c r="K563" s="649">
        <v>41</v>
      </c>
      <c r="L563" s="550" t="s">
        <v>2323</v>
      </c>
      <c r="M563" s="558"/>
      <c r="N563" s="558">
        <v>18</v>
      </c>
      <c r="O563" s="559">
        <v>0</v>
      </c>
      <c r="P563" s="564">
        <v>0</v>
      </c>
      <c r="Q563" s="564">
        <v>20</v>
      </c>
      <c r="R563" s="632">
        <v>0</v>
      </c>
      <c r="S563" s="563">
        <v>0</v>
      </c>
      <c r="T563" s="560">
        <v>7</v>
      </c>
      <c r="U563" s="560">
        <v>0</v>
      </c>
      <c r="V563" s="560">
        <v>0</v>
      </c>
      <c r="W563" s="560">
        <v>0</v>
      </c>
      <c r="X563" s="560">
        <v>0</v>
      </c>
      <c r="Y563" s="560">
        <v>0</v>
      </c>
      <c r="Z563" s="560">
        <v>0</v>
      </c>
      <c r="AA563" s="119">
        <f>INDEX('SPECIAL CONDITIONS '!$A$9:$D$174,MATCH('PRINT TARIFF'!$E563,'SPECIAL CONDITIONS '!$C$9:$C$174,0),MATCH("ID",'SPECIAL CONDITIONS '!$A$8:$D$8,0))</f>
        <v>129</v>
      </c>
      <c r="AB563" s="117" t="s">
        <v>223</v>
      </c>
      <c r="AC563" s="120" t="s">
        <v>224</v>
      </c>
      <c r="AD563" s="120" t="s">
        <v>225</v>
      </c>
      <c r="AE563" s="120">
        <v>1000</v>
      </c>
      <c r="AF563" s="121">
        <f>HOME!$F$18</f>
        <v>46204</v>
      </c>
      <c r="AG563" s="121">
        <f>HOME!$L$18</f>
        <v>46217</v>
      </c>
      <c r="AH563" s="122" t="b">
        <v>1</v>
      </c>
      <c r="AI563" s="176"/>
      <c r="AJ563" s="172"/>
      <c r="AK563" s="193"/>
      <c r="AL563" s="602"/>
      <c r="AM563" s="122"/>
      <c r="AN563" s="122"/>
      <c r="AO563" s="123"/>
      <c r="AP563" s="123"/>
      <c r="AQ563" s="123"/>
      <c r="AR563" s="123"/>
      <c r="AS563" s="123"/>
      <c r="AT563" s="123"/>
      <c r="AU563" s="123"/>
      <c r="AV563" s="123"/>
      <c r="AW563" s="123"/>
      <c r="AX563" s="123"/>
      <c r="AY563" s="123"/>
      <c r="AZ563" s="123"/>
      <c r="BA563" s="123"/>
      <c r="BB563" s="123"/>
      <c r="BC563" s="123"/>
    </row>
    <row r="564" spans="1:55" ht="12.75" customHeight="1" x14ac:dyDescent="0.2">
      <c r="A564" s="411" t="s">
        <v>440</v>
      </c>
      <c r="B564" s="544" t="s">
        <v>237</v>
      </c>
      <c r="C564" s="617" t="s">
        <v>332</v>
      </c>
      <c r="D564" s="561" t="s">
        <v>122</v>
      </c>
      <c r="E564" s="411" t="s">
        <v>123</v>
      </c>
      <c r="F564" s="562" t="s">
        <v>299</v>
      </c>
      <c r="G564" s="611"/>
      <c r="H564" s="557" t="s">
        <v>39</v>
      </c>
      <c r="I564" s="649">
        <v>46</v>
      </c>
      <c r="J564" s="649">
        <v>46</v>
      </c>
      <c r="K564" s="649">
        <v>46</v>
      </c>
      <c r="L564" s="550" t="s">
        <v>2323</v>
      </c>
      <c r="M564" s="558"/>
      <c r="N564" s="558">
        <v>17</v>
      </c>
      <c r="O564" s="559">
        <v>0</v>
      </c>
      <c r="P564" s="564">
        <v>0</v>
      </c>
      <c r="Q564" s="564">
        <v>20</v>
      </c>
      <c r="R564" s="632">
        <v>0</v>
      </c>
      <c r="S564" s="563">
        <v>0</v>
      </c>
      <c r="T564" s="560">
        <v>7</v>
      </c>
      <c r="U564" s="560">
        <v>0</v>
      </c>
      <c r="V564" s="560">
        <v>0</v>
      </c>
      <c r="W564" s="560">
        <v>0</v>
      </c>
      <c r="X564" s="560">
        <v>0</v>
      </c>
      <c r="Y564" s="560">
        <v>0</v>
      </c>
      <c r="Z564" s="560">
        <v>0</v>
      </c>
      <c r="AA564" s="119">
        <f>INDEX('SPECIAL CONDITIONS '!$A$9:$D$174,MATCH('PRINT TARIFF'!$E564,'SPECIAL CONDITIONS '!$C$9:$C$174,0),MATCH("ID",'SPECIAL CONDITIONS '!$A$8:$D$8,0))</f>
        <v>129</v>
      </c>
      <c r="AB564" s="117" t="s">
        <v>223</v>
      </c>
      <c r="AC564" s="120" t="s">
        <v>224</v>
      </c>
      <c r="AD564" s="120" t="s">
        <v>225</v>
      </c>
      <c r="AE564" s="120">
        <v>1000</v>
      </c>
      <c r="AF564" s="121">
        <f>HOME!$F$18</f>
        <v>46204</v>
      </c>
      <c r="AG564" s="121">
        <f>HOME!$L$18</f>
        <v>46217</v>
      </c>
      <c r="AH564" s="122" t="b">
        <v>1</v>
      </c>
      <c r="AI564" s="176"/>
      <c r="AJ564" s="172"/>
      <c r="AK564" s="193"/>
      <c r="AL564" s="602"/>
      <c r="AM564" s="122"/>
      <c r="AN564" s="122"/>
      <c r="AO564" s="123"/>
      <c r="AP564" s="123"/>
      <c r="AQ564" s="123"/>
      <c r="AR564" s="123"/>
      <c r="AS564" s="123"/>
      <c r="AT564" s="123"/>
      <c r="AU564" s="123"/>
      <c r="AV564" s="123"/>
      <c r="AW564" s="123"/>
      <c r="AX564" s="123"/>
      <c r="AY564" s="123"/>
      <c r="AZ564" s="123"/>
      <c r="BA564" s="123"/>
      <c r="BB564" s="123"/>
      <c r="BC564" s="123"/>
    </row>
    <row r="565" spans="1:55" ht="12.75" customHeight="1" x14ac:dyDescent="0.2">
      <c r="A565" s="411" t="s">
        <v>437</v>
      </c>
      <c r="B565" s="544" t="s">
        <v>238</v>
      </c>
      <c r="C565" s="617" t="s">
        <v>332</v>
      </c>
      <c r="D565" s="561" t="s">
        <v>122</v>
      </c>
      <c r="E565" s="411" t="s">
        <v>123</v>
      </c>
      <c r="F565" s="562" t="s">
        <v>299</v>
      </c>
      <c r="G565" s="611"/>
      <c r="H565" s="557" t="s">
        <v>39</v>
      </c>
      <c r="I565" s="649">
        <v>41</v>
      </c>
      <c r="J565" s="649">
        <v>41</v>
      </c>
      <c r="K565" s="649">
        <v>41</v>
      </c>
      <c r="L565" s="550" t="s">
        <v>2323</v>
      </c>
      <c r="M565" s="558"/>
      <c r="N565" s="558">
        <v>12</v>
      </c>
      <c r="O565" s="559">
        <v>0</v>
      </c>
      <c r="P565" s="564">
        <v>0</v>
      </c>
      <c r="Q565" s="564">
        <v>20</v>
      </c>
      <c r="R565" s="632">
        <v>0</v>
      </c>
      <c r="S565" s="563">
        <v>0</v>
      </c>
      <c r="T565" s="560">
        <v>7</v>
      </c>
      <c r="U565" s="560">
        <v>0</v>
      </c>
      <c r="V565" s="560">
        <v>0</v>
      </c>
      <c r="W565" s="560">
        <v>0</v>
      </c>
      <c r="X565" s="560">
        <v>0</v>
      </c>
      <c r="Y565" s="560">
        <v>0</v>
      </c>
      <c r="Z565" s="560">
        <v>0</v>
      </c>
      <c r="AA565" s="119">
        <f>INDEX('SPECIAL CONDITIONS '!$A$9:$D$174,MATCH('PRINT TARIFF'!$E565,'SPECIAL CONDITIONS '!$C$9:$C$174,0),MATCH("ID",'SPECIAL CONDITIONS '!$A$8:$D$8,0))</f>
        <v>129</v>
      </c>
      <c r="AB565" s="117" t="s">
        <v>223</v>
      </c>
      <c r="AC565" s="120" t="s">
        <v>224</v>
      </c>
      <c r="AD565" s="120" t="s">
        <v>225</v>
      </c>
      <c r="AE565" s="120">
        <v>1000</v>
      </c>
      <c r="AF565" s="121">
        <f>HOME!$F$18</f>
        <v>46204</v>
      </c>
      <c r="AG565" s="121">
        <f>HOME!$L$18</f>
        <v>46217</v>
      </c>
      <c r="AH565" s="122" t="b">
        <v>1</v>
      </c>
      <c r="AI565" s="176"/>
      <c r="AJ565" s="172"/>
      <c r="AK565" s="193"/>
      <c r="AL565" s="602"/>
      <c r="AM565" s="122"/>
      <c r="AN565" s="122"/>
      <c r="AO565" s="123"/>
      <c r="AP565" s="123"/>
      <c r="AQ565" s="123"/>
      <c r="AR565" s="123"/>
      <c r="AS565" s="123"/>
      <c r="AT565" s="123"/>
      <c r="AU565" s="123"/>
      <c r="AV565" s="123"/>
      <c r="AW565" s="123"/>
      <c r="AX565" s="123"/>
      <c r="AY565" s="123"/>
      <c r="AZ565" s="123"/>
      <c r="BA565" s="123"/>
      <c r="BB565" s="123"/>
      <c r="BC565" s="123"/>
    </row>
    <row r="566" spans="1:55" ht="12.75" customHeight="1" x14ac:dyDescent="0.2">
      <c r="A566" s="411" t="s">
        <v>436</v>
      </c>
      <c r="B566" s="544" t="s">
        <v>239</v>
      </c>
      <c r="C566" s="617" t="s">
        <v>332</v>
      </c>
      <c r="D566" s="561" t="s">
        <v>122</v>
      </c>
      <c r="E566" s="411" t="s">
        <v>123</v>
      </c>
      <c r="F566" s="562" t="s">
        <v>299</v>
      </c>
      <c r="G566" s="611"/>
      <c r="H566" s="557" t="s">
        <v>39</v>
      </c>
      <c r="I566" s="649">
        <v>41</v>
      </c>
      <c r="J566" s="649">
        <v>41</v>
      </c>
      <c r="K566" s="649">
        <v>41</v>
      </c>
      <c r="L566" s="550" t="s">
        <v>2323</v>
      </c>
      <c r="M566" s="558"/>
      <c r="N566" s="558">
        <v>15</v>
      </c>
      <c r="O566" s="559">
        <v>0</v>
      </c>
      <c r="P566" s="564">
        <v>0</v>
      </c>
      <c r="Q566" s="564">
        <v>20</v>
      </c>
      <c r="R566" s="632">
        <v>0</v>
      </c>
      <c r="S566" s="563">
        <v>0</v>
      </c>
      <c r="T566" s="560">
        <v>7</v>
      </c>
      <c r="U566" s="560">
        <v>0</v>
      </c>
      <c r="V566" s="560">
        <v>0</v>
      </c>
      <c r="W566" s="560">
        <v>0</v>
      </c>
      <c r="X566" s="560">
        <v>0</v>
      </c>
      <c r="Y566" s="560">
        <v>0</v>
      </c>
      <c r="Z566" s="560">
        <v>0</v>
      </c>
      <c r="AA566" s="119">
        <f>INDEX('SPECIAL CONDITIONS '!$A$9:$D$174,MATCH('PRINT TARIFF'!$E566,'SPECIAL CONDITIONS '!$C$9:$C$174,0),MATCH("ID",'SPECIAL CONDITIONS '!$A$8:$D$8,0))</f>
        <v>129</v>
      </c>
      <c r="AB566" s="117" t="s">
        <v>223</v>
      </c>
      <c r="AC566" s="120" t="s">
        <v>224</v>
      </c>
      <c r="AD566" s="120" t="s">
        <v>225</v>
      </c>
      <c r="AE566" s="120">
        <v>1000</v>
      </c>
      <c r="AF566" s="121">
        <f>HOME!$F$18</f>
        <v>46204</v>
      </c>
      <c r="AG566" s="121">
        <f>HOME!$L$18</f>
        <v>46217</v>
      </c>
      <c r="AH566" s="122" t="b">
        <v>1</v>
      </c>
      <c r="AI566" s="176"/>
      <c r="AJ566" s="172"/>
      <c r="AK566" s="193"/>
      <c r="AL566" s="602"/>
      <c r="AM566" s="122"/>
      <c r="AN566" s="122"/>
      <c r="AO566" s="123"/>
      <c r="AP566" s="123"/>
      <c r="AQ566" s="123"/>
      <c r="AR566" s="123"/>
      <c r="AS566" s="123"/>
      <c r="AT566" s="123"/>
      <c r="AU566" s="123"/>
      <c r="AV566" s="123"/>
      <c r="AW566" s="123"/>
      <c r="AX566" s="123"/>
      <c r="AY566" s="123"/>
      <c r="AZ566" s="123"/>
      <c r="BA566" s="123"/>
      <c r="BB566" s="123"/>
      <c r="BC566" s="123"/>
    </row>
    <row r="567" spans="1:55" ht="12.75" customHeight="1" x14ac:dyDescent="0.2">
      <c r="A567" s="411" t="s">
        <v>439</v>
      </c>
      <c r="B567" s="544" t="s">
        <v>235</v>
      </c>
      <c r="C567" s="617" t="s">
        <v>128</v>
      </c>
      <c r="D567" s="493" t="s">
        <v>124</v>
      </c>
      <c r="E567" s="411" t="s">
        <v>125</v>
      </c>
      <c r="F567" s="565" t="s">
        <v>300</v>
      </c>
      <c r="G567" s="611"/>
      <c r="H567" s="557" t="s">
        <v>39</v>
      </c>
      <c r="I567" s="649">
        <v>60</v>
      </c>
      <c r="J567" s="649">
        <v>60</v>
      </c>
      <c r="K567" s="649">
        <v>60</v>
      </c>
      <c r="L567" s="550" t="s">
        <v>2036</v>
      </c>
      <c r="M567" s="558" t="s">
        <v>291</v>
      </c>
      <c r="N567" s="558">
        <v>26</v>
      </c>
      <c r="O567" s="559">
        <v>0</v>
      </c>
      <c r="P567" s="631">
        <v>0</v>
      </c>
      <c r="Q567" s="631">
        <v>20</v>
      </c>
      <c r="R567" s="632">
        <v>0</v>
      </c>
      <c r="S567" s="563">
        <v>0</v>
      </c>
      <c r="T567" s="560">
        <v>10</v>
      </c>
      <c r="U567" s="560">
        <v>10</v>
      </c>
      <c r="V567" s="560">
        <v>0</v>
      </c>
      <c r="W567" s="560">
        <v>0</v>
      </c>
      <c r="X567" s="560">
        <v>0</v>
      </c>
      <c r="Y567" s="560">
        <v>0</v>
      </c>
      <c r="Z567" s="560">
        <v>0</v>
      </c>
      <c r="AA567" s="119">
        <f>INDEX('SPECIAL CONDITIONS '!$A$9:$D$174,MATCH('PRINT TARIFF'!$E567,'SPECIAL CONDITIONS '!$C$9:$C$174,0),MATCH("ID",'SPECIAL CONDITIONS '!$A$8:$D$8,0))</f>
        <v>130</v>
      </c>
      <c r="AB567" s="117" t="s">
        <v>223</v>
      </c>
      <c r="AC567" s="120" t="s">
        <v>224</v>
      </c>
      <c r="AD567" s="120" t="s">
        <v>225</v>
      </c>
      <c r="AE567" s="120">
        <v>1000</v>
      </c>
      <c r="AF567" s="121">
        <f>HOME!$F$18</f>
        <v>46204</v>
      </c>
      <c r="AG567" s="121">
        <f>HOME!$L$18</f>
        <v>46217</v>
      </c>
      <c r="AH567" s="122" t="b">
        <v>1</v>
      </c>
      <c r="AI567" s="176"/>
      <c r="AJ567" s="172"/>
      <c r="AK567" s="193"/>
      <c r="AL567" s="602"/>
      <c r="AM567" s="122"/>
      <c r="AN567" s="122"/>
      <c r="AO567" s="123"/>
      <c r="AP567" s="123"/>
      <c r="AQ567" s="123"/>
      <c r="AR567" s="123"/>
      <c r="AS567" s="123"/>
      <c r="AT567" s="123"/>
      <c r="AU567" s="123"/>
      <c r="AV567" s="123"/>
      <c r="AW567" s="123"/>
      <c r="AX567" s="123"/>
      <c r="AY567" s="123"/>
      <c r="AZ567" s="123"/>
      <c r="BA567" s="123"/>
      <c r="BB567" s="123"/>
      <c r="BC567" s="123"/>
    </row>
    <row r="568" spans="1:55" ht="12.75" customHeight="1" x14ac:dyDescent="0.2">
      <c r="A568" s="411" t="s">
        <v>438</v>
      </c>
      <c r="B568" s="544" t="s">
        <v>236</v>
      </c>
      <c r="C568" s="617" t="s">
        <v>128</v>
      </c>
      <c r="D568" s="493" t="s">
        <v>124</v>
      </c>
      <c r="E568" s="411" t="s">
        <v>125</v>
      </c>
      <c r="F568" s="565" t="s">
        <v>300</v>
      </c>
      <c r="G568" s="611"/>
      <c r="H568" s="557" t="s">
        <v>39</v>
      </c>
      <c r="I568" s="649">
        <v>18</v>
      </c>
      <c r="J568" s="649">
        <v>18</v>
      </c>
      <c r="K568" s="649">
        <v>18</v>
      </c>
      <c r="L568" s="550" t="s">
        <v>173</v>
      </c>
      <c r="M568" s="558"/>
      <c r="N568" s="558">
        <v>17</v>
      </c>
      <c r="O568" s="559">
        <v>0</v>
      </c>
      <c r="P568" s="631">
        <v>0</v>
      </c>
      <c r="Q568" s="631">
        <v>20</v>
      </c>
      <c r="R568" s="632">
        <v>0</v>
      </c>
      <c r="S568" s="563">
        <v>0</v>
      </c>
      <c r="T568" s="560">
        <v>7</v>
      </c>
      <c r="U568" s="560">
        <v>0</v>
      </c>
      <c r="V568" s="560">
        <v>0</v>
      </c>
      <c r="W568" s="560">
        <v>0</v>
      </c>
      <c r="X568" s="560">
        <v>0</v>
      </c>
      <c r="Y568" s="560">
        <v>0</v>
      </c>
      <c r="Z568" s="560">
        <v>0</v>
      </c>
      <c r="AA568" s="119">
        <f>INDEX('SPECIAL CONDITIONS '!$A$9:$D$174,MATCH('PRINT TARIFF'!$E568,'SPECIAL CONDITIONS '!$C$9:$C$174,0),MATCH("ID",'SPECIAL CONDITIONS '!$A$8:$D$8,0))</f>
        <v>130</v>
      </c>
      <c r="AB568" s="117" t="s">
        <v>223</v>
      </c>
      <c r="AC568" s="120" t="s">
        <v>224</v>
      </c>
      <c r="AD568" s="120" t="s">
        <v>225</v>
      </c>
      <c r="AE568" s="120">
        <v>1000</v>
      </c>
      <c r="AF568" s="121">
        <f>HOME!$F$18</f>
        <v>46204</v>
      </c>
      <c r="AG568" s="121">
        <f>HOME!$L$18</f>
        <v>46217</v>
      </c>
      <c r="AH568" s="122" t="b">
        <v>1</v>
      </c>
      <c r="AI568" s="176"/>
      <c r="AJ568" s="172"/>
      <c r="AK568" s="193"/>
      <c r="AL568" s="602"/>
      <c r="AM568" s="122"/>
      <c r="AN568" s="122"/>
      <c r="AO568" s="123"/>
      <c r="AP568" s="123"/>
      <c r="AQ568" s="123"/>
      <c r="AR568" s="123"/>
      <c r="AS568" s="123"/>
      <c r="AT568" s="123"/>
      <c r="AU568" s="123"/>
      <c r="AV568" s="123"/>
      <c r="AW568" s="123"/>
      <c r="AX568" s="123"/>
      <c r="AY568" s="123"/>
      <c r="AZ568" s="123"/>
      <c r="BA568" s="123"/>
      <c r="BB568" s="123"/>
      <c r="BC568" s="123"/>
    </row>
    <row r="569" spans="1:55" ht="12.75" customHeight="1" x14ac:dyDescent="0.2">
      <c r="A569" s="411" t="s">
        <v>440</v>
      </c>
      <c r="B569" s="544" t="s">
        <v>237</v>
      </c>
      <c r="C569" s="617" t="s">
        <v>128</v>
      </c>
      <c r="D569" s="493" t="s">
        <v>124</v>
      </c>
      <c r="E569" s="411" t="s">
        <v>125</v>
      </c>
      <c r="F569" s="565" t="s">
        <v>300</v>
      </c>
      <c r="G569" s="611"/>
      <c r="H569" s="557" t="s">
        <v>39</v>
      </c>
      <c r="I569" s="649">
        <v>60</v>
      </c>
      <c r="J569" s="649">
        <v>60</v>
      </c>
      <c r="K569" s="649">
        <v>60</v>
      </c>
      <c r="L569" s="550" t="s">
        <v>2036</v>
      </c>
      <c r="M569" s="558" t="s">
        <v>291</v>
      </c>
      <c r="N569" s="558">
        <v>19</v>
      </c>
      <c r="O569" s="559">
        <v>0</v>
      </c>
      <c r="P569" s="631">
        <v>0</v>
      </c>
      <c r="Q569" s="631">
        <v>20</v>
      </c>
      <c r="R569" s="632">
        <v>0</v>
      </c>
      <c r="S569" s="563">
        <v>0</v>
      </c>
      <c r="T569" s="560">
        <v>10</v>
      </c>
      <c r="U569" s="560">
        <v>10</v>
      </c>
      <c r="V569" s="560">
        <v>0</v>
      </c>
      <c r="W569" s="560">
        <v>0</v>
      </c>
      <c r="X569" s="560">
        <v>0</v>
      </c>
      <c r="Y569" s="560">
        <v>0</v>
      </c>
      <c r="Z569" s="560">
        <v>0</v>
      </c>
      <c r="AA569" s="119">
        <f>INDEX('SPECIAL CONDITIONS '!$A$9:$D$174,MATCH('PRINT TARIFF'!$E569,'SPECIAL CONDITIONS '!$C$9:$C$174,0),MATCH("ID",'SPECIAL CONDITIONS '!$A$8:$D$8,0))</f>
        <v>130</v>
      </c>
      <c r="AB569" s="117" t="s">
        <v>223</v>
      </c>
      <c r="AC569" s="120" t="s">
        <v>224</v>
      </c>
      <c r="AD569" s="120" t="s">
        <v>225</v>
      </c>
      <c r="AE569" s="120">
        <v>1000</v>
      </c>
      <c r="AF569" s="121">
        <f>HOME!$F$18</f>
        <v>46204</v>
      </c>
      <c r="AG569" s="121">
        <f>HOME!$L$18</f>
        <v>46217</v>
      </c>
      <c r="AH569" s="122" t="b">
        <v>1</v>
      </c>
      <c r="AI569" s="176"/>
      <c r="AJ569" s="172"/>
      <c r="AK569" s="193"/>
      <c r="AL569" s="602"/>
      <c r="AM569" s="122"/>
      <c r="AN569" s="122"/>
      <c r="AO569" s="123"/>
      <c r="AP569" s="123"/>
      <c r="AQ569" s="123"/>
      <c r="AR569" s="123"/>
      <c r="AS569" s="123"/>
      <c r="AT569" s="123"/>
      <c r="AU569" s="123"/>
      <c r="AV569" s="123"/>
      <c r="AW569" s="123"/>
      <c r="AX569" s="123"/>
      <c r="AY569" s="123"/>
      <c r="AZ569" s="123"/>
      <c r="BA569" s="123"/>
      <c r="BB569" s="123"/>
      <c r="BC569" s="123"/>
    </row>
    <row r="570" spans="1:55" ht="12.75" customHeight="1" x14ac:dyDescent="0.2">
      <c r="A570" s="411" t="s">
        <v>437</v>
      </c>
      <c r="B570" s="544" t="s">
        <v>238</v>
      </c>
      <c r="C570" s="617" t="s">
        <v>128</v>
      </c>
      <c r="D570" s="493" t="s">
        <v>124</v>
      </c>
      <c r="E570" s="411" t="s">
        <v>125</v>
      </c>
      <c r="F570" s="565" t="s">
        <v>300</v>
      </c>
      <c r="G570" s="611"/>
      <c r="H570" s="557" t="s">
        <v>39</v>
      </c>
      <c r="I570" s="649">
        <v>18</v>
      </c>
      <c r="J570" s="649">
        <v>18</v>
      </c>
      <c r="K570" s="649">
        <v>18</v>
      </c>
      <c r="L570" s="550" t="s">
        <v>173</v>
      </c>
      <c r="M570" s="558"/>
      <c r="N570" s="558">
        <v>14</v>
      </c>
      <c r="O570" s="559">
        <v>0</v>
      </c>
      <c r="P570" s="631">
        <v>0</v>
      </c>
      <c r="Q570" s="631">
        <v>20</v>
      </c>
      <c r="R570" s="632">
        <v>0</v>
      </c>
      <c r="S570" s="563">
        <v>0</v>
      </c>
      <c r="T570" s="560">
        <v>7</v>
      </c>
      <c r="U570" s="560">
        <v>0</v>
      </c>
      <c r="V570" s="560">
        <v>0</v>
      </c>
      <c r="W570" s="560">
        <v>0</v>
      </c>
      <c r="X570" s="560">
        <v>0</v>
      </c>
      <c r="Y570" s="560">
        <v>0</v>
      </c>
      <c r="Z570" s="560">
        <v>0</v>
      </c>
      <c r="AA570" s="119">
        <f>INDEX('SPECIAL CONDITIONS '!$A$9:$D$174,MATCH('PRINT TARIFF'!$E570,'SPECIAL CONDITIONS '!$C$9:$C$174,0),MATCH("ID",'SPECIAL CONDITIONS '!$A$8:$D$8,0))</f>
        <v>130</v>
      </c>
      <c r="AB570" s="117" t="s">
        <v>223</v>
      </c>
      <c r="AC570" s="120" t="s">
        <v>224</v>
      </c>
      <c r="AD570" s="120" t="s">
        <v>225</v>
      </c>
      <c r="AE570" s="120">
        <v>1000</v>
      </c>
      <c r="AF570" s="121">
        <f>HOME!$F$18</f>
        <v>46204</v>
      </c>
      <c r="AG570" s="121">
        <f>HOME!$L$18</f>
        <v>46217</v>
      </c>
      <c r="AH570" s="122" t="b">
        <v>1</v>
      </c>
      <c r="AI570" s="176"/>
      <c r="AJ570" s="172"/>
      <c r="AK570" s="193"/>
      <c r="AL570" s="602"/>
      <c r="AM570" s="122"/>
      <c r="AN570" s="122"/>
      <c r="AO570" s="123"/>
      <c r="AP570" s="123"/>
      <c r="AQ570" s="123"/>
      <c r="AR570" s="123"/>
      <c r="AS570" s="123"/>
      <c r="AT570" s="123"/>
      <c r="AU570" s="123"/>
      <c r="AV570" s="123"/>
      <c r="AW570" s="123"/>
      <c r="AX570" s="123"/>
      <c r="AY570" s="123"/>
      <c r="AZ570" s="123"/>
      <c r="BA570" s="123"/>
      <c r="BB570" s="123"/>
      <c r="BC570" s="123"/>
    </row>
    <row r="571" spans="1:55" ht="12.75" customHeight="1" x14ac:dyDescent="0.2">
      <c r="A571" s="411" t="s">
        <v>436</v>
      </c>
      <c r="B571" s="544" t="s">
        <v>239</v>
      </c>
      <c r="C571" s="617" t="s">
        <v>128</v>
      </c>
      <c r="D571" s="493" t="s">
        <v>124</v>
      </c>
      <c r="E571" s="411" t="s">
        <v>125</v>
      </c>
      <c r="F571" s="565" t="s">
        <v>300</v>
      </c>
      <c r="G571" s="611"/>
      <c r="H571" s="557" t="s">
        <v>39</v>
      </c>
      <c r="I571" s="650">
        <v>18</v>
      </c>
      <c r="J571" s="650">
        <v>18</v>
      </c>
      <c r="K571" s="650">
        <v>18</v>
      </c>
      <c r="L571" s="550" t="s">
        <v>173</v>
      </c>
      <c r="M571" s="558"/>
      <c r="N571" s="558">
        <v>16</v>
      </c>
      <c r="O571" s="559">
        <v>0</v>
      </c>
      <c r="P571" s="631">
        <v>0</v>
      </c>
      <c r="Q571" s="631">
        <v>20</v>
      </c>
      <c r="R571" s="632">
        <v>0</v>
      </c>
      <c r="S571" s="563">
        <v>0</v>
      </c>
      <c r="T571" s="560">
        <v>7</v>
      </c>
      <c r="U571" s="560">
        <v>0</v>
      </c>
      <c r="V571" s="560">
        <v>0</v>
      </c>
      <c r="W571" s="560">
        <v>0</v>
      </c>
      <c r="X571" s="560">
        <v>0</v>
      </c>
      <c r="Y571" s="560">
        <v>0</v>
      </c>
      <c r="Z571" s="560">
        <v>0</v>
      </c>
      <c r="AA571" s="119">
        <f>INDEX('SPECIAL CONDITIONS '!$A$9:$D$174,MATCH('PRINT TARIFF'!$E571,'SPECIAL CONDITIONS '!$C$9:$C$174,0),MATCH("ID",'SPECIAL CONDITIONS '!$A$8:$D$8,0))</f>
        <v>130</v>
      </c>
      <c r="AB571" s="117" t="s">
        <v>223</v>
      </c>
      <c r="AC571" s="120" t="s">
        <v>224</v>
      </c>
      <c r="AD571" s="120" t="s">
        <v>225</v>
      </c>
      <c r="AE571" s="120">
        <v>1000</v>
      </c>
      <c r="AF571" s="121">
        <f>HOME!$F$18</f>
        <v>46204</v>
      </c>
      <c r="AG571" s="121">
        <f>HOME!$L$18</f>
        <v>46217</v>
      </c>
      <c r="AH571" s="122" t="b">
        <v>1</v>
      </c>
      <c r="AI571" s="176"/>
      <c r="AJ571" s="172"/>
      <c r="AK571" s="193"/>
      <c r="AL571" s="602"/>
      <c r="AM571" s="122"/>
      <c r="AN571" s="122"/>
      <c r="AO571" s="123"/>
      <c r="AP571" s="123"/>
      <c r="AQ571" s="123"/>
      <c r="AR571" s="123"/>
      <c r="AS571" s="123"/>
      <c r="AT571" s="123"/>
      <c r="AU571" s="123"/>
      <c r="AV571" s="123"/>
      <c r="AW571" s="123"/>
      <c r="AX571" s="123"/>
      <c r="AY571" s="123"/>
      <c r="AZ571" s="123"/>
      <c r="BA571" s="123"/>
      <c r="BB571" s="123"/>
      <c r="BC571" s="123"/>
    </row>
    <row r="572" spans="1:55" ht="12.75" customHeight="1" x14ac:dyDescent="0.2">
      <c r="A572" s="411" t="s">
        <v>439</v>
      </c>
      <c r="B572" s="544" t="s">
        <v>235</v>
      </c>
      <c r="C572" s="620" t="s">
        <v>128</v>
      </c>
      <c r="D572" s="411" t="s">
        <v>417</v>
      </c>
      <c r="E572" s="411" t="s">
        <v>1937</v>
      </c>
      <c r="F572" s="565" t="s">
        <v>1938</v>
      </c>
      <c r="G572" s="610"/>
      <c r="H572" s="579" t="s">
        <v>39</v>
      </c>
      <c r="I572" s="627">
        <v>53</v>
      </c>
      <c r="J572" s="627">
        <v>53</v>
      </c>
      <c r="K572" s="627">
        <v>53</v>
      </c>
      <c r="L572" s="550" t="s">
        <v>2036</v>
      </c>
      <c r="M572" s="558" t="s">
        <v>291</v>
      </c>
      <c r="N572" s="558">
        <v>67</v>
      </c>
      <c r="O572" s="559">
        <v>0</v>
      </c>
      <c r="P572" s="631">
        <v>0</v>
      </c>
      <c r="Q572" s="564">
        <v>20</v>
      </c>
      <c r="R572" s="632">
        <v>0</v>
      </c>
      <c r="S572" s="563">
        <v>0</v>
      </c>
      <c r="T572" s="560">
        <v>7</v>
      </c>
      <c r="U572" s="560">
        <v>10</v>
      </c>
      <c r="V572" s="560">
        <v>0</v>
      </c>
      <c r="W572" s="560">
        <v>0</v>
      </c>
      <c r="X572" s="560">
        <v>0</v>
      </c>
      <c r="Y572" s="560">
        <v>0</v>
      </c>
      <c r="Z572" s="560">
        <v>0</v>
      </c>
      <c r="AA572" s="119">
        <f>INDEX('SPECIAL CONDITIONS '!$A$9:$D$174,MATCH('PRINT TARIFF'!$E572,'SPECIAL CONDITIONS '!$C$9:$C$174,0),MATCH("ID",'SPECIAL CONDITIONS '!$A$8:$D$8,0))</f>
        <v>131</v>
      </c>
      <c r="AB572" s="129" t="s">
        <v>223</v>
      </c>
      <c r="AC572" s="130" t="s">
        <v>224</v>
      </c>
      <c r="AD572" s="130" t="s">
        <v>225</v>
      </c>
      <c r="AE572" s="130">
        <v>1000</v>
      </c>
      <c r="AF572" s="121">
        <f>HOME!$F$18</f>
        <v>46204</v>
      </c>
      <c r="AG572" s="121">
        <f>HOME!$L$18</f>
        <v>46217</v>
      </c>
      <c r="AH572" s="131" t="b">
        <v>1</v>
      </c>
      <c r="AI572" s="176"/>
      <c r="AJ572" s="172"/>
      <c r="AK572" s="193"/>
      <c r="AL572" s="602"/>
      <c r="AM572" s="122"/>
      <c r="AN572" s="122"/>
      <c r="AO572" s="123"/>
      <c r="AP572" s="123"/>
      <c r="AQ572" s="123"/>
      <c r="AR572" s="123"/>
      <c r="AS572" s="123"/>
      <c r="AT572" s="123"/>
      <c r="AU572" s="123"/>
      <c r="AV572" s="123"/>
      <c r="AW572" s="123"/>
      <c r="AX572" s="123"/>
      <c r="AY572" s="123"/>
      <c r="AZ572" s="123"/>
      <c r="BA572" s="123"/>
      <c r="BB572" s="123"/>
      <c r="BC572" s="123"/>
    </row>
    <row r="573" spans="1:55" ht="12.75" customHeight="1" x14ac:dyDescent="0.2">
      <c r="A573" s="411" t="s">
        <v>438</v>
      </c>
      <c r="B573" s="544" t="s">
        <v>236</v>
      </c>
      <c r="C573" s="620" t="s">
        <v>128</v>
      </c>
      <c r="D573" s="411" t="s">
        <v>417</v>
      </c>
      <c r="E573" s="411" t="s">
        <v>1937</v>
      </c>
      <c r="F573" s="565" t="s">
        <v>1938</v>
      </c>
      <c r="G573" s="610"/>
      <c r="H573" s="579" t="s">
        <v>39</v>
      </c>
      <c r="I573" s="627">
        <v>53</v>
      </c>
      <c r="J573" s="627">
        <v>53</v>
      </c>
      <c r="K573" s="627">
        <v>53</v>
      </c>
      <c r="L573" s="550" t="s">
        <v>2036</v>
      </c>
      <c r="M573" s="558" t="s">
        <v>291</v>
      </c>
      <c r="N573" s="558">
        <v>57</v>
      </c>
      <c r="O573" s="559">
        <v>0</v>
      </c>
      <c r="P573" s="631">
        <v>0</v>
      </c>
      <c r="Q573" s="564">
        <v>20</v>
      </c>
      <c r="R573" s="632">
        <v>0</v>
      </c>
      <c r="S573" s="563">
        <v>0</v>
      </c>
      <c r="T573" s="560">
        <v>7</v>
      </c>
      <c r="U573" s="560">
        <v>10</v>
      </c>
      <c r="V573" s="560">
        <v>0</v>
      </c>
      <c r="W573" s="560">
        <v>0</v>
      </c>
      <c r="X573" s="560">
        <v>0</v>
      </c>
      <c r="Y573" s="560">
        <v>0</v>
      </c>
      <c r="Z573" s="560">
        <v>0</v>
      </c>
      <c r="AA573" s="119">
        <f>INDEX('SPECIAL CONDITIONS '!$A$9:$D$174,MATCH('PRINT TARIFF'!$E573,'SPECIAL CONDITIONS '!$C$9:$C$174,0),MATCH("ID",'SPECIAL CONDITIONS '!$A$8:$D$8,0))</f>
        <v>131</v>
      </c>
      <c r="AB573" s="129" t="s">
        <v>223</v>
      </c>
      <c r="AC573" s="130" t="s">
        <v>224</v>
      </c>
      <c r="AD573" s="130" t="s">
        <v>225</v>
      </c>
      <c r="AE573" s="130">
        <v>1000</v>
      </c>
      <c r="AF573" s="121">
        <f>HOME!$F$18</f>
        <v>46204</v>
      </c>
      <c r="AG573" s="121">
        <f>HOME!$L$18</f>
        <v>46217</v>
      </c>
      <c r="AH573" s="131" t="b">
        <v>1</v>
      </c>
      <c r="AI573" s="176"/>
      <c r="AJ573" s="172"/>
      <c r="AK573" s="193"/>
      <c r="AL573" s="602"/>
      <c r="AM573" s="122"/>
      <c r="AN573" s="122"/>
      <c r="AO573" s="123"/>
      <c r="AP573" s="123"/>
      <c r="AQ573" s="123"/>
      <c r="AR573" s="123"/>
      <c r="AS573" s="123"/>
      <c r="AT573" s="123"/>
      <c r="AU573" s="123"/>
      <c r="AV573" s="123"/>
      <c r="AW573" s="123"/>
      <c r="AX573" s="123"/>
      <c r="AY573" s="123"/>
      <c r="AZ573" s="123"/>
      <c r="BA573" s="123"/>
      <c r="BB573" s="123"/>
      <c r="BC573" s="123"/>
    </row>
    <row r="574" spans="1:55" s="123" customFormat="1" ht="12.75" customHeight="1" x14ac:dyDescent="0.2">
      <c r="A574" s="411" t="s">
        <v>440</v>
      </c>
      <c r="B574" s="544" t="s">
        <v>237</v>
      </c>
      <c r="C574" s="620" t="s">
        <v>128</v>
      </c>
      <c r="D574" s="411" t="s">
        <v>417</v>
      </c>
      <c r="E574" s="411" t="s">
        <v>1937</v>
      </c>
      <c r="F574" s="565" t="s">
        <v>1938</v>
      </c>
      <c r="G574" s="610"/>
      <c r="H574" s="579" t="s">
        <v>39</v>
      </c>
      <c r="I574" s="627">
        <v>53</v>
      </c>
      <c r="J574" s="627">
        <v>53</v>
      </c>
      <c r="K574" s="627">
        <v>53</v>
      </c>
      <c r="L574" s="550" t="s">
        <v>2036</v>
      </c>
      <c r="M574" s="558" t="s">
        <v>291</v>
      </c>
      <c r="N574" s="558">
        <v>55</v>
      </c>
      <c r="O574" s="559">
        <v>0</v>
      </c>
      <c r="P574" s="631">
        <v>0</v>
      </c>
      <c r="Q574" s="564">
        <v>20</v>
      </c>
      <c r="R574" s="632">
        <v>0</v>
      </c>
      <c r="S574" s="563">
        <v>0</v>
      </c>
      <c r="T574" s="560">
        <v>7</v>
      </c>
      <c r="U574" s="560">
        <v>10</v>
      </c>
      <c r="V574" s="560">
        <v>0</v>
      </c>
      <c r="W574" s="560">
        <v>0</v>
      </c>
      <c r="X574" s="560">
        <v>0</v>
      </c>
      <c r="Y574" s="560">
        <v>0</v>
      </c>
      <c r="Z574" s="560">
        <v>0</v>
      </c>
      <c r="AA574" s="119">
        <f>INDEX('SPECIAL CONDITIONS '!$A$9:$D$174,MATCH('PRINT TARIFF'!$E574,'SPECIAL CONDITIONS '!$C$9:$C$174,0),MATCH("ID",'SPECIAL CONDITIONS '!$A$8:$D$8,0))</f>
        <v>131</v>
      </c>
      <c r="AB574" s="129" t="s">
        <v>223</v>
      </c>
      <c r="AC574" s="130" t="s">
        <v>224</v>
      </c>
      <c r="AD574" s="130" t="s">
        <v>225</v>
      </c>
      <c r="AE574" s="130">
        <v>1000</v>
      </c>
      <c r="AF574" s="121">
        <f>HOME!$F$18</f>
        <v>46204</v>
      </c>
      <c r="AG574" s="121">
        <f>HOME!$L$18</f>
        <v>46217</v>
      </c>
      <c r="AH574" s="131" t="b">
        <v>1</v>
      </c>
      <c r="AI574" s="176"/>
      <c r="AJ574" s="172"/>
      <c r="AK574" s="193"/>
      <c r="AL574" s="602"/>
      <c r="AM574" s="122"/>
      <c r="AN574" s="122"/>
    </row>
    <row r="575" spans="1:55" s="123" customFormat="1" ht="12.75" customHeight="1" x14ac:dyDescent="0.2">
      <c r="A575" s="411" t="s">
        <v>437</v>
      </c>
      <c r="B575" s="544" t="s">
        <v>238</v>
      </c>
      <c r="C575" s="620" t="s">
        <v>128</v>
      </c>
      <c r="D575" s="411" t="s">
        <v>417</v>
      </c>
      <c r="E575" s="411" t="s">
        <v>1937</v>
      </c>
      <c r="F575" s="565" t="s">
        <v>1938</v>
      </c>
      <c r="G575" s="610"/>
      <c r="H575" s="579" t="s">
        <v>39</v>
      </c>
      <c r="I575" s="627">
        <v>52</v>
      </c>
      <c r="J575" s="627">
        <v>52</v>
      </c>
      <c r="K575" s="627">
        <v>52</v>
      </c>
      <c r="L575" s="550" t="s">
        <v>173</v>
      </c>
      <c r="M575" s="558"/>
      <c r="N575" s="558">
        <v>54</v>
      </c>
      <c r="O575" s="559">
        <v>0</v>
      </c>
      <c r="P575" s="631">
        <v>0</v>
      </c>
      <c r="Q575" s="564">
        <v>20</v>
      </c>
      <c r="R575" s="632">
        <v>0</v>
      </c>
      <c r="S575" s="563">
        <v>0</v>
      </c>
      <c r="T575" s="560">
        <v>10</v>
      </c>
      <c r="U575" s="560">
        <v>0</v>
      </c>
      <c r="V575" s="560">
        <v>0</v>
      </c>
      <c r="W575" s="560">
        <v>0</v>
      </c>
      <c r="X575" s="560">
        <v>0</v>
      </c>
      <c r="Y575" s="560">
        <v>0</v>
      </c>
      <c r="Z575" s="560">
        <v>0</v>
      </c>
      <c r="AA575" s="119">
        <f>INDEX('SPECIAL CONDITIONS '!$A$9:$D$174,MATCH('PRINT TARIFF'!$E575,'SPECIAL CONDITIONS '!$C$9:$C$174,0),MATCH("ID",'SPECIAL CONDITIONS '!$A$8:$D$8,0))</f>
        <v>131</v>
      </c>
      <c r="AB575" s="129" t="s">
        <v>223</v>
      </c>
      <c r="AC575" s="130" t="s">
        <v>224</v>
      </c>
      <c r="AD575" s="130" t="s">
        <v>225</v>
      </c>
      <c r="AE575" s="130">
        <v>1000</v>
      </c>
      <c r="AF575" s="121">
        <f>HOME!$F$18</f>
        <v>46204</v>
      </c>
      <c r="AG575" s="121">
        <f>HOME!$L$18</f>
        <v>46217</v>
      </c>
      <c r="AH575" s="131" t="b">
        <v>1</v>
      </c>
      <c r="AI575" s="176"/>
      <c r="AJ575" s="172"/>
      <c r="AK575" s="193"/>
      <c r="AL575" s="602"/>
      <c r="AM575" s="122"/>
      <c r="AN575" s="122"/>
    </row>
    <row r="576" spans="1:55" s="123" customFormat="1" ht="12.75" customHeight="1" x14ac:dyDescent="0.2">
      <c r="A576" s="411" t="s">
        <v>436</v>
      </c>
      <c r="B576" s="544" t="s">
        <v>239</v>
      </c>
      <c r="C576" s="620" t="s">
        <v>128</v>
      </c>
      <c r="D576" s="411" t="s">
        <v>417</v>
      </c>
      <c r="E576" s="411" t="s">
        <v>1937</v>
      </c>
      <c r="F576" s="569" t="s">
        <v>1938</v>
      </c>
      <c r="G576" s="610"/>
      <c r="H576" s="579" t="s">
        <v>39</v>
      </c>
      <c r="I576" s="627">
        <v>53</v>
      </c>
      <c r="J576" s="627">
        <v>53</v>
      </c>
      <c r="K576" s="627">
        <v>53</v>
      </c>
      <c r="L576" s="550" t="s">
        <v>2036</v>
      </c>
      <c r="M576" s="558" t="s">
        <v>291</v>
      </c>
      <c r="N576" s="558">
        <v>54</v>
      </c>
      <c r="O576" s="559">
        <v>0</v>
      </c>
      <c r="P576" s="631">
        <v>0</v>
      </c>
      <c r="Q576" s="564">
        <v>20</v>
      </c>
      <c r="R576" s="632">
        <v>0</v>
      </c>
      <c r="S576" s="563">
        <v>0</v>
      </c>
      <c r="T576" s="560">
        <v>7</v>
      </c>
      <c r="U576" s="560">
        <v>10</v>
      </c>
      <c r="V576" s="560">
        <v>0</v>
      </c>
      <c r="W576" s="560">
        <v>0</v>
      </c>
      <c r="X576" s="560">
        <v>0</v>
      </c>
      <c r="Y576" s="560">
        <v>0</v>
      </c>
      <c r="Z576" s="560">
        <v>0</v>
      </c>
      <c r="AA576" s="119">
        <f>INDEX('SPECIAL CONDITIONS '!$A$9:$D$174,MATCH('PRINT TARIFF'!$E576,'SPECIAL CONDITIONS '!$C$9:$C$174,0),MATCH("ID",'SPECIAL CONDITIONS '!$A$8:$D$8,0))</f>
        <v>131</v>
      </c>
      <c r="AB576" s="129" t="s">
        <v>223</v>
      </c>
      <c r="AC576" s="130" t="s">
        <v>224</v>
      </c>
      <c r="AD576" s="130" t="s">
        <v>225</v>
      </c>
      <c r="AE576" s="130">
        <v>1000</v>
      </c>
      <c r="AF576" s="121">
        <f>HOME!$F$18</f>
        <v>46204</v>
      </c>
      <c r="AG576" s="121">
        <f>HOME!$L$18</f>
        <v>46217</v>
      </c>
      <c r="AH576" s="131" t="b">
        <v>1</v>
      </c>
      <c r="AI576" s="176"/>
      <c r="AJ576" s="172"/>
      <c r="AK576" s="193"/>
      <c r="AL576" s="602"/>
      <c r="AM576" s="122"/>
      <c r="AN576" s="122"/>
    </row>
    <row r="577" spans="1:55" s="123" customFormat="1" ht="12.75" customHeight="1" x14ac:dyDescent="0.2">
      <c r="A577" s="411" t="s">
        <v>439</v>
      </c>
      <c r="B577" s="544" t="s">
        <v>235</v>
      </c>
      <c r="C577" s="617" t="s">
        <v>128</v>
      </c>
      <c r="D577" s="411" t="s">
        <v>417</v>
      </c>
      <c r="E577" s="411" t="s">
        <v>459</v>
      </c>
      <c r="F577" s="565" t="s">
        <v>301</v>
      </c>
      <c r="G577" s="610"/>
      <c r="H577" s="557" t="s">
        <v>39</v>
      </c>
      <c r="I577" s="627">
        <v>53</v>
      </c>
      <c r="J577" s="627">
        <v>53</v>
      </c>
      <c r="K577" s="627">
        <v>53</v>
      </c>
      <c r="L577" s="550" t="s">
        <v>2036</v>
      </c>
      <c r="M577" s="558" t="s">
        <v>291</v>
      </c>
      <c r="N577" s="558">
        <v>67</v>
      </c>
      <c r="O577" s="559">
        <v>0</v>
      </c>
      <c r="P577" s="631">
        <v>0</v>
      </c>
      <c r="Q577" s="564">
        <v>20</v>
      </c>
      <c r="R577" s="632">
        <v>0</v>
      </c>
      <c r="S577" s="563">
        <v>0</v>
      </c>
      <c r="T577" s="560">
        <v>7</v>
      </c>
      <c r="U577" s="560">
        <v>10</v>
      </c>
      <c r="V577" s="560">
        <v>0</v>
      </c>
      <c r="W577" s="560">
        <v>0</v>
      </c>
      <c r="X577" s="560">
        <v>0</v>
      </c>
      <c r="Y577" s="560">
        <v>0</v>
      </c>
      <c r="Z577" s="560">
        <v>0</v>
      </c>
      <c r="AA577" s="119">
        <f>INDEX('SPECIAL CONDITIONS '!$A$9:$D$174,MATCH('PRINT TARIFF'!$E577,'SPECIAL CONDITIONS '!$C$9:$C$174,0),MATCH("ID",'SPECIAL CONDITIONS '!$A$8:$D$8,0))</f>
        <v>132</v>
      </c>
      <c r="AB577" s="117" t="s">
        <v>223</v>
      </c>
      <c r="AC577" s="120" t="s">
        <v>224</v>
      </c>
      <c r="AD577" s="120" t="s">
        <v>225</v>
      </c>
      <c r="AE577" s="120">
        <v>1000</v>
      </c>
      <c r="AF577" s="121">
        <f>HOME!$F$18</f>
        <v>46204</v>
      </c>
      <c r="AG577" s="121">
        <f>HOME!$L$18</f>
        <v>46217</v>
      </c>
      <c r="AH577" s="122" t="b">
        <v>1</v>
      </c>
      <c r="AI577" s="176"/>
      <c r="AJ577" s="172"/>
      <c r="AK577" s="193"/>
      <c r="AL577" s="602"/>
      <c r="AM577" s="122"/>
      <c r="AN577" s="122"/>
    </row>
    <row r="578" spans="1:55" s="123" customFormat="1" ht="12.75" customHeight="1" x14ac:dyDescent="0.2">
      <c r="A578" s="411" t="s">
        <v>438</v>
      </c>
      <c r="B578" s="544" t="s">
        <v>236</v>
      </c>
      <c r="C578" s="617" t="s">
        <v>128</v>
      </c>
      <c r="D578" s="411" t="s">
        <v>417</v>
      </c>
      <c r="E578" s="411" t="s">
        <v>459</v>
      </c>
      <c r="F578" s="565" t="s">
        <v>301</v>
      </c>
      <c r="G578" s="610"/>
      <c r="H578" s="557" t="s">
        <v>39</v>
      </c>
      <c r="I578" s="627">
        <v>53</v>
      </c>
      <c r="J578" s="627">
        <v>53</v>
      </c>
      <c r="K578" s="627">
        <v>53</v>
      </c>
      <c r="L578" s="550" t="s">
        <v>2036</v>
      </c>
      <c r="M578" s="558" t="s">
        <v>291</v>
      </c>
      <c r="N578" s="558">
        <v>57</v>
      </c>
      <c r="O578" s="559">
        <v>0</v>
      </c>
      <c r="P578" s="631">
        <v>0</v>
      </c>
      <c r="Q578" s="564">
        <v>20</v>
      </c>
      <c r="R578" s="632">
        <v>0</v>
      </c>
      <c r="S578" s="563">
        <v>0</v>
      </c>
      <c r="T578" s="560">
        <v>7</v>
      </c>
      <c r="U578" s="560">
        <v>10</v>
      </c>
      <c r="V578" s="560">
        <v>0</v>
      </c>
      <c r="W578" s="560">
        <v>0</v>
      </c>
      <c r="X578" s="560">
        <v>0</v>
      </c>
      <c r="Y578" s="560">
        <v>0</v>
      </c>
      <c r="Z578" s="560">
        <v>0</v>
      </c>
      <c r="AA578" s="119">
        <f>INDEX('SPECIAL CONDITIONS '!$A$9:$D$174,MATCH('PRINT TARIFF'!$E578,'SPECIAL CONDITIONS '!$C$9:$C$174,0),MATCH("ID",'SPECIAL CONDITIONS '!$A$8:$D$8,0))</f>
        <v>132</v>
      </c>
      <c r="AB578" s="117" t="s">
        <v>223</v>
      </c>
      <c r="AC578" s="120" t="s">
        <v>224</v>
      </c>
      <c r="AD578" s="120" t="s">
        <v>225</v>
      </c>
      <c r="AE578" s="120">
        <v>1000</v>
      </c>
      <c r="AF578" s="121">
        <f>HOME!$F$18</f>
        <v>46204</v>
      </c>
      <c r="AG578" s="121">
        <f>HOME!$L$18</f>
        <v>46217</v>
      </c>
      <c r="AH578" s="122" t="b">
        <v>1</v>
      </c>
      <c r="AI578" s="176"/>
      <c r="AJ578" s="172"/>
      <c r="AK578" s="193"/>
      <c r="AL578" s="602"/>
      <c r="AM578" s="122"/>
      <c r="AN578" s="122"/>
    </row>
    <row r="579" spans="1:55" s="123" customFormat="1" ht="12.75" customHeight="1" x14ac:dyDescent="0.2">
      <c r="A579" s="411" t="s">
        <v>440</v>
      </c>
      <c r="B579" s="544" t="s">
        <v>237</v>
      </c>
      <c r="C579" s="617" t="s">
        <v>128</v>
      </c>
      <c r="D579" s="411" t="s">
        <v>417</v>
      </c>
      <c r="E579" s="411" t="s">
        <v>459</v>
      </c>
      <c r="F579" s="565" t="s">
        <v>301</v>
      </c>
      <c r="G579" s="610"/>
      <c r="H579" s="557" t="s">
        <v>39</v>
      </c>
      <c r="I579" s="627">
        <v>53</v>
      </c>
      <c r="J579" s="627">
        <v>53</v>
      </c>
      <c r="K579" s="627">
        <v>53</v>
      </c>
      <c r="L579" s="550" t="s">
        <v>2036</v>
      </c>
      <c r="M579" s="558" t="s">
        <v>291</v>
      </c>
      <c r="N579" s="558">
        <v>55</v>
      </c>
      <c r="O579" s="559">
        <v>0</v>
      </c>
      <c r="P579" s="631">
        <v>0</v>
      </c>
      <c r="Q579" s="564">
        <v>20</v>
      </c>
      <c r="R579" s="632">
        <v>0</v>
      </c>
      <c r="S579" s="563">
        <v>0</v>
      </c>
      <c r="T579" s="560">
        <v>7</v>
      </c>
      <c r="U579" s="560">
        <v>10</v>
      </c>
      <c r="V579" s="560">
        <v>0</v>
      </c>
      <c r="W579" s="560">
        <v>0</v>
      </c>
      <c r="X579" s="560">
        <v>0</v>
      </c>
      <c r="Y579" s="560">
        <v>0</v>
      </c>
      <c r="Z579" s="560">
        <v>0</v>
      </c>
      <c r="AA579" s="119">
        <f>INDEX('SPECIAL CONDITIONS '!$A$9:$D$174,MATCH('PRINT TARIFF'!$E579,'SPECIAL CONDITIONS '!$C$9:$C$174,0),MATCH("ID",'SPECIAL CONDITIONS '!$A$8:$D$8,0))</f>
        <v>132</v>
      </c>
      <c r="AB579" s="117" t="s">
        <v>223</v>
      </c>
      <c r="AC579" s="120" t="s">
        <v>224</v>
      </c>
      <c r="AD579" s="120" t="s">
        <v>225</v>
      </c>
      <c r="AE579" s="120">
        <v>1000</v>
      </c>
      <c r="AF579" s="121">
        <f>HOME!$F$18</f>
        <v>46204</v>
      </c>
      <c r="AG579" s="121">
        <f>HOME!$L$18</f>
        <v>46217</v>
      </c>
      <c r="AH579" s="122" t="b">
        <v>1</v>
      </c>
      <c r="AI579" s="176"/>
      <c r="AJ579" s="172"/>
      <c r="AK579" s="193"/>
      <c r="AL579" s="602"/>
      <c r="AM579" s="122"/>
      <c r="AN579" s="122"/>
    </row>
    <row r="580" spans="1:55" s="123" customFormat="1" ht="12.75" customHeight="1" x14ac:dyDescent="0.2">
      <c r="A580" s="411" t="s">
        <v>437</v>
      </c>
      <c r="B580" s="544" t="s">
        <v>238</v>
      </c>
      <c r="C580" s="617" t="s">
        <v>128</v>
      </c>
      <c r="D580" s="411" t="s">
        <v>417</v>
      </c>
      <c r="E580" s="411" t="s">
        <v>459</v>
      </c>
      <c r="F580" s="565" t="s">
        <v>301</v>
      </c>
      <c r="G580" s="610"/>
      <c r="H580" s="557" t="s">
        <v>39</v>
      </c>
      <c r="I580" s="627">
        <v>52</v>
      </c>
      <c r="J580" s="627">
        <v>52</v>
      </c>
      <c r="K580" s="627">
        <v>52</v>
      </c>
      <c r="L580" s="550" t="s">
        <v>173</v>
      </c>
      <c r="M580" s="558"/>
      <c r="N580" s="558">
        <v>54</v>
      </c>
      <c r="O580" s="559">
        <v>0</v>
      </c>
      <c r="P580" s="631">
        <v>0</v>
      </c>
      <c r="Q580" s="564">
        <v>20</v>
      </c>
      <c r="R580" s="632">
        <v>0</v>
      </c>
      <c r="S580" s="563">
        <v>0</v>
      </c>
      <c r="T580" s="560">
        <v>10</v>
      </c>
      <c r="U580" s="560">
        <v>0</v>
      </c>
      <c r="V580" s="560">
        <v>0</v>
      </c>
      <c r="W580" s="560">
        <v>0</v>
      </c>
      <c r="X580" s="560">
        <v>0</v>
      </c>
      <c r="Y580" s="560">
        <v>0</v>
      </c>
      <c r="Z580" s="560">
        <v>0</v>
      </c>
      <c r="AA580" s="119">
        <f>INDEX('SPECIAL CONDITIONS '!$A$9:$D$174,MATCH('PRINT TARIFF'!$E580,'SPECIAL CONDITIONS '!$C$9:$C$174,0),MATCH("ID",'SPECIAL CONDITIONS '!$A$8:$D$8,0))</f>
        <v>132</v>
      </c>
      <c r="AB580" s="117" t="s">
        <v>223</v>
      </c>
      <c r="AC580" s="120" t="s">
        <v>224</v>
      </c>
      <c r="AD580" s="120" t="s">
        <v>225</v>
      </c>
      <c r="AE580" s="120">
        <v>1000</v>
      </c>
      <c r="AF580" s="121">
        <f>HOME!$F$18</f>
        <v>46204</v>
      </c>
      <c r="AG580" s="121">
        <f>HOME!$L$18</f>
        <v>46217</v>
      </c>
      <c r="AH580" s="122" t="b">
        <v>1</v>
      </c>
      <c r="AI580" s="176"/>
      <c r="AJ580" s="172"/>
      <c r="AK580" s="193"/>
      <c r="AL580" s="602"/>
      <c r="AM580" s="122"/>
      <c r="AN580" s="122"/>
    </row>
    <row r="581" spans="1:55" s="123" customFormat="1" ht="12.75" customHeight="1" x14ac:dyDescent="0.2">
      <c r="A581" s="411" t="s">
        <v>436</v>
      </c>
      <c r="B581" s="544" t="s">
        <v>239</v>
      </c>
      <c r="C581" s="617" t="s">
        <v>128</v>
      </c>
      <c r="D581" s="411" t="s">
        <v>417</v>
      </c>
      <c r="E581" s="411" t="s">
        <v>459</v>
      </c>
      <c r="F581" s="569" t="s">
        <v>301</v>
      </c>
      <c r="G581" s="610"/>
      <c r="H581" s="557" t="s">
        <v>39</v>
      </c>
      <c r="I581" s="627">
        <v>53</v>
      </c>
      <c r="J581" s="627">
        <v>53</v>
      </c>
      <c r="K581" s="627">
        <v>53</v>
      </c>
      <c r="L581" s="550" t="s">
        <v>2036</v>
      </c>
      <c r="M581" s="558" t="s">
        <v>291</v>
      </c>
      <c r="N581" s="558">
        <v>54</v>
      </c>
      <c r="O581" s="559">
        <v>0</v>
      </c>
      <c r="P581" s="631">
        <v>0</v>
      </c>
      <c r="Q581" s="564">
        <v>20</v>
      </c>
      <c r="R581" s="632">
        <v>0</v>
      </c>
      <c r="S581" s="563">
        <v>0</v>
      </c>
      <c r="T581" s="560">
        <v>7</v>
      </c>
      <c r="U581" s="560">
        <v>10</v>
      </c>
      <c r="V581" s="560">
        <v>0</v>
      </c>
      <c r="W581" s="560">
        <v>0</v>
      </c>
      <c r="X581" s="560">
        <v>0</v>
      </c>
      <c r="Y581" s="560">
        <v>0</v>
      </c>
      <c r="Z581" s="560">
        <v>0</v>
      </c>
      <c r="AA581" s="119">
        <f>INDEX('SPECIAL CONDITIONS '!$A$9:$D$174,MATCH('PRINT TARIFF'!$E581,'SPECIAL CONDITIONS '!$C$9:$C$174,0),MATCH("ID",'SPECIAL CONDITIONS '!$A$8:$D$8,0))</f>
        <v>132</v>
      </c>
      <c r="AB581" s="117" t="s">
        <v>223</v>
      </c>
      <c r="AC581" s="120" t="s">
        <v>224</v>
      </c>
      <c r="AD581" s="120" t="s">
        <v>225</v>
      </c>
      <c r="AE581" s="120">
        <v>1000</v>
      </c>
      <c r="AF581" s="121">
        <f>HOME!$F$18</f>
        <v>46204</v>
      </c>
      <c r="AG581" s="121">
        <f>HOME!$L$18</f>
        <v>46217</v>
      </c>
      <c r="AH581" s="122" t="b">
        <v>1</v>
      </c>
      <c r="AI581" s="176"/>
      <c r="AJ581" s="172"/>
      <c r="AK581" s="193"/>
      <c r="AL581" s="602"/>
      <c r="AM581" s="122"/>
      <c r="AN581" s="122"/>
    </row>
    <row r="582" spans="1:55" s="123" customFormat="1" ht="12.75" customHeight="1" x14ac:dyDescent="0.2">
      <c r="A582" s="411" t="s">
        <v>439</v>
      </c>
      <c r="B582" s="544" t="s">
        <v>235</v>
      </c>
      <c r="C582" s="617" t="s">
        <v>511</v>
      </c>
      <c r="D582" s="411" t="s">
        <v>418</v>
      </c>
      <c r="E582" s="411" t="s">
        <v>442</v>
      </c>
      <c r="F582" s="565" t="s">
        <v>302</v>
      </c>
      <c r="G582" s="610"/>
      <c r="H582" s="557" t="s">
        <v>39</v>
      </c>
      <c r="I582" s="630" t="s">
        <v>427</v>
      </c>
      <c r="J582" s="630" t="s">
        <v>427</v>
      </c>
      <c r="K582" s="630" t="s">
        <v>427</v>
      </c>
      <c r="L582" s="550" t="s">
        <v>2036</v>
      </c>
      <c r="M582" s="558" t="s">
        <v>291</v>
      </c>
      <c r="N582" s="558">
        <v>46</v>
      </c>
      <c r="O582" s="560">
        <v>0</v>
      </c>
      <c r="P582" s="560">
        <v>0</v>
      </c>
      <c r="Q582" s="560">
        <v>20</v>
      </c>
      <c r="R582" s="560">
        <v>0</v>
      </c>
      <c r="S582" s="560">
        <v>0</v>
      </c>
      <c r="T582" s="560">
        <v>7</v>
      </c>
      <c r="U582" s="560">
        <v>10</v>
      </c>
      <c r="V582" s="560">
        <v>0</v>
      </c>
      <c r="W582" s="560">
        <v>0</v>
      </c>
      <c r="X582" s="560">
        <v>0</v>
      </c>
      <c r="Y582" s="560">
        <v>0</v>
      </c>
      <c r="Z582" s="560">
        <v>0</v>
      </c>
      <c r="AA582" s="119">
        <f>INDEX('SPECIAL CONDITIONS '!$A$9:$D$174,MATCH('PRINT TARIFF'!$E582,'SPECIAL CONDITIONS '!$C$9:$C$174,0),MATCH("ID",'SPECIAL CONDITIONS '!$A$8:$D$8,0))</f>
        <v>134</v>
      </c>
      <c r="AB582" s="117" t="s">
        <v>223</v>
      </c>
      <c r="AC582" s="120" t="s">
        <v>224</v>
      </c>
      <c r="AD582" s="120" t="s">
        <v>225</v>
      </c>
      <c r="AE582" s="120">
        <v>1000</v>
      </c>
      <c r="AF582" s="121">
        <f>HOME!$F$18</f>
        <v>46204</v>
      </c>
      <c r="AG582" s="121">
        <f>HOME!$L$18</f>
        <v>46217</v>
      </c>
      <c r="AH582" s="122" t="b">
        <v>1</v>
      </c>
      <c r="AI582" s="176"/>
      <c r="AJ582" s="172"/>
      <c r="AK582" s="193"/>
      <c r="AL582" s="602"/>
      <c r="AM582" s="122"/>
      <c r="AN582" s="122"/>
    </row>
    <row r="583" spans="1:55" s="123" customFormat="1" ht="12.75" customHeight="1" x14ac:dyDescent="0.2">
      <c r="A583" s="411" t="s">
        <v>438</v>
      </c>
      <c r="B583" s="544" t="s">
        <v>236</v>
      </c>
      <c r="C583" s="617" t="s">
        <v>511</v>
      </c>
      <c r="D583" s="411" t="s">
        <v>418</v>
      </c>
      <c r="E583" s="411" t="s">
        <v>442</v>
      </c>
      <c r="F583" s="565" t="s">
        <v>302</v>
      </c>
      <c r="G583" s="610"/>
      <c r="H583" s="557" t="s">
        <v>39</v>
      </c>
      <c r="I583" s="630" t="s">
        <v>427</v>
      </c>
      <c r="J583" s="630" t="s">
        <v>427</v>
      </c>
      <c r="K583" s="630" t="s">
        <v>427</v>
      </c>
      <c r="L583" s="550" t="s">
        <v>2036</v>
      </c>
      <c r="M583" s="558" t="s">
        <v>291</v>
      </c>
      <c r="N583" s="558">
        <v>36</v>
      </c>
      <c r="O583" s="560">
        <v>0</v>
      </c>
      <c r="P583" s="560">
        <v>0</v>
      </c>
      <c r="Q583" s="560">
        <v>20</v>
      </c>
      <c r="R583" s="560">
        <v>0</v>
      </c>
      <c r="S583" s="560">
        <v>0</v>
      </c>
      <c r="T583" s="560">
        <v>7</v>
      </c>
      <c r="U583" s="560">
        <v>10</v>
      </c>
      <c r="V583" s="560">
        <v>0</v>
      </c>
      <c r="W583" s="560">
        <v>0</v>
      </c>
      <c r="X583" s="560">
        <v>0</v>
      </c>
      <c r="Y583" s="560">
        <v>0</v>
      </c>
      <c r="Z583" s="560">
        <v>0</v>
      </c>
      <c r="AA583" s="119">
        <f>INDEX('SPECIAL CONDITIONS '!$A$9:$D$174,MATCH('PRINT TARIFF'!$E583,'SPECIAL CONDITIONS '!$C$9:$C$174,0),MATCH("ID",'SPECIAL CONDITIONS '!$A$8:$D$8,0))</f>
        <v>134</v>
      </c>
      <c r="AB583" s="117" t="s">
        <v>223</v>
      </c>
      <c r="AC583" s="120" t="s">
        <v>224</v>
      </c>
      <c r="AD583" s="120" t="s">
        <v>225</v>
      </c>
      <c r="AE583" s="120">
        <v>1000</v>
      </c>
      <c r="AF583" s="121">
        <f>HOME!$F$18</f>
        <v>46204</v>
      </c>
      <c r="AG583" s="121">
        <f>HOME!$L$18</f>
        <v>46217</v>
      </c>
      <c r="AH583" s="122" t="b">
        <v>1</v>
      </c>
      <c r="AI583" s="176"/>
      <c r="AJ583" s="172"/>
      <c r="AK583" s="193"/>
      <c r="AL583" s="602"/>
      <c r="AM583" s="122"/>
      <c r="AN583" s="122"/>
    </row>
    <row r="584" spans="1:55" s="123" customFormat="1" ht="12.75" customHeight="1" x14ac:dyDescent="0.2">
      <c r="A584" s="411" t="s">
        <v>440</v>
      </c>
      <c r="B584" s="544" t="s">
        <v>237</v>
      </c>
      <c r="C584" s="617" t="s">
        <v>511</v>
      </c>
      <c r="D584" s="411" t="s">
        <v>418</v>
      </c>
      <c r="E584" s="411" t="s">
        <v>442</v>
      </c>
      <c r="F584" s="565" t="s">
        <v>302</v>
      </c>
      <c r="G584" s="610"/>
      <c r="H584" s="557" t="s">
        <v>39</v>
      </c>
      <c r="I584" s="630" t="s">
        <v>427</v>
      </c>
      <c r="J584" s="630" t="s">
        <v>427</v>
      </c>
      <c r="K584" s="630" t="s">
        <v>427</v>
      </c>
      <c r="L584" s="550" t="s">
        <v>2036</v>
      </c>
      <c r="M584" s="558" t="s">
        <v>291</v>
      </c>
      <c r="N584" s="558">
        <v>34</v>
      </c>
      <c r="O584" s="560">
        <v>0</v>
      </c>
      <c r="P584" s="560">
        <v>0</v>
      </c>
      <c r="Q584" s="560">
        <v>20</v>
      </c>
      <c r="R584" s="560">
        <v>0</v>
      </c>
      <c r="S584" s="560">
        <v>0</v>
      </c>
      <c r="T584" s="560">
        <v>7</v>
      </c>
      <c r="U584" s="560">
        <v>10</v>
      </c>
      <c r="V584" s="560">
        <v>0</v>
      </c>
      <c r="W584" s="560">
        <v>0</v>
      </c>
      <c r="X584" s="560">
        <v>0</v>
      </c>
      <c r="Y584" s="560">
        <v>0</v>
      </c>
      <c r="Z584" s="560">
        <v>0</v>
      </c>
      <c r="AA584" s="119">
        <f>INDEX('SPECIAL CONDITIONS '!$A$9:$D$174,MATCH('PRINT TARIFF'!$E584,'SPECIAL CONDITIONS '!$C$9:$C$174,0),MATCH("ID",'SPECIAL CONDITIONS '!$A$8:$D$8,0))</f>
        <v>134</v>
      </c>
      <c r="AB584" s="117" t="s">
        <v>223</v>
      </c>
      <c r="AC584" s="120" t="s">
        <v>224</v>
      </c>
      <c r="AD584" s="120" t="s">
        <v>225</v>
      </c>
      <c r="AE584" s="120">
        <v>1000</v>
      </c>
      <c r="AF584" s="121">
        <f>HOME!$F$18</f>
        <v>46204</v>
      </c>
      <c r="AG584" s="121">
        <f>HOME!$L$18</f>
        <v>46217</v>
      </c>
      <c r="AH584" s="122" t="b">
        <v>1</v>
      </c>
      <c r="AI584" s="176"/>
      <c r="AJ584" s="172"/>
      <c r="AK584" s="193"/>
      <c r="AL584" s="602"/>
      <c r="AM584" s="122"/>
      <c r="AN584" s="122"/>
    </row>
    <row r="585" spans="1:55" s="123" customFormat="1" ht="12.75" customHeight="1" x14ac:dyDescent="0.2">
      <c r="A585" s="411" t="s">
        <v>437</v>
      </c>
      <c r="B585" s="544" t="s">
        <v>238</v>
      </c>
      <c r="C585" s="617" t="s">
        <v>511</v>
      </c>
      <c r="D585" s="411" t="s">
        <v>418</v>
      </c>
      <c r="E585" s="411" t="s">
        <v>442</v>
      </c>
      <c r="F585" s="565" t="s">
        <v>302</v>
      </c>
      <c r="G585" s="610"/>
      <c r="H585" s="557" t="s">
        <v>39</v>
      </c>
      <c r="I585" s="630" t="s">
        <v>427</v>
      </c>
      <c r="J585" s="630" t="s">
        <v>427</v>
      </c>
      <c r="K585" s="630" t="s">
        <v>427</v>
      </c>
      <c r="L585" s="550" t="s">
        <v>2036</v>
      </c>
      <c r="M585" s="558" t="s">
        <v>291</v>
      </c>
      <c r="N585" s="558">
        <v>37</v>
      </c>
      <c r="O585" s="560">
        <v>0</v>
      </c>
      <c r="P585" s="560">
        <v>0</v>
      </c>
      <c r="Q585" s="560">
        <v>20</v>
      </c>
      <c r="R585" s="560">
        <v>0</v>
      </c>
      <c r="S585" s="560">
        <v>0</v>
      </c>
      <c r="T585" s="560">
        <v>7</v>
      </c>
      <c r="U585" s="560">
        <v>10</v>
      </c>
      <c r="V585" s="560">
        <v>0</v>
      </c>
      <c r="W585" s="560">
        <v>0</v>
      </c>
      <c r="X585" s="560">
        <v>0</v>
      </c>
      <c r="Y585" s="560">
        <v>0</v>
      </c>
      <c r="Z585" s="560">
        <v>0</v>
      </c>
      <c r="AA585" s="119">
        <f>INDEX('SPECIAL CONDITIONS '!$A$9:$D$174,MATCH('PRINT TARIFF'!$E585,'SPECIAL CONDITIONS '!$C$9:$C$174,0),MATCH("ID",'SPECIAL CONDITIONS '!$A$8:$D$8,0))</f>
        <v>134</v>
      </c>
      <c r="AB585" s="117" t="s">
        <v>223</v>
      </c>
      <c r="AC585" s="120" t="s">
        <v>224</v>
      </c>
      <c r="AD585" s="120" t="s">
        <v>225</v>
      </c>
      <c r="AE585" s="120">
        <v>1000</v>
      </c>
      <c r="AF585" s="121">
        <f>HOME!$F$18</f>
        <v>46204</v>
      </c>
      <c r="AG585" s="121">
        <f>HOME!$L$18</f>
        <v>46217</v>
      </c>
      <c r="AH585" s="122" t="b">
        <v>1</v>
      </c>
      <c r="AI585" s="176"/>
      <c r="AJ585" s="172"/>
      <c r="AK585" s="193"/>
      <c r="AL585" s="602"/>
      <c r="AM585" s="122"/>
      <c r="AN585" s="122"/>
    </row>
    <row r="586" spans="1:55" s="123" customFormat="1" ht="12.75" customHeight="1" x14ac:dyDescent="0.2">
      <c r="A586" s="411" t="s">
        <v>436</v>
      </c>
      <c r="B586" s="544" t="s">
        <v>239</v>
      </c>
      <c r="C586" s="617" t="s">
        <v>511</v>
      </c>
      <c r="D586" s="411" t="s">
        <v>418</v>
      </c>
      <c r="E586" s="411" t="s">
        <v>442</v>
      </c>
      <c r="F586" s="565" t="s">
        <v>302</v>
      </c>
      <c r="G586" s="610"/>
      <c r="H586" s="557" t="s">
        <v>39</v>
      </c>
      <c r="I586" s="630" t="s">
        <v>427</v>
      </c>
      <c r="J586" s="630" t="s">
        <v>427</v>
      </c>
      <c r="K586" s="630" t="s">
        <v>427</v>
      </c>
      <c r="L586" s="550" t="s">
        <v>2036</v>
      </c>
      <c r="M586" s="558" t="s">
        <v>291</v>
      </c>
      <c r="N586" s="558">
        <v>39</v>
      </c>
      <c r="O586" s="560">
        <v>0</v>
      </c>
      <c r="P586" s="560">
        <v>0</v>
      </c>
      <c r="Q586" s="560">
        <v>20</v>
      </c>
      <c r="R586" s="560">
        <v>0</v>
      </c>
      <c r="S586" s="560">
        <v>0</v>
      </c>
      <c r="T586" s="560">
        <v>7</v>
      </c>
      <c r="U586" s="560">
        <v>10</v>
      </c>
      <c r="V586" s="560">
        <v>0</v>
      </c>
      <c r="W586" s="560">
        <v>0</v>
      </c>
      <c r="X586" s="560">
        <v>0</v>
      </c>
      <c r="Y586" s="560">
        <v>0</v>
      </c>
      <c r="Z586" s="560">
        <v>0</v>
      </c>
      <c r="AA586" s="119">
        <f>INDEX('SPECIAL CONDITIONS '!$A$9:$D$174,MATCH('PRINT TARIFF'!$E586,'SPECIAL CONDITIONS '!$C$9:$C$174,0),MATCH("ID",'SPECIAL CONDITIONS '!$A$8:$D$8,0))</f>
        <v>134</v>
      </c>
      <c r="AB586" s="117" t="s">
        <v>223</v>
      </c>
      <c r="AC586" s="120" t="s">
        <v>224</v>
      </c>
      <c r="AD586" s="120" t="s">
        <v>225</v>
      </c>
      <c r="AE586" s="120">
        <v>1000</v>
      </c>
      <c r="AF586" s="121">
        <f>HOME!$F$18</f>
        <v>46204</v>
      </c>
      <c r="AG586" s="121">
        <f>HOME!$L$18</f>
        <v>46217</v>
      </c>
      <c r="AH586" s="122" t="b">
        <v>1</v>
      </c>
      <c r="AI586" s="176"/>
      <c r="AJ586" s="172"/>
      <c r="AK586" s="193"/>
      <c r="AL586" s="602"/>
      <c r="AM586" s="122"/>
      <c r="AN586" s="122"/>
    </row>
    <row r="587" spans="1:55" s="123" customFormat="1" ht="12.75" customHeight="1" x14ac:dyDescent="0.2">
      <c r="A587" s="411" t="s">
        <v>439</v>
      </c>
      <c r="B587" s="544" t="s">
        <v>235</v>
      </c>
      <c r="C587" s="617" t="s">
        <v>91</v>
      </c>
      <c r="D587" s="411" t="s">
        <v>82</v>
      </c>
      <c r="E587" s="411" t="s">
        <v>126</v>
      </c>
      <c r="F587" s="565" t="s">
        <v>2116</v>
      </c>
      <c r="G587" s="610"/>
      <c r="H587" s="557" t="s">
        <v>39</v>
      </c>
      <c r="I587" s="627">
        <v>156</v>
      </c>
      <c r="J587" s="627">
        <v>156</v>
      </c>
      <c r="K587" s="627">
        <v>156</v>
      </c>
      <c r="L587" s="550" t="s">
        <v>2236</v>
      </c>
      <c r="M587" s="558"/>
      <c r="N587" s="558">
        <v>50</v>
      </c>
      <c r="O587" s="564">
        <v>0</v>
      </c>
      <c r="P587" s="580">
        <v>0</v>
      </c>
      <c r="Q587" s="631">
        <v>20</v>
      </c>
      <c r="R587" s="631">
        <v>0</v>
      </c>
      <c r="S587" s="632">
        <v>20</v>
      </c>
      <c r="T587" s="632">
        <v>12</v>
      </c>
      <c r="U587" s="560">
        <v>0</v>
      </c>
      <c r="V587" s="560">
        <v>0</v>
      </c>
      <c r="W587" s="560">
        <v>0</v>
      </c>
      <c r="X587" s="560">
        <v>0</v>
      </c>
      <c r="Y587" s="560">
        <v>0</v>
      </c>
      <c r="Z587" s="560">
        <v>0</v>
      </c>
      <c r="AA587" s="119">
        <f>INDEX('SPECIAL CONDITIONS '!$A$9:$D$174,MATCH('PRINT TARIFF'!$E587,'SPECIAL CONDITIONS '!$C$9:$C$174,0),MATCH("ID",'SPECIAL CONDITIONS '!$A$8:$D$8,0))</f>
        <v>135</v>
      </c>
      <c r="AB587" s="117" t="s">
        <v>223</v>
      </c>
      <c r="AC587" s="120" t="s">
        <v>224</v>
      </c>
      <c r="AD587" s="120" t="s">
        <v>225</v>
      </c>
      <c r="AE587" s="120">
        <v>1000</v>
      </c>
      <c r="AF587" s="121">
        <f>HOME!$F$18</f>
        <v>46204</v>
      </c>
      <c r="AG587" s="121">
        <f>HOME!$L$18</f>
        <v>46217</v>
      </c>
      <c r="AH587" s="122" t="b">
        <v>1</v>
      </c>
      <c r="AI587" s="176"/>
      <c r="AJ587" s="172"/>
      <c r="AK587" s="193"/>
      <c r="AL587" s="122"/>
      <c r="AM587" s="122"/>
      <c r="AN587" s="122"/>
    </row>
    <row r="588" spans="1:55" s="123" customFormat="1" ht="12.75" customHeight="1" x14ac:dyDescent="0.2">
      <c r="A588" s="411" t="s">
        <v>438</v>
      </c>
      <c r="B588" s="544" t="s">
        <v>236</v>
      </c>
      <c r="C588" s="617" t="s">
        <v>91</v>
      </c>
      <c r="D588" s="411" t="s">
        <v>82</v>
      </c>
      <c r="E588" s="411" t="s">
        <v>126</v>
      </c>
      <c r="F588" s="565" t="s">
        <v>2116</v>
      </c>
      <c r="G588" s="610"/>
      <c r="H588" s="557" t="s">
        <v>39</v>
      </c>
      <c r="I588" s="627">
        <v>115</v>
      </c>
      <c r="J588" s="627">
        <v>115</v>
      </c>
      <c r="K588" s="627">
        <v>115</v>
      </c>
      <c r="L588" s="550" t="s">
        <v>2310</v>
      </c>
      <c r="M588" s="558"/>
      <c r="N588" s="558">
        <v>34</v>
      </c>
      <c r="O588" s="564">
        <v>0</v>
      </c>
      <c r="P588" s="580">
        <v>0</v>
      </c>
      <c r="Q588" s="634">
        <v>0</v>
      </c>
      <c r="R588" s="631">
        <v>0</v>
      </c>
      <c r="S588" s="632">
        <v>20</v>
      </c>
      <c r="T588" s="632">
        <v>12</v>
      </c>
      <c r="U588" s="560">
        <v>0</v>
      </c>
      <c r="V588" s="560">
        <v>0</v>
      </c>
      <c r="W588" s="560">
        <v>0</v>
      </c>
      <c r="X588" s="560">
        <v>0</v>
      </c>
      <c r="Y588" s="560">
        <v>0</v>
      </c>
      <c r="Z588" s="560">
        <v>0</v>
      </c>
      <c r="AA588" s="119">
        <f>INDEX('SPECIAL CONDITIONS '!$A$9:$D$174,MATCH('PRINT TARIFF'!$E588,'SPECIAL CONDITIONS '!$C$9:$C$174,0),MATCH("ID",'SPECIAL CONDITIONS '!$A$8:$D$8,0))</f>
        <v>135</v>
      </c>
      <c r="AB588" s="117" t="s">
        <v>223</v>
      </c>
      <c r="AC588" s="120" t="s">
        <v>224</v>
      </c>
      <c r="AD588" s="120" t="s">
        <v>225</v>
      </c>
      <c r="AE588" s="120">
        <v>1000</v>
      </c>
      <c r="AF588" s="121">
        <f>HOME!$F$18</f>
        <v>46204</v>
      </c>
      <c r="AG588" s="121">
        <f>HOME!$L$18</f>
        <v>46217</v>
      </c>
      <c r="AH588" s="122" t="b">
        <v>1</v>
      </c>
      <c r="AI588" s="176"/>
      <c r="AJ588" s="172"/>
      <c r="AK588" s="193"/>
      <c r="AL588" s="122"/>
      <c r="AM588" s="122"/>
      <c r="AN588" s="122"/>
    </row>
    <row r="589" spans="1:55" s="123" customFormat="1" ht="12.75" customHeight="1" x14ac:dyDescent="0.2">
      <c r="A589" s="411" t="s">
        <v>440</v>
      </c>
      <c r="B589" s="544" t="s">
        <v>237</v>
      </c>
      <c r="C589" s="617" t="s">
        <v>128</v>
      </c>
      <c r="D589" s="411" t="s">
        <v>82</v>
      </c>
      <c r="E589" s="411" t="s">
        <v>126</v>
      </c>
      <c r="F589" s="565" t="s">
        <v>2116</v>
      </c>
      <c r="G589" s="610"/>
      <c r="H589" s="557" t="s">
        <v>39</v>
      </c>
      <c r="I589" s="627">
        <v>81</v>
      </c>
      <c r="J589" s="627">
        <v>81</v>
      </c>
      <c r="K589" s="627">
        <v>81</v>
      </c>
      <c r="L589" s="550" t="s">
        <v>2036</v>
      </c>
      <c r="M589" s="558" t="s">
        <v>291</v>
      </c>
      <c r="N589" s="558">
        <v>36</v>
      </c>
      <c r="O589" s="559">
        <v>0</v>
      </c>
      <c r="P589" s="631">
        <v>0</v>
      </c>
      <c r="Q589" s="634">
        <v>20</v>
      </c>
      <c r="R589" s="631">
        <v>0</v>
      </c>
      <c r="S589" s="632">
        <v>0</v>
      </c>
      <c r="T589" s="632">
        <v>19</v>
      </c>
      <c r="U589" s="560">
        <v>10</v>
      </c>
      <c r="V589" s="560">
        <v>0</v>
      </c>
      <c r="W589" s="560">
        <v>0</v>
      </c>
      <c r="X589" s="560">
        <v>0</v>
      </c>
      <c r="Y589" s="560">
        <v>0</v>
      </c>
      <c r="Z589" s="560">
        <v>0</v>
      </c>
      <c r="AA589" s="119">
        <f>INDEX('SPECIAL CONDITIONS '!$A$9:$D$174,MATCH('PRINT TARIFF'!$E589,'SPECIAL CONDITIONS '!$C$9:$C$174,0),MATCH("ID",'SPECIAL CONDITIONS '!$A$8:$D$8,0))</f>
        <v>135</v>
      </c>
      <c r="AB589" s="117" t="s">
        <v>223</v>
      </c>
      <c r="AC589" s="120" t="s">
        <v>224</v>
      </c>
      <c r="AD589" s="120" t="s">
        <v>225</v>
      </c>
      <c r="AE589" s="120">
        <v>1000</v>
      </c>
      <c r="AF589" s="121">
        <f>HOME!$F$18</f>
        <v>46204</v>
      </c>
      <c r="AG589" s="121">
        <f>HOME!$L$18</f>
        <v>46217</v>
      </c>
      <c r="AH589" s="122" t="b">
        <v>1</v>
      </c>
      <c r="AI589" s="176"/>
      <c r="AJ589" s="172"/>
      <c r="AK589" s="193"/>
      <c r="AL589" s="602"/>
      <c r="AM589" s="122"/>
      <c r="AN589" s="122"/>
    </row>
    <row r="590" spans="1:55" s="123" customFormat="1" ht="12.75" customHeight="1" x14ac:dyDescent="0.2">
      <c r="A590" s="411" t="s">
        <v>437</v>
      </c>
      <c r="B590" s="544" t="s">
        <v>238</v>
      </c>
      <c r="C590" s="617" t="s">
        <v>91</v>
      </c>
      <c r="D590" s="411" t="s">
        <v>82</v>
      </c>
      <c r="E590" s="411" t="s">
        <v>126</v>
      </c>
      <c r="F590" s="565" t="s">
        <v>2116</v>
      </c>
      <c r="G590" s="610"/>
      <c r="H590" s="557" t="s">
        <v>39</v>
      </c>
      <c r="I590" s="627">
        <v>86</v>
      </c>
      <c r="J590" s="627">
        <v>86</v>
      </c>
      <c r="K590" s="627">
        <v>86</v>
      </c>
      <c r="L590" s="550" t="s">
        <v>173</v>
      </c>
      <c r="M590" s="558"/>
      <c r="N590" s="558">
        <v>55</v>
      </c>
      <c r="O590" s="564">
        <v>0</v>
      </c>
      <c r="P590" s="580">
        <v>0</v>
      </c>
      <c r="Q590" s="631">
        <v>20</v>
      </c>
      <c r="R590" s="631">
        <v>0</v>
      </c>
      <c r="S590" s="632">
        <v>20</v>
      </c>
      <c r="T590" s="632">
        <v>12</v>
      </c>
      <c r="U590" s="560">
        <v>0</v>
      </c>
      <c r="V590" s="560">
        <v>0</v>
      </c>
      <c r="W590" s="560">
        <v>0</v>
      </c>
      <c r="X590" s="560">
        <v>0</v>
      </c>
      <c r="Y590" s="560">
        <v>0</v>
      </c>
      <c r="Z590" s="560">
        <v>0</v>
      </c>
      <c r="AA590" s="119">
        <f>INDEX('SPECIAL CONDITIONS '!$A$9:$D$174,MATCH('PRINT TARIFF'!$E590,'SPECIAL CONDITIONS '!$C$9:$C$174,0),MATCH("ID",'SPECIAL CONDITIONS '!$A$8:$D$8,0))</f>
        <v>135</v>
      </c>
      <c r="AB590" s="117" t="s">
        <v>223</v>
      </c>
      <c r="AC590" s="120" t="s">
        <v>224</v>
      </c>
      <c r="AD590" s="120" t="s">
        <v>225</v>
      </c>
      <c r="AE590" s="120">
        <v>1000</v>
      </c>
      <c r="AF590" s="121">
        <f>HOME!$F$18</f>
        <v>46204</v>
      </c>
      <c r="AG590" s="121">
        <f>HOME!$L$18</f>
        <v>46217</v>
      </c>
      <c r="AH590" s="122" t="b">
        <v>1</v>
      </c>
      <c r="AI590" s="176"/>
      <c r="AJ590" s="172"/>
      <c r="AK590" s="193"/>
      <c r="AL590" s="122"/>
      <c r="AM590" s="122"/>
      <c r="AN590" s="122"/>
    </row>
    <row r="591" spans="1:55" s="133" customFormat="1" ht="12.75" customHeight="1" x14ac:dyDescent="0.2">
      <c r="A591" s="411" t="s">
        <v>436</v>
      </c>
      <c r="B591" s="544" t="s">
        <v>239</v>
      </c>
      <c r="C591" s="617" t="s">
        <v>91</v>
      </c>
      <c r="D591" s="411" t="s">
        <v>82</v>
      </c>
      <c r="E591" s="411" t="s">
        <v>126</v>
      </c>
      <c r="F591" s="565" t="s">
        <v>2116</v>
      </c>
      <c r="G591" s="610"/>
      <c r="H591" s="557" t="s">
        <v>39</v>
      </c>
      <c r="I591" s="627">
        <v>86</v>
      </c>
      <c r="J591" s="627">
        <v>86</v>
      </c>
      <c r="K591" s="627">
        <v>86</v>
      </c>
      <c r="L591" s="550" t="s">
        <v>173</v>
      </c>
      <c r="M591" s="558"/>
      <c r="N591" s="558">
        <v>50</v>
      </c>
      <c r="O591" s="564">
        <v>0</v>
      </c>
      <c r="P591" s="580">
        <v>0</v>
      </c>
      <c r="Q591" s="631">
        <v>20</v>
      </c>
      <c r="R591" s="631">
        <v>0</v>
      </c>
      <c r="S591" s="632">
        <v>20</v>
      </c>
      <c r="T591" s="632">
        <v>12</v>
      </c>
      <c r="U591" s="560">
        <v>0</v>
      </c>
      <c r="V591" s="560">
        <v>0</v>
      </c>
      <c r="W591" s="560">
        <v>0</v>
      </c>
      <c r="X591" s="560">
        <v>0</v>
      </c>
      <c r="Y591" s="560">
        <v>0</v>
      </c>
      <c r="Z591" s="560">
        <v>0</v>
      </c>
      <c r="AA591" s="119">
        <f>INDEX('SPECIAL CONDITIONS '!$A$9:$D$174,MATCH('PRINT TARIFF'!$E591,'SPECIAL CONDITIONS '!$C$9:$C$174,0),MATCH("ID",'SPECIAL CONDITIONS '!$A$8:$D$8,0))</f>
        <v>135</v>
      </c>
      <c r="AB591" s="117" t="s">
        <v>223</v>
      </c>
      <c r="AC591" s="120" t="s">
        <v>224</v>
      </c>
      <c r="AD591" s="120" t="s">
        <v>225</v>
      </c>
      <c r="AE591" s="120">
        <v>1000</v>
      </c>
      <c r="AF591" s="121">
        <f>HOME!$F$18</f>
        <v>46204</v>
      </c>
      <c r="AG591" s="121">
        <f>HOME!$L$18</f>
        <v>46217</v>
      </c>
      <c r="AH591" s="122" t="b">
        <v>1</v>
      </c>
      <c r="AI591" s="176"/>
      <c r="AJ591" s="172"/>
      <c r="AK591" s="193"/>
      <c r="AL591" s="122"/>
      <c r="AM591" s="122"/>
      <c r="AN591" s="122"/>
      <c r="AO591" s="123"/>
      <c r="AP591" s="123"/>
      <c r="AQ591" s="123"/>
      <c r="AR591" s="123"/>
      <c r="AS591" s="123"/>
      <c r="AT591" s="123"/>
      <c r="AU591" s="123"/>
      <c r="AV591" s="123"/>
      <c r="AW591" s="123"/>
      <c r="AX591" s="123"/>
      <c r="AY591" s="123"/>
      <c r="AZ591" s="123"/>
      <c r="BA591" s="123"/>
      <c r="BB591" s="123"/>
      <c r="BC591" s="123"/>
    </row>
    <row r="592" spans="1:55" s="133" customFormat="1" ht="12.75" customHeight="1" x14ac:dyDescent="0.2">
      <c r="A592" s="411" t="s">
        <v>439</v>
      </c>
      <c r="B592" s="544" t="s">
        <v>235</v>
      </c>
      <c r="C592" s="617" t="s">
        <v>91</v>
      </c>
      <c r="D592" s="411" t="s">
        <v>82</v>
      </c>
      <c r="E592" s="411" t="s">
        <v>175</v>
      </c>
      <c r="F592" s="565" t="s">
        <v>303</v>
      </c>
      <c r="G592" s="610"/>
      <c r="H592" s="557" t="s">
        <v>39</v>
      </c>
      <c r="I592" s="627">
        <v>156</v>
      </c>
      <c r="J592" s="627">
        <v>156</v>
      </c>
      <c r="K592" s="627">
        <v>156</v>
      </c>
      <c r="L592" s="550" t="s">
        <v>2236</v>
      </c>
      <c r="M592" s="558"/>
      <c r="N592" s="558">
        <v>50</v>
      </c>
      <c r="O592" s="564">
        <v>0</v>
      </c>
      <c r="P592" s="580">
        <v>0</v>
      </c>
      <c r="Q592" s="631">
        <v>20</v>
      </c>
      <c r="R592" s="631">
        <v>0</v>
      </c>
      <c r="S592" s="632">
        <v>20</v>
      </c>
      <c r="T592" s="632">
        <v>12</v>
      </c>
      <c r="U592" s="560">
        <v>0</v>
      </c>
      <c r="V592" s="560">
        <v>0</v>
      </c>
      <c r="W592" s="560">
        <v>0</v>
      </c>
      <c r="X592" s="560">
        <v>0</v>
      </c>
      <c r="Y592" s="560">
        <v>0</v>
      </c>
      <c r="Z592" s="560">
        <v>0</v>
      </c>
      <c r="AA592" s="119">
        <f>INDEX('SPECIAL CONDITIONS '!$A$9:$D$174,MATCH('PRINT TARIFF'!$E592,'SPECIAL CONDITIONS '!$C$9:$C$174,0),MATCH("ID",'SPECIAL CONDITIONS '!$A$8:$D$8,0))</f>
        <v>136</v>
      </c>
      <c r="AB592" s="117" t="s">
        <v>223</v>
      </c>
      <c r="AC592" s="120" t="s">
        <v>224</v>
      </c>
      <c r="AD592" s="120" t="s">
        <v>225</v>
      </c>
      <c r="AE592" s="120">
        <v>1000</v>
      </c>
      <c r="AF592" s="121">
        <f>HOME!$F$18</f>
        <v>46204</v>
      </c>
      <c r="AG592" s="121">
        <f>HOME!$L$18</f>
        <v>46217</v>
      </c>
      <c r="AH592" s="122" t="b">
        <v>1</v>
      </c>
      <c r="AI592" s="176"/>
      <c r="AJ592" s="172"/>
      <c r="AK592" s="193"/>
      <c r="AL592" s="122"/>
      <c r="AM592" s="122"/>
      <c r="AN592" s="122"/>
      <c r="AO592" s="123"/>
      <c r="AP592" s="123"/>
      <c r="AQ592" s="123"/>
      <c r="AR592" s="123"/>
      <c r="AS592" s="123"/>
      <c r="AT592" s="123"/>
      <c r="AU592" s="123"/>
      <c r="AV592" s="123"/>
      <c r="AW592" s="123"/>
      <c r="AX592" s="123"/>
      <c r="AY592" s="123"/>
      <c r="AZ592" s="123"/>
      <c r="BA592" s="123"/>
      <c r="BB592" s="123"/>
      <c r="BC592" s="123"/>
    </row>
    <row r="593" spans="1:55" s="133" customFormat="1" ht="12.75" customHeight="1" x14ac:dyDescent="0.2">
      <c r="A593" s="411" t="s">
        <v>438</v>
      </c>
      <c r="B593" s="544" t="s">
        <v>236</v>
      </c>
      <c r="C593" s="617" t="s">
        <v>91</v>
      </c>
      <c r="D593" s="411" t="s">
        <v>82</v>
      </c>
      <c r="E593" s="411" t="s">
        <v>175</v>
      </c>
      <c r="F593" s="565" t="s">
        <v>303</v>
      </c>
      <c r="G593" s="610"/>
      <c r="H593" s="557" t="s">
        <v>39</v>
      </c>
      <c r="I593" s="627">
        <v>115</v>
      </c>
      <c r="J593" s="627">
        <v>115</v>
      </c>
      <c r="K593" s="627">
        <v>115</v>
      </c>
      <c r="L593" s="550" t="s">
        <v>2310</v>
      </c>
      <c r="M593" s="558"/>
      <c r="N593" s="558">
        <v>34</v>
      </c>
      <c r="O593" s="564">
        <v>0</v>
      </c>
      <c r="P593" s="580">
        <v>0</v>
      </c>
      <c r="Q593" s="634">
        <v>0</v>
      </c>
      <c r="R593" s="631">
        <v>0</v>
      </c>
      <c r="S593" s="632">
        <v>20</v>
      </c>
      <c r="T593" s="632">
        <v>12</v>
      </c>
      <c r="U593" s="560">
        <v>0</v>
      </c>
      <c r="V593" s="560">
        <v>0</v>
      </c>
      <c r="W593" s="560">
        <v>0</v>
      </c>
      <c r="X593" s="560">
        <v>0</v>
      </c>
      <c r="Y593" s="560">
        <v>0</v>
      </c>
      <c r="Z593" s="560">
        <v>0</v>
      </c>
      <c r="AA593" s="119">
        <f>INDEX('SPECIAL CONDITIONS '!$A$9:$D$174,MATCH('PRINT TARIFF'!$E593,'SPECIAL CONDITIONS '!$C$9:$C$174,0),MATCH("ID",'SPECIAL CONDITIONS '!$A$8:$D$8,0))</f>
        <v>136</v>
      </c>
      <c r="AB593" s="117" t="s">
        <v>223</v>
      </c>
      <c r="AC593" s="120" t="s">
        <v>224</v>
      </c>
      <c r="AD593" s="120" t="s">
        <v>225</v>
      </c>
      <c r="AE593" s="120">
        <v>1000</v>
      </c>
      <c r="AF593" s="121">
        <f>HOME!$F$18</f>
        <v>46204</v>
      </c>
      <c r="AG593" s="121">
        <f>HOME!$L$18</f>
        <v>46217</v>
      </c>
      <c r="AH593" s="122" t="b">
        <v>1</v>
      </c>
      <c r="AI593" s="176"/>
      <c r="AJ593" s="172"/>
      <c r="AK593" s="193"/>
      <c r="AL593" s="122"/>
      <c r="AM593" s="122"/>
      <c r="AN593" s="122"/>
      <c r="AO593" s="123"/>
      <c r="AP593" s="123"/>
      <c r="AQ593" s="123"/>
      <c r="AR593" s="123"/>
      <c r="AS593" s="123"/>
      <c r="AT593" s="123"/>
      <c r="AU593" s="123"/>
      <c r="AV593" s="123"/>
      <c r="AW593" s="123"/>
      <c r="AX593" s="123"/>
      <c r="AY593" s="123"/>
      <c r="AZ593" s="123"/>
      <c r="BA593" s="123"/>
      <c r="BB593" s="123"/>
      <c r="BC593" s="123"/>
    </row>
    <row r="594" spans="1:55" s="133" customFormat="1" ht="12.75" customHeight="1" x14ac:dyDescent="0.2">
      <c r="A594" s="411" t="s">
        <v>440</v>
      </c>
      <c r="B594" s="544" t="s">
        <v>237</v>
      </c>
      <c r="C594" s="617" t="s">
        <v>128</v>
      </c>
      <c r="D594" s="411" t="s">
        <v>82</v>
      </c>
      <c r="E594" s="411" t="s">
        <v>175</v>
      </c>
      <c r="F594" s="565" t="s">
        <v>303</v>
      </c>
      <c r="G594" s="610"/>
      <c r="H594" s="557" t="s">
        <v>39</v>
      </c>
      <c r="I594" s="627">
        <v>81</v>
      </c>
      <c r="J594" s="627">
        <v>81</v>
      </c>
      <c r="K594" s="627">
        <v>81</v>
      </c>
      <c r="L594" s="550" t="s">
        <v>2036</v>
      </c>
      <c r="M594" s="558" t="s">
        <v>291</v>
      </c>
      <c r="N594" s="558">
        <v>36</v>
      </c>
      <c r="O594" s="559">
        <v>0</v>
      </c>
      <c r="P594" s="631">
        <v>0</v>
      </c>
      <c r="Q594" s="634">
        <v>20</v>
      </c>
      <c r="R594" s="631">
        <v>0</v>
      </c>
      <c r="S594" s="632">
        <v>0</v>
      </c>
      <c r="T594" s="632">
        <v>19</v>
      </c>
      <c r="U594" s="560">
        <v>10</v>
      </c>
      <c r="V594" s="560">
        <v>0</v>
      </c>
      <c r="W594" s="560">
        <v>0</v>
      </c>
      <c r="X594" s="560">
        <v>0</v>
      </c>
      <c r="Y594" s="560">
        <v>0</v>
      </c>
      <c r="Z594" s="560">
        <v>0</v>
      </c>
      <c r="AA594" s="119">
        <f>INDEX('SPECIAL CONDITIONS '!$A$9:$D$174,MATCH('PRINT TARIFF'!$E594,'SPECIAL CONDITIONS '!$C$9:$C$174,0),MATCH("ID",'SPECIAL CONDITIONS '!$A$8:$D$8,0))</f>
        <v>136</v>
      </c>
      <c r="AB594" s="117" t="s">
        <v>223</v>
      </c>
      <c r="AC594" s="120" t="s">
        <v>224</v>
      </c>
      <c r="AD594" s="120" t="s">
        <v>225</v>
      </c>
      <c r="AE594" s="120">
        <v>1000</v>
      </c>
      <c r="AF594" s="121">
        <f>HOME!$F$18</f>
        <v>46204</v>
      </c>
      <c r="AG594" s="121">
        <f>HOME!$L$18</f>
        <v>46217</v>
      </c>
      <c r="AH594" s="122" t="b">
        <v>1</v>
      </c>
      <c r="AI594" s="176"/>
      <c r="AJ594" s="172"/>
      <c r="AK594" s="193"/>
      <c r="AL594" s="602"/>
      <c r="AM594" s="122"/>
      <c r="AN594" s="122"/>
      <c r="AO594" s="123"/>
      <c r="AP594" s="123"/>
      <c r="AQ594" s="123"/>
      <c r="AR594" s="123"/>
      <c r="AS594" s="123"/>
      <c r="AT594" s="123"/>
      <c r="AU594" s="123"/>
      <c r="AV594" s="123"/>
      <c r="AW594" s="123"/>
      <c r="AX594" s="123"/>
      <c r="AY594" s="123"/>
      <c r="AZ594" s="123"/>
      <c r="BA594" s="123"/>
      <c r="BB594" s="123"/>
      <c r="BC594" s="123"/>
    </row>
    <row r="595" spans="1:55" s="133" customFormat="1" ht="12.75" customHeight="1" x14ac:dyDescent="0.2">
      <c r="A595" s="411" t="s">
        <v>437</v>
      </c>
      <c r="B595" s="544" t="s">
        <v>238</v>
      </c>
      <c r="C595" s="617" t="s">
        <v>91</v>
      </c>
      <c r="D595" s="411" t="s">
        <v>82</v>
      </c>
      <c r="E595" s="411" t="s">
        <v>175</v>
      </c>
      <c r="F595" s="565" t="s">
        <v>303</v>
      </c>
      <c r="G595" s="610"/>
      <c r="H595" s="557" t="s">
        <v>39</v>
      </c>
      <c r="I595" s="627">
        <v>86</v>
      </c>
      <c r="J595" s="627">
        <v>86</v>
      </c>
      <c r="K595" s="627">
        <v>86</v>
      </c>
      <c r="L595" s="550" t="s">
        <v>173</v>
      </c>
      <c r="M595" s="558"/>
      <c r="N595" s="558">
        <v>55</v>
      </c>
      <c r="O595" s="564">
        <v>0</v>
      </c>
      <c r="P595" s="580">
        <v>0</v>
      </c>
      <c r="Q595" s="631">
        <v>20</v>
      </c>
      <c r="R595" s="631">
        <v>0</v>
      </c>
      <c r="S595" s="632">
        <v>20</v>
      </c>
      <c r="T595" s="632">
        <v>12</v>
      </c>
      <c r="U595" s="560">
        <v>0</v>
      </c>
      <c r="V595" s="560">
        <v>0</v>
      </c>
      <c r="W595" s="560">
        <v>0</v>
      </c>
      <c r="X595" s="560">
        <v>0</v>
      </c>
      <c r="Y595" s="560">
        <v>0</v>
      </c>
      <c r="Z595" s="560">
        <v>0</v>
      </c>
      <c r="AA595" s="119">
        <f>INDEX('SPECIAL CONDITIONS '!$A$9:$D$174,MATCH('PRINT TARIFF'!$E595,'SPECIAL CONDITIONS '!$C$9:$C$174,0),MATCH("ID",'SPECIAL CONDITIONS '!$A$8:$D$8,0))</f>
        <v>136</v>
      </c>
      <c r="AB595" s="117" t="s">
        <v>223</v>
      </c>
      <c r="AC595" s="120" t="s">
        <v>224</v>
      </c>
      <c r="AD595" s="120" t="s">
        <v>225</v>
      </c>
      <c r="AE595" s="120">
        <v>1000</v>
      </c>
      <c r="AF595" s="121">
        <f>HOME!$F$18</f>
        <v>46204</v>
      </c>
      <c r="AG595" s="121">
        <f>HOME!$L$18</f>
        <v>46217</v>
      </c>
      <c r="AH595" s="122" t="b">
        <v>1</v>
      </c>
      <c r="AI595" s="176"/>
      <c r="AJ595" s="172"/>
      <c r="AK595" s="193"/>
      <c r="AL595" s="122"/>
      <c r="AM595" s="122"/>
      <c r="AN595" s="122"/>
      <c r="AO595" s="123"/>
      <c r="AP595" s="123"/>
      <c r="AQ595" s="123"/>
      <c r="AR595" s="123"/>
      <c r="AS595" s="123"/>
      <c r="AT595" s="123"/>
      <c r="AU595" s="123"/>
      <c r="AV595" s="123"/>
      <c r="AW595" s="123"/>
      <c r="AX595" s="123"/>
      <c r="AY595" s="123"/>
      <c r="AZ595" s="123"/>
      <c r="BA595" s="123"/>
      <c r="BB595" s="123"/>
      <c r="BC595" s="123"/>
    </row>
    <row r="596" spans="1:55" s="133" customFormat="1" ht="12.75" customHeight="1" x14ac:dyDescent="0.2">
      <c r="A596" s="411" t="s">
        <v>436</v>
      </c>
      <c r="B596" s="544" t="s">
        <v>239</v>
      </c>
      <c r="C596" s="617" t="s">
        <v>91</v>
      </c>
      <c r="D596" s="411" t="s">
        <v>82</v>
      </c>
      <c r="E596" s="411" t="s">
        <v>175</v>
      </c>
      <c r="F596" s="565" t="s">
        <v>303</v>
      </c>
      <c r="G596" s="610"/>
      <c r="H596" s="557" t="s">
        <v>39</v>
      </c>
      <c r="I596" s="627">
        <v>86</v>
      </c>
      <c r="J596" s="627">
        <v>86</v>
      </c>
      <c r="K596" s="627">
        <v>86</v>
      </c>
      <c r="L596" s="550" t="s">
        <v>173</v>
      </c>
      <c r="M596" s="558"/>
      <c r="N596" s="558">
        <v>50</v>
      </c>
      <c r="O596" s="564">
        <v>0</v>
      </c>
      <c r="P596" s="580">
        <v>0</v>
      </c>
      <c r="Q596" s="631">
        <v>20</v>
      </c>
      <c r="R596" s="631">
        <v>0</v>
      </c>
      <c r="S596" s="632">
        <v>20</v>
      </c>
      <c r="T596" s="632">
        <v>12</v>
      </c>
      <c r="U596" s="560">
        <v>0</v>
      </c>
      <c r="V596" s="560">
        <v>0</v>
      </c>
      <c r="W596" s="560">
        <v>0</v>
      </c>
      <c r="X596" s="560">
        <v>0</v>
      </c>
      <c r="Y596" s="560">
        <v>0</v>
      </c>
      <c r="Z596" s="560">
        <v>0</v>
      </c>
      <c r="AA596" s="119">
        <f>INDEX('SPECIAL CONDITIONS '!$A$9:$D$174,MATCH('PRINT TARIFF'!$E596,'SPECIAL CONDITIONS '!$C$9:$C$174,0),MATCH("ID",'SPECIAL CONDITIONS '!$A$8:$D$8,0))</f>
        <v>136</v>
      </c>
      <c r="AB596" s="117" t="s">
        <v>223</v>
      </c>
      <c r="AC596" s="120" t="s">
        <v>224</v>
      </c>
      <c r="AD596" s="120" t="s">
        <v>225</v>
      </c>
      <c r="AE596" s="120">
        <v>1000</v>
      </c>
      <c r="AF596" s="121">
        <f>HOME!$F$18</f>
        <v>46204</v>
      </c>
      <c r="AG596" s="121">
        <f>HOME!$L$18</f>
        <v>46217</v>
      </c>
      <c r="AH596" s="122" t="b">
        <v>1</v>
      </c>
      <c r="AI596" s="176"/>
      <c r="AJ596" s="172"/>
      <c r="AK596" s="193"/>
      <c r="AL596" s="122"/>
      <c r="AM596" s="122"/>
      <c r="AN596" s="122"/>
      <c r="AO596" s="123"/>
      <c r="AP596" s="123"/>
      <c r="AQ596" s="123"/>
      <c r="AR596" s="123"/>
      <c r="AS596" s="123"/>
      <c r="AT596" s="123"/>
      <c r="AU596" s="123"/>
      <c r="AV596" s="123"/>
      <c r="AW596" s="123"/>
      <c r="AX596" s="123"/>
      <c r="AY596" s="123"/>
      <c r="AZ596" s="123"/>
      <c r="BA596" s="123"/>
      <c r="BB596" s="123"/>
      <c r="BC596" s="123"/>
    </row>
    <row r="597" spans="1:55" s="133" customFormat="1" ht="12.75" customHeight="1" x14ac:dyDescent="0.2">
      <c r="A597" s="411" t="s">
        <v>439</v>
      </c>
      <c r="B597" s="544" t="s">
        <v>235</v>
      </c>
      <c r="C597" s="617" t="s">
        <v>91</v>
      </c>
      <c r="D597" s="553" t="s">
        <v>82</v>
      </c>
      <c r="E597" s="411" t="s">
        <v>85</v>
      </c>
      <c r="F597" s="565" t="s">
        <v>304</v>
      </c>
      <c r="G597" s="610"/>
      <c r="H597" s="557" t="s">
        <v>39</v>
      </c>
      <c r="I597" s="627">
        <v>156</v>
      </c>
      <c r="J597" s="627">
        <v>156</v>
      </c>
      <c r="K597" s="627">
        <v>156</v>
      </c>
      <c r="L597" s="550" t="s">
        <v>2236</v>
      </c>
      <c r="M597" s="558"/>
      <c r="N597" s="558">
        <v>50</v>
      </c>
      <c r="O597" s="564">
        <v>0</v>
      </c>
      <c r="P597" s="580">
        <v>0</v>
      </c>
      <c r="Q597" s="631">
        <v>20</v>
      </c>
      <c r="R597" s="631">
        <v>0</v>
      </c>
      <c r="S597" s="632">
        <v>20</v>
      </c>
      <c r="T597" s="632">
        <v>12</v>
      </c>
      <c r="U597" s="560">
        <v>0</v>
      </c>
      <c r="V597" s="560">
        <v>0</v>
      </c>
      <c r="W597" s="560">
        <v>0</v>
      </c>
      <c r="X597" s="560">
        <v>0</v>
      </c>
      <c r="Y597" s="560">
        <v>0</v>
      </c>
      <c r="Z597" s="560">
        <v>0</v>
      </c>
      <c r="AA597" s="119">
        <f>INDEX('SPECIAL CONDITIONS '!$A$9:$D$174,MATCH('PRINT TARIFF'!$E597,'SPECIAL CONDITIONS '!$C$9:$C$174,0),MATCH("ID",'SPECIAL CONDITIONS '!$A$8:$D$8,0))</f>
        <v>137</v>
      </c>
      <c r="AB597" s="117" t="s">
        <v>223</v>
      </c>
      <c r="AC597" s="120" t="s">
        <v>224</v>
      </c>
      <c r="AD597" s="120" t="s">
        <v>225</v>
      </c>
      <c r="AE597" s="120">
        <v>1000</v>
      </c>
      <c r="AF597" s="121">
        <f>HOME!$F$18</f>
        <v>46204</v>
      </c>
      <c r="AG597" s="121">
        <f>HOME!$L$18</f>
        <v>46217</v>
      </c>
      <c r="AH597" s="122" t="b">
        <v>1</v>
      </c>
      <c r="AI597" s="176"/>
      <c r="AJ597" s="172"/>
      <c r="AK597" s="193"/>
      <c r="AL597" s="122"/>
      <c r="AM597" s="122"/>
      <c r="AN597" s="122"/>
      <c r="AO597" s="123"/>
      <c r="AP597" s="123"/>
      <c r="AQ597" s="123"/>
      <c r="AR597" s="123"/>
      <c r="AS597" s="123"/>
      <c r="AT597" s="123"/>
      <c r="AU597" s="123"/>
      <c r="AV597" s="123"/>
      <c r="AW597" s="123"/>
      <c r="AX597" s="123"/>
      <c r="AY597" s="123"/>
      <c r="AZ597" s="123"/>
      <c r="BA597" s="123"/>
      <c r="BB597" s="123"/>
      <c r="BC597" s="123"/>
    </row>
    <row r="598" spans="1:55" s="133" customFormat="1" ht="12.75" customHeight="1" x14ac:dyDescent="0.2">
      <c r="A598" s="411" t="s">
        <v>438</v>
      </c>
      <c r="B598" s="544" t="s">
        <v>236</v>
      </c>
      <c r="C598" s="617" t="s">
        <v>91</v>
      </c>
      <c r="D598" s="553" t="s">
        <v>82</v>
      </c>
      <c r="E598" s="411" t="s">
        <v>85</v>
      </c>
      <c r="F598" s="565" t="s">
        <v>304</v>
      </c>
      <c r="G598" s="610"/>
      <c r="H598" s="557" t="s">
        <v>39</v>
      </c>
      <c r="I598" s="627">
        <v>115</v>
      </c>
      <c r="J598" s="627">
        <v>115</v>
      </c>
      <c r="K598" s="627">
        <v>115</v>
      </c>
      <c r="L598" s="550" t="s">
        <v>2310</v>
      </c>
      <c r="M598" s="558"/>
      <c r="N598" s="558">
        <v>34</v>
      </c>
      <c r="O598" s="564">
        <v>0</v>
      </c>
      <c r="P598" s="580">
        <v>0</v>
      </c>
      <c r="Q598" s="634">
        <v>0</v>
      </c>
      <c r="R598" s="631">
        <v>0</v>
      </c>
      <c r="S598" s="632">
        <v>20</v>
      </c>
      <c r="T598" s="632">
        <v>12</v>
      </c>
      <c r="U598" s="560">
        <v>0</v>
      </c>
      <c r="V598" s="560">
        <v>0</v>
      </c>
      <c r="W598" s="560">
        <v>0</v>
      </c>
      <c r="X598" s="560">
        <v>0</v>
      </c>
      <c r="Y598" s="560">
        <v>0</v>
      </c>
      <c r="Z598" s="560">
        <v>0</v>
      </c>
      <c r="AA598" s="119">
        <f>INDEX('SPECIAL CONDITIONS '!$A$9:$D$174,MATCH('PRINT TARIFF'!$E598,'SPECIAL CONDITIONS '!$C$9:$C$174,0),MATCH("ID",'SPECIAL CONDITIONS '!$A$8:$D$8,0))</f>
        <v>137</v>
      </c>
      <c r="AB598" s="117" t="s">
        <v>223</v>
      </c>
      <c r="AC598" s="120" t="s">
        <v>224</v>
      </c>
      <c r="AD598" s="120" t="s">
        <v>225</v>
      </c>
      <c r="AE598" s="120">
        <v>1000</v>
      </c>
      <c r="AF598" s="121">
        <f>HOME!$F$18</f>
        <v>46204</v>
      </c>
      <c r="AG598" s="121">
        <f>HOME!$L$18</f>
        <v>46217</v>
      </c>
      <c r="AH598" s="122" t="b">
        <v>1</v>
      </c>
      <c r="AI598" s="176"/>
      <c r="AJ598" s="172"/>
      <c r="AK598" s="193"/>
      <c r="AL598" s="122"/>
      <c r="AM598" s="122"/>
      <c r="AN598" s="122"/>
      <c r="AO598" s="123"/>
      <c r="AP598" s="123"/>
      <c r="AQ598" s="123"/>
      <c r="AR598" s="123"/>
      <c r="AS598" s="123"/>
      <c r="AT598" s="123"/>
      <c r="AU598" s="123"/>
      <c r="AV598" s="123"/>
      <c r="AW598" s="123"/>
      <c r="AX598" s="123"/>
      <c r="AY598" s="123"/>
      <c r="AZ598" s="123"/>
      <c r="BA598" s="123"/>
      <c r="BB598" s="123"/>
      <c r="BC598" s="123"/>
    </row>
    <row r="599" spans="1:55" s="133" customFormat="1" ht="12.75" customHeight="1" x14ac:dyDescent="0.2">
      <c r="A599" s="411" t="s">
        <v>440</v>
      </c>
      <c r="B599" s="544" t="s">
        <v>237</v>
      </c>
      <c r="C599" s="617" t="s">
        <v>128</v>
      </c>
      <c r="D599" s="553" t="s">
        <v>82</v>
      </c>
      <c r="E599" s="411" t="s">
        <v>85</v>
      </c>
      <c r="F599" s="565" t="s">
        <v>304</v>
      </c>
      <c r="G599" s="610"/>
      <c r="H599" s="557" t="s">
        <v>39</v>
      </c>
      <c r="I599" s="627">
        <v>81</v>
      </c>
      <c r="J599" s="627">
        <v>81</v>
      </c>
      <c r="K599" s="627">
        <v>81</v>
      </c>
      <c r="L599" s="550" t="s">
        <v>2036</v>
      </c>
      <c r="M599" s="558" t="s">
        <v>291</v>
      </c>
      <c r="N599" s="558">
        <v>36</v>
      </c>
      <c r="O599" s="559">
        <v>0</v>
      </c>
      <c r="P599" s="631">
        <v>0</v>
      </c>
      <c r="Q599" s="634">
        <v>20</v>
      </c>
      <c r="R599" s="631">
        <v>0</v>
      </c>
      <c r="S599" s="632">
        <v>0</v>
      </c>
      <c r="T599" s="632">
        <v>19</v>
      </c>
      <c r="U599" s="560">
        <v>10</v>
      </c>
      <c r="V599" s="560">
        <v>0</v>
      </c>
      <c r="W599" s="560">
        <v>0</v>
      </c>
      <c r="X599" s="560">
        <v>0</v>
      </c>
      <c r="Y599" s="560">
        <v>0</v>
      </c>
      <c r="Z599" s="560">
        <v>0</v>
      </c>
      <c r="AA599" s="119">
        <f>INDEX('SPECIAL CONDITIONS '!$A$9:$D$174,MATCH('PRINT TARIFF'!$E599,'SPECIAL CONDITIONS '!$C$9:$C$174,0),MATCH("ID",'SPECIAL CONDITIONS '!$A$8:$D$8,0))</f>
        <v>137</v>
      </c>
      <c r="AB599" s="117" t="s">
        <v>223</v>
      </c>
      <c r="AC599" s="120" t="s">
        <v>224</v>
      </c>
      <c r="AD599" s="120" t="s">
        <v>225</v>
      </c>
      <c r="AE599" s="120">
        <v>1000</v>
      </c>
      <c r="AF599" s="121">
        <f>HOME!$F$18</f>
        <v>46204</v>
      </c>
      <c r="AG599" s="121">
        <f>HOME!$L$18</f>
        <v>46217</v>
      </c>
      <c r="AH599" s="122" t="b">
        <v>1</v>
      </c>
      <c r="AI599" s="176"/>
      <c r="AJ599" s="172"/>
      <c r="AK599" s="193"/>
      <c r="AL599" s="602"/>
      <c r="AM599" s="122"/>
      <c r="AN599" s="122"/>
      <c r="AO599" s="123"/>
      <c r="AP599" s="123"/>
      <c r="AQ599" s="123"/>
      <c r="AR599" s="123"/>
      <c r="AS599" s="123"/>
      <c r="AT599" s="123"/>
      <c r="AU599" s="123"/>
      <c r="AV599" s="123"/>
      <c r="AW599" s="123"/>
      <c r="AX599" s="123"/>
      <c r="AY599" s="123"/>
      <c r="AZ599" s="123"/>
      <c r="BA599" s="123"/>
      <c r="BB599" s="123"/>
      <c r="BC599" s="123"/>
    </row>
    <row r="600" spans="1:55" s="133" customFormat="1" ht="12.75" customHeight="1" x14ac:dyDescent="0.2">
      <c r="A600" s="411" t="s">
        <v>437</v>
      </c>
      <c r="B600" s="544" t="s">
        <v>238</v>
      </c>
      <c r="C600" s="617" t="s">
        <v>91</v>
      </c>
      <c r="D600" s="553" t="s">
        <v>82</v>
      </c>
      <c r="E600" s="411" t="s">
        <v>85</v>
      </c>
      <c r="F600" s="565" t="s">
        <v>304</v>
      </c>
      <c r="G600" s="610"/>
      <c r="H600" s="557" t="s">
        <v>39</v>
      </c>
      <c r="I600" s="627">
        <v>86</v>
      </c>
      <c r="J600" s="627">
        <v>86</v>
      </c>
      <c r="K600" s="627">
        <v>86</v>
      </c>
      <c r="L600" s="550" t="s">
        <v>173</v>
      </c>
      <c r="M600" s="558"/>
      <c r="N600" s="558">
        <v>55</v>
      </c>
      <c r="O600" s="564">
        <v>0</v>
      </c>
      <c r="P600" s="580">
        <v>0</v>
      </c>
      <c r="Q600" s="631">
        <v>20</v>
      </c>
      <c r="R600" s="631">
        <v>0</v>
      </c>
      <c r="S600" s="632">
        <v>20</v>
      </c>
      <c r="T600" s="632">
        <v>12</v>
      </c>
      <c r="U600" s="560">
        <v>0</v>
      </c>
      <c r="V600" s="560">
        <v>0</v>
      </c>
      <c r="W600" s="560">
        <v>0</v>
      </c>
      <c r="X600" s="560">
        <v>0</v>
      </c>
      <c r="Y600" s="560">
        <v>0</v>
      </c>
      <c r="Z600" s="560">
        <v>0</v>
      </c>
      <c r="AA600" s="119">
        <f>INDEX('SPECIAL CONDITIONS '!$A$9:$D$174,MATCH('PRINT TARIFF'!$E600,'SPECIAL CONDITIONS '!$C$9:$C$174,0),MATCH("ID",'SPECIAL CONDITIONS '!$A$8:$D$8,0))</f>
        <v>137</v>
      </c>
      <c r="AB600" s="117" t="s">
        <v>223</v>
      </c>
      <c r="AC600" s="120" t="s">
        <v>224</v>
      </c>
      <c r="AD600" s="120" t="s">
        <v>225</v>
      </c>
      <c r="AE600" s="120">
        <v>1000</v>
      </c>
      <c r="AF600" s="121">
        <f>HOME!$F$18</f>
        <v>46204</v>
      </c>
      <c r="AG600" s="121">
        <f>HOME!$L$18</f>
        <v>46217</v>
      </c>
      <c r="AH600" s="122" t="b">
        <v>1</v>
      </c>
      <c r="AI600" s="176"/>
      <c r="AJ600" s="172"/>
      <c r="AK600" s="193"/>
      <c r="AL600" s="122"/>
      <c r="AM600" s="122"/>
      <c r="AN600" s="122"/>
      <c r="AO600" s="123"/>
      <c r="AP600" s="123"/>
      <c r="AQ600" s="123"/>
      <c r="AR600" s="123"/>
      <c r="AS600" s="123"/>
      <c r="AT600" s="123"/>
      <c r="AU600" s="123"/>
      <c r="AV600" s="123"/>
      <c r="AW600" s="123"/>
      <c r="AX600" s="123"/>
      <c r="AY600" s="123"/>
      <c r="AZ600" s="123"/>
      <c r="BA600" s="123"/>
      <c r="BB600" s="123"/>
      <c r="BC600" s="123"/>
    </row>
    <row r="601" spans="1:55" s="133" customFormat="1" ht="12.75" customHeight="1" x14ac:dyDescent="0.2">
      <c r="A601" s="411" t="s">
        <v>436</v>
      </c>
      <c r="B601" s="544" t="s">
        <v>239</v>
      </c>
      <c r="C601" s="617" t="s">
        <v>91</v>
      </c>
      <c r="D601" s="553" t="s">
        <v>82</v>
      </c>
      <c r="E601" s="411" t="s">
        <v>85</v>
      </c>
      <c r="F601" s="565" t="s">
        <v>304</v>
      </c>
      <c r="G601" s="610"/>
      <c r="H601" s="557" t="s">
        <v>39</v>
      </c>
      <c r="I601" s="627">
        <v>86</v>
      </c>
      <c r="J601" s="627">
        <v>86</v>
      </c>
      <c r="K601" s="627">
        <v>86</v>
      </c>
      <c r="L601" s="550" t="s">
        <v>173</v>
      </c>
      <c r="M601" s="558"/>
      <c r="N601" s="558">
        <v>50</v>
      </c>
      <c r="O601" s="564">
        <v>0</v>
      </c>
      <c r="P601" s="580">
        <v>0</v>
      </c>
      <c r="Q601" s="631">
        <v>20</v>
      </c>
      <c r="R601" s="631">
        <v>0</v>
      </c>
      <c r="S601" s="632">
        <v>20</v>
      </c>
      <c r="T601" s="632">
        <v>12</v>
      </c>
      <c r="U601" s="560">
        <v>0</v>
      </c>
      <c r="V601" s="560">
        <v>0</v>
      </c>
      <c r="W601" s="560">
        <v>0</v>
      </c>
      <c r="X601" s="560">
        <v>0</v>
      </c>
      <c r="Y601" s="560">
        <v>0</v>
      </c>
      <c r="Z601" s="560">
        <v>0</v>
      </c>
      <c r="AA601" s="119">
        <f>INDEX('SPECIAL CONDITIONS '!$A$9:$D$174,MATCH('PRINT TARIFF'!$E601,'SPECIAL CONDITIONS '!$C$9:$C$174,0),MATCH("ID",'SPECIAL CONDITIONS '!$A$8:$D$8,0))</f>
        <v>137</v>
      </c>
      <c r="AB601" s="117" t="s">
        <v>223</v>
      </c>
      <c r="AC601" s="120" t="s">
        <v>224</v>
      </c>
      <c r="AD601" s="120" t="s">
        <v>225</v>
      </c>
      <c r="AE601" s="120">
        <v>1000</v>
      </c>
      <c r="AF601" s="121">
        <f>HOME!$F$18</f>
        <v>46204</v>
      </c>
      <c r="AG601" s="121">
        <f>HOME!$L$18</f>
        <v>46217</v>
      </c>
      <c r="AH601" s="122" t="b">
        <v>1</v>
      </c>
      <c r="AI601" s="176"/>
      <c r="AJ601" s="172"/>
      <c r="AK601" s="193"/>
      <c r="AL601" s="122"/>
      <c r="AM601" s="122"/>
      <c r="AN601" s="122"/>
      <c r="AO601" s="123"/>
      <c r="AP601" s="123"/>
      <c r="AQ601" s="123"/>
      <c r="AR601" s="123"/>
      <c r="AS601" s="123"/>
      <c r="AT601" s="123"/>
      <c r="AU601" s="123"/>
      <c r="AV601" s="123"/>
      <c r="AW601" s="123"/>
      <c r="AX601" s="123"/>
      <c r="AY601" s="123"/>
      <c r="AZ601" s="123"/>
      <c r="BA601" s="123"/>
      <c r="BB601" s="123"/>
      <c r="BC601" s="123"/>
    </row>
    <row r="602" spans="1:55" s="169" customFormat="1" ht="12.75" customHeight="1" x14ac:dyDescent="0.2">
      <c r="A602" s="411" t="s">
        <v>439</v>
      </c>
      <c r="B602" s="544" t="s">
        <v>235</v>
      </c>
      <c r="C602" s="411" t="s">
        <v>128</v>
      </c>
      <c r="D602" s="583" t="s">
        <v>419</v>
      </c>
      <c r="E602" s="583" t="s">
        <v>463</v>
      </c>
      <c r="F602" s="565" t="s">
        <v>305</v>
      </c>
      <c r="G602" s="566" t="s">
        <v>2100</v>
      </c>
      <c r="H602" s="557" t="s">
        <v>39</v>
      </c>
      <c r="I602" s="582">
        <f>'Final CTC'!$L$16</f>
        <v>141</v>
      </c>
      <c r="J602" s="582">
        <f>'Final CTC'!$L$16</f>
        <v>141</v>
      </c>
      <c r="K602" s="582">
        <f>'Final CTC'!$L$16</f>
        <v>141</v>
      </c>
      <c r="L602" s="550" t="s">
        <v>2291</v>
      </c>
      <c r="M602" s="558" t="s">
        <v>238</v>
      </c>
      <c r="N602" s="558">
        <v>30</v>
      </c>
      <c r="O602" s="559">
        <v>0</v>
      </c>
      <c r="P602" s="559">
        <v>0</v>
      </c>
      <c r="Q602" s="559">
        <v>0</v>
      </c>
      <c r="R602" s="624">
        <v>13</v>
      </c>
      <c r="S602" s="629">
        <v>0</v>
      </c>
      <c r="T602" s="626">
        <v>6</v>
      </c>
      <c r="U602" s="560">
        <v>0</v>
      </c>
      <c r="V602" s="581">
        <v>0</v>
      </c>
      <c r="W602" s="581">
        <v>10</v>
      </c>
      <c r="X602" s="581">
        <v>0</v>
      </c>
      <c r="Y602" s="658">
        <v>40</v>
      </c>
      <c r="Z602" s="658">
        <v>2</v>
      </c>
      <c r="AA602" s="119">
        <f>INDEX('SPECIAL CONDITIONS '!$A$9:$D$174,MATCH('PRINT TARIFF'!$E602,'SPECIAL CONDITIONS '!$C$9:$C$174,0),MATCH("ID",'SPECIAL CONDITIONS '!$A$8:$D$8,0))</f>
        <v>139</v>
      </c>
      <c r="AB602" s="117" t="s">
        <v>223</v>
      </c>
      <c r="AC602" s="166" t="s">
        <v>224</v>
      </c>
      <c r="AD602" s="166" t="s">
        <v>225</v>
      </c>
      <c r="AE602" s="166">
        <v>1000</v>
      </c>
      <c r="AF602" s="121">
        <f>HOME!$F$18</f>
        <v>46204</v>
      </c>
      <c r="AG602" s="121">
        <f>HOME!$L$18</f>
        <v>46217</v>
      </c>
      <c r="AH602" s="167" t="b">
        <v>1</v>
      </c>
      <c r="AI602" s="176"/>
      <c r="AJ602" s="172"/>
      <c r="AK602" s="193"/>
      <c r="AL602" s="122"/>
      <c r="AM602" s="122"/>
      <c r="AN602" s="122"/>
      <c r="AO602" s="123"/>
      <c r="AP602" s="123"/>
      <c r="AQ602" s="123"/>
      <c r="AR602" s="123"/>
      <c r="AS602" s="123"/>
      <c r="AT602" s="123"/>
      <c r="AU602" s="123"/>
      <c r="AV602" s="123"/>
      <c r="AW602" s="123"/>
      <c r="AX602" s="123"/>
      <c r="AY602" s="123"/>
      <c r="AZ602" s="123"/>
      <c r="BA602" s="123"/>
      <c r="BB602" s="123"/>
      <c r="BC602" s="123"/>
    </row>
    <row r="603" spans="1:55" s="169" customFormat="1" ht="12.75" customHeight="1" x14ac:dyDescent="0.2">
      <c r="A603" s="411" t="s">
        <v>438</v>
      </c>
      <c r="B603" s="544" t="s">
        <v>236</v>
      </c>
      <c r="C603" s="411" t="s">
        <v>128</v>
      </c>
      <c r="D603" s="583" t="s">
        <v>419</v>
      </c>
      <c r="E603" s="583" t="s">
        <v>463</v>
      </c>
      <c r="F603" s="565" t="s">
        <v>305</v>
      </c>
      <c r="G603" s="566" t="s">
        <v>2100</v>
      </c>
      <c r="H603" s="557" t="s">
        <v>39</v>
      </c>
      <c r="I603" s="582">
        <f>'Final CTC'!$L$17</f>
        <v>58</v>
      </c>
      <c r="J603" s="582">
        <f>'Final CTC'!$L$17</f>
        <v>58</v>
      </c>
      <c r="K603" s="582">
        <f>'Final CTC'!$L$17</f>
        <v>58</v>
      </c>
      <c r="L603" s="550" t="s">
        <v>2238</v>
      </c>
      <c r="M603" s="558"/>
      <c r="N603" s="558">
        <v>30</v>
      </c>
      <c r="O603" s="559">
        <v>0</v>
      </c>
      <c r="P603" s="559">
        <v>0</v>
      </c>
      <c r="Q603" s="559">
        <v>0</v>
      </c>
      <c r="R603" s="624">
        <v>13</v>
      </c>
      <c r="S603" s="629">
        <v>0</v>
      </c>
      <c r="T603" s="626">
        <v>6</v>
      </c>
      <c r="U603" s="560">
        <v>0</v>
      </c>
      <c r="V603" s="581">
        <v>0</v>
      </c>
      <c r="W603" s="581">
        <v>10</v>
      </c>
      <c r="X603" s="581">
        <v>0</v>
      </c>
      <c r="Y603" s="658">
        <v>40</v>
      </c>
      <c r="Z603" s="658">
        <v>2</v>
      </c>
      <c r="AA603" s="119">
        <f>INDEX('SPECIAL CONDITIONS '!$A$9:$D$174,MATCH('PRINT TARIFF'!$E603,'SPECIAL CONDITIONS '!$C$9:$C$174,0),MATCH("ID",'SPECIAL CONDITIONS '!$A$8:$D$8,0))</f>
        <v>139</v>
      </c>
      <c r="AB603" s="117" t="s">
        <v>223</v>
      </c>
      <c r="AC603" s="166" t="s">
        <v>224</v>
      </c>
      <c r="AD603" s="166" t="s">
        <v>225</v>
      </c>
      <c r="AE603" s="166">
        <v>1000</v>
      </c>
      <c r="AF603" s="121">
        <f>HOME!$F$18</f>
        <v>46204</v>
      </c>
      <c r="AG603" s="121">
        <f>HOME!$L$18</f>
        <v>46217</v>
      </c>
      <c r="AH603" s="167" t="b">
        <v>1</v>
      </c>
      <c r="AI603" s="176"/>
      <c r="AJ603" s="172"/>
      <c r="AK603" s="193"/>
      <c r="AL603" s="122"/>
      <c r="AM603" s="122"/>
      <c r="AN603" s="122"/>
      <c r="AO603" s="123"/>
      <c r="AP603" s="123"/>
      <c r="AQ603" s="123"/>
      <c r="AR603" s="123"/>
      <c r="AS603" s="123"/>
      <c r="AT603" s="123"/>
      <c r="AU603" s="123"/>
      <c r="AV603" s="123"/>
      <c r="AW603" s="123"/>
      <c r="AX603" s="123"/>
      <c r="AY603" s="123"/>
      <c r="AZ603" s="123"/>
      <c r="BA603" s="123"/>
      <c r="BB603" s="123"/>
      <c r="BC603" s="123"/>
    </row>
    <row r="604" spans="1:55" s="169" customFormat="1" ht="12.75" customHeight="1" x14ac:dyDescent="0.2">
      <c r="A604" s="411" t="s">
        <v>440</v>
      </c>
      <c r="B604" s="544" t="s">
        <v>237</v>
      </c>
      <c r="C604" s="411" t="s">
        <v>128</v>
      </c>
      <c r="D604" s="583" t="s">
        <v>419</v>
      </c>
      <c r="E604" s="583" t="s">
        <v>463</v>
      </c>
      <c r="F604" s="565" t="s">
        <v>305</v>
      </c>
      <c r="G604" s="566" t="s">
        <v>2100</v>
      </c>
      <c r="H604" s="557" t="s">
        <v>39</v>
      </c>
      <c r="I604" s="582">
        <f>'Final CTC'!$L$18</f>
        <v>86</v>
      </c>
      <c r="J604" s="582">
        <f>'Final CTC'!$L$18</f>
        <v>86</v>
      </c>
      <c r="K604" s="582">
        <f>'Final CTC'!$L$18</f>
        <v>86</v>
      </c>
      <c r="L604" s="550" t="s">
        <v>2235</v>
      </c>
      <c r="M604" s="558" t="s">
        <v>362</v>
      </c>
      <c r="N604" s="558">
        <v>41</v>
      </c>
      <c r="O604" s="559">
        <v>0</v>
      </c>
      <c r="P604" s="559">
        <v>0</v>
      </c>
      <c r="Q604" s="559">
        <v>0</v>
      </c>
      <c r="R604" s="624">
        <v>13</v>
      </c>
      <c r="S604" s="629">
        <v>0</v>
      </c>
      <c r="T604" s="626">
        <v>6</v>
      </c>
      <c r="U604" s="560">
        <v>0</v>
      </c>
      <c r="V604" s="581">
        <v>0</v>
      </c>
      <c r="W604" s="581">
        <v>10</v>
      </c>
      <c r="X604" s="581">
        <v>0</v>
      </c>
      <c r="Y604" s="658">
        <v>40</v>
      </c>
      <c r="Z604" s="658">
        <v>6</v>
      </c>
      <c r="AA604" s="119">
        <f>INDEX('SPECIAL CONDITIONS '!$A$9:$D$174,MATCH('PRINT TARIFF'!$E604,'SPECIAL CONDITIONS '!$C$9:$C$174,0),MATCH("ID",'SPECIAL CONDITIONS '!$A$8:$D$8,0))</f>
        <v>139</v>
      </c>
      <c r="AB604" s="117" t="s">
        <v>223</v>
      </c>
      <c r="AC604" s="166" t="s">
        <v>224</v>
      </c>
      <c r="AD604" s="166" t="s">
        <v>225</v>
      </c>
      <c r="AE604" s="166">
        <v>1000</v>
      </c>
      <c r="AF604" s="121">
        <f>HOME!$F$18</f>
        <v>46204</v>
      </c>
      <c r="AG604" s="121">
        <f>HOME!$L$18</f>
        <v>46217</v>
      </c>
      <c r="AH604" s="167" t="b">
        <v>1</v>
      </c>
      <c r="AI604" s="176"/>
      <c r="AJ604" s="172"/>
      <c r="AK604" s="193"/>
      <c r="AL604" s="122"/>
      <c r="AM604" s="122"/>
      <c r="AN604" s="122"/>
      <c r="AO604" s="123"/>
      <c r="AP604" s="123"/>
      <c r="AQ604" s="123"/>
      <c r="AR604" s="123"/>
      <c r="AS604" s="123"/>
      <c r="AT604" s="123"/>
      <c r="AU604" s="123"/>
      <c r="AV604" s="123"/>
      <c r="AW604" s="123"/>
      <c r="AX604" s="123"/>
      <c r="AY604" s="123"/>
      <c r="AZ604" s="123"/>
      <c r="BA604" s="123"/>
      <c r="BB604" s="123"/>
      <c r="BC604" s="123"/>
    </row>
    <row r="605" spans="1:55" s="169" customFormat="1" ht="12.75" customHeight="1" x14ac:dyDescent="0.2">
      <c r="A605" s="411" t="s">
        <v>437</v>
      </c>
      <c r="B605" s="544" t="s">
        <v>238</v>
      </c>
      <c r="C605" s="411" t="s">
        <v>128</v>
      </c>
      <c r="D605" s="583" t="s">
        <v>419</v>
      </c>
      <c r="E605" s="583" t="s">
        <v>463</v>
      </c>
      <c r="F605" s="565" t="s">
        <v>305</v>
      </c>
      <c r="G605" s="566" t="s">
        <v>2100</v>
      </c>
      <c r="H605" s="557" t="s">
        <v>39</v>
      </c>
      <c r="I605" s="582">
        <f>'Final CTC'!$L$19</f>
        <v>61</v>
      </c>
      <c r="J605" s="582">
        <f>'Final CTC'!$L$19</f>
        <v>61</v>
      </c>
      <c r="K605" s="582">
        <f>'Final CTC'!$L$19</f>
        <v>61</v>
      </c>
      <c r="L605" s="550" t="s">
        <v>2238</v>
      </c>
      <c r="M605" s="558"/>
      <c r="N605" s="558">
        <v>34</v>
      </c>
      <c r="O605" s="559">
        <v>0</v>
      </c>
      <c r="P605" s="559">
        <v>0</v>
      </c>
      <c r="Q605" s="559">
        <v>0</v>
      </c>
      <c r="R605" s="624">
        <v>13</v>
      </c>
      <c r="S605" s="629">
        <v>0</v>
      </c>
      <c r="T605" s="626">
        <v>6</v>
      </c>
      <c r="U605" s="560">
        <v>0</v>
      </c>
      <c r="V605" s="560">
        <v>0</v>
      </c>
      <c r="W605" s="581">
        <v>10</v>
      </c>
      <c r="X605" s="581">
        <v>0</v>
      </c>
      <c r="Y605" s="658">
        <v>40</v>
      </c>
      <c r="Z605" s="658">
        <v>2</v>
      </c>
      <c r="AA605" s="119">
        <f>INDEX('SPECIAL CONDITIONS '!$A$9:$D$174,MATCH('PRINT TARIFF'!$E605,'SPECIAL CONDITIONS '!$C$9:$C$174,0),MATCH("ID",'SPECIAL CONDITIONS '!$A$8:$D$8,0))</f>
        <v>139</v>
      </c>
      <c r="AB605" s="117" t="s">
        <v>223</v>
      </c>
      <c r="AC605" s="166" t="s">
        <v>224</v>
      </c>
      <c r="AD605" s="166" t="s">
        <v>225</v>
      </c>
      <c r="AE605" s="166">
        <v>1000</v>
      </c>
      <c r="AF605" s="121">
        <f>HOME!$F$18</f>
        <v>46204</v>
      </c>
      <c r="AG605" s="121">
        <f>HOME!$L$18</f>
        <v>46217</v>
      </c>
      <c r="AH605" s="167" t="b">
        <v>1</v>
      </c>
      <c r="AI605" s="176"/>
      <c r="AJ605" s="172"/>
      <c r="AK605" s="193"/>
      <c r="AL605" s="122"/>
      <c r="AM605" s="122"/>
      <c r="AN605" s="122"/>
      <c r="AO605" s="123"/>
      <c r="AP605" s="123"/>
      <c r="AQ605" s="123"/>
      <c r="AR605" s="123"/>
      <c r="AS605" s="123"/>
      <c r="AT605" s="123"/>
      <c r="AU605" s="123"/>
      <c r="AV605" s="123"/>
      <c r="AW605" s="123"/>
      <c r="AX605" s="123"/>
      <c r="AY605" s="123"/>
      <c r="AZ605" s="123"/>
      <c r="BA605" s="123"/>
      <c r="BB605" s="123"/>
      <c r="BC605" s="123"/>
    </row>
    <row r="606" spans="1:55" s="169" customFormat="1" ht="12.75" customHeight="1" x14ac:dyDescent="0.2">
      <c r="A606" s="411" t="s">
        <v>436</v>
      </c>
      <c r="B606" s="544" t="s">
        <v>239</v>
      </c>
      <c r="C606" s="411" t="s">
        <v>128</v>
      </c>
      <c r="D606" s="583" t="s">
        <v>419</v>
      </c>
      <c r="E606" s="583" t="s">
        <v>463</v>
      </c>
      <c r="F606" s="565" t="s">
        <v>305</v>
      </c>
      <c r="G606" s="566" t="s">
        <v>2100</v>
      </c>
      <c r="H606" s="557" t="s">
        <v>39</v>
      </c>
      <c r="I606" s="582">
        <f>'Final CTC'!$L$20</f>
        <v>56</v>
      </c>
      <c r="J606" s="582">
        <f>'Final CTC'!$L$20</f>
        <v>56</v>
      </c>
      <c r="K606" s="582">
        <f>'Final CTC'!$L$20</f>
        <v>56</v>
      </c>
      <c r="L606" s="550" t="s">
        <v>2238</v>
      </c>
      <c r="M606" s="558"/>
      <c r="N606" s="558">
        <v>31</v>
      </c>
      <c r="O606" s="559">
        <v>0</v>
      </c>
      <c r="P606" s="559">
        <v>0</v>
      </c>
      <c r="Q606" s="559">
        <v>0</v>
      </c>
      <c r="R606" s="624">
        <v>13</v>
      </c>
      <c r="S606" s="629">
        <v>0</v>
      </c>
      <c r="T606" s="626">
        <v>6</v>
      </c>
      <c r="U606" s="560">
        <v>0</v>
      </c>
      <c r="V606" s="560">
        <v>0</v>
      </c>
      <c r="W606" s="581">
        <v>10</v>
      </c>
      <c r="X606" s="581">
        <v>0</v>
      </c>
      <c r="Y606" s="658">
        <v>40</v>
      </c>
      <c r="Z606" s="658">
        <v>2</v>
      </c>
      <c r="AA606" s="119">
        <f>INDEX('SPECIAL CONDITIONS '!$A$9:$D$174,MATCH('PRINT TARIFF'!$E606,'SPECIAL CONDITIONS '!$C$9:$C$174,0),MATCH("ID",'SPECIAL CONDITIONS '!$A$8:$D$8,0))</f>
        <v>139</v>
      </c>
      <c r="AB606" s="117" t="s">
        <v>223</v>
      </c>
      <c r="AC606" s="166" t="s">
        <v>224</v>
      </c>
      <c r="AD606" s="166" t="s">
        <v>225</v>
      </c>
      <c r="AE606" s="166">
        <v>1000</v>
      </c>
      <c r="AF606" s="121">
        <f>HOME!$F$18</f>
        <v>46204</v>
      </c>
      <c r="AG606" s="121">
        <f>HOME!$L$18</f>
        <v>46217</v>
      </c>
      <c r="AH606" s="167" t="b">
        <v>1</v>
      </c>
      <c r="AI606" s="176"/>
      <c r="AJ606" s="172"/>
      <c r="AK606" s="193"/>
      <c r="AL606" s="122"/>
      <c r="AM606" s="122"/>
      <c r="AN606" s="122"/>
      <c r="AO606" s="123"/>
      <c r="AP606" s="123"/>
      <c r="AQ606" s="123"/>
      <c r="AR606" s="123"/>
      <c r="AS606" s="123"/>
      <c r="AT606" s="123"/>
      <c r="AU606" s="123"/>
      <c r="AV606" s="123"/>
      <c r="AW606" s="123"/>
      <c r="AX606" s="123"/>
      <c r="AY606" s="123"/>
      <c r="AZ606" s="123"/>
      <c r="BA606" s="123"/>
      <c r="BB606" s="123"/>
      <c r="BC606" s="123"/>
    </row>
    <row r="607" spans="1:55" s="169" customFormat="1" ht="12.75" customHeight="1" x14ac:dyDescent="0.2">
      <c r="A607" s="411" t="s">
        <v>439</v>
      </c>
      <c r="B607" s="544" t="s">
        <v>235</v>
      </c>
      <c r="C607" s="411" t="s">
        <v>128</v>
      </c>
      <c r="D607" s="584" t="s">
        <v>419</v>
      </c>
      <c r="E607" s="583" t="s">
        <v>464</v>
      </c>
      <c r="F607" s="562" t="s">
        <v>306</v>
      </c>
      <c r="G607" s="566" t="s">
        <v>2101</v>
      </c>
      <c r="H607" s="557" t="s">
        <v>39</v>
      </c>
      <c r="I607" s="582">
        <f>'Final CTC'!$B$16</f>
        <v>155</v>
      </c>
      <c r="J607" s="582">
        <f>'Final CTC'!$B$16</f>
        <v>155</v>
      </c>
      <c r="K607" s="582">
        <f>'Final CTC'!$B$16</f>
        <v>155</v>
      </c>
      <c r="L607" s="550" t="s">
        <v>2291</v>
      </c>
      <c r="M607" s="558" t="s">
        <v>238</v>
      </c>
      <c r="N607" s="558">
        <v>30</v>
      </c>
      <c r="O607" s="559">
        <v>0</v>
      </c>
      <c r="P607" s="559">
        <v>0</v>
      </c>
      <c r="Q607" s="559">
        <v>0</v>
      </c>
      <c r="R607" s="624">
        <v>13</v>
      </c>
      <c r="S607" s="629">
        <v>0</v>
      </c>
      <c r="T607" s="626">
        <v>6</v>
      </c>
      <c r="U607" s="560">
        <v>0</v>
      </c>
      <c r="V607" s="581">
        <v>0</v>
      </c>
      <c r="W607" s="581">
        <v>10</v>
      </c>
      <c r="X607" s="581">
        <v>0</v>
      </c>
      <c r="Y607" s="658">
        <v>40</v>
      </c>
      <c r="Z607" s="658">
        <v>6</v>
      </c>
      <c r="AA607" s="119">
        <f>INDEX('SPECIAL CONDITIONS '!$A$9:$D$174,MATCH('PRINT TARIFF'!$E607,'SPECIAL CONDITIONS '!$C$9:$C$174,0),MATCH("ID",'SPECIAL CONDITIONS '!$A$8:$D$8,0))</f>
        <v>140</v>
      </c>
      <c r="AB607" s="117" t="s">
        <v>223</v>
      </c>
      <c r="AC607" s="166" t="s">
        <v>224</v>
      </c>
      <c r="AD607" s="166" t="s">
        <v>225</v>
      </c>
      <c r="AE607" s="166">
        <v>1000</v>
      </c>
      <c r="AF607" s="121">
        <f>HOME!$F$18</f>
        <v>46204</v>
      </c>
      <c r="AG607" s="121">
        <f>HOME!$L$18</f>
        <v>46217</v>
      </c>
      <c r="AH607" s="167" t="b">
        <v>1</v>
      </c>
      <c r="AI607" s="176"/>
      <c r="AJ607" s="172"/>
      <c r="AK607" s="193"/>
      <c r="AL607" s="122"/>
      <c r="AM607" s="122"/>
      <c r="AN607" s="122"/>
      <c r="AO607" s="123"/>
      <c r="AP607" s="123"/>
      <c r="AQ607" s="123"/>
      <c r="AR607" s="123"/>
      <c r="AS607" s="123"/>
      <c r="AT607" s="123"/>
      <c r="AU607" s="123"/>
      <c r="AV607" s="123"/>
      <c r="AW607" s="123"/>
      <c r="AX607" s="123"/>
      <c r="AY607" s="123"/>
      <c r="AZ607" s="123"/>
      <c r="BA607" s="123"/>
      <c r="BB607" s="123"/>
      <c r="BC607" s="123"/>
    </row>
    <row r="608" spans="1:55" s="169" customFormat="1" ht="12.75" customHeight="1" x14ac:dyDescent="0.2">
      <c r="A608" s="411" t="s">
        <v>438</v>
      </c>
      <c r="B608" s="544" t="s">
        <v>236</v>
      </c>
      <c r="C608" s="411" t="s">
        <v>128</v>
      </c>
      <c r="D608" s="584" t="s">
        <v>419</v>
      </c>
      <c r="E608" s="583" t="s">
        <v>464</v>
      </c>
      <c r="F608" s="562" t="s">
        <v>306</v>
      </c>
      <c r="G608" s="566" t="s">
        <v>2101</v>
      </c>
      <c r="H608" s="557" t="s">
        <v>39</v>
      </c>
      <c r="I608" s="582">
        <f>'Final CTC'!$B$17</f>
        <v>131</v>
      </c>
      <c r="J608" s="582">
        <f>'Final CTC'!$B$17</f>
        <v>131</v>
      </c>
      <c r="K608" s="582">
        <f>'Final CTC'!$B$17</f>
        <v>131</v>
      </c>
      <c r="L608" s="550" t="s">
        <v>2234</v>
      </c>
      <c r="M608" s="558" t="s">
        <v>319</v>
      </c>
      <c r="N608" s="558">
        <v>33</v>
      </c>
      <c r="O608" s="559">
        <v>0</v>
      </c>
      <c r="P608" s="559">
        <v>0</v>
      </c>
      <c r="Q608" s="559">
        <v>0</v>
      </c>
      <c r="R608" s="624">
        <v>13</v>
      </c>
      <c r="S608" s="629">
        <v>0</v>
      </c>
      <c r="T608" s="626">
        <v>6</v>
      </c>
      <c r="U608" s="560">
        <v>0</v>
      </c>
      <c r="V608" s="581">
        <v>0</v>
      </c>
      <c r="W608" s="581">
        <v>10</v>
      </c>
      <c r="X608" s="581">
        <v>0</v>
      </c>
      <c r="Y608" s="658">
        <v>40</v>
      </c>
      <c r="Z608" s="658">
        <v>6</v>
      </c>
      <c r="AA608" s="119">
        <f>INDEX('SPECIAL CONDITIONS '!$A$9:$D$174,MATCH('PRINT TARIFF'!$E608,'SPECIAL CONDITIONS '!$C$9:$C$174,0),MATCH("ID",'SPECIAL CONDITIONS '!$A$8:$D$8,0))</f>
        <v>140</v>
      </c>
      <c r="AB608" s="117" t="s">
        <v>223</v>
      </c>
      <c r="AC608" s="166" t="s">
        <v>224</v>
      </c>
      <c r="AD608" s="166" t="s">
        <v>225</v>
      </c>
      <c r="AE608" s="166">
        <v>1000</v>
      </c>
      <c r="AF608" s="121">
        <f>HOME!$F$18</f>
        <v>46204</v>
      </c>
      <c r="AG608" s="121">
        <f>HOME!$L$18</f>
        <v>46217</v>
      </c>
      <c r="AH608" s="167" t="b">
        <v>1</v>
      </c>
      <c r="AI608" s="176"/>
      <c r="AJ608" s="172"/>
      <c r="AK608" s="193"/>
      <c r="AL608" s="122"/>
      <c r="AM608" s="122"/>
      <c r="AN608" s="122"/>
      <c r="AO608" s="123"/>
      <c r="AP608" s="123"/>
      <c r="AQ608" s="123"/>
      <c r="AR608" s="123"/>
      <c r="AS608" s="123"/>
      <c r="AT608" s="123"/>
      <c r="AU608" s="123"/>
      <c r="AV608" s="123"/>
      <c r="AW608" s="123"/>
      <c r="AX608" s="123"/>
      <c r="AY608" s="123"/>
      <c r="AZ608" s="123"/>
      <c r="BA608" s="123"/>
      <c r="BB608" s="123"/>
      <c r="BC608" s="123"/>
    </row>
    <row r="609" spans="1:55" s="169" customFormat="1" ht="12.75" customHeight="1" x14ac:dyDescent="0.2">
      <c r="A609" s="411" t="s">
        <v>440</v>
      </c>
      <c r="B609" s="544" t="s">
        <v>237</v>
      </c>
      <c r="C609" s="411" t="s">
        <v>128</v>
      </c>
      <c r="D609" s="584" t="s">
        <v>419</v>
      </c>
      <c r="E609" s="583" t="s">
        <v>464</v>
      </c>
      <c r="F609" s="562" t="s">
        <v>306</v>
      </c>
      <c r="G609" s="566" t="s">
        <v>2101</v>
      </c>
      <c r="H609" s="557" t="s">
        <v>39</v>
      </c>
      <c r="I609" s="582">
        <f>'Final CTC'!$B$18</f>
        <v>118</v>
      </c>
      <c r="J609" s="582">
        <f>'Final CTC'!$B$18</f>
        <v>118</v>
      </c>
      <c r="K609" s="582">
        <f>'Final CTC'!$B$18</f>
        <v>118</v>
      </c>
      <c r="L609" s="550" t="s">
        <v>2235</v>
      </c>
      <c r="M609" s="558" t="s">
        <v>362</v>
      </c>
      <c r="N609" s="558">
        <v>41</v>
      </c>
      <c r="O609" s="559">
        <v>0</v>
      </c>
      <c r="P609" s="559">
        <v>0</v>
      </c>
      <c r="Q609" s="559">
        <v>0</v>
      </c>
      <c r="R609" s="624">
        <v>13</v>
      </c>
      <c r="S609" s="629">
        <v>0</v>
      </c>
      <c r="T609" s="626">
        <v>6</v>
      </c>
      <c r="U609" s="560">
        <v>0</v>
      </c>
      <c r="V609" s="581">
        <v>0</v>
      </c>
      <c r="W609" s="581">
        <v>10</v>
      </c>
      <c r="X609" s="581">
        <v>0</v>
      </c>
      <c r="Y609" s="658">
        <v>40</v>
      </c>
      <c r="Z609" s="658">
        <v>6</v>
      </c>
      <c r="AA609" s="119">
        <f>INDEX('SPECIAL CONDITIONS '!$A$9:$D$174,MATCH('PRINT TARIFF'!$E609,'SPECIAL CONDITIONS '!$C$9:$C$174,0),MATCH("ID",'SPECIAL CONDITIONS '!$A$8:$D$8,0))</f>
        <v>140</v>
      </c>
      <c r="AB609" s="117" t="s">
        <v>223</v>
      </c>
      <c r="AC609" s="166" t="s">
        <v>224</v>
      </c>
      <c r="AD609" s="166" t="s">
        <v>225</v>
      </c>
      <c r="AE609" s="166">
        <v>1000</v>
      </c>
      <c r="AF609" s="121">
        <f>HOME!$F$18</f>
        <v>46204</v>
      </c>
      <c r="AG609" s="121">
        <f>HOME!$L$18</f>
        <v>46217</v>
      </c>
      <c r="AH609" s="167" t="b">
        <v>1</v>
      </c>
      <c r="AI609" s="176"/>
      <c r="AJ609" s="172"/>
      <c r="AK609" s="193"/>
      <c r="AL609" s="122"/>
      <c r="AM609" s="122"/>
      <c r="AN609" s="122"/>
      <c r="AO609" s="123"/>
      <c r="AP609" s="123"/>
      <c r="AQ609" s="123"/>
      <c r="AR609" s="123"/>
      <c r="AS609" s="123"/>
      <c r="AT609" s="123"/>
      <c r="AU609" s="123"/>
      <c r="AV609" s="123"/>
      <c r="AW609" s="123"/>
      <c r="AX609" s="123"/>
      <c r="AY609" s="123"/>
      <c r="AZ609" s="123"/>
      <c r="BA609" s="123"/>
      <c r="BB609" s="123"/>
      <c r="BC609" s="123"/>
    </row>
    <row r="610" spans="1:55" s="169" customFormat="1" ht="12.75" customHeight="1" x14ac:dyDescent="0.2">
      <c r="A610" s="411" t="s">
        <v>437</v>
      </c>
      <c r="B610" s="544" t="s">
        <v>238</v>
      </c>
      <c r="C610" s="411" t="s">
        <v>128</v>
      </c>
      <c r="D610" s="584" t="s">
        <v>419</v>
      </c>
      <c r="E610" s="583" t="s">
        <v>464</v>
      </c>
      <c r="F610" s="562" t="s">
        <v>306</v>
      </c>
      <c r="G610" s="566" t="s">
        <v>2101</v>
      </c>
      <c r="H610" s="557" t="s">
        <v>39</v>
      </c>
      <c r="I610" s="582">
        <f>'Final CTC'!$B$19</f>
        <v>114</v>
      </c>
      <c r="J610" s="582">
        <f>'Final CTC'!$B$19</f>
        <v>114</v>
      </c>
      <c r="K610" s="582">
        <f>'Final CTC'!$B$19</f>
        <v>114</v>
      </c>
      <c r="L610" s="550" t="s">
        <v>2234</v>
      </c>
      <c r="M610" s="558" t="s">
        <v>319</v>
      </c>
      <c r="N610" s="558">
        <v>38</v>
      </c>
      <c r="O610" s="559">
        <v>0</v>
      </c>
      <c r="P610" s="559">
        <v>0</v>
      </c>
      <c r="Q610" s="559">
        <v>0</v>
      </c>
      <c r="R610" s="624">
        <v>13</v>
      </c>
      <c r="S610" s="629">
        <v>0</v>
      </c>
      <c r="T610" s="626">
        <v>6</v>
      </c>
      <c r="U610" s="560">
        <v>0</v>
      </c>
      <c r="V610" s="560">
        <v>0</v>
      </c>
      <c r="W610" s="581">
        <v>10</v>
      </c>
      <c r="X610" s="581">
        <v>0</v>
      </c>
      <c r="Y610" s="658">
        <v>40</v>
      </c>
      <c r="Z610" s="658">
        <v>6</v>
      </c>
      <c r="AA610" s="119">
        <f>INDEX('SPECIAL CONDITIONS '!$A$9:$D$174,MATCH('PRINT TARIFF'!$E610,'SPECIAL CONDITIONS '!$C$9:$C$174,0),MATCH("ID",'SPECIAL CONDITIONS '!$A$8:$D$8,0))</f>
        <v>140</v>
      </c>
      <c r="AB610" s="117" t="s">
        <v>223</v>
      </c>
      <c r="AC610" s="166" t="s">
        <v>224</v>
      </c>
      <c r="AD610" s="166" t="s">
        <v>225</v>
      </c>
      <c r="AE610" s="166">
        <v>1000</v>
      </c>
      <c r="AF610" s="121">
        <f>HOME!$F$18</f>
        <v>46204</v>
      </c>
      <c r="AG610" s="121">
        <f>HOME!$L$18</f>
        <v>46217</v>
      </c>
      <c r="AH610" s="167" t="b">
        <v>1</v>
      </c>
      <c r="AI610" s="176"/>
      <c r="AJ610" s="172"/>
      <c r="AK610" s="193"/>
      <c r="AL610" s="122"/>
      <c r="AM610" s="122"/>
      <c r="AN610" s="122"/>
      <c r="AO610" s="123"/>
      <c r="AP610" s="123"/>
      <c r="AQ610" s="123"/>
      <c r="AR610" s="123"/>
      <c r="AS610" s="123"/>
      <c r="AT610" s="123"/>
      <c r="AU610" s="123"/>
      <c r="AV610" s="123"/>
      <c r="AW610" s="123"/>
      <c r="AX610" s="123"/>
      <c r="AY610" s="123"/>
      <c r="AZ610" s="123"/>
      <c r="BA610" s="123"/>
      <c r="BB610" s="123"/>
      <c r="BC610" s="123"/>
    </row>
    <row r="611" spans="1:55" s="169" customFormat="1" ht="12.75" customHeight="1" x14ac:dyDescent="0.2">
      <c r="A611" s="411" t="s">
        <v>436</v>
      </c>
      <c r="B611" s="544" t="s">
        <v>239</v>
      </c>
      <c r="C611" s="411" t="s">
        <v>128</v>
      </c>
      <c r="D611" s="584" t="s">
        <v>419</v>
      </c>
      <c r="E611" s="583" t="s">
        <v>464</v>
      </c>
      <c r="F611" s="562" t="s">
        <v>306</v>
      </c>
      <c r="G611" s="566" t="s">
        <v>2101</v>
      </c>
      <c r="H611" s="557" t="s">
        <v>39</v>
      </c>
      <c r="I611" s="582">
        <f>'Final CTC'!$B$20</f>
        <v>114</v>
      </c>
      <c r="J611" s="582">
        <f>'Final CTC'!$B$20</f>
        <v>114</v>
      </c>
      <c r="K611" s="582">
        <f>'Final CTC'!$B$20</f>
        <v>114</v>
      </c>
      <c r="L611" s="550" t="s">
        <v>2234</v>
      </c>
      <c r="M611" s="558" t="s">
        <v>319</v>
      </c>
      <c r="N611" s="558">
        <v>39</v>
      </c>
      <c r="O611" s="559">
        <v>0</v>
      </c>
      <c r="P611" s="559">
        <v>0</v>
      </c>
      <c r="Q611" s="559">
        <v>0</v>
      </c>
      <c r="R611" s="624">
        <v>13</v>
      </c>
      <c r="S611" s="629">
        <v>0</v>
      </c>
      <c r="T611" s="626">
        <v>6</v>
      </c>
      <c r="U611" s="560">
        <v>0</v>
      </c>
      <c r="V611" s="560">
        <v>0</v>
      </c>
      <c r="W611" s="581">
        <v>10</v>
      </c>
      <c r="X611" s="581">
        <v>0</v>
      </c>
      <c r="Y611" s="658">
        <v>40</v>
      </c>
      <c r="Z611" s="658">
        <v>6</v>
      </c>
      <c r="AA611" s="119">
        <f>INDEX('SPECIAL CONDITIONS '!$A$9:$D$174,MATCH('PRINT TARIFF'!$E611,'SPECIAL CONDITIONS '!$C$9:$C$174,0),MATCH("ID",'SPECIAL CONDITIONS '!$A$8:$D$8,0))</f>
        <v>140</v>
      </c>
      <c r="AB611" s="117" t="s">
        <v>223</v>
      </c>
      <c r="AC611" s="166" t="s">
        <v>224</v>
      </c>
      <c r="AD611" s="166" t="s">
        <v>225</v>
      </c>
      <c r="AE611" s="166">
        <v>1000</v>
      </c>
      <c r="AF611" s="121">
        <f>HOME!$F$18</f>
        <v>46204</v>
      </c>
      <c r="AG611" s="121">
        <f>HOME!$L$18</f>
        <v>46217</v>
      </c>
      <c r="AH611" s="167" t="b">
        <v>1</v>
      </c>
      <c r="AI611" s="176"/>
      <c r="AJ611" s="172"/>
      <c r="AK611" s="193"/>
      <c r="AL611" s="122"/>
      <c r="AM611" s="122"/>
      <c r="AN611" s="122"/>
      <c r="AO611" s="123"/>
      <c r="AP611" s="123"/>
      <c r="AQ611" s="123"/>
      <c r="AR611" s="123"/>
      <c r="AS611" s="123"/>
      <c r="AT611" s="123"/>
      <c r="AU611" s="123"/>
      <c r="AV611" s="123"/>
      <c r="AW611" s="123"/>
      <c r="AX611" s="123"/>
      <c r="AY611" s="123"/>
      <c r="AZ611" s="123"/>
      <c r="BA611" s="123"/>
      <c r="BB611" s="123"/>
      <c r="BC611" s="123"/>
    </row>
    <row r="612" spans="1:55" s="169" customFormat="1" ht="12.75" customHeight="1" x14ac:dyDescent="0.2">
      <c r="A612" s="411" t="s">
        <v>439</v>
      </c>
      <c r="B612" s="544" t="s">
        <v>235</v>
      </c>
      <c r="C612" s="411" t="s">
        <v>128</v>
      </c>
      <c r="D612" s="584" t="s">
        <v>419</v>
      </c>
      <c r="E612" s="583" t="s">
        <v>465</v>
      </c>
      <c r="F612" s="562" t="s">
        <v>307</v>
      </c>
      <c r="G612" s="566" t="s">
        <v>421</v>
      </c>
      <c r="H612" s="557" t="s">
        <v>39</v>
      </c>
      <c r="I612" s="582">
        <f>'Final CTC'!$D$16</f>
        <v>155</v>
      </c>
      <c r="J612" s="582">
        <f>'Final CTC'!$D$16</f>
        <v>155</v>
      </c>
      <c r="K612" s="582">
        <f>'Final CTC'!$D$16</f>
        <v>155</v>
      </c>
      <c r="L612" s="550" t="s">
        <v>2291</v>
      </c>
      <c r="M612" s="558" t="s">
        <v>238</v>
      </c>
      <c r="N612" s="558">
        <v>30</v>
      </c>
      <c r="O612" s="559">
        <v>0</v>
      </c>
      <c r="P612" s="559">
        <v>0</v>
      </c>
      <c r="Q612" s="559">
        <v>0</v>
      </c>
      <c r="R612" s="624">
        <v>13</v>
      </c>
      <c r="S612" s="629">
        <v>0</v>
      </c>
      <c r="T612" s="626">
        <v>6</v>
      </c>
      <c r="U612" s="560">
        <v>0</v>
      </c>
      <c r="V612" s="581">
        <v>0</v>
      </c>
      <c r="W612" s="581">
        <v>10</v>
      </c>
      <c r="X612" s="581">
        <v>0</v>
      </c>
      <c r="Y612" s="658">
        <v>40</v>
      </c>
      <c r="Z612" s="658">
        <v>6</v>
      </c>
      <c r="AA612" s="119">
        <f>INDEX('SPECIAL CONDITIONS '!$A$9:$D$174,MATCH('PRINT TARIFF'!$E612,'SPECIAL CONDITIONS '!$C$9:$C$174,0),MATCH("ID",'SPECIAL CONDITIONS '!$A$8:$D$8,0))</f>
        <v>141</v>
      </c>
      <c r="AB612" s="117" t="s">
        <v>223</v>
      </c>
      <c r="AC612" s="166" t="s">
        <v>224</v>
      </c>
      <c r="AD612" s="166" t="s">
        <v>225</v>
      </c>
      <c r="AE612" s="166">
        <v>1000</v>
      </c>
      <c r="AF612" s="121">
        <f>HOME!$F$18</f>
        <v>46204</v>
      </c>
      <c r="AG612" s="121">
        <f>HOME!$L$18</f>
        <v>46217</v>
      </c>
      <c r="AH612" s="167" t="b">
        <v>1</v>
      </c>
      <c r="AI612" s="176"/>
      <c r="AJ612" s="172"/>
      <c r="AK612" s="193"/>
      <c r="AL612" s="122"/>
      <c r="AM612" s="122"/>
      <c r="AN612" s="122"/>
      <c r="AO612" s="123"/>
      <c r="AP612" s="123"/>
      <c r="AQ612" s="123"/>
      <c r="AR612" s="123"/>
      <c r="AS612" s="123"/>
      <c r="AT612" s="123"/>
      <c r="AU612" s="123"/>
      <c r="AV612" s="123"/>
      <c r="AW612" s="123"/>
      <c r="AX612" s="123"/>
      <c r="AY612" s="123"/>
      <c r="AZ612" s="123"/>
      <c r="BA612" s="123"/>
      <c r="BB612" s="123"/>
      <c r="BC612" s="123"/>
    </row>
    <row r="613" spans="1:55" s="169" customFormat="1" ht="12.75" customHeight="1" x14ac:dyDescent="0.2">
      <c r="A613" s="411" t="s">
        <v>438</v>
      </c>
      <c r="B613" s="544" t="s">
        <v>236</v>
      </c>
      <c r="C613" s="411" t="s">
        <v>128</v>
      </c>
      <c r="D613" s="584" t="s">
        <v>419</v>
      </c>
      <c r="E613" s="583" t="s">
        <v>465</v>
      </c>
      <c r="F613" s="562" t="s">
        <v>307</v>
      </c>
      <c r="G613" s="566" t="s">
        <v>421</v>
      </c>
      <c r="H613" s="557" t="s">
        <v>39</v>
      </c>
      <c r="I613" s="582">
        <f>'Final CTC'!$D$17</f>
        <v>106</v>
      </c>
      <c r="J613" s="582">
        <f>'Final CTC'!$D$17</f>
        <v>106</v>
      </c>
      <c r="K613" s="582">
        <f>'Final CTC'!$D$17</f>
        <v>106</v>
      </c>
      <c r="L613" s="550" t="s">
        <v>2234</v>
      </c>
      <c r="M613" s="558" t="s">
        <v>319</v>
      </c>
      <c r="N613" s="558">
        <v>33</v>
      </c>
      <c r="O613" s="559">
        <v>0</v>
      </c>
      <c r="P613" s="559">
        <v>0</v>
      </c>
      <c r="Q613" s="559">
        <v>0</v>
      </c>
      <c r="R613" s="624">
        <v>13</v>
      </c>
      <c r="S613" s="629">
        <v>0</v>
      </c>
      <c r="T613" s="626">
        <v>6</v>
      </c>
      <c r="U613" s="560">
        <v>0</v>
      </c>
      <c r="V613" s="581">
        <v>0</v>
      </c>
      <c r="W613" s="581">
        <v>10</v>
      </c>
      <c r="X613" s="581">
        <v>0</v>
      </c>
      <c r="Y613" s="658">
        <v>40</v>
      </c>
      <c r="Z613" s="658">
        <v>6</v>
      </c>
      <c r="AA613" s="119">
        <f>INDEX('SPECIAL CONDITIONS '!$A$9:$D$174,MATCH('PRINT TARIFF'!$E613,'SPECIAL CONDITIONS '!$C$9:$C$174,0),MATCH("ID",'SPECIAL CONDITIONS '!$A$8:$D$8,0))</f>
        <v>141</v>
      </c>
      <c r="AB613" s="117" t="s">
        <v>223</v>
      </c>
      <c r="AC613" s="166" t="s">
        <v>224</v>
      </c>
      <c r="AD613" s="166" t="s">
        <v>225</v>
      </c>
      <c r="AE613" s="166">
        <v>1000</v>
      </c>
      <c r="AF613" s="121">
        <f>HOME!$F$18</f>
        <v>46204</v>
      </c>
      <c r="AG613" s="121">
        <f>HOME!$L$18</f>
        <v>46217</v>
      </c>
      <c r="AH613" s="167" t="b">
        <v>1</v>
      </c>
      <c r="AI613" s="176"/>
      <c r="AJ613" s="172"/>
      <c r="AK613" s="193"/>
      <c r="AL613" s="122"/>
      <c r="AM613" s="122"/>
      <c r="AN613" s="122"/>
      <c r="AO613" s="123"/>
      <c r="AP613" s="123"/>
      <c r="AQ613" s="123"/>
      <c r="AR613" s="123"/>
      <c r="AS613" s="123"/>
      <c r="AT613" s="123"/>
      <c r="AU613" s="123"/>
      <c r="AV613" s="123"/>
      <c r="AW613" s="123"/>
      <c r="AX613" s="123"/>
      <c r="AY613" s="123"/>
      <c r="AZ613" s="123"/>
      <c r="BA613" s="123"/>
      <c r="BB613" s="123"/>
      <c r="BC613" s="123"/>
    </row>
    <row r="614" spans="1:55" s="169" customFormat="1" ht="12.75" customHeight="1" x14ac:dyDescent="0.2">
      <c r="A614" s="411" t="s">
        <v>440</v>
      </c>
      <c r="B614" s="544" t="s">
        <v>237</v>
      </c>
      <c r="C614" s="411" t="s">
        <v>128</v>
      </c>
      <c r="D614" s="584" t="s">
        <v>419</v>
      </c>
      <c r="E614" s="583" t="s">
        <v>465</v>
      </c>
      <c r="F614" s="562" t="s">
        <v>307</v>
      </c>
      <c r="G614" s="566" t="s">
        <v>421</v>
      </c>
      <c r="H614" s="557" t="s">
        <v>39</v>
      </c>
      <c r="I614" s="582">
        <f>'Final CTC'!$D$18</f>
        <v>115</v>
      </c>
      <c r="J614" s="582">
        <f>'Final CTC'!$D$18</f>
        <v>115</v>
      </c>
      <c r="K614" s="582">
        <f>'Final CTC'!$D$18</f>
        <v>115</v>
      </c>
      <c r="L614" s="550" t="s">
        <v>2235</v>
      </c>
      <c r="M614" s="558" t="s">
        <v>362</v>
      </c>
      <c r="N614" s="558">
        <v>41</v>
      </c>
      <c r="O614" s="559">
        <v>0</v>
      </c>
      <c r="P614" s="559">
        <v>0</v>
      </c>
      <c r="Q614" s="559">
        <v>0</v>
      </c>
      <c r="R614" s="624">
        <v>13</v>
      </c>
      <c r="S614" s="629">
        <v>0</v>
      </c>
      <c r="T614" s="626">
        <v>6</v>
      </c>
      <c r="U614" s="560">
        <v>0</v>
      </c>
      <c r="V614" s="581">
        <v>0</v>
      </c>
      <c r="W614" s="581">
        <v>10</v>
      </c>
      <c r="X614" s="581">
        <v>0</v>
      </c>
      <c r="Y614" s="658">
        <v>40</v>
      </c>
      <c r="Z614" s="658">
        <v>6</v>
      </c>
      <c r="AA614" s="119">
        <f>INDEX('SPECIAL CONDITIONS '!$A$9:$D$174,MATCH('PRINT TARIFF'!$E614,'SPECIAL CONDITIONS '!$C$9:$C$174,0),MATCH("ID",'SPECIAL CONDITIONS '!$A$8:$D$8,0))</f>
        <v>141</v>
      </c>
      <c r="AB614" s="117" t="s">
        <v>223</v>
      </c>
      <c r="AC614" s="166" t="s">
        <v>224</v>
      </c>
      <c r="AD614" s="166" t="s">
        <v>225</v>
      </c>
      <c r="AE614" s="166">
        <v>1000</v>
      </c>
      <c r="AF614" s="121">
        <f>HOME!$F$18</f>
        <v>46204</v>
      </c>
      <c r="AG614" s="121">
        <f>HOME!$L$18</f>
        <v>46217</v>
      </c>
      <c r="AH614" s="167" t="b">
        <v>1</v>
      </c>
      <c r="AI614" s="176"/>
      <c r="AJ614" s="172"/>
      <c r="AK614" s="193"/>
      <c r="AL614" s="122"/>
      <c r="AM614" s="122"/>
      <c r="AN614" s="122"/>
      <c r="AO614" s="123"/>
      <c r="AP614" s="123"/>
      <c r="AQ614" s="123"/>
      <c r="AR614" s="123"/>
      <c r="AS614" s="123"/>
      <c r="AT614" s="123"/>
      <c r="AU614" s="123"/>
      <c r="AV614" s="123"/>
      <c r="AW614" s="123"/>
      <c r="AX614" s="123"/>
      <c r="AY614" s="123"/>
      <c r="AZ614" s="123"/>
      <c r="BA614" s="123"/>
      <c r="BB614" s="123"/>
      <c r="BC614" s="123"/>
    </row>
    <row r="615" spans="1:55" s="169" customFormat="1" ht="12.75" customHeight="1" x14ac:dyDescent="0.2">
      <c r="A615" s="411" t="s">
        <v>437</v>
      </c>
      <c r="B615" s="544" t="s">
        <v>238</v>
      </c>
      <c r="C615" s="411" t="s">
        <v>128</v>
      </c>
      <c r="D615" s="584" t="s">
        <v>419</v>
      </c>
      <c r="E615" s="583" t="s">
        <v>465</v>
      </c>
      <c r="F615" s="562" t="s">
        <v>307</v>
      </c>
      <c r="G615" s="566" t="s">
        <v>421</v>
      </c>
      <c r="H615" s="557" t="s">
        <v>39</v>
      </c>
      <c r="I615" s="582">
        <f>'Final CTC'!$D$19</f>
        <v>106</v>
      </c>
      <c r="J615" s="582">
        <f>'Final CTC'!$D$19</f>
        <v>106</v>
      </c>
      <c r="K615" s="582">
        <f>'Final CTC'!$D$19</f>
        <v>106</v>
      </c>
      <c r="L615" s="550" t="s">
        <v>2234</v>
      </c>
      <c r="M615" s="558" t="s">
        <v>319</v>
      </c>
      <c r="N615" s="558">
        <v>38</v>
      </c>
      <c r="O615" s="559">
        <v>0</v>
      </c>
      <c r="P615" s="559">
        <v>0</v>
      </c>
      <c r="Q615" s="559">
        <v>0</v>
      </c>
      <c r="R615" s="624">
        <v>13</v>
      </c>
      <c r="S615" s="629">
        <v>0</v>
      </c>
      <c r="T615" s="626">
        <v>6</v>
      </c>
      <c r="U615" s="560">
        <v>0</v>
      </c>
      <c r="V615" s="560">
        <v>0</v>
      </c>
      <c r="W615" s="581">
        <v>10</v>
      </c>
      <c r="X615" s="581">
        <v>0</v>
      </c>
      <c r="Y615" s="658">
        <v>40</v>
      </c>
      <c r="Z615" s="658">
        <v>6</v>
      </c>
      <c r="AA615" s="119">
        <f>INDEX('SPECIAL CONDITIONS '!$A$9:$D$174,MATCH('PRINT TARIFF'!$E615,'SPECIAL CONDITIONS '!$C$9:$C$174,0),MATCH("ID",'SPECIAL CONDITIONS '!$A$8:$D$8,0))</f>
        <v>141</v>
      </c>
      <c r="AB615" s="117" t="s">
        <v>223</v>
      </c>
      <c r="AC615" s="166" t="s">
        <v>224</v>
      </c>
      <c r="AD615" s="166" t="s">
        <v>225</v>
      </c>
      <c r="AE615" s="166">
        <v>1000</v>
      </c>
      <c r="AF615" s="121">
        <f>HOME!$F$18</f>
        <v>46204</v>
      </c>
      <c r="AG615" s="121">
        <f>HOME!$L$18</f>
        <v>46217</v>
      </c>
      <c r="AH615" s="167" t="b">
        <v>1</v>
      </c>
      <c r="AI615" s="176"/>
      <c r="AJ615" s="172"/>
      <c r="AK615" s="193"/>
      <c r="AL615" s="122"/>
      <c r="AM615" s="122"/>
      <c r="AN615" s="122"/>
      <c r="AO615" s="123"/>
      <c r="AP615" s="123"/>
      <c r="AQ615" s="123"/>
      <c r="AR615" s="123"/>
      <c r="AS615" s="123"/>
      <c r="AT615" s="123"/>
      <c r="AU615" s="123"/>
      <c r="AV615" s="123"/>
      <c r="AW615" s="123"/>
      <c r="AX615" s="123"/>
      <c r="AY615" s="123"/>
      <c r="AZ615" s="123"/>
      <c r="BA615" s="123"/>
      <c r="BB615" s="123"/>
      <c r="BC615" s="123"/>
    </row>
    <row r="616" spans="1:55" s="169" customFormat="1" ht="12.75" customHeight="1" x14ac:dyDescent="0.2">
      <c r="A616" s="411" t="s">
        <v>436</v>
      </c>
      <c r="B616" s="544" t="s">
        <v>239</v>
      </c>
      <c r="C616" s="411" t="s">
        <v>128</v>
      </c>
      <c r="D616" s="584" t="s">
        <v>419</v>
      </c>
      <c r="E616" s="583" t="s">
        <v>465</v>
      </c>
      <c r="F616" s="562" t="s">
        <v>307</v>
      </c>
      <c r="G616" s="566" t="s">
        <v>421</v>
      </c>
      <c r="H616" s="557" t="s">
        <v>39</v>
      </c>
      <c r="I616" s="582">
        <f>'Final CTC'!$D$20</f>
        <v>106</v>
      </c>
      <c r="J616" s="582">
        <f>'Final CTC'!$D$20</f>
        <v>106</v>
      </c>
      <c r="K616" s="582">
        <f>'Final CTC'!$D$20</f>
        <v>106</v>
      </c>
      <c r="L616" s="550" t="s">
        <v>2234</v>
      </c>
      <c r="M616" s="558" t="s">
        <v>319</v>
      </c>
      <c r="N616" s="558">
        <v>39</v>
      </c>
      <c r="O616" s="559">
        <v>0</v>
      </c>
      <c r="P616" s="559">
        <v>0</v>
      </c>
      <c r="Q616" s="559">
        <v>0</v>
      </c>
      <c r="R616" s="624">
        <v>13</v>
      </c>
      <c r="S616" s="629">
        <v>0</v>
      </c>
      <c r="T616" s="626">
        <v>6</v>
      </c>
      <c r="U616" s="560">
        <v>0</v>
      </c>
      <c r="V616" s="560">
        <v>0</v>
      </c>
      <c r="W616" s="581">
        <v>10</v>
      </c>
      <c r="X616" s="581">
        <v>0</v>
      </c>
      <c r="Y616" s="658">
        <v>40</v>
      </c>
      <c r="Z616" s="658">
        <v>6</v>
      </c>
      <c r="AA616" s="119">
        <f>INDEX('SPECIAL CONDITIONS '!$A$9:$D$174,MATCH('PRINT TARIFF'!$E616,'SPECIAL CONDITIONS '!$C$9:$C$174,0),MATCH("ID",'SPECIAL CONDITIONS '!$A$8:$D$8,0))</f>
        <v>141</v>
      </c>
      <c r="AB616" s="117" t="s">
        <v>223</v>
      </c>
      <c r="AC616" s="166" t="s">
        <v>224</v>
      </c>
      <c r="AD616" s="166" t="s">
        <v>225</v>
      </c>
      <c r="AE616" s="166">
        <v>1000</v>
      </c>
      <c r="AF616" s="121">
        <f>HOME!$F$18</f>
        <v>46204</v>
      </c>
      <c r="AG616" s="121">
        <f>HOME!$L$18</f>
        <v>46217</v>
      </c>
      <c r="AH616" s="167" t="b">
        <v>1</v>
      </c>
      <c r="AI616" s="176"/>
      <c r="AJ616" s="172"/>
      <c r="AK616" s="193"/>
      <c r="AL616" s="122"/>
      <c r="AM616" s="122"/>
      <c r="AN616" s="122"/>
      <c r="AO616" s="123"/>
      <c r="AP616" s="123"/>
      <c r="AQ616" s="123"/>
      <c r="AR616" s="123"/>
      <c r="AS616" s="123"/>
      <c r="AT616" s="123"/>
      <c r="AU616" s="123"/>
      <c r="AV616" s="123"/>
      <c r="AW616" s="123"/>
      <c r="AX616" s="123"/>
      <c r="AY616" s="123"/>
      <c r="AZ616" s="123"/>
      <c r="BA616" s="123"/>
      <c r="BB616" s="123"/>
      <c r="BC616" s="123"/>
    </row>
    <row r="617" spans="1:55" s="169" customFormat="1" ht="12.75" customHeight="1" x14ac:dyDescent="0.2">
      <c r="A617" s="411" t="s">
        <v>439</v>
      </c>
      <c r="B617" s="544" t="s">
        <v>235</v>
      </c>
      <c r="C617" s="411" t="s">
        <v>128</v>
      </c>
      <c r="D617" s="584" t="s">
        <v>419</v>
      </c>
      <c r="E617" s="583" t="s">
        <v>466</v>
      </c>
      <c r="F617" s="565" t="s">
        <v>308</v>
      </c>
      <c r="G617" s="566" t="s">
        <v>2102</v>
      </c>
      <c r="H617" s="557" t="s">
        <v>39</v>
      </c>
      <c r="I617" s="582">
        <f>'Final CTC'!$N$16</f>
        <v>148</v>
      </c>
      <c r="J617" s="582">
        <f>'Final CTC'!$N$16</f>
        <v>148</v>
      </c>
      <c r="K617" s="582">
        <f>'Final CTC'!$N$16</f>
        <v>148</v>
      </c>
      <c r="L617" s="550" t="s">
        <v>2291</v>
      </c>
      <c r="M617" s="558" t="s">
        <v>238</v>
      </c>
      <c r="N617" s="558">
        <v>30</v>
      </c>
      <c r="O617" s="559">
        <v>0</v>
      </c>
      <c r="P617" s="559">
        <v>0</v>
      </c>
      <c r="Q617" s="559">
        <v>0</v>
      </c>
      <c r="R617" s="624">
        <v>13</v>
      </c>
      <c r="S617" s="629">
        <v>0</v>
      </c>
      <c r="T617" s="626">
        <v>6</v>
      </c>
      <c r="U617" s="560">
        <v>0</v>
      </c>
      <c r="V617" s="581">
        <v>0</v>
      </c>
      <c r="W617" s="581">
        <v>10</v>
      </c>
      <c r="X617" s="581">
        <v>0</v>
      </c>
      <c r="Y617" s="658">
        <v>40</v>
      </c>
      <c r="Z617" s="658">
        <v>6</v>
      </c>
      <c r="AA617" s="119">
        <f>INDEX('SPECIAL CONDITIONS '!$A$9:$D$174,MATCH('PRINT TARIFF'!$E617,'SPECIAL CONDITIONS '!$C$9:$C$174,0),MATCH("ID",'SPECIAL CONDITIONS '!$A$8:$D$8,0))</f>
        <v>142</v>
      </c>
      <c r="AB617" s="117" t="s">
        <v>223</v>
      </c>
      <c r="AC617" s="166" t="s">
        <v>224</v>
      </c>
      <c r="AD617" s="166" t="s">
        <v>225</v>
      </c>
      <c r="AE617" s="166">
        <v>1000</v>
      </c>
      <c r="AF617" s="121">
        <f>HOME!$F$18</f>
        <v>46204</v>
      </c>
      <c r="AG617" s="121">
        <f>HOME!$L$18</f>
        <v>46217</v>
      </c>
      <c r="AH617" s="167" t="b">
        <v>1</v>
      </c>
      <c r="AI617" s="176"/>
      <c r="AJ617" s="172"/>
      <c r="AK617" s="193"/>
      <c r="AL617" s="122"/>
      <c r="AM617" s="122"/>
      <c r="AN617" s="122"/>
      <c r="AO617" s="123"/>
      <c r="AP617" s="123"/>
      <c r="AQ617" s="123"/>
      <c r="AR617" s="123"/>
      <c r="AS617" s="123"/>
      <c r="AT617" s="123"/>
      <c r="AU617" s="123"/>
      <c r="AV617" s="123"/>
      <c r="AW617" s="123"/>
      <c r="AX617" s="123"/>
      <c r="AY617" s="123"/>
      <c r="AZ617" s="123"/>
      <c r="BA617" s="123"/>
      <c r="BB617" s="123"/>
      <c r="BC617" s="123"/>
    </row>
    <row r="618" spans="1:55" s="169" customFormat="1" ht="12.75" customHeight="1" x14ac:dyDescent="0.2">
      <c r="A618" s="411" t="s">
        <v>438</v>
      </c>
      <c r="B618" s="544" t="s">
        <v>236</v>
      </c>
      <c r="C618" s="411" t="s">
        <v>128</v>
      </c>
      <c r="D618" s="584" t="s">
        <v>419</v>
      </c>
      <c r="E618" s="583" t="s">
        <v>466</v>
      </c>
      <c r="F618" s="565" t="s">
        <v>308</v>
      </c>
      <c r="G618" s="566" t="s">
        <v>2102</v>
      </c>
      <c r="H618" s="557" t="s">
        <v>39</v>
      </c>
      <c r="I618" s="582">
        <f>'Final CTC'!$N$17</f>
        <v>111</v>
      </c>
      <c r="J618" s="582">
        <f>'Final CTC'!$N$17</f>
        <v>111</v>
      </c>
      <c r="K618" s="582">
        <f>'Final CTC'!$N$17</f>
        <v>111</v>
      </c>
      <c r="L618" s="550" t="s">
        <v>2237</v>
      </c>
      <c r="M618" s="558" t="s">
        <v>305</v>
      </c>
      <c r="N618" s="558">
        <v>30</v>
      </c>
      <c r="O618" s="559">
        <v>0</v>
      </c>
      <c r="P618" s="559">
        <v>0</v>
      </c>
      <c r="Q618" s="559">
        <v>0</v>
      </c>
      <c r="R618" s="624">
        <v>13</v>
      </c>
      <c r="S618" s="629">
        <v>0</v>
      </c>
      <c r="T618" s="626">
        <v>6</v>
      </c>
      <c r="U618" s="560">
        <v>0</v>
      </c>
      <c r="V618" s="581">
        <v>0</v>
      </c>
      <c r="W618" s="581">
        <v>10</v>
      </c>
      <c r="X618" s="581">
        <v>0</v>
      </c>
      <c r="Y618" s="658">
        <v>40</v>
      </c>
      <c r="Z618" s="658">
        <v>6</v>
      </c>
      <c r="AA618" s="119">
        <f>INDEX('SPECIAL CONDITIONS '!$A$9:$D$174,MATCH('PRINT TARIFF'!$E618,'SPECIAL CONDITIONS '!$C$9:$C$174,0),MATCH("ID",'SPECIAL CONDITIONS '!$A$8:$D$8,0))</f>
        <v>142</v>
      </c>
      <c r="AB618" s="117" t="s">
        <v>223</v>
      </c>
      <c r="AC618" s="166" t="s">
        <v>224</v>
      </c>
      <c r="AD618" s="166" t="s">
        <v>225</v>
      </c>
      <c r="AE618" s="166">
        <v>1000</v>
      </c>
      <c r="AF618" s="121">
        <f>HOME!$F$18</f>
        <v>46204</v>
      </c>
      <c r="AG618" s="121">
        <f>HOME!$L$18</f>
        <v>46217</v>
      </c>
      <c r="AH618" s="167" t="b">
        <v>1</v>
      </c>
      <c r="AI618" s="176"/>
      <c r="AJ618" s="172"/>
      <c r="AK618" s="193"/>
      <c r="AL618" s="122"/>
      <c r="AM618" s="122"/>
      <c r="AN618" s="122"/>
      <c r="AO618" s="123"/>
      <c r="AP618" s="123"/>
      <c r="AQ618" s="123"/>
      <c r="AR618" s="123"/>
      <c r="AS618" s="123"/>
      <c r="AT618" s="123"/>
      <c r="AU618" s="123"/>
      <c r="AV618" s="123"/>
      <c r="AW618" s="123"/>
      <c r="AX618" s="123"/>
      <c r="AY618" s="123"/>
      <c r="AZ618" s="123"/>
      <c r="BA618" s="123"/>
      <c r="BB618" s="123"/>
      <c r="BC618" s="123"/>
    </row>
    <row r="619" spans="1:55" s="169" customFormat="1" ht="12.75" customHeight="1" x14ac:dyDescent="0.2">
      <c r="A619" s="411" t="s">
        <v>440</v>
      </c>
      <c r="B619" s="544" t="s">
        <v>237</v>
      </c>
      <c r="C619" s="411" t="s">
        <v>128</v>
      </c>
      <c r="D619" s="584" t="s">
        <v>419</v>
      </c>
      <c r="E619" s="583" t="s">
        <v>466</v>
      </c>
      <c r="F619" s="565" t="s">
        <v>308</v>
      </c>
      <c r="G619" s="566" t="s">
        <v>2102</v>
      </c>
      <c r="H619" s="557" t="s">
        <v>39</v>
      </c>
      <c r="I619" s="582">
        <f>'Final CTC'!$N$18</f>
        <v>105</v>
      </c>
      <c r="J619" s="582">
        <f>'Final CTC'!$N$18</f>
        <v>105</v>
      </c>
      <c r="K619" s="582">
        <f>'Final CTC'!$N$18</f>
        <v>105</v>
      </c>
      <c r="L619" s="550" t="s">
        <v>2235</v>
      </c>
      <c r="M619" s="558" t="s">
        <v>362</v>
      </c>
      <c r="N619" s="558">
        <v>41</v>
      </c>
      <c r="O619" s="559">
        <v>0</v>
      </c>
      <c r="P619" s="559">
        <v>0</v>
      </c>
      <c r="Q619" s="559">
        <v>0</v>
      </c>
      <c r="R619" s="624">
        <v>13</v>
      </c>
      <c r="S619" s="629">
        <v>0</v>
      </c>
      <c r="T619" s="626">
        <v>6</v>
      </c>
      <c r="U619" s="560">
        <v>0</v>
      </c>
      <c r="V619" s="581">
        <v>0</v>
      </c>
      <c r="W619" s="581">
        <v>10</v>
      </c>
      <c r="X619" s="581">
        <v>0</v>
      </c>
      <c r="Y619" s="658">
        <v>40</v>
      </c>
      <c r="Z619" s="658">
        <v>6</v>
      </c>
      <c r="AA619" s="119">
        <f>INDEX('SPECIAL CONDITIONS '!$A$9:$D$174,MATCH('PRINT TARIFF'!$E619,'SPECIAL CONDITIONS '!$C$9:$C$174,0),MATCH("ID",'SPECIAL CONDITIONS '!$A$8:$D$8,0))</f>
        <v>142</v>
      </c>
      <c r="AB619" s="117" t="s">
        <v>223</v>
      </c>
      <c r="AC619" s="166" t="s">
        <v>224</v>
      </c>
      <c r="AD619" s="166" t="s">
        <v>225</v>
      </c>
      <c r="AE619" s="166">
        <v>1000</v>
      </c>
      <c r="AF619" s="121">
        <f>HOME!$F$18</f>
        <v>46204</v>
      </c>
      <c r="AG619" s="121">
        <f>HOME!$L$18</f>
        <v>46217</v>
      </c>
      <c r="AH619" s="167" t="b">
        <v>1</v>
      </c>
      <c r="AI619" s="176"/>
      <c r="AJ619" s="172"/>
      <c r="AK619" s="193"/>
      <c r="AL619" s="122"/>
      <c r="AM619" s="122"/>
      <c r="AN619" s="122"/>
      <c r="AO619" s="123"/>
      <c r="AP619" s="123"/>
      <c r="AQ619" s="123"/>
      <c r="AR619" s="123"/>
      <c r="AS619" s="123"/>
      <c r="AT619" s="123"/>
      <c r="AU619" s="123"/>
      <c r="AV619" s="123"/>
      <c r="AW619" s="123"/>
      <c r="AX619" s="123"/>
      <c r="AY619" s="123"/>
      <c r="AZ619" s="123"/>
      <c r="BA619" s="123"/>
      <c r="BB619" s="123"/>
      <c r="BC619" s="123"/>
    </row>
    <row r="620" spans="1:55" s="169" customFormat="1" ht="12.75" customHeight="1" x14ac:dyDescent="0.2">
      <c r="A620" s="411" t="s">
        <v>437</v>
      </c>
      <c r="B620" s="544" t="s">
        <v>238</v>
      </c>
      <c r="C620" s="411" t="s">
        <v>128</v>
      </c>
      <c r="D620" s="584" t="s">
        <v>419</v>
      </c>
      <c r="E620" s="583" t="s">
        <v>466</v>
      </c>
      <c r="F620" s="565" t="s">
        <v>308</v>
      </c>
      <c r="G620" s="566" t="s">
        <v>2102</v>
      </c>
      <c r="H620" s="557" t="s">
        <v>39</v>
      </c>
      <c r="I620" s="582">
        <f>'Final CTC'!$N$19</f>
        <v>107</v>
      </c>
      <c r="J620" s="582">
        <f>'Final CTC'!$N$19</f>
        <v>107</v>
      </c>
      <c r="K620" s="582">
        <f>'Final CTC'!$N$19</f>
        <v>107</v>
      </c>
      <c r="L620" s="550" t="s">
        <v>2237</v>
      </c>
      <c r="M620" s="558" t="s">
        <v>305</v>
      </c>
      <c r="N620" s="558">
        <v>34</v>
      </c>
      <c r="O620" s="559">
        <v>0</v>
      </c>
      <c r="P620" s="559">
        <v>0</v>
      </c>
      <c r="Q620" s="559">
        <v>0</v>
      </c>
      <c r="R620" s="624">
        <v>13</v>
      </c>
      <c r="S620" s="629">
        <v>0</v>
      </c>
      <c r="T620" s="626">
        <v>6</v>
      </c>
      <c r="U620" s="560">
        <v>0</v>
      </c>
      <c r="V620" s="560">
        <v>0</v>
      </c>
      <c r="W620" s="581">
        <v>10</v>
      </c>
      <c r="X620" s="581">
        <v>0</v>
      </c>
      <c r="Y620" s="658">
        <v>40</v>
      </c>
      <c r="Z620" s="658">
        <v>6</v>
      </c>
      <c r="AA620" s="119">
        <f>INDEX('SPECIAL CONDITIONS '!$A$9:$D$174,MATCH('PRINT TARIFF'!$E620,'SPECIAL CONDITIONS '!$C$9:$C$174,0),MATCH("ID",'SPECIAL CONDITIONS '!$A$8:$D$8,0))</f>
        <v>142</v>
      </c>
      <c r="AB620" s="117" t="s">
        <v>223</v>
      </c>
      <c r="AC620" s="166" t="s">
        <v>224</v>
      </c>
      <c r="AD620" s="166" t="s">
        <v>225</v>
      </c>
      <c r="AE620" s="166">
        <v>1000</v>
      </c>
      <c r="AF620" s="121">
        <f>HOME!$F$18</f>
        <v>46204</v>
      </c>
      <c r="AG620" s="121">
        <f>HOME!$L$18</f>
        <v>46217</v>
      </c>
      <c r="AH620" s="167" t="b">
        <v>1</v>
      </c>
      <c r="AI620" s="176"/>
      <c r="AJ620" s="172"/>
      <c r="AK620" s="193"/>
      <c r="AL620" s="122"/>
      <c r="AM620" s="122"/>
      <c r="AN620" s="122"/>
      <c r="AO620" s="123"/>
      <c r="AP620" s="123"/>
      <c r="AQ620" s="123"/>
      <c r="AR620" s="123"/>
      <c r="AS620" s="123"/>
      <c r="AT620" s="123"/>
      <c r="AU620" s="123"/>
      <c r="AV620" s="123"/>
      <c r="AW620" s="123"/>
      <c r="AX620" s="123"/>
      <c r="AY620" s="123"/>
      <c r="AZ620" s="123"/>
      <c r="BA620" s="123"/>
      <c r="BB620" s="123"/>
      <c r="BC620" s="123"/>
    </row>
    <row r="621" spans="1:55" s="169" customFormat="1" ht="12.75" customHeight="1" x14ac:dyDescent="0.2">
      <c r="A621" s="411" t="s">
        <v>436</v>
      </c>
      <c r="B621" s="544" t="s">
        <v>239</v>
      </c>
      <c r="C621" s="411" t="s">
        <v>128</v>
      </c>
      <c r="D621" s="584" t="s">
        <v>419</v>
      </c>
      <c r="E621" s="583" t="s">
        <v>466</v>
      </c>
      <c r="F621" s="565" t="s">
        <v>308</v>
      </c>
      <c r="G621" s="566" t="s">
        <v>2102</v>
      </c>
      <c r="H621" s="557" t="s">
        <v>39</v>
      </c>
      <c r="I621" s="582">
        <f>'Final CTC'!$N$20</f>
        <v>107</v>
      </c>
      <c r="J621" s="582">
        <f>'Final CTC'!$N$20</f>
        <v>107</v>
      </c>
      <c r="K621" s="582">
        <f>'Final CTC'!$N$20</f>
        <v>107</v>
      </c>
      <c r="L621" s="550" t="s">
        <v>2237</v>
      </c>
      <c r="M621" s="558" t="s">
        <v>305</v>
      </c>
      <c r="N621" s="558">
        <v>31</v>
      </c>
      <c r="O621" s="559">
        <v>0</v>
      </c>
      <c r="P621" s="559">
        <v>0</v>
      </c>
      <c r="Q621" s="559">
        <v>0</v>
      </c>
      <c r="R621" s="624">
        <v>13</v>
      </c>
      <c r="S621" s="629">
        <v>0</v>
      </c>
      <c r="T621" s="626">
        <v>6</v>
      </c>
      <c r="U621" s="560">
        <v>0</v>
      </c>
      <c r="V621" s="560">
        <v>0</v>
      </c>
      <c r="W621" s="581">
        <v>10</v>
      </c>
      <c r="X621" s="581">
        <v>0</v>
      </c>
      <c r="Y621" s="658">
        <v>40</v>
      </c>
      <c r="Z621" s="658">
        <v>6</v>
      </c>
      <c r="AA621" s="119">
        <f>INDEX('SPECIAL CONDITIONS '!$A$9:$D$174,MATCH('PRINT TARIFF'!$E621,'SPECIAL CONDITIONS '!$C$9:$C$174,0),MATCH("ID",'SPECIAL CONDITIONS '!$A$8:$D$8,0))</f>
        <v>142</v>
      </c>
      <c r="AB621" s="117" t="s">
        <v>223</v>
      </c>
      <c r="AC621" s="166" t="s">
        <v>224</v>
      </c>
      <c r="AD621" s="166" t="s">
        <v>225</v>
      </c>
      <c r="AE621" s="166">
        <v>1000</v>
      </c>
      <c r="AF621" s="121">
        <f>HOME!$F$18</f>
        <v>46204</v>
      </c>
      <c r="AG621" s="121">
        <f>HOME!$L$18</f>
        <v>46217</v>
      </c>
      <c r="AH621" s="167" t="b">
        <v>1</v>
      </c>
      <c r="AI621" s="176"/>
      <c r="AJ621" s="172"/>
      <c r="AK621" s="193"/>
      <c r="AL621" s="122"/>
      <c r="AM621" s="122"/>
      <c r="AN621" s="122"/>
      <c r="AO621" s="123"/>
      <c r="AP621" s="123"/>
      <c r="AQ621" s="123"/>
      <c r="AR621" s="123"/>
      <c r="AS621" s="123"/>
      <c r="AT621" s="123"/>
      <c r="AU621" s="123"/>
      <c r="AV621" s="123"/>
      <c r="AW621" s="123"/>
      <c r="AX621" s="123"/>
      <c r="AY621" s="123"/>
      <c r="AZ621" s="123"/>
      <c r="BA621" s="123"/>
      <c r="BB621" s="123"/>
      <c r="BC621" s="123"/>
    </row>
    <row r="622" spans="1:55" s="169" customFormat="1" ht="12.75" customHeight="1" x14ac:dyDescent="0.2">
      <c r="A622" s="411" t="s">
        <v>439</v>
      </c>
      <c r="B622" s="544" t="s">
        <v>235</v>
      </c>
      <c r="C622" s="411" t="s">
        <v>128</v>
      </c>
      <c r="D622" s="584" t="s">
        <v>419</v>
      </c>
      <c r="E622" s="583" t="s">
        <v>467</v>
      </c>
      <c r="F622" s="562" t="s">
        <v>309</v>
      </c>
      <c r="G622" s="556" t="s">
        <v>422</v>
      </c>
      <c r="H622" s="557" t="s">
        <v>39</v>
      </c>
      <c r="I622" s="582">
        <f>'Final CTC'!$P$16</f>
        <v>158</v>
      </c>
      <c r="J622" s="582">
        <f>'Final CTC'!$P$16</f>
        <v>158</v>
      </c>
      <c r="K622" s="582">
        <f>'Final CTC'!$P$16</f>
        <v>158</v>
      </c>
      <c r="L622" s="550" t="s">
        <v>2291</v>
      </c>
      <c r="M622" s="558" t="s">
        <v>238</v>
      </c>
      <c r="N622" s="558">
        <v>30</v>
      </c>
      <c r="O622" s="559">
        <v>0</v>
      </c>
      <c r="P622" s="559">
        <v>0</v>
      </c>
      <c r="Q622" s="559">
        <v>0</v>
      </c>
      <c r="R622" s="624">
        <v>13</v>
      </c>
      <c r="S622" s="629">
        <v>0</v>
      </c>
      <c r="T622" s="626">
        <v>6</v>
      </c>
      <c r="U622" s="560">
        <v>0</v>
      </c>
      <c r="V622" s="581">
        <v>0</v>
      </c>
      <c r="W622" s="581">
        <v>10</v>
      </c>
      <c r="X622" s="581">
        <v>0</v>
      </c>
      <c r="Y622" s="658">
        <v>40</v>
      </c>
      <c r="Z622" s="658">
        <v>6</v>
      </c>
      <c r="AA622" s="119">
        <f>INDEX('SPECIAL CONDITIONS '!$A$9:$D$174,MATCH('PRINT TARIFF'!$E622,'SPECIAL CONDITIONS '!$C$9:$C$174,0),MATCH("ID",'SPECIAL CONDITIONS '!$A$8:$D$8,0))</f>
        <v>143</v>
      </c>
      <c r="AB622" s="117" t="s">
        <v>223</v>
      </c>
      <c r="AC622" s="166" t="s">
        <v>224</v>
      </c>
      <c r="AD622" s="166" t="s">
        <v>225</v>
      </c>
      <c r="AE622" s="166">
        <v>1000</v>
      </c>
      <c r="AF622" s="121">
        <f>HOME!$F$18</f>
        <v>46204</v>
      </c>
      <c r="AG622" s="121">
        <f>HOME!$L$18</f>
        <v>46217</v>
      </c>
      <c r="AH622" s="167" t="b">
        <v>1</v>
      </c>
      <c r="AI622" s="176"/>
      <c r="AJ622" s="172"/>
      <c r="AK622" s="193"/>
      <c r="AL622" s="122"/>
      <c r="AM622" s="122"/>
      <c r="AN622" s="122"/>
      <c r="AO622" s="123"/>
      <c r="AP622" s="123"/>
      <c r="AQ622" s="123"/>
      <c r="AR622" s="123"/>
      <c r="AS622" s="123"/>
      <c r="AT622" s="123"/>
      <c r="AU622" s="123"/>
      <c r="AV622" s="123"/>
      <c r="AW622" s="123"/>
      <c r="AX622" s="123"/>
      <c r="AY622" s="123"/>
      <c r="AZ622" s="123"/>
      <c r="BA622" s="123"/>
      <c r="BB622" s="123"/>
      <c r="BC622" s="123"/>
    </row>
    <row r="623" spans="1:55" s="169" customFormat="1" ht="12.75" customHeight="1" x14ac:dyDescent="0.2">
      <c r="A623" s="411" t="s">
        <v>438</v>
      </c>
      <c r="B623" s="544" t="s">
        <v>236</v>
      </c>
      <c r="C623" s="411" t="s">
        <v>128</v>
      </c>
      <c r="D623" s="584" t="s">
        <v>419</v>
      </c>
      <c r="E623" s="583" t="s">
        <v>467</v>
      </c>
      <c r="F623" s="562" t="s">
        <v>309</v>
      </c>
      <c r="G623" s="556" t="s">
        <v>422</v>
      </c>
      <c r="H623" s="557" t="s">
        <v>39</v>
      </c>
      <c r="I623" s="582">
        <f>'Final CTC'!$P$17</f>
        <v>114</v>
      </c>
      <c r="J623" s="582">
        <f>'Final CTC'!$P$17</f>
        <v>114</v>
      </c>
      <c r="K623" s="582">
        <f>'Final CTC'!$P$17</f>
        <v>114</v>
      </c>
      <c r="L623" s="550" t="s">
        <v>2237</v>
      </c>
      <c r="M623" s="558" t="s">
        <v>305</v>
      </c>
      <c r="N623" s="558">
        <v>30</v>
      </c>
      <c r="O623" s="559">
        <v>0</v>
      </c>
      <c r="P623" s="559">
        <v>0</v>
      </c>
      <c r="Q623" s="559">
        <v>0</v>
      </c>
      <c r="R623" s="624">
        <v>13</v>
      </c>
      <c r="S623" s="629">
        <v>0</v>
      </c>
      <c r="T623" s="626">
        <v>6</v>
      </c>
      <c r="U623" s="560">
        <v>0</v>
      </c>
      <c r="V623" s="581">
        <v>0</v>
      </c>
      <c r="W623" s="581">
        <v>10</v>
      </c>
      <c r="X623" s="581">
        <v>0</v>
      </c>
      <c r="Y623" s="658">
        <v>40</v>
      </c>
      <c r="Z623" s="658">
        <v>6</v>
      </c>
      <c r="AA623" s="119">
        <f>INDEX('SPECIAL CONDITIONS '!$A$9:$D$174,MATCH('PRINT TARIFF'!$E623,'SPECIAL CONDITIONS '!$C$9:$C$174,0),MATCH("ID",'SPECIAL CONDITIONS '!$A$8:$D$8,0))</f>
        <v>143</v>
      </c>
      <c r="AB623" s="117" t="s">
        <v>223</v>
      </c>
      <c r="AC623" s="166" t="s">
        <v>224</v>
      </c>
      <c r="AD623" s="166" t="s">
        <v>225</v>
      </c>
      <c r="AE623" s="166">
        <v>1000</v>
      </c>
      <c r="AF623" s="121">
        <f>HOME!$F$18</f>
        <v>46204</v>
      </c>
      <c r="AG623" s="121">
        <f>HOME!$L$18</f>
        <v>46217</v>
      </c>
      <c r="AH623" s="167" t="b">
        <v>1</v>
      </c>
      <c r="AI623" s="176"/>
      <c r="AJ623" s="172"/>
      <c r="AK623" s="193"/>
      <c r="AL623" s="122"/>
      <c r="AM623" s="122"/>
      <c r="AN623" s="122"/>
      <c r="AO623" s="123"/>
      <c r="AP623" s="123"/>
      <c r="AQ623" s="123"/>
      <c r="AR623" s="123"/>
      <c r="AS623" s="123"/>
      <c r="AT623" s="123"/>
      <c r="AU623" s="123"/>
      <c r="AV623" s="123"/>
      <c r="AW623" s="123"/>
      <c r="AX623" s="123"/>
      <c r="AY623" s="123"/>
      <c r="AZ623" s="123"/>
      <c r="BA623" s="123"/>
      <c r="BB623" s="123"/>
      <c r="BC623" s="123"/>
    </row>
    <row r="624" spans="1:55" s="169" customFormat="1" ht="12.75" customHeight="1" x14ac:dyDescent="0.2">
      <c r="A624" s="411" t="s">
        <v>440</v>
      </c>
      <c r="B624" s="544" t="s">
        <v>237</v>
      </c>
      <c r="C624" s="411" t="s">
        <v>128</v>
      </c>
      <c r="D624" s="584" t="s">
        <v>419</v>
      </c>
      <c r="E624" s="583" t="s">
        <v>467</v>
      </c>
      <c r="F624" s="562" t="s">
        <v>309</v>
      </c>
      <c r="G624" s="556" t="s">
        <v>422</v>
      </c>
      <c r="H624" s="557" t="s">
        <v>39</v>
      </c>
      <c r="I624" s="582">
        <f>'Final CTC'!$P$18</f>
        <v>111</v>
      </c>
      <c r="J624" s="582">
        <f>'Final CTC'!$P$18</f>
        <v>111</v>
      </c>
      <c r="K624" s="582">
        <f>'Final CTC'!$P$18</f>
        <v>111</v>
      </c>
      <c r="L624" s="550" t="s">
        <v>2235</v>
      </c>
      <c r="M624" s="558" t="s">
        <v>362</v>
      </c>
      <c r="N624" s="558">
        <v>41</v>
      </c>
      <c r="O624" s="559">
        <v>0</v>
      </c>
      <c r="P624" s="559">
        <v>0</v>
      </c>
      <c r="Q624" s="559">
        <v>0</v>
      </c>
      <c r="R624" s="624">
        <v>13</v>
      </c>
      <c r="S624" s="629">
        <v>0</v>
      </c>
      <c r="T624" s="626">
        <v>6</v>
      </c>
      <c r="U624" s="560">
        <v>0</v>
      </c>
      <c r="V624" s="581">
        <v>0</v>
      </c>
      <c r="W624" s="581">
        <v>10</v>
      </c>
      <c r="X624" s="581">
        <v>0</v>
      </c>
      <c r="Y624" s="658">
        <v>40</v>
      </c>
      <c r="Z624" s="658">
        <v>6</v>
      </c>
      <c r="AA624" s="119">
        <f>INDEX('SPECIAL CONDITIONS '!$A$9:$D$174,MATCH('PRINT TARIFF'!$E624,'SPECIAL CONDITIONS '!$C$9:$C$174,0),MATCH("ID",'SPECIAL CONDITIONS '!$A$8:$D$8,0))</f>
        <v>143</v>
      </c>
      <c r="AB624" s="117" t="s">
        <v>223</v>
      </c>
      <c r="AC624" s="166" t="s">
        <v>224</v>
      </c>
      <c r="AD624" s="166" t="s">
        <v>225</v>
      </c>
      <c r="AE624" s="166">
        <v>1000</v>
      </c>
      <c r="AF624" s="121">
        <f>HOME!$F$18</f>
        <v>46204</v>
      </c>
      <c r="AG624" s="121">
        <f>HOME!$L$18</f>
        <v>46217</v>
      </c>
      <c r="AH624" s="167" t="b">
        <v>1</v>
      </c>
      <c r="AI624" s="176"/>
      <c r="AJ624" s="172"/>
      <c r="AK624" s="193"/>
      <c r="AL624" s="122"/>
      <c r="AM624" s="122"/>
      <c r="AN624" s="122"/>
      <c r="AO624" s="123"/>
      <c r="AP624" s="123"/>
      <c r="AQ624" s="123"/>
      <c r="AR624" s="123"/>
      <c r="AS624" s="123"/>
      <c r="AT624" s="123"/>
      <c r="AU624" s="123"/>
      <c r="AV624" s="123"/>
      <c r="AW624" s="123"/>
      <c r="AX624" s="123"/>
      <c r="AY624" s="123"/>
      <c r="AZ624" s="123"/>
      <c r="BA624" s="123"/>
      <c r="BB624" s="123"/>
      <c r="BC624" s="123"/>
    </row>
    <row r="625" spans="1:55" s="169" customFormat="1" ht="12.75" customHeight="1" x14ac:dyDescent="0.2">
      <c r="A625" s="411" t="s">
        <v>437</v>
      </c>
      <c r="B625" s="544" t="s">
        <v>238</v>
      </c>
      <c r="C625" s="411" t="s">
        <v>128</v>
      </c>
      <c r="D625" s="584" t="s">
        <v>419</v>
      </c>
      <c r="E625" s="583" t="s">
        <v>467</v>
      </c>
      <c r="F625" s="562" t="s">
        <v>309</v>
      </c>
      <c r="G625" s="556" t="s">
        <v>422</v>
      </c>
      <c r="H625" s="557" t="s">
        <v>39</v>
      </c>
      <c r="I625" s="582">
        <f>'Final CTC'!$P$19</f>
        <v>92</v>
      </c>
      <c r="J625" s="582">
        <f>'Final CTC'!$P$19</f>
        <v>92</v>
      </c>
      <c r="K625" s="582">
        <f>'Final CTC'!$P$19</f>
        <v>92</v>
      </c>
      <c r="L625" s="550" t="s">
        <v>2237</v>
      </c>
      <c r="M625" s="558" t="s">
        <v>305</v>
      </c>
      <c r="N625" s="558">
        <v>34</v>
      </c>
      <c r="O625" s="559">
        <v>0</v>
      </c>
      <c r="P625" s="559">
        <v>0</v>
      </c>
      <c r="Q625" s="559">
        <v>0</v>
      </c>
      <c r="R625" s="624">
        <v>13</v>
      </c>
      <c r="S625" s="629">
        <v>0</v>
      </c>
      <c r="T625" s="626">
        <v>6</v>
      </c>
      <c r="U625" s="560">
        <v>0</v>
      </c>
      <c r="V625" s="560">
        <v>0</v>
      </c>
      <c r="W625" s="581">
        <v>10</v>
      </c>
      <c r="X625" s="581">
        <v>0</v>
      </c>
      <c r="Y625" s="658">
        <v>40</v>
      </c>
      <c r="Z625" s="658">
        <v>6</v>
      </c>
      <c r="AA625" s="119">
        <f>INDEX('SPECIAL CONDITIONS '!$A$9:$D$174,MATCH('PRINT TARIFF'!$E625,'SPECIAL CONDITIONS '!$C$9:$C$174,0),MATCH("ID",'SPECIAL CONDITIONS '!$A$8:$D$8,0))</f>
        <v>143</v>
      </c>
      <c r="AB625" s="117" t="s">
        <v>223</v>
      </c>
      <c r="AC625" s="166" t="s">
        <v>224</v>
      </c>
      <c r="AD625" s="166" t="s">
        <v>225</v>
      </c>
      <c r="AE625" s="166">
        <v>1000</v>
      </c>
      <c r="AF625" s="121">
        <f>HOME!$F$18</f>
        <v>46204</v>
      </c>
      <c r="AG625" s="121">
        <f>HOME!$L$18</f>
        <v>46217</v>
      </c>
      <c r="AH625" s="167" t="b">
        <v>1</v>
      </c>
      <c r="AI625" s="176"/>
      <c r="AJ625" s="172"/>
      <c r="AK625" s="193"/>
      <c r="AL625" s="122"/>
      <c r="AM625" s="122"/>
      <c r="AN625" s="122"/>
      <c r="AO625" s="123"/>
      <c r="AP625" s="123"/>
      <c r="AQ625" s="123"/>
      <c r="AR625" s="123"/>
      <c r="AS625" s="123"/>
      <c r="AT625" s="123"/>
      <c r="AU625" s="123"/>
      <c r="AV625" s="123"/>
      <c r="AW625" s="123"/>
      <c r="AX625" s="123"/>
      <c r="AY625" s="123"/>
      <c r="AZ625" s="123"/>
      <c r="BA625" s="123"/>
      <c r="BB625" s="123"/>
      <c r="BC625" s="123"/>
    </row>
    <row r="626" spans="1:55" s="168" customFormat="1" ht="24" x14ac:dyDescent="0.2">
      <c r="A626" s="411" t="s">
        <v>436</v>
      </c>
      <c r="B626" s="544" t="s">
        <v>239</v>
      </c>
      <c r="C626" s="411" t="s">
        <v>128</v>
      </c>
      <c r="D626" s="584" t="s">
        <v>419</v>
      </c>
      <c r="E626" s="583" t="s">
        <v>467</v>
      </c>
      <c r="F626" s="562" t="s">
        <v>309</v>
      </c>
      <c r="G626" s="556" t="s">
        <v>422</v>
      </c>
      <c r="H626" s="557" t="s">
        <v>39</v>
      </c>
      <c r="I626" s="582">
        <f>'Final CTC'!$P$20</f>
        <v>92</v>
      </c>
      <c r="J626" s="582">
        <f>'Final CTC'!$P$20</f>
        <v>92</v>
      </c>
      <c r="K626" s="582">
        <f>'Final CTC'!$P$20</f>
        <v>92</v>
      </c>
      <c r="L626" s="550" t="s">
        <v>2237</v>
      </c>
      <c r="M626" s="558" t="s">
        <v>305</v>
      </c>
      <c r="N626" s="558">
        <v>31</v>
      </c>
      <c r="O626" s="559">
        <v>0</v>
      </c>
      <c r="P626" s="559">
        <v>0</v>
      </c>
      <c r="Q626" s="559">
        <v>0</v>
      </c>
      <c r="R626" s="624">
        <v>13</v>
      </c>
      <c r="S626" s="629">
        <v>0</v>
      </c>
      <c r="T626" s="626">
        <v>6</v>
      </c>
      <c r="U626" s="560">
        <v>0</v>
      </c>
      <c r="V626" s="560">
        <v>0</v>
      </c>
      <c r="W626" s="581">
        <v>10</v>
      </c>
      <c r="X626" s="581">
        <v>0</v>
      </c>
      <c r="Y626" s="658">
        <v>40</v>
      </c>
      <c r="Z626" s="658">
        <v>6</v>
      </c>
      <c r="AA626" s="119">
        <f>INDEX('SPECIAL CONDITIONS '!$A$9:$D$174,MATCH('PRINT TARIFF'!$E626,'SPECIAL CONDITIONS '!$C$9:$C$174,0),MATCH("ID",'SPECIAL CONDITIONS '!$A$8:$D$8,0))</f>
        <v>143</v>
      </c>
      <c r="AB626" s="117" t="s">
        <v>223</v>
      </c>
      <c r="AC626" s="166" t="s">
        <v>224</v>
      </c>
      <c r="AD626" s="166" t="s">
        <v>225</v>
      </c>
      <c r="AE626" s="166">
        <v>1000</v>
      </c>
      <c r="AF626" s="121">
        <f>HOME!$F$18</f>
        <v>46204</v>
      </c>
      <c r="AG626" s="121">
        <f>HOME!$L$18</f>
        <v>46217</v>
      </c>
      <c r="AH626" s="167" t="b">
        <v>1</v>
      </c>
      <c r="AI626" s="176"/>
      <c r="AJ626" s="172"/>
      <c r="AK626" s="193"/>
      <c r="AL626" s="122"/>
      <c r="AM626" s="122"/>
      <c r="AN626" s="122"/>
      <c r="AO626" s="123"/>
      <c r="AP626" s="123"/>
      <c r="AQ626" s="123"/>
      <c r="AR626" s="123"/>
      <c r="AS626" s="123"/>
      <c r="AT626" s="123"/>
      <c r="AU626" s="123"/>
      <c r="AV626" s="123"/>
      <c r="AW626" s="123"/>
      <c r="AX626" s="123"/>
      <c r="AY626" s="123"/>
      <c r="AZ626" s="123"/>
      <c r="BA626" s="123"/>
      <c r="BB626" s="123"/>
      <c r="BC626" s="123"/>
    </row>
    <row r="627" spans="1:55" s="168" customFormat="1" ht="24" x14ac:dyDescent="0.2">
      <c r="A627" s="411" t="s">
        <v>439</v>
      </c>
      <c r="B627" s="544" t="s">
        <v>235</v>
      </c>
      <c r="C627" s="411" t="s">
        <v>128</v>
      </c>
      <c r="D627" s="583" t="s">
        <v>419</v>
      </c>
      <c r="E627" s="583" t="s">
        <v>468</v>
      </c>
      <c r="F627" s="565" t="s">
        <v>310</v>
      </c>
      <c r="G627" s="566" t="s">
        <v>423</v>
      </c>
      <c r="H627" s="557" t="s">
        <v>39</v>
      </c>
      <c r="I627" s="582">
        <f>'Final CTC'!$B$7</f>
        <v>131</v>
      </c>
      <c r="J627" s="582">
        <f>'Final CTC'!$B$7</f>
        <v>131</v>
      </c>
      <c r="K627" s="582">
        <f>'Final CTC'!$B$7</f>
        <v>131</v>
      </c>
      <c r="L627" s="550" t="s">
        <v>2291</v>
      </c>
      <c r="M627" s="558" t="s">
        <v>238</v>
      </c>
      <c r="N627" s="558">
        <v>30</v>
      </c>
      <c r="O627" s="559">
        <v>0</v>
      </c>
      <c r="P627" s="559">
        <v>0</v>
      </c>
      <c r="Q627" s="559">
        <v>0</v>
      </c>
      <c r="R627" s="624">
        <v>13</v>
      </c>
      <c r="S627" s="629">
        <v>0</v>
      </c>
      <c r="T627" s="626">
        <v>6</v>
      </c>
      <c r="U627" s="560">
        <v>0</v>
      </c>
      <c r="V627" s="581">
        <v>0</v>
      </c>
      <c r="W627" s="581">
        <v>10</v>
      </c>
      <c r="X627" s="581">
        <v>0</v>
      </c>
      <c r="Y627" s="658">
        <v>40</v>
      </c>
      <c r="Z627" s="658">
        <v>2</v>
      </c>
      <c r="AA627" s="119">
        <f>INDEX('SPECIAL CONDITIONS '!$A$9:$D$174,MATCH('PRINT TARIFF'!$E627,'SPECIAL CONDITIONS '!$C$9:$C$174,0),MATCH("ID",'SPECIAL CONDITIONS '!$A$8:$D$8,0))</f>
        <v>144</v>
      </c>
      <c r="AB627" s="117" t="s">
        <v>223</v>
      </c>
      <c r="AC627" s="166" t="s">
        <v>224</v>
      </c>
      <c r="AD627" s="166" t="s">
        <v>225</v>
      </c>
      <c r="AE627" s="166">
        <v>1000</v>
      </c>
      <c r="AF627" s="121">
        <f>HOME!$F$18</f>
        <v>46204</v>
      </c>
      <c r="AG627" s="121">
        <f>HOME!$L$18</f>
        <v>46217</v>
      </c>
      <c r="AH627" s="167" t="b">
        <v>1</v>
      </c>
      <c r="AI627" s="176"/>
      <c r="AJ627" s="172"/>
      <c r="AK627" s="193"/>
      <c r="AL627" s="122"/>
      <c r="AM627" s="122"/>
      <c r="AN627" s="122"/>
      <c r="AO627" s="123"/>
      <c r="AP627" s="123"/>
      <c r="AQ627" s="123"/>
      <c r="AR627" s="123"/>
      <c r="AS627" s="123"/>
      <c r="AT627" s="123"/>
      <c r="AU627" s="123"/>
      <c r="AV627" s="123"/>
      <c r="AW627" s="123"/>
      <c r="AX627" s="123"/>
      <c r="AY627" s="123"/>
      <c r="AZ627" s="123"/>
      <c r="BA627" s="123"/>
      <c r="BB627" s="123"/>
      <c r="BC627" s="123"/>
    </row>
    <row r="628" spans="1:55" s="168" customFormat="1" ht="24" x14ac:dyDescent="0.2">
      <c r="A628" s="411" t="s">
        <v>438</v>
      </c>
      <c r="B628" s="544" t="s">
        <v>236</v>
      </c>
      <c r="C628" s="411" t="s">
        <v>128</v>
      </c>
      <c r="D628" s="583" t="s">
        <v>419</v>
      </c>
      <c r="E628" s="583" t="s">
        <v>468</v>
      </c>
      <c r="F628" s="565" t="s">
        <v>310</v>
      </c>
      <c r="G628" s="566" t="s">
        <v>423</v>
      </c>
      <c r="H628" s="557" t="s">
        <v>39</v>
      </c>
      <c r="I628" s="582">
        <f>'Final CTC'!$B$8</f>
        <v>90</v>
      </c>
      <c r="J628" s="582">
        <f>'Final CTC'!$B$8</f>
        <v>90</v>
      </c>
      <c r="K628" s="582">
        <f>'Final CTC'!$B$8</f>
        <v>90</v>
      </c>
      <c r="L628" s="550" t="s">
        <v>2239</v>
      </c>
      <c r="M628" s="558"/>
      <c r="N628" s="558">
        <v>40</v>
      </c>
      <c r="O628" s="559">
        <v>0</v>
      </c>
      <c r="P628" s="559">
        <v>0</v>
      </c>
      <c r="Q628" s="559">
        <v>0</v>
      </c>
      <c r="R628" s="624">
        <v>13</v>
      </c>
      <c r="S628" s="629">
        <v>0</v>
      </c>
      <c r="T628" s="626">
        <v>6</v>
      </c>
      <c r="U628" s="560">
        <v>0</v>
      </c>
      <c r="V628" s="560">
        <v>0</v>
      </c>
      <c r="W628" s="581">
        <v>10</v>
      </c>
      <c r="X628" s="581">
        <v>0</v>
      </c>
      <c r="Y628" s="658">
        <v>40</v>
      </c>
      <c r="Z628" s="658">
        <v>2</v>
      </c>
      <c r="AA628" s="119">
        <f>INDEX('SPECIAL CONDITIONS '!$A$9:$D$174,MATCH('PRINT TARIFF'!$E628,'SPECIAL CONDITIONS '!$C$9:$C$174,0),MATCH("ID",'SPECIAL CONDITIONS '!$A$8:$D$8,0))</f>
        <v>144</v>
      </c>
      <c r="AB628" s="117" t="s">
        <v>223</v>
      </c>
      <c r="AC628" s="166" t="s">
        <v>224</v>
      </c>
      <c r="AD628" s="166" t="s">
        <v>225</v>
      </c>
      <c r="AE628" s="166">
        <v>1000</v>
      </c>
      <c r="AF628" s="121">
        <f>HOME!$F$18</f>
        <v>46204</v>
      </c>
      <c r="AG628" s="121">
        <f>HOME!$L$18</f>
        <v>46217</v>
      </c>
      <c r="AH628" s="167" t="b">
        <v>1</v>
      </c>
      <c r="AI628" s="176"/>
      <c r="AJ628" s="172"/>
      <c r="AK628" s="193"/>
      <c r="AL628" s="122"/>
      <c r="AM628" s="122"/>
      <c r="AN628" s="122"/>
      <c r="AO628" s="123"/>
      <c r="AP628" s="123"/>
      <c r="AQ628" s="123"/>
      <c r="AR628" s="123"/>
      <c r="AS628" s="123"/>
      <c r="AT628" s="123"/>
      <c r="AU628" s="123"/>
      <c r="AV628" s="123"/>
      <c r="AW628" s="123"/>
      <c r="AX628" s="123"/>
      <c r="AY628" s="123"/>
      <c r="AZ628" s="123"/>
      <c r="BA628" s="123"/>
      <c r="BB628" s="123"/>
      <c r="BC628" s="123"/>
    </row>
    <row r="629" spans="1:55" s="168" customFormat="1" ht="24" x14ac:dyDescent="0.2">
      <c r="A629" s="411" t="s">
        <v>440</v>
      </c>
      <c r="B629" s="544" t="s">
        <v>237</v>
      </c>
      <c r="C629" s="411" t="s">
        <v>128</v>
      </c>
      <c r="D629" s="583" t="s">
        <v>419</v>
      </c>
      <c r="E629" s="583" t="s">
        <v>468</v>
      </c>
      <c r="F629" s="565" t="s">
        <v>310</v>
      </c>
      <c r="G629" s="566" t="s">
        <v>423</v>
      </c>
      <c r="H629" s="557" t="s">
        <v>39</v>
      </c>
      <c r="I629" s="582">
        <f>'Final CTC'!$B$9</f>
        <v>107</v>
      </c>
      <c r="J629" s="582">
        <f>'Final CTC'!$B$9</f>
        <v>107</v>
      </c>
      <c r="K629" s="582">
        <f>'Final CTC'!$B$9</f>
        <v>107</v>
      </c>
      <c r="L629" s="550" t="s">
        <v>2239</v>
      </c>
      <c r="M629" s="558"/>
      <c r="N629" s="558">
        <v>41</v>
      </c>
      <c r="O629" s="559">
        <v>0</v>
      </c>
      <c r="P629" s="559">
        <v>0</v>
      </c>
      <c r="Q629" s="559">
        <v>0</v>
      </c>
      <c r="R629" s="624">
        <v>13</v>
      </c>
      <c r="S629" s="629">
        <v>0</v>
      </c>
      <c r="T629" s="626">
        <v>6</v>
      </c>
      <c r="U629" s="560">
        <v>0</v>
      </c>
      <c r="V629" s="581">
        <v>0</v>
      </c>
      <c r="W629" s="581">
        <v>10</v>
      </c>
      <c r="X629" s="581">
        <v>0</v>
      </c>
      <c r="Y629" s="658">
        <v>40</v>
      </c>
      <c r="Z629" s="658">
        <v>6</v>
      </c>
      <c r="AA629" s="119">
        <f>INDEX('SPECIAL CONDITIONS '!$A$9:$D$174,MATCH('PRINT TARIFF'!$E629,'SPECIAL CONDITIONS '!$C$9:$C$174,0),MATCH("ID",'SPECIAL CONDITIONS '!$A$8:$D$8,0))</f>
        <v>144</v>
      </c>
      <c r="AB629" s="117" t="s">
        <v>223</v>
      </c>
      <c r="AC629" s="166" t="s">
        <v>224</v>
      </c>
      <c r="AD629" s="166" t="s">
        <v>225</v>
      </c>
      <c r="AE629" s="166">
        <v>1000</v>
      </c>
      <c r="AF629" s="121">
        <f>HOME!$F$18</f>
        <v>46204</v>
      </c>
      <c r="AG629" s="121">
        <f>HOME!$L$18</f>
        <v>46217</v>
      </c>
      <c r="AH629" s="167" t="b">
        <v>1</v>
      </c>
      <c r="AI629" s="176"/>
      <c r="AJ629" s="172"/>
      <c r="AK629" s="193"/>
      <c r="AL629" s="122"/>
      <c r="AM629" s="122"/>
      <c r="AN629" s="122"/>
      <c r="AO629" s="123"/>
      <c r="AP629" s="123"/>
      <c r="AQ629" s="123"/>
      <c r="AR629" s="123"/>
      <c r="AS629" s="123"/>
      <c r="AT629" s="123"/>
      <c r="AU629" s="123"/>
      <c r="AV629" s="123"/>
      <c r="AW629" s="123"/>
      <c r="AX629" s="123"/>
      <c r="AY629" s="123"/>
      <c r="AZ629" s="123"/>
      <c r="BA629" s="123"/>
      <c r="BB629" s="123"/>
      <c r="BC629" s="123"/>
    </row>
    <row r="630" spans="1:55" s="168" customFormat="1" ht="24" x14ac:dyDescent="0.2">
      <c r="A630" s="411" t="s">
        <v>437</v>
      </c>
      <c r="B630" s="544" t="s">
        <v>238</v>
      </c>
      <c r="C630" s="411" t="s">
        <v>128</v>
      </c>
      <c r="D630" s="583" t="s">
        <v>419</v>
      </c>
      <c r="E630" s="583" t="s">
        <v>468</v>
      </c>
      <c r="F630" s="565" t="s">
        <v>310</v>
      </c>
      <c r="G630" s="566" t="s">
        <v>423</v>
      </c>
      <c r="H630" s="557" t="s">
        <v>39</v>
      </c>
      <c r="I630" s="582">
        <f>'Final CTC'!$B$10</f>
        <v>74</v>
      </c>
      <c r="J630" s="582">
        <f>'Final CTC'!$B$10</f>
        <v>74</v>
      </c>
      <c r="K630" s="582">
        <f>'Final CTC'!$B$10</f>
        <v>74</v>
      </c>
      <c r="L630" s="550" t="s">
        <v>2239</v>
      </c>
      <c r="M630" s="558"/>
      <c r="N630" s="558">
        <v>28</v>
      </c>
      <c r="O630" s="559">
        <v>0</v>
      </c>
      <c r="P630" s="559">
        <v>0</v>
      </c>
      <c r="Q630" s="559">
        <v>0</v>
      </c>
      <c r="R630" s="624">
        <v>13</v>
      </c>
      <c r="S630" s="629">
        <v>0</v>
      </c>
      <c r="T630" s="626">
        <v>6</v>
      </c>
      <c r="U630" s="560">
        <v>0</v>
      </c>
      <c r="V630" s="560">
        <v>0</v>
      </c>
      <c r="W630" s="581">
        <v>10</v>
      </c>
      <c r="X630" s="581">
        <v>0</v>
      </c>
      <c r="Y630" s="658">
        <v>40</v>
      </c>
      <c r="Z630" s="658">
        <v>2</v>
      </c>
      <c r="AA630" s="119">
        <f>INDEX('SPECIAL CONDITIONS '!$A$9:$D$174,MATCH('PRINT TARIFF'!$E630,'SPECIAL CONDITIONS '!$C$9:$C$174,0),MATCH("ID",'SPECIAL CONDITIONS '!$A$8:$D$8,0))</f>
        <v>144</v>
      </c>
      <c r="AB630" s="117" t="s">
        <v>223</v>
      </c>
      <c r="AC630" s="166" t="s">
        <v>224</v>
      </c>
      <c r="AD630" s="166" t="s">
        <v>225</v>
      </c>
      <c r="AE630" s="166">
        <v>1000</v>
      </c>
      <c r="AF630" s="121">
        <f>HOME!$F$18</f>
        <v>46204</v>
      </c>
      <c r="AG630" s="121">
        <f>HOME!$L$18</f>
        <v>46217</v>
      </c>
      <c r="AH630" s="167" t="b">
        <v>1</v>
      </c>
      <c r="AI630" s="176"/>
      <c r="AJ630" s="172"/>
      <c r="AK630" s="193"/>
      <c r="AL630" s="122"/>
      <c r="AM630" s="122"/>
      <c r="AN630" s="122"/>
      <c r="AO630" s="123"/>
      <c r="AP630" s="123"/>
      <c r="AQ630" s="123"/>
      <c r="AR630" s="123"/>
      <c r="AS630" s="123"/>
      <c r="AT630" s="123"/>
      <c r="AU630" s="123"/>
      <c r="AV630" s="123"/>
      <c r="AW630" s="123"/>
      <c r="AX630" s="123"/>
      <c r="AY630" s="123"/>
      <c r="AZ630" s="123"/>
      <c r="BA630" s="123"/>
      <c r="BB630" s="123"/>
      <c r="BC630" s="123"/>
    </row>
    <row r="631" spans="1:55" s="168" customFormat="1" ht="24" x14ac:dyDescent="0.2">
      <c r="A631" s="411" t="s">
        <v>436</v>
      </c>
      <c r="B631" s="544" t="s">
        <v>239</v>
      </c>
      <c r="C631" s="411" t="s">
        <v>128</v>
      </c>
      <c r="D631" s="583" t="s">
        <v>419</v>
      </c>
      <c r="E631" s="583" t="s">
        <v>468</v>
      </c>
      <c r="F631" s="565" t="s">
        <v>310</v>
      </c>
      <c r="G631" s="566" t="s">
        <v>423</v>
      </c>
      <c r="H631" s="557" t="s">
        <v>39</v>
      </c>
      <c r="I631" s="582">
        <f>'Final CTC'!$B$11</f>
        <v>76</v>
      </c>
      <c r="J631" s="582">
        <f>'Final CTC'!$B$11</f>
        <v>76</v>
      </c>
      <c r="K631" s="582">
        <f>'Final CTC'!$B$11</f>
        <v>76</v>
      </c>
      <c r="L631" s="550" t="s">
        <v>2239</v>
      </c>
      <c r="M631" s="558"/>
      <c r="N631" s="558">
        <v>26</v>
      </c>
      <c r="O631" s="559">
        <v>0</v>
      </c>
      <c r="P631" s="559">
        <v>0</v>
      </c>
      <c r="Q631" s="559">
        <v>0</v>
      </c>
      <c r="R631" s="624">
        <v>13</v>
      </c>
      <c r="S631" s="629">
        <v>0</v>
      </c>
      <c r="T631" s="626">
        <v>6</v>
      </c>
      <c r="U631" s="560">
        <v>0</v>
      </c>
      <c r="V631" s="560">
        <v>0</v>
      </c>
      <c r="W631" s="581">
        <v>10</v>
      </c>
      <c r="X631" s="581">
        <v>0</v>
      </c>
      <c r="Y631" s="658">
        <v>40</v>
      </c>
      <c r="Z631" s="658">
        <v>2</v>
      </c>
      <c r="AA631" s="119">
        <f>INDEX('SPECIAL CONDITIONS '!$A$9:$D$174,MATCH('PRINT TARIFF'!$E631,'SPECIAL CONDITIONS '!$C$9:$C$174,0),MATCH("ID",'SPECIAL CONDITIONS '!$A$8:$D$8,0))</f>
        <v>144</v>
      </c>
      <c r="AB631" s="117" t="s">
        <v>223</v>
      </c>
      <c r="AC631" s="166" t="s">
        <v>224</v>
      </c>
      <c r="AD631" s="166" t="s">
        <v>225</v>
      </c>
      <c r="AE631" s="166">
        <v>1000</v>
      </c>
      <c r="AF631" s="121">
        <f>HOME!$F$18</f>
        <v>46204</v>
      </c>
      <c r="AG631" s="121">
        <f>HOME!$L$18</f>
        <v>46217</v>
      </c>
      <c r="AH631" s="167" t="b">
        <v>1</v>
      </c>
      <c r="AI631" s="176"/>
      <c r="AJ631" s="172"/>
      <c r="AK631" s="193"/>
      <c r="AL631" s="122"/>
      <c r="AM631" s="122"/>
      <c r="AN631" s="122"/>
      <c r="AO631" s="123"/>
      <c r="AP631" s="123"/>
      <c r="AQ631" s="123"/>
      <c r="AR631" s="123"/>
      <c r="AS631" s="123"/>
      <c r="AT631" s="123"/>
      <c r="AU631" s="123"/>
      <c r="AV631" s="123"/>
      <c r="AW631" s="123"/>
      <c r="AX631" s="123"/>
      <c r="AY631" s="123"/>
      <c r="AZ631" s="123"/>
      <c r="BA631" s="123"/>
      <c r="BB631" s="123"/>
      <c r="BC631" s="123"/>
    </row>
    <row r="632" spans="1:55" s="168" customFormat="1" ht="24" x14ac:dyDescent="0.2">
      <c r="A632" s="411" t="s">
        <v>439</v>
      </c>
      <c r="B632" s="544" t="s">
        <v>235</v>
      </c>
      <c r="C632" s="411" t="s">
        <v>128</v>
      </c>
      <c r="D632" s="583" t="s">
        <v>419</v>
      </c>
      <c r="E632" s="583" t="s">
        <v>483</v>
      </c>
      <c r="F632" s="565" t="s">
        <v>484</v>
      </c>
      <c r="G632" s="566" t="s">
        <v>2103</v>
      </c>
      <c r="H632" s="557" t="s">
        <v>39</v>
      </c>
      <c r="I632" s="582">
        <f>'Final CTC'!$D$7</f>
        <v>173</v>
      </c>
      <c r="J632" s="582">
        <f>'Final CTC'!$D$7</f>
        <v>173</v>
      </c>
      <c r="K632" s="582">
        <f>'Final CTC'!$D$7</f>
        <v>173</v>
      </c>
      <c r="L632" s="550" t="s">
        <v>2291</v>
      </c>
      <c r="M632" s="558" t="s">
        <v>238</v>
      </c>
      <c r="N632" s="558">
        <v>30</v>
      </c>
      <c r="O632" s="559">
        <v>0</v>
      </c>
      <c r="P632" s="559">
        <v>0</v>
      </c>
      <c r="Q632" s="559">
        <v>0</v>
      </c>
      <c r="R632" s="624">
        <v>13</v>
      </c>
      <c r="S632" s="629">
        <v>0</v>
      </c>
      <c r="T632" s="626">
        <v>6</v>
      </c>
      <c r="U632" s="560">
        <v>0</v>
      </c>
      <c r="V632" s="581">
        <v>0</v>
      </c>
      <c r="W632" s="581">
        <v>10</v>
      </c>
      <c r="X632" s="581">
        <v>0</v>
      </c>
      <c r="Y632" s="658">
        <v>40</v>
      </c>
      <c r="Z632" s="658">
        <v>6</v>
      </c>
      <c r="AA632" s="119">
        <f>INDEX('SPECIAL CONDITIONS '!$A$9:$D$174,MATCH('PRINT TARIFF'!$E632,'SPECIAL CONDITIONS '!$C$9:$C$174,0),MATCH("ID",'SPECIAL CONDITIONS '!$A$8:$D$8,0))</f>
        <v>145</v>
      </c>
      <c r="AB632" s="117" t="s">
        <v>223</v>
      </c>
      <c r="AC632" s="166" t="s">
        <v>224</v>
      </c>
      <c r="AD632" s="166" t="s">
        <v>225</v>
      </c>
      <c r="AE632" s="166">
        <v>1000</v>
      </c>
      <c r="AF632" s="121">
        <f>HOME!$F$18</f>
        <v>46204</v>
      </c>
      <c r="AG632" s="121">
        <f>HOME!$L$18</f>
        <v>46217</v>
      </c>
      <c r="AH632" s="167" t="b">
        <v>1</v>
      </c>
      <c r="AI632" s="176"/>
      <c r="AJ632" s="172"/>
      <c r="AK632" s="193"/>
      <c r="AL632" s="122"/>
      <c r="AM632" s="122"/>
      <c r="AN632" s="122"/>
      <c r="AO632" s="123"/>
      <c r="AP632" s="123"/>
      <c r="AQ632" s="123"/>
      <c r="AR632" s="123"/>
      <c r="AS632" s="123"/>
      <c r="AT632" s="123"/>
      <c r="AU632" s="123"/>
      <c r="AV632" s="123"/>
      <c r="AW632" s="123"/>
      <c r="AX632" s="123"/>
      <c r="AY632" s="123"/>
      <c r="AZ632" s="123"/>
      <c r="BA632" s="123"/>
      <c r="BB632" s="123"/>
      <c r="BC632" s="123"/>
    </row>
    <row r="633" spans="1:55" s="168" customFormat="1" ht="24" x14ac:dyDescent="0.2">
      <c r="A633" s="411" t="s">
        <v>438</v>
      </c>
      <c r="B633" s="544" t="s">
        <v>236</v>
      </c>
      <c r="C633" s="411" t="s">
        <v>128</v>
      </c>
      <c r="D633" s="583" t="s">
        <v>419</v>
      </c>
      <c r="E633" s="583" t="s">
        <v>483</v>
      </c>
      <c r="F633" s="565" t="s">
        <v>484</v>
      </c>
      <c r="G633" s="566" t="s">
        <v>2103</v>
      </c>
      <c r="H633" s="557" t="s">
        <v>39</v>
      </c>
      <c r="I633" s="582">
        <f>'Final CTC'!$D$8</f>
        <v>132</v>
      </c>
      <c r="J633" s="582">
        <f>'Final CTC'!$D$8</f>
        <v>132</v>
      </c>
      <c r="K633" s="582">
        <f>'Final CTC'!$D$8</f>
        <v>132</v>
      </c>
      <c r="L633" s="550" t="s">
        <v>2235</v>
      </c>
      <c r="M633" s="558" t="s">
        <v>362</v>
      </c>
      <c r="N633" s="558">
        <v>40</v>
      </c>
      <c r="O633" s="559">
        <v>0</v>
      </c>
      <c r="P633" s="559">
        <v>0</v>
      </c>
      <c r="Q633" s="559">
        <v>0</v>
      </c>
      <c r="R633" s="624">
        <v>13</v>
      </c>
      <c r="S633" s="629">
        <v>0</v>
      </c>
      <c r="T633" s="626">
        <v>6</v>
      </c>
      <c r="U633" s="560">
        <v>0</v>
      </c>
      <c r="V633" s="581">
        <v>0</v>
      </c>
      <c r="W633" s="581">
        <v>10</v>
      </c>
      <c r="X633" s="581">
        <v>0</v>
      </c>
      <c r="Y633" s="658">
        <v>40</v>
      </c>
      <c r="Z633" s="658">
        <v>6</v>
      </c>
      <c r="AA633" s="119">
        <f>INDEX('SPECIAL CONDITIONS '!$A$9:$D$174,MATCH('PRINT TARIFF'!$E633,'SPECIAL CONDITIONS '!$C$9:$C$174,0),MATCH("ID",'SPECIAL CONDITIONS '!$A$8:$D$8,0))</f>
        <v>145</v>
      </c>
      <c r="AB633" s="117" t="s">
        <v>223</v>
      </c>
      <c r="AC633" s="166" t="s">
        <v>224</v>
      </c>
      <c r="AD633" s="166" t="s">
        <v>225</v>
      </c>
      <c r="AE633" s="166">
        <v>1000</v>
      </c>
      <c r="AF633" s="121">
        <f>HOME!$F$18</f>
        <v>46204</v>
      </c>
      <c r="AG633" s="121">
        <f>HOME!$L$18</f>
        <v>46217</v>
      </c>
      <c r="AH633" s="167" t="b">
        <v>1</v>
      </c>
      <c r="AI633" s="176"/>
      <c r="AJ633" s="172"/>
      <c r="AK633" s="193"/>
      <c r="AL633" s="122"/>
      <c r="AM633" s="122"/>
      <c r="AN633" s="122"/>
      <c r="AO633" s="123"/>
      <c r="AP633" s="123"/>
      <c r="AQ633" s="123"/>
      <c r="AR633" s="123"/>
      <c r="AS633" s="123"/>
      <c r="AT633" s="123"/>
      <c r="AU633" s="123"/>
      <c r="AV633" s="123"/>
      <c r="AW633" s="123"/>
      <c r="AX633" s="123"/>
      <c r="AY633" s="123"/>
      <c r="AZ633" s="123"/>
      <c r="BA633" s="123"/>
      <c r="BB633" s="123"/>
      <c r="BC633" s="123"/>
    </row>
    <row r="634" spans="1:55" s="168" customFormat="1" ht="24" x14ac:dyDescent="0.2">
      <c r="A634" s="411" t="s">
        <v>440</v>
      </c>
      <c r="B634" s="544" t="s">
        <v>237</v>
      </c>
      <c r="C634" s="411" t="s">
        <v>128</v>
      </c>
      <c r="D634" s="583" t="s">
        <v>419</v>
      </c>
      <c r="E634" s="583" t="s">
        <v>483</v>
      </c>
      <c r="F634" s="565" t="s">
        <v>484</v>
      </c>
      <c r="G634" s="566" t="s">
        <v>2103</v>
      </c>
      <c r="H634" s="557" t="s">
        <v>39</v>
      </c>
      <c r="I634" s="582">
        <f>'Final CTC'!$D$9</f>
        <v>129</v>
      </c>
      <c r="J634" s="582">
        <f>'Final CTC'!$D$9</f>
        <v>129</v>
      </c>
      <c r="K634" s="582">
        <f>'Final CTC'!$D$9</f>
        <v>129</v>
      </c>
      <c r="L634" s="550" t="s">
        <v>2235</v>
      </c>
      <c r="M634" s="558" t="s">
        <v>362</v>
      </c>
      <c r="N634" s="558">
        <v>41</v>
      </c>
      <c r="O634" s="559">
        <v>0</v>
      </c>
      <c r="P634" s="559">
        <v>0</v>
      </c>
      <c r="Q634" s="559">
        <v>0</v>
      </c>
      <c r="R634" s="624">
        <v>13</v>
      </c>
      <c r="S634" s="629">
        <v>0</v>
      </c>
      <c r="T634" s="626">
        <v>6</v>
      </c>
      <c r="U634" s="560">
        <v>0</v>
      </c>
      <c r="V634" s="581">
        <v>0</v>
      </c>
      <c r="W634" s="581">
        <v>10</v>
      </c>
      <c r="X634" s="581">
        <v>0</v>
      </c>
      <c r="Y634" s="658">
        <v>40</v>
      </c>
      <c r="Z634" s="658">
        <v>6</v>
      </c>
      <c r="AA634" s="119">
        <f>INDEX('SPECIAL CONDITIONS '!$A$9:$D$174,MATCH('PRINT TARIFF'!$E634,'SPECIAL CONDITIONS '!$C$9:$C$174,0),MATCH("ID",'SPECIAL CONDITIONS '!$A$8:$D$8,0))</f>
        <v>145</v>
      </c>
      <c r="AB634" s="117" t="s">
        <v>223</v>
      </c>
      <c r="AC634" s="166" t="s">
        <v>224</v>
      </c>
      <c r="AD634" s="166" t="s">
        <v>225</v>
      </c>
      <c r="AE634" s="166">
        <v>1000</v>
      </c>
      <c r="AF634" s="121">
        <f>HOME!$F$18</f>
        <v>46204</v>
      </c>
      <c r="AG634" s="121">
        <f>HOME!$L$18</f>
        <v>46217</v>
      </c>
      <c r="AH634" s="167" t="b">
        <v>1</v>
      </c>
      <c r="AI634" s="176"/>
      <c r="AJ634" s="172"/>
      <c r="AK634" s="193"/>
      <c r="AL634" s="122"/>
      <c r="AM634" s="122"/>
      <c r="AN634" s="122"/>
      <c r="AO634" s="123"/>
      <c r="AP634" s="123"/>
      <c r="AQ634" s="123"/>
      <c r="AR634" s="123"/>
      <c r="AS634" s="123"/>
      <c r="AT634" s="123"/>
      <c r="AU634" s="123"/>
      <c r="AV634" s="123"/>
      <c r="AW634" s="123"/>
      <c r="AX634" s="123"/>
      <c r="AY634" s="123"/>
      <c r="AZ634" s="123"/>
      <c r="BA634" s="123"/>
      <c r="BB634" s="123"/>
      <c r="BC634" s="123"/>
    </row>
    <row r="635" spans="1:55" s="168" customFormat="1" ht="24" x14ac:dyDescent="0.2">
      <c r="A635" s="411" t="s">
        <v>437</v>
      </c>
      <c r="B635" s="544" t="s">
        <v>238</v>
      </c>
      <c r="C635" s="411" t="s">
        <v>128</v>
      </c>
      <c r="D635" s="583" t="s">
        <v>419</v>
      </c>
      <c r="E635" s="583" t="s">
        <v>483</v>
      </c>
      <c r="F635" s="565" t="s">
        <v>484</v>
      </c>
      <c r="G635" s="566" t="s">
        <v>2103</v>
      </c>
      <c r="H635" s="557" t="s">
        <v>39</v>
      </c>
      <c r="I635" s="582">
        <f>'Final CTC'!$D$10</f>
        <v>145</v>
      </c>
      <c r="J635" s="582">
        <f>'Final CTC'!$D$10</f>
        <v>145</v>
      </c>
      <c r="K635" s="582">
        <f>'Final CTC'!$D$10</f>
        <v>145</v>
      </c>
      <c r="L635" s="550" t="s">
        <v>2235</v>
      </c>
      <c r="M635" s="558" t="s">
        <v>362</v>
      </c>
      <c r="N635" s="558">
        <v>28</v>
      </c>
      <c r="O635" s="559">
        <v>0</v>
      </c>
      <c r="P635" s="559">
        <v>0</v>
      </c>
      <c r="Q635" s="559">
        <v>0</v>
      </c>
      <c r="R635" s="624">
        <v>13</v>
      </c>
      <c r="S635" s="629">
        <v>0</v>
      </c>
      <c r="T635" s="626">
        <v>6</v>
      </c>
      <c r="U635" s="560">
        <v>0</v>
      </c>
      <c r="V635" s="581">
        <v>0</v>
      </c>
      <c r="W635" s="581">
        <v>10</v>
      </c>
      <c r="X635" s="581">
        <v>0</v>
      </c>
      <c r="Y635" s="658">
        <v>40</v>
      </c>
      <c r="Z635" s="658">
        <v>6</v>
      </c>
      <c r="AA635" s="119">
        <f>INDEX('SPECIAL CONDITIONS '!$A$9:$D$174,MATCH('PRINT TARIFF'!$E635,'SPECIAL CONDITIONS '!$C$9:$C$174,0),MATCH("ID",'SPECIAL CONDITIONS '!$A$8:$D$8,0))</f>
        <v>145</v>
      </c>
      <c r="AB635" s="117" t="s">
        <v>223</v>
      </c>
      <c r="AC635" s="166" t="s">
        <v>224</v>
      </c>
      <c r="AD635" s="166" t="s">
        <v>225</v>
      </c>
      <c r="AE635" s="166">
        <v>1000</v>
      </c>
      <c r="AF635" s="121">
        <f>HOME!$F$18</f>
        <v>46204</v>
      </c>
      <c r="AG635" s="121">
        <f>HOME!$L$18</f>
        <v>46217</v>
      </c>
      <c r="AH635" s="167" t="b">
        <v>1</v>
      </c>
      <c r="AI635" s="176"/>
      <c r="AJ635" s="172"/>
      <c r="AK635" s="193"/>
      <c r="AL635" s="122"/>
      <c r="AM635" s="122"/>
      <c r="AN635" s="122"/>
      <c r="AO635" s="123"/>
      <c r="AP635" s="123"/>
      <c r="AQ635" s="123"/>
      <c r="AR635" s="123"/>
      <c r="AS635" s="123"/>
      <c r="AT635" s="123"/>
      <c r="AU635" s="123"/>
      <c r="AV635" s="123"/>
      <c r="AW635" s="123"/>
      <c r="AX635" s="123"/>
      <c r="AY635" s="123"/>
      <c r="AZ635" s="123"/>
      <c r="BA635" s="123"/>
      <c r="BB635" s="123"/>
      <c r="BC635" s="123"/>
    </row>
    <row r="636" spans="1:55" s="168" customFormat="1" ht="24" x14ac:dyDescent="0.2">
      <c r="A636" s="411" t="s">
        <v>436</v>
      </c>
      <c r="B636" s="544" t="s">
        <v>239</v>
      </c>
      <c r="C636" s="411" t="s">
        <v>128</v>
      </c>
      <c r="D636" s="583" t="s">
        <v>419</v>
      </c>
      <c r="E636" s="583" t="s">
        <v>483</v>
      </c>
      <c r="F636" s="565" t="s">
        <v>484</v>
      </c>
      <c r="G636" s="566" t="s">
        <v>2103</v>
      </c>
      <c r="H636" s="557" t="s">
        <v>39</v>
      </c>
      <c r="I636" s="582">
        <f>'Final CTC'!$D$11</f>
        <v>145</v>
      </c>
      <c r="J636" s="582">
        <f>'Final CTC'!$D$11</f>
        <v>145</v>
      </c>
      <c r="K636" s="582">
        <f>'Final CTC'!$D$11</f>
        <v>145</v>
      </c>
      <c r="L636" s="550" t="s">
        <v>2235</v>
      </c>
      <c r="M636" s="558" t="s">
        <v>362</v>
      </c>
      <c r="N636" s="558">
        <v>26</v>
      </c>
      <c r="O636" s="559">
        <v>0</v>
      </c>
      <c r="P636" s="559">
        <v>0</v>
      </c>
      <c r="Q636" s="559">
        <v>0</v>
      </c>
      <c r="R636" s="624">
        <v>13</v>
      </c>
      <c r="S636" s="629">
        <v>0</v>
      </c>
      <c r="T636" s="626">
        <v>6</v>
      </c>
      <c r="U636" s="560">
        <v>0</v>
      </c>
      <c r="V636" s="581">
        <v>0</v>
      </c>
      <c r="W636" s="581">
        <v>10</v>
      </c>
      <c r="X636" s="581">
        <v>0</v>
      </c>
      <c r="Y636" s="658">
        <v>40</v>
      </c>
      <c r="Z636" s="658">
        <v>6</v>
      </c>
      <c r="AA636" s="119">
        <f>INDEX('SPECIAL CONDITIONS '!$A$9:$D$174,MATCH('PRINT TARIFF'!$E636,'SPECIAL CONDITIONS '!$C$9:$C$174,0),MATCH("ID",'SPECIAL CONDITIONS '!$A$8:$D$8,0))</f>
        <v>145</v>
      </c>
      <c r="AB636" s="117" t="s">
        <v>223</v>
      </c>
      <c r="AC636" s="166" t="s">
        <v>224</v>
      </c>
      <c r="AD636" s="166" t="s">
        <v>225</v>
      </c>
      <c r="AE636" s="166">
        <v>1000</v>
      </c>
      <c r="AF636" s="121">
        <f>HOME!$F$18</f>
        <v>46204</v>
      </c>
      <c r="AG636" s="121">
        <f>HOME!$L$18</f>
        <v>46217</v>
      </c>
      <c r="AH636" s="167" t="b">
        <v>1</v>
      </c>
      <c r="AI636" s="176"/>
      <c r="AJ636" s="172"/>
      <c r="AK636" s="193"/>
      <c r="AL636" s="122"/>
      <c r="AM636" s="122"/>
      <c r="AN636" s="122"/>
      <c r="AO636" s="123"/>
      <c r="AP636" s="123"/>
      <c r="AQ636" s="123"/>
      <c r="AR636" s="123"/>
      <c r="AS636" s="123"/>
      <c r="AT636" s="123"/>
      <c r="AU636" s="123"/>
      <c r="AV636" s="123"/>
      <c r="AW636" s="123"/>
      <c r="AX636" s="123"/>
      <c r="AY636" s="123"/>
      <c r="AZ636" s="123"/>
      <c r="BA636" s="123"/>
      <c r="BB636" s="123"/>
      <c r="BC636" s="123"/>
    </row>
    <row r="637" spans="1:55" s="168" customFormat="1" ht="24" x14ac:dyDescent="0.2">
      <c r="A637" s="411" t="s">
        <v>439</v>
      </c>
      <c r="B637" s="544" t="s">
        <v>235</v>
      </c>
      <c r="C637" s="411" t="s">
        <v>128</v>
      </c>
      <c r="D637" s="583" t="s">
        <v>419</v>
      </c>
      <c r="E637" s="583" t="s">
        <v>469</v>
      </c>
      <c r="F637" s="565" t="s">
        <v>311</v>
      </c>
      <c r="G637" s="566" t="s">
        <v>2103</v>
      </c>
      <c r="H637" s="557" t="s">
        <v>39</v>
      </c>
      <c r="I637" s="582">
        <f>'Final CTC'!$F$7</f>
        <v>160</v>
      </c>
      <c r="J637" s="582">
        <f>'Final CTC'!$F$7</f>
        <v>160</v>
      </c>
      <c r="K637" s="582">
        <f>'Final CTC'!$F$7</f>
        <v>160</v>
      </c>
      <c r="L637" s="550" t="s">
        <v>2291</v>
      </c>
      <c r="M637" s="558" t="s">
        <v>238</v>
      </c>
      <c r="N637" s="558">
        <v>30</v>
      </c>
      <c r="O637" s="559">
        <v>0</v>
      </c>
      <c r="P637" s="559">
        <v>0</v>
      </c>
      <c r="Q637" s="559">
        <v>0</v>
      </c>
      <c r="R637" s="624">
        <v>13</v>
      </c>
      <c r="S637" s="629">
        <v>0</v>
      </c>
      <c r="T637" s="626">
        <v>6</v>
      </c>
      <c r="U637" s="560">
        <v>0</v>
      </c>
      <c r="V637" s="581">
        <v>0</v>
      </c>
      <c r="W637" s="581">
        <v>10</v>
      </c>
      <c r="X637" s="581">
        <v>0</v>
      </c>
      <c r="Y637" s="658">
        <v>40</v>
      </c>
      <c r="Z637" s="658">
        <v>6</v>
      </c>
      <c r="AA637" s="119">
        <f>INDEX('SPECIAL CONDITIONS '!$A$9:$D$174,MATCH('PRINT TARIFF'!$E637,'SPECIAL CONDITIONS '!$C$9:$C$174,0),MATCH("ID",'SPECIAL CONDITIONS '!$A$8:$D$8,0))</f>
        <v>146</v>
      </c>
      <c r="AB637" s="117" t="s">
        <v>223</v>
      </c>
      <c r="AC637" s="166" t="s">
        <v>224</v>
      </c>
      <c r="AD637" s="166" t="s">
        <v>225</v>
      </c>
      <c r="AE637" s="166">
        <v>1000</v>
      </c>
      <c r="AF637" s="121">
        <f>HOME!$F$18</f>
        <v>46204</v>
      </c>
      <c r="AG637" s="121">
        <f>HOME!$L$18</f>
        <v>46217</v>
      </c>
      <c r="AH637" s="167" t="b">
        <v>1</v>
      </c>
      <c r="AI637" s="176"/>
      <c r="AJ637" s="172"/>
      <c r="AK637" s="193"/>
      <c r="AL637" s="122"/>
      <c r="AM637" s="122"/>
      <c r="AN637" s="122"/>
      <c r="AO637" s="123"/>
      <c r="AP637" s="123"/>
      <c r="AQ637" s="123"/>
      <c r="AR637" s="123"/>
      <c r="AS637" s="123"/>
      <c r="AT637" s="123"/>
      <c r="AU637" s="123"/>
      <c r="AV637" s="123"/>
      <c r="AW637" s="123"/>
      <c r="AX637" s="123"/>
      <c r="AY637" s="123"/>
      <c r="AZ637" s="123"/>
      <c r="BA637" s="123"/>
      <c r="BB637" s="123"/>
      <c r="BC637" s="123"/>
    </row>
    <row r="638" spans="1:55" s="168" customFormat="1" ht="24" x14ac:dyDescent="0.2">
      <c r="A638" s="411" t="s">
        <v>438</v>
      </c>
      <c r="B638" s="544" t="s">
        <v>236</v>
      </c>
      <c r="C638" s="411" t="s">
        <v>128</v>
      </c>
      <c r="D638" s="583" t="s">
        <v>419</v>
      </c>
      <c r="E638" s="583" t="s">
        <v>469</v>
      </c>
      <c r="F638" s="565" t="s">
        <v>311</v>
      </c>
      <c r="G638" s="566" t="s">
        <v>2103</v>
      </c>
      <c r="H638" s="557" t="s">
        <v>39</v>
      </c>
      <c r="I638" s="582">
        <f>'Final CTC'!$F$8</f>
        <v>151</v>
      </c>
      <c r="J638" s="582">
        <f>'Final CTC'!$F$8</f>
        <v>151</v>
      </c>
      <c r="K638" s="582">
        <f>'Final CTC'!$F$8</f>
        <v>151</v>
      </c>
      <c r="L638" s="550" t="s">
        <v>2235</v>
      </c>
      <c r="M638" s="558" t="s">
        <v>362</v>
      </c>
      <c r="N638" s="558">
        <v>40</v>
      </c>
      <c r="O638" s="559">
        <v>0</v>
      </c>
      <c r="P638" s="559">
        <v>0</v>
      </c>
      <c r="Q638" s="559">
        <v>0</v>
      </c>
      <c r="R638" s="624">
        <v>13</v>
      </c>
      <c r="S638" s="629">
        <v>0</v>
      </c>
      <c r="T638" s="626">
        <v>6</v>
      </c>
      <c r="U638" s="560">
        <v>0</v>
      </c>
      <c r="V638" s="581">
        <v>0</v>
      </c>
      <c r="W638" s="581">
        <v>10</v>
      </c>
      <c r="X638" s="581">
        <v>0</v>
      </c>
      <c r="Y638" s="658">
        <v>40</v>
      </c>
      <c r="Z638" s="658">
        <v>6</v>
      </c>
      <c r="AA638" s="119">
        <f>INDEX('SPECIAL CONDITIONS '!$A$9:$D$174,MATCH('PRINT TARIFF'!$E638,'SPECIAL CONDITIONS '!$C$9:$C$174,0),MATCH("ID",'SPECIAL CONDITIONS '!$A$8:$D$8,0))</f>
        <v>146</v>
      </c>
      <c r="AB638" s="117" t="s">
        <v>223</v>
      </c>
      <c r="AC638" s="166" t="s">
        <v>224</v>
      </c>
      <c r="AD638" s="166" t="s">
        <v>225</v>
      </c>
      <c r="AE638" s="166">
        <v>1000</v>
      </c>
      <c r="AF638" s="121">
        <f>HOME!$F$18</f>
        <v>46204</v>
      </c>
      <c r="AG638" s="121">
        <f>HOME!$L$18</f>
        <v>46217</v>
      </c>
      <c r="AH638" s="167" t="b">
        <v>1</v>
      </c>
      <c r="AI638" s="176"/>
      <c r="AJ638" s="172"/>
      <c r="AK638" s="193"/>
      <c r="AL638" s="122"/>
      <c r="AM638" s="122"/>
      <c r="AN638" s="122"/>
      <c r="AO638" s="123"/>
      <c r="AP638" s="123"/>
      <c r="AQ638" s="123"/>
      <c r="AR638" s="123"/>
      <c r="AS638" s="123"/>
      <c r="AT638" s="123"/>
      <c r="AU638" s="123"/>
      <c r="AV638" s="123"/>
      <c r="AW638" s="123"/>
      <c r="AX638" s="123"/>
      <c r="AY638" s="123"/>
      <c r="AZ638" s="123"/>
      <c r="BA638" s="123"/>
      <c r="BB638" s="123"/>
      <c r="BC638" s="123"/>
    </row>
    <row r="639" spans="1:55" s="168" customFormat="1" ht="24" x14ac:dyDescent="0.2">
      <c r="A639" s="411" t="s">
        <v>440</v>
      </c>
      <c r="B639" s="544" t="s">
        <v>237</v>
      </c>
      <c r="C639" s="411" t="s">
        <v>128</v>
      </c>
      <c r="D639" s="583" t="s">
        <v>419</v>
      </c>
      <c r="E639" s="583" t="s">
        <v>469</v>
      </c>
      <c r="F639" s="565" t="s">
        <v>311</v>
      </c>
      <c r="G639" s="566" t="s">
        <v>2103</v>
      </c>
      <c r="H639" s="557" t="s">
        <v>39</v>
      </c>
      <c r="I639" s="582">
        <f>'Final CTC'!$F$9</f>
        <v>119</v>
      </c>
      <c r="J639" s="582">
        <f>'Final CTC'!$F$9</f>
        <v>119</v>
      </c>
      <c r="K639" s="582">
        <f>'Final CTC'!$F$9</f>
        <v>119</v>
      </c>
      <c r="L639" s="550" t="s">
        <v>2235</v>
      </c>
      <c r="M639" s="558" t="s">
        <v>362</v>
      </c>
      <c r="N639" s="558">
        <v>41</v>
      </c>
      <c r="O639" s="559">
        <v>0</v>
      </c>
      <c r="P639" s="559">
        <v>0</v>
      </c>
      <c r="Q639" s="559">
        <v>0</v>
      </c>
      <c r="R639" s="624">
        <v>13</v>
      </c>
      <c r="S639" s="629">
        <v>0</v>
      </c>
      <c r="T639" s="626">
        <v>6</v>
      </c>
      <c r="U639" s="560">
        <v>0</v>
      </c>
      <c r="V639" s="581">
        <v>0</v>
      </c>
      <c r="W639" s="581">
        <v>10</v>
      </c>
      <c r="X639" s="581">
        <v>0</v>
      </c>
      <c r="Y639" s="658">
        <v>40</v>
      </c>
      <c r="Z639" s="658">
        <v>6</v>
      </c>
      <c r="AA639" s="119">
        <f>INDEX('SPECIAL CONDITIONS '!$A$9:$D$174,MATCH('PRINT TARIFF'!$E639,'SPECIAL CONDITIONS '!$C$9:$C$174,0),MATCH("ID",'SPECIAL CONDITIONS '!$A$8:$D$8,0))</f>
        <v>146</v>
      </c>
      <c r="AB639" s="117" t="s">
        <v>223</v>
      </c>
      <c r="AC639" s="166" t="s">
        <v>224</v>
      </c>
      <c r="AD639" s="166" t="s">
        <v>225</v>
      </c>
      <c r="AE639" s="166">
        <v>1000</v>
      </c>
      <c r="AF639" s="121">
        <f>HOME!$F$18</f>
        <v>46204</v>
      </c>
      <c r="AG639" s="121">
        <f>HOME!$L$18</f>
        <v>46217</v>
      </c>
      <c r="AH639" s="167" t="b">
        <v>1</v>
      </c>
      <c r="AI639" s="176"/>
      <c r="AJ639" s="172"/>
      <c r="AK639" s="193"/>
      <c r="AL639" s="122"/>
      <c r="AM639" s="122"/>
      <c r="AN639" s="122"/>
      <c r="AO639" s="123"/>
      <c r="AP639" s="123"/>
      <c r="AQ639" s="123"/>
      <c r="AR639" s="123"/>
      <c r="AS639" s="123"/>
      <c r="AT639" s="123"/>
      <c r="AU639" s="123"/>
      <c r="AV639" s="123"/>
      <c r="AW639" s="123"/>
      <c r="AX639" s="123"/>
      <c r="AY639" s="123"/>
      <c r="AZ639" s="123"/>
      <c r="BA639" s="123"/>
      <c r="BB639" s="123"/>
      <c r="BC639" s="123"/>
    </row>
    <row r="640" spans="1:55" s="168" customFormat="1" ht="24" x14ac:dyDescent="0.2">
      <c r="A640" s="411" t="s">
        <v>437</v>
      </c>
      <c r="B640" s="544" t="s">
        <v>238</v>
      </c>
      <c r="C640" s="411" t="s">
        <v>128</v>
      </c>
      <c r="D640" s="583" t="s">
        <v>419</v>
      </c>
      <c r="E640" s="583" t="s">
        <v>469</v>
      </c>
      <c r="F640" s="565" t="s">
        <v>311</v>
      </c>
      <c r="G640" s="566" t="s">
        <v>2103</v>
      </c>
      <c r="H640" s="557" t="s">
        <v>39</v>
      </c>
      <c r="I640" s="582">
        <f>'Final CTC'!$F$10</f>
        <v>124</v>
      </c>
      <c r="J640" s="582">
        <f>'Final CTC'!$F$10</f>
        <v>124</v>
      </c>
      <c r="K640" s="582">
        <f>'Final CTC'!$F$10</f>
        <v>124</v>
      </c>
      <c r="L640" s="550" t="s">
        <v>2235</v>
      </c>
      <c r="M640" s="558" t="s">
        <v>362</v>
      </c>
      <c r="N640" s="558">
        <v>28</v>
      </c>
      <c r="O640" s="559">
        <v>0</v>
      </c>
      <c r="P640" s="559">
        <v>0</v>
      </c>
      <c r="Q640" s="559">
        <v>0</v>
      </c>
      <c r="R640" s="624">
        <v>13</v>
      </c>
      <c r="S640" s="629">
        <v>0</v>
      </c>
      <c r="T640" s="626">
        <v>6</v>
      </c>
      <c r="U640" s="560">
        <v>0</v>
      </c>
      <c r="V640" s="581">
        <v>0</v>
      </c>
      <c r="W640" s="581">
        <v>10</v>
      </c>
      <c r="X640" s="581">
        <v>0</v>
      </c>
      <c r="Y640" s="658">
        <v>40</v>
      </c>
      <c r="Z640" s="658">
        <v>6</v>
      </c>
      <c r="AA640" s="119">
        <f>INDEX('SPECIAL CONDITIONS '!$A$9:$D$174,MATCH('PRINT TARIFF'!$E640,'SPECIAL CONDITIONS '!$C$9:$C$174,0),MATCH("ID",'SPECIAL CONDITIONS '!$A$8:$D$8,0))</f>
        <v>146</v>
      </c>
      <c r="AB640" s="117" t="s">
        <v>223</v>
      </c>
      <c r="AC640" s="166" t="s">
        <v>224</v>
      </c>
      <c r="AD640" s="166" t="s">
        <v>225</v>
      </c>
      <c r="AE640" s="166">
        <v>1000</v>
      </c>
      <c r="AF640" s="121">
        <f>HOME!$F$18</f>
        <v>46204</v>
      </c>
      <c r="AG640" s="121">
        <f>HOME!$L$18</f>
        <v>46217</v>
      </c>
      <c r="AH640" s="167" t="b">
        <v>1</v>
      </c>
      <c r="AI640" s="176"/>
      <c r="AJ640" s="172"/>
      <c r="AK640" s="193"/>
      <c r="AL640" s="122"/>
      <c r="AM640" s="122"/>
      <c r="AN640" s="122"/>
      <c r="AO640" s="123"/>
      <c r="AP640" s="123"/>
      <c r="AQ640" s="123"/>
      <c r="AR640" s="123"/>
      <c r="AS640" s="123"/>
      <c r="AT640" s="123"/>
      <c r="AU640" s="123"/>
      <c r="AV640" s="123"/>
      <c r="AW640" s="123"/>
      <c r="AX640" s="123"/>
      <c r="AY640" s="123"/>
      <c r="AZ640" s="123"/>
      <c r="BA640" s="123"/>
      <c r="BB640" s="123"/>
      <c r="BC640" s="123"/>
    </row>
    <row r="641" spans="1:55" s="168" customFormat="1" ht="24" x14ac:dyDescent="0.2">
      <c r="A641" s="411" t="s">
        <v>436</v>
      </c>
      <c r="B641" s="544" t="s">
        <v>239</v>
      </c>
      <c r="C641" s="411" t="s">
        <v>128</v>
      </c>
      <c r="D641" s="583" t="s">
        <v>419</v>
      </c>
      <c r="E641" s="583" t="s">
        <v>469</v>
      </c>
      <c r="F641" s="565" t="s">
        <v>311</v>
      </c>
      <c r="G641" s="566" t="s">
        <v>2103</v>
      </c>
      <c r="H641" s="557" t="s">
        <v>39</v>
      </c>
      <c r="I641" s="582">
        <f>'Final CTC'!$F$11</f>
        <v>124</v>
      </c>
      <c r="J641" s="582">
        <f>'Final CTC'!$F$11</f>
        <v>124</v>
      </c>
      <c r="K641" s="582">
        <f>'Final CTC'!$F$11</f>
        <v>124</v>
      </c>
      <c r="L641" s="550" t="s">
        <v>2235</v>
      </c>
      <c r="M641" s="558" t="s">
        <v>362</v>
      </c>
      <c r="N641" s="558">
        <v>26</v>
      </c>
      <c r="O641" s="559">
        <v>0</v>
      </c>
      <c r="P641" s="559">
        <v>0</v>
      </c>
      <c r="Q641" s="559">
        <v>0</v>
      </c>
      <c r="R641" s="624">
        <v>13</v>
      </c>
      <c r="S641" s="629">
        <v>0</v>
      </c>
      <c r="T641" s="626">
        <v>6</v>
      </c>
      <c r="U641" s="560">
        <v>0</v>
      </c>
      <c r="V641" s="581">
        <v>0</v>
      </c>
      <c r="W641" s="581">
        <v>10</v>
      </c>
      <c r="X641" s="581">
        <v>0</v>
      </c>
      <c r="Y641" s="658">
        <v>40</v>
      </c>
      <c r="Z641" s="658">
        <v>6</v>
      </c>
      <c r="AA641" s="119">
        <f>INDEX('SPECIAL CONDITIONS '!$A$9:$D$174,MATCH('PRINT TARIFF'!$E641,'SPECIAL CONDITIONS '!$C$9:$C$174,0),MATCH("ID",'SPECIAL CONDITIONS '!$A$8:$D$8,0))</f>
        <v>146</v>
      </c>
      <c r="AB641" s="117" t="s">
        <v>223</v>
      </c>
      <c r="AC641" s="166" t="s">
        <v>224</v>
      </c>
      <c r="AD641" s="166" t="s">
        <v>225</v>
      </c>
      <c r="AE641" s="166">
        <v>1000</v>
      </c>
      <c r="AF641" s="121">
        <f>HOME!$F$18</f>
        <v>46204</v>
      </c>
      <c r="AG641" s="121">
        <f>HOME!$L$18</f>
        <v>46217</v>
      </c>
      <c r="AH641" s="167" t="b">
        <v>1</v>
      </c>
      <c r="AI641" s="176"/>
      <c r="AJ641" s="172"/>
      <c r="AK641" s="193"/>
      <c r="AL641" s="122"/>
      <c r="AM641" s="122"/>
      <c r="AN641" s="122"/>
      <c r="AO641" s="123"/>
      <c r="AP641" s="123"/>
      <c r="AQ641" s="123"/>
      <c r="AR641" s="123"/>
      <c r="AS641" s="123"/>
      <c r="AT641" s="123"/>
      <c r="AU641" s="123"/>
      <c r="AV641" s="123"/>
      <c r="AW641" s="123"/>
      <c r="AX641" s="123"/>
      <c r="AY641" s="123"/>
      <c r="AZ641" s="123"/>
      <c r="BA641" s="123"/>
      <c r="BB641" s="123"/>
      <c r="BC641" s="123"/>
    </row>
    <row r="642" spans="1:55" s="168" customFormat="1" ht="24" x14ac:dyDescent="0.2">
      <c r="A642" s="165" t="s">
        <v>439</v>
      </c>
      <c r="B642" s="544" t="s">
        <v>235</v>
      </c>
      <c r="C642" s="411" t="s">
        <v>128</v>
      </c>
      <c r="D642" s="583" t="s">
        <v>419</v>
      </c>
      <c r="E642" s="583" t="s">
        <v>470</v>
      </c>
      <c r="F642" s="565" t="s">
        <v>312</v>
      </c>
      <c r="G642" s="566" t="s">
        <v>2103</v>
      </c>
      <c r="H642" s="557" t="s">
        <v>39</v>
      </c>
      <c r="I642" s="582">
        <f>'Final CTC'!$H$7</f>
        <v>173</v>
      </c>
      <c r="J642" s="582">
        <f>'Final CTC'!$H$7</f>
        <v>173</v>
      </c>
      <c r="K642" s="582">
        <f>'Final CTC'!$H$7</f>
        <v>173</v>
      </c>
      <c r="L642" s="550" t="s">
        <v>2291</v>
      </c>
      <c r="M642" s="558" t="s">
        <v>238</v>
      </c>
      <c r="N642" s="558">
        <v>30</v>
      </c>
      <c r="O642" s="559">
        <v>0</v>
      </c>
      <c r="P642" s="559">
        <v>0</v>
      </c>
      <c r="Q642" s="559">
        <v>0</v>
      </c>
      <c r="R642" s="624">
        <v>13</v>
      </c>
      <c r="S642" s="629">
        <v>0</v>
      </c>
      <c r="T642" s="626">
        <v>6</v>
      </c>
      <c r="U642" s="560">
        <v>0</v>
      </c>
      <c r="V642" s="581">
        <v>0</v>
      </c>
      <c r="W642" s="581">
        <v>10</v>
      </c>
      <c r="X642" s="581">
        <v>0</v>
      </c>
      <c r="Y642" s="658">
        <v>40</v>
      </c>
      <c r="Z642" s="658">
        <v>6</v>
      </c>
      <c r="AA642" s="119">
        <f>INDEX('SPECIAL CONDITIONS '!$A$9:$D$174,MATCH('PRINT TARIFF'!$E642,'SPECIAL CONDITIONS '!$C$9:$C$174,0),MATCH("ID",'SPECIAL CONDITIONS '!$A$8:$D$8,0))</f>
        <v>147</v>
      </c>
      <c r="AB642" s="117" t="s">
        <v>223</v>
      </c>
      <c r="AC642" s="166" t="s">
        <v>224</v>
      </c>
      <c r="AD642" s="166" t="s">
        <v>225</v>
      </c>
      <c r="AE642" s="166">
        <v>1000</v>
      </c>
      <c r="AF642" s="121">
        <f>HOME!$F$18</f>
        <v>46204</v>
      </c>
      <c r="AG642" s="121">
        <f>HOME!$L$18</f>
        <v>46217</v>
      </c>
      <c r="AH642" s="167"/>
      <c r="AI642" s="176"/>
      <c r="AJ642" s="172"/>
      <c r="AK642" s="193"/>
      <c r="AL642" s="122"/>
      <c r="AM642" s="122"/>
      <c r="AN642" s="122"/>
      <c r="AO642" s="123"/>
      <c r="AP642" s="123"/>
      <c r="AQ642" s="123"/>
      <c r="AR642" s="123"/>
      <c r="AS642" s="123"/>
      <c r="AT642" s="123"/>
      <c r="AU642" s="123"/>
      <c r="AV642" s="123"/>
      <c r="AW642" s="123"/>
      <c r="AX642" s="123"/>
      <c r="AY642" s="123"/>
      <c r="AZ642" s="123"/>
      <c r="BA642" s="123"/>
      <c r="BB642" s="123"/>
      <c r="BC642" s="123"/>
    </row>
    <row r="643" spans="1:55" s="168" customFormat="1" ht="24" x14ac:dyDescent="0.2">
      <c r="A643" s="165" t="s">
        <v>438</v>
      </c>
      <c r="B643" s="544" t="s">
        <v>236</v>
      </c>
      <c r="C643" s="411" t="s">
        <v>128</v>
      </c>
      <c r="D643" s="583" t="s">
        <v>419</v>
      </c>
      <c r="E643" s="583" t="s">
        <v>470</v>
      </c>
      <c r="F643" s="565" t="s">
        <v>312</v>
      </c>
      <c r="G643" s="566" t="s">
        <v>2103</v>
      </c>
      <c r="H643" s="557" t="s">
        <v>39</v>
      </c>
      <c r="I643" s="582">
        <f>'Final CTC'!$H$8</f>
        <v>132</v>
      </c>
      <c r="J643" s="582">
        <f>'Final CTC'!$H$8</f>
        <v>132</v>
      </c>
      <c r="K643" s="582">
        <f>'Final CTC'!$H$8</f>
        <v>132</v>
      </c>
      <c r="L643" s="550" t="s">
        <v>2235</v>
      </c>
      <c r="M643" s="558" t="s">
        <v>362</v>
      </c>
      <c r="N643" s="558">
        <v>40</v>
      </c>
      <c r="O643" s="559">
        <v>0</v>
      </c>
      <c r="P643" s="559">
        <v>0</v>
      </c>
      <c r="Q643" s="559">
        <v>0</v>
      </c>
      <c r="R643" s="624">
        <v>13</v>
      </c>
      <c r="S643" s="629">
        <v>0</v>
      </c>
      <c r="T643" s="626">
        <v>6</v>
      </c>
      <c r="U643" s="560">
        <v>0</v>
      </c>
      <c r="V643" s="581">
        <v>0</v>
      </c>
      <c r="W643" s="581">
        <v>10</v>
      </c>
      <c r="X643" s="581">
        <v>0</v>
      </c>
      <c r="Y643" s="658">
        <v>40</v>
      </c>
      <c r="Z643" s="658">
        <v>6</v>
      </c>
      <c r="AA643" s="119">
        <f>INDEX('SPECIAL CONDITIONS '!$A$9:$D$174,MATCH('PRINT TARIFF'!$E643,'SPECIAL CONDITIONS '!$C$9:$C$174,0),MATCH("ID",'SPECIAL CONDITIONS '!$A$8:$D$8,0))</f>
        <v>147</v>
      </c>
      <c r="AB643" s="117" t="s">
        <v>223</v>
      </c>
      <c r="AC643" s="166" t="s">
        <v>224</v>
      </c>
      <c r="AD643" s="166" t="s">
        <v>225</v>
      </c>
      <c r="AE643" s="166">
        <v>1000</v>
      </c>
      <c r="AF643" s="121">
        <f>HOME!$F$18</f>
        <v>46204</v>
      </c>
      <c r="AG643" s="121">
        <f>HOME!$L$18</f>
        <v>46217</v>
      </c>
      <c r="AH643" s="167"/>
      <c r="AI643" s="176"/>
      <c r="AJ643" s="172"/>
      <c r="AK643" s="193"/>
      <c r="AL643" s="122"/>
      <c r="AM643" s="122"/>
      <c r="AN643" s="122"/>
      <c r="AO643" s="123"/>
      <c r="AP643" s="123"/>
      <c r="AQ643" s="123"/>
      <c r="AR643" s="123"/>
      <c r="AS643" s="123"/>
      <c r="AT643" s="123"/>
      <c r="AU643" s="123"/>
      <c r="AV643" s="123"/>
      <c r="AW643" s="123"/>
      <c r="AX643" s="123"/>
      <c r="AY643" s="123"/>
      <c r="AZ643" s="123"/>
      <c r="BA643" s="123"/>
      <c r="BB643" s="123"/>
      <c r="BC643" s="123"/>
    </row>
    <row r="644" spans="1:55" s="168" customFormat="1" ht="24" x14ac:dyDescent="0.2">
      <c r="A644" s="165" t="s">
        <v>440</v>
      </c>
      <c r="B644" s="544" t="s">
        <v>237</v>
      </c>
      <c r="C644" s="411" t="s">
        <v>128</v>
      </c>
      <c r="D644" s="583" t="s">
        <v>419</v>
      </c>
      <c r="E644" s="583" t="s">
        <v>470</v>
      </c>
      <c r="F644" s="565" t="s">
        <v>312</v>
      </c>
      <c r="G644" s="566" t="s">
        <v>2103</v>
      </c>
      <c r="H644" s="557" t="s">
        <v>39</v>
      </c>
      <c r="I644" s="582">
        <f>'Final CTC'!$H$9</f>
        <v>122</v>
      </c>
      <c r="J644" s="582">
        <f>'Final CTC'!$H$9</f>
        <v>122</v>
      </c>
      <c r="K644" s="582">
        <f>'Final CTC'!$H$9</f>
        <v>122</v>
      </c>
      <c r="L644" s="550" t="s">
        <v>2235</v>
      </c>
      <c r="M644" s="558" t="s">
        <v>362</v>
      </c>
      <c r="N644" s="558">
        <v>41</v>
      </c>
      <c r="O644" s="559">
        <v>0</v>
      </c>
      <c r="P644" s="559">
        <v>0</v>
      </c>
      <c r="Q644" s="559">
        <v>0</v>
      </c>
      <c r="R644" s="624">
        <v>13</v>
      </c>
      <c r="S644" s="629">
        <v>0</v>
      </c>
      <c r="T644" s="626">
        <v>6</v>
      </c>
      <c r="U644" s="560">
        <v>0</v>
      </c>
      <c r="V644" s="581">
        <v>0</v>
      </c>
      <c r="W644" s="581">
        <v>10</v>
      </c>
      <c r="X644" s="581">
        <v>0</v>
      </c>
      <c r="Y644" s="658">
        <v>40</v>
      </c>
      <c r="Z644" s="658">
        <v>6</v>
      </c>
      <c r="AA644" s="119">
        <f>INDEX('SPECIAL CONDITIONS '!$A$9:$D$174,MATCH('PRINT TARIFF'!$E644,'SPECIAL CONDITIONS '!$C$9:$C$174,0),MATCH("ID",'SPECIAL CONDITIONS '!$A$8:$D$8,0))</f>
        <v>147</v>
      </c>
      <c r="AB644" s="117" t="s">
        <v>223</v>
      </c>
      <c r="AC644" s="166" t="s">
        <v>224</v>
      </c>
      <c r="AD644" s="166" t="s">
        <v>225</v>
      </c>
      <c r="AE644" s="166">
        <v>1000</v>
      </c>
      <c r="AF644" s="121">
        <f>HOME!$F$18</f>
        <v>46204</v>
      </c>
      <c r="AG644" s="121">
        <f>HOME!$L$18</f>
        <v>46217</v>
      </c>
      <c r="AH644" s="167"/>
      <c r="AI644" s="176"/>
      <c r="AJ644" s="172"/>
      <c r="AK644" s="193"/>
      <c r="AL644" s="122"/>
      <c r="AM644" s="122"/>
      <c r="AN644" s="122"/>
      <c r="AO644" s="123"/>
      <c r="AP644" s="123"/>
      <c r="AQ644" s="123"/>
      <c r="AR644" s="123"/>
      <c r="AS644" s="123"/>
      <c r="AT644" s="123"/>
      <c r="AU644" s="123"/>
      <c r="AV644" s="123"/>
      <c r="AW644" s="123"/>
      <c r="AX644" s="123"/>
      <c r="AY644" s="123"/>
      <c r="AZ644" s="123"/>
      <c r="BA644" s="123"/>
      <c r="BB644" s="123"/>
      <c r="BC644" s="123"/>
    </row>
    <row r="645" spans="1:55" s="168" customFormat="1" ht="24" x14ac:dyDescent="0.2">
      <c r="A645" s="165" t="s">
        <v>437</v>
      </c>
      <c r="B645" s="544" t="s">
        <v>238</v>
      </c>
      <c r="C645" s="411" t="s">
        <v>128</v>
      </c>
      <c r="D645" s="583" t="s">
        <v>419</v>
      </c>
      <c r="E645" s="583" t="s">
        <v>470</v>
      </c>
      <c r="F645" s="565" t="s">
        <v>312</v>
      </c>
      <c r="G645" s="566" t="s">
        <v>2103</v>
      </c>
      <c r="H645" s="557" t="s">
        <v>39</v>
      </c>
      <c r="I645" s="582">
        <f>'Final CTC'!$H$10</f>
        <v>116</v>
      </c>
      <c r="J645" s="582">
        <f>'Final CTC'!$H$10</f>
        <v>116</v>
      </c>
      <c r="K645" s="582">
        <f>'Final CTC'!$H$10</f>
        <v>116</v>
      </c>
      <c r="L645" s="550" t="s">
        <v>2235</v>
      </c>
      <c r="M645" s="558" t="s">
        <v>362</v>
      </c>
      <c r="N645" s="558">
        <v>28</v>
      </c>
      <c r="O645" s="559">
        <v>0</v>
      </c>
      <c r="P645" s="559">
        <v>0</v>
      </c>
      <c r="Q645" s="559">
        <v>0</v>
      </c>
      <c r="R645" s="624">
        <v>13</v>
      </c>
      <c r="S645" s="629">
        <v>0</v>
      </c>
      <c r="T645" s="626">
        <v>6</v>
      </c>
      <c r="U645" s="560">
        <v>0</v>
      </c>
      <c r="V645" s="581">
        <v>0</v>
      </c>
      <c r="W645" s="581">
        <v>10</v>
      </c>
      <c r="X645" s="581">
        <v>0</v>
      </c>
      <c r="Y645" s="658">
        <v>40</v>
      </c>
      <c r="Z645" s="658">
        <v>6</v>
      </c>
      <c r="AA645" s="119">
        <f>INDEX('SPECIAL CONDITIONS '!$A$9:$D$174,MATCH('PRINT TARIFF'!$E645,'SPECIAL CONDITIONS '!$C$9:$C$174,0),MATCH("ID",'SPECIAL CONDITIONS '!$A$8:$D$8,0))</f>
        <v>147</v>
      </c>
      <c r="AB645" s="117" t="s">
        <v>223</v>
      </c>
      <c r="AC645" s="166" t="s">
        <v>224</v>
      </c>
      <c r="AD645" s="166" t="s">
        <v>225</v>
      </c>
      <c r="AE645" s="166">
        <v>1000</v>
      </c>
      <c r="AF645" s="121">
        <f>HOME!$F$18</f>
        <v>46204</v>
      </c>
      <c r="AG645" s="121">
        <f>HOME!$L$18</f>
        <v>46217</v>
      </c>
      <c r="AH645" s="167"/>
      <c r="AI645" s="176"/>
      <c r="AJ645" s="172"/>
      <c r="AK645" s="193"/>
      <c r="AL645" s="122"/>
      <c r="AM645" s="122"/>
      <c r="AN645" s="122"/>
      <c r="AO645" s="123"/>
      <c r="AP645" s="123"/>
      <c r="AQ645" s="123"/>
      <c r="AR645" s="123"/>
      <c r="AS645" s="123"/>
      <c r="AT645" s="123"/>
      <c r="AU645" s="123"/>
      <c r="AV645" s="123"/>
      <c r="AW645" s="123"/>
      <c r="AX645" s="123"/>
      <c r="AY645" s="123"/>
      <c r="AZ645" s="123"/>
      <c r="BA645" s="123"/>
      <c r="BB645" s="123"/>
      <c r="BC645" s="123"/>
    </row>
    <row r="646" spans="1:55" s="168" customFormat="1" ht="24" x14ac:dyDescent="0.2">
      <c r="A646" s="165" t="s">
        <v>436</v>
      </c>
      <c r="B646" s="544" t="s">
        <v>239</v>
      </c>
      <c r="C646" s="411" t="s">
        <v>128</v>
      </c>
      <c r="D646" s="583" t="s">
        <v>419</v>
      </c>
      <c r="E646" s="583" t="s">
        <v>470</v>
      </c>
      <c r="F646" s="565" t="s">
        <v>312</v>
      </c>
      <c r="G646" s="566" t="s">
        <v>2103</v>
      </c>
      <c r="H646" s="557" t="s">
        <v>39</v>
      </c>
      <c r="I646" s="582">
        <f>'Final CTC'!$H$11</f>
        <v>116</v>
      </c>
      <c r="J646" s="582">
        <f>'Final CTC'!$H$11</f>
        <v>116</v>
      </c>
      <c r="K646" s="582">
        <f>'Final CTC'!$H$11</f>
        <v>116</v>
      </c>
      <c r="L646" s="550" t="s">
        <v>2235</v>
      </c>
      <c r="M646" s="558" t="s">
        <v>362</v>
      </c>
      <c r="N646" s="558">
        <v>26</v>
      </c>
      <c r="O646" s="559">
        <v>0</v>
      </c>
      <c r="P646" s="559">
        <v>0</v>
      </c>
      <c r="Q646" s="559">
        <v>0</v>
      </c>
      <c r="R646" s="624">
        <v>13</v>
      </c>
      <c r="S646" s="629">
        <v>0</v>
      </c>
      <c r="T646" s="626">
        <v>6</v>
      </c>
      <c r="U646" s="560">
        <v>0</v>
      </c>
      <c r="V646" s="581">
        <v>0</v>
      </c>
      <c r="W646" s="581">
        <v>10</v>
      </c>
      <c r="X646" s="581">
        <v>0</v>
      </c>
      <c r="Y646" s="658">
        <v>40</v>
      </c>
      <c r="Z646" s="658">
        <v>6</v>
      </c>
      <c r="AA646" s="119">
        <f>INDEX('SPECIAL CONDITIONS '!$A$9:$D$174,MATCH('PRINT TARIFF'!$E646,'SPECIAL CONDITIONS '!$C$9:$C$174,0),MATCH("ID",'SPECIAL CONDITIONS '!$A$8:$D$8,0))</f>
        <v>147</v>
      </c>
      <c r="AB646" s="117" t="s">
        <v>223</v>
      </c>
      <c r="AC646" s="166" t="s">
        <v>224</v>
      </c>
      <c r="AD646" s="166" t="s">
        <v>225</v>
      </c>
      <c r="AE646" s="166">
        <v>1000</v>
      </c>
      <c r="AF646" s="121">
        <f>HOME!$F$18</f>
        <v>46204</v>
      </c>
      <c r="AG646" s="121">
        <f>HOME!$L$18</f>
        <v>46217</v>
      </c>
      <c r="AH646" s="167"/>
      <c r="AI646" s="176"/>
      <c r="AJ646" s="172"/>
      <c r="AK646" s="193"/>
      <c r="AL646" s="122"/>
      <c r="AM646" s="122"/>
      <c r="AN646" s="122"/>
      <c r="AO646" s="123"/>
      <c r="AP646" s="123"/>
      <c r="AQ646" s="123"/>
      <c r="AR646" s="123"/>
      <c r="AS646" s="123"/>
      <c r="AT646" s="123"/>
      <c r="AU646" s="123"/>
      <c r="AV646" s="123"/>
      <c r="AW646" s="123"/>
      <c r="AX646" s="123"/>
      <c r="AY646" s="123"/>
      <c r="AZ646" s="123"/>
      <c r="BA646" s="123"/>
      <c r="BB646" s="123"/>
      <c r="BC646" s="123"/>
    </row>
    <row r="647" spans="1:55" s="168" customFormat="1" ht="24" x14ac:dyDescent="0.2">
      <c r="A647" s="165" t="s">
        <v>439</v>
      </c>
      <c r="B647" s="544" t="s">
        <v>235</v>
      </c>
      <c r="C647" s="411" t="s">
        <v>128</v>
      </c>
      <c r="D647" s="583" t="s">
        <v>419</v>
      </c>
      <c r="E647" s="583" t="s">
        <v>471</v>
      </c>
      <c r="F647" s="565" t="s">
        <v>313</v>
      </c>
      <c r="G647" s="566" t="s">
        <v>2104</v>
      </c>
      <c r="H647" s="557" t="s">
        <v>39</v>
      </c>
      <c r="I647" s="582">
        <f>'Final CTC'!$R$16</f>
        <v>171</v>
      </c>
      <c r="J647" s="582">
        <f>'Final CTC'!$R$16</f>
        <v>171</v>
      </c>
      <c r="K647" s="582">
        <f>'Final CTC'!$R$16</f>
        <v>171</v>
      </c>
      <c r="L647" s="550" t="s">
        <v>2291</v>
      </c>
      <c r="M647" s="558" t="s">
        <v>238</v>
      </c>
      <c r="N647" s="558">
        <v>30</v>
      </c>
      <c r="O647" s="559">
        <v>0</v>
      </c>
      <c r="P647" s="559">
        <v>0</v>
      </c>
      <c r="Q647" s="559">
        <v>0</v>
      </c>
      <c r="R647" s="624">
        <v>13</v>
      </c>
      <c r="S647" s="629">
        <v>0</v>
      </c>
      <c r="T647" s="626">
        <v>6</v>
      </c>
      <c r="U647" s="560">
        <v>0</v>
      </c>
      <c r="V647" s="581">
        <v>0</v>
      </c>
      <c r="W647" s="581">
        <v>10</v>
      </c>
      <c r="X647" s="581">
        <v>0</v>
      </c>
      <c r="Y647" s="658">
        <v>40</v>
      </c>
      <c r="Z647" s="658">
        <v>6</v>
      </c>
      <c r="AA647" s="119">
        <f>INDEX('SPECIAL CONDITIONS '!$A$9:$D$174,MATCH('PRINT TARIFF'!$E647,'SPECIAL CONDITIONS '!$C$9:$C$174,0),MATCH("ID",'SPECIAL CONDITIONS '!$A$8:$D$8,0))</f>
        <v>148</v>
      </c>
      <c r="AB647" s="117" t="s">
        <v>223</v>
      </c>
      <c r="AC647" s="166" t="s">
        <v>224</v>
      </c>
      <c r="AD647" s="166" t="s">
        <v>225</v>
      </c>
      <c r="AE647" s="166">
        <v>1000</v>
      </c>
      <c r="AF647" s="121">
        <f>HOME!$F$18</f>
        <v>46204</v>
      </c>
      <c r="AG647" s="121">
        <f>HOME!$L$18</f>
        <v>46217</v>
      </c>
      <c r="AH647" s="167"/>
      <c r="AI647" s="176"/>
      <c r="AJ647" s="172"/>
      <c r="AK647" s="193"/>
      <c r="AL647" s="122"/>
      <c r="AM647" s="122"/>
      <c r="AN647" s="122"/>
      <c r="AO647" s="123"/>
      <c r="AP647" s="123"/>
      <c r="AQ647" s="123"/>
      <c r="AR647" s="123"/>
      <c r="AS647" s="123"/>
      <c r="AT647" s="123"/>
      <c r="AU647" s="123"/>
      <c r="AV647" s="123"/>
      <c r="AW647" s="123"/>
      <c r="AX647" s="123"/>
      <c r="AY647" s="123"/>
      <c r="AZ647" s="123"/>
      <c r="BA647" s="123"/>
      <c r="BB647" s="123"/>
      <c r="BC647" s="123"/>
    </row>
    <row r="648" spans="1:55" s="168" customFormat="1" ht="24" x14ac:dyDescent="0.2">
      <c r="A648" s="165" t="s">
        <v>438</v>
      </c>
      <c r="B648" s="544" t="s">
        <v>236</v>
      </c>
      <c r="C648" s="411" t="s">
        <v>128</v>
      </c>
      <c r="D648" s="583" t="s">
        <v>419</v>
      </c>
      <c r="E648" s="583" t="s">
        <v>471</v>
      </c>
      <c r="F648" s="565" t="s">
        <v>313</v>
      </c>
      <c r="G648" s="566" t="s">
        <v>2104</v>
      </c>
      <c r="H648" s="557" t="s">
        <v>39</v>
      </c>
      <c r="I648" s="582">
        <f>'Final CTC'!$R$17</f>
        <v>128</v>
      </c>
      <c r="J648" s="582">
        <f>'Final CTC'!$R$17</f>
        <v>128</v>
      </c>
      <c r="K648" s="582">
        <f>'Final CTC'!$R$17</f>
        <v>128</v>
      </c>
      <c r="L648" s="550" t="s">
        <v>2237</v>
      </c>
      <c r="M648" s="558" t="s">
        <v>305</v>
      </c>
      <c r="N648" s="558">
        <v>30</v>
      </c>
      <c r="O648" s="559">
        <v>0</v>
      </c>
      <c r="P648" s="559">
        <v>0</v>
      </c>
      <c r="Q648" s="559">
        <v>0</v>
      </c>
      <c r="R648" s="624">
        <v>13</v>
      </c>
      <c r="S648" s="629">
        <v>0</v>
      </c>
      <c r="T648" s="626">
        <v>6</v>
      </c>
      <c r="U648" s="560">
        <v>0</v>
      </c>
      <c r="V648" s="581">
        <v>0</v>
      </c>
      <c r="W648" s="581">
        <v>10</v>
      </c>
      <c r="X648" s="581">
        <v>0</v>
      </c>
      <c r="Y648" s="658">
        <v>40</v>
      </c>
      <c r="Z648" s="658">
        <v>6</v>
      </c>
      <c r="AA648" s="119">
        <f>INDEX('SPECIAL CONDITIONS '!$A$9:$D$174,MATCH('PRINT TARIFF'!$E648,'SPECIAL CONDITIONS '!$C$9:$C$174,0),MATCH("ID",'SPECIAL CONDITIONS '!$A$8:$D$8,0))</f>
        <v>148</v>
      </c>
      <c r="AB648" s="117" t="s">
        <v>223</v>
      </c>
      <c r="AC648" s="166" t="s">
        <v>224</v>
      </c>
      <c r="AD648" s="166" t="s">
        <v>225</v>
      </c>
      <c r="AE648" s="166">
        <v>1000</v>
      </c>
      <c r="AF648" s="121">
        <f>HOME!$F$18</f>
        <v>46204</v>
      </c>
      <c r="AG648" s="121">
        <f>HOME!$L$18</f>
        <v>46217</v>
      </c>
      <c r="AH648" s="167"/>
      <c r="AI648" s="176"/>
      <c r="AJ648" s="172"/>
      <c r="AK648" s="193"/>
      <c r="AL648" s="122"/>
      <c r="AM648" s="122"/>
      <c r="AN648" s="122"/>
      <c r="AO648" s="123"/>
      <c r="AP648" s="123"/>
      <c r="AQ648" s="123"/>
      <c r="AR648" s="123"/>
      <c r="AS648" s="123"/>
      <c r="AT648" s="123"/>
      <c r="AU648" s="123"/>
      <c r="AV648" s="123"/>
      <c r="AW648" s="123"/>
      <c r="AX648" s="123"/>
      <c r="AY648" s="123"/>
      <c r="AZ648" s="123"/>
      <c r="BA648" s="123"/>
      <c r="BB648" s="123"/>
      <c r="BC648" s="123"/>
    </row>
    <row r="649" spans="1:55" s="168" customFormat="1" ht="24" x14ac:dyDescent="0.2">
      <c r="A649" s="165" t="s">
        <v>440</v>
      </c>
      <c r="B649" s="544" t="s">
        <v>237</v>
      </c>
      <c r="C649" s="411" t="s">
        <v>128</v>
      </c>
      <c r="D649" s="583" t="s">
        <v>419</v>
      </c>
      <c r="E649" s="583" t="s">
        <v>471</v>
      </c>
      <c r="F649" s="565" t="s">
        <v>313</v>
      </c>
      <c r="G649" s="566" t="s">
        <v>2104</v>
      </c>
      <c r="H649" s="557" t="s">
        <v>39</v>
      </c>
      <c r="I649" s="582">
        <f>'Final CTC'!$R$18</f>
        <v>120</v>
      </c>
      <c r="J649" s="582">
        <f>'Final CTC'!$R$18</f>
        <v>120</v>
      </c>
      <c r="K649" s="582">
        <f>'Final CTC'!$R$18</f>
        <v>120</v>
      </c>
      <c r="L649" s="550" t="s">
        <v>2235</v>
      </c>
      <c r="M649" s="558" t="s">
        <v>362</v>
      </c>
      <c r="N649" s="558">
        <v>41</v>
      </c>
      <c r="O649" s="559">
        <v>0</v>
      </c>
      <c r="P649" s="559">
        <v>0</v>
      </c>
      <c r="Q649" s="559">
        <v>0</v>
      </c>
      <c r="R649" s="624">
        <v>13</v>
      </c>
      <c r="S649" s="629">
        <v>0</v>
      </c>
      <c r="T649" s="626">
        <v>6</v>
      </c>
      <c r="U649" s="560">
        <v>0</v>
      </c>
      <c r="V649" s="581">
        <v>0</v>
      </c>
      <c r="W649" s="581">
        <v>10</v>
      </c>
      <c r="X649" s="581">
        <v>0</v>
      </c>
      <c r="Y649" s="658">
        <v>40</v>
      </c>
      <c r="Z649" s="658">
        <v>6</v>
      </c>
      <c r="AA649" s="119">
        <f>INDEX('SPECIAL CONDITIONS '!$A$9:$D$174,MATCH('PRINT TARIFF'!$E649,'SPECIAL CONDITIONS '!$C$9:$C$174,0),MATCH("ID",'SPECIAL CONDITIONS '!$A$8:$D$8,0))</f>
        <v>148</v>
      </c>
      <c r="AB649" s="117" t="s">
        <v>223</v>
      </c>
      <c r="AC649" s="166" t="s">
        <v>224</v>
      </c>
      <c r="AD649" s="166" t="s">
        <v>225</v>
      </c>
      <c r="AE649" s="166">
        <v>1000</v>
      </c>
      <c r="AF649" s="121">
        <f>HOME!$F$18</f>
        <v>46204</v>
      </c>
      <c r="AG649" s="121">
        <f>HOME!$L$18</f>
        <v>46217</v>
      </c>
      <c r="AH649" s="167"/>
      <c r="AI649" s="176"/>
      <c r="AJ649" s="172"/>
      <c r="AK649" s="193"/>
      <c r="AL649" s="122"/>
      <c r="AM649" s="122"/>
      <c r="AN649" s="122"/>
      <c r="AO649" s="123"/>
      <c r="AP649" s="123"/>
      <c r="AQ649" s="123"/>
      <c r="AR649" s="123"/>
      <c r="AS649" s="123"/>
      <c r="AT649" s="123"/>
      <c r="AU649" s="123"/>
      <c r="AV649" s="123"/>
      <c r="AW649" s="123"/>
      <c r="AX649" s="123"/>
      <c r="AY649" s="123"/>
      <c r="AZ649" s="123"/>
      <c r="BA649" s="123"/>
      <c r="BB649" s="123"/>
      <c r="BC649" s="123"/>
    </row>
    <row r="650" spans="1:55" s="168" customFormat="1" ht="24" x14ac:dyDescent="0.2">
      <c r="A650" s="165" t="s">
        <v>437</v>
      </c>
      <c r="B650" s="544" t="s">
        <v>238</v>
      </c>
      <c r="C650" s="411" t="s">
        <v>128</v>
      </c>
      <c r="D650" s="583" t="s">
        <v>419</v>
      </c>
      <c r="E650" s="583" t="s">
        <v>471</v>
      </c>
      <c r="F650" s="565" t="s">
        <v>313</v>
      </c>
      <c r="G650" s="566" t="s">
        <v>2104</v>
      </c>
      <c r="H650" s="557" t="s">
        <v>39</v>
      </c>
      <c r="I650" s="582">
        <f>'Final CTC'!$R$19</f>
        <v>132</v>
      </c>
      <c r="J650" s="582">
        <f>'Final CTC'!$R$19</f>
        <v>132</v>
      </c>
      <c r="K650" s="582">
        <f>'Final CTC'!$R$19</f>
        <v>132</v>
      </c>
      <c r="L650" s="550" t="s">
        <v>2237</v>
      </c>
      <c r="M650" s="558" t="s">
        <v>305</v>
      </c>
      <c r="N650" s="558">
        <v>28</v>
      </c>
      <c r="O650" s="559">
        <v>0</v>
      </c>
      <c r="P650" s="559">
        <v>0</v>
      </c>
      <c r="Q650" s="559">
        <v>0</v>
      </c>
      <c r="R650" s="624">
        <v>13</v>
      </c>
      <c r="S650" s="629">
        <v>0</v>
      </c>
      <c r="T650" s="626">
        <v>6</v>
      </c>
      <c r="U650" s="560">
        <v>0</v>
      </c>
      <c r="V650" s="581">
        <v>0</v>
      </c>
      <c r="W650" s="581">
        <v>10</v>
      </c>
      <c r="X650" s="581">
        <v>0</v>
      </c>
      <c r="Y650" s="658">
        <v>40</v>
      </c>
      <c r="Z650" s="658">
        <v>6</v>
      </c>
      <c r="AA650" s="119">
        <f>INDEX('SPECIAL CONDITIONS '!$A$9:$D$174,MATCH('PRINT TARIFF'!$E650,'SPECIAL CONDITIONS '!$C$9:$C$174,0),MATCH("ID",'SPECIAL CONDITIONS '!$A$8:$D$8,0))</f>
        <v>148</v>
      </c>
      <c r="AB650" s="117" t="s">
        <v>223</v>
      </c>
      <c r="AC650" s="166" t="s">
        <v>224</v>
      </c>
      <c r="AD650" s="166" t="s">
        <v>225</v>
      </c>
      <c r="AE650" s="166">
        <v>1000</v>
      </c>
      <c r="AF650" s="121">
        <f>HOME!$F$18</f>
        <v>46204</v>
      </c>
      <c r="AG650" s="121">
        <f>HOME!$L$18</f>
        <v>46217</v>
      </c>
      <c r="AH650" s="167"/>
      <c r="AI650" s="176"/>
      <c r="AJ650" s="172"/>
      <c r="AK650" s="193"/>
      <c r="AL650" s="122"/>
      <c r="AM650" s="122"/>
      <c r="AN650" s="122"/>
      <c r="AO650" s="123"/>
      <c r="AP650" s="123"/>
      <c r="AQ650" s="123"/>
      <c r="AR650" s="123"/>
      <c r="AS650" s="123"/>
      <c r="AT650" s="123"/>
      <c r="AU650" s="123"/>
      <c r="AV650" s="123"/>
      <c r="AW650" s="123"/>
      <c r="AX650" s="123"/>
      <c r="AY650" s="123"/>
      <c r="AZ650" s="123"/>
      <c r="BA650" s="123"/>
      <c r="BB650" s="123"/>
      <c r="BC650" s="123"/>
    </row>
    <row r="651" spans="1:55" s="168" customFormat="1" ht="24" x14ac:dyDescent="0.2">
      <c r="A651" s="165" t="s">
        <v>436</v>
      </c>
      <c r="B651" s="544" t="s">
        <v>239</v>
      </c>
      <c r="C651" s="411" t="s">
        <v>128</v>
      </c>
      <c r="D651" s="583" t="s">
        <v>419</v>
      </c>
      <c r="E651" s="583" t="s">
        <v>471</v>
      </c>
      <c r="F651" s="565" t="s">
        <v>313</v>
      </c>
      <c r="G651" s="566" t="s">
        <v>2104</v>
      </c>
      <c r="H651" s="557" t="s">
        <v>39</v>
      </c>
      <c r="I651" s="582">
        <f>'Final CTC'!$R$20</f>
        <v>127</v>
      </c>
      <c r="J651" s="582">
        <f>'Final CTC'!$R$20</f>
        <v>127</v>
      </c>
      <c r="K651" s="582">
        <f>'Final CTC'!$R$20</f>
        <v>127</v>
      </c>
      <c r="L651" s="550" t="s">
        <v>2237</v>
      </c>
      <c r="M651" s="558" t="s">
        <v>305</v>
      </c>
      <c r="N651" s="558">
        <v>26</v>
      </c>
      <c r="O651" s="559">
        <v>0</v>
      </c>
      <c r="P651" s="559">
        <v>0</v>
      </c>
      <c r="Q651" s="559">
        <v>0</v>
      </c>
      <c r="R651" s="624">
        <v>13</v>
      </c>
      <c r="S651" s="629">
        <v>0</v>
      </c>
      <c r="T651" s="626">
        <v>6</v>
      </c>
      <c r="U651" s="560">
        <v>0</v>
      </c>
      <c r="V651" s="581">
        <v>0</v>
      </c>
      <c r="W651" s="581">
        <v>10</v>
      </c>
      <c r="X651" s="581">
        <v>0</v>
      </c>
      <c r="Y651" s="658">
        <v>40</v>
      </c>
      <c r="Z651" s="658">
        <v>6</v>
      </c>
      <c r="AA651" s="119">
        <f>INDEX('SPECIAL CONDITIONS '!$A$9:$D$174,MATCH('PRINT TARIFF'!$E651,'SPECIAL CONDITIONS '!$C$9:$C$174,0),MATCH("ID",'SPECIAL CONDITIONS '!$A$8:$D$8,0))</f>
        <v>148</v>
      </c>
      <c r="AB651" s="117" t="s">
        <v>223</v>
      </c>
      <c r="AC651" s="166" t="s">
        <v>224</v>
      </c>
      <c r="AD651" s="166" t="s">
        <v>225</v>
      </c>
      <c r="AE651" s="166">
        <v>1000</v>
      </c>
      <c r="AF651" s="121">
        <f>HOME!$F$18</f>
        <v>46204</v>
      </c>
      <c r="AG651" s="121">
        <f>HOME!$L$18</f>
        <v>46217</v>
      </c>
      <c r="AH651" s="167"/>
      <c r="AI651" s="176"/>
      <c r="AJ651" s="172"/>
      <c r="AK651" s="193"/>
      <c r="AL651" s="122"/>
      <c r="AM651" s="122"/>
      <c r="AN651" s="122"/>
      <c r="AO651" s="123"/>
      <c r="AP651" s="123"/>
      <c r="AQ651" s="123"/>
      <c r="AR651" s="123"/>
      <c r="AS651" s="123"/>
      <c r="AT651" s="123"/>
      <c r="AU651" s="123"/>
      <c r="AV651" s="123"/>
      <c r="AW651" s="123"/>
      <c r="AX651" s="123"/>
      <c r="AY651" s="123"/>
      <c r="AZ651" s="123"/>
      <c r="BA651" s="123"/>
      <c r="BB651" s="123"/>
      <c r="BC651" s="123"/>
    </row>
    <row r="652" spans="1:55" s="168" customFormat="1" ht="24" x14ac:dyDescent="0.2">
      <c r="A652" s="165" t="s">
        <v>439</v>
      </c>
      <c r="B652" s="544" t="s">
        <v>235</v>
      </c>
      <c r="C652" s="411" t="s">
        <v>128</v>
      </c>
      <c r="D652" s="583" t="s">
        <v>419</v>
      </c>
      <c r="E652" s="583" t="s">
        <v>472</v>
      </c>
      <c r="F652" s="565" t="s">
        <v>314</v>
      </c>
      <c r="G652" s="566" t="s">
        <v>2105</v>
      </c>
      <c r="H652" s="557" t="s">
        <v>39</v>
      </c>
      <c r="I652" s="582">
        <f>'Final CTC'!$J$7</f>
        <v>176</v>
      </c>
      <c r="J652" s="582">
        <f>'Final CTC'!$J$7</f>
        <v>176</v>
      </c>
      <c r="K652" s="582">
        <f>'Final CTC'!$J$7</f>
        <v>176</v>
      </c>
      <c r="L652" s="550" t="s">
        <v>2291</v>
      </c>
      <c r="M652" s="558" t="s">
        <v>238</v>
      </c>
      <c r="N652" s="558">
        <v>30</v>
      </c>
      <c r="O652" s="559">
        <v>0</v>
      </c>
      <c r="P652" s="559">
        <v>0</v>
      </c>
      <c r="Q652" s="559">
        <v>0</v>
      </c>
      <c r="R652" s="624">
        <v>13</v>
      </c>
      <c r="S652" s="629">
        <v>0</v>
      </c>
      <c r="T652" s="626">
        <v>6</v>
      </c>
      <c r="U652" s="560">
        <v>0</v>
      </c>
      <c r="V652" s="581">
        <v>0</v>
      </c>
      <c r="W652" s="581">
        <v>10</v>
      </c>
      <c r="X652" s="581">
        <v>0</v>
      </c>
      <c r="Y652" s="658">
        <v>40</v>
      </c>
      <c r="Z652" s="658">
        <v>6</v>
      </c>
      <c r="AA652" s="119">
        <f>INDEX('SPECIAL CONDITIONS '!$A$9:$D$174,MATCH('PRINT TARIFF'!$E652,'SPECIAL CONDITIONS '!$C$9:$C$174,0),MATCH("ID",'SPECIAL CONDITIONS '!$A$8:$D$8,0))</f>
        <v>149</v>
      </c>
      <c r="AB652" s="117" t="s">
        <v>223</v>
      </c>
      <c r="AC652" s="166" t="s">
        <v>224</v>
      </c>
      <c r="AD652" s="166" t="s">
        <v>225</v>
      </c>
      <c r="AE652" s="166">
        <v>1000</v>
      </c>
      <c r="AF652" s="121">
        <f>HOME!$F$18</f>
        <v>46204</v>
      </c>
      <c r="AG652" s="121">
        <f>HOME!$L$18</f>
        <v>46217</v>
      </c>
      <c r="AH652" s="167"/>
      <c r="AI652" s="176"/>
      <c r="AJ652" s="172"/>
      <c r="AK652" s="193"/>
      <c r="AL652" s="122"/>
      <c r="AM652" s="122"/>
      <c r="AN652" s="122"/>
      <c r="AO652" s="123"/>
      <c r="AP652" s="123"/>
      <c r="AQ652" s="123"/>
      <c r="AR652" s="123"/>
      <c r="AS652" s="123"/>
      <c r="AT652" s="123"/>
      <c r="AU652" s="123"/>
      <c r="AV652" s="123"/>
      <c r="AW652" s="123"/>
      <c r="AX652" s="123"/>
      <c r="AY652" s="123"/>
      <c r="AZ652" s="123"/>
      <c r="BA652" s="123"/>
      <c r="BB652" s="123"/>
      <c r="BC652" s="123"/>
    </row>
    <row r="653" spans="1:55" s="168" customFormat="1" ht="24" x14ac:dyDescent="0.2">
      <c r="A653" s="165" t="s">
        <v>438</v>
      </c>
      <c r="B653" s="544" t="s">
        <v>236</v>
      </c>
      <c r="C653" s="411" t="s">
        <v>128</v>
      </c>
      <c r="D653" s="583" t="s">
        <v>419</v>
      </c>
      <c r="E653" s="583" t="s">
        <v>472</v>
      </c>
      <c r="F653" s="565" t="s">
        <v>314</v>
      </c>
      <c r="G653" s="566" t="s">
        <v>2105</v>
      </c>
      <c r="H653" s="557" t="s">
        <v>39</v>
      </c>
      <c r="I653" s="582">
        <f>'Final CTC'!$J$8</f>
        <v>134</v>
      </c>
      <c r="J653" s="582">
        <f>'Final CTC'!$J$8</f>
        <v>134</v>
      </c>
      <c r="K653" s="582">
        <f>'Final CTC'!$J$8</f>
        <v>134</v>
      </c>
      <c r="L653" s="550" t="s">
        <v>2235</v>
      </c>
      <c r="M653" s="558" t="s">
        <v>362</v>
      </c>
      <c r="N653" s="558">
        <v>40</v>
      </c>
      <c r="O653" s="559">
        <v>0</v>
      </c>
      <c r="P653" s="559">
        <v>0</v>
      </c>
      <c r="Q653" s="559">
        <v>0</v>
      </c>
      <c r="R653" s="624">
        <v>13</v>
      </c>
      <c r="S653" s="629">
        <v>0</v>
      </c>
      <c r="T653" s="626">
        <v>6</v>
      </c>
      <c r="U653" s="560">
        <v>0</v>
      </c>
      <c r="V653" s="581">
        <v>0</v>
      </c>
      <c r="W653" s="581">
        <v>10</v>
      </c>
      <c r="X653" s="581">
        <v>0</v>
      </c>
      <c r="Y653" s="658">
        <v>40</v>
      </c>
      <c r="Z653" s="658">
        <v>6</v>
      </c>
      <c r="AA653" s="119">
        <f>INDEX('SPECIAL CONDITIONS '!$A$9:$D$174,MATCH('PRINT TARIFF'!$E653,'SPECIAL CONDITIONS '!$C$9:$C$174,0),MATCH("ID",'SPECIAL CONDITIONS '!$A$8:$D$8,0))</f>
        <v>149</v>
      </c>
      <c r="AB653" s="117" t="s">
        <v>223</v>
      </c>
      <c r="AC653" s="166" t="s">
        <v>224</v>
      </c>
      <c r="AD653" s="166" t="s">
        <v>225</v>
      </c>
      <c r="AE653" s="166">
        <v>1000</v>
      </c>
      <c r="AF653" s="121">
        <f>HOME!$F$18</f>
        <v>46204</v>
      </c>
      <c r="AG653" s="121">
        <f>HOME!$L$18</f>
        <v>46217</v>
      </c>
      <c r="AH653" s="167"/>
      <c r="AI653" s="176"/>
      <c r="AJ653" s="172"/>
      <c r="AK653" s="193"/>
      <c r="AL653" s="122"/>
      <c r="AM653" s="122"/>
      <c r="AN653" s="122"/>
      <c r="AO653" s="123"/>
      <c r="AP653" s="123"/>
      <c r="AQ653" s="123"/>
      <c r="AR653" s="123"/>
      <c r="AS653" s="123"/>
      <c r="AT653" s="123"/>
      <c r="AU653" s="123"/>
      <c r="AV653" s="123"/>
      <c r="AW653" s="123"/>
      <c r="AX653" s="123"/>
      <c r="AY653" s="123"/>
      <c r="AZ653" s="123"/>
      <c r="BA653" s="123"/>
      <c r="BB653" s="123"/>
      <c r="BC653" s="123"/>
    </row>
    <row r="654" spans="1:55" s="168" customFormat="1" ht="24" x14ac:dyDescent="0.2">
      <c r="A654" s="165" t="s">
        <v>440</v>
      </c>
      <c r="B654" s="544" t="s">
        <v>237</v>
      </c>
      <c r="C654" s="411" t="s">
        <v>128</v>
      </c>
      <c r="D654" s="583" t="s">
        <v>419</v>
      </c>
      <c r="E654" s="583" t="s">
        <v>472</v>
      </c>
      <c r="F654" s="565" t="s">
        <v>314</v>
      </c>
      <c r="G654" s="566" t="s">
        <v>2105</v>
      </c>
      <c r="H654" s="557" t="s">
        <v>39</v>
      </c>
      <c r="I654" s="582">
        <f>'Final CTC'!$J$9</f>
        <v>118</v>
      </c>
      <c r="J654" s="582">
        <f>'Final CTC'!$J$9</f>
        <v>118</v>
      </c>
      <c r="K654" s="582">
        <f>'Final CTC'!$J$9</f>
        <v>118</v>
      </c>
      <c r="L654" s="550" t="s">
        <v>2235</v>
      </c>
      <c r="M654" s="558" t="s">
        <v>362</v>
      </c>
      <c r="N654" s="558">
        <v>41</v>
      </c>
      <c r="O654" s="559">
        <v>0</v>
      </c>
      <c r="P654" s="559">
        <v>0</v>
      </c>
      <c r="Q654" s="559">
        <v>0</v>
      </c>
      <c r="R654" s="624">
        <v>13</v>
      </c>
      <c r="S654" s="629">
        <v>0</v>
      </c>
      <c r="T654" s="626">
        <v>6</v>
      </c>
      <c r="U654" s="560">
        <v>0</v>
      </c>
      <c r="V654" s="581">
        <v>0</v>
      </c>
      <c r="W654" s="581">
        <v>10</v>
      </c>
      <c r="X654" s="581">
        <v>0</v>
      </c>
      <c r="Y654" s="658">
        <v>40</v>
      </c>
      <c r="Z654" s="658">
        <v>6</v>
      </c>
      <c r="AA654" s="119">
        <f>INDEX('SPECIAL CONDITIONS '!$A$9:$D$174,MATCH('PRINT TARIFF'!$E654,'SPECIAL CONDITIONS '!$C$9:$C$174,0),MATCH("ID",'SPECIAL CONDITIONS '!$A$8:$D$8,0))</f>
        <v>149</v>
      </c>
      <c r="AB654" s="117" t="s">
        <v>223</v>
      </c>
      <c r="AC654" s="166" t="s">
        <v>224</v>
      </c>
      <c r="AD654" s="166" t="s">
        <v>225</v>
      </c>
      <c r="AE654" s="166">
        <v>1000</v>
      </c>
      <c r="AF654" s="121">
        <f>HOME!$F$18</f>
        <v>46204</v>
      </c>
      <c r="AG654" s="121">
        <f>HOME!$L$18</f>
        <v>46217</v>
      </c>
      <c r="AH654" s="167"/>
      <c r="AI654" s="176"/>
      <c r="AJ654" s="172"/>
      <c r="AK654" s="193"/>
      <c r="AL654" s="122"/>
      <c r="AM654" s="122"/>
      <c r="AN654" s="122"/>
      <c r="AO654" s="123"/>
      <c r="AP654" s="123"/>
      <c r="AQ654" s="123"/>
      <c r="AR654" s="123"/>
      <c r="AS654" s="123"/>
      <c r="AT654" s="123"/>
      <c r="AU654" s="123"/>
      <c r="AV654" s="123"/>
      <c r="AW654" s="123"/>
      <c r="AX654" s="123"/>
      <c r="AY654" s="123"/>
      <c r="AZ654" s="123"/>
      <c r="BA654" s="123"/>
      <c r="BB654" s="123"/>
      <c r="BC654" s="123"/>
    </row>
    <row r="655" spans="1:55" s="168" customFormat="1" ht="24" x14ac:dyDescent="0.2">
      <c r="A655" s="165" t="s">
        <v>437</v>
      </c>
      <c r="B655" s="544" t="s">
        <v>238</v>
      </c>
      <c r="C655" s="411" t="s">
        <v>128</v>
      </c>
      <c r="D655" s="583" t="s">
        <v>419</v>
      </c>
      <c r="E655" s="583" t="s">
        <v>472</v>
      </c>
      <c r="F655" s="565" t="s">
        <v>314</v>
      </c>
      <c r="G655" s="566" t="s">
        <v>2105</v>
      </c>
      <c r="H655" s="557" t="s">
        <v>39</v>
      </c>
      <c r="I655" s="582">
        <f>'Final CTC'!$J$10</f>
        <v>141</v>
      </c>
      <c r="J655" s="582">
        <f>'Final CTC'!$J$10</f>
        <v>141</v>
      </c>
      <c r="K655" s="582">
        <f>'Final CTC'!$J$10</f>
        <v>141</v>
      </c>
      <c r="L655" s="550" t="s">
        <v>2235</v>
      </c>
      <c r="M655" s="558" t="s">
        <v>362</v>
      </c>
      <c r="N655" s="558">
        <v>28</v>
      </c>
      <c r="O655" s="559">
        <v>0</v>
      </c>
      <c r="P655" s="559">
        <v>0</v>
      </c>
      <c r="Q655" s="559">
        <v>0</v>
      </c>
      <c r="R655" s="624">
        <v>13</v>
      </c>
      <c r="S655" s="629">
        <v>0</v>
      </c>
      <c r="T655" s="626">
        <v>6</v>
      </c>
      <c r="U655" s="560">
        <v>0</v>
      </c>
      <c r="V655" s="581">
        <v>0</v>
      </c>
      <c r="W655" s="581">
        <v>10</v>
      </c>
      <c r="X655" s="581">
        <v>0</v>
      </c>
      <c r="Y655" s="658">
        <v>40</v>
      </c>
      <c r="Z655" s="658">
        <v>6</v>
      </c>
      <c r="AA655" s="119">
        <f>INDEX('SPECIAL CONDITIONS '!$A$9:$D$174,MATCH('PRINT TARIFF'!$E655,'SPECIAL CONDITIONS '!$C$9:$C$174,0),MATCH("ID",'SPECIAL CONDITIONS '!$A$8:$D$8,0))</f>
        <v>149</v>
      </c>
      <c r="AB655" s="117" t="s">
        <v>223</v>
      </c>
      <c r="AC655" s="166" t="s">
        <v>224</v>
      </c>
      <c r="AD655" s="166" t="s">
        <v>225</v>
      </c>
      <c r="AE655" s="166">
        <v>1000</v>
      </c>
      <c r="AF655" s="121">
        <f>HOME!$F$18</f>
        <v>46204</v>
      </c>
      <c r="AG655" s="121">
        <f>HOME!$L$18</f>
        <v>46217</v>
      </c>
      <c r="AH655" s="167"/>
      <c r="AI655" s="176"/>
      <c r="AJ655" s="172"/>
      <c r="AK655" s="193"/>
      <c r="AL655" s="122"/>
      <c r="AM655" s="122"/>
      <c r="AN655" s="122"/>
      <c r="AO655" s="123"/>
      <c r="AP655" s="123"/>
      <c r="AQ655" s="123"/>
      <c r="AR655" s="123"/>
      <c r="AS655" s="123"/>
      <c r="AT655" s="123"/>
      <c r="AU655" s="123"/>
      <c r="AV655" s="123"/>
      <c r="AW655" s="123"/>
      <c r="AX655" s="123"/>
      <c r="AY655" s="123"/>
      <c r="AZ655" s="123"/>
      <c r="BA655" s="123"/>
      <c r="BB655" s="123"/>
      <c r="BC655" s="123"/>
    </row>
    <row r="656" spans="1:55" s="168" customFormat="1" ht="24" x14ac:dyDescent="0.2">
      <c r="A656" s="165" t="s">
        <v>436</v>
      </c>
      <c r="B656" s="544" t="s">
        <v>239</v>
      </c>
      <c r="C656" s="411" t="s">
        <v>128</v>
      </c>
      <c r="D656" s="583" t="s">
        <v>419</v>
      </c>
      <c r="E656" s="583" t="s">
        <v>472</v>
      </c>
      <c r="F656" s="565" t="s">
        <v>314</v>
      </c>
      <c r="G656" s="566" t="s">
        <v>2105</v>
      </c>
      <c r="H656" s="557" t="s">
        <v>39</v>
      </c>
      <c r="I656" s="582">
        <f>'Final CTC'!$K$11</f>
        <v>141</v>
      </c>
      <c r="J656" s="582">
        <f>'Final CTC'!$K$11</f>
        <v>141</v>
      </c>
      <c r="K656" s="582">
        <f>'Final CTC'!$K$11</f>
        <v>141</v>
      </c>
      <c r="L656" s="550" t="s">
        <v>2235</v>
      </c>
      <c r="M656" s="558" t="s">
        <v>362</v>
      </c>
      <c r="N656" s="558">
        <v>26</v>
      </c>
      <c r="O656" s="559">
        <v>0</v>
      </c>
      <c r="P656" s="559">
        <v>0</v>
      </c>
      <c r="Q656" s="559">
        <v>0</v>
      </c>
      <c r="R656" s="624">
        <v>13</v>
      </c>
      <c r="S656" s="629">
        <v>0</v>
      </c>
      <c r="T656" s="626">
        <v>6</v>
      </c>
      <c r="U656" s="560">
        <v>0</v>
      </c>
      <c r="V656" s="581">
        <v>0</v>
      </c>
      <c r="W656" s="581">
        <v>10</v>
      </c>
      <c r="X656" s="581">
        <v>0</v>
      </c>
      <c r="Y656" s="658">
        <v>40</v>
      </c>
      <c r="Z656" s="658">
        <v>6</v>
      </c>
      <c r="AA656" s="119">
        <f>INDEX('SPECIAL CONDITIONS '!$A$9:$D$174,MATCH('PRINT TARIFF'!$E656,'SPECIAL CONDITIONS '!$C$9:$C$174,0),MATCH("ID",'SPECIAL CONDITIONS '!$A$8:$D$8,0))</f>
        <v>149</v>
      </c>
      <c r="AB656" s="117" t="s">
        <v>223</v>
      </c>
      <c r="AC656" s="166" t="s">
        <v>224</v>
      </c>
      <c r="AD656" s="166" t="s">
        <v>225</v>
      </c>
      <c r="AE656" s="166">
        <v>1000</v>
      </c>
      <c r="AF656" s="121">
        <f>HOME!$F$18</f>
        <v>46204</v>
      </c>
      <c r="AG656" s="121">
        <f>HOME!$L$18</f>
        <v>46217</v>
      </c>
      <c r="AH656" s="167"/>
      <c r="AI656" s="176"/>
      <c r="AJ656" s="172"/>
      <c r="AK656" s="193"/>
      <c r="AL656" s="122"/>
      <c r="AM656" s="122"/>
      <c r="AN656" s="122"/>
      <c r="AO656" s="123"/>
      <c r="AP656" s="123"/>
      <c r="AQ656" s="123"/>
      <c r="AR656" s="123"/>
      <c r="AS656" s="123"/>
      <c r="AT656" s="123"/>
      <c r="AU656" s="123"/>
      <c r="AV656" s="123"/>
      <c r="AW656" s="123"/>
      <c r="AX656" s="123"/>
      <c r="AY656" s="123"/>
      <c r="AZ656" s="123"/>
      <c r="BA656" s="123"/>
      <c r="BB656" s="123"/>
      <c r="BC656" s="123"/>
    </row>
    <row r="657" spans="1:55" s="168" customFormat="1" ht="24" x14ac:dyDescent="0.2">
      <c r="A657" s="165" t="s">
        <v>439</v>
      </c>
      <c r="B657" s="544" t="s">
        <v>235</v>
      </c>
      <c r="C657" s="411" t="s">
        <v>128</v>
      </c>
      <c r="D657" s="583" t="s">
        <v>419</v>
      </c>
      <c r="E657" s="583" t="s">
        <v>473</v>
      </c>
      <c r="F657" s="565" t="s">
        <v>315</v>
      </c>
      <c r="G657" s="566" t="s">
        <v>2104</v>
      </c>
      <c r="H657" s="557" t="s">
        <v>39</v>
      </c>
      <c r="I657" s="582">
        <f>'Final CTC'!$T$16</f>
        <v>163</v>
      </c>
      <c r="J657" s="582">
        <f>'Final CTC'!$T$16</f>
        <v>163</v>
      </c>
      <c r="K657" s="582">
        <f>'Final CTC'!$T$16</f>
        <v>163</v>
      </c>
      <c r="L657" s="550" t="s">
        <v>2291</v>
      </c>
      <c r="M657" s="558" t="s">
        <v>238</v>
      </c>
      <c r="N657" s="558">
        <v>30</v>
      </c>
      <c r="O657" s="559">
        <v>0</v>
      </c>
      <c r="P657" s="559">
        <v>0</v>
      </c>
      <c r="Q657" s="559">
        <v>0</v>
      </c>
      <c r="R657" s="624">
        <v>13</v>
      </c>
      <c r="S657" s="629">
        <v>0</v>
      </c>
      <c r="T657" s="626">
        <v>6</v>
      </c>
      <c r="U657" s="560">
        <v>0</v>
      </c>
      <c r="V657" s="581">
        <v>0</v>
      </c>
      <c r="W657" s="581">
        <v>10</v>
      </c>
      <c r="X657" s="581">
        <v>0</v>
      </c>
      <c r="Y657" s="658">
        <v>40</v>
      </c>
      <c r="Z657" s="658">
        <v>6</v>
      </c>
      <c r="AA657" s="119">
        <f>INDEX('SPECIAL CONDITIONS '!$A$9:$D$174,MATCH('PRINT TARIFF'!$E657,'SPECIAL CONDITIONS '!$C$9:$C$174,0),MATCH("ID",'SPECIAL CONDITIONS '!$A$8:$D$8,0))</f>
        <v>150</v>
      </c>
      <c r="AB657" s="117" t="s">
        <v>223</v>
      </c>
      <c r="AC657" s="166" t="s">
        <v>224</v>
      </c>
      <c r="AD657" s="166" t="s">
        <v>225</v>
      </c>
      <c r="AE657" s="166">
        <v>1000</v>
      </c>
      <c r="AF657" s="121">
        <f>HOME!$F$18</f>
        <v>46204</v>
      </c>
      <c r="AG657" s="121">
        <f>HOME!$L$18</f>
        <v>46217</v>
      </c>
      <c r="AH657" s="167"/>
      <c r="AI657" s="176"/>
      <c r="AJ657" s="172"/>
      <c r="AK657" s="193"/>
      <c r="AL657" s="122"/>
      <c r="AM657" s="122"/>
      <c r="AN657" s="122"/>
      <c r="AO657" s="123"/>
      <c r="AP657" s="123"/>
      <c r="AQ657" s="123"/>
      <c r="AR657" s="123"/>
      <c r="AS657" s="123"/>
      <c r="AT657" s="123"/>
      <c r="AU657" s="123"/>
      <c r="AV657" s="123"/>
      <c r="AW657" s="123"/>
      <c r="AX657" s="123"/>
      <c r="AY657" s="123"/>
      <c r="AZ657" s="123"/>
      <c r="BA657" s="123"/>
      <c r="BB657" s="123"/>
      <c r="BC657" s="123"/>
    </row>
    <row r="658" spans="1:55" s="168" customFormat="1" ht="24" x14ac:dyDescent="0.2">
      <c r="A658" s="165" t="s">
        <v>438</v>
      </c>
      <c r="B658" s="544" t="s">
        <v>236</v>
      </c>
      <c r="C658" s="411" t="s">
        <v>128</v>
      </c>
      <c r="D658" s="583" t="s">
        <v>419</v>
      </c>
      <c r="E658" s="583" t="s">
        <v>473</v>
      </c>
      <c r="F658" s="565" t="s">
        <v>315</v>
      </c>
      <c r="G658" s="566" t="s">
        <v>2104</v>
      </c>
      <c r="H658" s="557" t="s">
        <v>39</v>
      </c>
      <c r="I658" s="582">
        <f>'Final CTC'!$T$17</f>
        <v>133</v>
      </c>
      <c r="J658" s="582">
        <f>'Final CTC'!$T$17</f>
        <v>133</v>
      </c>
      <c r="K658" s="582">
        <f>'Final CTC'!$T$17</f>
        <v>133</v>
      </c>
      <c r="L658" s="550" t="s">
        <v>2237</v>
      </c>
      <c r="M658" s="558" t="s">
        <v>305</v>
      </c>
      <c r="N658" s="558">
        <v>30</v>
      </c>
      <c r="O658" s="559">
        <v>0</v>
      </c>
      <c r="P658" s="559">
        <v>0</v>
      </c>
      <c r="Q658" s="559">
        <v>0</v>
      </c>
      <c r="R658" s="624">
        <v>13</v>
      </c>
      <c r="S658" s="629">
        <v>0</v>
      </c>
      <c r="T658" s="626">
        <v>6</v>
      </c>
      <c r="U658" s="560">
        <v>0</v>
      </c>
      <c r="V658" s="581">
        <v>0</v>
      </c>
      <c r="W658" s="581">
        <v>10</v>
      </c>
      <c r="X658" s="581">
        <v>0</v>
      </c>
      <c r="Y658" s="658">
        <v>40</v>
      </c>
      <c r="Z658" s="658">
        <v>6</v>
      </c>
      <c r="AA658" s="119">
        <f>INDEX('SPECIAL CONDITIONS '!$A$9:$D$174,MATCH('PRINT TARIFF'!$E658,'SPECIAL CONDITIONS '!$C$9:$C$174,0),MATCH("ID",'SPECIAL CONDITIONS '!$A$8:$D$8,0))</f>
        <v>150</v>
      </c>
      <c r="AB658" s="117" t="s">
        <v>223</v>
      </c>
      <c r="AC658" s="166" t="s">
        <v>224</v>
      </c>
      <c r="AD658" s="166" t="s">
        <v>225</v>
      </c>
      <c r="AE658" s="166">
        <v>1000</v>
      </c>
      <c r="AF658" s="121">
        <f>HOME!$F$18</f>
        <v>46204</v>
      </c>
      <c r="AG658" s="121">
        <f>HOME!$L$18</f>
        <v>46217</v>
      </c>
      <c r="AH658" s="167"/>
      <c r="AI658" s="176"/>
      <c r="AJ658" s="172"/>
      <c r="AK658" s="193"/>
      <c r="AL658" s="122"/>
      <c r="AM658" s="122"/>
      <c r="AN658" s="122"/>
      <c r="AO658" s="123"/>
      <c r="AP658" s="123"/>
      <c r="AQ658" s="123"/>
      <c r="AR658" s="123"/>
      <c r="AS658" s="123"/>
      <c r="AT658" s="123"/>
      <c r="AU658" s="123"/>
      <c r="AV658" s="123"/>
      <c r="AW658" s="123"/>
      <c r="AX658" s="123"/>
      <c r="AY658" s="123"/>
      <c r="AZ658" s="123"/>
      <c r="BA658" s="123"/>
      <c r="BB658" s="123"/>
      <c r="BC658" s="123"/>
    </row>
    <row r="659" spans="1:55" s="168" customFormat="1" ht="24" x14ac:dyDescent="0.2">
      <c r="A659" s="165" t="s">
        <v>440</v>
      </c>
      <c r="B659" s="544" t="s">
        <v>237</v>
      </c>
      <c r="C659" s="411" t="s">
        <v>128</v>
      </c>
      <c r="D659" s="583" t="s">
        <v>419</v>
      </c>
      <c r="E659" s="583" t="s">
        <v>473</v>
      </c>
      <c r="F659" s="565" t="s">
        <v>315</v>
      </c>
      <c r="G659" s="566" t="s">
        <v>2104</v>
      </c>
      <c r="H659" s="557" t="s">
        <v>39</v>
      </c>
      <c r="I659" s="582">
        <f>'Final CTC'!$T$18</f>
        <v>80</v>
      </c>
      <c r="J659" s="582">
        <f>'Final CTC'!$T$18</f>
        <v>80</v>
      </c>
      <c r="K659" s="582">
        <f>'Final CTC'!$T$18</f>
        <v>80</v>
      </c>
      <c r="L659" s="550" t="s">
        <v>2235</v>
      </c>
      <c r="M659" s="558" t="s">
        <v>362</v>
      </c>
      <c r="N659" s="558">
        <v>41</v>
      </c>
      <c r="O659" s="559">
        <v>0</v>
      </c>
      <c r="P659" s="559">
        <v>0</v>
      </c>
      <c r="Q659" s="559">
        <v>0</v>
      </c>
      <c r="R659" s="624">
        <v>13</v>
      </c>
      <c r="S659" s="629">
        <v>0</v>
      </c>
      <c r="T659" s="626">
        <v>6</v>
      </c>
      <c r="U659" s="560">
        <v>0</v>
      </c>
      <c r="V659" s="581">
        <v>0</v>
      </c>
      <c r="W659" s="581">
        <v>10</v>
      </c>
      <c r="X659" s="581">
        <v>0</v>
      </c>
      <c r="Y659" s="658">
        <v>40</v>
      </c>
      <c r="Z659" s="658">
        <v>6</v>
      </c>
      <c r="AA659" s="119">
        <f>INDEX('SPECIAL CONDITIONS '!$A$9:$D$174,MATCH('PRINT TARIFF'!$E659,'SPECIAL CONDITIONS '!$C$9:$C$174,0),MATCH("ID",'SPECIAL CONDITIONS '!$A$8:$D$8,0))</f>
        <v>150</v>
      </c>
      <c r="AB659" s="117" t="s">
        <v>223</v>
      </c>
      <c r="AC659" s="166" t="s">
        <v>224</v>
      </c>
      <c r="AD659" s="166" t="s">
        <v>225</v>
      </c>
      <c r="AE659" s="166">
        <v>1000</v>
      </c>
      <c r="AF659" s="121">
        <f>HOME!$F$18</f>
        <v>46204</v>
      </c>
      <c r="AG659" s="121">
        <f>HOME!$L$18</f>
        <v>46217</v>
      </c>
      <c r="AH659" s="167"/>
      <c r="AI659" s="176"/>
      <c r="AJ659" s="172"/>
      <c r="AK659" s="193"/>
      <c r="AL659" s="122"/>
      <c r="AM659" s="122"/>
      <c r="AN659" s="122"/>
      <c r="AO659" s="123"/>
      <c r="AP659" s="123"/>
      <c r="AQ659" s="123"/>
      <c r="AR659" s="123"/>
      <c r="AS659" s="123"/>
      <c r="AT659" s="123"/>
      <c r="AU659" s="123"/>
      <c r="AV659" s="123"/>
      <c r="AW659" s="123"/>
      <c r="AX659" s="123"/>
      <c r="AY659" s="123"/>
      <c r="AZ659" s="123"/>
      <c r="BA659" s="123"/>
      <c r="BB659" s="123"/>
      <c r="BC659" s="123"/>
    </row>
    <row r="660" spans="1:55" s="168" customFormat="1" ht="24" x14ac:dyDescent="0.2">
      <c r="A660" s="165" t="s">
        <v>437</v>
      </c>
      <c r="B660" s="544" t="s">
        <v>238</v>
      </c>
      <c r="C660" s="411" t="s">
        <v>128</v>
      </c>
      <c r="D660" s="583" t="s">
        <v>419</v>
      </c>
      <c r="E660" s="583" t="s">
        <v>473</v>
      </c>
      <c r="F660" s="565" t="s">
        <v>315</v>
      </c>
      <c r="G660" s="566" t="s">
        <v>2104</v>
      </c>
      <c r="H660" s="557" t="s">
        <v>39</v>
      </c>
      <c r="I660" s="582">
        <f>'Final CTC'!$T$19</f>
        <v>122</v>
      </c>
      <c r="J660" s="582">
        <f>'Final CTC'!$T$19</f>
        <v>122</v>
      </c>
      <c r="K660" s="582">
        <f>'Final CTC'!$T$19</f>
        <v>122</v>
      </c>
      <c r="L660" s="550" t="s">
        <v>2237</v>
      </c>
      <c r="M660" s="558" t="s">
        <v>305</v>
      </c>
      <c r="N660" s="558">
        <v>28</v>
      </c>
      <c r="O660" s="559">
        <v>0</v>
      </c>
      <c r="P660" s="559">
        <v>0</v>
      </c>
      <c r="Q660" s="559">
        <v>0</v>
      </c>
      <c r="R660" s="624">
        <v>13</v>
      </c>
      <c r="S660" s="629">
        <v>0</v>
      </c>
      <c r="T660" s="626">
        <v>6</v>
      </c>
      <c r="U660" s="560">
        <v>0</v>
      </c>
      <c r="V660" s="581">
        <v>0</v>
      </c>
      <c r="W660" s="581">
        <v>10</v>
      </c>
      <c r="X660" s="581">
        <v>0</v>
      </c>
      <c r="Y660" s="658">
        <v>40</v>
      </c>
      <c r="Z660" s="658">
        <v>6</v>
      </c>
      <c r="AA660" s="119">
        <f>INDEX('SPECIAL CONDITIONS '!$A$9:$D$174,MATCH('PRINT TARIFF'!$E660,'SPECIAL CONDITIONS '!$C$9:$C$174,0),MATCH("ID",'SPECIAL CONDITIONS '!$A$8:$D$8,0))</f>
        <v>150</v>
      </c>
      <c r="AB660" s="117" t="s">
        <v>223</v>
      </c>
      <c r="AC660" s="166" t="s">
        <v>224</v>
      </c>
      <c r="AD660" s="166" t="s">
        <v>225</v>
      </c>
      <c r="AE660" s="166">
        <v>1000</v>
      </c>
      <c r="AF660" s="121">
        <f>HOME!$F$18</f>
        <v>46204</v>
      </c>
      <c r="AG660" s="121">
        <f>HOME!$L$18</f>
        <v>46217</v>
      </c>
      <c r="AH660" s="167"/>
      <c r="AI660" s="176"/>
      <c r="AJ660" s="172"/>
      <c r="AK660" s="193"/>
      <c r="AL660" s="122"/>
      <c r="AM660" s="122"/>
      <c r="AN660" s="122"/>
      <c r="AO660" s="123"/>
      <c r="AP660" s="123"/>
      <c r="AQ660" s="123"/>
      <c r="AR660" s="123"/>
      <c r="AS660" s="123"/>
      <c r="AT660" s="123"/>
      <c r="AU660" s="123"/>
      <c r="AV660" s="123"/>
      <c r="AW660" s="123"/>
      <c r="AX660" s="123"/>
      <c r="AY660" s="123"/>
      <c r="AZ660" s="123"/>
      <c r="BA660" s="123"/>
      <c r="BB660" s="123"/>
      <c r="BC660" s="123"/>
    </row>
    <row r="661" spans="1:55" s="168" customFormat="1" ht="24" x14ac:dyDescent="0.2">
      <c r="A661" s="165" t="s">
        <v>436</v>
      </c>
      <c r="B661" s="544" t="s">
        <v>239</v>
      </c>
      <c r="C661" s="411" t="s">
        <v>128</v>
      </c>
      <c r="D661" s="583" t="s">
        <v>419</v>
      </c>
      <c r="E661" s="583" t="s">
        <v>473</v>
      </c>
      <c r="F661" s="565" t="s">
        <v>315</v>
      </c>
      <c r="G661" s="566" t="s">
        <v>2104</v>
      </c>
      <c r="H661" s="557" t="s">
        <v>39</v>
      </c>
      <c r="I661" s="582">
        <f>'Final CTC'!$T$20</f>
        <v>122</v>
      </c>
      <c r="J661" s="582">
        <f>'Final CTC'!$T$20</f>
        <v>122</v>
      </c>
      <c r="K661" s="582">
        <f>'Final CTC'!$T$20</f>
        <v>122</v>
      </c>
      <c r="L661" s="550" t="s">
        <v>2237</v>
      </c>
      <c r="M661" s="558" t="s">
        <v>305</v>
      </c>
      <c r="N661" s="558">
        <v>26</v>
      </c>
      <c r="O661" s="559">
        <v>0</v>
      </c>
      <c r="P661" s="559">
        <v>0</v>
      </c>
      <c r="Q661" s="559">
        <v>0</v>
      </c>
      <c r="R661" s="624">
        <v>13</v>
      </c>
      <c r="S661" s="629">
        <v>0</v>
      </c>
      <c r="T661" s="626">
        <v>6</v>
      </c>
      <c r="U661" s="560">
        <v>0</v>
      </c>
      <c r="V661" s="581">
        <v>0</v>
      </c>
      <c r="W661" s="581">
        <v>10</v>
      </c>
      <c r="X661" s="581">
        <v>0</v>
      </c>
      <c r="Y661" s="658">
        <v>40</v>
      </c>
      <c r="Z661" s="658">
        <v>6</v>
      </c>
      <c r="AA661" s="119">
        <f>INDEX('SPECIAL CONDITIONS '!$A$9:$D$174,MATCH('PRINT TARIFF'!$E661,'SPECIAL CONDITIONS '!$C$9:$C$174,0),MATCH("ID",'SPECIAL CONDITIONS '!$A$8:$D$8,0))</f>
        <v>150</v>
      </c>
      <c r="AB661" s="117" t="s">
        <v>223</v>
      </c>
      <c r="AC661" s="166" t="s">
        <v>224</v>
      </c>
      <c r="AD661" s="166" t="s">
        <v>225</v>
      </c>
      <c r="AE661" s="166">
        <v>1000</v>
      </c>
      <c r="AF661" s="121">
        <f>HOME!$F$18</f>
        <v>46204</v>
      </c>
      <c r="AG661" s="121">
        <f>HOME!$L$18</f>
        <v>46217</v>
      </c>
      <c r="AH661" s="167"/>
      <c r="AI661" s="176"/>
      <c r="AJ661" s="172"/>
      <c r="AK661" s="193"/>
      <c r="AL661" s="122"/>
      <c r="AM661" s="122"/>
      <c r="AN661" s="122"/>
      <c r="AO661" s="123"/>
      <c r="AP661" s="123"/>
      <c r="AQ661" s="123"/>
      <c r="AR661" s="123"/>
      <c r="AS661" s="123"/>
      <c r="AT661" s="123"/>
      <c r="AU661" s="123"/>
      <c r="AV661" s="123"/>
      <c r="AW661" s="123"/>
      <c r="AX661" s="123"/>
      <c r="AY661" s="123"/>
      <c r="AZ661" s="123"/>
      <c r="BA661" s="123"/>
      <c r="BB661" s="123"/>
      <c r="BC661" s="123"/>
    </row>
    <row r="662" spans="1:55" s="168" customFormat="1" ht="24" x14ac:dyDescent="0.2">
      <c r="A662" s="165" t="s">
        <v>439</v>
      </c>
      <c r="B662" s="544" t="s">
        <v>235</v>
      </c>
      <c r="C662" s="411" t="s">
        <v>128</v>
      </c>
      <c r="D662" s="583" t="s">
        <v>419</v>
      </c>
      <c r="E662" s="583" t="s">
        <v>485</v>
      </c>
      <c r="F662" s="565" t="s">
        <v>486</v>
      </c>
      <c r="G662" s="566" t="s">
        <v>487</v>
      </c>
      <c r="H662" s="557" t="s">
        <v>39</v>
      </c>
      <c r="I662" s="582">
        <f>'Final CTC'!$L$7</f>
        <v>173</v>
      </c>
      <c r="J662" s="582">
        <f>'Final CTC'!$L$7</f>
        <v>173</v>
      </c>
      <c r="K662" s="582">
        <f>'Final CTC'!$L$7</f>
        <v>173</v>
      </c>
      <c r="L662" s="550" t="s">
        <v>2291</v>
      </c>
      <c r="M662" s="558" t="s">
        <v>238</v>
      </c>
      <c r="N662" s="558">
        <v>30</v>
      </c>
      <c r="O662" s="559">
        <v>0</v>
      </c>
      <c r="P662" s="559">
        <v>0</v>
      </c>
      <c r="Q662" s="559">
        <v>0</v>
      </c>
      <c r="R662" s="624">
        <v>13</v>
      </c>
      <c r="S662" s="629">
        <v>0</v>
      </c>
      <c r="T662" s="626">
        <v>6</v>
      </c>
      <c r="U662" s="560">
        <v>0</v>
      </c>
      <c r="V662" s="581">
        <v>0</v>
      </c>
      <c r="W662" s="581">
        <v>10</v>
      </c>
      <c r="X662" s="581">
        <v>0</v>
      </c>
      <c r="Y662" s="658">
        <v>40</v>
      </c>
      <c r="Z662" s="658">
        <v>6</v>
      </c>
      <c r="AA662" s="119">
        <f>INDEX('SPECIAL CONDITIONS '!$A$9:$D$174,MATCH('PRINT TARIFF'!$E662,'SPECIAL CONDITIONS '!$C$9:$C$174,0),MATCH("ID",'SPECIAL CONDITIONS '!$A$8:$D$8,0))</f>
        <v>151</v>
      </c>
      <c r="AB662" s="117" t="s">
        <v>223</v>
      </c>
      <c r="AC662" s="166" t="s">
        <v>224</v>
      </c>
      <c r="AD662" s="166" t="s">
        <v>225</v>
      </c>
      <c r="AE662" s="166">
        <v>1000</v>
      </c>
      <c r="AF662" s="121">
        <f>HOME!$F$18</f>
        <v>46204</v>
      </c>
      <c r="AG662" s="121">
        <f>HOME!$L$18</f>
        <v>46217</v>
      </c>
      <c r="AH662" s="167"/>
      <c r="AI662" s="176"/>
      <c r="AJ662" s="172"/>
      <c r="AK662" s="193"/>
      <c r="AL662" s="122"/>
      <c r="AM662" s="122"/>
      <c r="AN662" s="122"/>
      <c r="AO662" s="123"/>
      <c r="AP662" s="123"/>
      <c r="AQ662" s="123"/>
      <c r="AR662" s="123"/>
      <c r="AS662" s="123"/>
      <c r="AT662" s="123"/>
      <c r="AU662" s="123"/>
      <c r="AV662" s="123"/>
      <c r="AW662" s="123"/>
      <c r="AX662" s="123"/>
      <c r="AY662" s="123"/>
      <c r="AZ662" s="123"/>
      <c r="BA662" s="123"/>
      <c r="BB662" s="123"/>
      <c r="BC662" s="123"/>
    </row>
    <row r="663" spans="1:55" s="168" customFormat="1" ht="24" x14ac:dyDescent="0.2">
      <c r="A663" s="165" t="s">
        <v>438</v>
      </c>
      <c r="B663" s="544" t="s">
        <v>236</v>
      </c>
      <c r="C663" s="411" t="s">
        <v>128</v>
      </c>
      <c r="D663" s="583" t="s">
        <v>419</v>
      </c>
      <c r="E663" s="583" t="s">
        <v>485</v>
      </c>
      <c r="F663" s="565" t="s">
        <v>486</v>
      </c>
      <c r="G663" s="566" t="s">
        <v>487</v>
      </c>
      <c r="H663" s="557" t="s">
        <v>39</v>
      </c>
      <c r="I663" s="582">
        <f>'Final CTC'!$L$8</f>
        <v>175</v>
      </c>
      <c r="J663" s="582">
        <f>'Final CTC'!$L$8</f>
        <v>175</v>
      </c>
      <c r="K663" s="582">
        <f>'Final CTC'!$L$8</f>
        <v>175</v>
      </c>
      <c r="L663" s="550" t="s">
        <v>2235</v>
      </c>
      <c r="M663" s="558" t="s">
        <v>362</v>
      </c>
      <c r="N663" s="558">
        <v>40</v>
      </c>
      <c r="O663" s="559">
        <v>0</v>
      </c>
      <c r="P663" s="559">
        <v>0</v>
      </c>
      <c r="Q663" s="559">
        <v>0</v>
      </c>
      <c r="R663" s="624">
        <v>13</v>
      </c>
      <c r="S663" s="629">
        <v>0</v>
      </c>
      <c r="T663" s="626">
        <v>6</v>
      </c>
      <c r="U663" s="560">
        <v>0</v>
      </c>
      <c r="V663" s="581">
        <v>0</v>
      </c>
      <c r="W663" s="581">
        <v>10</v>
      </c>
      <c r="X663" s="581">
        <v>0</v>
      </c>
      <c r="Y663" s="658">
        <v>40</v>
      </c>
      <c r="Z663" s="658">
        <v>6</v>
      </c>
      <c r="AA663" s="119">
        <f>INDEX('SPECIAL CONDITIONS '!$A$9:$D$174,MATCH('PRINT TARIFF'!$E663,'SPECIAL CONDITIONS '!$C$9:$C$174,0),MATCH("ID",'SPECIAL CONDITIONS '!$A$8:$D$8,0))</f>
        <v>151</v>
      </c>
      <c r="AB663" s="117" t="s">
        <v>223</v>
      </c>
      <c r="AC663" s="166" t="s">
        <v>224</v>
      </c>
      <c r="AD663" s="166" t="s">
        <v>225</v>
      </c>
      <c r="AE663" s="166">
        <v>1000</v>
      </c>
      <c r="AF663" s="121">
        <f>HOME!$F$18</f>
        <v>46204</v>
      </c>
      <c r="AG663" s="121">
        <f>HOME!$L$18</f>
        <v>46217</v>
      </c>
      <c r="AH663" s="167"/>
      <c r="AI663" s="176"/>
      <c r="AJ663" s="172"/>
      <c r="AK663" s="193"/>
      <c r="AL663" s="122"/>
      <c r="AM663" s="122"/>
      <c r="AN663" s="122"/>
      <c r="AO663" s="123"/>
      <c r="AP663" s="123"/>
      <c r="AQ663" s="123"/>
      <c r="AR663" s="123"/>
      <c r="AS663" s="123"/>
      <c r="AT663" s="123"/>
      <c r="AU663" s="123"/>
      <c r="AV663" s="123"/>
      <c r="AW663" s="123"/>
      <c r="AX663" s="123"/>
      <c r="AY663" s="123"/>
      <c r="AZ663" s="123"/>
      <c r="BA663" s="123"/>
      <c r="BB663" s="123"/>
      <c r="BC663" s="123"/>
    </row>
    <row r="664" spans="1:55" s="168" customFormat="1" ht="24" x14ac:dyDescent="0.2">
      <c r="A664" s="165" t="s">
        <v>440</v>
      </c>
      <c r="B664" s="544" t="s">
        <v>237</v>
      </c>
      <c r="C664" s="411" t="s">
        <v>128</v>
      </c>
      <c r="D664" s="583" t="s">
        <v>419</v>
      </c>
      <c r="E664" s="583" t="s">
        <v>485</v>
      </c>
      <c r="F664" s="565" t="s">
        <v>486</v>
      </c>
      <c r="G664" s="566" t="s">
        <v>487</v>
      </c>
      <c r="H664" s="557" t="s">
        <v>39</v>
      </c>
      <c r="I664" s="582">
        <f>'Final CTC'!$L$9</f>
        <v>125</v>
      </c>
      <c r="J664" s="582">
        <f>'Final CTC'!$L$9</f>
        <v>125</v>
      </c>
      <c r="K664" s="582">
        <f>'Final CTC'!$L$9</f>
        <v>125</v>
      </c>
      <c r="L664" s="550" t="s">
        <v>2235</v>
      </c>
      <c r="M664" s="558" t="s">
        <v>362</v>
      </c>
      <c r="N664" s="558">
        <v>41</v>
      </c>
      <c r="O664" s="559">
        <v>0</v>
      </c>
      <c r="P664" s="559">
        <v>0</v>
      </c>
      <c r="Q664" s="559">
        <v>0</v>
      </c>
      <c r="R664" s="624">
        <v>13</v>
      </c>
      <c r="S664" s="629">
        <v>0</v>
      </c>
      <c r="T664" s="626">
        <v>6</v>
      </c>
      <c r="U664" s="560">
        <v>0</v>
      </c>
      <c r="V664" s="581">
        <v>0</v>
      </c>
      <c r="W664" s="581">
        <v>10</v>
      </c>
      <c r="X664" s="581">
        <v>0</v>
      </c>
      <c r="Y664" s="658">
        <v>40</v>
      </c>
      <c r="Z664" s="658">
        <v>6</v>
      </c>
      <c r="AA664" s="119">
        <f>INDEX('SPECIAL CONDITIONS '!$A$9:$D$174,MATCH('PRINT TARIFF'!$E664,'SPECIAL CONDITIONS '!$C$9:$C$174,0),MATCH("ID",'SPECIAL CONDITIONS '!$A$8:$D$8,0))</f>
        <v>151</v>
      </c>
      <c r="AB664" s="117" t="s">
        <v>223</v>
      </c>
      <c r="AC664" s="166" t="s">
        <v>224</v>
      </c>
      <c r="AD664" s="166" t="s">
        <v>225</v>
      </c>
      <c r="AE664" s="166">
        <v>1000</v>
      </c>
      <c r="AF664" s="121">
        <f>HOME!$F$18</f>
        <v>46204</v>
      </c>
      <c r="AG664" s="121">
        <f>HOME!$L$18</f>
        <v>46217</v>
      </c>
      <c r="AH664" s="167"/>
      <c r="AI664" s="176"/>
      <c r="AJ664" s="172"/>
      <c r="AK664" s="193"/>
      <c r="AL664" s="122"/>
      <c r="AM664" s="122"/>
      <c r="AN664" s="122"/>
      <c r="AO664" s="123"/>
      <c r="AP664" s="123"/>
      <c r="AQ664" s="123"/>
      <c r="AR664" s="123"/>
      <c r="AS664" s="123"/>
      <c r="AT664" s="123"/>
      <c r="AU664" s="123"/>
      <c r="AV664" s="123"/>
      <c r="AW664" s="123"/>
      <c r="AX664" s="123"/>
      <c r="AY664" s="123"/>
      <c r="AZ664" s="123"/>
      <c r="BA664" s="123"/>
      <c r="BB664" s="123"/>
      <c r="BC664" s="123"/>
    </row>
    <row r="665" spans="1:55" s="168" customFormat="1" ht="24" x14ac:dyDescent="0.2">
      <c r="A665" s="165" t="s">
        <v>437</v>
      </c>
      <c r="B665" s="544" t="s">
        <v>238</v>
      </c>
      <c r="C665" s="411" t="s">
        <v>128</v>
      </c>
      <c r="D665" s="583" t="s">
        <v>419</v>
      </c>
      <c r="E665" s="583" t="s">
        <v>485</v>
      </c>
      <c r="F665" s="565" t="s">
        <v>486</v>
      </c>
      <c r="G665" s="566" t="s">
        <v>487</v>
      </c>
      <c r="H665" s="557" t="s">
        <v>39</v>
      </c>
      <c r="I665" s="582">
        <f>'Final CTC'!$L$10</f>
        <v>116</v>
      </c>
      <c r="J665" s="582">
        <f>'Final CTC'!$L$10</f>
        <v>116</v>
      </c>
      <c r="K665" s="582">
        <f>'Final CTC'!$L$10</f>
        <v>116</v>
      </c>
      <c r="L665" s="550" t="s">
        <v>2235</v>
      </c>
      <c r="M665" s="558" t="s">
        <v>362</v>
      </c>
      <c r="N665" s="558">
        <v>28</v>
      </c>
      <c r="O665" s="559">
        <v>0</v>
      </c>
      <c r="P665" s="559">
        <v>0</v>
      </c>
      <c r="Q665" s="559">
        <v>0</v>
      </c>
      <c r="R665" s="624">
        <v>13</v>
      </c>
      <c r="S665" s="629">
        <v>0</v>
      </c>
      <c r="T665" s="626">
        <v>6</v>
      </c>
      <c r="U665" s="560">
        <v>0</v>
      </c>
      <c r="V665" s="581">
        <v>0</v>
      </c>
      <c r="W665" s="581">
        <v>10</v>
      </c>
      <c r="X665" s="581">
        <v>0</v>
      </c>
      <c r="Y665" s="658">
        <v>40</v>
      </c>
      <c r="Z665" s="658">
        <v>6</v>
      </c>
      <c r="AA665" s="119">
        <f>INDEX('SPECIAL CONDITIONS '!$A$9:$D$174,MATCH('PRINT TARIFF'!$E665,'SPECIAL CONDITIONS '!$C$9:$C$174,0),MATCH("ID",'SPECIAL CONDITIONS '!$A$8:$D$8,0))</f>
        <v>151</v>
      </c>
      <c r="AB665" s="117" t="s">
        <v>223</v>
      </c>
      <c r="AC665" s="166" t="s">
        <v>224</v>
      </c>
      <c r="AD665" s="166" t="s">
        <v>225</v>
      </c>
      <c r="AE665" s="166">
        <v>1000</v>
      </c>
      <c r="AF665" s="121">
        <f>HOME!$F$18</f>
        <v>46204</v>
      </c>
      <c r="AG665" s="121">
        <f>HOME!$L$18</f>
        <v>46217</v>
      </c>
      <c r="AH665" s="167"/>
      <c r="AI665" s="176"/>
      <c r="AJ665" s="172"/>
      <c r="AK665" s="193"/>
      <c r="AL665" s="122"/>
      <c r="AM665" s="122"/>
      <c r="AN665" s="122"/>
      <c r="AO665" s="123"/>
      <c r="AP665" s="123"/>
      <c r="AQ665" s="123"/>
      <c r="AR665" s="123"/>
      <c r="AS665" s="123"/>
      <c r="AT665" s="123"/>
      <c r="AU665" s="123"/>
      <c r="AV665" s="123"/>
      <c r="AW665" s="123"/>
      <c r="AX665" s="123"/>
      <c r="AY665" s="123"/>
      <c r="AZ665" s="123"/>
      <c r="BA665" s="123"/>
      <c r="BB665" s="123"/>
      <c r="BC665" s="123"/>
    </row>
    <row r="666" spans="1:55" s="168" customFormat="1" ht="24" x14ac:dyDescent="0.2">
      <c r="A666" s="165" t="s">
        <v>436</v>
      </c>
      <c r="B666" s="544" t="s">
        <v>239</v>
      </c>
      <c r="C666" s="411" t="s">
        <v>128</v>
      </c>
      <c r="D666" s="583" t="s">
        <v>419</v>
      </c>
      <c r="E666" s="583" t="s">
        <v>485</v>
      </c>
      <c r="F666" s="565" t="s">
        <v>486</v>
      </c>
      <c r="G666" s="566" t="s">
        <v>487</v>
      </c>
      <c r="H666" s="557" t="s">
        <v>39</v>
      </c>
      <c r="I666" s="582">
        <f>'Final CTC'!$L$11</f>
        <v>140</v>
      </c>
      <c r="J666" s="582">
        <f>'Final CTC'!$L$11</f>
        <v>140</v>
      </c>
      <c r="K666" s="582">
        <f>'Final CTC'!$L$11</f>
        <v>140</v>
      </c>
      <c r="L666" s="550" t="s">
        <v>2235</v>
      </c>
      <c r="M666" s="558" t="s">
        <v>362</v>
      </c>
      <c r="N666" s="558">
        <v>26</v>
      </c>
      <c r="O666" s="559">
        <v>0</v>
      </c>
      <c r="P666" s="559">
        <v>0</v>
      </c>
      <c r="Q666" s="559">
        <v>0</v>
      </c>
      <c r="R666" s="624">
        <v>13</v>
      </c>
      <c r="S666" s="629">
        <v>0</v>
      </c>
      <c r="T666" s="626">
        <v>6</v>
      </c>
      <c r="U666" s="560">
        <v>0</v>
      </c>
      <c r="V666" s="581">
        <v>0</v>
      </c>
      <c r="W666" s="581">
        <v>10</v>
      </c>
      <c r="X666" s="581">
        <v>0</v>
      </c>
      <c r="Y666" s="658">
        <v>40</v>
      </c>
      <c r="Z666" s="658">
        <v>6</v>
      </c>
      <c r="AA666" s="119">
        <f>INDEX('SPECIAL CONDITIONS '!$A$9:$D$174,MATCH('PRINT TARIFF'!$E666,'SPECIAL CONDITIONS '!$C$9:$C$174,0),MATCH("ID",'SPECIAL CONDITIONS '!$A$8:$D$8,0))</f>
        <v>151</v>
      </c>
      <c r="AB666" s="117" t="s">
        <v>223</v>
      </c>
      <c r="AC666" s="166" t="s">
        <v>224</v>
      </c>
      <c r="AD666" s="166" t="s">
        <v>225</v>
      </c>
      <c r="AE666" s="166">
        <v>1000</v>
      </c>
      <c r="AF666" s="121">
        <f>HOME!$F$18</f>
        <v>46204</v>
      </c>
      <c r="AG666" s="121">
        <f>HOME!$L$18</f>
        <v>46217</v>
      </c>
      <c r="AH666" s="167"/>
      <c r="AI666" s="176"/>
      <c r="AJ666" s="172"/>
      <c r="AK666" s="193"/>
      <c r="AL666" s="122"/>
      <c r="AM666" s="122"/>
      <c r="AN666" s="122"/>
      <c r="AO666" s="123"/>
      <c r="AP666" s="123"/>
      <c r="AQ666" s="123"/>
      <c r="AR666" s="123"/>
      <c r="AS666" s="123"/>
      <c r="AT666" s="123"/>
      <c r="AU666" s="123"/>
      <c r="AV666" s="123"/>
      <c r="AW666" s="123"/>
      <c r="AX666" s="123"/>
      <c r="AY666" s="123"/>
      <c r="AZ666" s="123"/>
      <c r="BA666" s="123"/>
      <c r="BB666" s="123"/>
      <c r="BC666" s="123"/>
    </row>
    <row r="667" spans="1:55" s="168" customFormat="1" ht="24" x14ac:dyDescent="0.2">
      <c r="A667" s="165" t="s">
        <v>439</v>
      </c>
      <c r="B667" s="544" t="s">
        <v>235</v>
      </c>
      <c r="C667" s="411" t="s">
        <v>128</v>
      </c>
      <c r="D667" s="583" t="s">
        <v>419</v>
      </c>
      <c r="E667" s="583" t="s">
        <v>43</v>
      </c>
      <c r="F667" s="565" t="s">
        <v>362</v>
      </c>
      <c r="G667" s="566" t="s">
        <v>425</v>
      </c>
      <c r="H667" s="557" t="s">
        <v>39</v>
      </c>
      <c r="I667" s="582">
        <f>'Final CTC'!$R$7</f>
        <v>195</v>
      </c>
      <c r="J667" s="582">
        <f>'Final CTC'!$R$7</f>
        <v>195</v>
      </c>
      <c r="K667" s="582">
        <f>'Final CTC'!$R$7</f>
        <v>195</v>
      </c>
      <c r="L667" s="550" t="s">
        <v>2236</v>
      </c>
      <c r="M667" s="558" t="s">
        <v>238</v>
      </c>
      <c r="N667" s="558">
        <v>32</v>
      </c>
      <c r="O667" s="559">
        <v>0</v>
      </c>
      <c r="P667" s="559">
        <v>0</v>
      </c>
      <c r="Q667" s="559">
        <v>0</v>
      </c>
      <c r="R667" s="624">
        <v>13</v>
      </c>
      <c r="S667" s="629">
        <v>0</v>
      </c>
      <c r="T667" s="626">
        <v>6</v>
      </c>
      <c r="U667" s="560">
        <v>0</v>
      </c>
      <c r="V667" s="581">
        <v>5</v>
      </c>
      <c r="W667" s="581">
        <v>10</v>
      </c>
      <c r="X667" s="581">
        <v>0</v>
      </c>
      <c r="Y667" s="659">
        <v>45</v>
      </c>
      <c r="Z667" s="659">
        <v>2</v>
      </c>
      <c r="AA667" s="119">
        <f>INDEX('SPECIAL CONDITIONS '!$A$9:$D$174,MATCH('PRINT TARIFF'!$E667,'SPECIAL CONDITIONS '!$C$9:$C$174,0),MATCH("ID",'SPECIAL CONDITIONS '!$A$8:$D$8,0))</f>
        <v>152</v>
      </c>
      <c r="AB667" s="117" t="s">
        <v>223</v>
      </c>
      <c r="AC667" s="166" t="s">
        <v>224</v>
      </c>
      <c r="AD667" s="166" t="s">
        <v>225</v>
      </c>
      <c r="AE667" s="166">
        <v>1000</v>
      </c>
      <c r="AF667" s="121">
        <f>HOME!$F$18</f>
        <v>46204</v>
      </c>
      <c r="AG667" s="121">
        <f>HOME!$L$18</f>
        <v>46217</v>
      </c>
      <c r="AH667" s="167"/>
      <c r="AI667" s="176"/>
      <c r="AJ667" s="172"/>
      <c r="AK667" s="193"/>
      <c r="AL667" s="122"/>
      <c r="AM667" s="122"/>
      <c r="AN667" s="122"/>
      <c r="AO667" s="123"/>
      <c r="AP667" s="123"/>
      <c r="AQ667" s="123"/>
      <c r="AR667" s="123"/>
      <c r="AS667" s="123"/>
      <c r="AT667" s="123"/>
      <c r="AU667" s="123"/>
      <c r="AV667" s="123"/>
      <c r="AW667" s="123"/>
      <c r="AX667" s="123"/>
      <c r="AY667" s="123"/>
      <c r="AZ667" s="123"/>
      <c r="BA667" s="123"/>
      <c r="BB667" s="123"/>
      <c r="BC667" s="123"/>
    </row>
    <row r="668" spans="1:55" s="168" customFormat="1" ht="24" x14ac:dyDescent="0.2">
      <c r="A668" s="165" t="s">
        <v>438</v>
      </c>
      <c r="B668" s="544" t="s">
        <v>236</v>
      </c>
      <c r="C668" s="411" t="s">
        <v>128</v>
      </c>
      <c r="D668" s="583" t="s">
        <v>419</v>
      </c>
      <c r="E668" s="583" t="s">
        <v>43</v>
      </c>
      <c r="F668" s="565" t="s">
        <v>362</v>
      </c>
      <c r="G668" s="566" t="s">
        <v>425</v>
      </c>
      <c r="H668" s="557" t="s">
        <v>39</v>
      </c>
      <c r="I668" s="582">
        <f>'Final CTC'!$R$8</f>
        <v>173</v>
      </c>
      <c r="J668" s="582">
        <f>'Final CTC'!$R$8</f>
        <v>173</v>
      </c>
      <c r="K668" s="582">
        <f>'Final CTC'!$R$8</f>
        <v>173</v>
      </c>
      <c r="L668" s="550" t="s">
        <v>173</v>
      </c>
      <c r="M668" s="558"/>
      <c r="N668" s="558">
        <v>43</v>
      </c>
      <c r="O668" s="559">
        <v>0</v>
      </c>
      <c r="P668" s="559">
        <v>0</v>
      </c>
      <c r="Q668" s="559">
        <v>0</v>
      </c>
      <c r="R668" s="624">
        <v>13</v>
      </c>
      <c r="S668" s="629">
        <v>0</v>
      </c>
      <c r="T668" s="626">
        <v>6</v>
      </c>
      <c r="U668" s="560">
        <v>0</v>
      </c>
      <c r="V668" s="581">
        <v>5</v>
      </c>
      <c r="W668" s="581">
        <v>10</v>
      </c>
      <c r="X668" s="581">
        <v>0</v>
      </c>
      <c r="Y668" s="659">
        <v>45</v>
      </c>
      <c r="Z668" s="659">
        <v>2</v>
      </c>
      <c r="AA668" s="119">
        <f>INDEX('SPECIAL CONDITIONS '!$A$9:$D$174,MATCH('PRINT TARIFF'!$E668,'SPECIAL CONDITIONS '!$C$9:$C$174,0),MATCH("ID",'SPECIAL CONDITIONS '!$A$8:$D$8,0))</f>
        <v>152</v>
      </c>
      <c r="AB668" s="117" t="s">
        <v>223</v>
      </c>
      <c r="AC668" s="166" t="s">
        <v>224</v>
      </c>
      <c r="AD668" s="166" t="s">
        <v>225</v>
      </c>
      <c r="AE668" s="166">
        <v>1000</v>
      </c>
      <c r="AF668" s="121">
        <f>HOME!$F$18</f>
        <v>46204</v>
      </c>
      <c r="AG668" s="121">
        <f>HOME!$L$18</f>
        <v>46217</v>
      </c>
      <c r="AH668" s="167"/>
      <c r="AI668" s="176"/>
      <c r="AJ668" s="172"/>
      <c r="AK668" s="193"/>
      <c r="AL668" s="122"/>
      <c r="AM668" s="122"/>
      <c r="AN668" s="122"/>
      <c r="AO668" s="123"/>
      <c r="AP668" s="123"/>
      <c r="AQ668" s="123"/>
      <c r="AR668" s="123"/>
      <c r="AS668" s="123"/>
      <c r="AT668" s="123"/>
      <c r="AU668" s="123"/>
      <c r="AV668" s="123"/>
      <c r="AW668" s="123"/>
      <c r="AX668" s="123"/>
      <c r="AY668" s="123"/>
      <c r="AZ668" s="123"/>
      <c r="BA668" s="123"/>
      <c r="BB668" s="123"/>
      <c r="BC668" s="123"/>
    </row>
    <row r="669" spans="1:55" s="168" customFormat="1" ht="24" x14ac:dyDescent="0.2">
      <c r="A669" s="165" t="s">
        <v>440</v>
      </c>
      <c r="B669" s="544" t="s">
        <v>237</v>
      </c>
      <c r="C669" s="411" t="s">
        <v>128</v>
      </c>
      <c r="D669" s="583" t="s">
        <v>419</v>
      </c>
      <c r="E669" s="583" t="s">
        <v>43</v>
      </c>
      <c r="F669" s="565" t="s">
        <v>362</v>
      </c>
      <c r="G669" s="566" t="s">
        <v>425</v>
      </c>
      <c r="H669" s="557" t="s">
        <v>39</v>
      </c>
      <c r="I669" s="582">
        <f>'Final CTC'!$R$9</f>
        <v>179</v>
      </c>
      <c r="J669" s="582">
        <f>'Final CTC'!$R$9</f>
        <v>179</v>
      </c>
      <c r="K669" s="582">
        <f>'Final CTC'!$R$9</f>
        <v>179</v>
      </c>
      <c r="L669" s="550" t="s">
        <v>173</v>
      </c>
      <c r="M669" s="558"/>
      <c r="N669" s="558">
        <v>41</v>
      </c>
      <c r="O669" s="559">
        <v>0</v>
      </c>
      <c r="P669" s="559">
        <v>0</v>
      </c>
      <c r="Q669" s="559">
        <v>0</v>
      </c>
      <c r="R669" s="624">
        <v>13</v>
      </c>
      <c r="S669" s="629">
        <v>0</v>
      </c>
      <c r="T669" s="626">
        <v>6</v>
      </c>
      <c r="U669" s="560">
        <v>0</v>
      </c>
      <c r="V669" s="581">
        <v>5</v>
      </c>
      <c r="W669" s="581">
        <v>10</v>
      </c>
      <c r="X669" s="581">
        <v>0</v>
      </c>
      <c r="Y669" s="659">
        <v>45</v>
      </c>
      <c r="Z669" s="659">
        <v>2</v>
      </c>
      <c r="AA669" s="119">
        <f>INDEX('SPECIAL CONDITIONS '!$A$9:$D$174,MATCH('PRINT TARIFF'!$E669,'SPECIAL CONDITIONS '!$C$9:$C$174,0),MATCH("ID",'SPECIAL CONDITIONS '!$A$8:$D$8,0))</f>
        <v>152</v>
      </c>
      <c r="AB669" s="117" t="s">
        <v>223</v>
      </c>
      <c r="AC669" s="166" t="s">
        <v>224</v>
      </c>
      <c r="AD669" s="166" t="s">
        <v>225</v>
      </c>
      <c r="AE669" s="166">
        <v>1000</v>
      </c>
      <c r="AF669" s="121">
        <f>HOME!$F$18</f>
        <v>46204</v>
      </c>
      <c r="AG669" s="121">
        <f>HOME!$L$18</f>
        <v>46217</v>
      </c>
      <c r="AH669" s="167"/>
      <c r="AI669" s="176"/>
      <c r="AJ669" s="172"/>
      <c r="AK669" s="193"/>
      <c r="AL669" s="122"/>
      <c r="AM669" s="122"/>
      <c r="AN669" s="122"/>
      <c r="AO669" s="123"/>
      <c r="AP669" s="123"/>
      <c r="AQ669" s="123"/>
      <c r="AR669" s="123"/>
      <c r="AS669" s="123"/>
      <c r="AT669" s="123"/>
      <c r="AU669" s="123"/>
      <c r="AV669" s="123"/>
      <c r="AW669" s="123"/>
      <c r="AX669" s="123"/>
      <c r="AY669" s="123"/>
      <c r="AZ669" s="123"/>
      <c r="BA669" s="123"/>
      <c r="BB669" s="123"/>
      <c r="BC669" s="123"/>
    </row>
    <row r="670" spans="1:55" s="168" customFormat="1" ht="24" x14ac:dyDescent="0.2">
      <c r="A670" s="165" t="s">
        <v>437</v>
      </c>
      <c r="B670" s="544" t="s">
        <v>238</v>
      </c>
      <c r="C670" s="411" t="s">
        <v>128</v>
      </c>
      <c r="D670" s="583" t="s">
        <v>419</v>
      </c>
      <c r="E670" s="583" t="s">
        <v>43</v>
      </c>
      <c r="F670" s="565" t="s">
        <v>362</v>
      </c>
      <c r="G670" s="566" t="s">
        <v>425</v>
      </c>
      <c r="H670" s="557" t="s">
        <v>39</v>
      </c>
      <c r="I670" s="582">
        <f>'Final CTC'!$R$10</f>
        <v>137</v>
      </c>
      <c r="J670" s="582">
        <f>'Final CTC'!$R$10</f>
        <v>137</v>
      </c>
      <c r="K670" s="582">
        <f>'Final CTC'!$R$10</f>
        <v>137</v>
      </c>
      <c r="L670" s="550" t="s">
        <v>173</v>
      </c>
      <c r="M670" s="558"/>
      <c r="N670" s="558">
        <v>29</v>
      </c>
      <c r="O670" s="559">
        <v>0</v>
      </c>
      <c r="P670" s="559">
        <v>0</v>
      </c>
      <c r="Q670" s="559">
        <v>0</v>
      </c>
      <c r="R670" s="624">
        <v>13</v>
      </c>
      <c r="S670" s="629">
        <v>0</v>
      </c>
      <c r="T670" s="626">
        <v>6</v>
      </c>
      <c r="U670" s="560">
        <v>0</v>
      </c>
      <c r="V670" s="581">
        <v>5</v>
      </c>
      <c r="W670" s="581">
        <v>10</v>
      </c>
      <c r="X670" s="581">
        <v>0</v>
      </c>
      <c r="Y670" s="659">
        <v>45</v>
      </c>
      <c r="Z670" s="659">
        <v>2</v>
      </c>
      <c r="AA670" s="119">
        <f>INDEX('SPECIAL CONDITIONS '!$A$9:$D$174,MATCH('PRINT TARIFF'!$E670,'SPECIAL CONDITIONS '!$C$9:$C$174,0),MATCH("ID",'SPECIAL CONDITIONS '!$A$8:$D$8,0))</f>
        <v>152</v>
      </c>
      <c r="AB670" s="117" t="s">
        <v>223</v>
      </c>
      <c r="AC670" s="166" t="s">
        <v>224</v>
      </c>
      <c r="AD670" s="166" t="s">
        <v>225</v>
      </c>
      <c r="AE670" s="166">
        <v>1000</v>
      </c>
      <c r="AF670" s="121">
        <f>HOME!$F$18</f>
        <v>46204</v>
      </c>
      <c r="AG670" s="121">
        <f>HOME!$L$18</f>
        <v>46217</v>
      </c>
      <c r="AH670" s="167"/>
      <c r="AI670" s="176"/>
      <c r="AJ670" s="172"/>
      <c r="AK670" s="193"/>
      <c r="AL670" s="122"/>
      <c r="AM670" s="122"/>
      <c r="AN670" s="122"/>
      <c r="AO670" s="123"/>
      <c r="AP670" s="123"/>
      <c r="AQ670" s="123"/>
      <c r="AR670" s="123"/>
      <c r="AS670" s="123"/>
      <c r="AT670" s="123"/>
      <c r="AU670" s="123"/>
      <c r="AV670" s="123"/>
      <c r="AW670" s="123"/>
      <c r="AX670" s="123"/>
      <c r="AY670" s="123"/>
      <c r="AZ670" s="123"/>
      <c r="BA670" s="123"/>
      <c r="BB670" s="123"/>
      <c r="BC670" s="123"/>
    </row>
    <row r="671" spans="1:55" s="168" customFormat="1" ht="24" x14ac:dyDescent="0.2">
      <c r="A671" s="165" t="s">
        <v>436</v>
      </c>
      <c r="B671" s="544" t="s">
        <v>239</v>
      </c>
      <c r="C671" s="411" t="s">
        <v>128</v>
      </c>
      <c r="D671" s="583" t="s">
        <v>419</v>
      </c>
      <c r="E671" s="583" t="s">
        <v>43</v>
      </c>
      <c r="F671" s="565" t="s">
        <v>362</v>
      </c>
      <c r="G671" s="566" t="s">
        <v>425</v>
      </c>
      <c r="H671" s="557" t="s">
        <v>39</v>
      </c>
      <c r="I671" s="582">
        <f>'Final CTC'!$R$11</f>
        <v>137</v>
      </c>
      <c r="J671" s="582">
        <f>'Final CTC'!$R$11</f>
        <v>137</v>
      </c>
      <c r="K671" s="582">
        <f>'Final CTC'!$R$11</f>
        <v>137</v>
      </c>
      <c r="L671" s="550" t="s">
        <v>173</v>
      </c>
      <c r="M671" s="558"/>
      <c r="N671" s="558">
        <v>26</v>
      </c>
      <c r="O671" s="559">
        <v>0</v>
      </c>
      <c r="P671" s="559">
        <v>0</v>
      </c>
      <c r="Q671" s="559">
        <v>0</v>
      </c>
      <c r="R671" s="624">
        <v>13</v>
      </c>
      <c r="S671" s="629">
        <v>0</v>
      </c>
      <c r="T671" s="626">
        <v>6</v>
      </c>
      <c r="U671" s="560">
        <v>0</v>
      </c>
      <c r="V671" s="581">
        <v>5</v>
      </c>
      <c r="W671" s="581">
        <v>10</v>
      </c>
      <c r="X671" s="581">
        <v>0</v>
      </c>
      <c r="Y671" s="659">
        <v>45</v>
      </c>
      <c r="Z671" s="659">
        <v>2</v>
      </c>
      <c r="AA671" s="119">
        <f>INDEX('SPECIAL CONDITIONS '!$A$9:$D$174,MATCH('PRINT TARIFF'!$E671,'SPECIAL CONDITIONS '!$C$9:$C$174,0),MATCH("ID",'SPECIAL CONDITIONS '!$A$8:$D$8,0))</f>
        <v>152</v>
      </c>
      <c r="AB671" s="117" t="s">
        <v>223</v>
      </c>
      <c r="AC671" s="166" t="s">
        <v>224</v>
      </c>
      <c r="AD671" s="166" t="s">
        <v>225</v>
      </c>
      <c r="AE671" s="166">
        <v>1000</v>
      </c>
      <c r="AF671" s="121">
        <f>HOME!$F$18</f>
        <v>46204</v>
      </c>
      <c r="AG671" s="121">
        <f>HOME!$L$18</f>
        <v>46217</v>
      </c>
      <c r="AH671" s="167"/>
      <c r="AI671" s="176"/>
      <c r="AJ671" s="172"/>
      <c r="AK671" s="193"/>
      <c r="AL671" s="122"/>
      <c r="AM671" s="122"/>
      <c r="AN671" s="122"/>
      <c r="AO671" s="123"/>
      <c r="AP671" s="123"/>
      <c r="AQ671" s="123"/>
      <c r="AR671" s="123"/>
      <c r="AS671" s="123"/>
      <c r="AT671" s="123"/>
      <c r="AU671" s="123"/>
      <c r="AV671" s="123"/>
      <c r="AW671" s="123"/>
      <c r="AX671" s="123"/>
      <c r="AY671" s="123"/>
      <c r="AZ671" s="123"/>
      <c r="BA671" s="123"/>
      <c r="BB671" s="123"/>
      <c r="BC671" s="123"/>
    </row>
    <row r="672" spans="1:55" s="168" customFormat="1" ht="24" x14ac:dyDescent="0.2">
      <c r="A672" s="165" t="s">
        <v>439</v>
      </c>
      <c r="B672" s="544" t="s">
        <v>235</v>
      </c>
      <c r="C672" s="411" t="s">
        <v>128</v>
      </c>
      <c r="D672" s="583" t="s">
        <v>419</v>
      </c>
      <c r="E672" s="583" t="s">
        <v>474</v>
      </c>
      <c r="F672" s="565" t="s">
        <v>316</v>
      </c>
      <c r="G672" s="566" t="s">
        <v>424</v>
      </c>
      <c r="H672" s="557" t="s">
        <v>39</v>
      </c>
      <c r="I672" s="582">
        <f>'Final CTC'!$V$16</f>
        <v>90</v>
      </c>
      <c r="J672" s="582">
        <f>'Final CTC'!$V$16</f>
        <v>90</v>
      </c>
      <c r="K672" s="582">
        <f>'Final CTC'!$V$16</f>
        <v>90</v>
      </c>
      <c r="L672" s="550" t="s">
        <v>2291</v>
      </c>
      <c r="M672" s="558" t="s">
        <v>238</v>
      </c>
      <c r="N672" s="558">
        <v>30</v>
      </c>
      <c r="O672" s="559">
        <v>0</v>
      </c>
      <c r="P672" s="559">
        <v>0</v>
      </c>
      <c r="Q672" s="559">
        <v>0</v>
      </c>
      <c r="R672" s="624">
        <v>13</v>
      </c>
      <c r="S672" s="629">
        <v>0</v>
      </c>
      <c r="T672" s="626">
        <v>6</v>
      </c>
      <c r="U672" s="560">
        <v>0</v>
      </c>
      <c r="V672" s="581">
        <v>0</v>
      </c>
      <c r="W672" s="581">
        <v>10</v>
      </c>
      <c r="X672" s="581">
        <v>0</v>
      </c>
      <c r="Y672" s="658">
        <v>40</v>
      </c>
      <c r="Z672" s="658">
        <v>6</v>
      </c>
      <c r="AA672" s="119">
        <f>INDEX('SPECIAL CONDITIONS '!$A$9:$D$174,MATCH('PRINT TARIFF'!$E672,'SPECIAL CONDITIONS '!$C$9:$C$174,0),MATCH("ID",'SPECIAL CONDITIONS '!$A$8:$D$8,0))</f>
        <v>153</v>
      </c>
      <c r="AB672" s="117" t="s">
        <v>223</v>
      </c>
      <c r="AC672" s="166" t="s">
        <v>224</v>
      </c>
      <c r="AD672" s="166" t="s">
        <v>225</v>
      </c>
      <c r="AE672" s="166">
        <v>1000</v>
      </c>
      <c r="AF672" s="121">
        <f>HOME!$F$18</f>
        <v>46204</v>
      </c>
      <c r="AG672" s="121">
        <f>HOME!$L$18</f>
        <v>46217</v>
      </c>
      <c r="AH672" s="167"/>
      <c r="AI672" s="176"/>
      <c r="AJ672" s="172"/>
      <c r="AK672" s="193"/>
      <c r="AL672" s="122"/>
      <c r="AM672" s="122"/>
      <c r="AN672" s="122"/>
      <c r="AO672" s="123"/>
      <c r="AP672" s="123"/>
      <c r="AQ672" s="123"/>
      <c r="AR672" s="123"/>
      <c r="AS672" s="123"/>
      <c r="AT672" s="123"/>
      <c r="AU672" s="123"/>
      <c r="AV672" s="123"/>
      <c r="AW672" s="123"/>
      <c r="AX672" s="123"/>
      <c r="AY672" s="123"/>
      <c r="AZ672" s="123"/>
      <c r="BA672" s="123"/>
      <c r="BB672" s="123"/>
      <c r="BC672" s="123"/>
    </row>
    <row r="673" spans="1:55" s="168" customFormat="1" ht="24" x14ac:dyDescent="0.2">
      <c r="A673" s="165" t="s">
        <v>438</v>
      </c>
      <c r="B673" s="544" t="s">
        <v>236</v>
      </c>
      <c r="C673" s="411" t="s">
        <v>128</v>
      </c>
      <c r="D673" s="583" t="s">
        <v>419</v>
      </c>
      <c r="E673" s="583" t="s">
        <v>474</v>
      </c>
      <c r="F673" s="565" t="s">
        <v>316</v>
      </c>
      <c r="G673" s="566" t="s">
        <v>424</v>
      </c>
      <c r="H673" s="557" t="s">
        <v>39</v>
      </c>
      <c r="I673" s="582">
        <f>'Final CTC'!$V$17</f>
        <v>50</v>
      </c>
      <c r="J673" s="582">
        <f>'Final CTC'!$V$17</f>
        <v>50</v>
      </c>
      <c r="K673" s="582">
        <f>'Final CTC'!$V$17</f>
        <v>50</v>
      </c>
      <c r="L673" s="550" t="s">
        <v>2237</v>
      </c>
      <c r="M673" s="558" t="s">
        <v>305</v>
      </c>
      <c r="N673" s="558">
        <v>30</v>
      </c>
      <c r="O673" s="559">
        <v>0</v>
      </c>
      <c r="P673" s="559">
        <v>0</v>
      </c>
      <c r="Q673" s="559">
        <v>0</v>
      </c>
      <c r="R673" s="624">
        <v>13</v>
      </c>
      <c r="S673" s="629">
        <v>0</v>
      </c>
      <c r="T673" s="626">
        <v>6</v>
      </c>
      <c r="U673" s="560">
        <v>0</v>
      </c>
      <c r="V673" s="581">
        <v>0</v>
      </c>
      <c r="W673" s="581">
        <v>10</v>
      </c>
      <c r="X673" s="581">
        <v>0</v>
      </c>
      <c r="Y673" s="658">
        <v>40</v>
      </c>
      <c r="Z673" s="658">
        <v>6</v>
      </c>
      <c r="AA673" s="119">
        <f>INDEX('SPECIAL CONDITIONS '!$A$9:$D$174,MATCH('PRINT TARIFF'!$E673,'SPECIAL CONDITIONS '!$C$9:$C$174,0),MATCH("ID",'SPECIAL CONDITIONS '!$A$8:$D$8,0))</f>
        <v>153</v>
      </c>
      <c r="AB673" s="117" t="s">
        <v>223</v>
      </c>
      <c r="AC673" s="166" t="s">
        <v>224</v>
      </c>
      <c r="AD673" s="166" t="s">
        <v>225</v>
      </c>
      <c r="AE673" s="166">
        <v>1000</v>
      </c>
      <c r="AF673" s="121">
        <f>HOME!$F$18</f>
        <v>46204</v>
      </c>
      <c r="AG673" s="121">
        <f>HOME!$L$18</f>
        <v>46217</v>
      </c>
      <c r="AH673" s="167"/>
      <c r="AI673" s="176"/>
      <c r="AJ673" s="172"/>
      <c r="AK673" s="193"/>
      <c r="AL673" s="122"/>
      <c r="AM673" s="122"/>
      <c r="AN673" s="122"/>
      <c r="AO673" s="123"/>
      <c r="AP673" s="123"/>
      <c r="AQ673" s="123"/>
      <c r="AR673" s="123"/>
      <c r="AS673" s="123"/>
      <c r="AT673" s="123"/>
      <c r="AU673" s="123"/>
      <c r="AV673" s="123"/>
      <c r="AW673" s="123"/>
      <c r="AX673" s="123"/>
      <c r="AY673" s="123"/>
      <c r="AZ673" s="123"/>
      <c r="BA673" s="123"/>
      <c r="BB673" s="123"/>
      <c r="BC673" s="123"/>
    </row>
    <row r="674" spans="1:55" s="168" customFormat="1" ht="24" x14ac:dyDescent="0.2">
      <c r="A674" s="165" t="s">
        <v>440</v>
      </c>
      <c r="B674" s="544" t="s">
        <v>237</v>
      </c>
      <c r="C674" s="411" t="s">
        <v>128</v>
      </c>
      <c r="D674" s="583" t="s">
        <v>419</v>
      </c>
      <c r="E674" s="583" t="s">
        <v>474</v>
      </c>
      <c r="F674" s="565" t="s">
        <v>316</v>
      </c>
      <c r="G674" s="566" t="s">
        <v>424</v>
      </c>
      <c r="H674" s="557" t="s">
        <v>39</v>
      </c>
      <c r="I674" s="582">
        <f>'Final CTC'!$V$18</f>
        <v>59</v>
      </c>
      <c r="J674" s="582">
        <f>'Final CTC'!$V$18</f>
        <v>59</v>
      </c>
      <c r="K674" s="582">
        <f>'Final CTC'!$V$18</f>
        <v>59</v>
      </c>
      <c r="L674" s="550" t="s">
        <v>2235</v>
      </c>
      <c r="M674" s="558" t="s">
        <v>362</v>
      </c>
      <c r="N674" s="558">
        <v>41</v>
      </c>
      <c r="O674" s="559">
        <v>0</v>
      </c>
      <c r="P674" s="559">
        <v>0</v>
      </c>
      <c r="Q674" s="559">
        <v>0</v>
      </c>
      <c r="R674" s="624">
        <v>13</v>
      </c>
      <c r="S674" s="629">
        <v>0</v>
      </c>
      <c r="T674" s="626">
        <v>6</v>
      </c>
      <c r="U674" s="560">
        <v>0</v>
      </c>
      <c r="V674" s="581">
        <v>0</v>
      </c>
      <c r="W674" s="581">
        <v>10</v>
      </c>
      <c r="X674" s="581">
        <v>0</v>
      </c>
      <c r="Y674" s="658">
        <v>40</v>
      </c>
      <c r="Z674" s="658">
        <v>6</v>
      </c>
      <c r="AA674" s="119">
        <f>INDEX('SPECIAL CONDITIONS '!$A$9:$D$174,MATCH('PRINT TARIFF'!$E674,'SPECIAL CONDITIONS '!$C$9:$C$174,0),MATCH("ID",'SPECIAL CONDITIONS '!$A$8:$D$8,0))</f>
        <v>153</v>
      </c>
      <c r="AB674" s="117" t="s">
        <v>223</v>
      </c>
      <c r="AC674" s="166" t="s">
        <v>224</v>
      </c>
      <c r="AD674" s="166" t="s">
        <v>225</v>
      </c>
      <c r="AE674" s="166">
        <v>1000</v>
      </c>
      <c r="AF674" s="121">
        <f>HOME!$F$18</f>
        <v>46204</v>
      </c>
      <c r="AG674" s="121">
        <f>HOME!$L$18</f>
        <v>46217</v>
      </c>
      <c r="AH674" s="167"/>
      <c r="AI674" s="176"/>
      <c r="AJ674" s="172"/>
      <c r="AK674" s="193"/>
      <c r="AL674" s="122"/>
      <c r="AM674" s="122"/>
      <c r="AN674" s="122"/>
      <c r="AO674" s="123"/>
      <c r="AP674" s="123"/>
      <c r="AQ674" s="123"/>
      <c r="AR674" s="123"/>
      <c r="AS674" s="123"/>
      <c r="AT674" s="123"/>
      <c r="AU674" s="123"/>
      <c r="AV674" s="123"/>
      <c r="AW674" s="123"/>
      <c r="AX674" s="123"/>
      <c r="AY674" s="123"/>
      <c r="AZ674" s="123"/>
      <c r="BA674" s="123"/>
      <c r="BB674" s="123"/>
      <c r="BC674" s="123"/>
    </row>
    <row r="675" spans="1:55" s="168" customFormat="1" ht="24" x14ac:dyDescent="0.2">
      <c r="A675" s="165" t="s">
        <v>437</v>
      </c>
      <c r="B675" s="544" t="s">
        <v>238</v>
      </c>
      <c r="C675" s="411" t="s">
        <v>128</v>
      </c>
      <c r="D675" s="583" t="s">
        <v>419</v>
      </c>
      <c r="E675" s="583" t="s">
        <v>474</v>
      </c>
      <c r="F675" s="565" t="s">
        <v>316</v>
      </c>
      <c r="G675" s="566" t="s">
        <v>424</v>
      </c>
      <c r="H675" s="557" t="s">
        <v>39</v>
      </c>
      <c r="I675" s="582">
        <f>'Final CTC'!$V$19</f>
        <v>50</v>
      </c>
      <c r="J675" s="582">
        <f>'Final CTC'!$V$19</f>
        <v>50</v>
      </c>
      <c r="K675" s="582">
        <f>'Final CTC'!$V$19</f>
        <v>50</v>
      </c>
      <c r="L675" s="550" t="s">
        <v>2237</v>
      </c>
      <c r="M675" s="558" t="s">
        <v>305</v>
      </c>
      <c r="N675" s="558">
        <v>34</v>
      </c>
      <c r="O675" s="559">
        <v>0</v>
      </c>
      <c r="P675" s="559">
        <v>0</v>
      </c>
      <c r="Q675" s="559">
        <v>0</v>
      </c>
      <c r="R675" s="624">
        <v>13</v>
      </c>
      <c r="S675" s="629">
        <v>0</v>
      </c>
      <c r="T675" s="626">
        <v>6</v>
      </c>
      <c r="U675" s="560">
        <v>0</v>
      </c>
      <c r="V675" s="560">
        <v>0</v>
      </c>
      <c r="W675" s="581">
        <v>10</v>
      </c>
      <c r="X675" s="581">
        <v>0</v>
      </c>
      <c r="Y675" s="658">
        <v>40</v>
      </c>
      <c r="Z675" s="658">
        <v>6</v>
      </c>
      <c r="AA675" s="119">
        <f>INDEX('SPECIAL CONDITIONS '!$A$9:$D$174,MATCH('PRINT TARIFF'!$E675,'SPECIAL CONDITIONS '!$C$9:$C$174,0),MATCH("ID",'SPECIAL CONDITIONS '!$A$8:$D$8,0))</f>
        <v>153</v>
      </c>
      <c r="AB675" s="117" t="s">
        <v>223</v>
      </c>
      <c r="AC675" s="166" t="s">
        <v>224</v>
      </c>
      <c r="AD675" s="166" t="s">
        <v>225</v>
      </c>
      <c r="AE675" s="166">
        <v>1000</v>
      </c>
      <c r="AF675" s="121">
        <f>HOME!$F$18</f>
        <v>46204</v>
      </c>
      <c r="AG675" s="121">
        <f>HOME!$L$18</f>
        <v>46217</v>
      </c>
      <c r="AH675" s="167"/>
      <c r="AI675" s="176"/>
      <c r="AJ675" s="172"/>
      <c r="AK675" s="193"/>
      <c r="AL675" s="122"/>
      <c r="AM675" s="122"/>
      <c r="AN675" s="122"/>
      <c r="AO675" s="123"/>
      <c r="AP675" s="123"/>
      <c r="AQ675" s="123"/>
      <c r="AR675" s="123"/>
      <c r="AS675" s="123"/>
      <c r="AT675" s="123"/>
      <c r="AU675" s="123"/>
      <c r="AV675" s="123"/>
      <c r="AW675" s="123"/>
      <c r="AX675" s="123"/>
      <c r="AY675" s="123"/>
      <c r="AZ675" s="123"/>
      <c r="BA675" s="123"/>
      <c r="BB675" s="123"/>
      <c r="BC675" s="123"/>
    </row>
    <row r="676" spans="1:55" s="168" customFormat="1" ht="24" x14ac:dyDescent="0.2">
      <c r="A676" s="165" t="s">
        <v>436</v>
      </c>
      <c r="B676" s="544" t="s">
        <v>239</v>
      </c>
      <c r="C676" s="411" t="s">
        <v>128</v>
      </c>
      <c r="D676" s="583" t="s">
        <v>419</v>
      </c>
      <c r="E676" s="583" t="s">
        <v>474</v>
      </c>
      <c r="F676" s="565" t="s">
        <v>316</v>
      </c>
      <c r="G676" s="566" t="s">
        <v>424</v>
      </c>
      <c r="H676" s="557" t="s">
        <v>39</v>
      </c>
      <c r="I676" s="582">
        <f>'Final CTC'!$V$20</f>
        <v>50</v>
      </c>
      <c r="J676" s="582">
        <f>'Final CTC'!$V$20</f>
        <v>50</v>
      </c>
      <c r="K676" s="582">
        <f>'Final CTC'!$V$20</f>
        <v>50</v>
      </c>
      <c r="L676" s="550" t="s">
        <v>2237</v>
      </c>
      <c r="M676" s="558" t="s">
        <v>305</v>
      </c>
      <c r="N676" s="558">
        <v>31</v>
      </c>
      <c r="O676" s="559">
        <v>0</v>
      </c>
      <c r="P676" s="559">
        <v>0</v>
      </c>
      <c r="Q676" s="559">
        <v>0</v>
      </c>
      <c r="R676" s="624">
        <v>13</v>
      </c>
      <c r="S676" s="629">
        <v>0</v>
      </c>
      <c r="T676" s="626">
        <v>6</v>
      </c>
      <c r="U676" s="560">
        <v>0</v>
      </c>
      <c r="V676" s="560">
        <v>0</v>
      </c>
      <c r="W676" s="581">
        <v>10</v>
      </c>
      <c r="X676" s="581">
        <v>0</v>
      </c>
      <c r="Y676" s="658">
        <v>40</v>
      </c>
      <c r="Z676" s="658">
        <v>6</v>
      </c>
      <c r="AA676" s="119">
        <f>INDEX('SPECIAL CONDITIONS '!$A$9:$D$174,MATCH('PRINT TARIFF'!$E676,'SPECIAL CONDITIONS '!$C$9:$C$174,0),MATCH("ID",'SPECIAL CONDITIONS '!$A$8:$D$8,0))</f>
        <v>153</v>
      </c>
      <c r="AB676" s="117" t="s">
        <v>223</v>
      </c>
      <c r="AC676" s="166" t="s">
        <v>224</v>
      </c>
      <c r="AD676" s="166" t="s">
        <v>225</v>
      </c>
      <c r="AE676" s="166">
        <v>1000</v>
      </c>
      <c r="AF676" s="121">
        <f>HOME!$F$18</f>
        <v>46204</v>
      </c>
      <c r="AG676" s="121">
        <f>HOME!$L$18</f>
        <v>46217</v>
      </c>
      <c r="AH676" s="167"/>
      <c r="AI676" s="176"/>
      <c r="AJ676" s="172"/>
      <c r="AK676" s="193"/>
      <c r="AL676" s="122"/>
      <c r="AM676" s="122"/>
      <c r="AN676" s="122"/>
      <c r="AO676" s="123"/>
      <c r="AP676" s="123"/>
      <c r="AQ676" s="123"/>
      <c r="AR676" s="123"/>
      <c r="AS676" s="123"/>
      <c r="AT676" s="123"/>
      <c r="AU676" s="123"/>
      <c r="AV676" s="123"/>
      <c r="AW676" s="123"/>
      <c r="AX676" s="123"/>
      <c r="AY676" s="123"/>
      <c r="AZ676" s="123"/>
      <c r="BA676" s="123"/>
      <c r="BB676" s="123"/>
      <c r="BC676" s="123"/>
    </row>
    <row r="677" spans="1:55" s="168" customFormat="1" ht="24" x14ac:dyDescent="0.2">
      <c r="A677" s="165" t="s">
        <v>439</v>
      </c>
      <c r="B677" s="544" t="s">
        <v>235</v>
      </c>
      <c r="C677" s="411" t="s">
        <v>128</v>
      </c>
      <c r="D677" s="583" t="s">
        <v>419</v>
      </c>
      <c r="E677" s="583" t="s">
        <v>475</v>
      </c>
      <c r="F677" s="565" t="s">
        <v>317</v>
      </c>
      <c r="G677" s="566" t="s">
        <v>2106</v>
      </c>
      <c r="H677" s="557" t="s">
        <v>39</v>
      </c>
      <c r="I677" s="582">
        <f>'Final CTC'!$X$16</f>
        <v>160</v>
      </c>
      <c r="J677" s="582">
        <f>'Final CTC'!$X$16</f>
        <v>160</v>
      </c>
      <c r="K677" s="582">
        <f>'Final CTC'!$X$16</f>
        <v>160</v>
      </c>
      <c r="L677" s="550" t="s">
        <v>2291</v>
      </c>
      <c r="M677" s="558" t="s">
        <v>238</v>
      </c>
      <c r="N677" s="558">
        <v>30</v>
      </c>
      <c r="O677" s="559">
        <v>0</v>
      </c>
      <c r="P677" s="559">
        <v>0</v>
      </c>
      <c r="Q677" s="559">
        <v>0</v>
      </c>
      <c r="R677" s="624">
        <v>13</v>
      </c>
      <c r="S677" s="629">
        <v>0</v>
      </c>
      <c r="T677" s="626">
        <v>6</v>
      </c>
      <c r="U677" s="560">
        <v>0</v>
      </c>
      <c r="V677" s="581">
        <v>0</v>
      </c>
      <c r="W677" s="581">
        <v>10</v>
      </c>
      <c r="X677" s="581">
        <v>0</v>
      </c>
      <c r="Y677" s="658">
        <v>40</v>
      </c>
      <c r="Z677" s="658">
        <v>6</v>
      </c>
      <c r="AA677" s="119">
        <f>INDEX('SPECIAL CONDITIONS '!$A$9:$D$174,MATCH('PRINT TARIFF'!$E677,'SPECIAL CONDITIONS '!$C$9:$C$174,0),MATCH("ID",'SPECIAL CONDITIONS '!$A$8:$D$8,0))</f>
        <v>154</v>
      </c>
      <c r="AB677" s="117" t="s">
        <v>223</v>
      </c>
      <c r="AC677" s="166" t="s">
        <v>224</v>
      </c>
      <c r="AD677" s="166" t="s">
        <v>225</v>
      </c>
      <c r="AE677" s="166">
        <v>1000</v>
      </c>
      <c r="AF677" s="121">
        <f>HOME!$F$18</f>
        <v>46204</v>
      </c>
      <c r="AG677" s="121">
        <f>HOME!$L$18</f>
        <v>46217</v>
      </c>
      <c r="AH677" s="167"/>
      <c r="AI677" s="176"/>
      <c r="AJ677" s="172"/>
      <c r="AK677" s="193"/>
      <c r="AL677" s="122"/>
      <c r="AM677" s="122"/>
      <c r="AN677" s="122"/>
      <c r="AO677" s="123"/>
      <c r="AP677" s="123"/>
      <c r="AQ677" s="123"/>
      <c r="AR677" s="123"/>
      <c r="AS677" s="123"/>
      <c r="AT677" s="123"/>
      <c r="AU677" s="123"/>
      <c r="AV677" s="123"/>
      <c r="AW677" s="123"/>
      <c r="AX677" s="123"/>
      <c r="AY677" s="123"/>
      <c r="AZ677" s="123"/>
      <c r="BA677" s="123"/>
      <c r="BB677" s="123"/>
      <c r="BC677" s="123"/>
    </row>
    <row r="678" spans="1:55" s="168" customFormat="1" ht="24" x14ac:dyDescent="0.2">
      <c r="A678" s="165" t="s">
        <v>438</v>
      </c>
      <c r="B678" s="544" t="s">
        <v>236</v>
      </c>
      <c r="C678" s="411" t="s">
        <v>128</v>
      </c>
      <c r="D678" s="583" t="s">
        <v>419</v>
      </c>
      <c r="E678" s="583" t="s">
        <v>475</v>
      </c>
      <c r="F678" s="565" t="s">
        <v>317</v>
      </c>
      <c r="G678" s="566" t="s">
        <v>2106</v>
      </c>
      <c r="H678" s="557" t="s">
        <v>39</v>
      </c>
      <c r="I678" s="582">
        <f>'Final CTC'!$X$17</f>
        <v>114</v>
      </c>
      <c r="J678" s="582">
        <f>'Final CTC'!$X$17</f>
        <v>114</v>
      </c>
      <c r="K678" s="582">
        <f>'Final CTC'!$X$17</f>
        <v>114</v>
      </c>
      <c r="L678" s="550" t="s">
        <v>2237</v>
      </c>
      <c r="M678" s="558" t="s">
        <v>305</v>
      </c>
      <c r="N678" s="558">
        <v>30</v>
      </c>
      <c r="O678" s="559">
        <v>0</v>
      </c>
      <c r="P678" s="559">
        <v>0</v>
      </c>
      <c r="Q678" s="559">
        <v>0</v>
      </c>
      <c r="R678" s="624">
        <v>13</v>
      </c>
      <c r="S678" s="629">
        <v>0</v>
      </c>
      <c r="T678" s="626">
        <v>6</v>
      </c>
      <c r="U678" s="560">
        <v>0</v>
      </c>
      <c r="V678" s="581">
        <v>0</v>
      </c>
      <c r="W678" s="581">
        <v>10</v>
      </c>
      <c r="X678" s="581">
        <v>0</v>
      </c>
      <c r="Y678" s="658">
        <v>40</v>
      </c>
      <c r="Z678" s="658">
        <v>6</v>
      </c>
      <c r="AA678" s="119">
        <f>INDEX('SPECIAL CONDITIONS '!$A$9:$D$174,MATCH('PRINT TARIFF'!$E678,'SPECIAL CONDITIONS '!$C$9:$C$174,0),MATCH("ID",'SPECIAL CONDITIONS '!$A$8:$D$8,0))</f>
        <v>154</v>
      </c>
      <c r="AB678" s="117" t="s">
        <v>223</v>
      </c>
      <c r="AC678" s="166" t="s">
        <v>224</v>
      </c>
      <c r="AD678" s="166" t="s">
        <v>225</v>
      </c>
      <c r="AE678" s="166">
        <v>1000</v>
      </c>
      <c r="AF678" s="121">
        <f>HOME!$F$18</f>
        <v>46204</v>
      </c>
      <c r="AG678" s="121">
        <f>HOME!$L$18</f>
        <v>46217</v>
      </c>
      <c r="AH678" s="167"/>
      <c r="AI678" s="176"/>
      <c r="AJ678" s="172"/>
      <c r="AK678" s="193"/>
      <c r="AL678" s="122"/>
      <c r="AM678" s="122"/>
      <c r="AN678" s="122"/>
      <c r="AO678" s="123"/>
      <c r="AP678" s="123"/>
      <c r="AQ678" s="123"/>
      <c r="AR678" s="123"/>
      <c r="AS678" s="123"/>
      <c r="AT678" s="123"/>
      <c r="AU678" s="123"/>
      <c r="AV678" s="123"/>
      <c r="AW678" s="123"/>
      <c r="AX678" s="123"/>
      <c r="AY678" s="123"/>
      <c r="AZ678" s="123"/>
      <c r="BA678" s="123"/>
      <c r="BB678" s="123"/>
      <c r="BC678" s="123"/>
    </row>
    <row r="679" spans="1:55" s="168" customFormat="1" ht="24" x14ac:dyDescent="0.2">
      <c r="A679" s="165" t="s">
        <v>440</v>
      </c>
      <c r="B679" s="544" t="s">
        <v>237</v>
      </c>
      <c r="C679" s="411" t="s">
        <v>128</v>
      </c>
      <c r="D679" s="583" t="s">
        <v>419</v>
      </c>
      <c r="E679" s="583" t="s">
        <v>475</v>
      </c>
      <c r="F679" s="565" t="s">
        <v>317</v>
      </c>
      <c r="G679" s="566" t="s">
        <v>2106</v>
      </c>
      <c r="H679" s="557" t="s">
        <v>39</v>
      </c>
      <c r="I679" s="582">
        <f>'Final CTC'!$X$18</f>
        <v>125</v>
      </c>
      <c r="J679" s="582">
        <f>'Final CTC'!$X$18</f>
        <v>125</v>
      </c>
      <c r="K679" s="582">
        <f>'Final CTC'!$X$18</f>
        <v>125</v>
      </c>
      <c r="L679" s="550" t="s">
        <v>2235</v>
      </c>
      <c r="M679" s="558" t="s">
        <v>362</v>
      </c>
      <c r="N679" s="558">
        <v>41</v>
      </c>
      <c r="O679" s="559">
        <v>0</v>
      </c>
      <c r="P679" s="559">
        <v>0</v>
      </c>
      <c r="Q679" s="559">
        <v>0</v>
      </c>
      <c r="R679" s="624">
        <v>13</v>
      </c>
      <c r="S679" s="629">
        <v>0</v>
      </c>
      <c r="T679" s="626">
        <v>6</v>
      </c>
      <c r="U679" s="560">
        <v>0</v>
      </c>
      <c r="V679" s="581">
        <v>0</v>
      </c>
      <c r="W679" s="581">
        <v>10</v>
      </c>
      <c r="X679" s="581">
        <v>0</v>
      </c>
      <c r="Y679" s="658">
        <v>40</v>
      </c>
      <c r="Z679" s="658">
        <v>6</v>
      </c>
      <c r="AA679" s="119">
        <f>INDEX('SPECIAL CONDITIONS '!$A$9:$D$174,MATCH('PRINT TARIFF'!$E679,'SPECIAL CONDITIONS '!$C$9:$C$174,0),MATCH("ID",'SPECIAL CONDITIONS '!$A$8:$D$8,0))</f>
        <v>154</v>
      </c>
      <c r="AB679" s="117" t="s">
        <v>223</v>
      </c>
      <c r="AC679" s="166" t="s">
        <v>224</v>
      </c>
      <c r="AD679" s="166" t="s">
        <v>225</v>
      </c>
      <c r="AE679" s="166">
        <v>1000</v>
      </c>
      <c r="AF679" s="121">
        <f>HOME!$F$18</f>
        <v>46204</v>
      </c>
      <c r="AG679" s="121">
        <f>HOME!$L$18</f>
        <v>46217</v>
      </c>
      <c r="AH679" s="167"/>
      <c r="AI679" s="176"/>
      <c r="AJ679" s="172"/>
      <c r="AK679" s="193"/>
      <c r="AL679" s="122"/>
      <c r="AM679" s="122"/>
      <c r="AN679" s="122"/>
      <c r="AO679" s="123"/>
      <c r="AP679" s="123"/>
      <c r="AQ679" s="123"/>
      <c r="AR679" s="123"/>
      <c r="AS679" s="123"/>
      <c r="AT679" s="123"/>
      <c r="AU679" s="123"/>
      <c r="AV679" s="123"/>
      <c r="AW679" s="123"/>
      <c r="AX679" s="123"/>
      <c r="AY679" s="123"/>
      <c r="AZ679" s="123"/>
      <c r="BA679" s="123"/>
      <c r="BB679" s="123"/>
      <c r="BC679" s="123"/>
    </row>
    <row r="680" spans="1:55" s="168" customFormat="1" ht="24" x14ac:dyDescent="0.2">
      <c r="A680" s="165" t="s">
        <v>437</v>
      </c>
      <c r="B680" s="544" t="s">
        <v>238</v>
      </c>
      <c r="C680" s="411" t="s">
        <v>128</v>
      </c>
      <c r="D680" s="583" t="s">
        <v>419</v>
      </c>
      <c r="E680" s="583" t="s">
        <v>475</v>
      </c>
      <c r="F680" s="565" t="s">
        <v>317</v>
      </c>
      <c r="G680" s="566" t="s">
        <v>2106</v>
      </c>
      <c r="H680" s="557" t="s">
        <v>39</v>
      </c>
      <c r="I680" s="582">
        <f>'Final CTC'!$X$19</f>
        <v>114</v>
      </c>
      <c r="J680" s="582">
        <f>'Final CTC'!$X$19</f>
        <v>114</v>
      </c>
      <c r="K680" s="582">
        <f>'Final CTC'!$X$19</f>
        <v>114</v>
      </c>
      <c r="L680" s="550" t="s">
        <v>2237</v>
      </c>
      <c r="M680" s="558" t="s">
        <v>305</v>
      </c>
      <c r="N680" s="558">
        <v>34</v>
      </c>
      <c r="O680" s="559">
        <v>0</v>
      </c>
      <c r="P680" s="559">
        <v>0</v>
      </c>
      <c r="Q680" s="559">
        <v>0</v>
      </c>
      <c r="R680" s="624">
        <v>13</v>
      </c>
      <c r="S680" s="629">
        <v>0</v>
      </c>
      <c r="T680" s="626">
        <v>6</v>
      </c>
      <c r="U680" s="560">
        <v>0</v>
      </c>
      <c r="V680" s="560">
        <v>0</v>
      </c>
      <c r="W680" s="581">
        <v>10</v>
      </c>
      <c r="X680" s="581">
        <v>0</v>
      </c>
      <c r="Y680" s="658">
        <v>40</v>
      </c>
      <c r="Z680" s="658">
        <v>6</v>
      </c>
      <c r="AA680" s="119">
        <f>INDEX('SPECIAL CONDITIONS '!$A$9:$D$174,MATCH('PRINT TARIFF'!$E680,'SPECIAL CONDITIONS '!$C$9:$C$174,0),MATCH("ID",'SPECIAL CONDITIONS '!$A$8:$D$8,0))</f>
        <v>154</v>
      </c>
      <c r="AB680" s="117" t="s">
        <v>223</v>
      </c>
      <c r="AC680" s="166" t="s">
        <v>224</v>
      </c>
      <c r="AD680" s="166" t="s">
        <v>225</v>
      </c>
      <c r="AE680" s="166">
        <v>1000</v>
      </c>
      <c r="AF680" s="121">
        <f>HOME!$F$18</f>
        <v>46204</v>
      </c>
      <c r="AG680" s="121">
        <f>HOME!$L$18</f>
        <v>46217</v>
      </c>
      <c r="AH680" s="167"/>
      <c r="AI680" s="176"/>
      <c r="AJ680" s="172"/>
      <c r="AK680" s="193"/>
      <c r="AL680" s="122"/>
      <c r="AM680" s="122"/>
      <c r="AN680" s="122"/>
      <c r="AO680" s="123"/>
      <c r="AP680" s="123"/>
      <c r="AQ680" s="123"/>
      <c r="AR680" s="123"/>
      <c r="AS680" s="123"/>
      <c r="AT680" s="123"/>
      <c r="AU680" s="123"/>
      <c r="AV680" s="123"/>
      <c r="AW680" s="123"/>
      <c r="AX680" s="123"/>
      <c r="AY680" s="123"/>
      <c r="AZ680" s="123"/>
      <c r="BA680" s="123"/>
      <c r="BB680" s="123"/>
      <c r="BC680" s="123"/>
    </row>
    <row r="681" spans="1:55" s="168" customFormat="1" ht="24" x14ac:dyDescent="0.2">
      <c r="A681" s="165" t="s">
        <v>436</v>
      </c>
      <c r="B681" s="544" t="s">
        <v>239</v>
      </c>
      <c r="C681" s="411" t="s">
        <v>128</v>
      </c>
      <c r="D681" s="583" t="s">
        <v>419</v>
      </c>
      <c r="E681" s="583" t="s">
        <v>475</v>
      </c>
      <c r="F681" s="565" t="s">
        <v>317</v>
      </c>
      <c r="G681" s="566" t="s">
        <v>2106</v>
      </c>
      <c r="H681" s="557" t="s">
        <v>39</v>
      </c>
      <c r="I681" s="582">
        <f>'Final CTC'!$X$20</f>
        <v>112</v>
      </c>
      <c r="J681" s="582">
        <f>'Final CTC'!$X$20</f>
        <v>112</v>
      </c>
      <c r="K681" s="582">
        <f>'Final CTC'!$X$20</f>
        <v>112</v>
      </c>
      <c r="L681" s="550" t="s">
        <v>2237</v>
      </c>
      <c r="M681" s="558" t="s">
        <v>305</v>
      </c>
      <c r="N681" s="558">
        <v>31</v>
      </c>
      <c r="O681" s="559">
        <v>0</v>
      </c>
      <c r="P681" s="559">
        <v>0</v>
      </c>
      <c r="Q681" s="559">
        <v>0</v>
      </c>
      <c r="R681" s="624">
        <v>13</v>
      </c>
      <c r="S681" s="629">
        <v>0</v>
      </c>
      <c r="T681" s="626">
        <v>6</v>
      </c>
      <c r="U681" s="560">
        <v>0</v>
      </c>
      <c r="V681" s="560">
        <v>0</v>
      </c>
      <c r="W681" s="581">
        <v>10</v>
      </c>
      <c r="X681" s="660">
        <v>0</v>
      </c>
      <c r="Y681" s="658">
        <v>40</v>
      </c>
      <c r="Z681" s="658">
        <v>6</v>
      </c>
      <c r="AA681" s="119">
        <f>INDEX('SPECIAL CONDITIONS '!$A$9:$D$174,MATCH('PRINT TARIFF'!$E681,'SPECIAL CONDITIONS '!$C$9:$C$174,0),MATCH("ID",'SPECIAL CONDITIONS '!$A$8:$D$8,0))</f>
        <v>154</v>
      </c>
      <c r="AB681" s="117" t="s">
        <v>223</v>
      </c>
      <c r="AC681" s="166" t="s">
        <v>224</v>
      </c>
      <c r="AD681" s="166" t="s">
        <v>225</v>
      </c>
      <c r="AE681" s="166">
        <v>1000</v>
      </c>
      <c r="AF681" s="121">
        <f>HOME!$F$18</f>
        <v>46204</v>
      </c>
      <c r="AG681" s="121">
        <f>HOME!$L$18</f>
        <v>46217</v>
      </c>
      <c r="AH681" s="167"/>
      <c r="AI681" s="176"/>
      <c r="AJ681" s="172"/>
      <c r="AK681" s="193"/>
      <c r="AL681" s="122"/>
      <c r="AM681" s="122"/>
      <c r="AN681" s="122"/>
      <c r="AO681" s="123"/>
      <c r="AP681" s="123"/>
      <c r="AQ681" s="123"/>
      <c r="AR681" s="123"/>
      <c r="AS681" s="123"/>
      <c r="AT681" s="123"/>
      <c r="AU681" s="123"/>
      <c r="AV681" s="123"/>
      <c r="AW681" s="123"/>
      <c r="AX681" s="123"/>
      <c r="AY681" s="123"/>
      <c r="AZ681" s="123"/>
      <c r="BA681" s="123"/>
      <c r="BB681" s="123"/>
      <c r="BC681" s="123"/>
    </row>
    <row r="682" spans="1:55" s="168" customFormat="1" ht="24" x14ac:dyDescent="0.2">
      <c r="A682" s="165" t="s">
        <v>439</v>
      </c>
      <c r="B682" s="544" t="s">
        <v>235</v>
      </c>
      <c r="C682" s="411" t="s">
        <v>128</v>
      </c>
      <c r="D682" s="583" t="s">
        <v>419</v>
      </c>
      <c r="E682" s="583" t="s">
        <v>1185</v>
      </c>
      <c r="F682" s="565" t="s">
        <v>1186</v>
      </c>
      <c r="G682" s="566" t="s">
        <v>2107</v>
      </c>
      <c r="H682" s="557" t="s">
        <v>39</v>
      </c>
      <c r="I682" s="582">
        <f>'Final CTC'!$P$7</f>
        <v>173</v>
      </c>
      <c r="J682" s="582">
        <f>'Final CTC'!$P$7</f>
        <v>173</v>
      </c>
      <c r="K682" s="582">
        <f>'Final CTC'!$P$7</f>
        <v>173</v>
      </c>
      <c r="L682" s="550" t="s">
        <v>2291</v>
      </c>
      <c r="M682" s="558" t="s">
        <v>238</v>
      </c>
      <c r="N682" s="558">
        <v>30</v>
      </c>
      <c r="O682" s="559">
        <v>0</v>
      </c>
      <c r="P682" s="559">
        <v>0</v>
      </c>
      <c r="Q682" s="559">
        <v>0</v>
      </c>
      <c r="R682" s="624">
        <v>13</v>
      </c>
      <c r="S682" s="629">
        <v>0</v>
      </c>
      <c r="T682" s="626">
        <v>6</v>
      </c>
      <c r="U682" s="560">
        <v>0</v>
      </c>
      <c r="V682" s="581">
        <v>0</v>
      </c>
      <c r="W682" s="581">
        <v>10</v>
      </c>
      <c r="X682" s="581">
        <v>0</v>
      </c>
      <c r="Y682" s="658">
        <v>40</v>
      </c>
      <c r="Z682" s="658">
        <v>6</v>
      </c>
      <c r="AA682" s="119">
        <f>INDEX('SPECIAL CONDITIONS '!$A$9:$D$174,MATCH('PRINT TARIFF'!$E682,'SPECIAL CONDITIONS '!$C$9:$C$174,0),MATCH("ID",'SPECIAL CONDITIONS '!$A$8:$D$8,0))</f>
        <v>155</v>
      </c>
      <c r="AB682" s="117" t="s">
        <v>223</v>
      </c>
      <c r="AC682" s="166" t="s">
        <v>224</v>
      </c>
      <c r="AD682" s="166" t="s">
        <v>225</v>
      </c>
      <c r="AE682" s="166">
        <v>1000</v>
      </c>
      <c r="AF682" s="121">
        <f>HOME!$F$18</f>
        <v>46204</v>
      </c>
      <c r="AG682" s="121">
        <f>HOME!$L$18</f>
        <v>46217</v>
      </c>
      <c r="AH682" s="167"/>
      <c r="AI682" s="176"/>
      <c r="AJ682" s="172"/>
      <c r="AK682" s="193"/>
      <c r="AL682" s="122"/>
      <c r="AM682" s="122"/>
      <c r="AN682" s="122"/>
      <c r="AO682" s="123"/>
      <c r="AP682" s="123"/>
      <c r="AQ682" s="123"/>
      <c r="AR682" s="123"/>
      <c r="AS682" s="123"/>
      <c r="AT682" s="123"/>
      <c r="AU682" s="123"/>
      <c r="AV682" s="123"/>
      <c r="AW682" s="123"/>
      <c r="AX682" s="123"/>
      <c r="AY682" s="123"/>
      <c r="AZ682" s="123"/>
      <c r="BA682" s="123"/>
      <c r="BB682" s="123"/>
      <c r="BC682" s="123"/>
    </row>
    <row r="683" spans="1:55" s="168" customFormat="1" ht="24" x14ac:dyDescent="0.2">
      <c r="A683" s="165" t="s">
        <v>438</v>
      </c>
      <c r="B683" s="544" t="s">
        <v>236</v>
      </c>
      <c r="C683" s="411" t="s">
        <v>128</v>
      </c>
      <c r="D683" s="583" t="s">
        <v>419</v>
      </c>
      <c r="E683" s="583" t="s">
        <v>1185</v>
      </c>
      <c r="F683" s="565" t="s">
        <v>1186</v>
      </c>
      <c r="G683" s="566" t="s">
        <v>2107</v>
      </c>
      <c r="H683" s="557" t="s">
        <v>39</v>
      </c>
      <c r="I683" s="582">
        <f>'Final CTC'!$P$8</f>
        <v>101</v>
      </c>
      <c r="J683" s="582">
        <f>'Final CTC'!$P$8</f>
        <v>101</v>
      </c>
      <c r="K683" s="582">
        <f>'Final CTC'!$P$8</f>
        <v>101</v>
      </c>
      <c r="L683" s="550" t="s">
        <v>2235</v>
      </c>
      <c r="M683" s="558" t="s">
        <v>362</v>
      </c>
      <c r="N683" s="558">
        <v>40</v>
      </c>
      <c r="O683" s="559">
        <v>0</v>
      </c>
      <c r="P683" s="559">
        <v>0</v>
      </c>
      <c r="Q683" s="559">
        <v>0</v>
      </c>
      <c r="R683" s="624">
        <v>13</v>
      </c>
      <c r="S683" s="629">
        <v>0</v>
      </c>
      <c r="T683" s="626">
        <v>6</v>
      </c>
      <c r="U683" s="560">
        <v>0</v>
      </c>
      <c r="V683" s="581">
        <v>0</v>
      </c>
      <c r="W683" s="581">
        <v>10</v>
      </c>
      <c r="X683" s="581">
        <v>0</v>
      </c>
      <c r="Y683" s="658">
        <v>40</v>
      </c>
      <c r="Z683" s="658">
        <v>6</v>
      </c>
      <c r="AA683" s="119">
        <f>INDEX('SPECIAL CONDITIONS '!$A$9:$D$174,MATCH('PRINT TARIFF'!$E683,'SPECIAL CONDITIONS '!$C$9:$C$174,0),MATCH("ID",'SPECIAL CONDITIONS '!$A$8:$D$8,0))</f>
        <v>155</v>
      </c>
      <c r="AB683" s="117" t="s">
        <v>223</v>
      </c>
      <c r="AC683" s="166" t="s">
        <v>224</v>
      </c>
      <c r="AD683" s="166" t="s">
        <v>225</v>
      </c>
      <c r="AE683" s="166">
        <v>1000</v>
      </c>
      <c r="AF683" s="121">
        <f>HOME!$F$18</f>
        <v>46204</v>
      </c>
      <c r="AG683" s="121">
        <f>HOME!$L$18</f>
        <v>46217</v>
      </c>
      <c r="AH683" s="167"/>
      <c r="AI683" s="176"/>
      <c r="AJ683" s="172"/>
      <c r="AK683" s="193"/>
      <c r="AL683" s="122"/>
      <c r="AM683" s="122"/>
      <c r="AN683" s="122"/>
      <c r="AO683" s="123"/>
      <c r="AP683" s="123"/>
      <c r="AQ683" s="123"/>
      <c r="AR683" s="123"/>
      <c r="AS683" s="123"/>
      <c r="AT683" s="123"/>
      <c r="AU683" s="123"/>
      <c r="AV683" s="123"/>
      <c r="AW683" s="123"/>
      <c r="AX683" s="123"/>
      <c r="AY683" s="123"/>
      <c r="AZ683" s="123"/>
      <c r="BA683" s="123"/>
      <c r="BB683" s="123"/>
      <c r="BC683" s="123"/>
    </row>
    <row r="684" spans="1:55" s="168" customFormat="1" ht="24" x14ac:dyDescent="0.2">
      <c r="A684" s="165" t="s">
        <v>440</v>
      </c>
      <c r="B684" s="544" t="s">
        <v>237</v>
      </c>
      <c r="C684" s="411" t="s">
        <v>128</v>
      </c>
      <c r="D684" s="583" t="s">
        <v>419</v>
      </c>
      <c r="E684" s="583" t="s">
        <v>1185</v>
      </c>
      <c r="F684" s="565" t="s">
        <v>1186</v>
      </c>
      <c r="G684" s="566" t="s">
        <v>2107</v>
      </c>
      <c r="H684" s="557" t="s">
        <v>39</v>
      </c>
      <c r="I684" s="582">
        <f>'Final CTC'!$P$9</f>
        <v>116</v>
      </c>
      <c r="J684" s="582">
        <f>'Final CTC'!$P$9</f>
        <v>116</v>
      </c>
      <c r="K684" s="582">
        <f>'Final CTC'!$P$9</f>
        <v>116</v>
      </c>
      <c r="L684" s="550" t="s">
        <v>2235</v>
      </c>
      <c r="M684" s="558" t="s">
        <v>362</v>
      </c>
      <c r="N684" s="558">
        <v>41</v>
      </c>
      <c r="O684" s="559">
        <v>0</v>
      </c>
      <c r="P684" s="559">
        <v>0</v>
      </c>
      <c r="Q684" s="559">
        <v>0</v>
      </c>
      <c r="R684" s="624">
        <v>13</v>
      </c>
      <c r="S684" s="629">
        <v>0</v>
      </c>
      <c r="T684" s="626">
        <v>6</v>
      </c>
      <c r="U684" s="560">
        <v>0</v>
      </c>
      <c r="V684" s="581">
        <v>0</v>
      </c>
      <c r="W684" s="581">
        <v>10</v>
      </c>
      <c r="X684" s="581">
        <v>0</v>
      </c>
      <c r="Y684" s="658">
        <v>40</v>
      </c>
      <c r="Z684" s="658">
        <v>6</v>
      </c>
      <c r="AA684" s="119">
        <f>INDEX('SPECIAL CONDITIONS '!$A$9:$D$174,MATCH('PRINT TARIFF'!$E684,'SPECIAL CONDITIONS '!$C$9:$C$174,0),MATCH("ID",'SPECIAL CONDITIONS '!$A$8:$D$8,0))</f>
        <v>155</v>
      </c>
      <c r="AB684" s="117" t="s">
        <v>223</v>
      </c>
      <c r="AC684" s="166" t="s">
        <v>224</v>
      </c>
      <c r="AD684" s="166" t="s">
        <v>225</v>
      </c>
      <c r="AE684" s="166">
        <v>1000</v>
      </c>
      <c r="AF684" s="121">
        <f>HOME!$F$18</f>
        <v>46204</v>
      </c>
      <c r="AG684" s="121">
        <f>HOME!$L$18</f>
        <v>46217</v>
      </c>
      <c r="AH684" s="167"/>
      <c r="AI684" s="176"/>
      <c r="AJ684" s="172"/>
      <c r="AK684" s="193"/>
      <c r="AL684" s="122"/>
      <c r="AM684" s="122"/>
      <c r="AN684" s="122"/>
      <c r="AO684" s="123"/>
      <c r="AP684" s="123"/>
      <c r="AQ684" s="123"/>
      <c r="AR684" s="123"/>
      <c r="AS684" s="123"/>
      <c r="AT684" s="123"/>
      <c r="AU684" s="123"/>
      <c r="AV684" s="123"/>
      <c r="AW684" s="123"/>
      <c r="AX684" s="123"/>
      <c r="AY684" s="123"/>
      <c r="AZ684" s="123"/>
      <c r="BA684" s="123"/>
      <c r="BB684" s="123"/>
      <c r="BC684" s="123"/>
    </row>
    <row r="685" spans="1:55" s="168" customFormat="1" ht="24" x14ac:dyDescent="0.2">
      <c r="A685" s="165" t="s">
        <v>437</v>
      </c>
      <c r="B685" s="544" t="s">
        <v>238</v>
      </c>
      <c r="C685" s="411" t="s">
        <v>128</v>
      </c>
      <c r="D685" s="583" t="s">
        <v>419</v>
      </c>
      <c r="E685" s="583" t="s">
        <v>1185</v>
      </c>
      <c r="F685" s="565" t="s">
        <v>1186</v>
      </c>
      <c r="G685" s="566" t="s">
        <v>2107</v>
      </c>
      <c r="H685" s="557" t="s">
        <v>39</v>
      </c>
      <c r="I685" s="582">
        <f>'Final CTC'!$P$10</f>
        <v>104</v>
      </c>
      <c r="J685" s="582">
        <f>'Final CTC'!$P$10</f>
        <v>104</v>
      </c>
      <c r="K685" s="582">
        <f>'Final CTC'!$P$10</f>
        <v>104</v>
      </c>
      <c r="L685" s="550" t="s">
        <v>2235</v>
      </c>
      <c r="M685" s="558" t="s">
        <v>362</v>
      </c>
      <c r="N685" s="558">
        <v>28</v>
      </c>
      <c r="O685" s="559">
        <v>0</v>
      </c>
      <c r="P685" s="559">
        <v>0</v>
      </c>
      <c r="Q685" s="559">
        <v>0</v>
      </c>
      <c r="R685" s="624">
        <v>13</v>
      </c>
      <c r="S685" s="629">
        <v>0</v>
      </c>
      <c r="T685" s="626">
        <v>6</v>
      </c>
      <c r="U685" s="560">
        <v>0</v>
      </c>
      <c r="V685" s="581">
        <v>0</v>
      </c>
      <c r="W685" s="581">
        <v>10</v>
      </c>
      <c r="X685" s="581">
        <v>0</v>
      </c>
      <c r="Y685" s="658">
        <v>40</v>
      </c>
      <c r="Z685" s="658">
        <v>6</v>
      </c>
      <c r="AA685" s="119">
        <f>INDEX('SPECIAL CONDITIONS '!$A$9:$D$174,MATCH('PRINT TARIFF'!$E685,'SPECIAL CONDITIONS '!$C$9:$C$174,0),MATCH("ID",'SPECIAL CONDITIONS '!$A$8:$D$8,0))</f>
        <v>155</v>
      </c>
      <c r="AB685" s="117" t="s">
        <v>223</v>
      </c>
      <c r="AC685" s="166" t="s">
        <v>224</v>
      </c>
      <c r="AD685" s="166" t="s">
        <v>225</v>
      </c>
      <c r="AE685" s="166">
        <v>1000</v>
      </c>
      <c r="AF685" s="121">
        <f>HOME!$F$18</f>
        <v>46204</v>
      </c>
      <c r="AG685" s="121">
        <f>HOME!$L$18</f>
        <v>46217</v>
      </c>
      <c r="AH685" s="167"/>
      <c r="AI685" s="176"/>
      <c r="AJ685" s="172"/>
      <c r="AK685" s="193"/>
      <c r="AL685" s="122"/>
      <c r="AM685" s="122"/>
      <c r="AN685" s="122"/>
      <c r="AO685" s="123"/>
      <c r="AP685" s="123"/>
      <c r="AQ685" s="123"/>
      <c r="AR685" s="123"/>
      <c r="AS685" s="123"/>
      <c r="AT685" s="123"/>
      <c r="AU685" s="123"/>
      <c r="AV685" s="123"/>
      <c r="AW685" s="123"/>
      <c r="AX685" s="123"/>
      <c r="AY685" s="123"/>
      <c r="AZ685" s="123"/>
      <c r="BA685" s="123"/>
      <c r="BB685" s="123"/>
      <c r="BC685" s="123"/>
    </row>
    <row r="686" spans="1:55" s="168" customFormat="1" ht="24" x14ac:dyDescent="0.2">
      <c r="A686" s="165" t="s">
        <v>436</v>
      </c>
      <c r="B686" s="544" t="s">
        <v>239</v>
      </c>
      <c r="C686" s="411" t="s">
        <v>128</v>
      </c>
      <c r="D686" s="583" t="s">
        <v>419</v>
      </c>
      <c r="E686" s="583" t="s">
        <v>1185</v>
      </c>
      <c r="F686" s="565" t="s">
        <v>1186</v>
      </c>
      <c r="G686" s="566" t="s">
        <v>2107</v>
      </c>
      <c r="H686" s="557" t="s">
        <v>39</v>
      </c>
      <c r="I686" s="582">
        <f>'Final CTC'!$P$11</f>
        <v>100</v>
      </c>
      <c r="J686" s="582">
        <f>'Final CTC'!$P$11</f>
        <v>100</v>
      </c>
      <c r="K686" s="582">
        <f>'Final CTC'!$P$11</f>
        <v>100</v>
      </c>
      <c r="L686" s="550" t="s">
        <v>2235</v>
      </c>
      <c r="M686" s="558" t="s">
        <v>362</v>
      </c>
      <c r="N686" s="558">
        <v>26</v>
      </c>
      <c r="O686" s="559">
        <v>0</v>
      </c>
      <c r="P686" s="559">
        <v>0</v>
      </c>
      <c r="Q686" s="559">
        <v>0</v>
      </c>
      <c r="R686" s="624">
        <v>13</v>
      </c>
      <c r="S686" s="629">
        <v>0</v>
      </c>
      <c r="T686" s="626">
        <v>6</v>
      </c>
      <c r="U686" s="560">
        <v>0</v>
      </c>
      <c r="V686" s="581">
        <v>0</v>
      </c>
      <c r="W686" s="581">
        <v>10</v>
      </c>
      <c r="X686" s="581">
        <v>0</v>
      </c>
      <c r="Y686" s="658">
        <v>40</v>
      </c>
      <c r="Z686" s="658">
        <v>6</v>
      </c>
      <c r="AA686" s="119">
        <f>INDEX('SPECIAL CONDITIONS '!$A$9:$D$174,MATCH('PRINT TARIFF'!$E686,'SPECIAL CONDITIONS '!$C$9:$C$174,0),MATCH("ID",'SPECIAL CONDITIONS '!$A$8:$D$8,0))</f>
        <v>155</v>
      </c>
      <c r="AB686" s="117" t="s">
        <v>223</v>
      </c>
      <c r="AC686" s="166" t="s">
        <v>224</v>
      </c>
      <c r="AD686" s="166" t="s">
        <v>225</v>
      </c>
      <c r="AE686" s="166">
        <v>1000</v>
      </c>
      <c r="AF686" s="121">
        <f>HOME!$F$18</f>
        <v>46204</v>
      </c>
      <c r="AG686" s="121">
        <f>HOME!$L$18</f>
        <v>46217</v>
      </c>
      <c r="AH686" s="167"/>
      <c r="AI686" s="176"/>
      <c r="AJ686" s="172"/>
      <c r="AK686" s="193"/>
      <c r="AL686" s="122"/>
      <c r="AM686" s="122"/>
      <c r="AN686" s="122"/>
      <c r="AO686" s="123"/>
      <c r="AP686" s="123"/>
      <c r="AQ686" s="123"/>
      <c r="AR686" s="123"/>
      <c r="AS686" s="123"/>
      <c r="AT686" s="123"/>
      <c r="AU686" s="123"/>
      <c r="AV686" s="123"/>
      <c r="AW686" s="123"/>
      <c r="AX686" s="123"/>
      <c r="AY686" s="123"/>
      <c r="AZ686" s="123"/>
      <c r="BA686" s="123"/>
      <c r="BB686" s="123"/>
      <c r="BC686" s="123"/>
    </row>
    <row r="687" spans="1:55" s="168" customFormat="1" ht="24" x14ac:dyDescent="0.2">
      <c r="A687" s="165" t="s">
        <v>439</v>
      </c>
      <c r="B687" s="544" t="s">
        <v>235</v>
      </c>
      <c r="C687" s="411" t="s">
        <v>128</v>
      </c>
      <c r="D687" s="583" t="s">
        <v>419</v>
      </c>
      <c r="E687" s="583" t="s">
        <v>488</v>
      </c>
      <c r="F687" s="565" t="s">
        <v>489</v>
      </c>
      <c r="G687" s="566" t="s">
        <v>2108</v>
      </c>
      <c r="H687" s="557" t="s">
        <v>39</v>
      </c>
      <c r="I687" s="582">
        <f>'Final CTC'!$N$7</f>
        <v>190</v>
      </c>
      <c r="J687" s="582">
        <f>'Final CTC'!$N$7</f>
        <v>190</v>
      </c>
      <c r="K687" s="582">
        <f>'Final CTC'!$N$7</f>
        <v>190</v>
      </c>
      <c r="L687" s="550" t="s">
        <v>2291</v>
      </c>
      <c r="M687" s="558" t="s">
        <v>238</v>
      </c>
      <c r="N687" s="558">
        <v>30</v>
      </c>
      <c r="O687" s="559">
        <v>0</v>
      </c>
      <c r="P687" s="559">
        <v>0</v>
      </c>
      <c r="Q687" s="559">
        <v>0</v>
      </c>
      <c r="R687" s="624">
        <v>13</v>
      </c>
      <c r="S687" s="629">
        <v>0</v>
      </c>
      <c r="T687" s="626">
        <v>6</v>
      </c>
      <c r="U687" s="560">
        <v>0</v>
      </c>
      <c r="V687" s="581">
        <v>0</v>
      </c>
      <c r="W687" s="581">
        <v>10</v>
      </c>
      <c r="X687" s="581">
        <v>0</v>
      </c>
      <c r="Y687" s="658">
        <v>40</v>
      </c>
      <c r="Z687" s="658">
        <v>6</v>
      </c>
      <c r="AA687" s="119">
        <f>INDEX('SPECIAL CONDITIONS '!$A$9:$D$174,MATCH('PRINT TARIFF'!$E687,'SPECIAL CONDITIONS '!$C$9:$C$174,0),MATCH("ID",'SPECIAL CONDITIONS '!$A$8:$D$8,0))</f>
        <v>156</v>
      </c>
      <c r="AB687" s="117" t="s">
        <v>223</v>
      </c>
      <c r="AC687" s="166" t="s">
        <v>224</v>
      </c>
      <c r="AD687" s="166" t="s">
        <v>225</v>
      </c>
      <c r="AE687" s="166">
        <v>1000</v>
      </c>
      <c r="AF687" s="121">
        <f>HOME!$F$18</f>
        <v>46204</v>
      </c>
      <c r="AG687" s="121">
        <f>HOME!$L$18</f>
        <v>46217</v>
      </c>
      <c r="AH687" s="167"/>
      <c r="AI687" s="176"/>
      <c r="AJ687" s="172"/>
      <c r="AK687" s="193"/>
      <c r="AL687" s="122"/>
      <c r="AM687" s="122"/>
      <c r="AN687" s="122"/>
      <c r="AO687" s="123"/>
      <c r="AP687" s="123"/>
      <c r="AQ687" s="123"/>
      <c r="AR687" s="123"/>
      <c r="AS687" s="123"/>
      <c r="AT687" s="123"/>
      <c r="AU687" s="123"/>
      <c r="AV687" s="123"/>
      <c r="AW687" s="123"/>
      <c r="AX687" s="123"/>
      <c r="AY687" s="123"/>
      <c r="AZ687" s="123"/>
      <c r="BA687" s="123"/>
      <c r="BB687" s="123"/>
      <c r="BC687" s="123"/>
    </row>
    <row r="688" spans="1:55" s="168" customFormat="1" ht="24" x14ac:dyDescent="0.2">
      <c r="A688" s="165" t="s">
        <v>438</v>
      </c>
      <c r="B688" s="544" t="s">
        <v>236</v>
      </c>
      <c r="C688" s="411" t="s">
        <v>128</v>
      </c>
      <c r="D688" s="583" t="s">
        <v>419</v>
      </c>
      <c r="E688" s="583" t="s">
        <v>488</v>
      </c>
      <c r="F688" s="565" t="s">
        <v>489</v>
      </c>
      <c r="G688" s="566" t="s">
        <v>2108</v>
      </c>
      <c r="H688" s="557" t="s">
        <v>39</v>
      </c>
      <c r="I688" s="582">
        <f>'Final CTC'!$N$8</f>
        <v>124</v>
      </c>
      <c r="J688" s="582">
        <f>'Final CTC'!$N$8</f>
        <v>124</v>
      </c>
      <c r="K688" s="582">
        <f>'Final CTC'!$N$8</f>
        <v>124</v>
      </c>
      <c r="L688" s="550" t="s">
        <v>2235</v>
      </c>
      <c r="M688" s="558" t="s">
        <v>362</v>
      </c>
      <c r="N688" s="558">
        <v>40</v>
      </c>
      <c r="O688" s="559">
        <v>0</v>
      </c>
      <c r="P688" s="559">
        <v>0</v>
      </c>
      <c r="Q688" s="559">
        <v>0</v>
      </c>
      <c r="R688" s="624">
        <v>13</v>
      </c>
      <c r="S688" s="629">
        <v>0</v>
      </c>
      <c r="T688" s="626">
        <v>6</v>
      </c>
      <c r="U688" s="560">
        <v>0</v>
      </c>
      <c r="V688" s="581">
        <v>0</v>
      </c>
      <c r="W688" s="581">
        <v>10</v>
      </c>
      <c r="X688" s="581">
        <v>0</v>
      </c>
      <c r="Y688" s="658">
        <v>40</v>
      </c>
      <c r="Z688" s="658">
        <v>6</v>
      </c>
      <c r="AA688" s="119">
        <f>INDEX('SPECIAL CONDITIONS '!$A$9:$D$174,MATCH('PRINT TARIFF'!$E688,'SPECIAL CONDITIONS '!$C$9:$C$174,0),MATCH("ID",'SPECIAL CONDITIONS '!$A$8:$D$8,0))</f>
        <v>156</v>
      </c>
      <c r="AB688" s="117" t="s">
        <v>223</v>
      </c>
      <c r="AC688" s="166" t="s">
        <v>224</v>
      </c>
      <c r="AD688" s="166" t="s">
        <v>225</v>
      </c>
      <c r="AE688" s="166">
        <v>1000</v>
      </c>
      <c r="AF688" s="121">
        <f>HOME!$F$18</f>
        <v>46204</v>
      </c>
      <c r="AG688" s="121">
        <f>HOME!$L$18</f>
        <v>46217</v>
      </c>
      <c r="AH688" s="167"/>
      <c r="AI688" s="176"/>
      <c r="AJ688" s="172"/>
      <c r="AK688" s="193"/>
      <c r="AL688" s="122"/>
      <c r="AM688" s="122"/>
      <c r="AN688" s="122"/>
      <c r="AO688" s="123"/>
      <c r="AP688" s="123"/>
      <c r="AQ688" s="123"/>
      <c r="AR688" s="123"/>
      <c r="AS688" s="123"/>
      <c r="AT688" s="123"/>
      <c r="AU688" s="123"/>
      <c r="AV688" s="123"/>
      <c r="AW688" s="123"/>
      <c r="AX688" s="123"/>
      <c r="AY688" s="123"/>
      <c r="AZ688" s="123"/>
      <c r="BA688" s="123"/>
      <c r="BB688" s="123"/>
      <c r="BC688" s="123"/>
    </row>
    <row r="689" spans="1:55" s="168" customFormat="1" ht="24" x14ac:dyDescent="0.2">
      <c r="A689" s="165" t="s">
        <v>440</v>
      </c>
      <c r="B689" s="544" t="s">
        <v>237</v>
      </c>
      <c r="C689" s="411" t="s">
        <v>128</v>
      </c>
      <c r="D689" s="583" t="s">
        <v>419</v>
      </c>
      <c r="E689" s="583" t="s">
        <v>488</v>
      </c>
      <c r="F689" s="565" t="s">
        <v>489</v>
      </c>
      <c r="G689" s="566" t="s">
        <v>2108</v>
      </c>
      <c r="H689" s="557" t="s">
        <v>39</v>
      </c>
      <c r="I689" s="582">
        <f>'Final CTC'!$N$9</f>
        <v>138</v>
      </c>
      <c r="J689" s="582">
        <f>'Final CTC'!$N$9</f>
        <v>138</v>
      </c>
      <c r="K689" s="582">
        <f>'Final CTC'!$N$9</f>
        <v>138</v>
      </c>
      <c r="L689" s="550" t="s">
        <v>2235</v>
      </c>
      <c r="M689" s="558" t="s">
        <v>362</v>
      </c>
      <c r="N689" s="558">
        <v>41</v>
      </c>
      <c r="O689" s="559">
        <v>0</v>
      </c>
      <c r="P689" s="559">
        <v>0</v>
      </c>
      <c r="Q689" s="559">
        <v>0</v>
      </c>
      <c r="R689" s="624">
        <v>13</v>
      </c>
      <c r="S689" s="629">
        <v>0</v>
      </c>
      <c r="T689" s="626">
        <v>6</v>
      </c>
      <c r="U689" s="560">
        <v>0</v>
      </c>
      <c r="V689" s="581">
        <v>0</v>
      </c>
      <c r="W689" s="581">
        <v>10</v>
      </c>
      <c r="X689" s="581">
        <v>0</v>
      </c>
      <c r="Y689" s="658">
        <v>40</v>
      </c>
      <c r="Z689" s="658">
        <v>6</v>
      </c>
      <c r="AA689" s="119">
        <f>INDEX('SPECIAL CONDITIONS '!$A$9:$D$174,MATCH('PRINT TARIFF'!$E689,'SPECIAL CONDITIONS '!$C$9:$C$174,0),MATCH("ID",'SPECIAL CONDITIONS '!$A$8:$D$8,0))</f>
        <v>156</v>
      </c>
      <c r="AB689" s="117" t="s">
        <v>223</v>
      </c>
      <c r="AC689" s="166" t="s">
        <v>224</v>
      </c>
      <c r="AD689" s="166" t="s">
        <v>225</v>
      </c>
      <c r="AE689" s="166">
        <v>1000</v>
      </c>
      <c r="AF689" s="121">
        <f>HOME!$F$18</f>
        <v>46204</v>
      </c>
      <c r="AG689" s="121">
        <f>HOME!$L$18</f>
        <v>46217</v>
      </c>
      <c r="AH689" s="167"/>
      <c r="AI689" s="176"/>
      <c r="AJ689" s="172"/>
      <c r="AK689" s="193"/>
      <c r="AL689" s="122"/>
      <c r="AM689" s="122"/>
      <c r="AN689" s="122"/>
      <c r="AO689" s="123"/>
      <c r="AP689" s="123"/>
      <c r="AQ689" s="123"/>
      <c r="AR689" s="123"/>
      <c r="AS689" s="123"/>
      <c r="AT689" s="123"/>
      <c r="AU689" s="123"/>
      <c r="AV689" s="123"/>
      <c r="AW689" s="123"/>
      <c r="AX689" s="123"/>
      <c r="AY689" s="123"/>
      <c r="AZ689" s="123"/>
      <c r="BA689" s="123"/>
      <c r="BB689" s="123"/>
      <c r="BC689" s="123"/>
    </row>
    <row r="690" spans="1:55" s="168" customFormat="1" ht="24" x14ac:dyDescent="0.2">
      <c r="A690" s="165" t="s">
        <v>437</v>
      </c>
      <c r="B690" s="544" t="s">
        <v>238</v>
      </c>
      <c r="C690" s="411" t="s">
        <v>128</v>
      </c>
      <c r="D690" s="583" t="s">
        <v>419</v>
      </c>
      <c r="E690" s="583" t="s">
        <v>488</v>
      </c>
      <c r="F690" s="565" t="s">
        <v>489</v>
      </c>
      <c r="G690" s="566" t="s">
        <v>2108</v>
      </c>
      <c r="H690" s="557" t="s">
        <v>39</v>
      </c>
      <c r="I690" s="582">
        <f>'Final CTC'!$N$10</f>
        <v>110</v>
      </c>
      <c r="J690" s="582">
        <f>'Final CTC'!$N$10</f>
        <v>110</v>
      </c>
      <c r="K690" s="582">
        <f>'Final CTC'!$N$10</f>
        <v>110</v>
      </c>
      <c r="L690" s="550" t="s">
        <v>2235</v>
      </c>
      <c r="M690" s="558" t="s">
        <v>362</v>
      </c>
      <c r="N690" s="558">
        <v>28</v>
      </c>
      <c r="O690" s="559">
        <v>0</v>
      </c>
      <c r="P690" s="559">
        <v>0</v>
      </c>
      <c r="Q690" s="559">
        <v>0</v>
      </c>
      <c r="R690" s="624">
        <v>13</v>
      </c>
      <c r="S690" s="629">
        <v>0</v>
      </c>
      <c r="T690" s="626">
        <v>6</v>
      </c>
      <c r="U690" s="560">
        <v>0</v>
      </c>
      <c r="V690" s="581">
        <v>0</v>
      </c>
      <c r="W690" s="581">
        <v>10</v>
      </c>
      <c r="X690" s="581">
        <v>0</v>
      </c>
      <c r="Y690" s="658">
        <v>40</v>
      </c>
      <c r="Z690" s="658">
        <v>6</v>
      </c>
      <c r="AA690" s="119">
        <f>INDEX('SPECIAL CONDITIONS '!$A$9:$D$174,MATCH('PRINT TARIFF'!$E690,'SPECIAL CONDITIONS '!$C$9:$C$174,0),MATCH("ID",'SPECIAL CONDITIONS '!$A$8:$D$8,0))</f>
        <v>156</v>
      </c>
      <c r="AB690" s="117" t="s">
        <v>223</v>
      </c>
      <c r="AC690" s="166" t="s">
        <v>224</v>
      </c>
      <c r="AD690" s="166" t="s">
        <v>225</v>
      </c>
      <c r="AE690" s="166">
        <v>1000</v>
      </c>
      <c r="AF690" s="121">
        <f>HOME!$F$18</f>
        <v>46204</v>
      </c>
      <c r="AG690" s="121">
        <f>HOME!$L$18</f>
        <v>46217</v>
      </c>
      <c r="AH690" s="167"/>
      <c r="AI690" s="176"/>
      <c r="AJ690" s="172"/>
      <c r="AK690" s="193"/>
      <c r="AL690" s="122"/>
      <c r="AM690" s="122"/>
      <c r="AN690" s="122"/>
      <c r="AO690" s="123"/>
      <c r="AP690" s="123"/>
      <c r="AQ690" s="123"/>
      <c r="AR690" s="123"/>
      <c r="AS690" s="123"/>
      <c r="AT690" s="123"/>
      <c r="AU690" s="123"/>
      <c r="AV690" s="123"/>
      <c r="AW690" s="123"/>
      <c r="AX690" s="123"/>
      <c r="AY690" s="123"/>
      <c r="AZ690" s="123"/>
      <c r="BA690" s="123"/>
      <c r="BB690" s="123"/>
      <c r="BC690" s="123"/>
    </row>
    <row r="691" spans="1:55" s="168" customFormat="1" ht="24" x14ac:dyDescent="0.2">
      <c r="A691" s="165" t="s">
        <v>436</v>
      </c>
      <c r="B691" s="544" t="s">
        <v>239</v>
      </c>
      <c r="C691" s="411" t="s">
        <v>128</v>
      </c>
      <c r="D691" s="583" t="s">
        <v>419</v>
      </c>
      <c r="E691" s="583" t="s">
        <v>488</v>
      </c>
      <c r="F691" s="565" t="s">
        <v>489</v>
      </c>
      <c r="G691" s="566" t="s">
        <v>2108</v>
      </c>
      <c r="H691" s="557" t="s">
        <v>39</v>
      </c>
      <c r="I691" s="582">
        <f>'Final CTC'!$N$11</f>
        <v>110</v>
      </c>
      <c r="J691" s="582">
        <f>'Final CTC'!$N$11</f>
        <v>110</v>
      </c>
      <c r="K691" s="582">
        <f>'Final CTC'!$N$11</f>
        <v>110</v>
      </c>
      <c r="L691" s="550" t="s">
        <v>2235</v>
      </c>
      <c r="M691" s="558" t="s">
        <v>362</v>
      </c>
      <c r="N691" s="558">
        <v>26</v>
      </c>
      <c r="O691" s="559">
        <v>0</v>
      </c>
      <c r="P691" s="559">
        <v>0</v>
      </c>
      <c r="Q691" s="559">
        <v>0</v>
      </c>
      <c r="R691" s="624">
        <v>13</v>
      </c>
      <c r="S691" s="629">
        <v>0</v>
      </c>
      <c r="T691" s="626">
        <v>6</v>
      </c>
      <c r="U691" s="560">
        <v>0</v>
      </c>
      <c r="V691" s="581">
        <v>0</v>
      </c>
      <c r="W691" s="581">
        <v>10</v>
      </c>
      <c r="X691" s="581">
        <v>0</v>
      </c>
      <c r="Y691" s="658">
        <v>40</v>
      </c>
      <c r="Z691" s="658">
        <v>6</v>
      </c>
      <c r="AA691" s="119">
        <f>INDEX('SPECIAL CONDITIONS '!$A$9:$D$174,MATCH('PRINT TARIFF'!$E691,'SPECIAL CONDITIONS '!$C$9:$C$174,0),MATCH("ID",'SPECIAL CONDITIONS '!$A$8:$D$8,0))</f>
        <v>156</v>
      </c>
      <c r="AB691" s="117" t="s">
        <v>223</v>
      </c>
      <c r="AC691" s="166" t="s">
        <v>224</v>
      </c>
      <c r="AD691" s="166" t="s">
        <v>225</v>
      </c>
      <c r="AE691" s="166">
        <v>1000</v>
      </c>
      <c r="AF691" s="121">
        <f>HOME!$F$18</f>
        <v>46204</v>
      </c>
      <c r="AG691" s="121">
        <f>HOME!$L$18</f>
        <v>46217</v>
      </c>
      <c r="AH691" s="167"/>
      <c r="AI691" s="176"/>
      <c r="AJ691" s="172"/>
      <c r="AK691" s="193"/>
      <c r="AL691" s="122"/>
      <c r="AM691" s="122"/>
      <c r="AN691" s="122"/>
      <c r="AO691" s="123"/>
      <c r="AP691" s="123"/>
      <c r="AQ691" s="123"/>
      <c r="AR691" s="123"/>
      <c r="AS691" s="123"/>
      <c r="AT691" s="123"/>
      <c r="AU691" s="123"/>
      <c r="AV691" s="123"/>
      <c r="AW691" s="123"/>
      <c r="AX691" s="123"/>
      <c r="AY691" s="123"/>
      <c r="AZ691" s="123"/>
      <c r="BA691" s="123"/>
      <c r="BB691" s="123"/>
      <c r="BC691" s="123"/>
    </row>
    <row r="692" spans="1:55" s="168" customFormat="1" ht="24" x14ac:dyDescent="0.2">
      <c r="A692" s="165" t="s">
        <v>439</v>
      </c>
      <c r="B692" s="544" t="s">
        <v>235</v>
      </c>
      <c r="C692" s="411" t="s">
        <v>128</v>
      </c>
      <c r="D692" s="583" t="s">
        <v>419</v>
      </c>
      <c r="E692" s="583" t="s">
        <v>476</v>
      </c>
      <c r="F692" s="565" t="s">
        <v>318</v>
      </c>
      <c r="G692" s="566" t="s">
        <v>2109</v>
      </c>
      <c r="H692" s="557" t="s">
        <v>39</v>
      </c>
      <c r="I692" s="582">
        <f>'Final CTC'!$Z$16</f>
        <v>197</v>
      </c>
      <c r="J692" s="582">
        <f>'Final CTC'!$Z$16</f>
        <v>197</v>
      </c>
      <c r="K692" s="582">
        <f>'Final CTC'!$Z$16</f>
        <v>197</v>
      </c>
      <c r="L692" s="550" t="s">
        <v>2291</v>
      </c>
      <c r="M692" s="558" t="s">
        <v>238</v>
      </c>
      <c r="N692" s="558">
        <v>30</v>
      </c>
      <c r="O692" s="582" t="str">
        <f>'[1]Final CTC'!$Z$16</f>
        <v>NS</v>
      </c>
      <c r="P692" s="559" t="s">
        <v>2254</v>
      </c>
      <c r="Q692" s="559" t="s">
        <v>2254</v>
      </c>
      <c r="R692" s="559" t="s">
        <v>2254</v>
      </c>
      <c r="S692" s="559" t="s">
        <v>2254</v>
      </c>
      <c r="T692" s="582" t="str">
        <f>'[2]Final CTC'!$Z$16</f>
        <v>NS</v>
      </c>
      <c r="U692" s="582" t="str">
        <f>'[2]Final CTC'!$Z$16</f>
        <v>NS</v>
      </c>
      <c r="V692" s="559" t="s">
        <v>2254</v>
      </c>
      <c r="W692" s="559" t="s">
        <v>2254</v>
      </c>
      <c r="X692" s="559" t="s">
        <v>2254</v>
      </c>
      <c r="Y692" s="559" t="s">
        <v>2254</v>
      </c>
      <c r="Z692" s="559" t="s">
        <v>2254</v>
      </c>
      <c r="AA692" s="119">
        <f>INDEX('SPECIAL CONDITIONS '!$A$9:$D$174,MATCH('PRINT TARIFF'!$E692,'SPECIAL CONDITIONS '!$C$9:$C$174,0),MATCH("ID",'SPECIAL CONDITIONS '!$A$8:$D$8,0))</f>
        <v>157</v>
      </c>
      <c r="AB692" s="117" t="s">
        <v>223</v>
      </c>
      <c r="AC692" s="166" t="s">
        <v>224</v>
      </c>
      <c r="AD692" s="166" t="s">
        <v>225</v>
      </c>
      <c r="AE692" s="166">
        <v>1000</v>
      </c>
      <c r="AF692" s="121">
        <f>HOME!$F$18</f>
        <v>46204</v>
      </c>
      <c r="AG692" s="121">
        <f>HOME!$L$18</f>
        <v>46217</v>
      </c>
      <c r="AH692" s="167"/>
      <c r="AI692" s="176"/>
      <c r="AJ692" s="172"/>
      <c r="AK692" s="193"/>
      <c r="AL692" s="122"/>
      <c r="AM692" s="122"/>
      <c r="AN692" s="122"/>
      <c r="AO692" s="123"/>
      <c r="AP692" s="123"/>
      <c r="AQ692" s="123"/>
      <c r="AR692" s="123"/>
      <c r="AS692" s="123"/>
      <c r="AT692" s="123"/>
      <c r="AU692" s="123"/>
      <c r="AV692" s="123"/>
      <c r="AW692" s="123"/>
      <c r="AX692" s="123"/>
      <c r="AY692" s="123"/>
      <c r="AZ692" s="123"/>
      <c r="BA692" s="123"/>
      <c r="BB692" s="123"/>
      <c r="BC692" s="123"/>
    </row>
    <row r="693" spans="1:55" s="168" customFormat="1" ht="24" x14ac:dyDescent="0.2">
      <c r="A693" s="165" t="s">
        <v>438</v>
      </c>
      <c r="B693" s="544" t="s">
        <v>236</v>
      </c>
      <c r="C693" s="411" t="s">
        <v>128</v>
      </c>
      <c r="D693" s="583" t="s">
        <v>419</v>
      </c>
      <c r="E693" s="583" t="s">
        <v>476</v>
      </c>
      <c r="F693" s="565" t="s">
        <v>318</v>
      </c>
      <c r="G693" s="566" t="s">
        <v>2109</v>
      </c>
      <c r="H693" s="557" t="s">
        <v>39</v>
      </c>
      <c r="I693" s="582">
        <f>'Final CTC'!$Z$17</f>
        <v>171</v>
      </c>
      <c r="J693" s="582">
        <f>'Final CTC'!$Z$17</f>
        <v>171</v>
      </c>
      <c r="K693" s="582">
        <f>'Final CTC'!$Z$17</f>
        <v>171</v>
      </c>
      <c r="L693" s="550" t="s">
        <v>2237</v>
      </c>
      <c r="M693" s="558" t="s">
        <v>305</v>
      </c>
      <c r="N693" s="558">
        <v>30</v>
      </c>
      <c r="O693" s="582" t="str">
        <f>'[1]Final CTC'!$Z$16</f>
        <v>NS</v>
      </c>
      <c r="P693" s="559" t="s">
        <v>2254</v>
      </c>
      <c r="Q693" s="559" t="s">
        <v>2254</v>
      </c>
      <c r="R693" s="559" t="s">
        <v>2254</v>
      </c>
      <c r="S693" s="559" t="s">
        <v>2254</v>
      </c>
      <c r="T693" s="582" t="str">
        <f>'[2]Final CTC'!$Z$16</f>
        <v>NS</v>
      </c>
      <c r="U693" s="582" t="str">
        <f>'[2]Final CTC'!$Z$16</f>
        <v>NS</v>
      </c>
      <c r="V693" s="559" t="s">
        <v>2254</v>
      </c>
      <c r="W693" s="559" t="s">
        <v>2254</v>
      </c>
      <c r="X693" s="559" t="s">
        <v>2254</v>
      </c>
      <c r="Y693" s="559" t="s">
        <v>2254</v>
      </c>
      <c r="Z693" s="559" t="s">
        <v>2254</v>
      </c>
      <c r="AA693" s="119">
        <f>INDEX('SPECIAL CONDITIONS '!$A$9:$D$174,MATCH('PRINT TARIFF'!$E693,'SPECIAL CONDITIONS '!$C$9:$C$174,0),MATCH("ID",'SPECIAL CONDITIONS '!$A$8:$D$8,0))</f>
        <v>157</v>
      </c>
      <c r="AB693" s="117" t="s">
        <v>223</v>
      </c>
      <c r="AC693" s="166" t="s">
        <v>224</v>
      </c>
      <c r="AD693" s="166" t="s">
        <v>225</v>
      </c>
      <c r="AE693" s="166">
        <v>1000</v>
      </c>
      <c r="AF693" s="121">
        <f>HOME!$F$18</f>
        <v>46204</v>
      </c>
      <c r="AG693" s="121">
        <f>HOME!$L$18</f>
        <v>46217</v>
      </c>
      <c r="AH693" s="167"/>
      <c r="AI693" s="176"/>
      <c r="AJ693" s="172"/>
      <c r="AK693" s="193"/>
      <c r="AL693" s="122"/>
      <c r="AM693" s="122"/>
      <c r="AN693" s="122"/>
      <c r="AO693" s="123"/>
      <c r="AP693" s="123"/>
      <c r="AQ693" s="123"/>
      <c r="AR693" s="123"/>
      <c r="AS693" s="123"/>
      <c r="AT693" s="123"/>
      <c r="AU693" s="123"/>
      <c r="AV693" s="123"/>
      <c r="AW693" s="123"/>
      <c r="AX693" s="123"/>
      <c r="AY693" s="123"/>
      <c r="AZ693" s="123"/>
      <c r="BA693" s="123"/>
      <c r="BB693" s="123"/>
      <c r="BC693" s="123"/>
    </row>
    <row r="694" spans="1:55" s="168" customFormat="1" ht="24" x14ac:dyDescent="0.2">
      <c r="A694" s="165" t="s">
        <v>440</v>
      </c>
      <c r="B694" s="544" t="s">
        <v>237</v>
      </c>
      <c r="C694" s="411" t="s">
        <v>128</v>
      </c>
      <c r="D694" s="583" t="s">
        <v>419</v>
      </c>
      <c r="E694" s="583" t="s">
        <v>476</v>
      </c>
      <c r="F694" s="565" t="s">
        <v>318</v>
      </c>
      <c r="G694" s="566" t="s">
        <v>2109</v>
      </c>
      <c r="H694" s="557" t="s">
        <v>39</v>
      </c>
      <c r="I694" s="582">
        <f>'Final CTC'!$Z$18</f>
        <v>128</v>
      </c>
      <c r="J694" s="582">
        <f>'Final CTC'!$Z$18</f>
        <v>128</v>
      </c>
      <c r="K694" s="582">
        <f>'Final CTC'!$Z$18</f>
        <v>128</v>
      </c>
      <c r="L694" s="550" t="s">
        <v>2235</v>
      </c>
      <c r="M694" s="558" t="s">
        <v>362</v>
      </c>
      <c r="N694" s="558">
        <v>41</v>
      </c>
      <c r="O694" s="582" t="str">
        <f>'[1]Final CTC'!$Z$16</f>
        <v>NS</v>
      </c>
      <c r="P694" s="559" t="s">
        <v>2254</v>
      </c>
      <c r="Q694" s="559" t="s">
        <v>2254</v>
      </c>
      <c r="R694" s="559" t="s">
        <v>2254</v>
      </c>
      <c r="S694" s="559" t="s">
        <v>2254</v>
      </c>
      <c r="T694" s="582" t="str">
        <f>'[2]Final CTC'!$Z$16</f>
        <v>NS</v>
      </c>
      <c r="U694" s="582" t="str">
        <f>'[2]Final CTC'!$Z$16</f>
        <v>NS</v>
      </c>
      <c r="V694" s="559" t="s">
        <v>2254</v>
      </c>
      <c r="W694" s="559" t="s">
        <v>2254</v>
      </c>
      <c r="X694" s="559" t="s">
        <v>2254</v>
      </c>
      <c r="Y694" s="559" t="s">
        <v>2254</v>
      </c>
      <c r="Z694" s="559" t="s">
        <v>2254</v>
      </c>
      <c r="AA694" s="119">
        <f>INDEX('SPECIAL CONDITIONS '!$A$9:$D$174,MATCH('PRINT TARIFF'!$E694,'SPECIAL CONDITIONS '!$C$9:$C$174,0),MATCH("ID",'SPECIAL CONDITIONS '!$A$8:$D$8,0))</f>
        <v>157</v>
      </c>
      <c r="AB694" s="117" t="s">
        <v>223</v>
      </c>
      <c r="AC694" s="166" t="s">
        <v>224</v>
      </c>
      <c r="AD694" s="166" t="s">
        <v>225</v>
      </c>
      <c r="AE694" s="166">
        <v>1000</v>
      </c>
      <c r="AF694" s="121">
        <f>HOME!$F$18</f>
        <v>46204</v>
      </c>
      <c r="AG694" s="121">
        <f>HOME!$L$18</f>
        <v>46217</v>
      </c>
      <c r="AH694" s="167"/>
      <c r="AI694" s="176"/>
      <c r="AJ694" s="172"/>
      <c r="AK694" s="193"/>
      <c r="AL694" s="122"/>
      <c r="AM694" s="122"/>
      <c r="AN694" s="122"/>
      <c r="AO694" s="123"/>
      <c r="AP694" s="123"/>
      <c r="AQ694" s="123"/>
      <c r="AR694" s="123"/>
      <c r="AS694" s="123"/>
      <c r="AT694" s="123"/>
      <c r="AU694" s="123"/>
      <c r="AV694" s="123"/>
      <c r="AW694" s="123"/>
      <c r="AX694" s="123"/>
      <c r="AY694" s="123"/>
      <c r="AZ694" s="123"/>
      <c r="BA694" s="123"/>
      <c r="BB694" s="123"/>
      <c r="BC694" s="123"/>
    </row>
    <row r="695" spans="1:55" s="168" customFormat="1" ht="24" x14ac:dyDescent="0.2">
      <c r="A695" s="165" t="s">
        <v>437</v>
      </c>
      <c r="B695" s="544" t="s">
        <v>238</v>
      </c>
      <c r="C695" s="411" t="s">
        <v>128</v>
      </c>
      <c r="D695" s="583" t="s">
        <v>419</v>
      </c>
      <c r="E695" s="583" t="s">
        <v>476</v>
      </c>
      <c r="F695" s="565" t="s">
        <v>318</v>
      </c>
      <c r="G695" s="566" t="s">
        <v>2109</v>
      </c>
      <c r="H695" s="557" t="s">
        <v>39</v>
      </c>
      <c r="I695" s="582">
        <f>'Final CTC'!$Z$19</f>
        <v>149</v>
      </c>
      <c r="J695" s="582">
        <f>'Final CTC'!$Z$19</f>
        <v>149</v>
      </c>
      <c r="K695" s="582">
        <f>'Final CTC'!$Z$19</f>
        <v>149</v>
      </c>
      <c r="L695" s="550" t="s">
        <v>2237</v>
      </c>
      <c r="M695" s="558" t="s">
        <v>305</v>
      </c>
      <c r="N695" s="558">
        <v>28</v>
      </c>
      <c r="O695" s="582" t="str">
        <f>'[1]Final CTC'!$Z$16</f>
        <v>NS</v>
      </c>
      <c r="P695" s="559" t="s">
        <v>2254</v>
      </c>
      <c r="Q695" s="559" t="s">
        <v>2254</v>
      </c>
      <c r="R695" s="559" t="s">
        <v>2254</v>
      </c>
      <c r="S695" s="559" t="s">
        <v>2254</v>
      </c>
      <c r="T695" s="582" t="str">
        <f>'[2]Final CTC'!$Z$16</f>
        <v>NS</v>
      </c>
      <c r="U695" s="582" t="str">
        <f>'[2]Final CTC'!$Z$16</f>
        <v>NS</v>
      </c>
      <c r="V695" s="559" t="s">
        <v>2254</v>
      </c>
      <c r="W695" s="559" t="s">
        <v>2254</v>
      </c>
      <c r="X695" s="559" t="s">
        <v>2254</v>
      </c>
      <c r="Y695" s="559" t="s">
        <v>2254</v>
      </c>
      <c r="Z695" s="559" t="s">
        <v>2254</v>
      </c>
      <c r="AA695" s="119">
        <f>INDEX('SPECIAL CONDITIONS '!$A$9:$D$174,MATCH('PRINT TARIFF'!$E695,'SPECIAL CONDITIONS '!$C$9:$C$174,0),MATCH("ID",'SPECIAL CONDITIONS '!$A$8:$D$8,0))</f>
        <v>157</v>
      </c>
      <c r="AB695" s="117" t="s">
        <v>223</v>
      </c>
      <c r="AC695" s="166" t="s">
        <v>224</v>
      </c>
      <c r="AD695" s="166" t="s">
        <v>225</v>
      </c>
      <c r="AE695" s="166">
        <v>1000</v>
      </c>
      <c r="AF695" s="121">
        <f>HOME!$F$18</f>
        <v>46204</v>
      </c>
      <c r="AG695" s="121">
        <f>HOME!$L$18</f>
        <v>46217</v>
      </c>
      <c r="AH695" s="167"/>
      <c r="AI695" s="176"/>
      <c r="AJ695" s="172"/>
      <c r="AK695" s="193"/>
      <c r="AL695" s="122"/>
      <c r="AM695" s="122"/>
      <c r="AN695" s="122"/>
      <c r="AO695" s="123"/>
      <c r="AP695" s="123"/>
      <c r="AQ695" s="123"/>
      <c r="AR695" s="123"/>
      <c r="AS695" s="123"/>
      <c r="AT695" s="123"/>
      <c r="AU695" s="123"/>
      <c r="AV695" s="123"/>
      <c r="AW695" s="123"/>
      <c r="AX695" s="123"/>
      <c r="AY695" s="123"/>
      <c r="AZ695" s="123"/>
      <c r="BA695" s="123"/>
      <c r="BB695" s="123"/>
      <c r="BC695" s="123"/>
    </row>
    <row r="696" spans="1:55" s="168" customFormat="1" ht="24" x14ac:dyDescent="0.2">
      <c r="A696" s="165" t="s">
        <v>436</v>
      </c>
      <c r="B696" s="544" t="s">
        <v>239</v>
      </c>
      <c r="C696" s="411" t="s">
        <v>128</v>
      </c>
      <c r="D696" s="583" t="s">
        <v>419</v>
      </c>
      <c r="E696" s="583" t="s">
        <v>476</v>
      </c>
      <c r="F696" s="565" t="s">
        <v>318</v>
      </c>
      <c r="G696" s="566" t="s">
        <v>2109</v>
      </c>
      <c r="H696" s="557" t="s">
        <v>39</v>
      </c>
      <c r="I696" s="582">
        <f>'Final CTC'!$Z$20</f>
        <v>149</v>
      </c>
      <c r="J696" s="582">
        <f>'Final CTC'!$Z$20</f>
        <v>149</v>
      </c>
      <c r="K696" s="582">
        <f>'Final CTC'!$Z$20</f>
        <v>149</v>
      </c>
      <c r="L696" s="550" t="s">
        <v>2237</v>
      </c>
      <c r="M696" s="558" t="s">
        <v>305</v>
      </c>
      <c r="N696" s="558">
        <v>25</v>
      </c>
      <c r="O696" s="582" t="str">
        <f>'[1]Final CTC'!$Z$16</f>
        <v>NS</v>
      </c>
      <c r="P696" s="559" t="s">
        <v>2254</v>
      </c>
      <c r="Q696" s="559" t="s">
        <v>2254</v>
      </c>
      <c r="R696" s="559" t="s">
        <v>2254</v>
      </c>
      <c r="S696" s="559" t="s">
        <v>2254</v>
      </c>
      <c r="T696" s="582" t="str">
        <f>'[2]Final CTC'!$Z$16</f>
        <v>NS</v>
      </c>
      <c r="U696" s="582" t="str">
        <f>'[2]Final CTC'!$Z$16</f>
        <v>NS</v>
      </c>
      <c r="V696" s="559" t="s">
        <v>2254</v>
      </c>
      <c r="W696" s="559" t="s">
        <v>2254</v>
      </c>
      <c r="X696" s="559" t="s">
        <v>2254</v>
      </c>
      <c r="Y696" s="559" t="s">
        <v>2254</v>
      </c>
      <c r="Z696" s="559" t="s">
        <v>2254</v>
      </c>
      <c r="AA696" s="119">
        <f>INDEX('SPECIAL CONDITIONS '!$A$9:$D$174,MATCH('PRINT TARIFF'!$E696,'SPECIAL CONDITIONS '!$C$9:$C$174,0),MATCH("ID",'SPECIAL CONDITIONS '!$A$8:$D$8,0))</f>
        <v>157</v>
      </c>
      <c r="AB696" s="117" t="s">
        <v>223</v>
      </c>
      <c r="AC696" s="166" t="s">
        <v>224</v>
      </c>
      <c r="AD696" s="166" t="s">
        <v>225</v>
      </c>
      <c r="AE696" s="166">
        <v>1000</v>
      </c>
      <c r="AF696" s="121">
        <f>HOME!$F$18</f>
        <v>46204</v>
      </c>
      <c r="AG696" s="121">
        <f>HOME!$L$18</f>
        <v>46217</v>
      </c>
      <c r="AH696" s="167"/>
      <c r="AI696" s="176"/>
      <c r="AJ696" s="172"/>
      <c r="AK696" s="193"/>
      <c r="AL696" s="122"/>
      <c r="AM696" s="122"/>
      <c r="AN696" s="122"/>
      <c r="AO696" s="123"/>
      <c r="AP696" s="123"/>
      <c r="AQ696" s="123"/>
      <c r="AR696" s="123"/>
      <c r="AS696" s="123"/>
      <c r="AT696" s="123"/>
      <c r="AU696" s="123"/>
      <c r="AV696" s="123"/>
      <c r="AW696" s="123"/>
      <c r="AX696" s="123"/>
      <c r="AY696" s="123"/>
      <c r="AZ696" s="123"/>
      <c r="BA696" s="123"/>
      <c r="BB696" s="123"/>
      <c r="BC696" s="123"/>
    </row>
    <row r="697" spans="1:55" s="168" customFormat="1" ht="24" x14ac:dyDescent="0.2">
      <c r="A697" s="165" t="s">
        <v>439</v>
      </c>
      <c r="B697" s="544" t="s">
        <v>235</v>
      </c>
      <c r="C697" s="411" t="s">
        <v>128</v>
      </c>
      <c r="D697" s="583" t="s">
        <v>419</v>
      </c>
      <c r="E697" s="583" t="s">
        <v>44</v>
      </c>
      <c r="F697" s="565" t="s">
        <v>319</v>
      </c>
      <c r="G697" s="566" t="s">
        <v>2110</v>
      </c>
      <c r="H697" s="557" t="s">
        <v>39</v>
      </c>
      <c r="I697" s="582">
        <f>'Final CTC'!$H$16</f>
        <v>129</v>
      </c>
      <c r="J697" s="582">
        <f>'Final CTC'!$H$16</f>
        <v>129</v>
      </c>
      <c r="K697" s="582">
        <f>'Final CTC'!$H$16</f>
        <v>129</v>
      </c>
      <c r="L697" s="550" t="s">
        <v>2291</v>
      </c>
      <c r="M697" s="558" t="s">
        <v>238</v>
      </c>
      <c r="N697" s="558">
        <v>30</v>
      </c>
      <c r="O697" s="559">
        <v>0</v>
      </c>
      <c r="P697" s="559">
        <v>0</v>
      </c>
      <c r="Q697" s="559">
        <v>0</v>
      </c>
      <c r="R697" s="624">
        <v>13</v>
      </c>
      <c r="S697" s="629">
        <v>0</v>
      </c>
      <c r="T697" s="626">
        <v>6</v>
      </c>
      <c r="U697" s="560">
        <v>0</v>
      </c>
      <c r="V697" s="581">
        <v>0</v>
      </c>
      <c r="W697" s="581">
        <v>10</v>
      </c>
      <c r="X697" s="581">
        <v>0</v>
      </c>
      <c r="Y697" s="658">
        <v>40</v>
      </c>
      <c r="Z697" s="661">
        <v>2</v>
      </c>
      <c r="AA697" s="119">
        <f>INDEX('SPECIAL CONDITIONS '!$A$9:$D$174,MATCH('PRINT TARIFF'!$E697,'SPECIAL CONDITIONS '!$C$9:$C$174,0),MATCH("ID",'SPECIAL CONDITIONS '!$A$8:$D$8,0))</f>
        <v>158</v>
      </c>
      <c r="AB697" s="117" t="s">
        <v>223</v>
      </c>
      <c r="AC697" s="166" t="s">
        <v>224</v>
      </c>
      <c r="AD697" s="166" t="s">
        <v>225</v>
      </c>
      <c r="AE697" s="166">
        <v>1000</v>
      </c>
      <c r="AF697" s="121">
        <f>HOME!$F$18</f>
        <v>46204</v>
      </c>
      <c r="AG697" s="121">
        <f>HOME!$L$18</f>
        <v>46217</v>
      </c>
      <c r="AH697" s="167"/>
      <c r="AI697" s="176"/>
      <c r="AJ697" s="172"/>
      <c r="AK697" s="193"/>
      <c r="AL697" s="122"/>
      <c r="AM697" s="122"/>
      <c r="AN697" s="122"/>
      <c r="AO697" s="123"/>
      <c r="AP697" s="123"/>
      <c r="AQ697" s="123"/>
      <c r="AR697" s="123"/>
      <c r="AS697" s="123"/>
      <c r="AT697" s="123"/>
      <c r="AU697" s="123"/>
      <c r="AV697" s="123"/>
      <c r="AW697" s="123"/>
      <c r="AX697" s="123"/>
      <c r="AY697" s="123"/>
      <c r="AZ697" s="123"/>
      <c r="BA697" s="123"/>
      <c r="BB697" s="123"/>
      <c r="BC697" s="123"/>
    </row>
    <row r="698" spans="1:55" s="168" customFormat="1" ht="24" x14ac:dyDescent="0.2">
      <c r="A698" s="165" t="s">
        <v>438</v>
      </c>
      <c r="B698" s="544" t="s">
        <v>236</v>
      </c>
      <c r="C698" s="411" t="s">
        <v>128</v>
      </c>
      <c r="D698" s="583" t="s">
        <v>419</v>
      </c>
      <c r="E698" s="583" t="s">
        <v>44</v>
      </c>
      <c r="F698" s="565" t="s">
        <v>319</v>
      </c>
      <c r="G698" s="566" t="s">
        <v>2110</v>
      </c>
      <c r="H698" s="557" t="s">
        <v>39</v>
      </c>
      <c r="I698" s="582">
        <f>'Final CTC'!$H$17</f>
        <v>60</v>
      </c>
      <c r="J698" s="582">
        <f>'Final CTC'!$H$17</f>
        <v>60</v>
      </c>
      <c r="K698" s="582">
        <f>'Final CTC'!$H$17</f>
        <v>60</v>
      </c>
      <c r="L698" s="550" t="s">
        <v>173</v>
      </c>
      <c r="M698" s="558"/>
      <c r="N698" s="558">
        <v>33</v>
      </c>
      <c r="O698" s="559">
        <v>0</v>
      </c>
      <c r="P698" s="559">
        <v>0</v>
      </c>
      <c r="Q698" s="559">
        <v>0</v>
      </c>
      <c r="R698" s="624">
        <v>13</v>
      </c>
      <c r="S698" s="629">
        <v>0</v>
      </c>
      <c r="T698" s="626">
        <v>6</v>
      </c>
      <c r="U698" s="560">
        <v>0</v>
      </c>
      <c r="V698" s="581">
        <v>0</v>
      </c>
      <c r="W698" s="581">
        <v>10</v>
      </c>
      <c r="X698" s="581">
        <v>0</v>
      </c>
      <c r="Y698" s="658">
        <v>40</v>
      </c>
      <c r="Z698" s="661">
        <v>2</v>
      </c>
      <c r="AA698" s="119">
        <f>INDEX('SPECIAL CONDITIONS '!$A$9:$D$174,MATCH('PRINT TARIFF'!$E698,'SPECIAL CONDITIONS '!$C$9:$C$174,0),MATCH("ID",'SPECIAL CONDITIONS '!$A$8:$D$8,0))</f>
        <v>158</v>
      </c>
      <c r="AB698" s="117" t="s">
        <v>223</v>
      </c>
      <c r="AC698" s="166" t="s">
        <v>224</v>
      </c>
      <c r="AD698" s="166" t="s">
        <v>225</v>
      </c>
      <c r="AE698" s="166">
        <v>1000</v>
      </c>
      <c r="AF698" s="121">
        <f>HOME!$F$18</f>
        <v>46204</v>
      </c>
      <c r="AG698" s="121">
        <f>HOME!$L$18</f>
        <v>46217</v>
      </c>
      <c r="AH698" s="167"/>
      <c r="AI698" s="176"/>
      <c r="AJ698" s="172"/>
      <c r="AK698" s="193"/>
      <c r="AL698" s="122"/>
      <c r="AM698" s="122"/>
      <c r="AN698" s="122"/>
      <c r="AO698" s="123"/>
      <c r="AP698" s="123"/>
      <c r="AQ698" s="123"/>
      <c r="AR698" s="123"/>
      <c r="AS698" s="123"/>
      <c r="AT698" s="123"/>
      <c r="AU698" s="123"/>
      <c r="AV698" s="123"/>
      <c r="AW698" s="123"/>
      <c r="AX698" s="123"/>
      <c r="AY698" s="123"/>
      <c r="AZ698" s="123"/>
      <c r="BA698" s="123"/>
      <c r="BB698" s="123"/>
      <c r="BC698" s="123"/>
    </row>
    <row r="699" spans="1:55" s="168" customFormat="1" ht="24" x14ac:dyDescent="0.2">
      <c r="A699" s="165" t="s">
        <v>440</v>
      </c>
      <c r="B699" s="544" t="s">
        <v>237</v>
      </c>
      <c r="C699" s="411" t="s">
        <v>128</v>
      </c>
      <c r="D699" s="583" t="s">
        <v>419</v>
      </c>
      <c r="E699" s="583" t="s">
        <v>44</v>
      </c>
      <c r="F699" s="565" t="s">
        <v>319</v>
      </c>
      <c r="G699" s="566" t="s">
        <v>2110</v>
      </c>
      <c r="H699" s="557" t="s">
        <v>39</v>
      </c>
      <c r="I699" s="582">
        <f>'Final CTC'!$H$18</f>
        <v>95</v>
      </c>
      <c r="J699" s="582">
        <f>'Final CTC'!$H$18</f>
        <v>95</v>
      </c>
      <c r="K699" s="582">
        <f>'Final CTC'!$H$18</f>
        <v>95</v>
      </c>
      <c r="L699" s="550" t="s">
        <v>2235</v>
      </c>
      <c r="M699" s="558" t="s">
        <v>362</v>
      </c>
      <c r="N699" s="558">
        <v>41</v>
      </c>
      <c r="O699" s="559">
        <v>0</v>
      </c>
      <c r="P699" s="559">
        <v>0</v>
      </c>
      <c r="Q699" s="559">
        <v>0</v>
      </c>
      <c r="R699" s="624">
        <v>13</v>
      </c>
      <c r="S699" s="629">
        <v>0</v>
      </c>
      <c r="T699" s="626">
        <v>6</v>
      </c>
      <c r="U699" s="560">
        <v>0</v>
      </c>
      <c r="V699" s="581">
        <v>0</v>
      </c>
      <c r="W699" s="581">
        <v>10</v>
      </c>
      <c r="X699" s="581">
        <v>0</v>
      </c>
      <c r="Y699" s="658">
        <v>40</v>
      </c>
      <c r="Z699" s="662">
        <v>6</v>
      </c>
      <c r="AA699" s="119">
        <f>INDEX('SPECIAL CONDITIONS '!$A$9:$D$174,MATCH('PRINT TARIFF'!$E699,'SPECIAL CONDITIONS '!$C$9:$C$174,0),MATCH("ID",'SPECIAL CONDITIONS '!$A$8:$D$8,0))</f>
        <v>158</v>
      </c>
      <c r="AB699" s="117" t="s">
        <v>223</v>
      </c>
      <c r="AC699" s="166" t="s">
        <v>224</v>
      </c>
      <c r="AD699" s="166" t="s">
        <v>225</v>
      </c>
      <c r="AE699" s="166">
        <v>1000</v>
      </c>
      <c r="AF699" s="121">
        <f>HOME!$F$18</f>
        <v>46204</v>
      </c>
      <c r="AG699" s="121">
        <f>HOME!$L$18</f>
        <v>46217</v>
      </c>
      <c r="AH699" s="167"/>
      <c r="AI699" s="176"/>
      <c r="AJ699" s="172"/>
      <c r="AK699" s="193"/>
      <c r="AL699" s="122"/>
      <c r="AM699" s="122"/>
      <c r="AN699" s="122"/>
      <c r="AO699" s="123"/>
      <c r="AP699" s="123"/>
      <c r="AQ699" s="123"/>
      <c r="AR699" s="123"/>
      <c r="AS699" s="123"/>
      <c r="AT699" s="123"/>
      <c r="AU699" s="123"/>
      <c r="AV699" s="123"/>
      <c r="AW699" s="123"/>
      <c r="AX699" s="123"/>
      <c r="AY699" s="123"/>
      <c r="AZ699" s="123"/>
      <c r="BA699" s="123"/>
      <c r="BB699" s="123"/>
      <c r="BC699" s="123"/>
    </row>
    <row r="700" spans="1:55" s="168" customFormat="1" ht="24" x14ac:dyDescent="0.2">
      <c r="A700" s="165" t="s">
        <v>437</v>
      </c>
      <c r="B700" s="544" t="s">
        <v>238</v>
      </c>
      <c r="C700" s="411" t="s">
        <v>128</v>
      </c>
      <c r="D700" s="583" t="s">
        <v>419</v>
      </c>
      <c r="E700" s="583" t="s">
        <v>44</v>
      </c>
      <c r="F700" s="565" t="s">
        <v>319</v>
      </c>
      <c r="G700" s="566" t="s">
        <v>2110</v>
      </c>
      <c r="H700" s="557" t="s">
        <v>39</v>
      </c>
      <c r="I700" s="582">
        <f>'Final CTC'!$H$19</f>
        <v>60</v>
      </c>
      <c r="J700" s="582">
        <f>'Final CTC'!$H$19</f>
        <v>60</v>
      </c>
      <c r="K700" s="582">
        <f>'Final CTC'!$H$19</f>
        <v>60</v>
      </c>
      <c r="L700" s="550" t="s">
        <v>173</v>
      </c>
      <c r="M700" s="558"/>
      <c r="N700" s="558">
        <v>38</v>
      </c>
      <c r="O700" s="559">
        <v>0</v>
      </c>
      <c r="P700" s="559">
        <v>0</v>
      </c>
      <c r="Q700" s="559">
        <v>0</v>
      </c>
      <c r="R700" s="624">
        <v>13</v>
      </c>
      <c r="S700" s="629">
        <v>0</v>
      </c>
      <c r="T700" s="626">
        <v>6</v>
      </c>
      <c r="U700" s="560">
        <v>0</v>
      </c>
      <c r="V700" s="560">
        <v>0</v>
      </c>
      <c r="W700" s="581">
        <v>10</v>
      </c>
      <c r="X700" s="581">
        <v>0</v>
      </c>
      <c r="Y700" s="658">
        <v>40</v>
      </c>
      <c r="Z700" s="661">
        <v>2</v>
      </c>
      <c r="AA700" s="119">
        <f>INDEX('SPECIAL CONDITIONS '!$A$9:$D$174,MATCH('PRINT TARIFF'!$E700,'SPECIAL CONDITIONS '!$C$9:$C$174,0),MATCH("ID",'SPECIAL CONDITIONS '!$A$8:$D$8,0))</f>
        <v>158</v>
      </c>
      <c r="AB700" s="117" t="s">
        <v>223</v>
      </c>
      <c r="AC700" s="166" t="s">
        <v>224</v>
      </c>
      <c r="AD700" s="166" t="s">
        <v>225</v>
      </c>
      <c r="AE700" s="166">
        <v>1000</v>
      </c>
      <c r="AF700" s="121">
        <f>HOME!$F$18</f>
        <v>46204</v>
      </c>
      <c r="AG700" s="121">
        <f>HOME!$L$18</f>
        <v>46217</v>
      </c>
      <c r="AH700" s="167"/>
      <c r="AI700" s="176"/>
      <c r="AJ700" s="172"/>
      <c r="AK700" s="193"/>
      <c r="AL700" s="122"/>
      <c r="AM700" s="122"/>
      <c r="AN700" s="122"/>
      <c r="AO700" s="123"/>
      <c r="AP700" s="123"/>
      <c r="AQ700" s="123"/>
      <c r="AR700" s="123"/>
      <c r="AS700" s="123"/>
      <c r="AT700" s="123"/>
      <c r="AU700" s="123"/>
      <c r="AV700" s="123"/>
      <c r="AW700" s="123"/>
      <c r="AX700" s="123"/>
      <c r="AY700" s="123"/>
      <c r="AZ700" s="123"/>
      <c r="BA700" s="123"/>
      <c r="BB700" s="123"/>
      <c r="BC700" s="123"/>
    </row>
    <row r="701" spans="1:55" s="168" customFormat="1" ht="24" x14ac:dyDescent="0.2">
      <c r="A701" s="165" t="s">
        <v>436</v>
      </c>
      <c r="B701" s="544" t="s">
        <v>239</v>
      </c>
      <c r="C701" s="411" t="s">
        <v>128</v>
      </c>
      <c r="D701" s="583" t="s">
        <v>419</v>
      </c>
      <c r="E701" s="583" t="s">
        <v>44</v>
      </c>
      <c r="F701" s="565" t="s">
        <v>319</v>
      </c>
      <c r="G701" s="566" t="s">
        <v>2110</v>
      </c>
      <c r="H701" s="557" t="s">
        <v>39</v>
      </c>
      <c r="I701" s="582">
        <f>'Final CTC'!$H$20</f>
        <v>60</v>
      </c>
      <c r="J701" s="582">
        <f>'Final CTC'!$H$20</f>
        <v>60</v>
      </c>
      <c r="K701" s="582">
        <f>'Final CTC'!$H$20</f>
        <v>60</v>
      </c>
      <c r="L701" s="550" t="s">
        <v>173</v>
      </c>
      <c r="M701" s="558"/>
      <c r="N701" s="558">
        <v>39</v>
      </c>
      <c r="O701" s="559">
        <v>0</v>
      </c>
      <c r="P701" s="559">
        <v>0</v>
      </c>
      <c r="Q701" s="559">
        <v>0</v>
      </c>
      <c r="R701" s="624">
        <v>13</v>
      </c>
      <c r="S701" s="629">
        <v>0</v>
      </c>
      <c r="T701" s="626">
        <v>6</v>
      </c>
      <c r="U701" s="560">
        <v>0</v>
      </c>
      <c r="V701" s="560">
        <v>0</v>
      </c>
      <c r="W701" s="581">
        <v>10</v>
      </c>
      <c r="X701" s="581">
        <v>0</v>
      </c>
      <c r="Y701" s="658">
        <v>40</v>
      </c>
      <c r="Z701" s="661">
        <v>2</v>
      </c>
      <c r="AA701" s="119">
        <f>INDEX('SPECIAL CONDITIONS '!$A$9:$D$174,MATCH('PRINT TARIFF'!$E701,'SPECIAL CONDITIONS '!$C$9:$C$174,0),MATCH("ID",'SPECIAL CONDITIONS '!$A$8:$D$8,0))</f>
        <v>158</v>
      </c>
      <c r="AB701" s="117" t="s">
        <v>223</v>
      </c>
      <c r="AC701" s="166" t="s">
        <v>224</v>
      </c>
      <c r="AD701" s="166" t="s">
        <v>225</v>
      </c>
      <c r="AE701" s="166">
        <v>1000</v>
      </c>
      <c r="AF701" s="121">
        <f>HOME!$F$18</f>
        <v>46204</v>
      </c>
      <c r="AG701" s="121">
        <f>HOME!$L$18</f>
        <v>46217</v>
      </c>
      <c r="AH701" s="167"/>
      <c r="AI701" s="176"/>
      <c r="AJ701" s="172"/>
      <c r="AK701" s="193"/>
      <c r="AL701" s="122"/>
      <c r="AM701" s="122"/>
      <c r="AN701" s="122"/>
      <c r="AO701" s="123"/>
      <c r="AP701" s="123"/>
      <c r="AQ701" s="123"/>
      <c r="AR701" s="123"/>
      <c r="AS701" s="123"/>
      <c r="AT701" s="123"/>
      <c r="AU701" s="123"/>
      <c r="AV701" s="123"/>
      <c r="AW701" s="123"/>
      <c r="AX701" s="123"/>
      <c r="AY701" s="123"/>
      <c r="AZ701" s="123"/>
      <c r="BA701" s="123"/>
      <c r="BB701" s="123"/>
      <c r="BC701" s="123"/>
    </row>
    <row r="702" spans="1:55" s="168" customFormat="1" ht="24" x14ac:dyDescent="0.2">
      <c r="A702" s="165" t="s">
        <v>439</v>
      </c>
      <c r="B702" s="544" t="s">
        <v>235</v>
      </c>
      <c r="C702" s="411" t="s">
        <v>128</v>
      </c>
      <c r="D702" s="583" t="s">
        <v>419</v>
      </c>
      <c r="E702" s="583" t="s">
        <v>477</v>
      </c>
      <c r="F702" s="565" t="s">
        <v>320</v>
      </c>
      <c r="G702" s="566" t="s">
        <v>2111</v>
      </c>
      <c r="H702" s="557" t="s">
        <v>39</v>
      </c>
      <c r="I702" s="582">
        <f>'Final CTC'!$F$16</f>
        <v>204</v>
      </c>
      <c r="J702" s="582">
        <f>'Final CTC'!$F$16</f>
        <v>204</v>
      </c>
      <c r="K702" s="582">
        <f>'Final CTC'!$F$16</f>
        <v>204</v>
      </c>
      <c r="L702" s="550" t="s">
        <v>2291</v>
      </c>
      <c r="M702" s="558" t="s">
        <v>238</v>
      </c>
      <c r="N702" s="558">
        <v>30</v>
      </c>
      <c r="O702" s="559">
        <v>0</v>
      </c>
      <c r="P702" s="559">
        <v>0</v>
      </c>
      <c r="Q702" s="559">
        <v>0</v>
      </c>
      <c r="R702" s="624">
        <v>13</v>
      </c>
      <c r="S702" s="629">
        <v>0</v>
      </c>
      <c r="T702" s="626">
        <v>6</v>
      </c>
      <c r="U702" s="560">
        <v>0</v>
      </c>
      <c r="V702" s="581">
        <v>0</v>
      </c>
      <c r="W702" s="581">
        <v>10</v>
      </c>
      <c r="X702" s="581">
        <v>0</v>
      </c>
      <c r="Y702" s="658">
        <v>40</v>
      </c>
      <c r="Z702" s="663">
        <v>6</v>
      </c>
      <c r="AA702" s="119">
        <f>INDEX('SPECIAL CONDITIONS '!$A$9:$D$174,MATCH('PRINT TARIFF'!$E702,'SPECIAL CONDITIONS '!$C$9:$C$174,0),MATCH("ID",'SPECIAL CONDITIONS '!$A$8:$D$8,0))</f>
        <v>159</v>
      </c>
      <c r="AB702" s="117" t="s">
        <v>223</v>
      </c>
      <c r="AC702" s="166" t="s">
        <v>224</v>
      </c>
      <c r="AD702" s="166" t="s">
        <v>225</v>
      </c>
      <c r="AE702" s="166">
        <v>1000</v>
      </c>
      <c r="AF702" s="121">
        <f>HOME!$F$18</f>
        <v>46204</v>
      </c>
      <c r="AG702" s="121">
        <f>HOME!$L$18</f>
        <v>46217</v>
      </c>
      <c r="AH702" s="167"/>
      <c r="AI702" s="176"/>
      <c r="AJ702" s="172"/>
      <c r="AK702" s="193"/>
      <c r="AL702" s="122"/>
      <c r="AM702" s="122"/>
      <c r="AN702" s="122"/>
      <c r="AO702" s="123"/>
      <c r="AP702" s="123"/>
      <c r="AQ702" s="123"/>
      <c r="AR702" s="123"/>
      <c r="AS702" s="123"/>
      <c r="AT702" s="123"/>
      <c r="AU702" s="123"/>
      <c r="AV702" s="123"/>
      <c r="AW702" s="123"/>
      <c r="AX702" s="123"/>
      <c r="AY702" s="123"/>
      <c r="AZ702" s="123"/>
      <c r="BA702" s="123"/>
      <c r="BB702" s="123"/>
      <c r="BC702" s="123"/>
    </row>
    <row r="703" spans="1:55" s="168" customFormat="1" ht="24" x14ac:dyDescent="0.2">
      <c r="A703" s="165" t="s">
        <v>438</v>
      </c>
      <c r="B703" s="544" t="s">
        <v>236</v>
      </c>
      <c r="C703" s="411" t="s">
        <v>128</v>
      </c>
      <c r="D703" s="583" t="s">
        <v>419</v>
      </c>
      <c r="E703" s="583" t="s">
        <v>477</v>
      </c>
      <c r="F703" s="565" t="s">
        <v>320</v>
      </c>
      <c r="G703" s="566" t="s">
        <v>2111</v>
      </c>
      <c r="H703" s="557" t="s">
        <v>39</v>
      </c>
      <c r="I703" s="582">
        <f>'Final CTC'!$F$17</f>
        <v>132</v>
      </c>
      <c r="J703" s="582">
        <f>'Final CTC'!$F$17</f>
        <v>132</v>
      </c>
      <c r="K703" s="582">
        <f>'Final CTC'!$F$17</f>
        <v>132</v>
      </c>
      <c r="L703" s="550" t="s">
        <v>2234</v>
      </c>
      <c r="M703" s="558" t="s">
        <v>319</v>
      </c>
      <c r="N703" s="558">
        <v>33</v>
      </c>
      <c r="O703" s="559">
        <v>0</v>
      </c>
      <c r="P703" s="559">
        <v>0</v>
      </c>
      <c r="Q703" s="559">
        <v>0</v>
      </c>
      <c r="R703" s="624">
        <v>13</v>
      </c>
      <c r="S703" s="629">
        <v>0</v>
      </c>
      <c r="T703" s="626">
        <v>6</v>
      </c>
      <c r="U703" s="560">
        <v>0</v>
      </c>
      <c r="V703" s="581">
        <v>0</v>
      </c>
      <c r="W703" s="581">
        <v>10</v>
      </c>
      <c r="X703" s="581">
        <v>0</v>
      </c>
      <c r="Y703" s="658">
        <v>40</v>
      </c>
      <c r="Z703" s="663">
        <v>6</v>
      </c>
      <c r="AA703" s="119">
        <f>INDEX('SPECIAL CONDITIONS '!$A$9:$D$174,MATCH('PRINT TARIFF'!$E703,'SPECIAL CONDITIONS '!$C$9:$C$174,0),MATCH("ID",'SPECIAL CONDITIONS '!$A$8:$D$8,0))</f>
        <v>159</v>
      </c>
      <c r="AB703" s="117" t="s">
        <v>223</v>
      </c>
      <c r="AC703" s="166" t="s">
        <v>224</v>
      </c>
      <c r="AD703" s="166" t="s">
        <v>225</v>
      </c>
      <c r="AE703" s="166">
        <v>1000</v>
      </c>
      <c r="AF703" s="121">
        <f>HOME!$F$18</f>
        <v>46204</v>
      </c>
      <c r="AG703" s="121">
        <f>HOME!$L$18</f>
        <v>46217</v>
      </c>
      <c r="AH703" s="167"/>
      <c r="AI703" s="176"/>
      <c r="AJ703" s="172"/>
      <c r="AK703" s="193"/>
      <c r="AL703" s="122"/>
      <c r="AM703" s="122"/>
      <c r="AN703" s="122"/>
      <c r="AO703" s="123"/>
      <c r="AP703" s="123"/>
      <c r="AQ703" s="123"/>
      <c r="AR703" s="123"/>
      <c r="AS703" s="123"/>
      <c r="AT703" s="123"/>
      <c r="AU703" s="123"/>
      <c r="AV703" s="123"/>
      <c r="AW703" s="123"/>
      <c r="AX703" s="123"/>
      <c r="AY703" s="123"/>
      <c r="AZ703" s="123"/>
      <c r="BA703" s="123"/>
      <c r="BB703" s="123"/>
      <c r="BC703" s="123"/>
    </row>
    <row r="704" spans="1:55" s="168" customFormat="1" ht="24" x14ac:dyDescent="0.2">
      <c r="A704" s="165" t="s">
        <v>440</v>
      </c>
      <c r="B704" s="544" t="s">
        <v>237</v>
      </c>
      <c r="C704" s="411" t="s">
        <v>128</v>
      </c>
      <c r="D704" s="583" t="s">
        <v>419</v>
      </c>
      <c r="E704" s="583" t="s">
        <v>477</v>
      </c>
      <c r="F704" s="565" t="s">
        <v>320</v>
      </c>
      <c r="G704" s="566" t="s">
        <v>2111</v>
      </c>
      <c r="H704" s="557" t="s">
        <v>39</v>
      </c>
      <c r="I704" s="582">
        <f>'Final CTC'!$F$18</f>
        <v>160</v>
      </c>
      <c r="J704" s="582">
        <f>'Final CTC'!$F$18</f>
        <v>160</v>
      </c>
      <c r="K704" s="582">
        <f>'Final CTC'!$F$18</f>
        <v>160</v>
      </c>
      <c r="L704" s="550" t="s">
        <v>2235</v>
      </c>
      <c r="M704" s="558" t="s">
        <v>362</v>
      </c>
      <c r="N704" s="558">
        <v>41</v>
      </c>
      <c r="O704" s="559">
        <v>0</v>
      </c>
      <c r="P704" s="559">
        <v>0</v>
      </c>
      <c r="Q704" s="559">
        <v>0</v>
      </c>
      <c r="R704" s="624">
        <v>13</v>
      </c>
      <c r="S704" s="629">
        <v>0</v>
      </c>
      <c r="T704" s="626">
        <v>6</v>
      </c>
      <c r="U704" s="560">
        <v>0</v>
      </c>
      <c r="V704" s="581">
        <v>0</v>
      </c>
      <c r="W704" s="581">
        <v>10</v>
      </c>
      <c r="X704" s="581">
        <v>0</v>
      </c>
      <c r="Y704" s="658">
        <v>40</v>
      </c>
      <c r="Z704" s="662">
        <v>6</v>
      </c>
      <c r="AA704" s="119">
        <f>INDEX('SPECIAL CONDITIONS '!$A$9:$D$174,MATCH('PRINT TARIFF'!$E704,'SPECIAL CONDITIONS '!$C$9:$C$174,0),MATCH("ID",'SPECIAL CONDITIONS '!$A$8:$D$8,0))</f>
        <v>159</v>
      </c>
      <c r="AB704" s="117" t="s">
        <v>223</v>
      </c>
      <c r="AC704" s="166" t="s">
        <v>224</v>
      </c>
      <c r="AD704" s="166" t="s">
        <v>225</v>
      </c>
      <c r="AE704" s="166">
        <v>1000</v>
      </c>
      <c r="AF704" s="121">
        <f>HOME!$F$18</f>
        <v>46204</v>
      </c>
      <c r="AG704" s="121">
        <f>HOME!$L$18</f>
        <v>46217</v>
      </c>
      <c r="AH704" s="167"/>
      <c r="AI704" s="176"/>
      <c r="AJ704" s="172"/>
      <c r="AK704" s="193"/>
      <c r="AL704" s="122"/>
      <c r="AM704" s="122"/>
      <c r="AN704" s="122"/>
      <c r="AO704" s="123"/>
      <c r="AP704" s="123"/>
      <c r="AQ704" s="123"/>
      <c r="AR704" s="123"/>
      <c r="AS704" s="123"/>
      <c r="AT704" s="123"/>
      <c r="AU704" s="123"/>
      <c r="AV704" s="123"/>
      <c r="AW704" s="123"/>
      <c r="AX704" s="123"/>
      <c r="AY704" s="123"/>
      <c r="AZ704" s="123"/>
      <c r="BA704" s="123"/>
      <c r="BB704" s="123"/>
      <c r="BC704" s="123"/>
    </row>
    <row r="705" spans="1:55" s="168" customFormat="1" ht="24" x14ac:dyDescent="0.2">
      <c r="A705" s="165" t="s">
        <v>437</v>
      </c>
      <c r="B705" s="544" t="s">
        <v>238</v>
      </c>
      <c r="C705" s="411" t="s">
        <v>128</v>
      </c>
      <c r="D705" s="583" t="s">
        <v>419</v>
      </c>
      <c r="E705" s="583" t="s">
        <v>477</v>
      </c>
      <c r="F705" s="565" t="s">
        <v>320</v>
      </c>
      <c r="G705" s="566" t="s">
        <v>2111</v>
      </c>
      <c r="H705" s="557" t="s">
        <v>39</v>
      </c>
      <c r="I705" s="582">
        <f>'Final CTC'!$F$19</f>
        <v>119</v>
      </c>
      <c r="J705" s="582">
        <f>'Final CTC'!$F$19</f>
        <v>119</v>
      </c>
      <c r="K705" s="582">
        <f>'Final CTC'!$F$19</f>
        <v>119</v>
      </c>
      <c r="L705" s="550" t="s">
        <v>2234</v>
      </c>
      <c r="M705" s="558" t="s">
        <v>319</v>
      </c>
      <c r="N705" s="558">
        <v>38</v>
      </c>
      <c r="O705" s="559">
        <v>0</v>
      </c>
      <c r="P705" s="559">
        <v>0</v>
      </c>
      <c r="Q705" s="559">
        <v>0</v>
      </c>
      <c r="R705" s="624">
        <v>13</v>
      </c>
      <c r="S705" s="629">
        <v>0</v>
      </c>
      <c r="T705" s="626">
        <v>6</v>
      </c>
      <c r="U705" s="560">
        <v>0</v>
      </c>
      <c r="V705" s="560">
        <v>0</v>
      </c>
      <c r="W705" s="581">
        <v>10</v>
      </c>
      <c r="X705" s="581">
        <v>0</v>
      </c>
      <c r="Y705" s="658">
        <v>40</v>
      </c>
      <c r="Z705" s="664">
        <v>6</v>
      </c>
      <c r="AA705" s="119">
        <f>INDEX('SPECIAL CONDITIONS '!$A$9:$D$174,MATCH('PRINT TARIFF'!$E705,'SPECIAL CONDITIONS '!$C$9:$C$174,0),MATCH("ID",'SPECIAL CONDITIONS '!$A$8:$D$8,0))</f>
        <v>159</v>
      </c>
      <c r="AB705" s="117" t="s">
        <v>223</v>
      </c>
      <c r="AC705" s="166" t="s">
        <v>224</v>
      </c>
      <c r="AD705" s="166" t="s">
        <v>225</v>
      </c>
      <c r="AE705" s="166">
        <v>1000</v>
      </c>
      <c r="AF705" s="121">
        <f>HOME!$F$18</f>
        <v>46204</v>
      </c>
      <c r="AG705" s="121">
        <f>HOME!$L$18</f>
        <v>46217</v>
      </c>
      <c r="AH705" s="167"/>
      <c r="AI705" s="176"/>
      <c r="AJ705" s="172"/>
      <c r="AK705" s="193"/>
      <c r="AL705" s="122"/>
      <c r="AM705" s="122"/>
      <c r="AN705" s="122"/>
      <c r="AO705" s="123"/>
      <c r="AP705" s="123"/>
      <c r="AQ705" s="123"/>
      <c r="AR705" s="123"/>
      <c r="AS705" s="123"/>
      <c r="AT705" s="123"/>
      <c r="AU705" s="123"/>
      <c r="AV705" s="123"/>
      <c r="AW705" s="123"/>
      <c r="AX705" s="123"/>
      <c r="AY705" s="123"/>
      <c r="AZ705" s="123"/>
      <c r="BA705" s="123"/>
      <c r="BB705" s="123"/>
      <c r="BC705" s="123"/>
    </row>
    <row r="706" spans="1:55" s="168" customFormat="1" ht="24" x14ac:dyDescent="0.2">
      <c r="A706" s="165" t="s">
        <v>436</v>
      </c>
      <c r="B706" s="544" t="s">
        <v>239</v>
      </c>
      <c r="C706" s="411" t="s">
        <v>128</v>
      </c>
      <c r="D706" s="583" t="s">
        <v>419</v>
      </c>
      <c r="E706" s="583" t="s">
        <v>477</v>
      </c>
      <c r="F706" s="565" t="s">
        <v>320</v>
      </c>
      <c r="G706" s="566" t="s">
        <v>2111</v>
      </c>
      <c r="H706" s="557" t="s">
        <v>39</v>
      </c>
      <c r="I706" s="582">
        <f>'Final CTC'!$F$20</f>
        <v>119</v>
      </c>
      <c r="J706" s="582">
        <f>'Final CTC'!$F$20</f>
        <v>119</v>
      </c>
      <c r="K706" s="582">
        <f>'Final CTC'!$F$20</f>
        <v>119</v>
      </c>
      <c r="L706" s="550" t="s">
        <v>2234</v>
      </c>
      <c r="M706" s="558" t="s">
        <v>319</v>
      </c>
      <c r="N706" s="558">
        <v>39</v>
      </c>
      <c r="O706" s="559">
        <v>0</v>
      </c>
      <c r="P706" s="559">
        <v>0</v>
      </c>
      <c r="Q706" s="559">
        <v>0</v>
      </c>
      <c r="R706" s="624">
        <v>13</v>
      </c>
      <c r="S706" s="629">
        <v>0</v>
      </c>
      <c r="T706" s="626">
        <v>6</v>
      </c>
      <c r="U706" s="560">
        <v>0</v>
      </c>
      <c r="V706" s="560">
        <v>0</v>
      </c>
      <c r="W706" s="581">
        <v>10</v>
      </c>
      <c r="X706" s="581">
        <v>0</v>
      </c>
      <c r="Y706" s="658">
        <v>40</v>
      </c>
      <c r="Z706" s="664">
        <v>6</v>
      </c>
      <c r="AA706" s="119">
        <f>INDEX('SPECIAL CONDITIONS '!$A$9:$D$174,MATCH('PRINT TARIFF'!$E706,'SPECIAL CONDITIONS '!$C$9:$C$174,0),MATCH("ID",'SPECIAL CONDITIONS '!$A$8:$D$8,0))</f>
        <v>159</v>
      </c>
      <c r="AB706" s="117" t="s">
        <v>223</v>
      </c>
      <c r="AC706" s="166" t="s">
        <v>224</v>
      </c>
      <c r="AD706" s="166" t="s">
        <v>225</v>
      </c>
      <c r="AE706" s="166">
        <v>1000</v>
      </c>
      <c r="AF706" s="121">
        <f>HOME!$F$18</f>
        <v>46204</v>
      </c>
      <c r="AG706" s="121">
        <f>HOME!$L$18</f>
        <v>46217</v>
      </c>
      <c r="AH706" s="167"/>
      <c r="AI706" s="176"/>
      <c r="AJ706" s="172"/>
      <c r="AK706" s="193"/>
      <c r="AL706" s="122"/>
      <c r="AM706" s="122"/>
      <c r="AN706" s="122"/>
      <c r="AO706" s="123"/>
      <c r="AP706" s="123"/>
      <c r="AQ706" s="123"/>
      <c r="AR706" s="123"/>
      <c r="AS706" s="123"/>
      <c r="AT706" s="123"/>
      <c r="AU706" s="123"/>
      <c r="AV706" s="123"/>
      <c r="AW706" s="123"/>
      <c r="AX706" s="123"/>
      <c r="AY706" s="123"/>
      <c r="AZ706" s="123"/>
      <c r="BA706" s="123"/>
      <c r="BB706" s="123"/>
      <c r="BC706" s="123"/>
    </row>
    <row r="707" spans="1:55" s="168" customFormat="1" ht="24" x14ac:dyDescent="0.2">
      <c r="A707" s="165" t="s">
        <v>439</v>
      </c>
      <c r="B707" s="544" t="s">
        <v>235</v>
      </c>
      <c r="C707" s="411" t="s">
        <v>128</v>
      </c>
      <c r="D707" s="583" t="s">
        <v>419</v>
      </c>
      <c r="E707" s="583" t="s">
        <v>478</v>
      </c>
      <c r="F707" s="565" t="s">
        <v>321</v>
      </c>
      <c r="G707" s="566" t="s">
        <v>426</v>
      </c>
      <c r="H707" s="557" t="s">
        <v>39</v>
      </c>
      <c r="I707" s="582">
        <f>'Final CTC'!$J$16</f>
        <v>163</v>
      </c>
      <c r="J707" s="582">
        <f>'Final CTC'!$J$16</f>
        <v>163</v>
      </c>
      <c r="K707" s="582">
        <f>'Final CTC'!$J$16</f>
        <v>163</v>
      </c>
      <c r="L707" s="550" t="s">
        <v>2291</v>
      </c>
      <c r="M707" s="558" t="s">
        <v>238</v>
      </c>
      <c r="N707" s="558">
        <v>30</v>
      </c>
      <c r="O707" s="559">
        <v>0</v>
      </c>
      <c r="P707" s="559">
        <v>0</v>
      </c>
      <c r="Q707" s="559">
        <v>0</v>
      </c>
      <c r="R707" s="624">
        <v>13</v>
      </c>
      <c r="S707" s="629">
        <v>0</v>
      </c>
      <c r="T707" s="626">
        <v>6</v>
      </c>
      <c r="U707" s="560">
        <v>0</v>
      </c>
      <c r="V707" s="581">
        <v>0</v>
      </c>
      <c r="W707" s="581">
        <v>10</v>
      </c>
      <c r="X707" s="581">
        <v>0</v>
      </c>
      <c r="Y707" s="658">
        <v>40</v>
      </c>
      <c r="Z707" s="658">
        <v>6</v>
      </c>
      <c r="AA707" s="119">
        <f>INDEX('SPECIAL CONDITIONS '!$A$9:$D$174,MATCH('PRINT TARIFF'!$E707,'SPECIAL CONDITIONS '!$C$9:$C$174,0),MATCH("ID",'SPECIAL CONDITIONS '!$A$8:$D$8,0))</f>
        <v>160</v>
      </c>
      <c r="AB707" s="117" t="s">
        <v>223</v>
      </c>
      <c r="AC707" s="166" t="s">
        <v>224</v>
      </c>
      <c r="AD707" s="166" t="s">
        <v>225</v>
      </c>
      <c r="AE707" s="166">
        <v>1000</v>
      </c>
      <c r="AF707" s="121">
        <f>HOME!$F$18</f>
        <v>46204</v>
      </c>
      <c r="AG707" s="121">
        <f>HOME!$L$18</f>
        <v>46217</v>
      </c>
      <c r="AH707" s="167"/>
      <c r="AI707" s="176"/>
      <c r="AJ707" s="172"/>
      <c r="AK707" s="193"/>
      <c r="AL707" s="122"/>
      <c r="AM707" s="122"/>
      <c r="AN707" s="122"/>
      <c r="AO707" s="123"/>
      <c r="AP707" s="123"/>
      <c r="AQ707" s="123"/>
      <c r="AR707" s="123"/>
      <c r="AS707" s="123"/>
      <c r="AT707" s="123"/>
      <c r="AU707" s="123"/>
      <c r="AV707" s="123"/>
      <c r="AW707" s="123"/>
      <c r="AX707" s="123"/>
      <c r="AY707" s="123"/>
      <c r="AZ707" s="123"/>
      <c r="BA707" s="123"/>
      <c r="BB707" s="123"/>
      <c r="BC707" s="123"/>
    </row>
    <row r="708" spans="1:55" s="168" customFormat="1" ht="24" x14ac:dyDescent="0.2">
      <c r="A708" s="165" t="s">
        <v>438</v>
      </c>
      <c r="B708" s="544" t="s">
        <v>236</v>
      </c>
      <c r="C708" s="411" t="s">
        <v>128</v>
      </c>
      <c r="D708" s="583" t="s">
        <v>419</v>
      </c>
      <c r="E708" s="583" t="s">
        <v>478</v>
      </c>
      <c r="F708" s="565" t="s">
        <v>321</v>
      </c>
      <c r="G708" s="566" t="s">
        <v>426</v>
      </c>
      <c r="H708" s="557" t="s">
        <v>39</v>
      </c>
      <c r="I708" s="582">
        <f>'Final CTC'!$J$17</f>
        <v>135</v>
      </c>
      <c r="J708" s="582">
        <f>'Final CTC'!$J$17</f>
        <v>135</v>
      </c>
      <c r="K708" s="582">
        <f>'Final CTC'!$J$17</f>
        <v>135</v>
      </c>
      <c r="L708" s="550" t="s">
        <v>2234</v>
      </c>
      <c r="M708" s="558" t="s">
        <v>319</v>
      </c>
      <c r="N708" s="558">
        <v>33</v>
      </c>
      <c r="O708" s="559">
        <v>0</v>
      </c>
      <c r="P708" s="559">
        <v>0</v>
      </c>
      <c r="Q708" s="559">
        <v>0</v>
      </c>
      <c r="R708" s="624">
        <v>13</v>
      </c>
      <c r="S708" s="629">
        <v>0</v>
      </c>
      <c r="T708" s="626">
        <v>6</v>
      </c>
      <c r="U708" s="560">
        <v>0</v>
      </c>
      <c r="V708" s="581">
        <v>0</v>
      </c>
      <c r="W708" s="581">
        <v>10</v>
      </c>
      <c r="X708" s="581">
        <v>0</v>
      </c>
      <c r="Y708" s="658">
        <v>40</v>
      </c>
      <c r="Z708" s="658">
        <v>6</v>
      </c>
      <c r="AA708" s="119">
        <f>INDEX('SPECIAL CONDITIONS '!$A$9:$D$174,MATCH('PRINT TARIFF'!$E708,'SPECIAL CONDITIONS '!$C$9:$C$174,0),MATCH("ID",'SPECIAL CONDITIONS '!$A$8:$D$8,0))</f>
        <v>160</v>
      </c>
      <c r="AB708" s="117" t="s">
        <v>223</v>
      </c>
      <c r="AC708" s="166" t="s">
        <v>224</v>
      </c>
      <c r="AD708" s="166" t="s">
        <v>225</v>
      </c>
      <c r="AE708" s="166">
        <v>1000</v>
      </c>
      <c r="AF708" s="121">
        <f>HOME!$F$18</f>
        <v>46204</v>
      </c>
      <c r="AG708" s="121">
        <f>HOME!$L$18</f>
        <v>46217</v>
      </c>
      <c r="AH708" s="167"/>
      <c r="AI708" s="176"/>
      <c r="AJ708" s="172"/>
      <c r="AK708" s="193"/>
      <c r="AL708" s="122"/>
      <c r="AM708" s="122"/>
      <c r="AN708" s="122"/>
      <c r="AO708" s="123"/>
      <c r="AP708" s="123"/>
      <c r="AQ708" s="123"/>
      <c r="AR708" s="123"/>
      <c r="AS708" s="123"/>
      <c r="AT708" s="123"/>
      <c r="AU708" s="123"/>
      <c r="AV708" s="123"/>
      <c r="AW708" s="123"/>
      <c r="AX708" s="123"/>
      <c r="AY708" s="123"/>
      <c r="AZ708" s="123"/>
      <c r="BA708" s="123"/>
      <c r="BB708" s="123"/>
      <c r="BC708" s="123"/>
    </row>
    <row r="709" spans="1:55" s="168" customFormat="1" ht="24" x14ac:dyDescent="0.2">
      <c r="A709" s="165" t="s">
        <v>440</v>
      </c>
      <c r="B709" s="544" t="s">
        <v>237</v>
      </c>
      <c r="C709" s="411" t="s">
        <v>128</v>
      </c>
      <c r="D709" s="583" t="s">
        <v>419</v>
      </c>
      <c r="E709" s="583" t="s">
        <v>478</v>
      </c>
      <c r="F709" s="565" t="s">
        <v>321</v>
      </c>
      <c r="G709" s="566" t="s">
        <v>426</v>
      </c>
      <c r="H709" s="557" t="s">
        <v>39</v>
      </c>
      <c r="I709" s="582">
        <f>'Final CTC'!$J$18</f>
        <v>114</v>
      </c>
      <c r="J709" s="582">
        <f>'Final CTC'!$J$18</f>
        <v>114</v>
      </c>
      <c r="K709" s="582">
        <f>'Final CTC'!$J$18</f>
        <v>114</v>
      </c>
      <c r="L709" s="550" t="s">
        <v>2235</v>
      </c>
      <c r="M709" s="558" t="s">
        <v>362</v>
      </c>
      <c r="N709" s="558">
        <v>41</v>
      </c>
      <c r="O709" s="559">
        <v>0</v>
      </c>
      <c r="P709" s="559">
        <v>0</v>
      </c>
      <c r="Q709" s="559">
        <v>0</v>
      </c>
      <c r="R709" s="624">
        <v>13</v>
      </c>
      <c r="S709" s="629">
        <v>0</v>
      </c>
      <c r="T709" s="626">
        <v>6</v>
      </c>
      <c r="U709" s="560">
        <v>0</v>
      </c>
      <c r="V709" s="581">
        <v>0</v>
      </c>
      <c r="W709" s="581">
        <v>10</v>
      </c>
      <c r="X709" s="581">
        <v>0</v>
      </c>
      <c r="Y709" s="658">
        <v>40</v>
      </c>
      <c r="Z709" s="662">
        <v>6</v>
      </c>
      <c r="AA709" s="119">
        <f>INDEX('SPECIAL CONDITIONS '!$A$9:$D$174,MATCH('PRINT TARIFF'!$E709,'SPECIAL CONDITIONS '!$C$9:$C$174,0),MATCH("ID",'SPECIAL CONDITIONS '!$A$8:$D$8,0))</f>
        <v>160</v>
      </c>
      <c r="AB709" s="117" t="s">
        <v>223</v>
      </c>
      <c r="AC709" s="166" t="s">
        <v>224</v>
      </c>
      <c r="AD709" s="166" t="s">
        <v>225</v>
      </c>
      <c r="AE709" s="166">
        <v>1000</v>
      </c>
      <c r="AF709" s="121">
        <f>HOME!$F$18</f>
        <v>46204</v>
      </c>
      <c r="AG709" s="121">
        <f>HOME!$L$18</f>
        <v>46217</v>
      </c>
      <c r="AH709" s="167"/>
      <c r="AI709" s="176"/>
      <c r="AJ709" s="172"/>
      <c r="AK709" s="193"/>
      <c r="AL709" s="122"/>
      <c r="AM709" s="122"/>
      <c r="AN709" s="122"/>
      <c r="AO709" s="123"/>
      <c r="AP709" s="123"/>
      <c r="AQ709" s="123"/>
      <c r="AR709" s="123"/>
      <c r="AS709" s="123"/>
      <c r="AT709" s="123"/>
      <c r="AU709" s="123"/>
      <c r="AV709" s="123"/>
      <c r="AW709" s="123"/>
      <c r="AX709" s="123"/>
      <c r="AY709" s="123"/>
      <c r="AZ709" s="123"/>
      <c r="BA709" s="123"/>
      <c r="BB709" s="123"/>
      <c r="BC709" s="123"/>
    </row>
    <row r="710" spans="1:55" s="168" customFormat="1" ht="24" x14ac:dyDescent="0.2">
      <c r="A710" s="165" t="s">
        <v>437</v>
      </c>
      <c r="B710" s="544" t="s">
        <v>238</v>
      </c>
      <c r="C710" s="411" t="s">
        <v>128</v>
      </c>
      <c r="D710" s="583" t="s">
        <v>419</v>
      </c>
      <c r="E710" s="583" t="s">
        <v>478</v>
      </c>
      <c r="F710" s="565" t="s">
        <v>321</v>
      </c>
      <c r="G710" s="566" t="s">
        <v>426</v>
      </c>
      <c r="H710" s="557" t="s">
        <v>39</v>
      </c>
      <c r="I710" s="582">
        <f>'Final CTC'!$J$19</f>
        <v>116</v>
      </c>
      <c r="J710" s="582">
        <f>'Final CTC'!$J$19</f>
        <v>116</v>
      </c>
      <c r="K710" s="582">
        <f>'Final CTC'!$J$19</f>
        <v>116</v>
      </c>
      <c r="L710" s="550" t="s">
        <v>2234</v>
      </c>
      <c r="M710" s="558" t="s">
        <v>319</v>
      </c>
      <c r="N710" s="558">
        <v>38</v>
      </c>
      <c r="O710" s="559">
        <v>0</v>
      </c>
      <c r="P710" s="559">
        <v>0</v>
      </c>
      <c r="Q710" s="559">
        <v>0</v>
      </c>
      <c r="R710" s="624">
        <v>13</v>
      </c>
      <c r="S710" s="629">
        <v>0</v>
      </c>
      <c r="T710" s="626">
        <v>6</v>
      </c>
      <c r="U710" s="560">
        <v>0</v>
      </c>
      <c r="V710" s="560">
        <v>0</v>
      </c>
      <c r="W710" s="581">
        <v>10</v>
      </c>
      <c r="X710" s="581">
        <v>0</v>
      </c>
      <c r="Y710" s="658">
        <v>40</v>
      </c>
      <c r="Z710" s="658">
        <v>6</v>
      </c>
      <c r="AA710" s="119">
        <f>INDEX('SPECIAL CONDITIONS '!$A$9:$D$174,MATCH('PRINT TARIFF'!$E710,'SPECIAL CONDITIONS '!$C$9:$C$174,0),MATCH("ID",'SPECIAL CONDITIONS '!$A$8:$D$8,0))</f>
        <v>160</v>
      </c>
      <c r="AB710" s="117" t="s">
        <v>223</v>
      </c>
      <c r="AC710" s="166" t="s">
        <v>224</v>
      </c>
      <c r="AD710" s="166" t="s">
        <v>225</v>
      </c>
      <c r="AE710" s="166">
        <v>1000</v>
      </c>
      <c r="AF710" s="121">
        <f>HOME!$F$18</f>
        <v>46204</v>
      </c>
      <c r="AG710" s="121">
        <f>HOME!$L$18</f>
        <v>46217</v>
      </c>
      <c r="AH710" s="167"/>
      <c r="AI710" s="176"/>
      <c r="AJ710" s="172"/>
      <c r="AK710" s="193"/>
      <c r="AL710" s="122"/>
      <c r="AM710" s="122"/>
      <c r="AN710" s="122"/>
      <c r="AO710" s="123"/>
      <c r="AP710" s="123"/>
      <c r="AQ710" s="123"/>
      <c r="AR710" s="123"/>
      <c r="AS710" s="123"/>
      <c r="AT710" s="123"/>
      <c r="AU710" s="123"/>
      <c r="AV710" s="123"/>
      <c r="AW710" s="123"/>
      <c r="AX710" s="123"/>
      <c r="AY710" s="123"/>
      <c r="AZ710" s="123"/>
      <c r="BA710" s="123"/>
      <c r="BB710" s="123"/>
      <c r="BC710" s="123"/>
    </row>
    <row r="711" spans="1:55" s="168" customFormat="1" ht="24" x14ac:dyDescent="0.2">
      <c r="A711" s="165" t="s">
        <v>436</v>
      </c>
      <c r="B711" s="544" t="s">
        <v>239</v>
      </c>
      <c r="C711" s="411" t="s">
        <v>128</v>
      </c>
      <c r="D711" s="583" t="s">
        <v>419</v>
      </c>
      <c r="E711" s="583" t="s">
        <v>478</v>
      </c>
      <c r="F711" s="565" t="s">
        <v>321</v>
      </c>
      <c r="G711" s="566" t="s">
        <v>426</v>
      </c>
      <c r="H711" s="557" t="s">
        <v>39</v>
      </c>
      <c r="I711" s="582">
        <f>'Final CTC'!$J$20</f>
        <v>116</v>
      </c>
      <c r="J711" s="582">
        <f>'Final CTC'!$J$20</f>
        <v>116</v>
      </c>
      <c r="K711" s="582">
        <f>'Final CTC'!$J$20</f>
        <v>116</v>
      </c>
      <c r="L711" s="550" t="s">
        <v>2234</v>
      </c>
      <c r="M711" s="558" t="s">
        <v>319</v>
      </c>
      <c r="N711" s="558">
        <v>39</v>
      </c>
      <c r="O711" s="559">
        <v>0</v>
      </c>
      <c r="P711" s="559">
        <v>0</v>
      </c>
      <c r="Q711" s="559">
        <v>0</v>
      </c>
      <c r="R711" s="624">
        <v>13</v>
      </c>
      <c r="S711" s="629">
        <v>0</v>
      </c>
      <c r="T711" s="626">
        <v>6</v>
      </c>
      <c r="U711" s="560">
        <v>0</v>
      </c>
      <c r="V711" s="560">
        <v>0</v>
      </c>
      <c r="W711" s="581">
        <v>10</v>
      </c>
      <c r="X711" s="581">
        <v>0</v>
      </c>
      <c r="Y711" s="658">
        <v>40</v>
      </c>
      <c r="Z711" s="658">
        <v>6</v>
      </c>
      <c r="AA711" s="119">
        <f>INDEX('SPECIAL CONDITIONS '!$A$9:$D$174,MATCH('PRINT TARIFF'!$E711,'SPECIAL CONDITIONS '!$C$9:$C$174,0),MATCH("ID",'SPECIAL CONDITIONS '!$A$8:$D$8,0))</f>
        <v>160</v>
      </c>
      <c r="AB711" s="117" t="s">
        <v>223</v>
      </c>
      <c r="AC711" s="166" t="s">
        <v>224</v>
      </c>
      <c r="AD711" s="166" t="s">
        <v>225</v>
      </c>
      <c r="AE711" s="166">
        <v>1000</v>
      </c>
      <c r="AF711" s="121">
        <f>HOME!$F$18</f>
        <v>46204</v>
      </c>
      <c r="AG711" s="121">
        <f>HOME!$L$18</f>
        <v>46217</v>
      </c>
      <c r="AH711" s="167"/>
      <c r="AI711" s="176"/>
      <c r="AJ711" s="172"/>
      <c r="AK711" s="193"/>
      <c r="AL711" s="122"/>
      <c r="AM711" s="122"/>
      <c r="AN711" s="122"/>
      <c r="AO711" s="123"/>
      <c r="AP711" s="123"/>
      <c r="AQ711" s="123"/>
      <c r="AR711" s="123"/>
      <c r="AS711" s="123"/>
      <c r="AT711" s="123"/>
      <c r="AU711" s="123"/>
      <c r="AV711" s="123"/>
      <c r="AW711" s="123"/>
      <c r="AX711" s="123"/>
      <c r="AY711" s="123"/>
      <c r="AZ711" s="123"/>
      <c r="BA711" s="123"/>
      <c r="BB711" s="123"/>
      <c r="BC711" s="123"/>
    </row>
    <row r="712" spans="1:55" s="168" customFormat="1" ht="24" x14ac:dyDescent="0.2">
      <c r="A712" s="165" t="s">
        <v>439</v>
      </c>
      <c r="B712" s="544" t="s">
        <v>235</v>
      </c>
      <c r="C712" s="411" t="s">
        <v>128</v>
      </c>
      <c r="D712" s="583" t="s">
        <v>419</v>
      </c>
      <c r="E712" s="583" t="s">
        <v>479</v>
      </c>
      <c r="F712" s="565" t="s">
        <v>322</v>
      </c>
      <c r="G712" s="566" t="s">
        <v>427</v>
      </c>
      <c r="H712" s="557" t="s">
        <v>39</v>
      </c>
      <c r="I712" s="582">
        <f>'Final CTC'!$T$7</f>
        <v>171</v>
      </c>
      <c r="J712" s="582">
        <f>'Final CTC'!$T$7</f>
        <v>171</v>
      </c>
      <c r="K712" s="582">
        <f>'Final CTC'!$T$7</f>
        <v>171</v>
      </c>
      <c r="L712" s="550" t="s">
        <v>2291</v>
      </c>
      <c r="M712" s="558" t="s">
        <v>238</v>
      </c>
      <c r="N712" s="558">
        <v>32</v>
      </c>
      <c r="O712" s="559">
        <v>0</v>
      </c>
      <c r="P712" s="559">
        <v>0</v>
      </c>
      <c r="Q712" s="559">
        <v>0</v>
      </c>
      <c r="R712" s="624">
        <v>13</v>
      </c>
      <c r="S712" s="629">
        <v>0</v>
      </c>
      <c r="T712" s="626">
        <v>6</v>
      </c>
      <c r="U712" s="560">
        <v>0</v>
      </c>
      <c r="V712" s="581">
        <v>0</v>
      </c>
      <c r="W712" s="581">
        <v>10</v>
      </c>
      <c r="X712" s="581">
        <v>0</v>
      </c>
      <c r="Y712" s="658">
        <v>40</v>
      </c>
      <c r="Z712" s="658">
        <v>6</v>
      </c>
      <c r="AA712" s="119">
        <f>INDEX('SPECIAL CONDITIONS '!$A$9:$D$174,MATCH('PRINT TARIFF'!$E712,'SPECIAL CONDITIONS '!$C$9:$C$174,0),MATCH("ID",'SPECIAL CONDITIONS '!$A$8:$D$8,0))</f>
        <v>161</v>
      </c>
      <c r="AB712" s="117" t="s">
        <v>223</v>
      </c>
      <c r="AC712" s="166" t="s">
        <v>224</v>
      </c>
      <c r="AD712" s="166" t="s">
        <v>225</v>
      </c>
      <c r="AE712" s="166">
        <v>1000</v>
      </c>
      <c r="AF712" s="121">
        <f>HOME!$F$18</f>
        <v>46204</v>
      </c>
      <c r="AG712" s="121">
        <f>HOME!$L$18</f>
        <v>46217</v>
      </c>
      <c r="AH712" s="167"/>
      <c r="AI712" s="176"/>
      <c r="AJ712" s="172"/>
      <c r="AK712" s="193"/>
      <c r="AL712" s="122"/>
      <c r="AM712" s="122"/>
      <c r="AN712" s="122"/>
      <c r="AO712" s="123"/>
      <c r="AP712" s="123"/>
      <c r="AQ712" s="123"/>
      <c r="AR712" s="123"/>
      <c r="AS712" s="123"/>
      <c r="AT712" s="123"/>
      <c r="AU712" s="123"/>
      <c r="AV712" s="123"/>
      <c r="AW712" s="123"/>
      <c r="AX712" s="123"/>
      <c r="AY712" s="123"/>
      <c r="AZ712" s="123"/>
      <c r="BA712" s="123"/>
      <c r="BB712" s="123"/>
      <c r="BC712" s="123"/>
    </row>
    <row r="713" spans="1:55" s="168" customFormat="1" ht="24" x14ac:dyDescent="0.2">
      <c r="A713" s="165" t="s">
        <v>438</v>
      </c>
      <c r="B713" s="544" t="s">
        <v>236</v>
      </c>
      <c r="C713" s="411" t="s">
        <v>128</v>
      </c>
      <c r="D713" s="583" t="s">
        <v>419</v>
      </c>
      <c r="E713" s="583" t="s">
        <v>479</v>
      </c>
      <c r="F713" s="565" t="s">
        <v>322</v>
      </c>
      <c r="G713" s="566" t="s">
        <v>427</v>
      </c>
      <c r="H713" s="557" t="s">
        <v>39</v>
      </c>
      <c r="I713" s="582">
        <f>'Final CTC'!$T$8</f>
        <v>144</v>
      </c>
      <c r="J713" s="582">
        <f>'Final CTC'!$T$8</f>
        <v>144</v>
      </c>
      <c r="K713" s="582">
        <f>'Final CTC'!$T$8</f>
        <v>144</v>
      </c>
      <c r="L713" s="550" t="s">
        <v>2235</v>
      </c>
      <c r="M713" s="558" t="s">
        <v>362</v>
      </c>
      <c r="N713" s="558">
        <v>43</v>
      </c>
      <c r="O713" s="559">
        <v>0</v>
      </c>
      <c r="P713" s="559">
        <v>0</v>
      </c>
      <c r="Q713" s="559">
        <v>0</v>
      </c>
      <c r="R713" s="624">
        <v>13</v>
      </c>
      <c r="S713" s="629">
        <v>0</v>
      </c>
      <c r="T713" s="626">
        <v>6</v>
      </c>
      <c r="U713" s="560">
        <v>0</v>
      </c>
      <c r="V713" s="581">
        <v>0</v>
      </c>
      <c r="W713" s="581">
        <v>10</v>
      </c>
      <c r="X713" s="581">
        <v>0</v>
      </c>
      <c r="Y713" s="658">
        <v>40</v>
      </c>
      <c r="Z713" s="658">
        <v>6</v>
      </c>
      <c r="AA713" s="119">
        <f>INDEX('SPECIAL CONDITIONS '!$A$9:$D$174,MATCH('PRINT TARIFF'!$E713,'SPECIAL CONDITIONS '!$C$9:$C$174,0),MATCH("ID",'SPECIAL CONDITIONS '!$A$8:$D$8,0))</f>
        <v>161</v>
      </c>
      <c r="AB713" s="117" t="s">
        <v>223</v>
      </c>
      <c r="AC713" s="166" t="s">
        <v>224</v>
      </c>
      <c r="AD713" s="166" t="s">
        <v>225</v>
      </c>
      <c r="AE713" s="166">
        <v>1000</v>
      </c>
      <c r="AF713" s="121">
        <f>HOME!$F$18</f>
        <v>46204</v>
      </c>
      <c r="AG713" s="121">
        <f>HOME!$L$18</f>
        <v>46217</v>
      </c>
      <c r="AH713" s="167"/>
      <c r="AI713" s="176"/>
      <c r="AJ713" s="172"/>
      <c r="AK713" s="193"/>
      <c r="AL713" s="122"/>
      <c r="AM713" s="122"/>
      <c r="AN713" s="122"/>
      <c r="AO713" s="123"/>
      <c r="AP713" s="123"/>
      <c r="AQ713" s="123"/>
      <c r="AR713" s="123"/>
      <c r="AS713" s="123"/>
      <c r="AT713" s="123"/>
      <c r="AU713" s="123"/>
      <c r="AV713" s="123"/>
      <c r="AW713" s="123"/>
      <c r="AX713" s="123"/>
      <c r="AY713" s="123"/>
      <c r="AZ713" s="123"/>
      <c r="BA713" s="123"/>
      <c r="BB713" s="123"/>
      <c r="BC713" s="123"/>
    </row>
    <row r="714" spans="1:55" s="168" customFormat="1" ht="24" x14ac:dyDescent="0.2">
      <c r="A714" s="165" t="s">
        <v>440</v>
      </c>
      <c r="B714" s="544" t="s">
        <v>237</v>
      </c>
      <c r="C714" s="411" t="s">
        <v>128</v>
      </c>
      <c r="D714" s="583" t="s">
        <v>419</v>
      </c>
      <c r="E714" s="583" t="s">
        <v>479</v>
      </c>
      <c r="F714" s="565" t="s">
        <v>322</v>
      </c>
      <c r="G714" s="566" t="s">
        <v>427</v>
      </c>
      <c r="H714" s="557" t="s">
        <v>39</v>
      </c>
      <c r="I714" s="582">
        <f>'Final CTC'!$T$9</f>
        <v>94</v>
      </c>
      <c r="J714" s="582">
        <f>'Final CTC'!$T$9</f>
        <v>94</v>
      </c>
      <c r="K714" s="582">
        <f>'Final CTC'!$T$9</f>
        <v>94</v>
      </c>
      <c r="L714" s="550" t="s">
        <v>2235</v>
      </c>
      <c r="M714" s="558" t="s">
        <v>362</v>
      </c>
      <c r="N714" s="558">
        <v>41</v>
      </c>
      <c r="O714" s="559">
        <v>0</v>
      </c>
      <c r="P714" s="559">
        <v>0</v>
      </c>
      <c r="Q714" s="559">
        <v>0</v>
      </c>
      <c r="R714" s="624">
        <v>13</v>
      </c>
      <c r="S714" s="629">
        <v>0</v>
      </c>
      <c r="T714" s="626">
        <v>6</v>
      </c>
      <c r="U714" s="560">
        <v>0</v>
      </c>
      <c r="V714" s="581">
        <v>0</v>
      </c>
      <c r="W714" s="581">
        <v>10</v>
      </c>
      <c r="X714" s="581">
        <v>0</v>
      </c>
      <c r="Y714" s="658">
        <v>40</v>
      </c>
      <c r="Z714" s="662">
        <v>6</v>
      </c>
      <c r="AA714" s="119">
        <f>INDEX('SPECIAL CONDITIONS '!$A$9:$D$174,MATCH('PRINT TARIFF'!$E714,'SPECIAL CONDITIONS '!$C$9:$C$174,0),MATCH("ID",'SPECIAL CONDITIONS '!$A$8:$D$8,0))</f>
        <v>161</v>
      </c>
      <c r="AB714" s="117" t="s">
        <v>223</v>
      </c>
      <c r="AC714" s="166" t="s">
        <v>224</v>
      </c>
      <c r="AD714" s="166" t="s">
        <v>225</v>
      </c>
      <c r="AE714" s="166">
        <v>1000</v>
      </c>
      <c r="AF714" s="121">
        <f>HOME!$F$18</f>
        <v>46204</v>
      </c>
      <c r="AG714" s="121">
        <f>HOME!$L$18</f>
        <v>46217</v>
      </c>
      <c r="AH714" s="167"/>
      <c r="AI714" s="176"/>
      <c r="AJ714" s="172"/>
      <c r="AK714" s="193"/>
      <c r="AL714" s="122"/>
      <c r="AM714" s="122"/>
      <c r="AN714" s="122"/>
      <c r="AO714" s="123"/>
      <c r="AP714" s="123"/>
      <c r="AQ714" s="123"/>
      <c r="AR714" s="123"/>
      <c r="AS714" s="123"/>
      <c r="AT714" s="123"/>
      <c r="AU714" s="123"/>
      <c r="AV714" s="123"/>
      <c r="AW714" s="123"/>
      <c r="AX714" s="123"/>
      <c r="AY714" s="123"/>
      <c r="AZ714" s="123"/>
      <c r="BA714" s="123"/>
      <c r="BB714" s="123"/>
      <c r="BC714" s="123"/>
    </row>
    <row r="715" spans="1:55" s="168" customFormat="1" ht="24" x14ac:dyDescent="0.2">
      <c r="A715" s="165" t="s">
        <v>437</v>
      </c>
      <c r="B715" s="544" t="s">
        <v>238</v>
      </c>
      <c r="C715" s="411" t="s">
        <v>128</v>
      </c>
      <c r="D715" s="583" t="s">
        <v>419</v>
      </c>
      <c r="E715" s="583" t="s">
        <v>479</v>
      </c>
      <c r="F715" s="565" t="s">
        <v>322</v>
      </c>
      <c r="G715" s="566" t="s">
        <v>427</v>
      </c>
      <c r="H715" s="557" t="s">
        <v>39</v>
      </c>
      <c r="I715" s="582">
        <f>'Final CTC'!$T$10</f>
        <v>129</v>
      </c>
      <c r="J715" s="582">
        <f>'Final CTC'!$T$10</f>
        <v>129</v>
      </c>
      <c r="K715" s="582">
        <f>'Final CTC'!$T$10</f>
        <v>129</v>
      </c>
      <c r="L715" s="550" t="s">
        <v>2235</v>
      </c>
      <c r="M715" s="558" t="s">
        <v>362</v>
      </c>
      <c r="N715" s="558">
        <v>29</v>
      </c>
      <c r="O715" s="559">
        <v>0</v>
      </c>
      <c r="P715" s="559">
        <v>0</v>
      </c>
      <c r="Q715" s="559">
        <v>0</v>
      </c>
      <c r="R715" s="624">
        <v>13</v>
      </c>
      <c r="S715" s="629">
        <v>0</v>
      </c>
      <c r="T715" s="626">
        <v>6</v>
      </c>
      <c r="U715" s="560">
        <v>0</v>
      </c>
      <c r="V715" s="581">
        <v>0</v>
      </c>
      <c r="W715" s="581">
        <v>10</v>
      </c>
      <c r="X715" s="581">
        <v>0</v>
      </c>
      <c r="Y715" s="658">
        <v>40</v>
      </c>
      <c r="Z715" s="658">
        <v>6</v>
      </c>
      <c r="AA715" s="119">
        <f>INDEX('SPECIAL CONDITIONS '!$A$9:$D$174,MATCH('PRINT TARIFF'!$E715,'SPECIAL CONDITIONS '!$C$9:$C$174,0),MATCH("ID",'SPECIAL CONDITIONS '!$A$8:$D$8,0))</f>
        <v>161</v>
      </c>
      <c r="AB715" s="117" t="s">
        <v>223</v>
      </c>
      <c r="AC715" s="166" t="s">
        <v>224</v>
      </c>
      <c r="AD715" s="166" t="s">
        <v>225</v>
      </c>
      <c r="AE715" s="166">
        <v>1000</v>
      </c>
      <c r="AF715" s="121">
        <f>HOME!$F$18</f>
        <v>46204</v>
      </c>
      <c r="AG715" s="121">
        <f>HOME!$L$18</f>
        <v>46217</v>
      </c>
      <c r="AH715" s="167"/>
      <c r="AI715" s="176"/>
      <c r="AJ715" s="172"/>
      <c r="AK715" s="193"/>
      <c r="AL715" s="122"/>
      <c r="AM715" s="122"/>
      <c r="AN715" s="122"/>
      <c r="AO715" s="123"/>
      <c r="AP715" s="123"/>
      <c r="AQ715" s="123"/>
      <c r="AR715" s="123"/>
      <c r="AS715" s="123"/>
      <c r="AT715" s="123"/>
      <c r="AU715" s="123"/>
      <c r="AV715" s="123"/>
      <c r="AW715" s="123"/>
      <c r="AX715" s="123"/>
      <c r="AY715" s="123"/>
      <c r="AZ715" s="123"/>
      <c r="BA715" s="123"/>
      <c r="BB715" s="123"/>
      <c r="BC715" s="123"/>
    </row>
    <row r="716" spans="1:55" s="168" customFormat="1" ht="24" x14ac:dyDescent="0.2">
      <c r="A716" s="165" t="s">
        <v>436</v>
      </c>
      <c r="B716" s="544" t="s">
        <v>239</v>
      </c>
      <c r="C716" s="411" t="s">
        <v>128</v>
      </c>
      <c r="D716" s="583" t="s">
        <v>419</v>
      </c>
      <c r="E716" s="583" t="s">
        <v>479</v>
      </c>
      <c r="F716" s="565" t="s">
        <v>322</v>
      </c>
      <c r="G716" s="566" t="s">
        <v>427</v>
      </c>
      <c r="H716" s="557" t="s">
        <v>39</v>
      </c>
      <c r="I716" s="582">
        <f>'Final CTC'!$T$11</f>
        <v>129</v>
      </c>
      <c r="J716" s="582">
        <f>'Final CTC'!$T$11</f>
        <v>129</v>
      </c>
      <c r="K716" s="582">
        <f>'Final CTC'!$T$11</f>
        <v>129</v>
      </c>
      <c r="L716" s="550" t="s">
        <v>2235</v>
      </c>
      <c r="M716" s="558" t="s">
        <v>362</v>
      </c>
      <c r="N716" s="558">
        <v>26</v>
      </c>
      <c r="O716" s="559">
        <v>0</v>
      </c>
      <c r="P716" s="559">
        <v>0</v>
      </c>
      <c r="Q716" s="559">
        <v>0</v>
      </c>
      <c r="R716" s="624">
        <v>13</v>
      </c>
      <c r="S716" s="629">
        <v>0</v>
      </c>
      <c r="T716" s="626">
        <v>6</v>
      </c>
      <c r="U716" s="560">
        <v>0</v>
      </c>
      <c r="V716" s="581">
        <v>0</v>
      </c>
      <c r="W716" s="581">
        <v>10</v>
      </c>
      <c r="X716" s="581">
        <v>0</v>
      </c>
      <c r="Y716" s="658">
        <v>40</v>
      </c>
      <c r="Z716" s="658">
        <v>6</v>
      </c>
      <c r="AA716" s="119">
        <f>INDEX('SPECIAL CONDITIONS '!$A$9:$D$174,MATCH('PRINT TARIFF'!$E716,'SPECIAL CONDITIONS '!$C$9:$C$174,0),MATCH("ID",'SPECIAL CONDITIONS '!$A$8:$D$8,0))</f>
        <v>161</v>
      </c>
      <c r="AB716" s="117" t="s">
        <v>223</v>
      </c>
      <c r="AC716" s="166" t="s">
        <v>224</v>
      </c>
      <c r="AD716" s="166" t="s">
        <v>225</v>
      </c>
      <c r="AE716" s="166">
        <v>1000</v>
      </c>
      <c r="AF716" s="121">
        <f>HOME!$F$18</f>
        <v>46204</v>
      </c>
      <c r="AG716" s="121">
        <f>HOME!$L$18</f>
        <v>46217</v>
      </c>
      <c r="AH716" s="167"/>
      <c r="AI716" s="176"/>
      <c r="AJ716" s="172"/>
      <c r="AK716" s="193"/>
      <c r="AL716" s="122"/>
      <c r="AM716" s="122"/>
      <c r="AN716" s="122"/>
      <c r="AO716" s="123"/>
      <c r="AP716" s="123"/>
      <c r="AQ716" s="123"/>
      <c r="AR716" s="123"/>
      <c r="AS716" s="123"/>
      <c r="AT716" s="123"/>
      <c r="AU716" s="123"/>
      <c r="AV716" s="123"/>
      <c r="AW716" s="123"/>
      <c r="AX716" s="123"/>
      <c r="AY716" s="123"/>
      <c r="AZ716" s="123"/>
      <c r="BA716" s="123"/>
      <c r="BB716" s="123"/>
      <c r="BC716" s="123"/>
    </row>
    <row r="717" spans="1:55" s="168" customFormat="1" ht="24" x14ac:dyDescent="0.2">
      <c r="A717" s="165" t="s">
        <v>439</v>
      </c>
      <c r="B717" s="544" t="s">
        <v>235</v>
      </c>
      <c r="C717" s="411" t="s">
        <v>128</v>
      </c>
      <c r="D717" s="583" t="s">
        <v>419</v>
      </c>
      <c r="E717" s="583" t="s">
        <v>40</v>
      </c>
      <c r="F717" s="565" t="s">
        <v>323</v>
      </c>
      <c r="G717" s="566" t="s">
        <v>425</v>
      </c>
      <c r="H717" s="557" t="s">
        <v>39</v>
      </c>
      <c r="I717" s="582">
        <f>'Final CTC'!$X$7</f>
        <v>116</v>
      </c>
      <c r="J717" s="582">
        <f>'Final CTC'!$X$7</f>
        <v>116</v>
      </c>
      <c r="K717" s="582">
        <f>'Final CTC'!$X$7</f>
        <v>116</v>
      </c>
      <c r="L717" s="550" t="s">
        <v>2291</v>
      </c>
      <c r="M717" s="558" t="s">
        <v>238</v>
      </c>
      <c r="N717" s="558">
        <v>32</v>
      </c>
      <c r="O717" s="559">
        <v>0</v>
      </c>
      <c r="P717" s="559">
        <v>0</v>
      </c>
      <c r="Q717" s="559">
        <v>0</v>
      </c>
      <c r="R717" s="624">
        <v>13</v>
      </c>
      <c r="S717" s="629">
        <v>0</v>
      </c>
      <c r="T717" s="626">
        <v>6</v>
      </c>
      <c r="U717" s="560">
        <v>0</v>
      </c>
      <c r="V717" s="581">
        <v>0</v>
      </c>
      <c r="W717" s="581">
        <v>10</v>
      </c>
      <c r="X717" s="581">
        <v>0</v>
      </c>
      <c r="Y717" s="658">
        <v>40</v>
      </c>
      <c r="Z717" s="658">
        <v>6</v>
      </c>
      <c r="AA717" s="119">
        <f>INDEX('SPECIAL CONDITIONS '!$A$9:$D$174,MATCH('PRINT TARIFF'!$E717,'SPECIAL CONDITIONS '!$C$9:$C$174,0),MATCH("ID",'SPECIAL CONDITIONS '!$A$8:$D$8,0))</f>
        <v>162</v>
      </c>
      <c r="AB717" s="117" t="s">
        <v>223</v>
      </c>
      <c r="AC717" s="166" t="s">
        <v>224</v>
      </c>
      <c r="AD717" s="166" t="s">
        <v>225</v>
      </c>
      <c r="AE717" s="166">
        <v>1000</v>
      </c>
      <c r="AF717" s="121">
        <f>HOME!$F$18</f>
        <v>46204</v>
      </c>
      <c r="AG717" s="121">
        <f>HOME!$L$18</f>
        <v>46217</v>
      </c>
      <c r="AH717" s="167"/>
      <c r="AI717" s="176"/>
      <c r="AJ717" s="172"/>
      <c r="AK717" s="193"/>
      <c r="AL717" s="122"/>
      <c r="AM717" s="122"/>
      <c r="AN717" s="122"/>
      <c r="AO717" s="123"/>
      <c r="AP717" s="123"/>
      <c r="AQ717" s="123"/>
      <c r="AR717" s="123"/>
      <c r="AS717" s="123"/>
      <c r="AT717" s="123"/>
      <c r="AU717" s="123"/>
      <c r="AV717" s="123"/>
      <c r="AW717" s="123"/>
      <c r="AX717" s="123"/>
      <c r="AY717" s="123"/>
      <c r="AZ717" s="123"/>
      <c r="BA717" s="123"/>
      <c r="BB717" s="123"/>
      <c r="BC717" s="123"/>
    </row>
    <row r="718" spans="1:55" s="168" customFormat="1" ht="24" x14ac:dyDescent="0.2">
      <c r="A718" s="165" t="s">
        <v>438</v>
      </c>
      <c r="B718" s="544" t="s">
        <v>236</v>
      </c>
      <c r="C718" s="411" t="s">
        <v>128</v>
      </c>
      <c r="D718" s="583" t="s">
        <v>419</v>
      </c>
      <c r="E718" s="583" t="s">
        <v>40</v>
      </c>
      <c r="F718" s="565" t="s">
        <v>323</v>
      </c>
      <c r="G718" s="566" t="s">
        <v>425</v>
      </c>
      <c r="H718" s="557" t="s">
        <v>39</v>
      </c>
      <c r="I718" s="582">
        <f>'Final CTC'!$X$8</f>
        <v>101</v>
      </c>
      <c r="J718" s="582">
        <f>'Final CTC'!$X$8</f>
        <v>101</v>
      </c>
      <c r="K718" s="582">
        <f>'Final CTC'!$X$8</f>
        <v>101</v>
      </c>
      <c r="L718" s="550" t="s">
        <v>2235</v>
      </c>
      <c r="M718" s="558" t="s">
        <v>362</v>
      </c>
      <c r="N718" s="558">
        <v>43</v>
      </c>
      <c r="O718" s="559">
        <v>0</v>
      </c>
      <c r="P718" s="559">
        <v>0</v>
      </c>
      <c r="Q718" s="559">
        <v>0</v>
      </c>
      <c r="R718" s="624">
        <v>13</v>
      </c>
      <c r="S718" s="629">
        <v>0</v>
      </c>
      <c r="T718" s="626">
        <v>6</v>
      </c>
      <c r="U718" s="560">
        <v>0</v>
      </c>
      <c r="V718" s="581">
        <v>0</v>
      </c>
      <c r="W718" s="581">
        <v>10</v>
      </c>
      <c r="X718" s="581">
        <v>0</v>
      </c>
      <c r="Y718" s="658">
        <v>40</v>
      </c>
      <c r="Z718" s="658">
        <v>6</v>
      </c>
      <c r="AA718" s="119">
        <f>INDEX('SPECIAL CONDITIONS '!$A$9:$D$174,MATCH('PRINT TARIFF'!$E718,'SPECIAL CONDITIONS '!$C$9:$C$174,0),MATCH("ID",'SPECIAL CONDITIONS '!$A$8:$D$8,0))</f>
        <v>162</v>
      </c>
      <c r="AB718" s="117" t="s">
        <v>223</v>
      </c>
      <c r="AC718" s="166" t="s">
        <v>224</v>
      </c>
      <c r="AD718" s="166" t="s">
        <v>225</v>
      </c>
      <c r="AE718" s="166">
        <v>1000</v>
      </c>
      <c r="AF718" s="121">
        <f>HOME!$F$18</f>
        <v>46204</v>
      </c>
      <c r="AG718" s="121">
        <f>HOME!$L$18</f>
        <v>46217</v>
      </c>
      <c r="AH718" s="167"/>
      <c r="AI718" s="176"/>
      <c r="AJ718" s="172"/>
      <c r="AK718" s="193"/>
      <c r="AL718" s="122"/>
      <c r="AM718" s="122"/>
      <c r="AN718" s="122"/>
      <c r="AO718" s="123"/>
      <c r="AP718" s="123"/>
      <c r="AQ718" s="123"/>
      <c r="AR718" s="123"/>
      <c r="AS718" s="123"/>
      <c r="AT718" s="123"/>
      <c r="AU718" s="123"/>
      <c r="AV718" s="123"/>
      <c r="AW718" s="123"/>
      <c r="AX718" s="123"/>
      <c r="AY718" s="123"/>
      <c r="AZ718" s="123"/>
      <c r="BA718" s="123"/>
      <c r="BB718" s="123"/>
      <c r="BC718" s="123"/>
    </row>
    <row r="719" spans="1:55" s="168" customFormat="1" ht="24" x14ac:dyDescent="0.2">
      <c r="A719" s="165" t="s">
        <v>440</v>
      </c>
      <c r="B719" s="544" t="s">
        <v>237</v>
      </c>
      <c r="C719" s="411" t="s">
        <v>128</v>
      </c>
      <c r="D719" s="583" t="s">
        <v>419</v>
      </c>
      <c r="E719" s="583" t="s">
        <v>40</v>
      </c>
      <c r="F719" s="565" t="s">
        <v>323</v>
      </c>
      <c r="G719" s="566" t="s">
        <v>425</v>
      </c>
      <c r="H719" s="557" t="s">
        <v>39</v>
      </c>
      <c r="I719" s="582">
        <f>'Final CTC'!$X$9</f>
        <v>73</v>
      </c>
      <c r="J719" s="582">
        <f>'Final CTC'!$X$9</f>
        <v>73</v>
      </c>
      <c r="K719" s="582">
        <f>'Final CTC'!$X$9</f>
        <v>73</v>
      </c>
      <c r="L719" s="550" t="s">
        <v>2235</v>
      </c>
      <c r="M719" s="558" t="s">
        <v>362</v>
      </c>
      <c r="N719" s="558">
        <v>41</v>
      </c>
      <c r="O719" s="559">
        <v>0</v>
      </c>
      <c r="P719" s="559">
        <v>0</v>
      </c>
      <c r="Q719" s="559">
        <v>0</v>
      </c>
      <c r="R719" s="624">
        <v>13</v>
      </c>
      <c r="S719" s="629">
        <v>0</v>
      </c>
      <c r="T719" s="626">
        <v>6</v>
      </c>
      <c r="U719" s="560">
        <v>0</v>
      </c>
      <c r="V719" s="581">
        <v>0</v>
      </c>
      <c r="W719" s="581">
        <v>10</v>
      </c>
      <c r="X719" s="581">
        <v>0</v>
      </c>
      <c r="Y719" s="658">
        <v>40</v>
      </c>
      <c r="Z719" s="662">
        <v>6</v>
      </c>
      <c r="AA719" s="119">
        <f>INDEX('SPECIAL CONDITIONS '!$A$9:$D$174,MATCH('PRINT TARIFF'!$E719,'SPECIAL CONDITIONS '!$C$9:$C$174,0),MATCH("ID",'SPECIAL CONDITIONS '!$A$8:$D$8,0))</f>
        <v>162</v>
      </c>
      <c r="AB719" s="117" t="s">
        <v>223</v>
      </c>
      <c r="AC719" s="166" t="s">
        <v>224</v>
      </c>
      <c r="AD719" s="166" t="s">
        <v>225</v>
      </c>
      <c r="AE719" s="166">
        <v>1000</v>
      </c>
      <c r="AF719" s="121">
        <f>HOME!$F$18</f>
        <v>46204</v>
      </c>
      <c r="AG719" s="121">
        <f>HOME!$L$18</f>
        <v>46217</v>
      </c>
      <c r="AH719" s="167"/>
      <c r="AI719" s="176"/>
      <c r="AJ719" s="172"/>
      <c r="AK719" s="193"/>
      <c r="AL719" s="122"/>
      <c r="AM719" s="122"/>
      <c r="AN719" s="122"/>
      <c r="AO719" s="123"/>
      <c r="AP719" s="123"/>
      <c r="AQ719" s="123"/>
      <c r="AR719" s="123"/>
      <c r="AS719" s="123"/>
      <c r="AT719" s="123"/>
      <c r="AU719" s="123"/>
      <c r="AV719" s="123"/>
      <c r="AW719" s="123"/>
      <c r="AX719" s="123"/>
      <c r="AY719" s="123"/>
      <c r="AZ719" s="123"/>
      <c r="BA719" s="123"/>
      <c r="BB719" s="123"/>
      <c r="BC719" s="123"/>
    </row>
    <row r="720" spans="1:55" s="168" customFormat="1" ht="24" x14ac:dyDescent="0.2">
      <c r="A720" s="165" t="s">
        <v>437</v>
      </c>
      <c r="B720" s="544" t="s">
        <v>238</v>
      </c>
      <c r="C720" s="411" t="s">
        <v>128</v>
      </c>
      <c r="D720" s="583" t="s">
        <v>419</v>
      </c>
      <c r="E720" s="583" t="s">
        <v>40</v>
      </c>
      <c r="F720" s="565" t="s">
        <v>323</v>
      </c>
      <c r="G720" s="566" t="s">
        <v>425</v>
      </c>
      <c r="H720" s="557" t="s">
        <v>39</v>
      </c>
      <c r="I720" s="582">
        <f>'Final CTC'!$X$10</f>
        <v>88</v>
      </c>
      <c r="J720" s="582">
        <f>'Final CTC'!$X$10</f>
        <v>88</v>
      </c>
      <c r="K720" s="582">
        <f>'Final CTC'!$X$10</f>
        <v>88</v>
      </c>
      <c r="L720" s="550" t="s">
        <v>2235</v>
      </c>
      <c r="M720" s="558" t="s">
        <v>362</v>
      </c>
      <c r="N720" s="558">
        <v>29</v>
      </c>
      <c r="O720" s="559">
        <v>0</v>
      </c>
      <c r="P720" s="559">
        <v>0</v>
      </c>
      <c r="Q720" s="559">
        <v>0</v>
      </c>
      <c r="R720" s="624">
        <v>13</v>
      </c>
      <c r="S720" s="629">
        <v>0</v>
      </c>
      <c r="T720" s="626">
        <v>6</v>
      </c>
      <c r="U720" s="560">
        <v>0</v>
      </c>
      <c r="V720" s="581">
        <v>0</v>
      </c>
      <c r="W720" s="581">
        <v>10</v>
      </c>
      <c r="X720" s="581">
        <v>0</v>
      </c>
      <c r="Y720" s="658">
        <v>40</v>
      </c>
      <c r="Z720" s="658">
        <v>6</v>
      </c>
      <c r="AA720" s="119">
        <f>INDEX('SPECIAL CONDITIONS '!$A$9:$D$174,MATCH('PRINT TARIFF'!$E720,'SPECIAL CONDITIONS '!$C$9:$C$174,0),MATCH("ID",'SPECIAL CONDITIONS '!$A$8:$D$8,0))</f>
        <v>162</v>
      </c>
      <c r="AB720" s="117" t="s">
        <v>223</v>
      </c>
      <c r="AC720" s="166" t="s">
        <v>224</v>
      </c>
      <c r="AD720" s="166" t="s">
        <v>225</v>
      </c>
      <c r="AE720" s="166">
        <v>1000</v>
      </c>
      <c r="AF720" s="121">
        <f>HOME!$F$18</f>
        <v>46204</v>
      </c>
      <c r="AG720" s="121">
        <f>HOME!$L$18</f>
        <v>46217</v>
      </c>
      <c r="AH720" s="167"/>
      <c r="AI720" s="176"/>
      <c r="AJ720" s="172"/>
      <c r="AK720" s="193"/>
      <c r="AL720" s="122"/>
      <c r="AM720" s="122"/>
      <c r="AN720" s="122"/>
      <c r="AO720" s="123"/>
      <c r="AP720" s="123"/>
      <c r="AQ720" s="123"/>
      <c r="AR720" s="123"/>
      <c r="AS720" s="123"/>
      <c r="AT720" s="123"/>
      <c r="AU720" s="123"/>
      <c r="AV720" s="123"/>
      <c r="AW720" s="123"/>
      <c r="AX720" s="123"/>
      <c r="AY720" s="123"/>
      <c r="AZ720" s="123"/>
      <c r="BA720" s="123"/>
      <c r="BB720" s="123"/>
      <c r="BC720" s="123"/>
    </row>
    <row r="721" spans="1:55" s="168" customFormat="1" ht="24" x14ac:dyDescent="0.2">
      <c r="A721" s="165" t="s">
        <v>436</v>
      </c>
      <c r="B721" s="544" t="s">
        <v>239</v>
      </c>
      <c r="C721" s="411" t="s">
        <v>128</v>
      </c>
      <c r="D721" s="583" t="s">
        <v>419</v>
      </c>
      <c r="E721" s="583" t="s">
        <v>40</v>
      </c>
      <c r="F721" s="565" t="s">
        <v>323</v>
      </c>
      <c r="G721" s="566" t="s">
        <v>425</v>
      </c>
      <c r="H721" s="557" t="s">
        <v>39</v>
      </c>
      <c r="I721" s="582">
        <f>'Final CTC'!$X$11</f>
        <v>88</v>
      </c>
      <c r="J721" s="582">
        <f>'Final CTC'!$X$11</f>
        <v>88</v>
      </c>
      <c r="K721" s="582">
        <f>'Final CTC'!$X$11</f>
        <v>88</v>
      </c>
      <c r="L721" s="550" t="s">
        <v>2235</v>
      </c>
      <c r="M721" s="558" t="s">
        <v>362</v>
      </c>
      <c r="N721" s="558">
        <v>26</v>
      </c>
      <c r="O721" s="559">
        <v>0</v>
      </c>
      <c r="P721" s="559">
        <v>0</v>
      </c>
      <c r="Q721" s="559">
        <v>0</v>
      </c>
      <c r="R721" s="624">
        <v>13</v>
      </c>
      <c r="S721" s="629">
        <v>0</v>
      </c>
      <c r="T721" s="626">
        <v>6</v>
      </c>
      <c r="U721" s="560">
        <v>0</v>
      </c>
      <c r="V721" s="581">
        <v>0</v>
      </c>
      <c r="W721" s="581">
        <v>10</v>
      </c>
      <c r="X721" s="581">
        <v>0</v>
      </c>
      <c r="Y721" s="658">
        <v>40</v>
      </c>
      <c r="Z721" s="658">
        <v>6</v>
      </c>
      <c r="AA721" s="119">
        <f>INDEX('SPECIAL CONDITIONS '!$A$9:$D$174,MATCH('PRINT TARIFF'!$E721,'SPECIAL CONDITIONS '!$C$9:$C$174,0),MATCH("ID",'SPECIAL CONDITIONS '!$A$8:$D$8,0))</f>
        <v>162</v>
      </c>
      <c r="AB721" s="117" t="s">
        <v>223</v>
      </c>
      <c r="AC721" s="166" t="s">
        <v>224</v>
      </c>
      <c r="AD721" s="166" t="s">
        <v>225</v>
      </c>
      <c r="AE721" s="166">
        <v>1000</v>
      </c>
      <c r="AF721" s="121">
        <f>HOME!$F$18</f>
        <v>46204</v>
      </c>
      <c r="AG721" s="121">
        <f>HOME!$L$18</f>
        <v>46217</v>
      </c>
      <c r="AH721" s="167"/>
      <c r="AI721" s="176"/>
      <c r="AJ721" s="172"/>
      <c r="AK721" s="193"/>
      <c r="AL721" s="122"/>
      <c r="AM721" s="122"/>
      <c r="AN721" s="122"/>
      <c r="AO721" s="123"/>
      <c r="AP721" s="123"/>
      <c r="AQ721" s="123"/>
      <c r="AR721" s="123"/>
      <c r="AS721" s="123"/>
      <c r="AT721" s="123"/>
      <c r="AU721" s="123"/>
      <c r="AV721" s="123"/>
      <c r="AW721" s="123"/>
      <c r="AX721" s="123"/>
      <c r="AY721" s="123"/>
      <c r="AZ721" s="123"/>
      <c r="BA721" s="123"/>
      <c r="BB721" s="123"/>
      <c r="BC721" s="123"/>
    </row>
    <row r="722" spans="1:55" s="168" customFormat="1" ht="24" x14ac:dyDescent="0.2">
      <c r="A722" s="165" t="s">
        <v>439</v>
      </c>
      <c r="B722" s="544" t="s">
        <v>235</v>
      </c>
      <c r="C722" s="411" t="s">
        <v>128</v>
      </c>
      <c r="D722" s="583" t="s">
        <v>419</v>
      </c>
      <c r="E722" s="583" t="s">
        <v>460</v>
      </c>
      <c r="F722" s="565" t="s">
        <v>324</v>
      </c>
      <c r="G722" s="566" t="s">
        <v>2112</v>
      </c>
      <c r="H722" s="557" t="s">
        <v>39</v>
      </c>
      <c r="I722" s="582">
        <f>'Final CTC'!$V$7</f>
        <v>156</v>
      </c>
      <c r="J722" s="582">
        <f>'Final CTC'!$V$7</f>
        <v>156</v>
      </c>
      <c r="K722" s="582">
        <f>'Final CTC'!$V$7</f>
        <v>156</v>
      </c>
      <c r="L722" s="550" t="s">
        <v>2291</v>
      </c>
      <c r="M722" s="558" t="s">
        <v>238</v>
      </c>
      <c r="N722" s="558">
        <v>32</v>
      </c>
      <c r="O722" s="559">
        <v>0</v>
      </c>
      <c r="P722" s="559">
        <v>0</v>
      </c>
      <c r="Q722" s="559">
        <v>0</v>
      </c>
      <c r="R722" s="624">
        <v>13</v>
      </c>
      <c r="S722" s="629">
        <v>0</v>
      </c>
      <c r="T722" s="626">
        <v>6</v>
      </c>
      <c r="U722" s="560">
        <v>0</v>
      </c>
      <c r="V722" s="581">
        <v>0</v>
      </c>
      <c r="W722" s="581">
        <v>10</v>
      </c>
      <c r="X722" s="581">
        <v>0</v>
      </c>
      <c r="Y722" s="658">
        <v>40</v>
      </c>
      <c r="Z722" s="658">
        <v>6</v>
      </c>
      <c r="AA722" s="119">
        <f>INDEX('SPECIAL CONDITIONS '!$A$9:$D$174,MATCH('PRINT TARIFF'!$E722,'SPECIAL CONDITIONS '!$C$9:$C$174,0),MATCH("ID",'SPECIAL CONDITIONS '!$A$8:$D$8,0))</f>
        <v>163</v>
      </c>
      <c r="AB722" s="117" t="s">
        <v>223</v>
      </c>
      <c r="AC722" s="166" t="s">
        <v>224</v>
      </c>
      <c r="AD722" s="166" t="s">
        <v>225</v>
      </c>
      <c r="AE722" s="166">
        <v>1000</v>
      </c>
      <c r="AF722" s="121">
        <f>HOME!$F$18</f>
        <v>46204</v>
      </c>
      <c r="AG722" s="121">
        <f>HOME!$L$18</f>
        <v>46217</v>
      </c>
      <c r="AH722" s="167"/>
      <c r="AI722" s="176"/>
      <c r="AJ722" s="172"/>
      <c r="AK722" s="193"/>
      <c r="AL722" s="122"/>
      <c r="AM722" s="122"/>
      <c r="AN722" s="122"/>
      <c r="AO722" s="123"/>
      <c r="AP722" s="123"/>
      <c r="AQ722" s="123"/>
      <c r="AR722" s="123"/>
      <c r="AS722" s="123"/>
      <c r="AT722" s="123"/>
      <c r="AU722" s="123"/>
      <c r="AV722" s="123"/>
      <c r="AW722" s="123"/>
      <c r="AX722" s="123"/>
      <c r="AY722" s="123"/>
      <c r="AZ722" s="123"/>
      <c r="BA722" s="123"/>
      <c r="BB722" s="123"/>
      <c r="BC722" s="123"/>
    </row>
    <row r="723" spans="1:55" s="168" customFormat="1" ht="24" x14ac:dyDescent="0.2">
      <c r="A723" s="165" t="s">
        <v>438</v>
      </c>
      <c r="B723" s="544" t="s">
        <v>236</v>
      </c>
      <c r="C723" s="411" t="s">
        <v>128</v>
      </c>
      <c r="D723" s="583" t="s">
        <v>419</v>
      </c>
      <c r="E723" s="583" t="s">
        <v>460</v>
      </c>
      <c r="F723" s="565" t="s">
        <v>324</v>
      </c>
      <c r="G723" s="566" t="s">
        <v>2112</v>
      </c>
      <c r="H723" s="557" t="s">
        <v>39</v>
      </c>
      <c r="I723" s="582">
        <f>'Final CTC'!$V$8</f>
        <v>128</v>
      </c>
      <c r="J723" s="582">
        <f>'Final CTC'!$V$8</f>
        <v>128</v>
      </c>
      <c r="K723" s="582">
        <f>'Final CTC'!$V$8</f>
        <v>128</v>
      </c>
      <c r="L723" s="550" t="s">
        <v>2235</v>
      </c>
      <c r="M723" s="558" t="s">
        <v>362</v>
      </c>
      <c r="N723" s="558">
        <v>43</v>
      </c>
      <c r="O723" s="559">
        <v>0</v>
      </c>
      <c r="P723" s="559">
        <v>0</v>
      </c>
      <c r="Q723" s="559">
        <v>0</v>
      </c>
      <c r="R723" s="624">
        <v>13</v>
      </c>
      <c r="S723" s="629">
        <v>0</v>
      </c>
      <c r="T723" s="626">
        <v>6</v>
      </c>
      <c r="U723" s="560">
        <v>0</v>
      </c>
      <c r="V723" s="581">
        <v>0</v>
      </c>
      <c r="W723" s="581">
        <v>10</v>
      </c>
      <c r="X723" s="581">
        <v>0</v>
      </c>
      <c r="Y723" s="658">
        <v>40</v>
      </c>
      <c r="Z723" s="658">
        <v>6</v>
      </c>
      <c r="AA723" s="119">
        <f>INDEX('SPECIAL CONDITIONS '!$A$9:$D$174,MATCH('PRINT TARIFF'!$E723,'SPECIAL CONDITIONS '!$C$9:$C$174,0),MATCH("ID",'SPECIAL CONDITIONS '!$A$8:$D$8,0))</f>
        <v>163</v>
      </c>
      <c r="AB723" s="117" t="s">
        <v>223</v>
      </c>
      <c r="AC723" s="166" t="s">
        <v>224</v>
      </c>
      <c r="AD723" s="166" t="s">
        <v>225</v>
      </c>
      <c r="AE723" s="166">
        <v>1000</v>
      </c>
      <c r="AF723" s="121">
        <f>HOME!$F$18</f>
        <v>46204</v>
      </c>
      <c r="AG723" s="121">
        <f>HOME!$L$18</f>
        <v>46217</v>
      </c>
      <c r="AH723" s="167"/>
      <c r="AI723" s="176"/>
      <c r="AJ723" s="172"/>
      <c r="AK723" s="193"/>
      <c r="AL723" s="122"/>
      <c r="AM723" s="122"/>
      <c r="AN723" s="122"/>
      <c r="AO723" s="123"/>
      <c r="AP723" s="123"/>
      <c r="AQ723" s="123"/>
      <c r="AR723" s="123"/>
      <c r="AS723" s="123"/>
      <c r="AT723" s="123"/>
      <c r="AU723" s="123"/>
      <c r="AV723" s="123"/>
      <c r="AW723" s="123"/>
      <c r="AX723" s="123"/>
      <c r="AY723" s="123"/>
      <c r="AZ723" s="123"/>
      <c r="BA723" s="123"/>
      <c r="BB723" s="123"/>
      <c r="BC723" s="123"/>
    </row>
    <row r="724" spans="1:55" s="168" customFormat="1" ht="24" x14ac:dyDescent="0.2">
      <c r="A724" s="165" t="s">
        <v>440</v>
      </c>
      <c r="B724" s="544" t="s">
        <v>237</v>
      </c>
      <c r="C724" s="411" t="s">
        <v>128</v>
      </c>
      <c r="D724" s="583" t="s">
        <v>419</v>
      </c>
      <c r="E724" s="583" t="s">
        <v>460</v>
      </c>
      <c r="F724" s="565" t="s">
        <v>324</v>
      </c>
      <c r="G724" s="566" t="s">
        <v>2112</v>
      </c>
      <c r="H724" s="557" t="s">
        <v>39</v>
      </c>
      <c r="I724" s="582">
        <f>'Final CTC'!$V$9</f>
        <v>88</v>
      </c>
      <c r="J724" s="582">
        <f>'Final CTC'!$V$9</f>
        <v>88</v>
      </c>
      <c r="K724" s="582">
        <f>'Final CTC'!$V$9</f>
        <v>88</v>
      </c>
      <c r="L724" s="550" t="s">
        <v>2235</v>
      </c>
      <c r="M724" s="558" t="s">
        <v>362</v>
      </c>
      <c r="N724" s="558">
        <v>41</v>
      </c>
      <c r="O724" s="559">
        <v>0</v>
      </c>
      <c r="P724" s="559">
        <v>0</v>
      </c>
      <c r="Q724" s="559">
        <v>0</v>
      </c>
      <c r="R724" s="624">
        <v>13</v>
      </c>
      <c r="S724" s="629">
        <v>0</v>
      </c>
      <c r="T724" s="626">
        <v>6</v>
      </c>
      <c r="U724" s="560">
        <v>0</v>
      </c>
      <c r="V724" s="581">
        <v>0</v>
      </c>
      <c r="W724" s="581">
        <v>10</v>
      </c>
      <c r="X724" s="581">
        <v>0</v>
      </c>
      <c r="Y724" s="658">
        <v>40</v>
      </c>
      <c r="Z724" s="662">
        <v>6</v>
      </c>
      <c r="AA724" s="119">
        <f>INDEX('SPECIAL CONDITIONS '!$A$9:$D$174,MATCH('PRINT TARIFF'!$E724,'SPECIAL CONDITIONS '!$C$9:$C$174,0),MATCH("ID",'SPECIAL CONDITIONS '!$A$8:$D$8,0))</f>
        <v>163</v>
      </c>
      <c r="AB724" s="117" t="s">
        <v>223</v>
      </c>
      <c r="AC724" s="166" t="s">
        <v>224</v>
      </c>
      <c r="AD724" s="166" t="s">
        <v>225</v>
      </c>
      <c r="AE724" s="166">
        <v>1000</v>
      </c>
      <c r="AF724" s="121">
        <f>HOME!$F$18</f>
        <v>46204</v>
      </c>
      <c r="AG724" s="121">
        <f>HOME!$L$18</f>
        <v>46217</v>
      </c>
      <c r="AH724" s="167"/>
      <c r="AI724" s="176"/>
      <c r="AJ724" s="172"/>
      <c r="AK724" s="193"/>
      <c r="AL724" s="122"/>
      <c r="AM724" s="122"/>
      <c r="AN724" s="122"/>
      <c r="AO724" s="123"/>
      <c r="AP724" s="123"/>
      <c r="AQ724" s="123"/>
      <c r="AR724" s="123"/>
      <c r="AS724" s="123"/>
      <c r="AT724" s="123"/>
      <c r="AU724" s="123"/>
      <c r="AV724" s="123"/>
      <c r="AW724" s="123"/>
      <c r="AX724" s="123"/>
      <c r="AY724" s="123"/>
      <c r="AZ724" s="123"/>
      <c r="BA724" s="123"/>
      <c r="BB724" s="123"/>
      <c r="BC724" s="123"/>
    </row>
    <row r="725" spans="1:55" s="168" customFormat="1" ht="24" x14ac:dyDescent="0.2">
      <c r="A725" s="165" t="s">
        <v>437</v>
      </c>
      <c r="B725" s="544" t="s">
        <v>238</v>
      </c>
      <c r="C725" s="411" t="s">
        <v>128</v>
      </c>
      <c r="D725" s="583" t="s">
        <v>419</v>
      </c>
      <c r="E725" s="583" t="s">
        <v>460</v>
      </c>
      <c r="F725" s="565" t="s">
        <v>324</v>
      </c>
      <c r="G725" s="566" t="s">
        <v>2112</v>
      </c>
      <c r="H725" s="557" t="s">
        <v>39</v>
      </c>
      <c r="I725" s="582">
        <f>'Final CTC'!$V$10</f>
        <v>119</v>
      </c>
      <c r="J725" s="582">
        <f>'Final CTC'!$V$10</f>
        <v>119</v>
      </c>
      <c r="K725" s="582">
        <f>'Final CTC'!$V$10</f>
        <v>119</v>
      </c>
      <c r="L725" s="550" t="s">
        <v>2235</v>
      </c>
      <c r="M725" s="558" t="s">
        <v>362</v>
      </c>
      <c r="N725" s="558">
        <v>29</v>
      </c>
      <c r="O725" s="559">
        <v>0</v>
      </c>
      <c r="P725" s="559">
        <v>0</v>
      </c>
      <c r="Q725" s="559">
        <v>0</v>
      </c>
      <c r="R725" s="624">
        <v>13</v>
      </c>
      <c r="S725" s="629">
        <v>0</v>
      </c>
      <c r="T725" s="626">
        <v>6</v>
      </c>
      <c r="U725" s="560">
        <v>0</v>
      </c>
      <c r="V725" s="581">
        <v>0</v>
      </c>
      <c r="W725" s="581">
        <v>10</v>
      </c>
      <c r="X725" s="581">
        <v>0</v>
      </c>
      <c r="Y725" s="658">
        <v>40</v>
      </c>
      <c r="Z725" s="658">
        <v>6</v>
      </c>
      <c r="AA725" s="119">
        <f>INDEX('SPECIAL CONDITIONS '!$A$9:$D$174,MATCH('PRINT TARIFF'!$E725,'SPECIAL CONDITIONS '!$C$9:$C$174,0),MATCH("ID",'SPECIAL CONDITIONS '!$A$8:$D$8,0))</f>
        <v>163</v>
      </c>
      <c r="AB725" s="117" t="s">
        <v>223</v>
      </c>
      <c r="AC725" s="166" t="s">
        <v>224</v>
      </c>
      <c r="AD725" s="166" t="s">
        <v>225</v>
      </c>
      <c r="AE725" s="166">
        <v>1000</v>
      </c>
      <c r="AF725" s="121">
        <f>HOME!$F$18</f>
        <v>46204</v>
      </c>
      <c r="AG725" s="121">
        <f>HOME!$L$18</f>
        <v>46217</v>
      </c>
      <c r="AH725" s="167"/>
      <c r="AI725" s="176"/>
      <c r="AJ725" s="172"/>
      <c r="AK725" s="193"/>
      <c r="AL725" s="122"/>
      <c r="AM725" s="122"/>
      <c r="AN725" s="122"/>
      <c r="AO725" s="123"/>
      <c r="AP725" s="123"/>
      <c r="AQ725" s="123"/>
      <c r="AR725" s="123"/>
      <c r="AS725" s="123"/>
      <c r="AT725" s="123"/>
      <c r="AU725" s="123"/>
      <c r="AV725" s="123"/>
      <c r="AW725" s="123"/>
      <c r="AX725" s="123"/>
      <c r="AY725" s="123"/>
      <c r="AZ725" s="123"/>
      <c r="BA725" s="123"/>
      <c r="BB725" s="123"/>
      <c r="BC725" s="123"/>
    </row>
    <row r="726" spans="1:55" s="169" customFormat="1" ht="12.75" customHeight="1" x14ac:dyDescent="0.2">
      <c r="A726" s="165" t="s">
        <v>436</v>
      </c>
      <c r="B726" s="544" t="s">
        <v>239</v>
      </c>
      <c r="C726" s="411" t="s">
        <v>128</v>
      </c>
      <c r="D726" s="583" t="s">
        <v>419</v>
      </c>
      <c r="E726" s="583" t="s">
        <v>460</v>
      </c>
      <c r="F726" s="565" t="s">
        <v>324</v>
      </c>
      <c r="G726" s="566" t="s">
        <v>2112</v>
      </c>
      <c r="H726" s="557" t="s">
        <v>39</v>
      </c>
      <c r="I726" s="567">
        <f>'Final CTC'!$V$11</f>
        <v>119</v>
      </c>
      <c r="J726" s="567">
        <f>'Final CTC'!$V$11</f>
        <v>119</v>
      </c>
      <c r="K726" s="567">
        <f>'Final CTC'!$V$11</f>
        <v>119</v>
      </c>
      <c r="L726" s="550" t="s">
        <v>2235</v>
      </c>
      <c r="M726" s="558" t="s">
        <v>362</v>
      </c>
      <c r="N726" s="558">
        <v>26</v>
      </c>
      <c r="O726" s="559">
        <v>0</v>
      </c>
      <c r="P726" s="559">
        <v>0</v>
      </c>
      <c r="Q726" s="559">
        <v>0</v>
      </c>
      <c r="R726" s="624">
        <v>13</v>
      </c>
      <c r="S726" s="629">
        <v>0</v>
      </c>
      <c r="T726" s="626">
        <v>6</v>
      </c>
      <c r="U726" s="560">
        <v>0</v>
      </c>
      <c r="V726" s="581">
        <v>0</v>
      </c>
      <c r="W726" s="581">
        <v>10</v>
      </c>
      <c r="X726" s="581">
        <v>0</v>
      </c>
      <c r="Y726" s="658">
        <v>40</v>
      </c>
      <c r="Z726" s="658">
        <v>6</v>
      </c>
      <c r="AA726" s="119">
        <f>INDEX('SPECIAL CONDITIONS '!$A$9:$D$174,MATCH('PRINT TARIFF'!$E726,'SPECIAL CONDITIONS '!$C$9:$C$174,0),MATCH("ID",'SPECIAL CONDITIONS '!$A$8:$D$8,0))</f>
        <v>163</v>
      </c>
      <c r="AB726" s="117" t="s">
        <v>223</v>
      </c>
      <c r="AC726" s="166" t="s">
        <v>224</v>
      </c>
      <c r="AD726" s="166" t="s">
        <v>225</v>
      </c>
      <c r="AE726" s="166">
        <v>1000</v>
      </c>
      <c r="AF726" s="121">
        <f>HOME!$F$18</f>
        <v>46204</v>
      </c>
      <c r="AG726" s="121">
        <f>HOME!$L$18</f>
        <v>46217</v>
      </c>
      <c r="AH726" s="167"/>
      <c r="AI726" s="176"/>
      <c r="AJ726" s="172"/>
      <c r="AK726" s="193"/>
      <c r="AL726" s="122"/>
      <c r="AM726" s="122"/>
      <c r="AN726" s="122"/>
      <c r="AO726" s="123"/>
      <c r="AP726" s="123"/>
      <c r="AQ726" s="123"/>
      <c r="AR726" s="123"/>
      <c r="AS726" s="123"/>
      <c r="AT726" s="123"/>
      <c r="AU726" s="123"/>
      <c r="AV726" s="123"/>
      <c r="AW726" s="123"/>
      <c r="AX726" s="123"/>
      <c r="AY726" s="123"/>
      <c r="AZ726" s="123"/>
      <c r="BA726" s="123"/>
      <c r="BB726" s="123"/>
      <c r="BC726" s="123"/>
    </row>
    <row r="727" spans="1:55" s="125" customFormat="1" ht="12.75" customHeight="1" x14ac:dyDescent="0.2">
      <c r="A727" s="165" t="s">
        <v>439</v>
      </c>
      <c r="B727" s="544" t="s">
        <v>235</v>
      </c>
      <c r="C727" s="618" t="s">
        <v>128</v>
      </c>
      <c r="D727" s="493" t="s">
        <v>420</v>
      </c>
      <c r="E727" s="411" t="s">
        <v>518</v>
      </c>
      <c r="F727" s="565" t="s">
        <v>519</v>
      </c>
      <c r="G727" s="611"/>
      <c r="H727" s="557" t="s">
        <v>39</v>
      </c>
      <c r="I727" s="649">
        <v>55</v>
      </c>
      <c r="J727" s="649">
        <v>55</v>
      </c>
      <c r="K727" s="649">
        <v>55</v>
      </c>
      <c r="L727" s="550" t="s">
        <v>2036</v>
      </c>
      <c r="M727" s="558" t="s">
        <v>291</v>
      </c>
      <c r="N727" s="558">
        <v>31</v>
      </c>
      <c r="O727" s="559">
        <v>0</v>
      </c>
      <c r="P727" s="564">
        <v>0</v>
      </c>
      <c r="Q727" s="631">
        <v>20</v>
      </c>
      <c r="R727" s="632">
        <v>0</v>
      </c>
      <c r="S727" s="563">
        <v>0</v>
      </c>
      <c r="T727" s="560">
        <v>7</v>
      </c>
      <c r="U727" s="560">
        <v>10</v>
      </c>
      <c r="V727" s="560">
        <v>0</v>
      </c>
      <c r="W727" s="560">
        <v>0</v>
      </c>
      <c r="X727" s="560">
        <v>0</v>
      </c>
      <c r="Y727" s="560">
        <v>0</v>
      </c>
      <c r="Z727" s="560">
        <v>0</v>
      </c>
      <c r="AA727" s="119">
        <f>INDEX('SPECIAL CONDITIONS '!$A$9:$D$174,MATCH('PRINT TARIFF'!$E727,'SPECIAL CONDITIONS '!$C$9:$C$174,0),MATCH("ID",'SPECIAL CONDITIONS '!$A$8:$D$8,0))</f>
        <v>164</v>
      </c>
      <c r="AB727" s="117" t="s">
        <v>223</v>
      </c>
      <c r="AC727" s="166" t="s">
        <v>224</v>
      </c>
      <c r="AD727" s="166" t="s">
        <v>225</v>
      </c>
      <c r="AE727" s="166">
        <v>1000</v>
      </c>
      <c r="AF727" s="121">
        <f>HOME!$F$18</f>
        <v>46204</v>
      </c>
      <c r="AG727" s="121">
        <f>HOME!$L$18</f>
        <v>46217</v>
      </c>
      <c r="AH727" s="164"/>
      <c r="AI727" s="176"/>
      <c r="AJ727" s="172"/>
      <c r="AK727" s="193"/>
      <c r="AL727" s="602"/>
      <c r="AM727" s="122"/>
      <c r="AN727" s="122"/>
      <c r="AO727" s="123"/>
      <c r="AP727" s="123"/>
      <c r="AQ727" s="123"/>
      <c r="AR727" s="123"/>
      <c r="AS727" s="123"/>
      <c r="AT727" s="123"/>
      <c r="AU727" s="123"/>
      <c r="AV727" s="123"/>
      <c r="AW727" s="123"/>
      <c r="AX727" s="123"/>
      <c r="AY727" s="123"/>
      <c r="AZ727" s="123"/>
      <c r="BA727" s="123"/>
      <c r="BB727" s="123"/>
      <c r="BC727" s="123"/>
    </row>
    <row r="728" spans="1:55" s="125" customFormat="1" ht="12.75" customHeight="1" x14ac:dyDescent="0.2">
      <c r="A728" s="165" t="s">
        <v>438</v>
      </c>
      <c r="B728" s="544" t="s">
        <v>236</v>
      </c>
      <c r="C728" s="618" t="s">
        <v>128</v>
      </c>
      <c r="D728" s="493" t="s">
        <v>420</v>
      </c>
      <c r="E728" s="411" t="s">
        <v>518</v>
      </c>
      <c r="F728" s="565" t="s">
        <v>519</v>
      </c>
      <c r="G728" s="611"/>
      <c r="H728" s="557" t="s">
        <v>39</v>
      </c>
      <c r="I728" s="649">
        <v>55</v>
      </c>
      <c r="J728" s="649">
        <v>55</v>
      </c>
      <c r="K728" s="649">
        <v>55</v>
      </c>
      <c r="L728" s="550" t="s">
        <v>2036</v>
      </c>
      <c r="M728" s="558" t="s">
        <v>291</v>
      </c>
      <c r="N728" s="558">
        <v>21</v>
      </c>
      <c r="O728" s="559">
        <v>0</v>
      </c>
      <c r="P728" s="564">
        <v>0</v>
      </c>
      <c r="Q728" s="631">
        <v>20</v>
      </c>
      <c r="R728" s="632">
        <v>0</v>
      </c>
      <c r="S728" s="563">
        <v>0</v>
      </c>
      <c r="T728" s="560">
        <v>7</v>
      </c>
      <c r="U728" s="560">
        <v>10</v>
      </c>
      <c r="V728" s="560">
        <v>0</v>
      </c>
      <c r="W728" s="560">
        <v>0</v>
      </c>
      <c r="X728" s="560">
        <v>0</v>
      </c>
      <c r="Y728" s="560">
        <v>0</v>
      </c>
      <c r="Z728" s="560">
        <v>0</v>
      </c>
      <c r="AA728" s="119">
        <f>INDEX('SPECIAL CONDITIONS '!$A$9:$D$174,MATCH('PRINT TARIFF'!$E728,'SPECIAL CONDITIONS '!$C$9:$C$174,0),MATCH("ID",'SPECIAL CONDITIONS '!$A$8:$D$8,0))</f>
        <v>164</v>
      </c>
      <c r="AB728" s="117" t="s">
        <v>223</v>
      </c>
      <c r="AC728" s="166" t="s">
        <v>224</v>
      </c>
      <c r="AD728" s="166" t="s">
        <v>225</v>
      </c>
      <c r="AE728" s="166">
        <v>1000</v>
      </c>
      <c r="AF728" s="121">
        <f>HOME!$F$18</f>
        <v>46204</v>
      </c>
      <c r="AG728" s="121">
        <f>HOME!$L$18</f>
        <v>46217</v>
      </c>
      <c r="AH728" s="164"/>
      <c r="AI728" s="176"/>
      <c r="AJ728" s="172"/>
      <c r="AK728" s="193"/>
      <c r="AL728" s="602"/>
      <c r="AM728" s="122"/>
      <c r="AN728" s="122"/>
      <c r="AO728" s="123"/>
      <c r="AP728" s="123"/>
      <c r="AQ728" s="123"/>
      <c r="AR728" s="123"/>
      <c r="AS728" s="123"/>
      <c r="AT728" s="123"/>
      <c r="AU728" s="123"/>
      <c r="AV728" s="123"/>
      <c r="AW728" s="123"/>
      <c r="AX728" s="123"/>
      <c r="AY728" s="123"/>
      <c r="AZ728" s="123"/>
      <c r="BA728" s="123"/>
      <c r="BB728" s="123"/>
      <c r="BC728" s="123"/>
    </row>
    <row r="729" spans="1:55" s="125" customFormat="1" ht="12.75" customHeight="1" x14ac:dyDescent="0.2">
      <c r="A729" s="165" t="s">
        <v>440</v>
      </c>
      <c r="B729" s="544" t="s">
        <v>237</v>
      </c>
      <c r="C729" s="618" t="s">
        <v>128</v>
      </c>
      <c r="D729" s="493" t="s">
        <v>420</v>
      </c>
      <c r="E729" s="411" t="s">
        <v>518</v>
      </c>
      <c r="F729" s="565" t="s">
        <v>519</v>
      </c>
      <c r="G729" s="611"/>
      <c r="H729" s="557" t="s">
        <v>39</v>
      </c>
      <c r="I729" s="649">
        <v>55</v>
      </c>
      <c r="J729" s="649">
        <v>55</v>
      </c>
      <c r="K729" s="649">
        <v>55</v>
      </c>
      <c r="L729" s="550" t="s">
        <v>2036</v>
      </c>
      <c r="M729" s="558" t="s">
        <v>291</v>
      </c>
      <c r="N729" s="558">
        <v>20</v>
      </c>
      <c r="O729" s="559">
        <v>0</v>
      </c>
      <c r="P729" s="564">
        <v>0</v>
      </c>
      <c r="Q729" s="631">
        <v>20</v>
      </c>
      <c r="R729" s="632">
        <v>0</v>
      </c>
      <c r="S729" s="563">
        <v>0</v>
      </c>
      <c r="T729" s="560">
        <v>7</v>
      </c>
      <c r="U729" s="560">
        <v>10</v>
      </c>
      <c r="V729" s="560">
        <v>0</v>
      </c>
      <c r="W729" s="560">
        <v>0</v>
      </c>
      <c r="X729" s="560">
        <v>0</v>
      </c>
      <c r="Y729" s="560">
        <v>0</v>
      </c>
      <c r="Z729" s="560">
        <v>0</v>
      </c>
      <c r="AA729" s="119">
        <f>INDEX('SPECIAL CONDITIONS '!$A$9:$D$174,MATCH('PRINT TARIFF'!$E729,'SPECIAL CONDITIONS '!$C$9:$C$174,0),MATCH("ID",'SPECIAL CONDITIONS '!$A$8:$D$8,0))</f>
        <v>164</v>
      </c>
      <c r="AB729" s="117" t="s">
        <v>223</v>
      </c>
      <c r="AC729" s="166" t="s">
        <v>224</v>
      </c>
      <c r="AD729" s="166" t="s">
        <v>225</v>
      </c>
      <c r="AE729" s="166">
        <v>1000</v>
      </c>
      <c r="AF729" s="121">
        <f>HOME!$F$18</f>
        <v>46204</v>
      </c>
      <c r="AG729" s="121">
        <f>HOME!$L$18</f>
        <v>46217</v>
      </c>
      <c r="AH729" s="164"/>
      <c r="AI729" s="176"/>
      <c r="AJ729" s="172"/>
      <c r="AK729" s="193"/>
      <c r="AL729" s="602"/>
      <c r="AM729" s="122"/>
      <c r="AN729" s="122"/>
      <c r="AO729" s="123"/>
      <c r="AP729" s="123"/>
      <c r="AQ729" s="123"/>
      <c r="AR729" s="123"/>
      <c r="AS729" s="123"/>
      <c r="AT729" s="123"/>
      <c r="AU729" s="123"/>
      <c r="AV729" s="123"/>
      <c r="AW729" s="123"/>
      <c r="AX729" s="123"/>
      <c r="AY729" s="123"/>
      <c r="AZ729" s="123"/>
      <c r="BA729" s="123"/>
      <c r="BB729" s="123"/>
      <c r="BC729" s="123"/>
    </row>
    <row r="730" spans="1:55" s="125" customFormat="1" ht="12.75" customHeight="1" x14ac:dyDescent="0.2">
      <c r="A730" s="165" t="s">
        <v>437</v>
      </c>
      <c r="B730" s="544" t="s">
        <v>238</v>
      </c>
      <c r="C730" s="618" t="s">
        <v>128</v>
      </c>
      <c r="D730" s="493" t="s">
        <v>420</v>
      </c>
      <c r="E730" s="411" t="s">
        <v>518</v>
      </c>
      <c r="F730" s="565" t="s">
        <v>519</v>
      </c>
      <c r="G730" s="611"/>
      <c r="H730" s="557" t="s">
        <v>39</v>
      </c>
      <c r="I730" s="649">
        <v>55</v>
      </c>
      <c r="J730" s="649">
        <v>55</v>
      </c>
      <c r="K730" s="649">
        <v>55</v>
      </c>
      <c r="L730" s="550" t="s">
        <v>2036</v>
      </c>
      <c r="M730" s="558" t="s">
        <v>291</v>
      </c>
      <c r="N730" s="558">
        <v>23</v>
      </c>
      <c r="O730" s="559">
        <v>0</v>
      </c>
      <c r="P730" s="564">
        <v>0</v>
      </c>
      <c r="Q730" s="631">
        <v>20</v>
      </c>
      <c r="R730" s="632">
        <v>0</v>
      </c>
      <c r="S730" s="563">
        <v>0</v>
      </c>
      <c r="T730" s="560">
        <v>7</v>
      </c>
      <c r="U730" s="560">
        <v>10</v>
      </c>
      <c r="V730" s="560">
        <v>0</v>
      </c>
      <c r="W730" s="560">
        <v>0</v>
      </c>
      <c r="X730" s="560">
        <v>0</v>
      </c>
      <c r="Y730" s="560">
        <v>0</v>
      </c>
      <c r="Z730" s="560">
        <v>0</v>
      </c>
      <c r="AA730" s="119">
        <f>INDEX('SPECIAL CONDITIONS '!$A$9:$D$174,MATCH('PRINT TARIFF'!$E730,'SPECIAL CONDITIONS '!$C$9:$C$174,0),MATCH("ID",'SPECIAL CONDITIONS '!$A$8:$D$8,0))</f>
        <v>164</v>
      </c>
      <c r="AB730" s="117" t="s">
        <v>223</v>
      </c>
      <c r="AC730" s="166" t="s">
        <v>224</v>
      </c>
      <c r="AD730" s="166" t="s">
        <v>225</v>
      </c>
      <c r="AE730" s="166">
        <v>1000</v>
      </c>
      <c r="AF730" s="121">
        <f>HOME!$F$18</f>
        <v>46204</v>
      </c>
      <c r="AG730" s="121">
        <f>HOME!$L$18</f>
        <v>46217</v>
      </c>
      <c r="AH730" s="164"/>
      <c r="AI730" s="176"/>
      <c r="AJ730" s="172"/>
      <c r="AK730" s="193"/>
      <c r="AL730" s="602"/>
      <c r="AM730" s="122"/>
      <c r="AN730" s="122"/>
      <c r="AO730" s="123"/>
      <c r="AP730" s="123"/>
      <c r="AQ730" s="123"/>
      <c r="AR730" s="123"/>
      <c r="AS730" s="123"/>
      <c r="AT730" s="123"/>
      <c r="AU730" s="123"/>
      <c r="AV730" s="123"/>
      <c r="AW730" s="123"/>
      <c r="AX730" s="123"/>
      <c r="AY730" s="123"/>
      <c r="AZ730" s="123"/>
      <c r="BA730" s="123"/>
      <c r="BB730" s="123"/>
      <c r="BC730" s="123"/>
    </row>
    <row r="731" spans="1:55" s="134" customFormat="1" ht="12.6" customHeight="1" x14ac:dyDescent="0.2">
      <c r="A731" s="165" t="s">
        <v>436</v>
      </c>
      <c r="B731" s="544" t="s">
        <v>239</v>
      </c>
      <c r="C731" s="618" t="s">
        <v>128</v>
      </c>
      <c r="D731" s="493" t="s">
        <v>420</v>
      </c>
      <c r="E731" s="411" t="s">
        <v>518</v>
      </c>
      <c r="F731" s="565" t="s">
        <v>519</v>
      </c>
      <c r="G731" s="611"/>
      <c r="H731" s="557" t="s">
        <v>39</v>
      </c>
      <c r="I731" s="649">
        <v>55</v>
      </c>
      <c r="J731" s="649">
        <v>55</v>
      </c>
      <c r="K731" s="649">
        <v>55</v>
      </c>
      <c r="L731" s="550" t="s">
        <v>2036</v>
      </c>
      <c r="M731" s="558" t="s">
        <v>291</v>
      </c>
      <c r="N731" s="558">
        <v>26</v>
      </c>
      <c r="O731" s="559">
        <v>0</v>
      </c>
      <c r="P731" s="564">
        <v>0</v>
      </c>
      <c r="Q731" s="631">
        <v>20</v>
      </c>
      <c r="R731" s="632">
        <v>0</v>
      </c>
      <c r="S731" s="563">
        <v>0</v>
      </c>
      <c r="T731" s="560">
        <v>7</v>
      </c>
      <c r="U731" s="560">
        <v>10</v>
      </c>
      <c r="V731" s="560">
        <v>0</v>
      </c>
      <c r="W731" s="560">
        <v>0</v>
      </c>
      <c r="X731" s="560">
        <v>0</v>
      </c>
      <c r="Y731" s="560">
        <v>0</v>
      </c>
      <c r="Z731" s="560">
        <v>0</v>
      </c>
      <c r="AA731" s="119">
        <f>INDEX('SPECIAL CONDITIONS '!$A$9:$D$174,MATCH('PRINT TARIFF'!$E731,'SPECIAL CONDITIONS '!$C$9:$C$174,0),MATCH("ID",'SPECIAL CONDITIONS '!$A$8:$D$8,0))</f>
        <v>164</v>
      </c>
      <c r="AB731" s="117" t="s">
        <v>223</v>
      </c>
      <c r="AC731" s="166" t="s">
        <v>224</v>
      </c>
      <c r="AD731" s="166" t="s">
        <v>225</v>
      </c>
      <c r="AE731" s="166">
        <v>1000</v>
      </c>
      <c r="AF731" s="121">
        <f>HOME!$F$18</f>
        <v>46204</v>
      </c>
      <c r="AG731" s="121">
        <f>HOME!$L$18</f>
        <v>46217</v>
      </c>
      <c r="AH731" s="164"/>
      <c r="AI731" s="176"/>
      <c r="AJ731" s="172"/>
      <c r="AK731" s="193"/>
      <c r="AL731" s="602"/>
      <c r="AM731" s="122"/>
      <c r="AN731" s="122"/>
      <c r="AO731" s="123"/>
      <c r="AP731" s="123"/>
      <c r="AQ731" s="123"/>
      <c r="AR731" s="123"/>
      <c r="AS731" s="123"/>
      <c r="AT731" s="123"/>
      <c r="AU731" s="123"/>
      <c r="AV731" s="123"/>
      <c r="AW731" s="123"/>
      <c r="AX731" s="123"/>
      <c r="AY731" s="123"/>
      <c r="AZ731" s="123"/>
      <c r="BA731" s="123"/>
      <c r="BB731" s="123"/>
      <c r="BC731" s="123"/>
    </row>
    <row r="732" spans="1:55" s="132" customFormat="1" ht="12.75" customHeight="1" x14ac:dyDescent="0.2">
      <c r="A732" s="165" t="s">
        <v>439</v>
      </c>
      <c r="B732" s="544" t="s">
        <v>235</v>
      </c>
      <c r="C732" s="618" t="s">
        <v>128</v>
      </c>
      <c r="D732" s="493" t="s">
        <v>420</v>
      </c>
      <c r="E732" s="411" t="s">
        <v>461</v>
      </c>
      <c r="F732" s="565" t="s">
        <v>325</v>
      </c>
      <c r="G732" s="611"/>
      <c r="H732" s="557" t="s">
        <v>39</v>
      </c>
      <c r="I732" s="649">
        <v>48</v>
      </c>
      <c r="J732" s="649">
        <v>48</v>
      </c>
      <c r="K732" s="649">
        <v>48</v>
      </c>
      <c r="L732" s="550" t="s">
        <v>2036</v>
      </c>
      <c r="M732" s="558" t="s">
        <v>291</v>
      </c>
      <c r="N732" s="558">
        <v>32</v>
      </c>
      <c r="O732" s="559">
        <v>0</v>
      </c>
      <c r="P732" s="564">
        <v>0</v>
      </c>
      <c r="Q732" s="631">
        <v>20</v>
      </c>
      <c r="R732" s="632">
        <v>0</v>
      </c>
      <c r="S732" s="563">
        <v>0</v>
      </c>
      <c r="T732" s="560">
        <v>10</v>
      </c>
      <c r="U732" s="560">
        <v>10</v>
      </c>
      <c r="V732" s="560">
        <v>0</v>
      </c>
      <c r="W732" s="560">
        <v>0</v>
      </c>
      <c r="X732" s="560">
        <v>0</v>
      </c>
      <c r="Y732" s="560">
        <v>0</v>
      </c>
      <c r="Z732" s="560">
        <v>0</v>
      </c>
      <c r="AA732" s="119">
        <f>INDEX('SPECIAL CONDITIONS '!$A$9:$D$174,MATCH('PRINT TARIFF'!$E732,'SPECIAL CONDITIONS '!$C$9:$C$174,0),MATCH("ID",'SPECIAL CONDITIONS '!$A$8:$D$8,0))</f>
        <v>165</v>
      </c>
      <c r="AB732" s="117" t="s">
        <v>223</v>
      </c>
      <c r="AC732" s="120" t="s">
        <v>224</v>
      </c>
      <c r="AD732" s="120" t="s">
        <v>225</v>
      </c>
      <c r="AE732" s="120">
        <v>1000</v>
      </c>
      <c r="AF732" s="121">
        <f>HOME!$F$18</f>
        <v>46204</v>
      </c>
      <c r="AG732" s="121">
        <f>HOME!$L$18</f>
        <v>46217</v>
      </c>
      <c r="AH732" s="122"/>
      <c r="AI732" s="176"/>
      <c r="AJ732" s="172"/>
      <c r="AK732" s="193"/>
      <c r="AL732" s="602"/>
      <c r="AM732" s="122"/>
      <c r="AN732" s="122"/>
      <c r="AO732" s="123"/>
      <c r="AP732" s="123"/>
      <c r="AQ732" s="123"/>
      <c r="AR732" s="123"/>
      <c r="AS732" s="123"/>
      <c r="AT732" s="123"/>
      <c r="AU732" s="123"/>
      <c r="AV732" s="123"/>
      <c r="AW732" s="123"/>
      <c r="AX732" s="123"/>
      <c r="AY732" s="123"/>
      <c r="AZ732" s="123"/>
      <c r="BA732" s="123"/>
      <c r="BB732" s="123"/>
      <c r="BC732" s="123"/>
    </row>
    <row r="733" spans="1:55" s="132" customFormat="1" ht="12.75" customHeight="1" x14ac:dyDescent="0.2">
      <c r="A733" s="165" t="s">
        <v>438</v>
      </c>
      <c r="B733" s="544" t="s">
        <v>236</v>
      </c>
      <c r="C733" s="618" t="s">
        <v>128</v>
      </c>
      <c r="D733" s="493" t="s">
        <v>420</v>
      </c>
      <c r="E733" s="411" t="s">
        <v>461</v>
      </c>
      <c r="F733" s="565" t="s">
        <v>325</v>
      </c>
      <c r="G733" s="611"/>
      <c r="H733" s="557" t="s">
        <v>39</v>
      </c>
      <c r="I733" s="649">
        <v>47</v>
      </c>
      <c r="J733" s="649">
        <v>47</v>
      </c>
      <c r="K733" s="649">
        <v>47</v>
      </c>
      <c r="L733" s="550" t="s">
        <v>2314</v>
      </c>
      <c r="M733" s="558" t="s">
        <v>279</v>
      </c>
      <c r="N733" s="558">
        <v>30</v>
      </c>
      <c r="O733" s="559">
        <v>0</v>
      </c>
      <c r="P733" s="564">
        <v>0</v>
      </c>
      <c r="Q733" s="631">
        <v>20</v>
      </c>
      <c r="R733" s="632">
        <v>0</v>
      </c>
      <c r="S733" s="563">
        <v>0</v>
      </c>
      <c r="T733" s="560">
        <v>7</v>
      </c>
      <c r="U733" s="560">
        <v>10</v>
      </c>
      <c r="V733" s="560">
        <v>0</v>
      </c>
      <c r="W733" s="560">
        <v>0</v>
      </c>
      <c r="X733" s="560">
        <v>0</v>
      </c>
      <c r="Y733" s="560">
        <v>0</v>
      </c>
      <c r="Z733" s="560">
        <v>0</v>
      </c>
      <c r="AA733" s="119">
        <f>INDEX('SPECIAL CONDITIONS '!$A$9:$D$174,MATCH('PRINT TARIFF'!$E733,'SPECIAL CONDITIONS '!$C$9:$C$174,0),MATCH("ID",'SPECIAL CONDITIONS '!$A$8:$D$8,0))</f>
        <v>165</v>
      </c>
      <c r="AB733" s="117" t="s">
        <v>223</v>
      </c>
      <c r="AC733" s="120" t="s">
        <v>224</v>
      </c>
      <c r="AD733" s="120" t="s">
        <v>225</v>
      </c>
      <c r="AE733" s="120">
        <v>1000</v>
      </c>
      <c r="AF733" s="121">
        <f>HOME!$F$18</f>
        <v>46204</v>
      </c>
      <c r="AG733" s="121">
        <f>HOME!$L$18</f>
        <v>46217</v>
      </c>
      <c r="AH733" s="122"/>
      <c r="AI733" s="176"/>
      <c r="AJ733" s="172"/>
      <c r="AK733" s="193"/>
      <c r="AL733" s="602"/>
      <c r="AM733" s="122"/>
      <c r="AN733" s="122"/>
      <c r="AO733" s="123"/>
      <c r="AP733" s="123"/>
      <c r="AQ733" s="123"/>
      <c r="AR733" s="123"/>
      <c r="AS733" s="123"/>
      <c r="AT733" s="123"/>
      <c r="AU733" s="123"/>
      <c r="AV733" s="123"/>
      <c r="AW733" s="123"/>
      <c r="AX733" s="123"/>
      <c r="AY733" s="123"/>
      <c r="AZ733" s="123"/>
      <c r="BA733" s="123"/>
      <c r="BB733" s="123"/>
      <c r="BC733" s="123"/>
    </row>
    <row r="734" spans="1:55" s="132" customFormat="1" ht="12.75" customHeight="1" x14ac:dyDescent="0.2">
      <c r="A734" s="165" t="s">
        <v>440</v>
      </c>
      <c r="B734" s="544" t="s">
        <v>237</v>
      </c>
      <c r="C734" s="618" t="s">
        <v>128</v>
      </c>
      <c r="D734" s="493" t="s">
        <v>420</v>
      </c>
      <c r="E734" s="411" t="s">
        <v>461</v>
      </c>
      <c r="F734" s="565" t="s">
        <v>325</v>
      </c>
      <c r="G734" s="611"/>
      <c r="H734" s="557" t="s">
        <v>39</v>
      </c>
      <c r="I734" s="649">
        <v>48</v>
      </c>
      <c r="J734" s="649">
        <v>48</v>
      </c>
      <c r="K734" s="649">
        <v>48</v>
      </c>
      <c r="L734" s="550" t="s">
        <v>2036</v>
      </c>
      <c r="M734" s="558" t="s">
        <v>291</v>
      </c>
      <c r="N734" s="558">
        <v>21</v>
      </c>
      <c r="O734" s="559">
        <v>0</v>
      </c>
      <c r="P734" s="564">
        <v>0</v>
      </c>
      <c r="Q734" s="631">
        <v>20</v>
      </c>
      <c r="R734" s="632">
        <v>0</v>
      </c>
      <c r="S734" s="563">
        <v>0</v>
      </c>
      <c r="T734" s="560">
        <v>10</v>
      </c>
      <c r="U734" s="560">
        <v>10</v>
      </c>
      <c r="V734" s="560">
        <v>0</v>
      </c>
      <c r="W734" s="560">
        <v>0</v>
      </c>
      <c r="X734" s="560">
        <v>0</v>
      </c>
      <c r="Y734" s="560">
        <v>0</v>
      </c>
      <c r="Z734" s="560">
        <v>0</v>
      </c>
      <c r="AA734" s="119">
        <f>INDEX('SPECIAL CONDITIONS '!$A$9:$D$174,MATCH('PRINT TARIFF'!$E734,'SPECIAL CONDITIONS '!$C$9:$C$174,0),MATCH("ID",'SPECIAL CONDITIONS '!$A$8:$D$8,0))</f>
        <v>165</v>
      </c>
      <c r="AB734" s="117" t="s">
        <v>223</v>
      </c>
      <c r="AC734" s="120" t="s">
        <v>224</v>
      </c>
      <c r="AD734" s="120" t="s">
        <v>225</v>
      </c>
      <c r="AE734" s="120">
        <v>1000</v>
      </c>
      <c r="AF734" s="121">
        <f>HOME!$F$18</f>
        <v>46204</v>
      </c>
      <c r="AG734" s="121">
        <f>HOME!$L$18</f>
        <v>46217</v>
      </c>
      <c r="AH734" s="122"/>
      <c r="AI734" s="176"/>
      <c r="AJ734" s="172"/>
      <c r="AK734" s="193"/>
      <c r="AL734" s="602"/>
      <c r="AM734" s="122"/>
      <c r="AN734" s="122"/>
      <c r="AO734" s="123"/>
      <c r="AP734" s="123"/>
      <c r="AQ734" s="123"/>
      <c r="AR734" s="123"/>
      <c r="AS734" s="123"/>
      <c r="AT734" s="123"/>
      <c r="AU734" s="123"/>
      <c r="AV734" s="123"/>
      <c r="AW734" s="123"/>
      <c r="AX734" s="123"/>
      <c r="AY734" s="123"/>
      <c r="AZ734" s="123"/>
      <c r="BA734" s="123"/>
      <c r="BB734" s="123"/>
      <c r="BC734" s="123"/>
    </row>
    <row r="735" spans="1:55" s="132" customFormat="1" ht="12.75" customHeight="1" x14ac:dyDescent="0.2">
      <c r="A735" s="165" t="s">
        <v>437</v>
      </c>
      <c r="B735" s="544" t="s">
        <v>238</v>
      </c>
      <c r="C735" s="618" t="s">
        <v>128</v>
      </c>
      <c r="D735" s="493" t="s">
        <v>420</v>
      </c>
      <c r="E735" s="411" t="s">
        <v>461</v>
      </c>
      <c r="F735" s="565" t="s">
        <v>325</v>
      </c>
      <c r="G735" s="611"/>
      <c r="H735" s="557" t="s">
        <v>39</v>
      </c>
      <c r="I735" s="649">
        <v>25</v>
      </c>
      <c r="J735" s="649">
        <v>25</v>
      </c>
      <c r="K735" s="649">
        <v>25</v>
      </c>
      <c r="L735" s="550" t="s">
        <v>2310</v>
      </c>
      <c r="M735" s="558"/>
      <c r="N735" s="558">
        <v>23</v>
      </c>
      <c r="O735" s="559">
        <v>0</v>
      </c>
      <c r="P735" s="564">
        <v>0</v>
      </c>
      <c r="Q735" s="631">
        <v>20</v>
      </c>
      <c r="R735" s="632">
        <v>0</v>
      </c>
      <c r="S735" s="563">
        <v>0</v>
      </c>
      <c r="T735" s="560">
        <v>7</v>
      </c>
      <c r="U735" s="560">
        <v>10</v>
      </c>
      <c r="V735" s="560">
        <v>0</v>
      </c>
      <c r="W735" s="560">
        <v>0</v>
      </c>
      <c r="X735" s="560">
        <v>0</v>
      </c>
      <c r="Y735" s="560">
        <v>0</v>
      </c>
      <c r="Z735" s="560">
        <v>0</v>
      </c>
      <c r="AA735" s="119">
        <f>INDEX('SPECIAL CONDITIONS '!$A$9:$D$174,MATCH('PRINT TARIFF'!$E735,'SPECIAL CONDITIONS '!$C$9:$C$174,0),MATCH("ID",'SPECIAL CONDITIONS '!$A$8:$D$8,0))</f>
        <v>165</v>
      </c>
      <c r="AB735" s="117" t="s">
        <v>223</v>
      </c>
      <c r="AC735" s="120" t="s">
        <v>224</v>
      </c>
      <c r="AD735" s="120" t="s">
        <v>225</v>
      </c>
      <c r="AE735" s="120">
        <v>1000</v>
      </c>
      <c r="AF735" s="121">
        <f>HOME!$F$18</f>
        <v>46204</v>
      </c>
      <c r="AG735" s="121">
        <f>HOME!$L$18</f>
        <v>46217</v>
      </c>
      <c r="AH735" s="122"/>
      <c r="AI735" s="176"/>
      <c r="AJ735" s="172"/>
      <c r="AK735" s="193"/>
      <c r="AL735" s="602"/>
      <c r="AM735" s="122"/>
      <c r="AN735" s="122"/>
      <c r="AO735" s="123"/>
      <c r="AP735" s="123"/>
      <c r="AQ735" s="123"/>
      <c r="AR735" s="123"/>
      <c r="AS735" s="123"/>
      <c r="AT735" s="123"/>
      <c r="AU735" s="123"/>
      <c r="AV735" s="123"/>
      <c r="AW735" s="123"/>
      <c r="AX735" s="123"/>
      <c r="AY735" s="123"/>
      <c r="AZ735" s="123"/>
      <c r="BA735" s="123"/>
      <c r="BB735" s="123"/>
      <c r="BC735" s="123"/>
    </row>
    <row r="736" spans="1:55" s="124" customFormat="1" ht="24" x14ac:dyDescent="0.2">
      <c r="A736" s="165" t="s">
        <v>436</v>
      </c>
      <c r="B736" s="544" t="s">
        <v>239</v>
      </c>
      <c r="C736" s="618" t="s">
        <v>128</v>
      </c>
      <c r="D736" s="493" t="s">
        <v>420</v>
      </c>
      <c r="E736" s="411" t="s">
        <v>461</v>
      </c>
      <c r="F736" s="565" t="s">
        <v>325</v>
      </c>
      <c r="G736" s="611"/>
      <c r="H736" s="557" t="s">
        <v>39</v>
      </c>
      <c r="I736" s="649">
        <v>25</v>
      </c>
      <c r="J736" s="649">
        <v>25</v>
      </c>
      <c r="K736" s="649">
        <v>25</v>
      </c>
      <c r="L736" s="550" t="s">
        <v>2310</v>
      </c>
      <c r="M736" s="558"/>
      <c r="N736" s="558">
        <v>25</v>
      </c>
      <c r="O736" s="559">
        <v>0</v>
      </c>
      <c r="P736" s="564">
        <v>0</v>
      </c>
      <c r="Q736" s="631">
        <v>20</v>
      </c>
      <c r="R736" s="632">
        <v>0</v>
      </c>
      <c r="S736" s="563">
        <v>0</v>
      </c>
      <c r="T736" s="560">
        <v>7</v>
      </c>
      <c r="U736" s="560">
        <v>10</v>
      </c>
      <c r="V736" s="560">
        <v>0</v>
      </c>
      <c r="W736" s="560">
        <v>0</v>
      </c>
      <c r="X736" s="560">
        <v>0</v>
      </c>
      <c r="Y736" s="560">
        <v>0</v>
      </c>
      <c r="Z736" s="560">
        <v>0</v>
      </c>
      <c r="AA736" s="119">
        <f>INDEX('SPECIAL CONDITIONS '!$A$9:$D$174,MATCH('PRINT TARIFF'!$E736,'SPECIAL CONDITIONS '!$C$9:$C$174,0),MATCH("ID",'SPECIAL CONDITIONS '!$A$8:$D$8,0))</f>
        <v>165</v>
      </c>
      <c r="AB736" s="117" t="s">
        <v>223</v>
      </c>
      <c r="AC736" s="120" t="s">
        <v>224</v>
      </c>
      <c r="AD736" s="120" t="s">
        <v>225</v>
      </c>
      <c r="AE736" s="120">
        <v>1000</v>
      </c>
      <c r="AF736" s="121">
        <f>HOME!$F$18</f>
        <v>46204</v>
      </c>
      <c r="AG736" s="121">
        <f>HOME!$L$18</f>
        <v>46217</v>
      </c>
      <c r="AH736" s="122"/>
      <c r="AI736" s="176"/>
      <c r="AJ736" s="172"/>
      <c r="AK736" s="193"/>
      <c r="AL736" s="602"/>
      <c r="AM736" s="122"/>
      <c r="AN736" s="122"/>
      <c r="AO736" s="123"/>
      <c r="AP736" s="123"/>
      <c r="AQ736" s="123"/>
      <c r="AR736" s="123"/>
      <c r="AS736" s="123"/>
      <c r="AT736" s="123"/>
      <c r="AU736" s="123"/>
      <c r="AV736" s="123"/>
      <c r="AW736" s="123"/>
      <c r="AX736" s="123"/>
      <c r="AY736" s="123"/>
      <c r="AZ736" s="123"/>
      <c r="BA736" s="123"/>
      <c r="BB736" s="123"/>
      <c r="BC736" s="123"/>
    </row>
    <row r="737" spans="1:55" s="124" customFormat="1" ht="24" x14ac:dyDescent="0.2">
      <c r="A737" s="165" t="s">
        <v>439</v>
      </c>
      <c r="B737" s="544" t="s">
        <v>235</v>
      </c>
      <c r="C737" s="618" t="s">
        <v>128</v>
      </c>
      <c r="D737" s="493" t="s">
        <v>420</v>
      </c>
      <c r="E737" s="411" t="s">
        <v>462</v>
      </c>
      <c r="F737" s="565" t="s">
        <v>326</v>
      </c>
      <c r="G737" s="611"/>
      <c r="H737" s="557" t="s">
        <v>39</v>
      </c>
      <c r="I737" s="650">
        <v>45</v>
      </c>
      <c r="J737" s="650">
        <v>45</v>
      </c>
      <c r="K737" s="650">
        <v>45</v>
      </c>
      <c r="L737" s="550" t="s">
        <v>2036</v>
      </c>
      <c r="M737" s="558" t="s">
        <v>291</v>
      </c>
      <c r="N737" s="558">
        <v>30</v>
      </c>
      <c r="O737" s="559">
        <v>0</v>
      </c>
      <c r="P737" s="564">
        <v>0</v>
      </c>
      <c r="Q737" s="631">
        <v>20</v>
      </c>
      <c r="R737" s="632">
        <v>0</v>
      </c>
      <c r="S737" s="563">
        <v>0</v>
      </c>
      <c r="T737" s="560">
        <v>10</v>
      </c>
      <c r="U737" s="560">
        <v>10</v>
      </c>
      <c r="V737" s="560">
        <v>0</v>
      </c>
      <c r="W737" s="560">
        <v>0</v>
      </c>
      <c r="X737" s="560">
        <v>0</v>
      </c>
      <c r="Y737" s="560">
        <v>0</v>
      </c>
      <c r="Z737" s="560">
        <v>0</v>
      </c>
      <c r="AA737" s="119">
        <f>INDEX('SPECIAL CONDITIONS '!$A$9:$D$174,MATCH('PRINT TARIFF'!$E737,'SPECIAL CONDITIONS '!$C$9:$C$174,0),MATCH("ID",'SPECIAL CONDITIONS '!$A$8:$D$8,0))</f>
        <v>166</v>
      </c>
      <c r="AB737" s="117" t="s">
        <v>223</v>
      </c>
      <c r="AC737" s="120" t="s">
        <v>224</v>
      </c>
      <c r="AD737" s="120" t="s">
        <v>225</v>
      </c>
      <c r="AE737" s="120">
        <v>1000</v>
      </c>
      <c r="AF737" s="121">
        <f>HOME!$F$18</f>
        <v>46204</v>
      </c>
      <c r="AG737" s="121">
        <f>HOME!$L$18</f>
        <v>46217</v>
      </c>
      <c r="AH737" s="122"/>
      <c r="AI737" s="176"/>
      <c r="AJ737" s="172"/>
      <c r="AK737" s="193"/>
      <c r="AL737" s="602"/>
      <c r="AM737" s="122"/>
      <c r="AN737" s="122"/>
      <c r="AO737" s="123"/>
      <c r="AP737" s="123"/>
      <c r="AQ737" s="123"/>
      <c r="AR737" s="123"/>
      <c r="AS737" s="123"/>
      <c r="AT737" s="123"/>
      <c r="AU737" s="123"/>
      <c r="AV737" s="123"/>
      <c r="AW737" s="123"/>
      <c r="AX737" s="123"/>
      <c r="AY737" s="123"/>
      <c r="AZ737" s="123"/>
      <c r="BA737" s="123"/>
      <c r="BB737" s="123"/>
      <c r="BC737" s="123"/>
    </row>
    <row r="738" spans="1:55" s="124" customFormat="1" ht="24" x14ac:dyDescent="0.2">
      <c r="A738" s="165" t="s">
        <v>438</v>
      </c>
      <c r="B738" s="544" t="s">
        <v>236</v>
      </c>
      <c r="C738" s="618" t="s">
        <v>128</v>
      </c>
      <c r="D738" s="493" t="s">
        <v>420</v>
      </c>
      <c r="E738" s="411" t="s">
        <v>462</v>
      </c>
      <c r="F738" s="565" t="s">
        <v>326</v>
      </c>
      <c r="G738" s="611"/>
      <c r="H738" s="557" t="s">
        <v>39</v>
      </c>
      <c r="I738" s="650">
        <v>24</v>
      </c>
      <c r="J738" s="650">
        <v>24</v>
      </c>
      <c r="K738" s="650">
        <v>24</v>
      </c>
      <c r="L738" s="550" t="s">
        <v>2310</v>
      </c>
      <c r="M738" s="558"/>
      <c r="N738" s="558">
        <v>25</v>
      </c>
      <c r="O738" s="559">
        <v>0</v>
      </c>
      <c r="P738" s="564">
        <v>0</v>
      </c>
      <c r="Q738" s="631">
        <v>20</v>
      </c>
      <c r="R738" s="632">
        <v>0</v>
      </c>
      <c r="S738" s="563">
        <v>0</v>
      </c>
      <c r="T738" s="560">
        <v>7</v>
      </c>
      <c r="U738" s="560">
        <v>10</v>
      </c>
      <c r="V738" s="560">
        <v>0</v>
      </c>
      <c r="W738" s="560">
        <v>0</v>
      </c>
      <c r="X738" s="560">
        <v>0</v>
      </c>
      <c r="Y738" s="560">
        <v>0</v>
      </c>
      <c r="Z738" s="560">
        <v>0</v>
      </c>
      <c r="AA738" s="119">
        <f>INDEX('SPECIAL CONDITIONS '!$A$9:$D$174,MATCH('PRINT TARIFF'!$E738,'SPECIAL CONDITIONS '!$C$9:$C$174,0),MATCH("ID",'SPECIAL CONDITIONS '!$A$8:$D$8,0))</f>
        <v>166</v>
      </c>
      <c r="AB738" s="117" t="s">
        <v>223</v>
      </c>
      <c r="AC738" s="120" t="s">
        <v>224</v>
      </c>
      <c r="AD738" s="120" t="s">
        <v>225</v>
      </c>
      <c r="AE738" s="120">
        <v>1000</v>
      </c>
      <c r="AF738" s="121">
        <f>HOME!$F$18</f>
        <v>46204</v>
      </c>
      <c r="AG738" s="121">
        <f>HOME!$L$18</f>
        <v>46217</v>
      </c>
      <c r="AH738" s="122"/>
      <c r="AI738" s="176"/>
      <c r="AJ738" s="172"/>
      <c r="AK738" s="193"/>
      <c r="AL738" s="602"/>
      <c r="AM738" s="122"/>
      <c r="AN738" s="122"/>
      <c r="AO738" s="123"/>
      <c r="AP738" s="123"/>
      <c r="AQ738" s="123"/>
      <c r="AR738" s="123"/>
      <c r="AS738" s="123"/>
      <c r="AT738" s="123"/>
      <c r="AU738" s="123"/>
      <c r="AV738" s="123"/>
      <c r="AW738" s="123"/>
      <c r="AX738" s="123"/>
      <c r="AY738" s="123"/>
      <c r="AZ738" s="123"/>
      <c r="BA738" s="123"/>
      <c r="BB738" s="123"/>
      <c r="BC738" s="123"/>
    </row>
    <row r="739" spans="1:55" s="124" customFormat="1" ht="24" x14ac:dyDescent="0.2">
      <c r="A739" s="165" t="s">
        <v>440</v>
      </c>
      <c r="B739" s="544" t="s">
        <v>237</v>
      </c>
      <c r="C739" s="618" t="s">
        <v>128</v>
      </c>
      <c r="D739" s="493" t="s">
        <v>420</v>
      </c>
      <c r="E739" s="411" t="s">
        <v>462</v>
      </c>
      <c r="F739" s="565" t="s">
        <v>326</v>
      </c>
      <c r="G739" s="611"/>
      <c r="H739" s="557" t="s">
        <v>39</v>
      </c>
      <c r="I739" s="650">
        <v>24</v>
      </c>
      <c r="J739" s="650">
        <v>24</v>
      </c>
      <c r="K739" s="650">
        <v>24</v>
      </c>
      <c r="L739" s="550" t="s">
        <v>2310</v>
      </c>
      <c r="M739" s="558"/>
      <c r="N739" s="558">
        <v>18</v>
      </c>
      <c r="O739" s="559">
        <v>0</v>
      </c>
      <c r="P739" s="564">
        <v>0</v>
      </c>
      <c r="Q739" s="631">
        <v>20</v>
      </c>
      <c r="R739" s="632">
        <v>0</v>
      </c>
      <c r="S739" s="563">
        <v>0</v>
      </c>
      <c r="T739" s="560">
        <v>7</v>
      </c>
      <c r="U739" s="560">
        <v>10</v>
      </c>
      <c r="V739" s="560">
        <v>0</v>
      </c>
      <c r="W739" s="560">
        <v>0</v>
      </c>
      <c r="X739" s="560">
        <v>0</v>
      </c>
      <c r="Y739" s="560">
        <v>0</v>
      </c>
      <c r="Z739" s="560">
        <v>0</v>
      </c>
      <c r="AA739" s="119">
        <f>INDEX('SPECIAL CONDITIONS '!$A$9:$D$174,MATCH('PRINT TARIFF'!$E739,'SPECIAL CONDITIONS '!$C$9:$C$174,0),MATCH("ID",'SPECIAL CONDITIONS '!$A$8:$D$8,0))</f>
        <v>166</v>
      </c>
      <c r="AB739" s="117" t="s">
        <v>223</v>
      </c>
      <c r="AC739" s="120" t="s">
        <v>224</v>
      </c>
      <c r="AD739" s="120" t="s">
        <v>225</v>
      </c>
      <c r="AE739" s="120">
        <v>1000</v>
      </c>
      <c r="AF739" s="121">
        <f>HOME!$F$18</f>
        <v>46204</v>
      </c>
      <c r="AG739" s="121">
        <f>HOME!$L$18</f>
        <v>46217</v>
      </c>
      <c r="AH739" s="122"/>
      <c r="AI739" s="176"/>
      <c r="AJ739" s="172"/>
      <c r="AK739" s="193"/>
      <c r="AL739" s="602"/>
      <c r="AM739" s="122"/>
      <c r="AN739" s="122"/>
      <c r="AO739" s="123"/>
      <c r="AP739" s="123"/>
      <c r="AQ739" s="123"/>
      <c r="AR739" s="123"/>
      <c r="AS739" s="123"/>
      <c r="AT739" s="123"/>
      <c r="AU739" s="123"/>
      <c r="AV739" s="123"/>
      <c r="AW739" s="123"/>
      <c r="AX739" s="123"/>
      <c r="AY739" s="123"/>
      <c r="AZ739" s="123"/>
      <c r="BA739" s="123"/>
      <c r="BB739" s="123"/>
      <c r="BC739" s="123"/>
    </row>
    <row r="740" spans="1:55" s="124" customFormat="1" ht="24" x14ac:dyDescent="0.2">
      <c r="A740" s="165" t="s">
        <v>437</v>
      </c>
      <c r="B740" s="544" t="s">
        <v>238</v>
      </c>
      <c r="C740" s="618" t="s">
        <v>128</v>
      </c>
      <c r="D740" s="493" t="s">
        <v>420</v>
      </c>
      <c r="E740" s="411" t="s">
        <v>462</v>
      </c>
      <c r="F740" s="565" t="s">
        <v>326</v>
      </c>
      <c r="G740" s="611"/>
      <c r="H740" s="557" t="s">
        <v>39</v>
      </c>
      <c r="I740" s="650">
        <v>24</v>
      </c>
      <c r="J740" s="650">
        <v>24</v>
      </c>
      <c r="K740" s="650">
        <v>24</v>
      </c>
      <c r="L740" s="550" t="s">
        <v>2310</v>
      </c>
      <c r="M740" s="558"/>
      <c r="N740" s="558">
        <v>17</v>
      </c>
      <c r="O740" s="559">
        <v>0</v>
      </c>
      <c r="P740" s="564">
        <v>0</v>
      </c>
      <c r="Q740" s="631">
        <v>20</v>
      </c>
      <c r="R740" s="632">
        <v>0</v>
      </c>
      <c r="S740" s="563">
        <v>0</v>
      </c>
      <c r="T740" s="560">
        <v>7</v>
      </c>
      <c r="U740" s="560">
        <v>10</v>
      </c>
      <c r="V740" s="560">
        <v>0</v>
      </c>
      <c r="W740" s="560">
        <v>0</v>
      </c>
      <c r="X740" s="560">
        <v>0</v>
      </c>
      <c r="Y740" s="560">
        <v>0</v>
      </c>
      <c r="Z740" s="560">
        <v>0</v>
      </c>
      <c r="AA740" s="119">
        <f>INDEX('SPECIAL CONDITIONS '!$A$9:$D$174,MATCH('PRINT TARIFF'!$E740,'SPECIAL CONDITIONS '!$C$9:$C$174,0),MATCH("ID",'SPECIAL CONDITIONS '!$A$8:$D$8,0))</f>
        <v>166</v>
      </c>
      <c r="AB740" s="117" t="s">
        <v>223</v>
      </c>
      <c r="AC740" s="120" t="s">
        <v>224</v>
      </c>
      <c r="AD740" s="120" t="s">
        <v>225</v>
      </c>
      <c r="AE740" s="120">
        <v>1000</v>
      </c>
      <c r="AF740" s="121">
        <f>HOME!$F$18</f>
        <v>46204</v>
      </c>
      <c r="AG740" s="121">
        <f>HOME!$L$18</f>
        <v>46217</v>
      </c>
      <c r="AH740" s="122"/>
      <c r="AI740" s="176"/>
      <c r="AJ740" s="172"/>
      <c r="AK740" s="193"/>
      <c r="AL740" s="602"/>
      <c r="AM740" s="122"/>
      <c r="AN740" s="122"/>
      <c r="AO740" s="123"/>
      <c r="AP740" s="123"/>
      <c r="AQ740" s="123"/>
      <c r="AR740" s="123"/>
      <c r="AS740" s="123"/>
      <c r="AT740" s="123"/>
      <c r="AU740" s="123"/>
      <c r="AV740" s="123"/>
      <c r="AW740" s="123"/>
      <c r="AX740" s="123"/>
      <c r="AY740" s="123"/>
      <c r="AZ740" s="123"/>
      <c r="BA740" s="123"/>
      <c r="BB740" s="123"/>
      <c r="BC740" s="123"/>
    </row>
    <row r="741" spans="1:55" s="124" customFormat="1" ht="24" x14ac:dyDescent="0.2">
      <c r="A741" s="165" t="s">
        <v>436</v>
      </c>
      <c r="B741" s="544" t="s">
        <v>239</v>
      </c>
      <c r="C741" s="618" t="s">
        <v>128</v>
      </c>
      <c r="D741" s="493" t="s">
        <v>420</v>
      </c>
      <c r="E741" s="411" t="s">
        <v>462</v>
      </c>
      <c r="F741" s="565" t="s">
        <v>326</v>
      </c>
      <c r="G741" s="611"/>
      <c r="H741" s="557" t="s">
        <v>39</v>
      </c>
      <c r="I741" s="650">
        <v>24</v>
      </c>
      <c r="J741" s="650">
        <v>24</v>
      </c>
      <c r="K741" s="650">
        <v>24</v>
      </c>
      <c r="L741" s="550" t="s">
        <v>2310</v>
      </c>
      <c r="M741" s="558"/>
      <c r="N741" s="558">
        <v>19</v>
      </c>
      <c r="O741" s="559">
        <v>0</v>
      </c>
      <c r="P741" s="564">
        <v>0</v>
      </c>
      <c r="Q741" s="631">
        <v>20</v>
      </c>
      <c r="R741" s="632">
        <v>0</v>
      </c>
      <c r="S741" s="563">
        <v>0</v>
      </c>
      <c r="T741" s="560">
        <v>7</v>
      </c>
      <c r="U741" s="560">
        <v>10</v>
      </c>
      <c r="V741" s="560">
        <v>0</v>
      </c>
      <c r="W741" s="560">
        <v>0</v>
      </c>
      <c r="X741" s="560">
        <v>0</v>
      </c>
      <c r="Y741" s="560">
        <v>0</v>
      </c>
      <c r="Z741" s="560">
        <v>0</v>
      </c>
      <c r="AA741" s="119">
        <f>INDEX('SPECIAL CONDITIONS '!$A$9:$D$174,MATCH('PRINT TARIFF'!$E741,'SPECIAL CONDITIONS '!$C$9:$C$174,0),MATCH("ID",'SPECIAL CONDITIONS '!$A$8:$D$8,0))</f>
        <v>166</v>
      </c>
      <c r="AB741" s="117" t="s">
        <v>223</v>
      </c>
      <c r="AC741" s="120" t="s">
        <v>224</v>
      </c>
      <c r="AD741" s="120" t="s">
        <v>225</v>
      </c>
      <c r="AE741" s="120">
        <v>1000</v>
      </c>
      <c r="AF741" s="121">
        <f>HOME!$F$18</f>
        <v>46204</v>
      </c>
      <c r="AG741" s="121">
        <f>HOME!$L$18</f>
        <v>46217</v>
      </c>
      <c r="AH741" s="122"/>
      <c r="AI741" s="176"/>
      <c r="AJ741" s="172"/>
      <c r="AK741" s="193"/>
      <c r="AL741" s="602"/>
      <c r="AM741" s="122"/>
      <c r="AN741" s="122"/>
      <c r="AO741" s="123"/>
      <c r="AP741" s="123"/>
      <c r="AQ741" s="123"/>
      <c r="AR741" s="123"/>
      <c r="AS741" s="123"/>
      <c r="AT741" s="123"/>
      <c r="AU741" s="123"/>
      <c r="AV741" s="123"/>
      <c r="AW741" s="123"/>
      <c r="AX741" s="123"/>
      <c r="AY741" s="123"/>
      <c r="AZ741" s="123"/>
      <c r="BA741" s="123"/>
      <c r="BB741" s="123"/>
      <c r="BC741" s="123"/>
    </row>
    <row r="742" spans="1:55" ht="24" x14ac:dyDescent="0.2">
      <c r="A742" s="165" t="s">
        <v>439</v>
      </c>
      <c r="B742" s="544" t="s">
        <v>235</v>
      </c>
      <c r="C742" s="618" t="s">
        <v>128</v>
      </c>
      <c r="D742" s="493" t="s">
        <v>110</v>
      </c>
      <c r="E742" s="411" t="s">
        <v>351</v>
      </c>
      <c r="F742" s="565" t="s">
        <v>247</v>
      </c>
      <c r="G742" s="611"/>
      <c r="H742" s="586" t="s">
        <v>39</v>
      </c>
      <c r="I742" s="650">
        <v>46</v>
      </c>
      <c r="J742" s="650">
        <v>46</v>
      </c>
      <c r="K742" s="650">
        <v>66</v>
      </c>
      <c r="L742" s="550" t="s">
        <v>2305</v>
      </c>
      <c r="M742" s="560" t="s">
        <v>1129</v>
      </c>
      <c r="N742" s="558">
        <v>25</v>
      </c>
      <c r="O742" s="559">
        <v>0</v>
      </c>
      <c r="P742" s="564">
        <v>0</v>
      </c>
      <c r="Q742" s="564">
        <v>20</v>
      </c>
      <c r="R742" s="632">
        <v>0</v>
      </c>
      <c r="S742" s="563">
        <v>0</v>
      </c>
      <c r="T742" s="560">
        <v>7</v>
      </c>
      <c r="U742" s="560">
        <v>0</v>
      </c>
      <c r="V742" s="560">
        <v>0</v>
      </c>
      <c r="W742" s="560">
        <v>0</v>
      </c>
      <c r="X742" s="560">
        <v>0</v>
      </c>
      <c r="Y742" s="560">
        <v>0</v>
      </c>
      <c r="Z742" s="560">
        <v>0</v>
      </c>
      <c r="AA742" s="119">
        <f>INDEX('SPECIAL CONDITIONS '!$A$9:$D$174,MATCH('PRINT TARIFF'!$E742,'SPECIAL CONDITIONS '!$C$9:$C$174,0),MATCH("ID",'SPECIAL CONDITIONS '!$A$8:$D$8,0))</f>
        <v>16</v>
      </c>
      <c r="AB742" s="117" t="s">
        <v>223</v>
      </c>
      <c r="AC742" s="120" t="s">
        <v>224</v>
      </c>
      <c r="AD742" s="120" t="s">
        <v>225</v>
      </c>
      <c r="AE742" s="120">
        <v>1000</v>
      </c>
      <c r="AF742" s="121">
        <f>HOME!$F$18</f>
        <v>46204</v>
      </c>
      <c r="AG742" s="121">
        <f>HOME!$L$18</f>
        <v>46217</v>
      </c>
      <c r="AI742" s="176"/>
      <c r="AJ742" s="118"/>
      <c r="AK742" s="193"/>
      <c r="AL742" s="602"/>
      <c r="AM742" s="122"/>
      <c r="AN742" s="122"/>
      <c r="AO742" s="123"/>
      <c r="AP742" s="123"/>
      <c r="AQ742" s="123"/>
      <c r="AR742" s="123"/>
      <c r="AS742" s="123"/>
      <c r="AT742" s="123"/>
      <c r="AU742" s="123"/>
      <c r="AV742" s="123"/>
      <c r="AW742" s="123"/>
      <c r="AX742" s="123"/>
      <c r="AY742" s="123"/>
      <c r="AZ742" s="123"/>
      <c r="BA742" s="123"/>
      <c r="BB742" s="123"/>
      <c r="BC742" s="123"/>
    </row>
    <row r="743" spans="1:55" ht="24" x14ac:dyDescent="0.2">
      <c r="A743" s="165" t="s">
        <v>439</v>
      </c>
      <c r="B743" s="544" t="s">
        <v>235</v>
      </c>
      <c r="C743" s="618" t="s">
        <v>128</v>
      </c>
      <c r="D743" s="493" t="s">
        <v>110</v>
      </c>
      <c r="E743" s="411" t="s">
        <v>183</v>
      </c>
      <c r="F743" s="565" t="s">
        <v>1131</v>
      </c>
      <c r="G743" s="611"/>
      <c r="H743" s="586" t="s">
        <v>39</v>
      </c>
      <c r="I743" s="650">
        <v>45</v>
      </c>
      <c r="J743" s="650">
        <v>45</v>
      </c>
      <c r="K743" s="650">
        <v>45</v>
      </c>
      <c r="L743" s="550" t="s">
        <v>2305</v>
      </c>
      <c r="M743" s="560" t="s">
        <v>1129</v>
      </c>
      <c r="N743" s="558">
        <v>25</v>
      </c>
      <c r="O743" s="559">
        <v>0</v>
      </c>
      <c r="P743" s="564">
        <v>0</v>
      </c>
      <c r="Q743" s="564">
        <v>20</v>
      </c>
      <c r="R743" s="632">
        <v>0</v>
      </c>
      <c r="S743" s="563">
        <v>0</v>
      </c>
      <c r="T743" s="560">
        <v>7</v>
      </c>
      <c r="U743" s="560">
        <v>0</v>
      </c>
      <c r="V743" s="560">
        <v>0</v>
      </c>
      <c r="W743" s="560">
        <v>0</v>
      </c>
      <c r="X743" s="560">
        <v>0</v>
      </c>
      <c r="Y743" s="560">
        <v>0</v>
      </c>
      <c r="Z743" s="560">
        <v>0</v>
      </c>
      <c r="AA743" s="119">
        <f>INDEX('SPECIAL CONDITIONS '!$A$9:$D$174,MATCH('PRINT TARIFF'!$E743,'SPECIAL CONDITIONS '!$C$9:$C$174,0),MATCH("ID",'SPECIAL CONDITIONS '!$A$8:$D$8,0))</f>
        <v>18</v>
      </c>
      <c r="AB743" s="117" t="s">
        <v>223</v>
      </c>
      <c r="AC743" s="120" t="s">
        <v>224</v>
      </c>
      <c r="AD743" s="120" t="s">
        <v>225</v>
      </c>
      <c r="AE743" s="120">
        <v>1000</v>
      </c>
      <c r="AF743" s="121">
        <f>HOME!$F$18</f>
        <v>46204</v>
      </c>
      <c r="AG743" s="121">
        <f>HOME!$L$18</f>
        <v>46217</v>
      </c>
      <c r="AI743" s="176"/>
      <c r="AJ743" s="118"/>
      <c r="AK743" s="193"/>
      <c r="AL743" s="602"/>
      <c r="AM743" s="122"/>
      <c r="AN743" s="122"/>
      <c r="AO743" s="123"/>
      <c r="AP743" s="123"/>
      <c r="AQ743" s="123"/>
      <c r="AR743" s="123"/>
      <c r="AS743" s="123"/>
      <c r="AT743" s="123"/>
      <c r="AU743" s="123"/>
      <c r="AV743" s="123"/>
      <c r="AW743" s="123"/>
      <c r="AX743" s="123"/>
      <c r="AY743" s="123"/>
      <c r="AZ743" s="123"/>
      <c r="BA743" s="123"/>
      <c r="BB743" s="123"/>
      <c r="BC743" s="123"/>
    </row>
    <row r="744" spans="1:55" ht="24" x14ac:dyDescent="0.2">
      <c r="A744" s="165" t="s">
        <v>439</v>
      </c>
      <c r="B744" s="544" t="s">
        <v>235</v>
      </c>
      <c r="C744" s="618" t="s">
        <v>128</v>
      </c>
      <c r="D744" s="493" t="s">
        <v>110</v>
      </c>
      <c r="E744" s="411" t="s">
        <v>1940</v>
      </c>
      <c r="F744" s="565" t="s">
        <v>1225</v>
      </c>
      <c r="G744" s="611"/>
      <c r="H744" s="586" t="s">
        <v>39</v>
      </c>
      <c r="I744" s="650">
        <v>46</v>
      </c>
      <c r="J744" s="650">
        <v>46</v>
      </c>
      <c r="K744" s="650">
        <v>66</v>
      </c>
      <c r="L744" s="550" t="s">
        <v>2305</v>
      </c>
      <c r="M744" s="560" t="s">
        <v>1129</v>
      </c>
      <c r="N744" s="558">
        <v>25</v>
      </c>
      <c r="O744" s="559">
        <v>0</v>
      </c>
      <c r="P744" s="564">
        <v>0</v>
      </c>
      <c r="Q744" s="564">
        <v>20</v>
      </c>
      <c r="R744" s="632">
        <v>0</v>
      </c>
      <c r="S744" s="563">
        <v>0</v>
      </c>
      <c r="T744" s="560">
        <v>7</v>
      </c>
      <c r="U744" s="560">
        <v>0</v>
      </c>
      <c r="V744" s="560">
        <v>0</v>
      </c>
      <c r="W744" s="560">
        <v>0</v>
      </c>
      <c r="X744" s="560">
        <v>0</v>
      </c>
      <c r="Y744" s="560">
        <v>0</v>
      </c>
      <c r="Z744" s="560">
        <v>0</v>
      </c>
      <c r="AA744" s="119">
        <f>INDEX('SPECIAL CONDITIONS '!$A$9:$D$174,MATCH('PRINT TARIFF'!$E744,'SPECIAL CONDITIONS '!$C$9:$C$174,0),MATCH("ID",'SPECIAL CONDITIONS '!$A$8:$D$8,0))</f>
        <v>19</v>
      </c>
      <c r="AB744" s="117" t="s">
        <v>223</v>
      </c>
      <c r="AC744" s="120" t="s">
        <v>224</v>
      </c>
      <c r="AD744" s="120" t="s">
        <v>225</v>
      </c>
      <c r="AE744" s="120">
        <v>1000</v>
      </c>
      <c r="AF744" s="121">
        <f>HOME!$F$18</f>
        <v>46204</v>
      </c>
      <c r="AG744" s="121">
        <f>HOME!$L$18</f>
        <v>46217</v>
      </c>
      <c r="AI744" s="176"/>
      <c r="AJ744" s="118"/>
      <c r="AK744" s="193"/>
      <c r="AL744" s="602"/>
      <c r="AM744" s="122"/>
      <c r="AN744" s="122"/>
      <c r="AO744" s="123"/>
      <c r="AP744" s="123"/>
      <c r="AQ744" s="123"/>
      <c r="AR744" s="123"/>
      <c r="AS744" s="123"/>
      <c r="AT744" s="123"/>
      <c r="AU744" s="123"/>
      <c r="AV744" s="123"/>
      <c r="AW744" s="123"/>
      <c r="AX744" s="123"/>
      <c r="AY744" s="123"/>
      <c r="AZ744" s="123"/>
      <c r="BA744" s="123"/>
      <c r="BB744" s="123"/>
      <c r="BC744" s="123"/>
    </row>
    <row r="745" spans="1:55" ht="24" x14ac:dyDescent="0.2">
      <c r="A745" s="165" t="s">
        <v>439</v>
      </c>
      <c r="B745" s="544" t="s">
        <v>235</v>
      </c>
      <c r="C745" s="618" t="s">
        <v>128</v>
      </c>
      <c r="D745" s="493" t="s">
        <v>110</v>
      </c>
      <c r="E745" s="411" t="s">
        <v>63</v>
      </c>
      <c r="F745" s="565" t="s">
        <v>248</v>
      </c>
      <c r="G745" s="611"/>
      <c r="H745" s="586" t="s">
        <v>39</v>
      </c>
      <c r="I745" s="650">
        <v>47</v>
      </c>
      <c r="J745" s="650">
        <v>47</v>
      </c>
      <c r="K745" s="650">
        <v>66</v>
      </c>
      <c r="L745" s="550" t="s">
        <v>2305</v>
      </c>
      <c r="M745" s="560" t="s">
        <v>1129</v>
      </c>
      <c r="N745" s="558">
        <v>25</v>
      </c>
      <c r="O745" s="559">
        <v>0</v>
      </c>
      <c r="P745" s="564">
        <v>0</v>
      </c>
      <c r="Q745" s="564">
        <v>20</v>
      </c>
      <c r="R745" s="632">
        <v>0</v>
      </c>
      <c r="S745" s="563">
        <v>0</v>
      </c>
      <c r="T745" s="560">
        <v>7</v>
      </c>
      <c r="U745" s="560">
        <v>0</v>
      </c>
      <c r="V745" s="560">
        <v>0</v>
      </c>
      <c r="W745" s="560">
        <v>0</v>
      </c>
      <c r="X745" s="560">
        <v>0</v>
      </c>
      <c r="Y745" s="560">
        <v>0</v>
      </c>
      <c r="Z745" s="560">
        <v>0</v>
      </c>
      <c r="AA745" s="119">
        <f>INDEX('SPECIAL CONDITIONS '!$A$9:$D$174,MATCH('PRINT TARIFF'!$E745,'SPECIAL CONDITIONS '!$C$9:$C$174,0),MATCH("ID",'SPECIAL CONDITIONS '!$A$8:$D$8,0))</f>
        <v>20</v>
      </c>
      <c r="AB745" s="117" t="s">
        <v>223</v>
      </c>
      <c r="AC745" s="120" t="s">
        <v>224</v>
      </c>
      <c r="AD745" s="120" t="s">
        <v>225</v>
      </c>
      <c r="AE745" s="120">
        <v>1000</v>
      </c>
      <c r="AF745" s="121">
        <f>HOME!$F$18</f>
        <v>46204</v>
      </c>
      <c r="AG745" s="121">
        <f>HOME!$L$18</f>
        <v>46217</v>
      </c>
      <c r="AI745" s="176"/>
      <c r="AJ745" s="118"/>
      <c r="AK745" s="193"/>
      <c r="AL745" s="602"/>
      <c r="AM745" s="122"/>
      <c r="AN745" s="122"/>
      <c r="AO745" s="123"/>
      <c r="AP745" s="123"/>
      <c r="AQ745" s="123"/>
      <c r="AR745" s="123"/>
      <c r="AS745" s="123"/>
      <c r="AT745" s="123"/>
      <c r="AU745" s="123"/>
      <c r="AV745" s="123"/>
      <c r="AW745" s="123"/>
      <c r="AX745" s="123"/>
      <c r="AY745" s="123"/>
      <c r="AZ745" s="123"/>
      <c r="BA745" s="123"/>
      <c r="BB745" s="123"/>
      <c r="BC745" s="123"/>
    </row>
    <row r="746" spans="1:55" ht="24" x14ac:dyDescent="0.2">
      <c r="A746" s="165" t="s">
        <v>439</v>
      </c>
      <c r="B746" s="544" t="s">
        <v>235</v>
      </c>
      <c r="C746" s="618" t="s">
        <v>128</v>
      </c>
      <c r="D746" s="493" t="s">
        <v>110</v>
      </c>
      <c r="E746" s="411" t="s">
        <v>350</v>
      </c>
      <c r="F746" s="565" t="s">
        <v>1132</v>
      </c>
      <c r="G746" s="611"/>
      <c r="H746" s="586" t="s">
        <v>39</v>
      </c>
      <c r="I746" s="650">
        <v>54</v>
      </c>
      <c r="J746" s="650">
        <v>54</v>
      </c>
      <c r="K746" s="650">
        <v>80</v>
      </c>
      <c r="L746" s="550" t="s">
        <v>2305</v>
      </c>
      <c r="M746" s="560" t="s">
        <v>1129</v>
      </c>
      <c r="N746" s="558">
        <v>25</v>
      </c>
      <c r="O746" s="559">
        <v>0</v>
      </c>
      <c r="P746" s="564">
        <v>0</v>
      </c>
      <c r="Q746" s="564">
        <v>20</v>
      </c>
      <c r="R746" s="632">
        <v>0</v>
      </c>
      <c r="S746" s="563">
        <v>0</v>
      </c>
      <c r="T746" s="560">
        <v>7</v>
      </c>
      <c r="U746" s="560">
        <v>0</v>
      </c>
      <c r="V746" s="560">
        <v>0</v>
      </c>
      <c r="W746" s="560">
        <v>0</v>
      </c>
      <c r="X746" s="560">
        <v>0</v>
      </c>
      <c r="Y746" s="560">
        <v>0</v>
      </c>
      <c r="Z746" s="560">
        <v>0</v>
      </c>
      <c r="AA746" s="119">
        <f>INDEX('SPECIAL CONDITIONS '!$A$9:$D$174,MATCH('PRINT TARIFF'!$E746,'SPECIAL CONDITIONS '!$C$9:$C$174,0),MATCH("ID",'SPECIAL CONDITIONS '!$A$8:$D$8,0))</f>
        <v>27</v>
      </c>
      <c r="AB746" s="117" t="s">
        <v>223</v>
      </c>
      <c r="AC746" s="120" t="s">
        <v>224</v>
      </c>
      <c r="AD746" s="120" t="s">
        <v>225</v>
      </c>
      <c r="AE746" s="120">
        <v>1000</v>
      </c>
      <c r="AF746" s="121">
        <f>HOME!$F$18</f>
        <v>46204</v>
      </c>
      <c r="AG746" s="121">
        <f>HOME!$L$18</f>
        <v>46217</v>
      </c>
      <c r="AI746" s="176"/>
      <c r="AJ746" s="118"/>
      <c r="AK746" s="193"/>
      <c r="AL746" s="602"/>
      <c r="AM746" s="122"/>
      <c r="AN746" s="122"/>
      <c r="AO746" s="123"/>
      <c r="AP746" s="123"/>
      <c r="AQ746" s="123"/>
      <c r="AR746" s="123"/>
      <c r="AS746" s="123"/>
      <c r="AT746" s="123"/>
      <c r="AU746" s="123"/>
      <c r="AV746" s="123"/>
      <c r="AW746" s="123"/>
      <c r="AX746" s="123"/>
      <c r="AY746" s="123"/>
      <c r="AZ746" s="123"/>
      <c r="BA746" s="123"/>
      <c r="BB746" s="123"/>
      <c r="BC746" s="123"/>
    </row>
    <row r="747" spans="1:55" ht="24" x14ac:dyDescent="0.2">
      <c r="A747" s="165" t="s">
        <v>439</v>
      </c>
      <c r="B747" s="544" t="s">
        <v>235</v>
      </c>
      <c r="C747" s="618" t="s">
        <v>128</v>
      </c>
      <c r="D747" s="493" t="s">
        <v>110</v>
      </c>
      <c r="E747" s="665" t="s">
        <v>54</v>
      </c>
      <c r="F747" s="565" t="s">
        <v>1129</v>
      </c>
      <c r="G747" s="609"/>
      <c r="H747" s="586" t="s">
        <v>39</v>
      </c>
      <c r="I747" s="668">
        <v>16</v>
      </c>
      <c r="J747" s="668">
        <v>16</v>
      </c>
      <c r="K747" s="668">
        <v>16</v>
      </c>
      <c r="L747" s="550" t="s">
        <v>173</v>
      </c>
      <c r="M747" s="558"/>
      <c r="N747" s="558">
        <v>25</v>
      </c>
      <c r="O747" s="559">
        <v>0</v>
      </c>
      <c r="P747" s="564">
        <v>0</v>
      </c>
      <c r="Q747" s="564">
        <v>20</v>
      </c>
      <c r="R747" s="632">
        <v>0</v>
      </c>
      <c r="S747" s="563">
        <v>0</v>
      </c>
      <c r="T747" s="560">
        <v>7</v>
      </c>
      <c r="U747" s="560">
        <v>0</v>
      </c>
      <c r="V747" s="560">
        <v>0</v>
      </c>
      <c r="W747" s="560">
        <v>0</v>
      </c>
      <c r="X747" s="560">
        <v>0</v>
      </c>
      <c r="Y747" s="560">
        <v>0</v>
      </c>
      <c r="Z747" s="560">
        <v>0</v>
      </c>
      <c r="AA747" s="119">
        <f>INDEX('SPECIAL CONDITIONS '!$A$9:$D$174,MATCH('PRINT TARIFF'!$E747,'SPECIAL CONDITIONS '!$C$9:$C$174,0),MATCH("ID",'SPECIAL CONDITIONS '!$A$8:$D$8,0))</f>
        <v>28</v>
      </c>
      <c r="AB747" s="117" t="s">
        <v>223</v>
      </c>
      <c r="AC747" s="120" t="s">
        <v>224</v>
      </c>
      <c r="AD747" s="120" t="s">
        <v>225</v>
      </c>
      <c r="AE747" s="120">
        <v>1000</v>
      </c>
      <c r="AF747" s="121">
        <f>HOME!$F$18</f>
        <v>46204</v>
      </c>
      <c r="AG747" s="121">
        <f>HOME!$L$18</f>
        <v>46217</v>
      </c>
      <c r="AI747" s="176"/>
      <c r="AJ747" s="118"/>
      <c r="AK747" s="193"/>
      <c r="AL747" s="602"/>
      <c r="AM747" s="122"/>
      <c r="AN747" s="122"/>
      <c r="AO747" s="123"/>
      <c r="AP747" s="123"/>
      <c r="AQ747" s="123"/>
      <c r="AR747" s="123"/>
      <c r="AS747" s="123"/>
      <c r="AT747" s="123"/>
      <c r="AU747" s="123"/>
      <c r="AV747" s="123"/>
      <c r="AW747" s="123"/>
      <c r="AX747" s="123"/>
      <c r="AY747" s="123"/>
      <c r="AZ747" s="123"/>
      <c r="BA747" s="123"/>
      <c r="BB747" s="123"/>
      <c r="BC747" s="123"/>
    </row>
    <row r="748" spans="1:55" ht="24" x14ac:dyDescent="0.2">
      <c r="A748" s="165" t="s">
        <v>439</v>
      </c>
      <c r="B748" s="544" t="s">
        <v>235</v>
      </c>
      <c r="C748" s="618" t="s">
        <v>128</v>
      </c>
      <c r="D748" s="493" t="s">
        <v>110</v>
      </c>
      <c r="E748" s="411" t="s">
        <v>429</v>
      </c>
      <c r="F748" s="565" t="s">
        <v>249</v>
      </c>
      <c r="G748" s="611"/>
      <c r="H748" s="586" t="s">
        <v>39</v>
      </c>
      <c r="I748" s="650">
        <v>52</v>
      </c>
      <c r="J748" s="650">
        <v>52</v>
      </c>
      <c r="K748" s="650">
        <v>70</v>
      </c>
      <c r="L748" s="550" t="s">
        <v>2305</v>
      </c>
      <c r="M748" s="560" t="s">
        <v>1129</v>
      </c>
      <c r="N748" s="558">
        <v>25</v>
      </c>
      <c r="O748" s="559">
        <v>0</v>
      </c>
      <c r="P748" s="564">
        <v>0</v>
      </c>
      <c r="Q748" s="564">
        <v>20</v>
      </c>
      <c r="R748" s="632">
        <v>0</v>
      </c>
      <c r="S748" s="563">
        <v>0</v>
      </c>
      <c r="T748" s="560">
        <v>7</v>
      </c>
      <c r="U748" s="560">
        <v>0</v>
      </c>
      <c r="V748" s="560">
        <v>0</v>
      </c>
      <c r="W748" s="560">
        <v>0</v>
      </c>
      <c r="X748" s="560">
        <v>0</v>
      </c>
      <c r="Y748" s="560">
        <v>0</v>
      </c>
      <c r="Z748" s="560">
        <v>0</v>
      </c>
      <c r="AA748" s="119">
        <f>INDEX('SPECIAL CONDITIONS '!$A$9:$D$174,MATCH('PRINT TARIFF'!$E748,'SPECIAL CONDITIONS '!$C$9:$C$174,0),MATCH("ID",'SPECIAL CONDITIONS '!$A$8:$D$8,0))</f>
        <v>29</v>
      </c>
      <c r="AB748" s="117" t="s">
        <v>223</v>
      </c>
      <c r="AC748" s="120" t="s">
        <v>224</v>
      </c>
      <c r="AD748" s="120" t="s">
        <v>225</v>
      </c>
      <c r="AE748" s="120">
        <v>1000</v>
      </c>
      <c r="AF748" s="121">
        <f>HOME!$F$18</f>
        <v>46204</v>
      </c>
      <c r="AG748" s="121">
        <f>HOME!$L$18</f>
        <v>46217</v>
      </c>
      <c r="AI748" s="176"/>
      <c r="AJ748" s="118"/>
      <c r="AK748" s="193"/>
      <c r="AL748" s="602"/>
      <c r="AM748" s="122"/>
      <c r="AN748" s="122"/>
      <c r="AO748" s="123"/>
      <c r="AP748" s="123"/>
      <c r="AQ748" s="123"/>
      <c r="AR748" s="123"/>
      <c r="AS748" s="123"/>
      <c r="AT748" s="123"/>
      <c r="AU748" s="123"/>
      <c r="AV748" s="123"/>
      <c r="AW748" s="123"/>
      <c r="AX748" s="123"/>
      <c r="AY748" s="123"/>
      <c r="AZ748" s="123"/>
      <c r="BA748" s="123"/>
      <c r="BB748" s="123"/>
      <c r="BC748" s="123"/>
    </row>
    <row r="749" spans="1:55" ht="24" x14ac:dyDescent="0.2">
      <c r="A749" s="165" t="s">
        <v>439</v>
      </c>
      <c r="B749" s="544" t="s">
        <v>235</v>
      </c>
      <c r="C749" s="618" t="s">
        <v>128</v>
      </c>
      <c r="D749" s="493" t="s">
        <v>110</v>
      </c>
      <c r="E749" s="411" t="s">
        <v>1997</v>
      </c>
      <c r="F749" s="565" t="s">
        <v>1134</v>
      </c>
      <c r="G749" s="611"/>
      <c r="H749" s="586" t="s">
        <v>39</v>
      </c>
      <c r="I749" s="650">
        <v>52</v>
      </c>
      <c r="J749" s="650">
        <v>52</v>
      </c>
      <c r="K749" s="650">
        <v>70</v>
      </c>
      <c r="L749" s="550" t="s">
        <v>2305</v>
      </c>
      <c r="M749" s="560" t="s">
        <v>1129</v>
      </c>
      <c r="N749" s="558">
        <v>25</v>
      </c>
      <c r="O749" s="559">
        <v>0</v>
      </c>
      <c r="P749" s="564">
        <v>0</v>
      </c>
      <c r="Q749" s="564">
        <v>20</v>
      </c>
      <c r="R749" s="632">
        <v>0</v>
      </c>
      <c r="S749" s="563">
        <v>0</v>
      </c>
      <c r="T749" s="560">
        <v>7</v>
      </c>
      <c r="U749" s="560">
        <v>0</v>
      </c>
      <c r="V749" s="560">
        <v>0</v>
      </c>
      <c r="W749" s="560">
        <v>0</v>
      </c>
      <c r="X749" s="560">
        <v>0</v>
      </c>
      <c r="Y749" s="560">
        <v>0</v>
      </c>
      <c r="Z749" s="560">
        <v>0</v>
      </c>
      <c r="AA749" s="119">
        <f>INDEX('SPECIAL CONDITIONS '!$A$9:$D$174,MATCH('PRINT TARIFF'!$E749,'SPECIAL CONDITIONS '!$C$9:$C$174,0),MATCH("ID",'SPECIAL CONDITIONS '!$A$8:$D$8,0))</f>
        <v>32</v>
      </c>
      <c r="AB749" s="117" t="s">
        <v>223</v>
      </c>
      <c r="AC749" s="120" t="s">
        <v>224</v>
      </c>
      <c r="AD749" s="120" t="s">
        <v>225</v>
      </c>
      <c r="AE749" s="120">
        <v>1000</v>
      </c>
      <c r="AF749" s="121">
        <f>HOME!$F$18</f>
        <v>46204</v>
      </c>
      <c r="AG749" s="121">
        <f>HOME!$L$18</f>
        <v>46217</v>
      </c>
      <c r="AI749" s="176"/>
      <c r="AJ749" s="118"/>
      <c r="AK749" s="193"/>
      <c r="AL749" s="602"/>
      <c r="AM749" s="122"/>
      <c r="AN749" s="122"/>
      <c r="AO749" s="123"/>
      <c r="AP749" s="123"/>
      <c r="AQ749" s="123"/>
      <c r="AR749" s="123"/>
      <c r="AS749" s="123"/>
      <c r="AT749" s="123"/>
      <c r="AU749" s="123"/>
      <c r="AV749" s="123"/>
      <c r="AW749" s="123"/>
      <c r="AX749" s="123"/>
      <c r="AY749" s="123"/>
      <c r="AZ749" s="123"/>
      <c r="BA749" s="123"/>
      <c r="BB749" s="123"/>
      <c r="BC749" s="123"/>
    </row>
    <row r="750" spans="1:55" ht="24" x14ac:dyDescent="0.2">
      <c r="A750" s="165" t="s">
        <v>439</v>
      </c>
      <c r="B750" s="544" t="s">
        <v>235</v>
      </c>
      <c r="C750" s="618" t="s">
        <v>128</v>
      </c>
      <c r="D750" s="493" t="s">
        <v>110</v>
      </c>
      <c r="E750" s="411" t="s">
        <v>430</v>
      </c>
      <c r="F750" s="565" t="s">
        <v>364</v>
      </c>
      <c r="G750" s="611"/>
      <c r="H750" s="586" t="s">
        <v>39</v>
      </c>
      <c r="I750" s="650">
        <v>52</v>
      </c>
      <c r="J750" s="650">
        <v>52</v>
      </c>
      <c r="K750" s="650">
        <v>70</v>
      </c>
      <c r="L750" s="550" t="s">
        <v>2305</v>
      </c>
      <c r="M750" s="560" t="s">
        <v>1129</v>
      </c>
      <c r="N750" s="558">
        <v>25</v>
      </c>
      <c r="O750" s="559">
        <v>0</v>
      </c>
      <c r="P750" s="564">
        <v>0</v>
      </c>
      <c r="Q750" s="564">
        <v>20</v>
      </c>
      <c r="R750" s="632">
        <v>0</v>
      </c>
      <c r="S750" s="563">
        <v>0</v>
      </c>
      <c r="T750" s="560">
        <v>7</v>
      </c>
      <c r="U750" s="560">
        <v>0</v>
      </c>
      <c r="V750" s="560">
        <v>0</v>
      </c>
      <c r="W750" s="560">
        <v>0</v>
      </c>
      <c r="X750" s="560">
        <v>0</v>
      </c>
      <c r="Y750" s="560">
        <v>0</v>
      </c>
      <c r="Z750" s="560">
        <v>0</v>
      </c>
      <c r="AA750" s="119">
        <f>INDEX('SPECIAL CONDITIONS '!$A$9:$D$174,MATCH('PRINT TARIFF'!$E750,'SPECIAL CONDITIONS '!$C$9:$C$174,0),MATCH("ID",'SPECIAL CONDITIONS '!$A$8:$D$8,0))</f>
        <v>34</v>
      </c>
      <c r="AB750" s="117" t="s">
        <v>223</v>
      </c>
      <c r="AC750" s="120" t="s">
        <v>224</v>
      </c>
      <c r="AD750" s="120" t="s">
        <v>225</v>
      </c>
      <c r="AE750" s="120">
        <v>1000</v>
      </c>
      <c r="AF750" s="121">
        <f>HOME!$F$18</f>
        <v>46204</v>
      </c>
      <c r="AG750" s="121">
        <f>HOME!$L$18</f>
        <v>46217</v>
      </c>
      <c r="AI750" s="176"/>
      <c r="AJ750" s="118"/>
      <c r="AK750" s="193"/>
      <c r="AL750" s="602"/>
      <c r="AM750" s="122"/>
      <c r="AN750" s="122"/>
      <c r="AO750" s="123"/>
      <c r="AP750" s="123"/>
      <c r="AQ750" s="123"/>
      <c r="AR750" s="123"/>
      <c r="AS750" s="123"/>
      <c r="AT750" s="123"/>
      <c r="AU750" s="123"/>
      <c r="AV750" s="123"/>
      <c r="AW750" s="123"/>
      <c r="AX750" s="123"/>
      <c r="AY750" s="123"/>
      <c r="AZ750" s="123"/>
      <c r="BA750" s="123"/>
      <c r="BB750" s="123"/>
      <c r="BC750" s="123"/>
    </row>
    <row r="751" spans="1:55" ht="24" x14ac:dyDescent="0.2">
      <c r="A751" s="165" t="s">
        <v>439</v>
      </c>
      <c r="B751" s="544" t="s">
        <v>235</v>
      </c>
      <c r="C751" s="618" t="s">
        <v>128</v>
      </c>
      <c r="D751" s="493" t="s">
        <v>110</v>
      </c>
      <c r="E751" s="411" t="s">
        <v>431</v>
      </c>
      <c r="F751" s="565" t="s">
        <v>250</v>
      </c>
      <c r="G751" s="611"/>
      <c r="H751" s="586" t="s">
        <v>39</v>
      </c>
      <c r="I751" s="650">
        <v>64</v>
      </c>
      <c r="J751" s="650">
        <v>64</v>
      </c>
      <c r="K751" s="650">
        <v>94</v>
      </c>
      <c r="L751" s="550" t="s">
        <v>2305</v>
      </c>
      <c r="M751" s="560" t="s">
        <v>1129</v>
      </c>
      <c r="N751" s="558">
        <v>25</v>
      </c>
      <c r="O751" s="559">
        <v>0</v>
      </c>
      <c r="P751" s="564">
        <v>0</v>
      </c>
      <c r="Q751" s="564">
        <v>20</v>
      </c>
      <c r="R751" s="632">
        <v>0</v>
      </c>
      <c r="S751" s="563">
        <v>0</v>
      </c>
      <c r="T751" s="560">
        <v>7</v>
      </c>
      <c r="U751" s="560">
        <v>0</v>
      </c>
      <c r="V751" s="560">
        <v>0</v>
      </c>
      <c r="W751" s="560">
        <v>0</v>
      </c>
      <c r="X751" s="560">
        <v>0</v>
      </c>
      <c r="Y751" s="560">
        <v>0</v>
      </c>
      <c r="Z751" s="560">
        <v>0</v>
      </c>
      <c r="AA751" s="119">
        <f>INDEX('SPECIAL CONDITIONS '!$A$9:$D$174,MATCH('PRINT TARIFF'!$E751,'SPECIAL CONDITIONS '!$C$9:$C$174,0),MATCH("ID",'SPECIAL CONDITIONS '!$A$8:$D$8,0))</f>
        <v>35</v>
      </c>
      <c r="AB751" s="117" t="s">
        <v>223</v>
      </c>
      <c r="AC751" s="120" t="s">
        <v>224</v>
      </c>
      <c r="AD751" s="120" t="s">
        <v>225</v>
      </c>
      <c r="AE751" s="120">
        <v>1000</v>
      </c>
      <c r="AF751" s="121">
        <f>HOME!$F$18</f>
        <v>46204</v>
      </c>
      <c r="AG751" s="121">
        <f>HOME!$L$18</f>
        <v>46217</v>
      </c>
      <c r="AI751" s="176"/>
      <c r="AJ751" s="118"/>
      <c r="AK751" s="193"/>
      <c r="AL751" s="602"/>
      <c r="AM751" s="122"/>
      <c r="AN751" s="122"/>
    </row>
    <row r="752" spans="1:55" s="123" customFormat="1" ht="12.75" customHeight="1" x14ac:dyDescent="0.2">
      <c r="A752" s="411" t="s">
        <v>439</v>
      </c>
      <c r="B752" s="544" t="s">
        <v>235</v>
      </c>
      <c r="C752" s="618" t="s">
        <v>2018</v>
      </c>
      <c r="D752" s="411" t="s">
        <v>135</v>
      </c>
      <c r="E752" s="411" t="s">
        <v>2122</v>
      </c>
      <c r="F752" s="565" t="s">
        <v>2123</v>
      </c>
      <c r="G752" s="610"/>
      <c r="H752" s="575" t="s">
        <v>39</v>
      </c>
      <c r="I752" s="630">
        <v>142</v>
      </c>
      <c r="J752" s="630">
        <v>142</v>
      </c>
      <c r="K752" s="630">
        <v>142</v>
      </c>
      <c r="L752" s="550" t="s">
        <v>2315</v>
      </c>
      <c r="M752" s="558" t="s">
        <v>242</v>
      </c>
      <c r="N752" s="558">
        <v>65</v>
      </c>
      <c r="O752" s="564">
        <v>0</v>
      </c>
      <c r="P752" s="631">
        <v>0</v>
      </c>
      <c r="Q752" s="631">
        <v>0</v>
      </c>
      <c r="R752" s="632">
        <v>0</v>
      </c>
      <c r="S752" s="563">
        <v>0</v>
      </c>
      <c r="T752" s="637">
        <v>15</v>
      </c>
      <c r="U752" s="560">
        <v>0</v>
      </c>
      <c r="V752" s="560">
        <v>0</v>
      </c>
      <c r="W752" s="560">
        <v>0</v>
      </c>
      <c r="X752" s="560">
        <v>0</v>
      </c>
      <c r="Y752" s="560">
        <v>0</v>
      </c>
      <c r="Z752" s="560">
        <v>0</v>
      </c>
      <c r="AA752" s="119">
        <f>INDEX('SPECIAL CONDITIONS '!$A$9:$D$174,MATCH('PRINT TARIFF'!$E752,'SPECIAL CONDITIONS '!$C$9:$C$174,0),MATCH("ID",'SPECIAL CONDITIONS '!$A$8:$D$8,0))</f>
        <v>46</v>
      </c>
      <c r="AB752" s="117" t="s">
        <v>223</v>
      </c>
      <c r="AC752" s="120" t="s">
        <v>224</v>
      </c>
      <c r="AD752" s="120" t="s">
        <v>225</v>
      </c>
      <c r="AE752" s="120">
        <v>1000</v>
      </c>
      <c r="AF752" s="121">
        <f>HOME!$F$18</f>
        <v>46204</v>
      </c>
      <c r="AG752" s="121">
        <f>HOME!$L$18</f>
        <v>46217</v>
      </c>
      <c r="AH752" s="122" t="b">
        <v>1</v>
      </c>
      <c r="AI752" s="176"/>
      <c r="AJ752" s="172"/>
      <c r="AK752" s="193"/>
      <c r="AL752" s="122"/>
      <c r="AM752" s="122"/>
      <c r="AN752" s="122"/>
    </row>
    <row r="753" spans="1:40" s="123" customFormat="1" ht="12.75" customHeight="1" x14ac:dyDescent="0.2">
      <c r="A753" s="411" t="s">
        <v>438</v>
      </c>
      <c r="B753" s="544" t="s">
        <v>236</v>
      </c>
      <c r="C753" s="618" t="s">
        <v>2018</v>
      </c>
      <c r="D753" s="411" t="s">
        <v>135</v>
      </c>
      <c r="E753" s="411" t="s">
        <v>2122</v>
      </c>
      <c r="F753" s="565" t="s">
        <v>2123</v>
      </c>
      <c r="G753" s="610"/>
      <c r="H753" s="575" t="s">
        <v>39</v>
      </c>
      <c r="I753" s="630">
        <v>147</v>
      </c>
      <c r="J753" s="630">
        <v>147</v>
      </c>
      <c r="K753" s="630">
        <v>147</v>
      </c>
      <c r="L753" s="550" t="s">
        <v>2315</v>
      </c>
      <c r="M753" s="558" t="s">
        <v>242</v>
      </c>
      <c r="N753" s="558">
        <v>79</v>
      </c>
      <c r="O753" s="564">
        <v>0</v>
      </c>
      <c r="P753" s="631">
        <v>0</v>
      </c>
      <c r="Q753" s="631">
        <v>0</v>
      </c>
      <c r="R753" s="632">
        <v>0</v>
      </c>
      <c r="S753" s="563">
        <v>0</v>
      </c>
      <c r="T753" s="637">
        <v>15</v>
      </c>
      <c r="U753" s="560">
        <v>0</v>
      </c>
      <c r="V753" s="560">
        <v>0</v>
      </c>
      <c r="W753" s="560">
        <v>0</v>
      </c>
      <c r="X753" s="560">
        <v>0</v>
      </c>
      <c r="Y753" s="560">
        <v>0</v>
      </c>
      <c r="Z753" s="560">
        <v>0</v>
      </c>
      <c r="AA753" s="119">
        <f>INDEX('SPECIAL CONDITIONS '!$A$9:$D$174,MATCH('PRINT TARIFF'!$E753,'SPECIAL CONDITIONS '!$C$9:$C$174,0),MATCH("ID",'SPECIAL CONDITIONS '!$A$8:$D$8,0))</f>
        <v>46</v>
      </c>
      <c r="AB753" s="117" t="s">
        <v>223</v>
      </c>
      <c r="AC753" s="120" t="s">
        <v>224</v>
      </c>
      <c r="AD753" s="120" t="s">
        <v>225</v>
      </c>
      <c r="AE753" s="120">
        <v>1000</v>
      </c>
      <c r="AF753" s="121">
        <f>HOME!$F$18</f>
        <v>46204</v>
      </c>
      <c r="AG753" s="121">
        <f>HOME!$L$18</f>
        <v>46217</v>
      </c>
      <c r="AH753" s="122" t="b">
        <v>1</v>
      </c>
      <c r="AI753" s="176"/>
      <c r="AJ753" s="172"/>
      <c r="AK753" s="193"/>
      <c r="AL753" s="122"/>
      <c r="AM753" s="122"/>
      <c r="AN753" s="122"/>
    </row>
    <row r="754" spans="1:40" s="123" customFormat="1" ht="12.75" customHeight="1" x14ac:dyDescent="0.2">
      <c r="A754" s="411" t="s">
        <v>440</v>
      </c>
      <c r="B754" s="544" t="s">
        <v>237</v>
      </c>
      <c r="C754" s="618" t="s">
        <v>2018</v>
      </c>
      <c r="D754" s="411" t="s">
        <v>135</v>
      </c>
      <c r="E754" s="411" t="s">
        <v>2122</v>
      </c>
      <c r="F754" s="565" t="s">
        <v>2123</v>
      </c>
      <c r="G754" s="610"/>
      <c r="H754" s="575" t="s">
        <v>39</v>
      </c>
      <c r="I754" s="630">
        <v>137</v>
      </c>
      <c r="J754" s="630">
        <v>137</v>
      </c>
      <c r="K754" s="630">
        <v>137</v>
      </c>
      <c r="L754" s="550" t="s">
        <v>2315</v>
      </c>
      <c r="M754" s="558" t="s">
        <v>242</v>
      </c>
      <c r="N754" s="558">
        <v>70</v>
      </c>
      <c r="O754" s="564">
        <v>0</v>
      </c>
      <c r="P754" s="631">
        <v>0</v>
      </c>
      <c r="Q754" s="631">
        <v>0</v>
      </c>
      <c r="R754" s="632">
        <v>0</v>
      </c>
      <c r="S754" s="563">
        <v>0</v>
      </c>
      <c r="T754" s="637">
        <v>15</v>
      </c>
      <c r="U754" s="560">
        <v>0</v>
      </c>
      <c r="V754" s="560">
        <v>0</v>
      </c>
      <c r="W754" s="560">
        <v>0</v>
      </c>
      <c r="X754" s="560">
        <v>0</v>
      </c>
      <c r="Y754" s="560">
        <v>0</v>
      </c>
      <c r="Z754" s="560">
        <v>0</v>
      </c>
      <c r="AA754" s="119">
        <f>INDEX('SPECIAL CONDITIONS '!$A$9:$D$174,MATCH('PRINT TARIFF'!$E754,'SPECIAL CONDITIONS '!$C$9:$C$174,0),MATCH("ID",'SPECIAL CONDITIONS '!$A$8:$D$8,0))</f>
        <v>46</v>
      </c>
      <c r="AB754" s="117" t="s">
        <v>223</v>
      </c>
      <c r="AC754" s="120" t="s">
        <v>224</v>
      </c>
      <c r="AD754" s="120" t="s">
        <v>225</v>
      </c>
      <c r="AE754" s="120">
        <v>1000</v>
      </c>
      <c r="AF754" s="121">
        <f>HOME!$F$18</f>
        <v>46204</v>
      </c>
      <c r="AG754" s="121">
        <f>HOME!$L$18</f>
        <v>46217</v>
      </c>
      <c r="AH754" s="122" t="b">
        <v>1</v>
      </c>
      <c r="AI754" s="176"/>
      <c r="AJ754" s="172"/>
      <c r="AK754" s="193"/>
      <c r="AL754" s="122"/>
      <c r="AM754" s="122"/>
      <c r="AN754" s="122"/>
    </row>
    <row r="755" spans="1:40" s="123" customFormat="1" ht="12.75" customHeight="1" x14ac:dyDescent="0.2">
      <c r="A755" s="411" t="s">
        <v>437</v>
      </c>
      <c r="B755" s="544" t="s">
        <v>238</v>
      </c>
      <c r="C755" s="618" t="s">
        <v>2018</v>
      </c>
      <c r="D755" s="411" t="s">
        <v>135</v>
      </c>
      <c r="E755" s="411" t="s">
        <v>2122</v>
      </c>
      <c r="F755" s="569" t="s">
        <v>2123</v>
      </c>
      <c r="G755" s="610"/>
      <c r="H755" s="575" t="s">
        <v>39</v>
      </c>
      <c r="I755" s="630">
        <v>124</v>
      </c>
      <c r="J755" s="630">
        <v>124</v>
      </c>
      <c r="K755" s="630">
        <v>124</v>
      </c>
      <c r="L755" s="550" t="s">
        <v>2315</v>
      </c>
      <c r="M755" s="558" t="s">
        <v>242</v>
      </c>
      <c r="N755" s="558">
        <v>71</v>
      </c>
      <c r="O755" s="564">
        <v>0</v>
      </c>
      <c r="P755" s="631">
        <v>0</v>
      </c>
      <c r="Q755" s="631">
        <v>0</v>
      </c>
      <c r="R755" s="632">
        <v>0</v>
      </c>
      <c r="S755" s="563">
        <v>0</v>
      </c>
      <c r="T755" s="637">
        <v>15</v>
      </c>
      <c r="U755" s="560">
        <v>0</v>
      </c>
      <c r="V755" s="560">
        <v>0</v>
      </c>
      <c r="W755" s="560">
        <v>0</v>
      </c>
      <c r="X755" s="560">
        <v>0</v>
      </c>
      <c r="Y755" s="560">
        <v>0</v>
      </c>
      <c r="Z755" s="560">
        <v>0</v>
      </c>
      <c r="AA755" s="119">
        <f>INDEX('SPECIAL CONDITIONS '!$A$9:$D$174,MATCH('PRINT TARIFF'!$E755,'SPECIAL CONDITIONS '!$C$9:$C$174,0),MATCH("ID",'SPECIAL CONDITIONS '!$A$8:$D$8,0))</f>
        <v>46</v>
      </c>
      <c r="AB755" s="117" t="s">
        <v>223</v>
      </c>
      <c r="AC755" s="120" t="s">
        <v>224</v>
      </c>
      <c r="AD755" s="120" t="s">
        <v>225</v>
      </c>
      <c r="AE755" s="120">
        <v>1000</v>
      </c>
      <c r="AF755" s="121">
        <f>HOME!$F$18</f>
        <v>46204</v>
      </c>
      <c r="AG755" s="121">
        <f>HOME!$L$18</f>
        <v>46217</v>
      </c>
      <c r="AH755" s="122" t="b">
        <v>1</v>
      </c>
      <c r="AI755" s="176"/>
      <c r="AJ755" s="172"/>
      <c r="AK755" s="193"/>
      <c r="AL755" s="122"/>
      <c r="AM755" s="122"/>
      <c r="AN755" s="122"/>
    </row>
    <row r="756" spans="1:40" s="123" customFormat="1" ht="12.75" customHeight="1" x14ac:dyDescent="0.2">
      <c r="A756" s="411" t="s">
        <v>436</v>
      </c>
      <c r="B756" s="544" t="s">
        <v>239</v>
      </c>
      <c r="C756" s="618" t="s">
        <v>2018</v>
      </c>
      <c r="D756" s="411" t="s">
        <v>135</v>
      </c>
      <c r="E756" s="411" t="s">
        <v>2122</v>
      </c>
      <c r="F756" s="569" t="s">
        <v>2123</v>
      </c>
      <c r="G756" s="610"/>
      <c r="H756" s="575" t="s">
        <v>39</v>
      </c>
      <c r="I756" s="630">
        <v>124</v>
      </c>
      <c r="J756" s="630">
        <v>124</v>
      </c>
      <c r="K756" s="630">
        <v>124</v>
      </c>
      <c r="L756" s="550" t="s">
        <v>2315</v>
      </c>
      <c r="M756" s="558" t="s">
        <v>242</v>
      </c>
      <c r="N756" s="558">
        <v>66</v>
      </c>
      <c r="O756" s="564">
        <v>0</v>
      </c>
      <c r="P756" s="631">
        <v>0</v>
      </c>
      <c r="Q756" s="631">
        <v>0</v>
      </c>
      <c r="R756" s="632">
        <v>0</v>
      </c>
      <c r="S756" s="563">
        <v>0</v>
      </c>
      <c r="T756" s="637">
        <v>15</v>
      </c>
      <c r="U756" s="560">
        <v>0</v>
      </c>
      <c r="V756" s="560">
        <v>0</v>
      </c>
      <c r="W756" s="560">
        <v>0</v>
      </c>
      <c r="X756" s="560">
        <v>0</v>
      </c>
      <c r="Y756" s="560">
        <v>0</v>
      </c>
      <c r="Z756" s="560">
        <v>0</v>
      </c>
      <c r="AA756" s="119">
        <f>INDEX('SPECIAL CONDITIONS '!$A$9:$D$174,MATCH('PRINT TARIFF'!$E756,'SPECIAL CONDITIONS '!$C$9:$C$174,0),MATCH("ID",'SPECIAL CONDITIONS '!$A$8:$D$8,0))</f>
        <v>46</v>
      </c>
      <c r="AB756" s="117" t="s">
        <v>223</v>
      </c>
      <c r="AC756" s="120" t="s">
        <v>224</v>
      </c>
      <c r="AD756" s="120" t="s">
        <v>225</v>
      </c>
      <c r="AE756" s="120">
        <v>1000</v>
      </c>
      <c r="AF756" s="121">
        <f>HOME!$F$18</f>
        <v>46204</v>
      </c>
      <c r="AG756" s="121">
        <f>HOME!$L$18</f>
        <v>46217</v>
      </c>
      <c r="AH756" s="122" t="b">
        <v>1</v>
      </c>
      <c r="AI756" s="176"/>
      <c r="AJ756" s="172"/>
      <c r="AK756" s="193"/>
      <c r="AL756" s="122"/>
      <c r="AM756" s="122"/>
      <c r="AN756" s="122"/>
    </row>
    <row r="757" spans="1:40" s="238" customFormat="1" ht="12.75" customHeight="1" x14ac:dyDescent="0.2">
      <c r="A757" s="587" t="s">
        <v>439</v>
      </c>
      <c r="B757" s="587" t="s">
        <v>235</v>
      </c>
      <c r="C757" s="588" t="s">
        <v>91</v>
      </c>
      <c r="D757" s="588" t="s">
        <v>82</v>
      </c>
      <c r="E757" s="588" t="s">
        <v>2119</v>
      </c>
      <c r="F757" s="589" t="s">
        <v>363</v>
      </c>
      <c r="G757" s="612"/>
      <c r="H757" s="590" t="str">
        <f>H587</f>
        <v>USD</v>
      </c>
      <c r="I757" s="591">
        <v>111</v>
      </c>
      <c r="J757" s="591">
        <v>111</v>
      </c>
      <c r="K757" s="591">
        <v>111</v>
      </c>
      <c r="L757" s="585" t="s">
        <v>2236</v>
      </c>
      <c r="M757" s="590" t="s">
        <v>2324</v>
      </c>
      <c r="N757" s="590">
        <v>50</v>
      </c>
      <c r="O757" s="590">
        <v>0</v>
      </c>
      <c r="P757" s="590">
        <v>0</v>
      </c>
      <c r="Q757" s="590">
        <v>20</v>
      </c>
      <c r="R757" s="590">
        <v>0</v>
      </c>
      <c r="S757" s="590">
        <v>0</v>
      </c>
      <c r="T757" s="590">
        <v>12</v>
      </c>
      <c r="U757" s="590">
        <v>10</v>
      </c>
      <c r="V757" s="590">
        <v>0</v>
      </c>
      <c r="W757" s="590">
        <v>0</v>
      </c>
      <c r="X757" s="590">
        <v>0</v>
      </c>
      <c r="Y757" s="590">
        <v>0</v>
      </c>
      <c r="Z757" s="590">
        <v>0</v>
      </c>
      <c r="AA757" s="119">
        <f>INDEX('SPECIAL CONDITIONS '!$A$9:$D$174,MATCH('PRINT TARIFF'!$E757,'SPECIAL CONDITIONS '!$C$9:$C$174,0),MATCH("ID",'SPECIAL CONDITIONS '!$A$8:$D$8,0))</f>
        <v>138</v>
      </c>
      <c r="AB757" s="232" t="s">
        <v>223</v>
      </c>
      <c r="AC757" s="233" t="s">
        <v>224</v>
      </c>
      <c r="AD757" s="233" t="s">
        <v>225</v>
      </c>
      <c r="AE757" s="233">
        <v>1000</v>
      </c>
      <c r="AF757" s="234">
        <f>HOME!$F$18</f>
        <v>46204</v>
      </c>
      <c r="AG757" s="234">
        <f>HOME!$L$18</f>
        <v>46217</v>
      </c>
      <c r="AH757" s="235" t="b">
        <v>1</v>
      </c>
      <c r="AI757" s="231"/>
      <c r="AJ757" s="236"/>
      <c r="AK757" s="237"/>
      <c r="AL757" s="235"/>
      <c r="AM757" s="235"/>
      <c r="AN757" s="122"/>
    </row>
    <row r="758" spans="1:40" s="238" customFormat="1" ht="12.75" customHeight="1" x14ac:dyDescent="0.2">
      <c r="A758" s="587" t="s">
        <v>438</v>
      </c>
      <c r="B758" s="587" t="s">
        <v>236</v>
      </c>
      <c r="C758" s="588" t="s">
        <v>91</v>
      </c>
      <c r="D758" s="588" t="s">
        <v>82</v>
      </c>
      <c r="E758" s="588" t="s">
        <v>2119</v>
      </c>
      <c r="F758" s="589" t="s">
        <v>363</v>
      </c>
      <c r="G758" s="612"/>
      <c r="H758" s="590" t="str">
        <f t="shared" ref="H758:N761" si="0">H588</f>
        <v>USD</v>
      </c>
      <c r="I758" s="591">
        <v>111</v>
      </c>
      <c r="J758" s="591">
        <v>111</v>
      </c>
      <c r="K758" s="591">
        <v>111</v>
      </c>
      <c r="L758" s="585" t="s">
        <v>2310</v>
      </c>
      <c r="M758" s="590" t="s">
        <v>2324</v>
      </c>
      <c r="N758" s="590">
        <v>34</v>
      </c>
      <c r="O758" s="590">
        <v>0</v>
      </c>
      <c r="P758" s="590">
        <v>0</v>
      </c>
      <c r="Q758" s="590">
        <v>20</v>
      </c>
      <c r="R758" s="590">
        <v>0</v>
      </c>
      <c r="S758" s="590">
        <v>0</v>
      </c>
      <c r="T758" s="590">
        <v>12</v>
      </c>
      <c r="U758" s="590">
        <v>10</v>
      </c>
      <c r="V758" s="590">
        <v>0</v>
      </c>
      <c r="W758" s="590">
        <v>0</v>
      </c>
      <c r="X758" s="590">
        <v>0</v>
      </c>
      <c r="Y758" s="590">
        <v>0</v>
      </c>
      <c r="Z758" s="590">
        <v>0</v>
      </c>
      <c r="AA758" s="119">
        <f>INDEX('SPECIAL CONDITIONS '!$A$9:$D$174,MATCH('PRINT TARIFF'!$E758,'SPECIAL CONDITIONS '!$C$9:$C$174,0),MATCH("ID",'SPECIAL CONDITIONS '!$A$8:$D$8,0))</f>
        <v>138</v>
      </c>
      <c r="AB758" s="232" t="s">
        <v>223</v>
      </c>
      <c r="AC758" s="233" t="s">
        <v>224</v>
      </c>
      <c r="AD758" s="233" t="s">
        <v>225</v>
      </c>
      <c r="AE758" s="233">
        <v>1000</v>
      </c>
      <c r="AF758" s="234">
        <f>HOME!$F$18</f>
        <v>46204</v>
      </c>
      <c r="AG758" s="234">
        <f>HOME!$L$18</f>
        <v>46217</v>
      </c>
      <c r="AH758" s="235" t="b">
        <v>1</v>
      </c>
      <c r="AI758" s="231"/>
      <c r="AJ758" s="236"/>
      <c r="AK758" s="237"/>
      <c r="AL758" s="235"/>
      <c r="AM758" s="235"/>
      <c r="AN758" s="122"/>
    </row>
    <row r="759" spans="1:40" s="238" customFormat="1" ht="12.75" customHeight="1" x14ac:dyDescent="0.2">
      <c r="A759" s="587" t="s">
        <v>440</v>
      </c>
      <c r="B759" s="587" t="s">
        <v>237</v>
      </c>
      <c r="C759" s="588" t="s">
        <v>128</v>
      </c>
      <c r="D759" s="588" t="s">
        <v>82</v>
      </c>
      <c r="E759" s="588" t="s">
        <v>2119</v>
      </c>
      <c r="F759" s="589" t="s">
        <v>363</v>
      </c>
      <c r="G759" s="612"/>
      <c r="H759" s="590" t="str">
        <f t="shared" si="0"/>
        <v>USD</v>
      </c>
      <c r="I759" s="591">
        <v>86</v>
      </c>
      <c r="J759" s="591">
        <v>86</v>
      </c>
      <c r="K759" s="591">
        <v>86</v>
      </c>
      <c r="L759" s="585" t="s">
        <v>2036</v>
      </c>
      <c r="M759" s="590" t="s">
        <v>291</v>
      </c>
      <c r="N759" s="590">
        <v>36</v>
      </c>
      <c r="O759" s="590">
        <v>0</v>
      </c>
      <c r="P759" s="590">
        <v>0</v>
      </c>
      <c r="Q759" s="590">
        <v>20</v>
      </c>
      <c r="R759" s="590">
        <v>0</v>
      </c>
      <c r="S759" s="590">
        <v>0</v>
      </c>
      <c r="T759" s="590">
        <v>12</v>
      </c>
      <c r="U759" s="590">
        <v>0</v>
      </c>
      <c r="V759" s="590">
        <v>0</v>
      </c>
      <c r="W759" s="590">
        <v>0</v>
      </c>
      <c r="X759" s="590">
        <v>0</v>
      </c>
      <c r="Y759" s="590">
        <v>0</v>
      </c>
      <c r="Z759" s="590">
        <v>0</v>
      </c>
      <c r="AA759" s="119">
        <f>INDEX('SPECIAL CONDITIONS '!$A$9:$D$174,MATCH('PRINT TARIFF'!$E759,'SPECIAL CONDITIONS '!$C$9:$C$174,0),MATCH("ID",'SPECIAL CONDITIONS '!$A$8:$D$8,0))</f>
        <v>138</v>
      </c>
      <c r="AB759" s="232" t="s">
        <v>223</v>
      </c>
      <c r="AC759" s="233" t="s">
        <v>224</v>
      </c>
      <c r="AD759" s="233" t="s">
        <v>225</v>
      </c>
      <c r="AE759" s="233">
        <v>1000</v>
      </c>
      <c r="AF759" s="234">
        <f>HOME!$F$18</f>
        <v>46204</v>
      </c>
      <c r="AG759" s="234">
        <f>HOME!$L$18</f>
        <v>46217</v>
      </c>
      <c r="AH759" s="235" t="b">
        <v>1</v>
      </c>
      <c r="AI759" s="231"/>
      <c r="AJ759" s="236"/>
      <c r="AK759" s="237"/>
      <c r="AL759" s="235"/>
      <c r="AM759" s="235"/>
      <c r="AN759" s="122"/>
    </row>
    <row r="760" spans="1:40" s="238" customFormat="1" ht="12.75" customHeight="1" x14ac:dyDescent="0.2">
      <c r="A760" s="587" t="s">
        <v>437</v>
      </c>
      <c r="B760" s="587" t="s">
        <v>238</v>
      </c>
      <c r="C760" s="588" t="s">
        <v>91</v>
      </c>
      <c r="D760" s="588" t="s">
        <v>82</v>
      </c>
      <c r="E760" s="588" t="s">
        <v>2119</v>
      </c>
      <c r="F760" s="589" t="s">
        <v>363</v>
      </c>
      <c r="G760" s="612"/>
      <c r="H760" s="590" t="str">
        <f t="shared" si="0"/>
        <v>USD</v>
      </c>
      <c r="I760" s="591">
        <v>86</v>
      </c>
      <c r="J760" s="591">
        <v>86</v>
      </c>
      <c r="K760" s="591">
        <v>86</v>
      </c>
      <c r="L760" s="585" t="s">
        <v>173</v>
      </c>
      <c r="M760" s="590" t="s">
        <v>2324</v>
      </c>
      <c r="N760" s="590">
        <v>55</v>
      </c>
      <c r="O760" s="590">
        <v>0</v>
      </c>
      <c r="P760" s="590">
        <v>0</v>
      </c>
      <c r="Q760" s="590">
        <v>20</v>
      </c>
      <c r="R760" s="590">
        <v>0</v>
      </c>
      <c r="S760" s="590">
        <v>0</v>
      </c>
      <c r="T760" s="590">
        <v>12</v>
      </c>
      <c r="U760" s="590">
        <v>0</v>
      </c>
      <c r="V760" s="590">
        <v>0</v>
      </c>
      <c r="W760" s="590">
        <v>0</v>
      </c>
      <c r="X760" s="590">
        <v>0</v>
      </c>
      <c r="Y760" s="590">
        <v>0</v>
      </c>
      <c r="Z760" s="590">
        <v>0</v>
      </c>
      <c r="AA760" s="119">
        <f>INDEX('SPECIAL CONDITIONS '!$A$9:$D$174,MATCH('PRINT TARIFF'!$E760,'SPECIAL CONDITIONS '!$C$9:$C$174,0),MATCH("ID",'SPECIAL CONDITIONS '!$A$8:$D$8,0))</f>
        <v>138</v>
      </c>
      <c r="AB760" s="232" t="s">
        <v>223</v>
      </c>
      <c r="AC760" s="233" t="s">
        <v>224</v>
      </c>
      <c r="AD760" s="233" t="s">
        <v>225</v>
      </c>
      <c r="AE760" s="233">
        <v>1000</v>
      </c>
      <c r="AF760" s="234">
        <f>HOME!$F$18</f>
        <v>46204</v>
      </c>
      <c r="AG760" s="234">
        <f>HOME!$L$18</f>
        <v>46217</v>
      </c>
      <c r="AH760" s="235" t="b">
        <v>1</v>
      </c>
      <c r="AI760" s="231"/>
      <c r="AJ760" s="236"/>
      <c r="AK760" s="237"/>
      <c r="AL760" s="235"/>
      <c r="AM760" s="235"/>
      <c r="AN760" s="122"/>
    </row>
    <row r="761" spans="1:40" s="238" customFormat="1" ht="12.75" customHeight="1" x14ac:dyDescent="0.2">
      <c r="A761" s="587" t="s">
        <v>436</v>
      </c>
      <c r="B761" s="587" t="s">
        <v>239</v>
      </c>
      <c r="C761" s="588" t="s">
        <v>91</v>
      </c>
      <c r="D761" s="588" t="s">
        <v>82</v>
      </c>
      <c r="E761" s="588" t="s">
        <v>2119</v>
      </c>
      <c r="F761" s="589" t="s">
        <v>363</v>
      </c>
      <c r="G761" s="612"/>
      <c r="H761" s="590" t="str">
        <f t="shared" si="0"/>
        <v>USD</v>
      </c>
      <c r="I761" s="591">
        <v>86</v>
      </c>
      <c r="J761" s="591">
        <v>86</v>
      </c>
      <c r="K761" s="591">
        <v>86</v>
      </c>
      <c r="L761" s="585" t="s">
        <v>173</v>
      </c>
      <c r="M761" s="590" t="s">
        <v>2324</v>
      </c>
      <c r="N761" s="590">
        <v>50</v>
      </c>
      <c r="O761" s="590">
        <v>0</v>
      </c>
      <c r="P761" s="590">
        <v>0</v>
      </c>
      <c r="Q761" s="590">
        <v>20</v>
      </c>
      <c r="R761" s="590">
        <v>0</v>
      </c>
      <c r="S761" s="590">
        <v>0</v>
      </c>
      <c r="T761" s="590">
        <v>12</v>
      </c>
      <c r="U761" s="590">
        <v>0</v>
      </c>
      <c r="V761" s="590">
        <v>0</v>
      </c>
      <c r="W761" s="590">
        <v>0</v>
      </c>
      <c r="X761" s="590">
        <v>0</v>
      </c>
      <c r="Y761" s="590">
        <v>0</v>
      </c>
      <c r="Z761" s="590">
        <v>0</v>
      </c>
      <c r="AA761" s="119">
        <f>INDEX('SPECIAL CONDITIONS '!$A$9:$D$174,MATCH('PRINT TARIFF'!$E761,'SPECIAL CONDITIONS '!$C$9:$C$174,0),MATCH("ID",'SPECIAL CONDITIONS '!$A$8:$D$8,0))</f>
        <v>138</v>
      </c>
      <c r="AB761" s="232" t="s">
        <v>223</v>
      </c>
      <c r="AC761" s="233" t="s">
        <v>224</v>
      </c>
      <c r="AD761" s="233" t="s">
        <v>225</v>
      </c>
      <c r="AE761" s="233">
        <v>1000</v>
      </c>
      <c r="AF761" s="234">
        <f>HOME!$F$18</f>
        <v>46204</v>
      </c>
      <c r="AG761" s="234">
        <f>HOME!$L$18</f>
        <v>46217</v>
      </c>
      <c r="AH761" s="235" t="b">
        <v>1</v>
      </c>
      <c r="AI761" s="231"/>
      <c r="AJ761" s="236"/>
      <c r="AK761" s="237"/>
      <c r="AL761" s="235"/>
      <c r="AM761" s="235"/>
      <c r="AN761" s="122"/>
    </row>
    <row r="762" spans="1:40" s="238" customFormat="1" ht="12.75" customHeight="1" x14ac:dyDescent="0.2">
      <c r="A762" s="587" t="s">
        <v>439</v>
      </c>
      <c r="B762" s="587" t="s">
        <v>235</v>
      </c>
      <c r="C762" s="588" t="s">
        <v>2264</v>
      </c>
      <c r="D762" s="588" t="s">
        <v>119</v>
      </c>
      <c r="E762" s="588" t="s">
        <v>2120</v>
      </c>
      <c r="F762" s="589" t="s">
        <v>2117</v>
      </c>
      <c r="G762" s="612"/>
      <c r="H762" s="590" t="str">
        <f>H417</f>
        <v>USD</v>
      </c>
      <c r="I762" s="591">
        <v>84</v>
      </c>
      <c r="J762" s="591">
        <v>84</v>
      </c>
      <c r="K762" s="591">
        <v>84</v>
      </c>
      <c r="L762" s="585" t="s">
        <v>173</v>
      </c>
      <c r="M762" s="590" t="s">
        <v>2324</v>
      </c>
      <c r="N762" s="590">
        <v>10</v>
      </c>
      <c r="O762" s="590">
        <v>0</v>
      </c>
      <c r="P762" s="590">
        <v>0</v>
      </c>
      <c r="Q762" s="590">
        <v>20</v>
      </c>
      <c r="R762" s="590">
        <v>0</v>
      </c>
      <c r="S762" s="590">
        <v>0</v>
      </c>
      <c r="T762" s="590">
        <v>7</v>
      </c>
      <c r="U762" s="590">
        <v>10</v>
      </c>
      <c r="V762" s="590">
        <v>0</v>
      </c>
      <c r="W762" s="590">
        <v>0</v>
      </c>
      <c r="X762" s="590">
        <v>0</v>
      </c>
      <c r="Y762" s="590">
        <v>0</v>
      </c>
      <c r="Z762" s="590">
        <v>0</v>
      </c>
      <c r="AA762" s="119">
        <f>INDEX('SPECIAL CONDITIONS '!$A$9:$D$174,MATCH('PRINT TARIFF'!$E762,'SPECIAL CONDITIONS '!$C$9:$C$174,0),MATCH("ID",'SPECIAL CONDITIONS '!$A$8:$D$8,0))</f>
        <v>91</v>
      </c>
      <c r="AB762" s="232" t="s">
        <v>223</v>
      </c>
      <c r="AC762" s="233" t="s">
        <v>224</v>
      </c>
      <c r="AD762" s="233" t="s">
        <v>225</v>
      </c>
      <c r="AE762" s="233">
        <v>1000</v>
      </c>
      <c r="AF762" s="234">
        <f>HOME!$F$18</f>
        <v>46204</v>
      </c>
      <c r="AG762" s="234">
        <f>HOME!$L$18</f>
        <v>46217</v>
      </c>
      <c r="AH762" s="235" t="b">
        <v>1</v>
      </c>
      <c r="AI762" s="231"/>
      <c r="AJ762" s="236"/>
      <c r="AK762" s="237"/>
      <c r="AL762" s="235"/>
      <c r="AM762" s="235"/>
      <c r="AN762" s="122"/>
    </row>
    <row r="763" spans="1:40" s="238" customFormat="1" ht="12.6" customHeight="1" x14ac:dyDescent="0.2">
      <c r="A763" s="587" t="s">
        <v>438</v>
      </c>
      <c r="B763" s="587" t="s">
        <v>236</v>
      </c>
      <c r="C763" s="588" t="s">
        <v>2264</v>
      </c>
      <c r="D763" s="588" t="s">
        <v>119</v>
      </c>
      <c r="E763" s="588" t="s">
        <v>2120</v>
      </c>
      <c r="F763" s="589" t="s">
        <v>2117</v>
      </c>
      <c r="G763" s="612"/>
      <c r="H763" s="590" t="str">
        <f t="shared" ref="H763:N771" si="1">H418</f>
        <v>USD</v>
      </c>
      <c r="I763" s="591">
        <v>84</v>
      </c>
      <c r="J763" s="591">
        <v>84</v>
      </c>
      <c r="K763" s="591">
        <v>84</v>
      </c>
      <c r="L763" s="585" t="s">
        <v>173</v>
      </c>
      <c r="M763" s="590" t="s">
        <v>2324</v>
      </c>
      <c r="N763" s="590">
        <v>6</v>
      </c>
      <c r="O763" s="590">
        <v>0</v>
      </c>
      <c r="P763" s="590">
        <v>0</v>
      </c>
      <c r="Q763" s="590">
        <v>20</v>
      </c>
      <c r="R763" s="590">
        <v>0</v>
      </c>
      <c r="S763" s="590">
        <v>0</v>
      </c>
      <c r="T763" s="590">
        <v>7</v>
      </c>
      <c r="U763" s="590">
        <v>10</v>
      </c>
      <c r="V763" s="590">
        <v>0</v>
      </c>
      <c r="W763" s="590">
        <v>0</v>
      </c>
      <c r="X763" s="590">
        <v>0</v>
      </c>
      <c r="Y763" s="590">
        <v>0</v>
      </c>
      <c r="Z763" s="590">
        <v>0</v>
      </c>
      <c r="AA763" s="119">
        <f>INDEX('SPECIAL CONDITIONS '!$A$9:$D$174,MATCH('PRINT TARIFF'!$E763,'SPECIAL CONDITIONS '!$C$9:$C$174,0),MATCH("ID",'SPECIAL CONDITIONS '!$A$8:$D$8,0))</f>
        <v>91</v>
      </c>
      <c r="AB763" s="232" t="s">
        <v>223</v>
      </c>
      <c r="AC763" s="233" t="s">
        <v>224</v>
      </c>
      <c r="AD763" s="233" t="s">
        <v>225</v>
      </c>
      <c r="AE763" s="233">
        <v>1000</v>
      </c>
      <c r="AF763" s="234">
        <f>HOME!$F$18</f>
        <v>46204</v>
      </c>
      <c r="AG763" s="234">
        <f>HOME!$L$18</f>
        <v>46217</v>
      </c>
      <c r="AH763" s="235" t="b">
        <v>1</v>
      </c>
      <c r="AI763" s="231"/>
      <c r="AJ763" s="236"/>
      <c r="AK763" s="237"/>
      <c r="AL763" s="235"/>
      <c r="AM763" s="235"/>
      <c r="AN763" s="122"/>
    </row>
    <row r="764" spans="1:40" s="238" customFormat="1" ht="12.75" customHeight="1" x14ac:dyDescent="0.2">
      <c r="A764" s="587" t="s">
        <v>440</v>
      </c>
      <c r="B764" s="587" t="s">
        <v>237</v>
      </c>
      <c r="C764" s="588" t="s">
        <v>2264</v>
      </c>
      <c r="D764" s="588" t="s">
        <v>119</v>
      </c>
      <c r="E764" s="588" t="s">
        <v>2120</v>
      </c>
      <c r="F764" s="589" t="s">
        <v>2117</v>
      </c>
      <c r="G764" s="612"/>
      <c r="H764" s="590" t="str">
        <f t="shared" si="1"/>
        <v>USD</v>
      </c>
      <c r="I764" s="591">
        <v>84</v>
      </c>
      <c r="J764" s="591">
        <v>84</v>
      </c>
      <c r="K764" s="591">
        <v>84</v>
      </c>
      <c r="L764" s="585" t="s">
        <v>2317</v>
      </c>
      <c r="M764" s="590" t="s">
        <v>2324</v>
      </c>
      <c r="N764" s="590">
        <v>20</v>
      </c>
      <c r="O764" s="590">
        <v>0</v>
      </c>
      <c r="P764" s="590">
        <v>0</v>
      </c>
      <c r="Q764" s="590">
        <v>20</v>
      </c>
      <c r="R764" s="590">
        <v>0</v>
      </c>
      <c r="S764" s="590">
        <v>0</v>
      </c>
      <c r="T764" s="590">
        <v>7</v>
      </c>
      <c r="U764" s="590">
        <v>10</v>
      </c>
      <c r="V764" s="590">
        <v>0</v>
      </c>
      <c r="W764" s="590">
        <v>0</v>
      </c>
      <c r="X764" s="590">
        <v>0</v>
      </c>
      <c r="Y764" s="590">
        <v>0</v>
      </c>
      <c r="Z764" s="590">
        <v>0</v>
      </c>
      <c r="AA764" s="119">
        <f>INDEX('SPECIAL CONDITIONS '!$A$9:$D$174,MATCH('PRINT TARIFF'!$E764,'SPECIAL CONDITIONS '!$C$9:$C$174,0),MATCH("ID",'SPECIAL CONDITIONS '!$A$8:$D$8,0))</f>
        <v>91</v>
      </c>
      <c r="AB764" s="232" t="s">
        <v>223</v>
      </c>
      <c r="AC764" s="233" t="s">
        <v>224</v>
      </c>
      <c r="AD764" s="233" t="s">
        <v>225</v>
      </c>
      <c r="AE764" s="233">
        <v>1000</v>
      </c>
      <c r="AF764" s="234">
        <f>HOME!$F$18</f>
        <v>46204</v>
      </c>
      <c r="AG764" s="234">
        <f>HOME!$L$18</f>
        <v>46217</v>
      </c>
      <c r="AH764" s="235" t="b">
        <v>1</v>
      </c>
      <c r="AI764" s="231"/>
      <c r="AJ764" s="236"/>
      <c r="AK764" s="237"/>
      <c r="AL764" s="235"/>
      <c r="AM764" s="235"/>
      <c r="AN764" s="122"/>
    </row>
    <row r="765" spans="1:40" s="238" customFormat="1" ht="12.75" customHeight="1" x14ac:dyDescent="0.2">
      <c r="A765" s="587" t="s">
        <v>437</v>
      </c>
      <c r="B765" s="587" t="s">
        <v>238</v>
      </c>
      <c r="C765" s="588" t="s">
        <v>2264</v>
      </c>
      <c r="D765" s="588" t="s">
        <v>119</v>
      </c>
      <c r="E765" s="588" t="s">
        <v>2120</v>
      </c>
      <c r="F765" s="589" t="s">
        <v>2117</v>
      </c>
      <c r="G765" s="612"/>
      <c r="H765" s="590" t="str">
        <f t="shared" si="1"/>
        <v>USD</v>
      </c>
      <c r="I765" s="591">
        <v>84</v>
      </c>
      <c r="J765" s="591">
        <v>84</v>
      </c>
      <c r="K765" s="591">
        <v>84</v>
      </c>
      <c r="L765" s="585" t="s">
        <v>173</v>
      </c>
      <c r="M765" s="590" t="s">
        <v>2324</v>
      </c>
      <c r="N765" s="590">
        <v>8</v>
      </c>
      <c r="O765" s="590">
        <v>0</v>
      </c>
      <c r="P765" s="590">
        <v>0</v>
      </c>
      <c r="Q765" s="590">
        <v>20</v>
      </c>
      <c r="R765" s="590">
        <v>0</v>
      </c>
      <c r="S765" s="590">
        <v>0</v>
      </c>
      <c r="T765" s="590">
        <v>7</v>
      </c>
      <c r="U765" s="590">
        <v>10</v>
      </c>
      <c r="V765" s="590">
        <v>0</v>
      </c>
      <c r="W765" s="590">
        <v>0</v>
      </c>
      <c r="X765" s="590">
        <v>0</v>
      </c>
      <c r="Y765" s="590">
        <v>0</v>
      </c>
      <c r="Z765" s="590">
        <v>0</v>
      </c>
      <c r="AA765" s="119">
        <f>INDEX('SPECIAL CONDITIONS '!$A$9:$D$174,MATCH('PRINT TARIFF'!$E765,'SPECIAL CONDITIONS '!$C$9:$C$174,0),MATCH("ID",'SPECIAL CONDITIONS '!$A$8:$D$8,0))</f>
        <v>91</v>
      </c>
      <c r="AB765" s="232" t="s">
        <v>223</v>
      </c>
      <c r="AC765" s="233" t="s">
        <v>224</v>
      </c>
      <c r="AD765" s="233" t="s">
        <v>225</v>
      </c>
      <c r="AE765" s="233">
        <v>1000</v>
      </c>
      <c r="AF765" s="234">
        <f>HOME!$F$18</f>
        <v>46204</v>
      </c>
      <c r="AG765" s="234">
        <f>HOME!$L$18</f>
        <v>46217</v>
      </c>
      <c r="AH765" s="235" t="b">
        <v>1</v>
      </c>
      <c r="AI765" s="231"/>
      <c r="AJ765" s="236"/>
      <c r="AK765" s="237"/>
      <c r="AL765" s="235"/>
      <c r="AM765" s="235"/>
      <c r="AN765" s="122"/>
    </row>
    <row r="766" spans="1:40" s="238" customFormat="1" ht="12.75" customHeight="1" x14ac:dyDescent="0.2">
      <c r="A766" s="587" t="s">
        <v>436</v>
      </c>
      <c r="B766" s="587" t="s">
        <v>239</v>
      </c>
      <c r="C766" s="588" t="s">
        <v>2264</v>
      </c>
      <c r="D766" s="588" t="s">
        <v>119</v>
      </c>
      <c r="E766" s="588" t="s">
        <v>2120</v>
      </c>
      <c r="F766" s="589" t="s">
        <v>2117</v>
      </c>
      <c r="G766" s="612"/>
      <c r="H766" s="590" t="str">
        <f t="shared" si="1"/>
        <v>USD</v>
      </c>
      <c r="I766" s="591">
        <v>84</v>
      </c>
      <c r="J766" s="591">
        <v>84</v>
      </c>
      <c r="K766" s="591">
        <v>84</v>
      </c>
      <c r="L766" s="585" t="s">
        <v>173</v>
      </c>
      <c r="M766" s="590" t="s">
        <v>2324</v>
      </c>
      <c r="N766" s="590">
        <v>5</v>
      </c>
      <c r="O766" s="590">
        <v>0</v>
      </c>
      <c r="P766" s="590">
        <v>0</v>
      </c>
      <c r="Q766" s="590">
        <v>20</v>
      </c>
      <c r="R766" s="590">
        <v>0</v>
      </c>
      <c r="S766" s="590">
        <v>0</v>
      </c>
      <c r="T766" s="590">
        <v>7</v>
      </c>
      <c r="U766" s="590">
        <v>10</v>
      </c>
      <c r="V766" s="590">
        <v>0</v>
      </c>
      <c r="W766" s="590">
        <v>0</v>
      </c>
      <c r="X766" s="590">
        <v>0</v>
      </c>
      <c r="Y766" s="590">
        <v>0</v>
      </c>
      <c r="Z766" s="590">
        <v>0</v>
      </c>
      <c r="AA766" s="119">
        <f>INDEX('SPECIAL CONDITIONS '!$A$9:$D$174,MATCH('PRINT TARIFF'!$E766,'SPECIAL CONDITIONS '!$C$9:$C$174,0),MATCH("ID",'SPECIAL CONDITIONS '!$A$8:$D$8,0))</f>
        <v>91</v>
      </c>
      <c r="AB766" s="232" t="s">
        <v>223</v>
      </c>
      <c r="AC766" s="233" t="s">
        <v>224</v>
      </c>
      <c r="AD766" s="233" t="s">
        <v>225</v>
      </c>
      <c r="AE766" s="233">
        <v>1000</v>
      </c>
      <c r="AF766" s="234">
        <f>HOME!$F$18</f>
        <v>46204</v>
      </c>
      <c r="AG766" s="234">
        <f>HOME!$L$18</f>
        <v>46217</v>
      </c>
      <c r="AH766" s="235" t="b">
        <v>1</v>
      </c>
      <c r="AI766" s="231"/>
      <c r="AJ766" s="236"/>
      <c r="AK766" s="237"/>
      <c r="AL766" s="235"/>
      <c r="AM766" s="235"/>
      <c r="AN766" s="122"/>
    </row>
    <row r="767" spans="1:40" s="238" customFormat="1" ht="12.75" customHeight="1" x14ac:dyDescent="0.2">
      <c r="A767" s="587" t="s">
        <v>439</v>
      </c>
      <c r="B767" s="587" t="s">
        <v>235</v>
      </c>
      <c r="C767" s="588" t="s">
        <v>2264</v>
      </c>
      <c r="D767" s="588" t="s">
        <v>119</v>
      </c>
      <c r="E767" s="588" t="s">
        <v>2121</v>
      </c>
      <c r="F767" s="589" t="s">
        <v>2118</v>
      </c>
      <c r="G767" s="612"/>
      <c r="H767" s="590" t="str">
        <f>H422</f>
        <v>USD</v>
      </c>
      <c r="I767" s="591">
        <v>92</v>
      </c>
      <c r="J767" s="591">
        <v>92</v>
      </c>
      <c r="K767" s="591">
        <v>92</v>
      </c>
      <c r="L767" s="585" t="s">
        <v>2318</v>
      </c>
      <c r="M767" s="590" t="s">
        <v>2324</v>
      </c>
      <c r="N767" s="590">
        <v>10</v>
      </c>
      <c r="O767" s="590">
        <v>0</v>
      </c>
      <c r="P767" s="590">
        <v>0</v>
      </c>
      <c r="Q767" s="590">
        <v>20</v>
      </c>
      <c r="R767" s="590">
        <v>0</v>
      </c>
      <c r="S767" s="590">
        <v>0</v>
      </c>
      <c r="T767" s="590">
        <v>9</v>
      </c>
      <c r="U767" s="590">
        <v>10</v>
      </c>
      <c r="V767" s="590">
        <v>0</v>
      </c>
      <c r="W767" s="590">
        <v>0</v>
      </c>
      <c r="X767" s="590">
        <v>0</v>
      </c>
      <c r="Y767" s="590">
        <v>0</v>
      </c>
      <c r="Z767" s="590">
        <v>0</v>
      </c>
      <c r="AA767" s="119">
        <f>INDEX('SPECIAL CONDITIONS '!$A$9:$D$174,MATCH('PRINT TARIFF'!$E767,'SPECIAL CONDITIONS '!$C$9:$C$174,0),MATCH("ID",'SPECIAL CONDITIONS '!$A$8:$D$8,0))</f>
        <v>89</v>
      </c>
      <c r="AB767" s="232" t="s">
        <v>223</v>
      </c>
      <c r="AC767" s="233" t="s">
        <v>224</v>
      </c>
      <c r="AD767" s="233" t="s">
        <v>225</v>
      </c>
      <c r="AE767" s="233">
        <v>1000</v>
      </c>
      <c r="AF767" s="234">
        <f>HOME!$F$18</f>
        <v>46204</v>
      </c>
      <c r="AG767" s="234">
        <f>HOME!$L$18</f>
        <v>46217</v>
      </c>
      <c r="AH767" s="235" t="b">
        <v>1</v>
      </c>
      <c r="AI767" s="231"/>
      <c r="AJ767" s="236"/>
      <c r="AK767" s="237"/>
      <c r="AL767" s="235"/>
      <c r="AM767" s="235"/>
      <c r="AN767" s="122"/>
    </row>
    <row r="768" spans="1:40" s="238" customFormat="1" ht="12.75" customHeight="1" x14ac:dyDescent="0.2">
      <c r="A768" s="587" t="s">
        <v>438</v>
      </c>
      <c r="B768" s="587" t="s">
        <v>236</v>
      </c>
      <c r="C768" s="588" t="s">
        <v>2264</v>
      </c>
      <c r="D768" s="588" t="s">
        <v>119</v>
      </c>
      <c r="E768" s="588" t="s">
        <v>2121</v>
      </c>
      <c r="F768" s="589" t="s">
        <v>2118</v>
      </c>
      <c r="G768" s="612"/>
      <c r="H768" s="590" t="str">
        <f t="shared" ref="H768:N771" si="2">H423</f>
        <v>USD</v>
      </c>
      <c r="I768" s="591">
        <v>92</v>
      </c>
      <c r="J768" s="591">
        <v>92</v>
      </c>
      <c r="K768" s="591">
        <v>92</v>
      </c>
      <c r="L768" s="585" t="s">
        <v>2319</v>
      </c>
      <c r="M768" s="590" t="s">
        <v>2324</v>
      </c>
      <c r="N768" s="590">
        <v>16</v>
      </c>
      <c r="O768" s="590">
        <v>0</v>
      </c>
      <c r="P768" s="590">
        <v>0</v>
      </c>
      <c r="Q768" s="590">
        <v>20</v>
      </c>
      <c r="R768" s="590">
        <v>0</v>
      </c>
      <c r="S768" s="590">
        <v>0</v>
      </c>
      <c r="T768" s="590">
        <v>9</v>
      </c>
      <c r="U768" s="590">
        <v>10</v>
      </c>
      <c r="V768" s="590">
        <v>0</v>
      </c>
      <c r="W768" s="590">
        <v>0</v>
      </c>
      <c r="X768" s="590">
        <v>0</v>
      </c>
      <c r="Y768" s="590">
        <v>0</v>
      </c>
      <c r="Z768" s="590">
        <v>0</v>
      </c>
      <c r="AA768" s="119">
        <f>INDEX('SPECIAL CONDITIONS '!$A$9:$D$174,MATCH('PRINT TARIFF'!$E768,'SPECIAL CONDITIONS '!$C$9:$C$174,0),MATCH("ID",'SPECIAL CONDITIONS '!$A$8:$D$8,0))</f>
        <v>89</v>
      </c>
      <c r="AB768" s="232" t="s">
        <v>223</v>
      </c>
      <c r="AC768" s="233" t="s">
        <v>224</v>
      </c>
      <c r="AD768" s="233" t="s">
        <v>225</v>
      </c>
      <c r="AE768" s="233">
        <v>1000</v>
      </c>
      <c r="AF768" s="234">
        <f>HOME!$F$18</f>
        <v>46204</v>
      </c>
      <c r="AG768" s="234">
        <f>HOME!$L$18</f>
        <v>46217</v>
      </c>
      <c r="AH768" s="235" t="b">
        <v>1</v>
      </c>
      <c r="AI768" s="231"/>
      <c r="AJ768" s="236"/>
      <c r="AK768" s="237"/>
      <c r="AL768" s="235"/>
      <c r="AM768" s="235"/>
      <c r="AN768" s="122"/>
    </row>
    <row r="769" spans="1:40" s="238" customFormat="1" ht="12.75" customHeight="1" x14ac:dyDescent="0.2">
      <c r="A769" s="587" t="s">
        <v>440</v>
      </c>
      <c r="B769" s="587" t="s">
        <v>237</v>
      </c>
      <c r="C769" s="588" t="s">
        <v>2264</v>
      </c>
      <c r="D769" s="588" t="s">
        <v>119</v>
      </c>
      <c r="E769" s="588" t="s">
        <v>2121</v>
      </c>
      <c r="F769" s="589" t="s">
        <v>2118</v>
      </c>
      <c r="G769" s="612"/>
      <c r="H769" s="590" t="str">
        <f t="shared" si="2"/>
        <v>USD</v>
      </c>
      <c r="I769" s="591">
        <v>92</v>
      </c>
      <c r="J769" s="591">
        <v>92</v>
      </c>
      <c r="K769" s="591">
        <v>92</v>
      </c>
      <c r="L769" s="585" t="s">
        <v>2318</v>
      </c>
      <c r="M769" s="590" t="s">
        <v>2324</v>
      </c>
      <c r="N769" s="590">
        <v>20</v>
      </c>
      <c r="O769" s="590">
        <v>0</v>
      </c>
      <c r="P769" s="590">
        <v>0</v>
      </c>
      <c r="Q769" s="590">
        <v>20</v>
      </c>
      <c r="R769" s="590">
        <v>0</v>
      </c>
      <c r="S769" s="590">
        <v>0</v>
      </c>
      <c r="T769" s="590">
        <v>9</v>
      </c>
      <c r="U769" s="590">
        <v>10</v>
      </c>
      <c r="V769" s="590">
        <v>0</v>
      </c>
      <c r="W769" s="590">
        <v>0</v>
      </c>
      <c r="X769" s="590">
        <v>0</v>
      </c>
      <c r="Y769" s="590">
        <v>0</v>
      </c>
      <c r="Z769" s="590">
        <v>0</v>
      </c>
      <c r="AA769" s="119">
        <f>INDEX('SPECIAL CONDITIONS '!$A$9:$D$174,MATCH('PRINT TARIFF'!$E769,'SPECIAL CONDITIONS '!$C$9:$C$174,0),MATCH("ID",'SPECIAL CONDITIONS '!$A$8:$D$8,0))</f>
        <v>89</v>
      </c>
      <c r="AB769" s="232" t="s">
        <v>223</v>
      </c>
      <c r="AC769" s="233" t="s">
        <v>224</v>
      </c>
      <c r="AD769" s="233" t="s">
        <v>225</v>
      </c>
      <c r="AE769" s="233">
        <v>1000</v>
      </c>
      <c r="AF769" s="234">
        <f>HOME!$F$18</f>
        <v>46204</v>
      </c>
      <c r="AG769" s="234">
        <f>HOME!$L$18</f>
        <v>46217</v>
      </c>
      <c r="AH769" s="235" t="b">
        <v>1</v>
      </c>
      <c r="AI769" s="231"/>
      <c r="AJ769" s="236"/>
      <c r="AK769" s="237"/>
      <c r="AL769" s="235"/>
      <c r="AM769" s="235"/>
      <c r="AN769" s="122"/>
    </row>
    <row r="770" spans="1:40" s="238" customFormat="1" ht="12.75" customHeight="1" x14ac:dyDescent="0.2">
      <c r="A770" s="587" t="s">
        <v>437</v>
      </c>
      <c r="B770" s="587" t="s">
        <v>238</v>
      </c>
      <c r="C770" s="588" t="s">
        <v>2264</v>
      </c>
      <c r="D770" s="588" t="s">
        <v>119</v>
      </c>
      <c r="E770" s="588" t="s">
        <v>2121</v>
      </c>
      <c r="F770" s="589" t="s">
        <v>2118</v>
      </c>
      <c r="G770" s="612"/>
      <c r="H770" s="590" t="str">
        <f t="shared" si="2"/>
        <v>USD</v>
      </c>
      <c r="I770" s="591">
        <v>92</v>
      </c>
      <c r="J770" s="591">
        <v>92</v>
      </c>
      <c r="K770" s="591">
        <v>92</v>
      </c>
      <c r="L770" s="585" t="s">
        <v>173</v>
      </c>
      <c r="M770" s="590" t="s">
        <v>2324</v>
      </c>
      <c r="N770" s="590">
        <v>18</v>
      </c>
      <c r="O770" s="590">
        <v>0</v>
      </c>
      <c r="P770" s="590">
        <v>0</v>
      </c>
      <c r="Q770" s="590">
        <v>20</v>
      </c>
      <c r="R770" s="590">
        <v>0</v>
      </c>
      <c r="S770" s="590">
        <v>0</v>
      </c>
      <c r="T770" s="590">
        <v>9</v>
      </c>
      <c r="U770" s="590">
        <v>10</v>
      </c>
      <c r="V770" s="590">
        <v>0</v>
      </c>
      <c r="W770" s="590">
        <v>0</v>
      </c>
      <c r="X770" s="590">
        <v>0</v>
      </c>
      <c r="Y770" s="590">
        <v>0</v>
      </c>
      <c r="Z770" s="590">
        <v>0</v>
      </c>
      <c r="AA770" s="119">
        <f>INDEX('SPECIAL CONDITIONS '!$A$9:$D$174,MATCH('PRINT TARIFF'!$E770,'SPECIAL CONDITIONS '!$C$9:$C$174,0),MATCH("ID",'SPECIAL CONDITIONS '!$A$8:$D$8,0))</f>
        <v>89</v>
      </c>
      <c r="AB770" s="232" t="s">
        <v>223</v>
      </c>
      <c r="AC770" s="233" t="s">
        <v>224</v>
      </c>
      <c r="AD770" s="233" t="s">
        <v>225</v>
      </c>
      <c r="AE770" s="233">
        <v>1000</v>
      </c>
      <c r="AF770" s="234">
        <f>HOME!$F$18</f>
        <v>46204</v>
      </c>
      <c r="AG770" s="234">
        <f>HOME!$L$18</f>
        <v>46217</v>
      </c>
      <c r="AH770" s="235" t="b">
        <v>1</v>
      </c>
      <c r="AI770" s="231"/>
      <c r="AJ770" s="236"/>
      <c r="AK770" s="237"/>
      <c r="AL770" s="235"/>
      <c r="AM770" s="235"/>
      <c r="AN770" s="122"/>
    </row>
    <row r="771" spans="1:40" s="238" customFormat="1" ht="12.75" customHeight="1" x14ac:dyDescent="0.2">
      <c r="A771" s="587" t="s">
        <v>436</v>
      </c>
      <c r="B771" s="587" t="s">
        <v>239</v>
      </c>
      <c r="C771" s="588" t="s">
        <v>2264</v>
      </c>
      <c r="D771" s="588" t="s">
        <v>119</v>
      </c>
      <c r="E771" s="588" t="s">
        <v>2121</v>
      </c>
      <c r="F771" s="589" t="s">
        <v>2118</v>
      </c>
      <c r="G771" s="612"/>
      <c r="H771" s="590" t="str">
        <f t="shared" si="2"/>
        <v>USD</v>
      </c>
      <c r="I771" s="591">
        <v>92</v>
      </c>
      <c r="J771" s="591">
        <v>92</v>
      </c>
      <c r="K771" s="591">
        <v>92</v>
      </c>
      <c r="L771" s="585" t="s">
        <v>173</v>
      </c>
      <c r="M771" s="590" t="s">
        <v>2324</v>
      </c>
      <c r="N771" s="590">
        <v>15</v>
      </c>
      <c r="O771" s="590">
        <v>0</v>
      </c>
      <c r="P771" s="590">
        <v>0</v>
      </c>
      <c r="Q771" s="590">
        <v>20</v>
      </c>
      <c r="R771" s="590">
        <v>0</v>
      </c>
      <c r="S771" s="590">
        <v>0</v>
      </c>
      <c r="T771" s="590">
        <v>9</v>
      </c>
      <c r="U771" s="590">
        <v>10</v>
      </c>
      <c r="V771" s="590">
        <v>0</v>
      </c>
      <c r="W771" s="590">
        <v>0</v>
      </c>
      <c r="X771" s="590">
        <v>0</v>
      </c>
      <c r="Y771" s="590">
        <v>0</v>
      </c>
      <c r="Z771" s="590">
        <v>0</v>
      </c>
      <c r="AA771" s="119">
        <f>INDEX('SPECIAL CONDITIONS '!$A$9:$D$174,MATCH('PRINT TARIFF'!$E771,'SPECIAL CONDITIONS '!$C$9:$C$174,0),MATCH("ID",'SPECIAL CONDITIONS '!$A$8:$D$8,0))</f>
        <v>89</v>
      </c>
      <c r="AB771" s="232" t="s">
        <v>223</v>
      </c>
      <c r="AC771" s="233" t="s">
        <v>224</v>
      </c>
      <c r="AD771" s="233" t="s">
        <v>225</v>
      </c>
      <c r="AE771" s="233">
        <v>1000</v>
      </c>
      <c r="AF771" s="234">
        <f>HOME!$F$18</f>
        <v>46204</v>
      </c>
      <c r="AG771" s="234">
        <f>HOME!$L$18</f>
        <v>46217</v>
      </c>
      <c r="AH771" s="235" t="b">
        <v>1</v>
      </c>
      <c r="AI771" s="231"/>
      <c r="AJ771" s="236"/>
      <c r="AK771" s="237"/>
      <c r="AL771" s="235"/>
      <c r="AM771" s="235"/>
      <c r="AN771" s="122"/>
    </row>
    <row r="772" spans="1:40" x14ac:dyDescent="0.2">
      <c r="A772" s="165" t="s">
        <v>439</v>
      </c>
      <c r="B772" s="544" t="s">
        <v>235</v>
      </c>
      <c r="C772" s="165" t="s">
        <v>581</v>
      </c>
      <c r="D772" s="493" t="s">
        <v>408</v>
      </c>
      <c r="E772" s="411" t="s">
        <v>2188</v>
      </c>
      <c r="F772" s="544" t="s">
        <v>2189</v>
      </c>
      <c r="G772" s="613"/>
      <c r="H772" s="495" t="s">
        <v>39</v>
      </c>
      <c r="I772" s="657">
        <v>109</v>
      </c>
      <c r="J772" s="657">
        <v>109</v>
      </c>
      <c r="K772" s="657">
        <v>109</v>
      </c>
      <c r="L772" s="550" t="s">
        <v>2036</v>
      </c>
      <c r="M772" s="558" t="s">
        <v>291</v>
      </c>
      <c r="N772" s="558">
        <v>41</v>
      </c>
      <c r="O772" s="559">
        <v>0</v>
      </c>
      <c r="P772" s="631">
        <v>0</v>
      </c>
      <c r="Q772" s="631">
        <v>20</v>
      </c>
      <c r="R772" s="632">
        <v>0</v>
      </c>
      <c r="S772" s="563">
        <v>0</v>
      </c>
      <c r="T772" s="636">
        <v>12</v>
      </c>
      <c r="U772" s="560">
        <v>10</v>
      </c>
      <c r="V772" s="560">
        <v>0</v>
      </c>
      <c r="W772" s="560">
        <v>0</v>
      </c>
      <c r="X772" s="560">
        <v>0</v>
      </c>
      <c r="Y772" s="560">
        <v>0</v>
      </c>
      <c r="Z772" s="560">
        <v>0</v>
      </c>
      <c r="AA772" s="119">
        <f>INDEX('SPECIAL CONDITIONS '!$A$9:$D$174,MATCH('PRINT TARIFF'!$E772,'SPECIAL CONDITIONS '!$C$9:$C$174,0),MATCH("ID",'SPECIAL CONDITIONS '!$A$8:$D$8,0))</f>
        <v>58</v>
      </c>
      <c r="AB772" s="166" t="s">
        <v>223</v>
      </c>
      <c r="AC772" s="166" t="s">
        <v>224</v>
      </c>
      <c r="AD772" s="166" t="s">
        <v>225</v>
      </c>
      <c r="AE772" s="166">
        <v>1000</v>
      </c>
      <c r="AF772" s="413">
        <f>HOME!$F$18</f>
        <v>46204</v>
      </c>
      <c r="AG772" s="413">
        <f>HOME!$L$18</f>
        <v>46217</v>
      </c>
      <c r="AH772" s="122" t="b">
        <v>1</v>
      </c>
      <c r="AI772" s="176"/>
      <c r="AJ772" s="172"/>
      <c r="AK772" s="193"/>
      <c r="AL772" s="602"/>
      <c r="AM772" s="122"/>
      <c r="AN772" s="122"/>
    </row>
    <row r="773" spans="1:40" x14ac:dyDescent="0.2">
      <c r="A773" s="165" t="s">
        <v>438</v>
      </c>
      <c r="B773" s="544" t="s">
        <v>236</v>
      </c>
      <c r="C773" s="165" t="s">
        <v>581</v>
      </c>
      <c r="D773" s="493" t="s">
        <v>408</v>
      </c>
      <c r="E773" s="411" t="s">
        <v>2188</v>
      </c>
      <c r="F773" s="544" t="s">
        <v>2189</v>
      </c>
      <c r="G773" s="613"/>
      <c r="H773" s="495" t="s">
        <v>39</v>
      </c>
      <c r="I773" s="657">
        <v>109</v>
      </c>
      <c r="J773" s="657">
        <v>109</v>
      </c>
      <c r="K773" s="657">
        <v>109</v>
      </c>
      <c r="L773" s="550" t="s">
        <v>2036</v>
      </c>
      <c r="M773" s="558" t="s">
        <v>291</v>
      </c>
      <c r="N773" s="558">
        <v>31</v>
      </c>
      <c r="O773" s="559">
        <v>0</v>
      </c>
      <c r="P773" s="631">
        <v>0</v>
      </c>
      <c r="Q773" s="631">
        <v>20</v>
      </c>
      <c r="R773" s="632">
        <v>0</v>
      </c>
      <c r="S773" s="563">
        <v>0</v>
      </c>
      <c r="T773" s="636">
        <v>12</v>
      </c>
      <c r="U773" s="560">
        <v>10</v>
      </c>
      <c r="V773" s="560">
        <v>0</v>
      </c>
      <c r="W773" s="560">
        <v>0</v>
      </c>
      <c r="X773" s="560">
        <v>0</v>
      </c>
      <c r="Y773" s="560">
        <v>0</v>
      </c>
      <c r="Z773" s="560">
        <v>0</v>
      </c>
      <c r="AA773" s="119">
        <f>INDEX('SPECIAL CONDITIONS '!$A$9:$D$174,MATCH('PRINT TARIFF'!$E773,'SPECIAL CONDITIONS '!$C$9:$C$174,0),MATCH("ID",'SPECIAL CONDITIONS '!$A$8:$D$8,0))</f>
        <v>58</v>
      </c>
      <c r="AB773" s="166" t="s">
        <v>223</v>
      </c>
      <c r="AC773" s="166" t="s">
        <v>224</v>
      </c>
      <c r="AD773" s="166" t="s">
        <v>225</v>
      </c>
      <c r="AE773" s="166">
        <v>1000</v>
      </c>
      <c r="AF773" s="413">
        <f>HOME!$F$18</f>
        <v>46204</v>
      </c>
      <c r="AG773" s="413">
        <f>HOME!$L$18</f>
        <v>46217</v>
      </c>
      <c r="AH773" s="122" t="b">
        <v>1</v>
      </c>
      <c r="AI773" s="176"/>
      <c r="AJ773" s="172"/>
      <c r="AK773" s="193"/>
      <c r="AL773" s="602"/>
      <c r="AM773" s="122"/>
      <c r="AN773" s="122"/>
    </row>
    <row r="774" spans="1:40" x14ac:dyDescent="0.2">
      <c r="A774" s="165" t="s">
        <v>440</v>
      </c>
      <c r="B774" s="544" t="s">
        <v>237</v>
      </c>
      <c r="C774" s="165" t="s">
        <v>581</v>
      </c>
      <c r="D774" s="493" t="s">
        <v>408</v>
      </c>
      <c r="E774" s="411" t="s">
        <v>2188</v>
      </c>
      <c r="F774" s="544" t="s">
        <v>2189</v>
      </c>
      <c r="G774" s="613"/>
      <c r="H774" s="495" t="s">
        <v>39</v>
      </c>
      <c r="I774" s="657">
        <v>84</v>
      </c>
      <c r="J774" s="657">
        <v>84</v>
      </c>
      <c r="K774" s="657">
        <v>84</v>
      </c>
      <c r="L774" s="550" t="s">
        <v>2316</v>
      </c>
      <c r="M774" s="558" t="s">
        <v>265</v>
      </c>
      <c r="N774" s="558">
        <v>28</v>
      </c>
      <c r="O774" s="564">
        <v>0</v>
      </c>
      <c r="P774" s="631">
        <v>0</v>
      </c>
      <c r="Q774" s="631">
        <v>20</v>
      </c>
      <c r="R774" s="632">
        <v>0</v>
      </c>
      <c r="S774" s="563">
        <v>0</v>
      </c>
      <c r="T774" s="560">
        <v>12</v>
      </c>
      <c r="U774" s="560">
        <v>0</v>
      </c>
      <c r="V774" s="560">
        <v>0</v>
      </c>
      <c r="W774" s="560">
        <v>0</v>
      </c>
      <c r="X774" s="560">
        <v>0</v>
      </c>
      <c r="Y774" s="560">
        <v>0</v>
      </c>
      <c r="Z774" s="560">
        <v>0</v>
      </c>
      <c r="AA774" s="119">
        <f>INDEX('SPECIAL CONDITIONS '!$A$9:$D$174,MATCH('PRINT TARIFF'!$E774,'SPECIAL CONDITIONS '!$C$9:$C$174,0),MATCH("ID",'SPECIAL CONDITIONS '!$A$8:$D$8,0))</f>
        <v>58</v>
      </c>
      <c r="AB774" s="166" t="s">
        <v>223</v>
      </c>
      <c r="AC774" s="166" t="s">
        <v>224</v>
      </c>
      <c r="AD774" s="166" t="s">
        <v>225</v>
      </c>
      <c r="AE774" s="166">
        <v>1000</v>
      </c>
      <c r="AF774" s="413">
        <f>HOME!$F$18</f>
        <v>46204</v>
      </c>
      <c r="AG774" s="413">
        <f>HOME!$L$18</f>
        <v>46217</v>
      </c>
      <c r="AH774" s="122" t="b">
        <v>1</v>
      </c>
      <c r="AI774" s="176"/>
      <c r="AJ774" s="172"/>
      <c r="AK774" s="193"/>
      <c r="AL774" s="122"/>
      <c r="AM774" s="122"/>
      <c r="AN774" s="122"/>
    </row>
    <row r="775" spans="1:40" x14ac:dyDescent="0.2">
      <c r="A775" s="165" t="s">
        <v>437</v>
      </c>
      <c r="B775" s="544" t="s">
        <v>238</v>
      </c>
      <c r="C775" s="165" t="s">
        <v>581</v>
      </c>
      <c r="D775" s="493" t="s">
        <v>408</v>
      </c>
      <c r="E775" s="411" t="s">
        <v>2188</v>
      </c>
      <c r="F775" s="544" t="s">
        <v>2189</v>
      </c>
      <c r="G775" s="613"/>
      <c r="H775" s="495" t="s">
        <v>39</v>
      </c>
      <c r="I775" s="657">
        <v>84</v>
      </c>
      <c r="J775" s="657">
        <v>84</v>
      </c>
      <c r="K775" s="657">
        <v>84</v>
      </c>
      <c r="L775" s="550" t="s">
        <v>2316</v>
      </c>
      <c r="M775" s="558" t="s">
        <v>265</v>
      </c>
      <c r="N775" s="558">
        <v>27</v>
      </c>
      <c r="O775" s="564">
        <v>0</v>
      </c>
      <c r="P775" s="631">
        <v>0</v>
      </c>
      <c r="Q775" s="631">
        <v>20</v>
      </c>
      <c r="R775" s="632">
        <v>0</v>
      </c>
      <c r="S775" s="563">
        <v>0</v>
      </c>
      <c r="T775" s="560">
        <v>12</v>
      </c>
      <c r="U775" s="560">
        <v>0</v>
      </c>
      <c r="V775" s="560">
        <v>0</v>
      </c>
      <c r="W775" s="560">
        <v>0</v>
      </c>
      <c r="X775" s="560">
        <v>0</v>
      </c>
      <c r="Y775" s="560">
        <v>0</v>
      </c>
      <c r="Z775" s="560">
        <v>0</v>
      </c>
      <c r="AA775" s="119">
        <f>INDEX('SPECIAL CONDITIONS '!$A$9:$D$174,MATCH('PRINT TARIFF'!$E775,'SPECIAL CONDITIONS '!$C$9:$C$174,0),MATCH("ID",'SPECIAL CONDITIONS '!$A$8:$D$8,0))</f>
        <v>58</v>
      </c>
      <c r="AB775" s="166" t="s">
        <v>223</v>
      </c>
      <c r="AC775" s="166" t="s">
        <v>224</v>
      </c>
      <c r="AD775" s="166" t="s">
        <v>225</v>
      </c>
      <c r="AE775" s="166">
        <v>1000</v>
      </c>
      <c r="AF775" s="413">
        <f>HOME!$F$18</f>
        <v>46204</v>
      </c>
      <c r="AG775" s="413">
        <f>HOME!$L$18</f>
        <v>46217</v>
      </c>
      <c r="AH775" s="122" t="b">
        <v>1</v>
      </c>
      <c r="AI775" s="176"/>
      <c r="AJ775" s="172"/>
      <c r="AK775" s="193"/>
      <c r="AL775" s="122"/>
      <c r="AM775" s="122"/>
      <c r="AN775" s="122"/>
    </row>
    <row r="776" spans="1:40" x14ac:dyDescent="0.2">
      <c r="A776" s="165" t="s">
        <v>436</v>
      </c>
      <c r="B776" s="544" t="s">
        <v>239</v>
      </c>
      <c r="C776" s="165" t="s">
        <v>581</v>
      </c>
      <c r="D776" s="493" t="s">
        <v>408</v>
      </c>
      <c r="E776" s="411" t="s">
        <v>2188</v>
      </c>
      <c r="F776" s="544" t="s">
        <v>2189</v>
      </c>
      <c r="G776" s="613"/>
      <c r="H776" s="495" t="s">
        <v>39</v>
      </c>
      <c r="I776" s="657">
        <v>84</v>
      </c>
      <c r="J776" s="657">
        <v>84</v>
      </c>
      <c r="K776" s="657">
        <v>84</v>
      </c>
      <c r="L776" s="550" t="s">
        <v>2316</v>
      </c>
      <c r="M776" s="558" t="s">
        <v>265</v>
      </c>
      <c r="N776" s="558">
        <v>32</v>
      </c>
      <c r="O776" s="564">
        <v>0</v>
      </c>
      <c r="P776" s="631">
        <v>0</v>
      </c>
      <c r="Q776" s="631">
        <v>20</v>
      </c>
      <c r="R776" s="632">
        <v>0</v>
      </c>
      <c r="S776" s="563">
        <v>0</v>
      </c>
      <c r="T776" s="560">
        <v>12</v>
      </c>
      <c r="U776" s="560">
        <v>0</v>
      </c>
      <c r="V776" s="560">
        <v>0</v>
      </c>
      <c r="W776" s="560">
        <v>0</v>
      </c>
      <c r="X776" s="560">
        <v>0</v>
      </c>
      <c r="Y776" s="560">
        <v>0</v>
      </c>
      <c r="Z776" s="560">
        <v>0</v>
      </c>
      <c r="AA776" s="119">
        <f>INDEX('SPECIAL CONDITIONS '!$A$9:$D$174,MATCH('PRINT TARIFF'!$E776,'SPECIAL CONDITIONS '!$C$9:$C$174,0),MATCH("ID",'SPECIAL CONDITIONS '!$A$8:$D$8,0))</f>
        <v>58</v>
      </c>
      <c r="AB776" s="166" t="s">
        <v>223</v>
      </c>
      <c r="AC776" s="166" t="s">
        <v>224</v>
      </c>
      <c r="AD776" s="166" t="s">
        <v>225</v>
      </c>
      <c r="AE776" s="166">
        <v>1000</v>
      </c>
      <c r="AF776" s="413">
        <f>HOME!$F$18</f>
        <v>46204</v>
      </c>
      <c r="AG776" s="413">
        <f>HOME!$L$18</f>
        <v>46217</v>
      </c>
      <c r="AH776" s="122" t="b">
        <v>1</v>
      </c>
      <c r="AI776" s="176"/>
      <c r="AJ776" s="172"/>
      <c r="AK776" s="193"/>
      <c r="AL776" s="122"/>
      <c r="AM776" s="122"/>
      <c r="AN776" s="122"/>
    </row>
    <row r="777" spans="1:40" x14ac:dyDescent="0.2">
      <c r="A777" s="165" t="s">
        <v>439</v>
      </c>
      <c r="B777" s="544" t="s">
        <v>235</v>
      </c>
      <c r="C777" s="165" t="s">
        <v>128</v>
      </c>
      <c r="D777" s="411" t="s">
        <v>417</v>
      </c>
      <c r="E777" s="411" t="s">
        <v>2190</v>
      </c>
      <c r="F777" s="544" t="s">
        <v>2191</v>
      </c>
      <c r="G777" s="614"/>
      <c r="H777" s="494" t="s">
        <v>39</v>
      </c>
      <c r="I777" s="592">
        <v>62</v>
      </c>
      <c r="J777" s="592">
        <v>62</v>
      </c>
      <c r="K777" s="592">
        <v>62</v>
      </c>
      <c r="L777" s="550" t="s">
        <v>2036</v>
      </c>
      <c r="M777" s="558" t="s">
        <v>291</v>
      </c>
      <c r="N777" s="558">
        <v>82</v>
      </c>
      <c r="O777" s="559">
        <v>0</v>
      </c>
      <c r="P777" s="631">
        <v>0</v>
      </c>
      <c r="Q777" s="564">
        <v>20</v>
      </c>
      <c r="R777" s="632">
        <v>0</v>
      </c>
      <c r="S777" s="563">
        <v>0</v>
      </c>
      <c r="T777" s="560">
        <v>10</v>
      </c>
      <c r="U777" s="560">
        <v>10</v>
      </c>
      <c r="V777" s="560">
        <v>0</v>
      </c>
      <c r="W777" s="560">
        <v>0</v>
      </c>
      <c r="X777" s="560">
        <v>0</v>
      </c>
      <c r="Y777" s="560">
        <v>0</v>
      </c>
      <c r="Z777" s="560">
        <v>0</v>
      </c>
      <c r="AA777" s="119">
        <f>INDEX('SPECIAL CONDITIONS '!$A$9:$D$174,MATCH('PRINT TARIFF'!$E777,'SPECIAL CONDITIONS '!$C$9:$C$174,0),MATCH("ID",'SPECIAL CONDITIONS '!$A$8:$D$8,0))</f>
        <v>133</v>
      </c>
      <c r="AB777" s="166" t="s">
        <v>223</v>
      </c>
      <c r="AC777" s="166" t="s">
        <v>224</v>
      </c>
      <c r="AD777" s="166" t="s">
        <v>225</v>
      </c>
      <c r="AE777" s="166">
        <v>1000</v>
      </c>
      <c r="AF777" s="413">
        <f>HOME!$F$18</f>
        <v>46204</v>
      </c>
      <c r="AG777" s="413">
        <f>HOME!$L$18</f>
        <v>46217</v>
      </c>
      <c r="AH777" s="122" t="b">
        <v>1</v>
      </c>
      <c r="AI777" s="176"/>
      <c r="AJ777" s="172"/>
      <c r="AK777" s="193"/>
      <c r="AL777" s="602"/>
      <c r="AM777" s="122"/>
      <c r="AN777" s="122"/>
    </row>
    <row r="778" spans="1:40" x14ac:dyDescent="0.2">
      <c r="A778" s="165" t="s">
        <v>438</v>
      </c>
      <c r="B778" s="544" t="s">
        <v>236</v>
      </c>
      <c r="C778" s="165" t="s">
        <v>128</v>
      </c>
      <c r="D778" s="411" t="s">
        <v>417</v>
      </c>
      <c r="E778" s="411" t="s">
        <v>2190</v>
      </c>
      <c r="F778" s="544" t="s">
        <v>2191</v>
      </c>
      <c r="G778" s="614"/>
      <c r="H778" s="494" t="s">
        <v>39</v>
      </c>
      <c r="I778" s="592">
        <v>20</v>
      </c>
      <c r="J778" s="592">
        <v>20</v>
      </c>
      <c r="K778" s="592">
        <v>20</v>
      </c>
      <c r="L778" s="550" t="s">
        <v>2036</v>
      </c>
      <c r="M778" s="558" t="s">
        <v>291</v>
      </c>
      <c r="N778" s="558">
        <v>72</v>
      </c>
      <c r="O778" s="559">
        <v>0</v>
      </c>
      <c r="P778" s="631">
        <v>0</v>
      </c>
      <c r="Q778" s="564">
        <v>20</v>
      </c>
      <c r="R778" s="632">
        <v>0</v>
      </c>
      <c r="S778" s="563">
        <v>0</v>
      </c>
      <c r="T778" s="560">
        <v>7</v>
      </c>
      <c r="U778" s="560">
        <v>0</v>
      </c>
      <c r="V778" s="560">
        <v>0</v>
      </c>
      <c r="W778" s="560">
        <v>0</v>
      </c>
      <c r="X778" s="560">
        <v>0</v>
      </c>
      <c r="Y778" s="560">
        <v>0</v>
      </c>
      <c r="Z778" s="560">
        <v>0</v>
      </c>
      <c r="AA778" s="119">
        <f>INDEX('SPECIAL CONDITIONS '!$A$9:$D$174,MATCH('PRINT TARIFF'!$E778,'SPECIAL CONDITIONS '!$C$9:$C$174,0),MATCH("ID",'SPECIAL CONDITIONS '!$A$8:$D$8,0))</f>
        <v>133</v>
      </c>
      <c r="AB778" s="166" t="s">
        <v>223</v>
      </c>
      <c r="AC778" s="166" t="s">
        <v>224</v>
      </c>
      <c r="AD778" s="166" t="s">
        <v>225</v>
      </c>
      <c r="AE778" s="166">
        <v>1000</v>
      </c>
      <c r="AF778" s="413">
        <f>HOME!$F$18</f>
        <v>46204</v>
      </c>
      <c r="AG778" s="413">
        <f>HOME!$L$18</f>
        <v>46217</v>
      </c>
      <c r="AH778" s="122" t="b">
        <v>1</v>
      </c>
      <c r="AI778" s="176"/>
      <c r="AJ778" s="172"/>
      <c r="AK778" s="193"/>
      <c r="AL778" s="602"/>
      <c r="AM778" s="122"/>
      <c r="AN778" s="122"/>
    </row>
    <row r="779" spans="1:40" x14ac:dyDescent="0.2">
      <c r="A779" s="165" t="s">
        <v>440</v>
      </c>
      <c r="B779" s="544" t="s">
        <v>237</v>
      </c>
      <c r="C779" s="165" t="s">
        <v>128</v>
      </c>
      <c r="D779" s="411" t="s">
        <v>417</v>
      </c>
      <c r="E779" s="411" t="s">
        <v>2190</v>
      </c>
      <c r="F779" s="544" t="s">
        <v>2191</v>
      </c>
      <c r="G779" s="614"/>
      <c r="H779" s="494" t="s">
        <v>39</v>
      </c>
      <c r="I779" s="592">
        <v>62</v>
      </c>
      <c r="J779" s="592">
        <v>62</v>
      </c>
      <c r="K779" s="592">
        <v>62</v>
      </c>
      <c r="L779" s="550" t="s">
        <v>2036</v>
      </c>
      <c r="M779" s="558" t="s">
        <v>291</v>
      </c>
      <c r="N779" s="558">
        <v>70</v>
      </c>
      <c r="O779" s="559">
        <v>0</v>
      </c>
      <c r="P779" s="631">
        <v>0</v>
      </c>
      <c r="Q779" s="564">
        <v>20</v>
      </c>
      <c r="R779" s="632">
        <v>0</v>
      </c>
      <c r="S779" s="563">
        <v>0</v>
      </c>
      <c r="T779" s="560">
        <v>10</v>
      </c>
      <c r="U779" s="560">
        <v>10</v>
      </c>
      <c r="V779" s="560">
        <v>0</v>
      </c>
      <c r="W779" s="560">
        <v>0</v>
      </c>
      <c r="X779" s="560">
        <v>0</v>
      </c>
      <c r="Y779" s="560">
        <v>0</v>
      </c>
      <c r="Z779" s="560">
        <v>0</v>
      </c>
      <c r="AA779" s="119">
        <f>INDEX('SPECIAL CONDITIONS '!$A$9:$D$174,MATCH('PRINT TARIFF'!$E779,'SPECIAL CONDITIONS '!$C$9:$C$174,0),MATCH("ID",'SPECIAL CONDITIONS '!$A$8:$D$8,0))</f>
        <v>133</v>
      </c>
      <c r="AB779" s="166" t="s">
        <v>223</v>
      </c>
      <c r="AC779" s="166" t="s">
        <v>224</v>
      </c>
      <c r="AD779" s="166" t="s">
        <v>225</v>
      </c>
      <c r="AE779" s="166">
        <v>1000</v>
      </c>
      <c r="AF779" s="413">
        <f>HOME!$F$18</f>
        <v>46204</v>
      </c>
      <c r="AG779" s="413">
        <f>HOME!$L$18</f>
        <v>46217</v>
      </c>
      <c r="AH779" s="122" t="b">
        <v>1</v>
      </c>
      <c r="AI779" s="176"/>
      <c r="AJ779" s="172"/>
      <c r="AK779" s="193"/>
      <c r="AL779" s="602"/>
      <c r="AM779" s="122"/>
      <c r="AN779" s="122"/>
    </row>
    <row r="780" spans="1:40" x14ac:dyDescent="0.2">
      <c r="A780" s="165" t="s">
        <v>437</v>
      </c>
      <c r="B780" s="544" t="s">
        <v>238</v>
      </c>
      <c r="C780" s="165" t="s">
        <v>128</v>
      </c>
      <c r="D780" s="411" t="s">
        <v>417</v>
      </c>
      <c r="E780" s="411" t="s">
        <v>2190</v>
      </c>
      <c r="F780" s="544" t="s">
        <v>2191</v>
      </c>
      <c r="G780" s="614"/>
      <c r="H780" s="494" t="s">
        <v>39</v>
      </c>
      <c r="I780" s="592">
        <v>20</v>
      </c>
      <c r="J780" s="592">
        <v>20</v>
      </c>
      <c r="K780" s="592">
        <v>20</v>
      </c>
      <c r="L780" s="550" t="s">
        <v>2036</v>
      </c>
      <c r="M780" s="558" t="s">
        <v>291</v>
      </c>
      <c r="N780" s="558">
        <v>73</v>
      </c>
      <c r="O780" s="559">
        <v>0</v>
      </c>
      <c r="P780" s="631">
        <v>0</v>
      </c>
      <c r="Q780" s="564">
        <v>20</v>
      </c>
      <c r="R780" s="632">
        <v>0</v>
      </c>
      <c r="S780" s="563">
        <v>0</v>
      </c>
      <c r="T780" s="560">
        <v>7</v>
      </c>
      <c r="U780" s="560">
        <v>0</v>
      </c>
      <c r="V780" s="560">
        <v>0</v>
      </c>
      <c r="W780" s="560">
        <v>0</v>
      </c>
      <c r="X780" s="560">
        <v>0</v>
      </c>
      <c r="Y780" s="560">
        <v>0</v>
      </c>
      <c r="Z780" s="560">
        <v>0</v>
      </c>
      <c r="AA780" s="119">
        <f>INDEX('SPECIAL CONDITIONS '!$A$9:$D$174,MATCH('PRINT TARIFF'!$E780,'SPECIAL CONDITIONS '!$C$9:$C$174,0),MATCH("ID",'SPECIAL CONDITIONS '!$A$8:$D$8,0))</f>
        <v>133</v>
      </c>
      <c r="AB780" s="166" t="s">
        <v>223</v>
      </c>
      <c r="AC780" s="166" t="s">
        <v>224</v>
      </c>
      <c r="AD780" s="166" t="s">
        <v>225</v>
      </c>
      <c r="AE780" s="166">
        <v>1000</v>
      </c>
      <c r="AF780" s="413">
        <f>HOME!$F$18</f>
        <v>46204</v>
      </c>
      <c r="AG780" s="413">
        <f>HOME!$L$18</f>
        <v>46217</v>
      </c>
      <c r="AH780" s="122" t="b">
        <v>1</v>
      </c>
      <c r="AI780" s="176"/>
      <c r="AJ780" s="172"/>
      <c r="AK780" s="193"/>
      <c r="AL780" s="602"/>
      <c r="AM780" s="122"/>
      <c r="AN780" s="122"/>
    </row>
    <row r="781" spans="1:40" x14ac:dyDescent="0.2">
      <c r="A781" s="165" t="s">
        <v>436</v>
      </c>
      <c r="B781" s="544" t="s">
        <v>239</v>
      </c>
      <c r="C781" s="165" t="s">
        <v>128</v>
      </c>
      <c r="D781" s="411" t="s">
        <v>417</v>
      </c>
      <c r="E781" s="411" t="s">
        <v>2190</v>
      </c>
      <c r="F781" s="544" t="s">
        <v>2191</v>
      </c>
      <c r="G781" s="614"/>
      <c r="H781" s="494" t="s">
        <v>39</v>
      </c>
      <c r="I781" s="592">
        <v>20</v>
      </c>
      <c r="J781" s="592">
        <v>20</v>
      </c>
      <c r="K781" s="592">
        <v>20</v>
      </c>
      <c r="L781" s="550" t="s">
        <v>2036</v>
      </c>
      <c r="M781" s="558" t="s">
        <v>291</v>
      </c>
      <c r="N781" s="558">
        <v>75</v>
      </c>
      <c r="O781" s="559">
        <v>0</v>
      </c>
      <c r="P781" s="631">
        <v>0</v>
      </c>
      <c r="Q781" s="564">
        <v>20</v>
      </c>
      <c r="R781" s="632">
        <v>0</v>
      </c>
      <c r="S781" s="563">
        <v>0</v>
      </c>
      <c r="T781" s="560">
        <v>7</v>
      </c>
      <c r="U781" s="560">
        <v>0</v>
      </c>
      <c r="V781" s="560">
        <v>0</v>
      </c>
      <c r="W781" s="560">
        <v>0</v>
      </c>
      <c r="X781" s="560">
        <v>0</v>
      </c>
      <c r="Y781" s="560">
        <v>0</v>
      </c>
      <c r="Z781" s="560">
        <v>0</v>
      </c>
      <c r="AA781" s="119">
        <f>INDEX('SPECIAL CONDITIONS '!$A$9:$D$174,MATCH('PRINT TARIFF'!$E781,'SPECIAL CONDITIONS '!$C$9:$C$174,0),MATCH("ID",'SPECIAL CONDITIONS '!$A$8:$D$8,0))</f>
        <v>133</v>
      </c>
      <c r="AB781" s="166" t="s">
        <v>223</v>
      </c>
      <c r="AC781" s="166" t="s">
        <v>224</v>
      </c>
      <c r="AD781" s="166" t="s">
        <v>225</v>
      </c>
      <c r="AE781" s="166">
        <v>1000</v>
      </c>
      <c r="AF781" s="413">
        <f>HOME!$F$18</f>
        <v>46204</v>
      </c>
      <c r="AG781" s="413">
        <f>HOME!$L$18</f>
        <v>46217</v>
      </c>
      <c r="AH781" s="122" t="b">
        <v>1</v>
      </c>
      <c r="AI781" s="176"/>
      <c r="AJ781" s="172"/>
      <c r="AK781" s="193"/>
      <c r="AL781" s="602"/>
      <c r="AM781" s="122"/>
      <c r="AN781" s="122"/>
    </row>
    <row r="782" spans="1:40" x14ac:dyDescent="0.2">
      <c r="A782" s="165" t="s">
        <v>439</v>
      </c>
      <c r="B782" s="544" t="s">
        <v>235</v>
      </c>
      <c r="C782" s="165" t="s">
        <v>2195</v>
      </c>
      <c r="D782" s="411" t="s">
        <v>1494</v>
      </c>
      <c r="E782" s="411" t="s">
        <v>2192</v>
      </c>
      <c r="F782" s="544" t="s">
        <v>2193</v>
      </c>
      <c r="G782" s="614"/>
      <c r="H782" s="412" t="s">
        <v>39</v>
      </c>
      <c r="I782" s="592">
        <v>91</v>
      </c>
      <c r="J782" s="592">
        <v>91</v>
      </c>
      <c r="K782" s="592">
        <v>91</v>
      </c>
      <c r="L782" s="550" t="s">
        <v>2036</v>
      </c>
      <c r="M782" s="558" t="s">
        <v>291</v>
      </c>
      <c r="N782" s="558">
        <v>75</v>
      </c>
      <c r="O782" s="559">
        <v>0</v>
      </c>
      <c r="P782" s="631">
        <v>0</v>
      </c>
      <c r="Q782" s="564">
        <v>0</v>
      </c>
      <c r="R782" s="632">
        <v>0</v>
      </c>
      <c r="S782" s="563">
        <v>0</v>
      </c>
      <c r="T782" s="560">
        <v>9</v>
      </c>
      <c r="U782" s="560">
        <v>10</v>
      </c>
      <c r="V782" s="560">
        <v>0</v>
      </c>
      <c r="W782" s="560">
        <v>0</v>
      </c>
      <c r="X782" s="560">
        <v>0</v>
      </c>
      <c r="Y782" s="560">
        <v>0</v>
      </c>
      <c r="Z782" s="560">
        <v>0</v>
      </c>
      <c r="AA782" s="119">
        <f>INDEX('SPECIAL CONDITIONS '!$A$9:$D$174,MATCH('PRINT TARIFF'!$E782,'SPECIAL CONDITIONS '!$C$9:$C$174,0),MATCH("ID",'SPECIAL CONDITIONS '!$A$8:$D$8,0))</f>
        <v>50</v>
      </c>
      <c r="AB782" s="166" t="s">
        <v>223</v>
      </c>
      <c r="AC782" s="166" t="s">
        <v>224</v>
      </c>
      <c r="AD782" s="166" t="s">
        <v>225</v>
      </c>
      <c r="AE782" s="166">
        <v>1000</v>
      </c>
      <c r="AF782" s="413">
        <f>HOME!$F$18</f>
        <v>46204</v>
      </c>
      <c r="AG782" s="413">
        <f>HOME!$L$18</f>
        <v>46217</v>
      </c>
      <c r="AH782" s="122" t="b">
        <v>1</v>
      </c>
      <c r="AI782" s="176"/>
      <c r="AJ782" s="172"/>
      <c r="AK782" s="193"/>
      <c r="AL782" s="602"/>
      <c r="AM782" s="122"/>
      <c r="AN782" s="122"/>
    </row>
    <row r="783" spans="1:40" x14ac:dyDescent="0.2">
      <c r="A783" s="165" t="s">
        <v>438</v>
      </c>
      <c r="B783" s="544" t="s">
        <v>236</v>
      </c>
      <c r="C783" s="165" t="s">
        <v>2195</v>
      </c>
      <c r="D783" s="411" t="s">
        <v>1494</v>
      </c>
      <c r="E783" s="411" t="s">
        <v>2192</v>
      </c>
      <c r="F783" s="544" t="s">
        <v>2193</v>
      </c>
      <c r="G783" s="614"/>
      <c r="H783" s="412" t="s">
        <v>39</v>
      </c>
      <c r="I783" s="592">
        <v>91</v>
      </c>
      <c r="J783" s="592">
        <v>91</v>
      </c>
      <c r="K783" s="592">
        <v>91</v>
      </c>
      <c r="L783" s="550" t="s">
        <v>2036</v>
      </c>
      <c r="M783" s="558" t="s">
        <v>291</v>
      </c>
      <c r="N783" s="558">
        <v>65</v>
      </c>
      <c r="O783" s="559">
        <v>0</v>
      </c>
      <c r="P783" s="631">
        <v>0</v>
      </c>
      <c r="Q783" s="564">
        <v>0</v>
      </c>
      <c r="R783" s="632">
        <v>0</v>
      </c>
      <c r="S783" s="563">
        <v>0</v>
      </c>
      <c r="T783" s="560">
        <v>9</v>
      </c>
      <c r="U783" s="560">
        <v>10</v>
      </c>
      <c r="V783" s="560">
        <v>0</v>
      </c>
      <c r="W783" s="560">
        <v>0</v>
      </c>
      <c r="X783" s="560">
        <v>0</v>
      </c>
      <c r="Y783" s="560">
        <v>0</v>
      </c>
      <c r="Z783" s="560">
        <v>0</v>
      </c>
      <c r="AA783" s="119">
        <f>INDEX('SPECIAL CONDITIONS '!$A$9:$D$174,MATCH('PRINT TARIFF'!$E783,'SPECIAL CONDITIONS '!$C$9:$C$174,0),MATCH("ID",'SPECIAL CONDITIONS '!$A$8:$D$8,0))</f>
        <v>50</v>
      </c>
      <c r="AB783" s="166" t="s">
        <v>223</v>
      </c>
      <c r="AC783" s="166" t="s">
        <v>224</v>
      </c>
      <c r="AD783" s="166" t="s">
        <v>225</v>
      </c>
      <c r="AE783" s="166">
        <v>1000</v>
      </c>
      <c r="AF783" s="413">
        <f>HOME!$F$18</f>
        <v>46204</v>
      </c>
      <c r="AG783" s="413">
        <f>HOME!$L$18</f>
        <v>46217</v>
      </c>
      <c r="AH783" s="122" t="b">
        <v>1</v>
      </c>
      <c r="AI783" s="176"/>
      <c r="AJ783" s="172"/>
      <c r="AK783" s="193"/>
      <c r="AL783" s="602"/>
      <c r="AM783" s="122"/>
      <c r="AN783" s="122"/>
    </row>
    <row r="784" spans="1:40" x14ac:dyDescent="0.2">
      <c r="A784" s="165" t="s">
        <v>440</v>
      </c>
      <c r="B784" s="544" t="s">
        <v>237</v>
      </c>
      <c r="C784" s="165" t="s">
        <v>2195</v>
      </c>
      <c r="D784" s="411" t="s">
        <v>1494</v>
      </c>
      <c r="E784" s="411" t="s">
        <v>2192</v>
      </c>
      <c r="F784" s="544" t="s">
        <v>2193</v>
      </c>
      <c r="G784" s="614"/>
      <c r="H784" s="412" t="s">
        <v>39</v>
      </c>
      <c r="I784" s="592">
        <v>91</v>
      </c>
      <c r="J784" s="592">
        <v>91</v>
      </c>
      <c r="K784" s="592">
        <v>91</v>
      </c>
      <c r="L784" s="550" t="s">
        <v>2036</v>
      </c>
      <c r="M784" s="558" t="s">
        <v>291</v>
      </c>
      <c r="N784" s="558">
        <v>63</v>
      </c>
      <c r="O784" s="559">
        <v>0</v>
      </c>
      <c r="P784" s="631">
        <v>0</v>
      </c>
      <c r="Q784" s="564">
        <v>0</v>
      </c>
      <c r="R784" s="632">
        <v>0</v>
      </c>
      <c r="S784" s="563">
        <v>0</v>
      </c>
      <c r="T784" s="560">
        <v>9</v>
      </c>
      <c r="U784" s="560">
        <v>10</v>
      </c>
      <c r="V784" s="560">
        <v>0</v>
      </c>
      <c r="W784" s="560">
        <v>0</v>
      </c>
      <c r="X784" s="560">
        <v>0</v>
      </c>
      <c r="Y784" s="560">
        <v>0</v>
      </c>
      <c r="Z784" s="560">
        <v>0</v>
      </c>
      <c r="AA784" s="119">
        <f>INDEX('SPECIAL CONDITIONS '!$A$9:$D$174,MATCH('PRINT TARIFF'!$E784,'SPECIAL CONDITIONS '!$C$9:$C$174,0),MATCH("ID",'SPECIAL CONDITIONS '!$A$8:$D$8,0))</f>
        <v>50</v>
      </c>
      <c r="AB784" s="166" t="s">
        <v>223</v>
      </c>
      <c r="AC784" s="166" t="s">
        <v>224</v>
      </c>
      <c r="AD784" s="166" t="s">
        <v>225</v>
      </c>
      <c r="AE784" s="166">
        <v>1000</v>
      </c>
      <c r="AF784" s="413">
        <f>HOME!$F$18</f>
        <v>46204</v>
      </c>
      <c r="AG784" s="413">
        <f>HOME!$L$18</f>
        <v>46217</v>
      </c>
      <c r="AH784" s="122" t="b">
        <v>1</v>
      </c>
      <c r="AI784" s="176"/>
      <c r="AJ784" s="172"/>
      <c r="AK784" s="193"/>
      <c r="AL784" s="602"/>
      <c r="AM784" s="122"/>
      <c r="AN784" s="122"/>
    </row>
    <row r="785" spans="1:55" x14ac:dyDescent="0.2">
      <c r="A785" s="165" t="s">
        <v>437</v>
      </c>
      <c r="B785" s="544" t="s">
        <v>238</v>
      </c>
      <c r="C785" s="165" t="s">
        <v>2195</v>
      </c>
      <c r="D785" s="411" t="s">
        <v>1494</v>
      </c>
      <c r="E785" s="411" t="s">
        <v>2192</v>
      </c>
      <c r="F785" s="544" t="s">
        <v>2193</v>
      </c>
      <c r="G785" s="614"/>
      <c r="H785" s="412" t="s">
        <v>39</v>
      </c>
      <c r="I785" s="592">
        <v>91</v>
      </c>
      <c r="J785" s="592">
        <v>91</v>
      </c>
      <c r="K785" s="592">
        <v>91</v>
      </c>
      <c r="L785" s="550" t="s">
        <v>2036</v>
      </c>
      <c r="M785" s="558" t="s">
        <v>291</v>
      </c>
      <c r="N785" s="558">
        <v>66</v>
      </c>
      <c r="O785" s="559">
        <v>0</v>
      </c>
      <c r="P785" s="631">
        <v>0</v>
      </c>
      <c r="Q785" s="564">
        <v>0</v>
      </c>
      <c r="R785" s="632">
        <v>0</v>
      </c>
      <c r="S785" s="563">
        <v>0</v>
      </c>
      <c r="T785" s="560">
        <v>9</v>
      </c>
      <c r="U785" s="560">
        <v>10</v>
      </c>
      <c r="V785" s="560">
        <v>0</v>
      </c>
      <c r="W785" s="560">
        <v>0</v>
      </c>
      <c r="X785" s="560">
        <v>0</v>
      </c>
      <c r="Y785" s="560">
        <v>0</v>
      </c>
      <c r="Z785" s="560">
        <v>0</v>
      </c>
      <c r="AA785" s="119">
        <f>INDEX('SPECIAL CONDITIONS '!$A$9:$D$174,MATCH('PRINT TARIFF'!$E785,'SPECIAL CONDITIONS '!$C$9:$C$174,0),MATCH("ID",'SPECIAL CONDITIONS '!$A$8:$D$8,0))</f>
        <v>50</v>
      </c>
      <c r="AB785" s="166" t="s">
        <v>223</v>
      </c>
      <c r="AC785" s="166" t="s">
        <v>224</v>
      </c>
      <c r="AD785" s="166" t="s">
        <v>225</v>
      </c>
      <c r="AE785" s="166">
        <v>1000</v>
      </c>
      <c r="AF785" s="413">
        <f>HOME!$F$18</f>
        <v>46204</v>
      </c>
      <c r="AG785" s="413">
        <f>HOME!$L$18</f>
        <v>46217</v>
      </c>
      <c r="AH785" s="122" t="b">
        <v>1</v>
      </c>
      <c r="AI785" s="176"/>
      <c r="AJ785" s="172"/>
      <c r="AK785" s="193"/>
      <c r="AL785" s="602"/>
      <c r="AM785" s="122"/>
      <c r="AN785" s="122"/>
    </row>
    <row r="786" spans="1:55" x14ac:dyDescent="0.2">
      <c r="A786" s="165" t="s">
        <v>436</v>
      </c>
      <c r="B786" s="544" t="s">
        <v>239</v>
      </c>
      <c r="C786" s="165" t="s">
        <v>2195</v>
      </c>
      <c r="D786" s="411" t="s">
        <v>1494</v>
      </c>
      <c r="E786" s="411" t="s">
        <v>2192</v>
      </c>
      <c r="F786" s="544" t="s">
        <v>2193</v>
      </c>
      <c r="G786" s="614"/>
      <c r="H786" s="412" t="s">
        <v>39</v>
      </c>
      <c r="I786" s="592">
        <v>91</v>
      </c>
      <c r="J786" s="592">
        <v>91</v>
      </c>
      <c r="K786" s="592">
        <v>91</v>
      </c>
      <c r="L786" s="550" t="s">
        <v>2036</v>
      </c>
      <c r="M786" s="558" t="s">
        <v>291</v>
      </c>
      <c r="N786" s="558">
        <v>68</v>
      </c>
      <c r="O786" s="559">
        <v>0</v>
      </c>
      <c r="P786" s="631">
        <v>0</v>
      </c>
      <c r="Q786" s="564">
        <v>0</v>
      </c>
      <c r="R786" s="632">
        <v>0</v>
      </c>
      <c r="S786" s="563">
        <v>0</v>
      </c>
      <c r="T786" s="560">
        <v>9</v>
      </c>
      <c r="U786" s="560">
        <v>10</v>
      </c>
      <c r="V786" s="560">
        <v>0</v>
      </c>
      <c r="W786" s="560">
        <v>0</v>
      </c>
      <c r="X786" s="560">
        <v>0</v>
      </c>
      <c r="Y786" s="560">
        <v>0</v>
      </c>
      <c r="Z786" s="560">
        <v>0</v>
      </c>
      <c r="AA786" s="119">
        <f>INDEX('SPECIAL CONDITIONS '!$A$9:$D$174,MATCH('PRINT TARIFF'!$E786,'SPECIAL CONDITIONS '!$C$9:$C$174,0),MATCH("ID",'SPECIAL CONDITIONS '!$A$8:$D$8,0))</f>
        <v>50</v>
      </c>
      <c r="AB786" s="166" t="s">
        <v>223</v>
      </c>
      <c r="AC786" s="166" t="s">
        <v>224</v>
      </c>
      <c r="AD786" s="166" t="s">
        <v>225</v>
      </c>
      <c r="AE786" s="166">
        <v>1000</v>
      </c>
      <c r="AF786" s="413">
        <f>HOME!$F$18</f>
        <v>46204</v>
      </c>
      <c r="AG786" s="413">
        <f>HOME!$L$18</f>
        <v>46217</v>
      </c>
      <c r="AH786" s="122" t="b">
        <v>1</v>
      </c>
      <c r="AI786" s="176"/>
      <c r="AJ786" s="172"/>
      <c r="AK786" s="193"/>
      <c r="AL786" s="602"/>
      <c r="AM786" s="122"/>
      <c r="AN786" s="122"/>
    </row>
    <row r="787" spans="1:55" x14ac:dyDescent="0.2">
      <c r="A787" s="165" t="s">
        <v>439</v>
      </c>
      <c r="B787" s="544" t="s">
        <v>235</v>
      </c>
      <c r="C787" s="165" t="s">
        <v>330</v>
      </c>
      <c r="D787" s="411" t="s">
        <v>413</v>
      </c>
      <c r="E787" s="411" t="s">
        <v>161</v>
      </c>
      <c r="F787" s="544" t="s">
        <v>2194</v>
      </c>
      <c r="G787" s="614"/>
      <c r="H787" s="495" t="s">
        <v>39</v>
      </c>
      <c r="I787" s="592">
        <v>102</v>
      </c>
      <c r="J787" s="592">
        <v>102</v>
      </c>
      <c r="K787" s="592">
        <v>102</v>
      </c>
      <c r="L787" s="550" t="s">
        <v>2321</v>
      </c>
      <c r="M787" s="558" t="s">
        <v>291</v>
      </c>
      <c r="N787" s="558">
        <v>74</v>
      </c>
      <c r="O787" s="559">
        <v>0</v>
      </c>
      <c r="P787" s="631">
        <v>0</v>
      </c>
      <c r="Q787" s="564">
        <v>0</v>
      </c>
      <c r="R787" s="632">
        <v>0</v>
      </c>
      <c r="S787" s="563">
        <v>0</v>
      </c>
      <c r="T787" s="560">
        <v>10</v>
      </c>
      <c r="U787" s="560">
        <v>10</v>
      </c>
      <c r="V787" s="560">
        <v>0</v>
      </c>
      <c r="W787" s="560">
        <v>0</v>
      </c>
      <c r="X787" s="560">
        <v>0</v>
      </c>
      <c r="Y787" s="560">
        <v>0</v>
      </c>
      <c r="Z787" s="560">
        <v>0</v>
      </c>
      <c r="AA787" s="119">
        <f>INDEX('SPECIAL CONDITIONS '!$A$9:$D$174,MATCH('PRINT TARIFF'!$E787,'SPECIAL CONDITIONS '!$C$9:$C$174,0),MATCH("ID",'SPECIAL CONDITIONS '!$A$8:$D$8,0))</f>
        <v>119</v>
      </c>
      <c r="AB787" s="166" t="s">
        <v>223</v>
      </c>
      <c r="AC787" s="166" t="s">
        <v>224</v>
      </c>
      <c r="AD787" s="166" t="s">
        <v>225</v>
      </c>
      <c r="AE787" s="166">
        <v>1000</v>
      </c>
      <c r="AF787" s="413">
        <f>HOME!$F$18</f>
        <v>46204</v>
      </c>
      <c r="AG787" s="413">
        <f>HOME!$L$18</f>
        <v>46217</v>
      </c>
      <c r="AH787" s="122" t="b">
        <v>1</v>
      </c>
      <c r="AI787" s="176"/>
      <c r="AJ787" s="172"/>
      <c r="AK787" s="193"/>
      <c r="AL787" s="602"/>
      <c r="AM787" s="122"/>
      <c r="AN787" s="122"/>
    </row>
    <row r="788" spans="1:55" x14ac:dyDescent="0.2">
      <c r="A788" s="165" t="s">
        <v>438</v>
      </c>
      <c r="B788" s="544" t="s">
        <v>236</v>
      </c>
      <c r="C788" s="165" t="s">
        <v>330</v>
      </c>
      <c r="D788" s="411" t="s">
        <v>413</v>
      </c>
      <c r="E788" s="411" t="s">
        <v>161</v>
      </c>
      <c r="F788" s="544" t="s">
        <v>2194</v>
      </c>
      <c r="G788" s="614"/>
      <c r="H788" s="495" t="s">
        <v>39</v>
      </c>
      <c r="I788" s="592">
        <v>97</v>
      </c>
      <c r="J788" s="592">
        <v>97</v>
      </c>
      <c r="K788" s="592">
        <v>97</v>
      </c>
      <c r="L788" s="550" t="s">
        <v>2325</v>
      </c>
      <c r="M788" s="558" t="s">
        <v>294</v>
      </c>
      <c r="N788" s="558">
        <v>51</v>
      </c>
      <c r="O788" s="564">
        <v>0</v>
      </c>
      <c r="P788" s="631">
        <v>6</v>
      </c>
      <c r="Q788" s="564">
        <v>14</v>
      </c>
      <c r="R788" s="631">
        <v>0</v>
      </c>
      <c r="S788" s="563">
        <v>33</v>
      </c>
      <c r="T788" s="563">
        <v>10</v>
      </c>
      <c r="U788" s="560">
        <v>0</v>
      </c>
      <c r="V788" s="560">
        <v>0</v>
      </c>
      <c r="W788" s="560">
        <v>0</v>
      </c>
      <c r="X788" s="560">
        <v>0</v>
      </c>
      <c r="Y788" s="560">
        <v>0</v>
      </c>
      <c r="Z788" s="560">
        <v>0</v>
      </c>
      <c r="AA788" s="119">
        <f>INDEX('SPECIAL CONDITIONS '!$A$9:$D$174,MATCH('PRINT TARIFF'!$E788,'SPECIAL CONDITIONS '!$C$9:$C$174,0),MATCH("ID",'SPECIAL CONDITIONS '!$A$8:$D$8,0))</f>
        <v>119</v>
      </c>
      <c r="AB788" s="166" t="s">
        <v>223</v>
      </c>
      <c r="AC788" s="166" t="s">
        <v>224</v>
      </c>
      <c r="AD788" s="166" t="s">
        <v>225</v>
      </c>
      <c r="AE788" s="166">
        <v>1000</v>
      </c>
      <c r="AF788" s="413">
        <f>HOME!$F$18</f>
        <v>46204</v>
      </c>
      <c r="AG788" s="413">
        <f>HOME!$L$18</f>
        <v>46217</v>
      </c>
      <c r="AH788" s="122" t="b">
        <v>1</v>
      </c>
      <c r="AI788" s="176"/>
      <c r="AJ788" s="172"/>
      <c r="AK788" s="193"/>
      <c r="AL788" s="122"/>
      <c r="AM788" s="122"/>
      <c r="AN788" s="122"/>
    </row>
    <row r="789" spans="1:55" x14ac:dyDescent="0.2">
      <c r="A789" s="165" t="s">
        <v>440</v>
      </c>
      <c r="B789" s="544" t="s">
        <v>237</v>
      </c>
      <c r="C789" s="165" t="s">
        <v>330</v>
      </c>
      <c r="D789" s="411" t="s">
        <v>413</v>
      </c>
      <c r="E789" s="411" t="s">
        <v>161</v>
      </c>
      <c r="F789" s="544" t="s">
        <v>2194</v>
      </c>
      <c r="G789" s="614"/>
      <c r="H789" s="495" t="s">
        <v>39</v>
      </c>
      <c r="I789" s="592">
        <v>103</v>
      </c>
      <c r="J789" s="592">
        <v>103</v>
      </c>
      <c r="K789" s="592">
        <v>103</v>
      </c>
      <c r="L789" s="550" t="s">
        <v>2321</v>
      </c>
      <c r="M789" s="558" t="s">
        <v>291</v>
      </c>
      <c r="N789" s="558">
        <v>62</v>
      </c>
      <c r="O789" s="559">
        <v>0</v>
      </c>
      <c r="P789" s="631">
        <v>0</v>
      </c>
      <c r="Q789" s="564">
        <v>0</v>
      </c>
      <c r="R789" s="632">
        <v>0</v>
      </c>
      <c r="S789" s="563">
        <v>0</v>
      </c>
      <c r="T789" s="560">
        <v>10</v>
      </c>
      <c r="U789" s="560">
        <v>10</v>
      </c>
      <c r="V789" s="560">
        <v>0</v>
      </c>
      <c r="W789" s="560">
        <v>0</v>
      </c>
      <c r="X789" s="560">
        <v>0</v>
      </c>
      <c r="Y789" s="560">
        <v>0</v>
      </c>
      <c r="Z789" s="560">
        <v>0</v>
      </c>
      <c r="AA789" s="119">
        <f>INDEX('SPECIAL CONDITIONS '!$A$9:$D$174,MATCH('PRINT TARIFF'!$E789,'SPECIAL CONDITIONS '!$C$9:$C$174,0),MATCH("ID",'SPECIAL CONDITIONS '!$A$8:$D$8,0))</f>
        <v>119</v>
      </c>
      <c r="AB789" s="166" t="s">
        <v>223</v>
      </c>
      <c r="AC789" s="166" t="s">
        <v>224</v>
      </c>
      <c r="AD789" s="166" t="s">
        <v>225</v>
      </c>
      <c r="AE789" s="166">
        <v>1000</v>
      </c>
      <c r="AF789" s="413">
        <f>HOME!$F$18</f>
        <v>46204</v>
      </c>
      <c r="AG789" s="413">
        <f>HOME!$L$18</f>
        <v>46217</v>
      </c>
      <c r="AH789" s="122" t="b">
        <v>1</v>
      </c>
      <c r="AI789" s="176"/>
      <c r="AJ789" s="172"/>
      <c r="AK789" s="193"/>
      <c r="AL789" s="602"/>
      <c r="AM789" s="122"/>
      <c r="AN789" s="122"/>
    </row>
    <row r="790" spans="1:55" x14ac:dyDescent="0.2">
      <c r="A790" s="165" t="s">
        <v>437</v>
      </c>
      <c r="B790" s="544" t="s">
        <v>238</v>
      </c>
      <c r="C790" s="165" t="s">
        <v>330</v>
      </c>
      <c r="D790" s="411" t="s">
        <v>413</v>
      </c>
      <c r="E790" s="411" t="s">
        <v>161</v>
      </c>
      <c r="F790" s="544" t="s">
        <v>2194</v>
      </c>
      <c r="G790" s="614"/>
      <c r="H790" s="495" t="s">
        <v>39</v>
      </c>
      <c r="I790" s="592">
        <v>79</v>
      </c>
      <c r="J790" s="592">
        <v>79</v>
      </c>
      <c r="K790" s="592">
        <v>79</v>
      </c>
      <c r="L790" s="550" t="s">
        <v>2325</v>
      </c>
      <c r="M790" s="558" t="s">
        <v>294</v>
      </c>
      <c r="N790" s="558">
        <v>52</v>
      </c>
      <c r="O790" s="564">
        <v>0</v>
      </c>
      <c r="P790" s="631">
        <v>6</v>
      </c>
      <c r="Q790" s="564">
        <v>14</v>
      </c>
      <c r="R790" s="632">
        <v>0</v>
      </c>
      <c r="S790" s="563">
        <v>33</v>
      </c>
      <c r="T790" s="563">
        <v>10</v>
      </c>
      <c r="U790" s="560">
        <v>0</v>
      </c>
      <c r="V790" s="560">
        <v>0</v>
      </c>
      <c r="W790" s="560">
        <v>0</v>
      </c>
      <c r="X790" s="560">
        <v>0</v>
      </c>
      <c r="Y790" s="560">
        <v>0</v>
      </c>
      <c r="Z790" s="560">
        <v>0</v>
      </c>
      <c r="AA790" s="119">
        <f>INDEX('SPECIAL CONDITIONS '!$A$9:$D$174,MATCH('PRINT TARIFF'!$E790,'SPECIAL CONDITIONS '!$C$9:$C$174,0),MATCH("ID",'SPECIAL CONDITIONS '!$A$8:$D$8,0))</f>
        <v>119</v>
      </c>
      <c r="AB790" s="166" t="s">
        <v>223</v>
      </c>
      <c r="AC790" s="166" t="s">
        <v>224</v>
      </c>
      <c r="AD790" s="166" t="s">
        <v>225</v>
      </c>
      <c r="AE790" s="166">
        <v>1000</v>
      </c>
      <c r="AF790" s="413">
        <f>HOME!$F$18</f>
        <v>46204</v>
      </c>
      <c r="AG790" s="413">
        <f>HOME!$L$18</f>
        <v>46217</v>
      </c>
      <c r="AH790" s="122" t="b">
        <v>1</v>
      </c>
      <c r="AI790" s="176"/>
      <c r="AJ790" s="172"/>
      <c r="AK790" s="193"/>
      <c r="AL790" s="122"/>
      <c r="AM790" s="122"/>
      <c r="AN790" s="122"/>
    </row>
    <row r="791" spans="1:55" x14ac:dyDescent="0.2">
      <c r="A791" s="165" t="s">
        <v>436</v>
      </c>
      <c r="B791" s="544" t="s">
        <v>239</v>
      </c>
      <c r="C791" s="165" t="s">
        <v>330</v>
      </c>
      <c r="D791" s="411" t="s">
        <v>413</v>
      </c>
      <c r="E791" s="411" t="s">
        <v>161</v>
      </c>
      <c r="F791" s="544" t="s">
        <v>2194</v>
      </c>
      <c r="G791" s="614"/>
      <c r="H791" s="495" t="s">
        <v>39</v>
      </c>
      <c r="I791" s="592">
        <v>79</v>
      </c>
      <c r="J791" s="592">
        <v>79</v>
      </c>
      <c r="K791" s="592">
        <v>79</v>
      </c>
      <c r="L791" s="550" t="s">
        <v>2325</v>
      </c>
      <c r="M791" s="558" t="s">
        <v>294</v>
      </c>
      <c r="N791" s="558">
        <v>51</v>
      </c>
      <c r="O791" s="564">
        <v>0</v>
      </c>
      <c r="P791" s="631">
        <v>6</v>
      </c>
      <c r="Q791" s="564">
        <v>14</v>
      </c>
      <c r="R791" s="632">
        <v>0</v>
      </c>
      <c r="S791" s="563">
        <v>33</v>
      </c>
      <c r="T791" s="563">
        <v>10</v>
      </c>
      <c r="U791" s="560">
        <v>0</v>
      </c>
      <c r="V791" s="560">
        <v>0</v>
      </c>
      <c r="W791" s="560">
        <v>0</v>
      </c>
      <c r="X791" s="560">
        <v>0</v>
      </c>
      <c r="Y791" s="560">
        <v>0</v>
      </c>
      <c r="Z791" s="560">
        <v>0</v>
      </c>
      <c r="AA791" s="119">
        <f>INDEX('SPECIAL CONDITIONS '!$A$9:$D$174,MATCH('PRINT TARIFF'!$E791,'SPECIAL CONDITIONS '!$C$9:$C$174,0),MATCH("ID",'SPECIAL CONDITIONS '!$A$8:$D$8,0))</f>
        <v>119</v>
      </c>
      <c r="AB791" s="166" t="s">
        <v>223</v>
      </c>
      <c r="AC791" s="166" t="s">
        <v>224</v>
      </c>
      <c r="AD791" s="166" t="s">
        <v>225</v>
      </c>
      <c r="AE791" s="166">
        <v>1000</v>
      </c>
      <c r="AF791" s="413">
        <f>HOME!$F$18</f>
        <v>46204</v>
      </c>
      <c r="AG791" s="413">
        <f>HOME!$L$18</f>
        <v>46217</v>
      </c>
      <c r="AH791" s="122" t="b">
        <v>1</v>
      </c>
      <c r="AI791" s="176"/>
      <c r="AJ791" s="172"/>
      <c r="AK791" s="193"/>
      <c r="AL791" s="122"/>
      <c r="AM791" s="122"/>
      <c r="AN791" s="122"/>
    </row>
    <row r="792" spans="1:55" ht="12.75" customHeight="1" x14ac:dyDescent="0.2">
      <c r="A792" s="411" t="s">
        <v>439</v>
      </c>
      <c r="B792" s="544" t="s">
        <v>235</v>
      </c>
      <c r="C792" s="411" t="s">
        <v>128</v>
      </c>
      <c r="D792" s="493" t="s">
        <v>124</v>
      </c>
      <c r="E792" s="411" t="s">
        <v>2232</v>
      </c>
      <c r="F792" s="565" t="s">
        <v>1430</v>
      </c>
      <c r="G792" s="611"/>
      <c r="H792" s="586" t="s">
        <v>39</v>
      </c>
      <c r="I792" s="649">
        <v>60</v>
      </c>
      <c r="J792" s="649">
        <v>60</v>
      </c>
      <c r="K792" s="649">
        <v>60</v>
      </c>
      <c r="L792" s="550" t="s">
        <v>2036</v>
      </c>
      <c r="M792" s="558" t="s">
        <v>291</v>
      </c>
      <c r="N792" s="558">
        <v>26</v>
      </c>
      <c r="O792" s="559">
        <v>0</v>
      </c>
      <c r="P792" s="631">
        <v>0</v>
      </c>
      <c r="Q792" s="631">
        <v>20</v>
      </c>
      <c r="R792" s="632">
        <v>0</v>
      </c>
      <c r="S792" s="563">
        <v>0</v>
      </c>
      <c r="T792" s="560">
        <v>10</v>
      </c>
      <c r="U792" s="560">
        <v>10</v>
      </c>
      <c r="V792" s="560">
        <v>0</v>
      </c>
      <c r="W792" s="560">
        <v>0</v>
      </c>
      <c r="X792" s="560">
        <v>0</v>
      </c>
      <c r="Y792" s="560">
        <v>0</v>
      </c>
      <c r="Z792" s="560">
        <v>0</v>
      </c>
      <c r="AA792" s="119">
        <f>INDEX('SPECIAL CONDITIONS '!$A$9:$D$174,MATCH('PRINT TARIFF'!$E567,'SPECIAL CONDITIONS '!$C$9:$C$174,0),MATCH("ID",'SPECIAL CONDITIONS '!$A$8:$D$8,0))</f>
        <v>130</v>
      </c>
      <c r="AB792" s="117" t="s">
        <v>223</v>
      </c>
      <c r="AC792" s="120" t="s">
        <v>224</v>
      </c>
      <c r="AD792" s="120" t="s">
        <v>225</v>
      </c>
      <c r="AE792" s="120">
        <v>1000</v>
      </c>
      <c r="AF792" s="121">
        <f>HOME!$F$18</f>
        <v>46204</v>
      </c>
      <c r="AG792" s="121">
        <f>HOME!$L$18</f>
        <v>46217</v>
      </c>
      <c r="AH792" s="122" t="b">
        <v>1</v>
      </c>
      <c r="AI792" s="176"/>
      <c r="AJ792" s="172"/>
      <c r="AK792" s="193"/>
      <c r="AL792" s="602"/>
      <c r="AM792" s="122"/>
      <c r="AN792" s="122"/>
      <c r="AO792" s="123"/>
      <c r="AP792" s="123"/>
      <c r="AQ792" s="123"/>
      <c r="AR792" s="123"/>
      <c r="AS792" s="123"/>
      <c r="AT792" s="123"/>
      <c r="AU792" s="123"/>
      <c r="AV792" s="123"/>
      <c r="AW792" s="123"/>
      <c r="AX792" s="123"/>
      <c r="AY792" s="123"/>
      <c r="AZ792" s="123"/>
      <c r="BA792" s="123"/>
      <c r="BB792" s="123"/>
      <c r="BC792" s="123"/>
    </row>
    <row r="793" spans="1:55" ht="12.75" customHeight="1" x14ac:dyDescent="0.2">
      <c r="A793" s="411" t="s">
        <v>438</v>
      </c>
      <c r="B793" s="544" t="s">
        <v>236</v>
      </c>
      <c r="C793" s="411" t="s">
        <v>128</v>
      </c>
      <c r="D793" s="493" t="s">
        <v>124</v>
      </c>
      <c r="E793" s="411" t="s">
        <v>2232</v>
      </c>
      <c r="F793" s="565" t="s">
        <v>1430</v>
      </c>
      <c r="G793" s="611"/>
      <c r="H793" s="586" t="s">
        <v>39</v>
      </c>
      <c r="I793" s="649">
        <v>18</v>
      </c>
      <c r="J793" s="649">
        <v>18</v>
      </c>
      <c r="K793" s="649">
        <v>18</v>
      </c>
      <c r="L793" s="550" t="s">
        <v>173</v>
      </c>
      <c r="M793" s="558"/>
      <c r="N793" s="558">
        <v>17</v>
      </c>
      <c r="O793" s="559">
        <v>0</v>
      </c>
      <c r="P793" s="631">
        <v>0</v>
      </c>
      <c r="Q793" s="631">
        <v>20</v>
      </c>
      <c r="R793" s="632">
        <v>0</v>
      </c>
      <c r="S793" s="563">
        <v>0</v>
      </c>
      <c r="T793" s="560">
        <v>7</v>
      </c>
      <c r="U793" s="560">
        <v>0</v>
      </c>
      <c r="V793" s="560">
        <v>0</v>
      </c>
      <c r="W793" s="560">
        <v>0</v>
      </c>
      <c r="X793" s="560">
        <v>0</v>
      </c>
      <c r="Y793" s="560">
        <v>0</v>
      </c>
      <c r="Z793" s="560">
        <v>0</v>
      </c>
      <c r="AA793" s="119">
        <f>INDEX('SPECIAL CONDITIONS '!$A$9:$D$174,MATCH('PRINT TARIFF'!$E568,'SPECIAL CONDITIONS '!$C$9:$C$174,0),MATCH("ID",'SPECIAL CONDITIONS '!$A$8:$D$8,0))</f>
        <v>130</v>
      </c>
      <c r="AB793" s="117" t="s">
        <v>223</v>
      </c>
      <c r="AC793" s="120" t="s">
        <v>224</v>
      </c>
      <c r="AD793" s="120" t="s">
        <v>225</v>
      </c>
      <c r="AE793" s="120">
        <v>1000</v>
      </c>
      <c r="AF793" s="121">
        <f>HOME!$F$18</f>
        <v>46204</v>
      </c>
      <c r="AG793" s="121">
        <f>HOME!$L$18</f>
        <v>46217</v>
      </c>
      <c r="AH793" s="122" t="b">
        <v>1</v>
      </c>
      <c r="AI793" s="176"/>
      <c r="AJ793" s="172"/>
      <c r="AK793" s="193"/>
      <c r="AL793" s="602"/>
      <c r="AM793" s="122"/>
      <c r="AN793" s="122"/>
      <c r="AO793" s="123"/>
      <c r="AP793" s="123"/>
      <c r="AQ793" s="123"/>
      <c r="AR793" s="123"/>
      <c r="AS793" s="123"/>
      <c r="AT793" s="123"/>
      <c r="AU793" s="123"/>
      <c r="AV793" s="123"/>
      <c r="AW793" s="123"/>
      <c r="AX793" s="123"/>
      <c r="AY793" s="123"/>
      <c r="AZ793" s="123"/>
      <c r="BA793" s="123"/>
      <c r="BB793" s="123"/>
      <c r="BC793" s="123"/>
    </row>
    <row r="794" spans="1:55" ht="12.75" customHeight="1" x14ac:dyDescent="0.2">
      <c r="A794" s="411" t="s">
        <v>440</v>
      </c>
      <c r="B794" s="544" t="s">
        <v>237</v>
      </c>
      <c r="C794" s="411" t="s">
        <v>128</v>
      </c>
      <c r="D794" s="493" t="s">
        <v>124</v>
      </c>
      <c r="E794" s="411" t="s">
        <v>2232</v>
      </c>
      <c r="F794" s="565" t="s">
        <v>1430</v>
      </c>
      <c r="G794" s="611"/>
      <c r="H794" s="586" t="s">
        <v>39</v>
      </c>
      <c r="I794" s="649">
        <v>60</v>
      </c>
      <c r="J794" s="649">
        <v>60</v>
      </c>
      <c r="K794" s="649">
        <v>60</v>
      </c>
      <c r="L794" s="550" t="s">
        <v>2036</v>
      </c>
      <c r="M794" s="558" t="s">
        <v>291</v>
      </c>
      <c r="N794" s="558">
        <v>19</v>
      </c>
      <c r="O794" s="559">
        <v>0</v>
      </c>
      <c r="P794" s="631">
        <v>0</v>
      </c>
      <c r="Q794" s="631">
        <v>20</v>
      </c>
      <c r="R794" s="632">
        <v>0</v>
      </c>
      <c r="S794" s="563">
        <v>0</v>
      </c>
      <c r="T794" s="560">
        <v>10</v>
      </c>
      <c r="U794" s="560">
        <v>10</v>
      </c>
      <c r="V794" s="560">
        <v>0</v>
      </c>
      <c r="W794" s="560">
        <v>0</v>
      </c>
      <c r="X794" s="560">
        <v>0</v>
      </c>
      <c r="Y794" s="560">
        <v>0</v>
      </c>
      <c r="Z794" s="560">
        <v>0</v>
      </c>
      <c r="AA794" s="119">
        <f>INDEX('SPECIAL CONDITIONS '!$A$9:$D$174,MATCH('PRINT TARIFF'!$E569,'SPECIAL CONDITIONS '!$C$9:$C$174,0),MATCH("ID",'SPECIAL CONDITIONS '!$A$8:$D$8,0))</f>
        <v>130</v>
      </c>
      <c r="AB794" s="117" t="s">
        <v>223</v>
      </c>
      <c r="AC794" s="120" t="s">
        <v>224</v>
      </c>
      <c r="AD794" s="120" t="s">
        <v>225</v>
      </c>
      <c r="AE794" s="120">
        <v>1000</v>
      </c>
      <c r="AF794" s="121">
        <f>HOME!$F$18</f>
        <v>46204</v>
      </c>
      <c r="AG794" s="121">
        <f>HOME!$L$18</f>
        <v>46217</v>
      </c>
      <c r="AH794" s="122" t="b">
        <v>1</v>
      </c>
      <c r="AI794" s="176"/>
      <c r="AJ794" s="172"/>
      <c r="AK794" s="193"/>
      <c r="AL794" s="602"/>
      <c r="AM794" s="122"/>
      <c r="AN794" s="122"/>
      <c r="AO794" s="123"/>
      <c r="AP794" s="123"/>
      <c r="AQ794" s="123"/>
      <c r="AR794" s="123"/>
      <c r="AS794" s="123"/>
      <c r="AT794" s="123"/>
      <c r="AU794" s="123"/>
      <c r="AV794" s="123"/>
      <c r="AW794" s="123"/>
      <c r="AX794" s="123"/>
      <c r="AY794" s="123"/>
      <c r="AZ794" s="123"/>
      <c r="BA794" s="123"/>
      <c r="BB794" s="123"/>
      <c r="BC794" s="123"/>
    </row>
    <row r="795" spans="1:55" ht="12.75" customHeight="1" x14ac:dyDescent="0.2">
      <c r="A795" s="411" t="s">
        <v>437</v>
      </c>
      <c r="B795" s="544" t="s">
        <v>238</v>
      </c>
      <c r="C795" s="411" t="s">
        <v>128</v>
      </c>
      <c r="D795" s="493" t="s">
        <v>124</v>
      </c>
      <c r="E795" s="411" t="s">
        <v>2232</v>
      </c>
      <c r="F795" s="565" t="s">
        <v>1430</v>
      </c>
      <c r="G795" s="611"/>
      <c r="H795" s="586" t="s">
        <v>39</v>
      </c>
      <c r="I795" s="649">
        <v>18</v>
      </c>
      <c r="J795" s="649">
        <v>18</v>
      </c>
      <c r="K795" s="649">
        <v>18</v>
      </c>
      <c r="L795" s="550" t="s">
        <v>173</v>
      </c>
      <c r="M795" s="558"/>
      <c r="N795" s="558">
        <v>14</v>
      </c>
      <c r="O795" s="559">
        <v>0</v>
      </c>
      <c r="P795" s="631">
        <v>0</v>
      </c>
      <c r="Q795" s="631">
        <v>20</v>
      </c>
      <c r="R795" s="632">
        <v>0</v>
      </c>
      <c r="S795" s="563">
        <v>0</v>
      </c>
      <c r="T795" s="560">
        <v>7</v>
      </c>
      <c r="U795" s="560">
        <v>0</v>
      </c>
      <c r="V795" s="560">
        <v>0</v>
      </c>
      <c r="W795" s="560">
        <v>0</v>
      </c>
      <c r="X795" s="560">
        <v>0</v>
      </c>
      <c r="Y795" s="560">
        <v>0</v>
      </c>
      <c r="Z795" s="560">
        <v>0</v>
      </c>
      <c r="AA795" s="119">
        <f>INDEX('SPECIAL CONDITIONS '!$A$9:$D$174,MATCH('PRINT TARIFF'!$E570,'SPECIAL CONDITIONS '!$C$9:$C$174,0),MATCH("ID",'SPECIAL CONDITIONS '!$A$8:$D$8,0))</f>
        <v>130</v>
      </c>
      <c r="AB795" s="117" t="s">
        <v>223</v>
      </c>
      <c r="AC795" s="120" t="s">
        <v>224</v>
      </c>
      <c r="AD795" s="120" t="s">
        <v>225</v>
      </c>
      <c r="AE795" s="120">
        <v>1000</v>
      </c>
      <c r="AF795" s="121">
        <f>HOME!$F$18</f>
        <v>46204</v>
      </c>
      <c r="AG795" s="121">
        <f>HOME!$L$18</f>
        <v>46217</v>
      </c>
      <c r="AH795" s="122" t="b">
        <v>1</v>
      </c>
      <c r="AI795" s="176"/>
      <c r="AJ795" s="172"/>
      <c r="AK795" s="193"/>
      <c r="AL795" s="602"/>
      <c r="AM795" s="122"/>
      <c r="AN795" s="122"/>
      <c r="AO795" s="123"/>
      <c r="AP795" s="123"/>
      <c r="AQ795" s="123"/>
      <c r="AR795" s="123"/>
      <c r="AS795" s="123"/>
      <c r="AT795" s="123"/>
      <c r="AU795" s="123"/>
      <c r="AV795" s="123"/>
      <c r="AW795" s="123"/>
      <c r="AX795" s="123"/>
      <c r="AY795" s="123"/>
      <c r="AZ795" s="123"/>
      <c r="BA795" s="123"/>
      <c r="BB795" s="123"/>
      <c r="BC795" s="123"/>
    </row>
    <row r="796" spans="1:55" ht="12.75" customHeight="1" x14ac:dyDescent="0.2">
      <c r="A796" s="411" t="s">
        <v>436</v>
      </c>
      <c r="B796" s="544" t="s">
        <v>239</v>
      </c>
      <c r="C796" s="411" t="s">
        <v>128</v>
      </c>
      <c r="D796" s="493" t="s">
        <v>124</v>
      </c>
      <c r="E796" s="411" t="s">
        <v>2232</v>
      </c>
      <c r="F796" s="565" t="s">
        <v>1430</v>
      </c>
      <c r="G796" s="611"/>
      <c r="H796" s="586" t="s">
        <v>39</v>
      </c>
      <c r="I796" s="650">
        <v>18</v>
      </c>
      <c r="J796" s="650">
        <v>18</v>
      </c>
      <c r="K796" s="650">
        <v>18</v>
      </c>
      <c r="L796" s="550" t="s">
        <v>173</v>
      </c>
      <c r="M796" s="558"/>
      <c r="N796" s="558">
        <v>16</v>
      </c>
      <c r="O796" s="559">
        <v>0</v>
      </c>
      <c r="P796" s="631">
        <v>0</v>
      </c>
      <c r="Q796" s="631">
        <v>20</v>
      </c>
      <c r="R796" s="632">
        <v>0</v>
      </c>
      <c r="S796" s="563">
        <v>0</v>
      </c>
      <c r="T796" s="560">
        <v>7</v>
      </c>
      <c r="U796" s="560">
        <v>0</v>
      </c>
      <c r="V796" s="560">
        <v>0</v>
      </c>
      <c r="W796" s="560">
        <v>0</v>
      </c>
      <c r="X796" s="560">
        <v>0</v>
      </c>
      <c r="Y796" s="560">
        <v>0</v>
      </c>
      <c r="Z796" s="560">
        <v>0</v>
      </c>
      <c r="AA796" s="119">
        <f>INDEX('SPECIAL CONDITIONS '!$A$9:$D$174,MATCH('PRINT TARIFF'!$E571,'SPECIAL CONDITIONS '!$C$9:$C$174,0),MATCH("ID",'SPECIAL CONDITIONS '!$A$8:$D$8,0))</f>
        <v>130</v>
      </c>
      <c r="AB796" s="117" t="s">
        <v>223</v>
      </c>
      <c r="AC796" s="120" t="s">
        <v>224</v>
      </c>
      <c r="AD796" s="120" t="s">
        <v>225</v>
      </c>
      <c r="AE796" s="120">
        <v>1000</v>
      </c>
      <c r="AF796" s="121">
        <f>HOME!$F$18</f>
        <v>46204</v>
      </c>
      <c r="AG796" s="121">
        <f>HOME!$L$18</f>
        <v>46217</v>
      </c>
      <c r="AH796" s="122" t="b">
        <v>1</v>
      </c>
      <c r="AI796" s="176"/>
      <c r="AJ796" s="172"/>
      <c r="AK796" s="193"/>
      <c r="AL796" s="602"/>
      <c r="AM796" s="122"/>
      <c r="AN796" s="122"/>
      <c r="AO796" s="123"/>
      <c r="AP796" s="123"/>
      <c r="AQ796" s="123"/>
      <c r="AR796" s="123"/>
      <c r="AS796" s="123"/>
      <c r="AT796" s="123"/>
      <c r="AU796" s="123"/>
      <c r="AV796" s="123"/>
      <c r="AW796" s="123"/>
      <c r="AX796" s="123"/>
      <c r="AY796" s="123"/>
      <c r="AZ796" s="123"/>
      <c r="BA796" s="123"/>
      <c r="BB796" s="123"/>
      <c r="BC796" s="123"/>
    </row>
  </sheetData>
  <sheetProtection selectLockedCells="1"/>
  <protectedRanges>
    <protectedRange password="C652" sqref="I602:K603" name="Range1_2"/>
    <protectedRange password="C652" sqref="I607:K726" name="Range1_2_2"/>
    <protectedRange password="C652" sqref="O692:O696" name="Range1_2_2_1"/>
    <protectedRange password="C652" sqref="T692:U696" name="Range1_2_2_2"/>
  </protectedRanges>
  <autoFilter ref="A8:BC796" xr:uid="{00000000-0001-0000-0400-000000000000}"/>
  <phoneticPr fontId="25" type="noConversion"/>
  <dataValidations disablePrompts="1" count="1">
    <dataValidation type="whole" operator="greaterThanOrEqual" allowBlank="1" showInputMessage="1" showErrorMessage="1" errorTitle="Error" error="Please enter a whole number." sqref="I594:K594 S321:T323 N587:N591 N594 N540:N541 N597:N601 N538 N545:N546 N543 Q47:Q48 Q196 Q587:S591 Q199:Q200 Q251:Q253 Q43:Q44 Q536 Q524:Q525 Q330 Q520 Q225 Q516 Q322:R324 Q597:S601 O587:P588 O597:P598 Q24:Q28 T587:T601 I597:K601 I587:K591 I322:K324 N790:N791 N788" xr:uid="{84FDA2CD-229B-471C-A761-063CBB0988D9}">
      <formula1>-10000000000000</formula1>
    </dataValidation>
  </dataValidations>
  <printOptions headings="1"/>
  <pageMargins left="0.51" right="0.48" top="0.26" bottom="0.44" header="0.42" footer="0.19"/>
  <pageSetup paperSize="9" scale="55" orientation="landscape" r:id="rId1"/>
  <headerFooter alignWithMargins="0">
    <oddFooter xml:space="preserve">&amp;LAGS National Import Sea LCL Tariff&amp;R&amp;P/&amp;N
</oddFooter>
  </headerFooter>
  <ignoredErrors>
    <ignoredError sqref="AF9:AG225 AF357:AG751 AF231:AG345 AF349:AG353" unlockedFormula="1"/>
  </ignoredErrors>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C26"/>
  <sheetViews>
    <sheetView topLeftCell="A10" workbookViewId="0">
      <selection activeCell="A11" sqref="A11"/>
    </sheetView>
  </sheetViews>
  <sheetFormatPr defaultRowHeight="12.75" x14ac:dyDescent="0.2"/>
  <cols>
    <col min="1" max="1" width="17.28515625" bestFit="1" customWidth="1"/>
    <col min="2" max="2" width="14.28515625" bestFit="1" customWidth="1"/>
    <col min="3" max="3" width="124" style="1" bestFit="1" customWidth="1"/>
  </cols>
  <sheetData>
    <row r="1" spans="1:3" ht="21" x14ac:dyDescent="0.2">
      <c r="A1" s="6" t="s">
        <v>393</v>
      </c>
      <c r="B1" s="6" t="s">
        <v>105</v>
      </c>
      <c r="C1" s="6" t="s">
        <v>41</v>
      </c>
    </row>
    <row r="2" spans="1:3" x14ac:dyDescent="0.2">
      <c r="A2" s="2" t="s">
        <v>399</v>
      </c>
      <c r="B2" s="3" t="s">
        <v>119</v>
      </c>
      <c r="C2" s="7" t="s">
        <v>334</v>
      </c>
    </row>
    <row r="3" spans="1:3" x14ac:dyDescent="0.2">
      <c r="A3" s="2" t="s">
        <v>400</v>
      </c>
      <c r="B3" s="3" t="s">
        <v>116</v>
      </c>
      <c r="C3" s="7" t="s">
        <v>178</v>
      </c>
    </row>
    <row r="4" spans="1:3" x14ac:dyDescent="0.2">
      <c r="A4" s="2" t="s">
        <v>173</v>
      </c>
      <c r="B4" s="3" t="e">
        <v>#N/A</v>
      </c>
      <c r="C4" s="8" t="s">
        <v>182</v>
      </c>
    </row>
    <row r="5" spans="1:3" ht="36" x14ac:dyDescent="0.2">
      <c r="A5" s="2" t="s">
        <v>401</v>
      </c>
      <c r="B5" s="3" t="s">
        <v>121</v>
      </c>
      <c r="C5" s="7" t="s">
        <v>174</v>
      </c>
    </row>
    <row r="6" spans="1:3" ht="102.75" customHeight="1" x14ac:dyDescent="0.2">
      <c r="A6" s="5" t="s">
        <v>402</v>
      </c>
      <c r="B6" s="3" t="s">
        <v>112</v>
      </c>
      <c r="C6" s="7" t="s">
        <v>181</v>
      </c>
    </row>
    <row r="7" spans="1:3" ht="36" x14ac:dyDescent="0.2">
      <c r="A7" s="2" t="s">
        <v>403</v>
      </c>
      <c r="B7" s="3" t="s">
        <v>403</v>
      </c>
      <c r="C7" s="7" t="s">
        <v>53</v>
      </c>
    </row>
    <row r="8" spans="1:3" ht="24" x14ac:dyDescent="0.2">
      <c r="A8" s="2" t="s">
        <v>396</v>
      </c>
      <c r="B8" s="3" t="s">
        <v>418</v>
      </c>
      <c r="C8" s="7" t="s">
        <v>177</v>
      </c>
    </row>
    <row r="9" spans="1:3" ht="24" x14ac:dyDescent="0.2">
      <c r="A9" s="2" t="s">
        <v>126</v>
      </c>
      <c r="B9" s="3" t="s">
        <v>336</v>
      </c>
      <c r="C9" s="7" t="s">
        <v>450</v>
      </c>
    </row>
    <row r="10" spans="1:3" ht="84" x14ac:dyDescent="0.2">
      <c r="A10" s="2" t="s">
        <v>43</v>
      </c>
      <c r="B10" s="3" t="s">
        <v>419</v>
      </c>
      <c r="C10" s="7" t="s">
        <v>38</v>
      </c>
    </row>
    <row r="11" spans="1:3" x14ac:dyDescent="0.2">
      <c r="A11" s="2" t="s">
        <v>369</v>
      </c>
      <c r="B11" s="3" t="s">
        <v>119</v>
      </c>
      <c r="C11" s="7" t="s">
        <v>334</v>
      </c>
    </row>
    <row r="12" spans="1:3" x14ac:dyDescent="0.2">
      <c r="A12" s="2" t="s">
        <v>449</v>
      </c>
      <c r="B12" s="3" t="s">
        <v>116</v>
      </c>
      <c r="C12" s="7" t="s">
        <v>178</v>
      </c>
    </row>
    <row r="13" spans="1:3" x14ac:dyDescent="0.2">
      <c r="A13" s="2" t="s">
        <v>407</v>
      </c>
      <c r="B13" s="3" t="e">
        <v>#N/A</v>
      </c>
      <c r="C13" s="8" t="s">
        <v>182</v>
      </c>
    </row>
    <row r="14" spans="1:3" ht="114" customHeight="1" x14ac:dyDescent="0.2">
      <c r="A14" s="5" t="s">
        <v>406</v>
      </c>
      <c r="B14" s="3" t="s">
        <v>112</v>
      </c>
      <c r="C14" s="7" t="s">
        <v>181</v>
      </c>
    </row>
    <row r="15" spans="1:3" ht="36" x14ac:dyDescent="0.2">
      <c r="A15" s="2" t="s">
        <v>171</v>
      </c>
      <c r="B15" s="3" t="s">
        <v>403</v>
      </c>
      <c r="C15" s="7" t="s">
        <v>53</v>
      </c>
    </row>
    <row r="16" spans="1:3" ht="84" x14ac:dyDescent="0.2">
      <c r="A16" s="2" t="s">
        <v>391</v>
      </c>
      <c r="B16" s="3" t="s">
        <v>419</v>
      </c>
      <c r="C16" s="7" t="s">
        <v>38</v>
      </c>
    </row>
    <row r="17" spans="1:3" x14ac:dyDescent="0.2">
      <c r="A17" s="2" t="s">
        <v>172</v>
      </c>
      <c r="B17" s="3" t="s">
        <v>119</v>
      </c>
      <c r="C17" s="7" t="s">
        <v>334</v>
      </c>
    </row>
    <row r="18" spans="1:3" ht="60" x14ac:dyDescent="0.2">
      <c r="A18" s="2" t="s">
        <v>447</v>
      </c>
      <c r="B18" s="3" t="s">
        <v>398</v>
      </c>
      <c r="C18" s="7" t="s">
        <v>349</v>
      </c>
    </row>
    <row r="19" spans="1:3" ht="84" x14ac:dyDescent="0.2">
      <c r="A19" s="2" t="s">
        <v>448</v>
      </c>
      <c r="B19" s="3" t="s">
        <v>109</v>
      </c>
      <c r="C19" s="7" t="s">
        <v>365</v>
      </c>
    </row>
    <row r="20" spans="1:3" x14ac:dyDescent="0.2">
      <c r="A20" s="2" t="s">
        <v>115</v>
      </c>
      <c r="B20" s="3" t="s">
        <v>114</v>
      </c>
      <c r="C20" s="7" t="s">
        <v>178</v>
      </c>
    </row>
    <row r="21" spans="1:3" x14ac:dyDescent="0.2">
      <c r="A21" s="2" t="s">
        <v>395</v>
      </c>
      <c r="B21" s="3" t="s">
        <v>117</v>
      </c>
      <c r="C21" s="7" t="s">
        <v>77</v>
      </c>
    </row>
    <row r="22" spans="1:3" ht="60" x14ac:dyDescent="0.2">
      <c r="A22" s="2" t="s">
        <v>398</v>
      </c>
      <c r="B22" s="3" t="s">
        <v>398</v>
      </c>
      <c r="C22" s="7" t="s">
        <v>349</v>
      </c>
    </row>
    <row r="23" spans="1:3" ht="84" x14ac:dyDescent="0.2">
      <c r="A23" s="2" t="s">
        <v>371</v>
      </c>
      <c r="B23" s="3" t="s">
        <v>109</v>
      </c>
      <c r="C23" s="7" t="s">
        <v>365</v>
      </c>
    </row>
    <row r="24" spans="1:3" x14ac:dyDescent="0.2">
      <c r="A24" s="2" t="s">
        <v>372</v>
      </c>
      <c r="B24" s="3" t="s">
        <v>119</v>
      </c>
      <c r="C24" s="7" t="s">
        <v>334</v>
      </c>
    </row>
    <row r="25" spans="1:3" x14ac:dyDescent="0.2">
      <c r="A25" s="2" t="s">
        <v>373</v>
      </c>
      <c r="B25" s="3" t="s">
        <v>114</v>
      </c>
      <c r="C25" s="7" t="s">
        <v>178</v>
      </c>
    </row>
    <row r="26" spans="1:3" x14ac:dyDescent="0.2">
      <c r="A26" s="2"/>
      <c r="B26" s="3"/>
      <c r="C26" s="8"/>
    </row>
  </sheetData>
  <phoneticPr fontId="25"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IV221"/>
  <sheetViews>
    <sheetView workbookViewId="0">
      <selection activeCell="AB28" sqref="AB28"/>
    </sheetView>
  </sheetViews>
  <sheetFormatPr defaultColWidth="0" defaultRowHeight="12.75" x14ac:dyDescent="0.2"/>
  <cols>
    <col min="1" max="1" width="17.28515625" style="61" customWidth="1"/>
    <col min="2" max="11" width="10.7109375" style="61" customWidth="1"/>
    <col min="12" max="17" width="10.7109375" style="61" hidden="1" customWidth="1"/>
    <col min="18" max="19" width="10.7109375" style="66" hidden="1" customWidth="1"/>
    <col min="20" max="25" width="10.7109375" style="61" hidden="1" customWidth="1"/>
    <col min="26" max="27" width="10.7109375" style="66" hidden="1" customWidth="1"/>
    <col min="28" max="30" width="10.7109375" style="61" customWidth="1"/>
    <col min="31" max="32" width="10.7109375" style="61" hidden="1" customWidth="1"/>
    <col min="33" max="33" width="10.7109375" style="61" customWidth="1"/>
    <col min="34" max="35" width="10.7109375" style="61" hidden="1" customWidth="1"/>
    <col min="36" max="37" width="10.7109375" style="66" customWidth="1"/>
    <col min="38" max="43" width="10.7109375" style="61" hidden="1" customWidth="1"/>
    <col min="44" max="45" width="10.7109375" style="66" hidden="1" customWidth="1"/>
    <col min="46" max="51" width="10.7109375" style="61" hidden="1" customWidth="1"/>
    <col min="52" max="53" width="10.7109375" style="66" hidden="1" customWidth="1"/>
    <col min="54" max="59" width="10.7109375" style="61" hidden="1" customWidth="1"/>
    <col min="60" max="61" width="10.7109375" style="66" hidden="1" customWidth="1"/>
    <col min="62" max="67" width="10.7109375" style="61" hidden="1" customWidth="1"/>
    <col min="68" max="69" width="10.7109375" style="66" hidden="1" customWidth="1"/>
    <col min="70" max="75" width="10.7109375" style="61" hidden="1" customWidth="1"/>
    <col min="76" max="77" width="10.7109375" style="66" hidden="1" customWidth="1"/>
    <col min="78" max="83" width="10.7109375" style="61" hidden="1" customWidth="1"/>
    <col min="84" max="85" width="10.7109375" style="66" hidden="1" customWidth="1"/>
    <col min="86" max="91" width="10.7109375" style="61" hidden="1" customWidth="1"/>
    <col min="92" max="93" width="10.7109375" style="66" hidden="1" customWidth="1"/>
    <col min="94" max="99" width="10.7109375" style="61" hidden="1" customWidth="1"/>
    <col min="100" max="101" width="10.7109375" style="66" hidden="1" customWidth="1"/>
    <col min="102" max="107" width="10.7109375" style="61" hidden="1" customWidth="1"/>
    <col min="108" max="109" width="10.7109375" style="66" hidden="1" customWidth="1"/>
    <col min="110" max="115" width="10.7109375" style="61" hidden="1" customWidth="1"/>
    <col min="116" max="117" width="10.7109375" style="66" hidden="1" customWidth="1"/>
    <col min="118" max="123" width="10.7109375" style="61" hidden="1" customWidth="1"/>
    <col min="124" max="125" width="10.7109375" style="66" hidden="1" customWidth="1"/>
    <col min="126" max="129" width="10.7109375" style="61" customWidth="1"/>
    <col min="130" max="130" width="10.7109375" style="61" hidden="1" customWidth="1"/>
    <col min="131" max="131" width="10.7109375" style="61" customWidth="1"/>
    <col min="132" max="133" width="10.7109375" style="66" customWidth="1"/>
    <col min="134" max="139" width="10.7109375" style="61" hidden="1" customWidth="1"/>
    <col min="140" max="141" width="10.7109375" style="66" hidden="1" customWidth="1"/>
    <col min="142" max="147" width="10.7109375" style="61" hidden="1" customWidth="1"/>
    <col min="148" max="149" width="10.7109375" style="66" hidden="1" customWidth="1"/>
    <col min="150" max="155" width="10.7109375" style="61" hidden="1" customWidth="1"/>
    <col min="156" max="157" width="10.7109375" style="66" hidden="1" customWidth="1"/>
    <col min="158" max="163" width="10.7109375" style="61" hidden="1" customWidth="1"/>
    <col min="164" max="165" width="10.7109375" style="66" hidden="1" customWidth="1"/>
    <col min="166" max="171" width="10.7109375" style="61" hidden="1" customWidth="1"/>
    <col min="172" max="173" width="10.7109375" style="66" hidden="1" customWidth="1"/>
    <col min="174" max="179" width="10.7109375" style="61" hidden="1" customWidth="1"/>
    <col min="180" max="181" width="10.7109375" style="66" hidden="1" customWidth="1"/>
    <col min="182" max="187" width="10.7109375" style="61" hidden="1" customWidth="1"/>
    <col min="188" max="189" width="10.7109375" style="66" hidden="1" customWidth="1"/>
    <col min="190" max="195" width="10.7109375" style="61" hidden="1" customWidth="1"/>
    <col min="196" max="197" width="10.7109375" style="66" hidden="1" customWidth="1"/>
    <col min="198" max="203" width="10.7109375" style="61" hidden="1" customWidth="1"/>
    <col min="204" max="205" width="10.7109375" style="66" hidden="1" customWidth="1"/>
    <col min="206" max="211" width="10.7109375" style="61" hidden="1" customWidth="1"/>
    <col min="212" max="213" width="10.7109375" style="66" hidden="1" customWidth="1"/>
    <col min="214" max="219" width="10.7109375" style="61" hidden="1" customWidth="1"/>
    <col min="220" max="221" width="10.7109375" style="66" hidden="1" customWidth="1"/>
    <col min="222" max="227" width="10.7109375" style="61" hidden="1" customWidth="1"/>
    <col min="228" max="229" width="10.7109375" style="66" hidden="1" customWidth="1"/>
    <col min="230" max="235" width="10.7109375" style="61" hidden="1" customWidth="1"/>
    <col min="236" max="237" width="10.7109375" style="66" hidden="1" customWidth="1"/>
    <col min="238" max="243" width="10.7109375" style="61" hidden="1" customWidth="1"/>
    <col min="244" max="245" width="10.7109375" style="66" hidden="1" customWidth="1"/>
    <col min="246" max="251" width="10.7109375" style="61" hidden="1" customWidth="1"/>
    <col min="252" max="253" width="10.7109375" style="66" hidden="1" customWidth="1"/>
    <col min="254" max="16384" width="10.7109375" style="61" hidden="1"/>
  </cols>
  <sheetData>
    <row r="1" spans="1:256" x14ac:dyDescent="0.2">
      <c r="A1" s="61" t="s">
        <v>1380</v>
      </c>
      <c r="B1" s="61" t="s">
        <v>1189</v>
      </c>
      <c r="C1" s="61" t="s">
        <v>1381</v>
      </c>
      <c r="D1" s="61" t="s">
        <v>1190</v>
      </c>
      <c r="E1" s="61" t="s">
        <v>1191</v>
      </c>
      <c r="F1" s="61" t="s">
        <v>512</v>
      </c>
      <c r="G1" s="61" t="s">
        <v>1382</v>
      </c>
      <c r="H1" s="61" t="s">
        <v>1192</v>
      </c>
      <c r="I1" s="61" t="s">
        <v>1193</v>
      </c>
      <c r="J1" s="61" t="s">
        <v>1194</v>
      </c>
      <c r="K1" s="61" t="s">
        <v>1195</v>
      </c>
      <c r="L1" s="62" t="s">
        <v>227</v>
      </c>
      <c r="M1" s="62" t="s">
        <v>1383</v>
      </c>
      <c r="N1" s="62" t="s">
        <v>1384</v>
      </c>
      <c r="O1" s="62" t="s">
        <v>1197</v>
      </c>
      <c r="P1" s="62" t="s">
        <v>1198</v>
      </c>
      <c r="Q1" s="62" t="s">
        <v>1199</v>
      </c>
      <c r="R1" s="63" t="s">
        <v>1200</v>
      </c>
      <c r="S1" s="63" t="s">
        <v>1201</v>
      </c>
      <c r="T1" s="62" t="s">
        <v>227</v>
      </c>
      <c r="U1" s="62" t="s">
        <v>1202</v>
      </c>
      <c r="V1" s="62" t="s">
        <v>1196</v>
      </c>
      <c r="W1" s="62" t="s">
        <v>1197</v>
      </c>
      <c r="X1" s="62" t="s">
        <v>1198</v>
      </c>
      <c r="Y1" s="62" t="s">
        <v>1199</v>
      </c>
      <c r="Z1" s="63" t="s">
        <v>1200</v>
      </c>
      <c r="AA1" s="63" t="s">
        <v>1201</v>
      </c>
      <c r="AB1" s="64" t="s">
        <v>227</v>
      </c>
      <c r="AC1" s="64" t="s">
        <v>1385</v>
      </c>
      <c r="AD1" s="64" t="s">
        <v>1384</v>
      </c>
      <c r="AE1" s="61" t="s">
        <v>1204</v>
      </c>
      <c r="AF1" s="61" t="s">
        <v>1205</v>
      </c>
      <c r="AG1" s="64" t="s">
        <v>1197</v>
      </c>
      <c r="AH1" s="61" t="s">
        <v>1198</v>
      </c>
      <c r="AI1" s="61" t="s">
        <v>1199</v>
      </c>
      <c r="AJ1" s="65" t="s">
        <v>1200</v>
      </c>
      <c r="AK1" s="65" t="s">
        <v>1201</v>
      </c>
      <c r="AL1" s="61" t="s">
        <v>227</v>
      </c>
      <c r="AM1" s="61" t="s">
        <v>1206</v>
      </c>
      <c r="AN1" s="61" t="s">
        <v>1196</v>
      </c>
      <c r="AO1" s="61" t="s">
        <v>1386</v>
      </c>
      <c r="AP1" s="61" t="s">
        <v>1198</v>
      </c>
      <c r="AQ1" s="61" t="s">
        <v>1199</v>
      </c>
      <c r="AR1" s="66" t="s">
        <v>1200</v>
      </c>
      <c r="AS1" s="66" t="s">
        <v>1201</v>
      </c>
      <c r="AT1" s="61" t="s">
        <v>227</v>
      </c>
      <c r="AU1" s="61" t="s">
        <v>1207</v>
      </c>
      <c r="AV1" s="61" t="s">
        <v>1384</v>
      </c>
      <c r="AW1" s="61" t="s">
        <v>1386</v>
      </c>
      <c r="AX1" s="61" t="s">
        <v>1198</v>
      </c>
      <c r="AY1" s="61" t="s">
        <v>1199</v>
      </c>
      <c r="AZ1" s="66" t="s">
        <v>1200</v>
      </c>
      <c r="BA1" s="66" t="s">
        <v>1201</v>
      </c>
      <c r="BB1" s="61" t="s">
        <v>227</v>
      </c>
      <c r="BC1" s="61" t="s">
        <v>216</v>
      </c>
      <c r="BD1" s="61" t="s">
        <v>1384</v>
      </c>
      <c r="BE1" s="61" t="s">
        <v>1386</v>
      </c>
      <c r="BF1" s="61" t="s">
        <v>1198</v>
      </c>
      <c r="BG1" s="61" t="s">
        <v>1199</v>
      </c>
      <c r="BH1" s="66" t="s">
        <v>1200</v>
      </c>
      <c r="BI1" s="66" t="s">
        <v>1201</v>
      </c>
      <c r="BJ1" s="61" t="s">
        <v>227</v>
      </c>
      <c r="BK1" s="61" t="s">
        <v>1387</v>
      </c>
      <c r="BL1" s="61" t="s">
        <v>1196</v>
      </c>
      <c r="BM1" s="61" t="s">
        <v>1386</v>
      </c>
      <c r="BN1" s="61" t="s">
        <v>1198</v>
      </c>
      <c r="BO1" s="61" t="s">
        <v>1199</v>
      </c>
      <c r="BP1" s="66" t="s">
        <v>1200</v>
      </c>
      <c r="BQ1" s="66" t="s">
        <v>1201</v>
      </c>
      <c r="BR1" s="61" t="s">
        <v>227</v>
      </c>
      <c r="BS1" s="61" t="s">
        <v>1388</v>
      </c>
      <c r="BT1" s="61" t="s">
        <v>1384</v>
      </c>
      <c r="BU1" s="61" t="s">
        <v>1386</v>
      </c>
      <c r="BV1" s="61" t="s">
        <v>1198</v>
      </c>
      <c r="BW1" s="61" t="s">
        <v>1199</v>
      </c>
      <c r="BX1" s="66" t="s">
        <v>1200</v>
      </c>
      <c r="BY1" s="66" t="s">
        <v>1201</v>
      </c>
      <c r="BZ1" s="61" t="s">
        <v>227</v>
      </c>
      <c r="CA1" s="61" t="s">
        <v>136</v>
      </c>
      <c r="CB1" s="61" t="s">
        <v>1384</v>
      </c>
      <c r="CC1" s="61" t="s">
        <v>1386</v>
      </c>
      <c r="CD1" s="61" t="s">
        <v>1198</v>
      </c>
      <c r="CE1" s="61" t="s">
        <v>1199</v>
      </c>
      <c r="CF1" s="66" t="s">
        <v>1200</v>
      </c>
      <c r="CG1" s="66" t="s">
        <v>1201</v>
      </c>
      <c r="CH1" s="61" t="s">
        <v>227</v>
      </c>
      <c r="CI1" s="61" t="s">
        <v>1208</v>
      </c>
      <c r="CJ1" s="61" t="s">
        <v>1384</v>
      </c>
      <c r="CK1" s="61" t="s">
        <v>1386</v>
      </c>
      <c r="CL1" s="61" t="s">
        <v>1198</v>
      </c>
      <c r="CM1" s="61" t="s">
        <v>1199</v>
      </c>
      <c r="CN1" s="66" t="s">
        <v>1200</v>
      </c>
      <c r="CO1" s="66" t="s">
        <v>1201</v>
      </c>
      <c r="CP1" s="61" t="s">
        <v>227</v>
      </c>
      <c r="CQ1" s="61" t="s">
        <v>1389</v>
      </c>
      <c r="CR1" s="61" t="s">
        <v>1384</v>
      </c>
      <c r="CS1" s="61" t="s">
        <v>1386</v>
      </c>
      <c r="CT1" s="61" t="s">
        <v>1198</v>
      </c>
      <c r="CU1" s="61" t="s">
        <v>1199</v>
      </c>
      <c r="CV1" s="66" t="s">
        <v>1200</v>
      </c>
      <c r="CW1" s="66" t="s">
        <v>1201</v>
      </c>
      <c r="CX1" s="61" t="s">
        <v>227</v>
      </c>
      <c r="CY1" s="61" t="s">
        <v>1209</v>
      </c>
      <c r="CZ1" s="61" t="s">
        <v>1384</v>
      </c>
      <c r="DA1" s="61" t="s">
        <v>1386</v>
      </c>
      <c r="DB1" s="61" t="s">
        <v>1198</v>
      </c>
      <c r="DC1" s="61" t="s">
        <v>1199</v>
      </c>
      <c r="DD1" s="66" t="s">
        <v>1200</v>
      </c>
      <c r="DE1" s="66" t="s">
        <v>1201</v>
      </c>
      <c r="DF1" s="67" t="s">
        <v>227</v>
      </c>
      <c r="DG1" s="67" t="s">
        <v>1390</v>
      </c>
      <c r="DH1" s="67" t="s">
        <v>1196</v>
      </c>
      <c r="DI1" s="67" t="s">
        <v>1386</v>
      </c>
      <c r="DJ1" s="67" t="s">
        <v>1198</v>
      </c>
      <c r="DK1" s="67" t="s">
        <v>1199</v>
      </c>
      <c r="DL1" s="68" t="s">
        <v>1200</v>
      </c>
      <c r="DM1" s="68" t="s">
        <v>1201</v>
      </c>
      <c r="DN1" s="62" t="s">
        <v>227</v>
      </c>
      <c r="DO1" s="62" t="s">
        <v>1210</v>
      </c>
      <c r="DP1" s="62" t="s">
        <v>1384</v>
      </c>
      <c r="DQ1" s="62" t="s">
        <v>1386</v>
      </c>
      <c r="DR1" s="62" t="s">
        <v>1198</v>
      </c>
      <c r="DS1" s="62" t="s">
        <v>1199</v>
      </c>
      <c r="DT1" s="63" t="s">
        <v>1200</v>
      </c>
      <c r="DU1" s="63" t="s">
        <v>1201</v>
      </c>
      <c r="DV1" s="64" t="s">
        <v>227</v>
      </c>
      <c r="DW1" s="64" t="s">
        <v>1211</v>
      </c>
      <c r="DX1" s="64" t="s">
        <v>1196</v>
      </c>
      <c r="DY1" s="64" t="s">
        <v>1386</v>
      </c>
      <c r="DZ1" s="67" t="s">
        <v>1198</v>
      </c>
      <c r="EA1" s="64" t="s">
        <v>1199</v>
      </c>
      <c r="EB1" s="65" t="s">
        <v>1200</v>
      </c>
      <c r="EC1" s="65" t="s">
        <v>1201</v>
      </c>
      <c r="ED1" s="61" t="s">
        <v>227</v>
      </c>
      <c r="EE1" s="61" t="s">
        <v>1391</v>
      </c>
      <c r="EF1" s="61" t="s">
        <v>1384</v>
      </c>
      <c r="EG1" s="61" t="s">
        <v>1386</v>
      </c>
      <c r="EH1" s="61" t="s">
        <v>1198</v>
      </c>
      <c r="EI1" s="61" t="s">
        <v>1199</v>
      </c>
      <c r="EJ1" s="66" t="s">
        <v>1200</v>
      </c>
      <c r="EK1" s="66" t="s">
        <v>1201</v>
      </c>
      <c r="EL1" s="62" t="s">
        <v>227</v>
      </c>
      <c r="EM1" s="62" t="s">
        <v>1212</v>
      </c>
      <c r="EN1" s="62" t="s">
        <v>1384</v>
      </c>
      <c r="EO1" s="62" t="s">
        <v>1386</v>
      </c>
      <c r="EP1" s="62" t="s">
        <v>1198</v>
      </c>
      <c r="EQ1" s="62" t="s">
        <v>1199</v>
      </c>
      <c r="ER1" s="63" t="s">
        <v>1200</v>
      </c>
      <c r="ES1" s="63" t="s">
        <v>1201</v>
      </c>
      <c r="ET1" s="62" t="s">
        <v>227</v>
      </c>
      <c r="EU1" s="62" t="s">
        <v>1392</v>
      </c>
      <c r="EV1" s="62" t="s">
        <v>1384</v>
      </c>
      <c r="EW1" s="62" t="s">
        <v>1386</v>
      </c>
      <c r="EX1" s="62" t="s">
        <v>1198</v>
      </c>
      <c r="EY1" s="62" t="s">
        <v>1199</v>
      </c>
      <c r="EZ1" s="63" t="s">
        <v>1200</v>
      </c>
      <c r="FA1" s="63" t="s">
        <v>1201</v>
      </c>
      <c r="FB1" s="61" t="s">
        <v>227</v>
      </c>
      <c r="FC1" s="61" t="s">
        <v>1213</v>
      </c>
      <c r="FD1" s="61" t="s">
        <v>1384</v>
      </c>
      <c r="FE1" s="61" t="s">
        <v>1386</v>
      </c>
      <c r="FF1" s="61" t="s">
        <v>1198</v>
      </c>
      <c r="FG1" s="61" t="s">
        <v>1199</v>
      </c>
      <c r="FH1" s="66" t="s">
        <v>1200</v>
      </c>
      <c r="FI1" s="66" t="s">
        <v>1201</v>
      </c>
      <c r="FJ1" s="67" t="s">
        <v>227</v>
      </c>
      <c r="FK1" s="67" t="s">
        <v>1393</v>
      </c>
      <c r="FL1" s="67" t="s">
        <v>1384</v>
      </c>
      <c r="FM1" s="67" t="s">
        <v>1386</v>
      </c>
      <c r="FN1" s="67" t="s">
        <v>1198</v>
      </c>
      <c r="FO1" s="67" t="s">
        <v>1199</v>
      </c>
      <c r="FP1" s="68" t="s">
        <v>1200</v>
      </c>
      <c r="FQ1" s="68" t="s">
        <v>1201</v>
      </c>
      <c r="FR1" s="62" t="s">
        <v>227</v>
      </c>
      <c r="FS1" s="62" t="s">
        <v>1214</v>
      </c>
      <c r="FT1" s="62" t="s">
        <v>1384</v>
      </c>
      <c r="FU1" s="62" t="s">
        <v>1386</v>
      </c>
      <c r="FV1" s="62" t="s">
        <v>1198</v>
      </c>
      <c r="FW1" s="62" t="s">
        <v>1199</v>
      </c>
      <c r="FX1" s="63" t="s">
        <v>1200</v>
      </c>
      <c r="FY1" s="63" t="s">
        <v>1201</v>
      </c>
      <c r="FZ1" s="67" t="s">
        <v>227</v>
      </c>
      <c r="GA1" s="67" t="s">
        <v>1215</v>
      </c>
      <c r="GB1" s="67" t="s">
        <v>1384</v>
      </c>
      <c r="GC1" s="67" t="s">
        <v>1386</v>
      </c>
      <c r="GD1" s="67" t="s">
        <v>1198</v>
      </c>
      <c r="GE1" s="67" t="s">
        <v>1199</v>
      </c>
      <c r="GF1" s="68" t="s">
        <v>1200</v>
      </c>
      <c r="GG1" s="68" t="s">
        <v>1201</v>
      </c>
      <c r="GH1" s="62" t="s">
        <v>227</v>
      </c>
      <c r="GI1" s="62" t="s">
        <v>1216</v>
      </c>
      <c r="GJ1" s="62" t="s">
        <v>1384</v>
      </c>
      <c r="GK1" s="62" t="s">
        <v>1386</v>
      </c>
      <c r="GL1" s="62" t="s">
        <v>1198</v>
      </c>
      <c r="GM1" s="62" t="s">
        <v>1199</v>
      </c>
      <c r="GN1" s="63" t="s">
        <v>1200</v>
      </c>
      <c r="GO1" s="63" t="s">
        <v>1201</v>
      </c>
      <c r="GP1" s="67" t="s">
        <v>227</v>
      </c>
      <c r="GQ1" s="67" t="s">
        <v>1394</v>
      </c>
      <c r="GR1" s="67" t="s">
        <v>1384</v>
      </c>
      <c r="GS1" s="67" t="s">
        <v>1386</v>
      </c>
      <c r="GT1" s="67" t="s">
        <v>1198</v>
      </c>
      <c r="GU1" s="67" t="s">
        <v>1199</v>
      </c>
      <c r="GV1" s="68" t="s">
        <v>1200</v>
      </c>
      <c r="GW1" s="68" t="s">
        <v>1201</v>
      </c>
      <c r="GX1" s="61" t="s">
        <v>227</v>
      </c>
      <c r="GY1" s="61" t="s">
        <v>1217</v>
      </c>
      <c r="GZ1" s="61" t="s">
        <v>1384</v>
      </c>
      <c r="HA1" s="61" t="s">
        <v>1386</v>
      </c>
      <c r="HB1" s="61" t="s">
        <v>1198</v>
      </c>
      <c r="HC1" s="61" t="s">
        <v>1199</v>
      </c>
      <c r="HD1" s="66" t="s">
        <v>1200</v>
      </c>
      <c r="HE1" s="66" t="s">
        <v>1201</v>
      </c>
      <c r="HF1" s="62" t="s">
        <v>227</v>
      </c>
      <c r="HG1" s="62" t="s">
        <v>1395</v>
      </c>
      <c r="HH1" s="62" t="s">
        <v>1196</v>
      </c>
      <c r="HI1" s="62" t="s">
        <v>1386</v>
      </c>
      <c r="HJ1" s="62" t="s">
        <v>1198</v>
      </c>
      <c r="HK1" s="62" t="s">
        <v>1199</v>
      </c>
      <c r="HL1" s="63" t="s">
        <v>1200</v>
      </c>
      <c r="HM1" s="63" t="s">
        <v>1201</v>
      </c>
      <c r="HN1" s="62" t="s">
        <v>227</v>
      </c>
      <c r="HO1" s="62" t="s">
        <v>1396</v>
      </c>
      <c r="HP1" s="62" t="s">
        <v>1196</v>
      </c>
      <c r="HQ1" s="62" t="s">
        <v>1386</v>
      </c>
      <c r="HR1" s="62" t="s">
        <v>1198</v>
      </c>
      <c r="HS1" s="62" t="s">
        <v>1199</v>
      </c>
      <c r="HT1" s="63" t="s">
        <v>1200</v>
      </c>
      <c r="HU1" s="63" t="s">
        <v>1201</v>
      </c>
      <c r="HV1" s="62" t="s">
        <v>227</v>
      </c>
      <c r="HW1" s="62" t="s">
        <v>1397</v>
      </c>
      <c r="HX1" s="62" t="s">
        <v>1384</v>
      </c>
      <c r="HY1" s="62" t="s">
        <v>1386</v>
      </c>
      <c r="HZ1" s="62" t="s">
        <v>1198</v>
      </c>
      <c r="IA1" s="62" t="s">
        <v>1199</v>
      </c>
      <c r="IB1" s="63" t="s">
        <v>1200</v>
      </c>
      <c r="IC1" s="63" t="s">
        <v>1201</v>
      </c>
      <c r="ID1" s="62" t="s">
        <v>227</v>
      </c>
      <c r="IE1" s="62" t="s">
        <v>1398</v>
      </c>
      <c r="IF1" s="62" t="s">
        <v>1384</v>
      </c>
      <c r="IG1" s="62" t="s">
        <v>1386</v>
      </c>
      <c r="IH1" s="62" t="s">
        <v>1198</v>
      </c>
      <c r="II1" s="62" t="s">
        <v>1199</v>
      </c>
      <c r="IJ1" s="63" t="s">
        <v>1200</v>
      </c>
      <c r="IK1" s="63" t="s">
        <v>1201</v>
      </c>
      <c r="IL1" s="61" t="s">
        <v>227</v>
      </c>
      <c r="IM1" s="61" t="s">
        <v>1399</v>
      </c>
      <c r="IN1" s="61" t="s">
        <v>1384</v>
      </c>
      <c r="IO1" s="61" t="s">
        <v>1386</v>
      </c>
      <c r="IP1" s="61" t="s">
        <v>1198</v>
      </c>
      <c r="IQ1" s="61" t="s">
        <v>1199</v>
      </c>
      <c r="IR1" s="66" t="s">
        <v>1200</v>
      </c>
      <c r="IS1" s="66" t="s">
        <v>1201</v>
      </c>
      <c r="IT1" s="61" t="s">
        <v>227</v>
      </c>
      <c r="IU1" s="61" t="s">
        <v>1400</v>
      </c>
      <c r="IV1" s="61" t="s">
        <v>1384</v>
      </c>
    </row>
    <row r="2" spans="1:256" x14ac:dyDescent="0.2">
      <c r="A2" s="61" t="s">
        <v>1401</v>
      </c>
      <c r="B2" s="61" t="s">
        <v>1402</v>
      </c>
      <c r="C2" s="61" t="s">
        <v>1403</v>
      </c>
      <c r="D2" s="61" t="s">
        <v>1221</v>
      </c>
      <c r="E2" s="61" t="s">
        <v>1222</v>
      </c>
      <c r="H2" s="61" t="s">
        <v>1219</v>
      </c>
      <c r="I2" s="61" t="s">
        <v>235</v>
      </c>
      <c r="J2" s="61" t="s">
        <v>1219</v>
      </c>
      <c r="K2" s="61">
        <v>25</v>
      </c>
      <c r="AB2" s="61" t="s">
        <v>39</v>
      </c>
      <c r="AC2" s="61">
        <v>45</v>
      </c>
      <c r="AD2" s="61" t="s">
        <v>1220</v>
      </c>
      <c r="AG2" s="61">
        <v>45</v>
      </c>
      <c r="AJ2" s="66">
        <v>42979</v>
      </c>
      <c r="AK2" s="66">
        <v>43008</v>
      </c>
    </row>
    <row r="3" spans="1:256" x14ac:dyDescent="0.2">
      <c r="A3" s="61" t="s">
        <v>1401</v>
      </c>
      <c r="B3" s="61" t="s">
        <v>1402</v>
      </c>
      <c r="C3" s="61" t="s">
        <v>1403</v>
      </c>
      <c r="D3" s="61" t="s">
        <v>1221</v>
      </c>
      <c r="E3" s="61" t="s">
        <v>1223</v>
      </c>
      <c r="H3" s="61" t="s">
        <v>1219</v>
      </c>
      <c r="I3" s="61" t="s">
        <v>235</v>
      </c>
      <c r="J3" s="61" t="s">
        <v>1219</v>
      </c>
      <c r="K3" s="61">
        <v>30</v>
      </c>
      <c r="AB3" s="61" t="s">
        <v>39</v>
      </c>
      <c r="AC3" s="61">
        <v>67</v>
      </c>
      <c r="AD3" s="61" t="s">
        <v>1220</v>
      </c>
      <c r="AG3" s="61">
        <v>67</v>
      </c>
      <c r="AJ3" s="66">
        <v>42979</v>
      </c>
      <c r="AK3" s="66">
        <v>43008</v>
      </c>
    </row>
    <row r="4" spans="1:256" x14ac:dyDescent="0.2">
      <c r="A4" s="61" t="s">
        <v>1401</v>
      </c>
      <c r="B4" s="61" t="s">
        <v>1402</v>
      </c>
      <c r="C4" s="61" t="s">
        <v>1403</v>
      </c>
      <c r="D4" s="61" t="s">
        <v>1221</v>
      </c>
      <c r="E4" s="61" t="s">
        <v>1224</v>
      </c>
      <c r="H4" s="61" t="s">
        <v>1219</v>
      </c>
      <c r="I4" s="61" t="s">
        <v>235</v>
      </c>
      <c r="J4" s="61" t="s">
        <v>1219</v>
      </c>
      <c r="K4" s="61">
        <v>23</v>
      </c>
      <c r="AB4" s="61" t="s">
        <v>39</v>
      </c>
      <c r="AC4" s="61">
        <v>67</v>
      </c>
      <c r="AD4" s="61" t="s">
        <v>1220</v>
      </c>
      <c r="AG4" s="61">
        <v>67</v>
      </c>
      <c r="AJ4" s="66">
        <v>42979</v>
      </c>
      <c r="AK4" s="66">
        <v>43008</v>
      </c>
    </row>
    <row r="5" spans="1:256" x14ac:dyDescent="0.2">
      <c r="A5" s="61" t="s">
        <v>1401</v>
      </c>
      <c r="B5" s="61" t="s">
        <v>1402</v>
      </c>
      <c r="C5" s="61" t="s">
        <v>1403</v>
      </c>
      <c r="D5" s="61" t="s">
        <v>1221</v>
      </c>
      <c r="E5" s="61" t="s">
        <v>247</v>
      </c>
      <c r="H5" s="61" t="s">
        <v>1219</v>
      </c>
      <c r="I5" s="61" t="s">
        <v>235</v>
      </c>
      <c r="J5" s="61" t="s">
        <v>1219</v>
      </c>
      <c r="K5" s="61">
        <v>24</v>
      </c>
      <c r="AB5" s="61" t="s">
        <v>39</v>
      </c>
      <c r="AC5" s="61">
        <v>79</v>
      </c>
      <c r="AD5" s="61" t="s">
        <v>1220</v>
      </c>
      <c r="AG5" s="61">
        <v>79</v>
      </c>
      <c r="AJ5" s="66">
        <v>42979</v>
      </c>
      <c r="AK5" s="66">
        <v>43008</v>
      </c>
    </row>
    <row r="6" spans="1:256" x14ac:dyDescent="0.2">
      <c r="A6" s="61" t="s">
        <v>1401</v>
      </c>
      <c r="B6" s="61" t="s">
        <v>1402</v>
      </c>
      <c r="C6" s="61" t="s">
        <v>1403</v>
      </c>
      <c r="D6" s="61" t="s">
        <v>1221</v>
      </c>
      <c r="E6" s="61" t="s">
        <v>1225</v>
      </c>
      <c r="H6" s="61" t="s">
        <v>1219</v>
      </c>
      <c r="I6" s="61" t="s">
        <v>235</v>
      </c>
      <c r="J6" s="61" t="s">
        <v>1219</v>
      </c>
      <c r="K6" s="61">
        <v>25</v>
      </c>
      <c r="AB6" s="61" t="s">
        <v>39</v>
      </c>
      <c r="AC6" s="61">
        <v>45</v>
      </c>
      <c r="AD6" s="61" t="s">
        <v>1220</v>
      </c>
      <c r="AG6" s="61">
        <v>45</v>
      </c>
      <c r="AJ6" s="66">
        <v>42979</v>
      </c>
      <c r="AK6" s="66">
        <v>43008</v>
      </c>
    </row>
    <row r="7" spans="1:256" x14ac:dyDescent="0.2">
      <c r="A7" s="61" t="s">
        <v>1401</v>
      </c>
      <c r="B7" s="61" t="s">
        <v>1402</v>
      </c>
      <c r="C7" s="61" t="s">
        <v>1403</v>
      </c>
      <c r="D7" s="61" t="s">
        <v>1221</v>
      </c>
      <c r="E7" s="61" t="s">
        <v>1228</v>
      </c>
      <c r="H7" s="61" t="s">
        <v>1219</v>
      </c>
      <c r="I7" s="61" t="s">
        <v>235</v>
      </c>
      <c r="J7" s="61" t="s">
        <v>1219</v>
      </c>
      <c r="K7" s="61">
        <v>25</v>
      </c>
      <c r="AB7" s="61" t="s">
        <v>39</v>
      </c>
      <c r="AC7" s="61">
        <v>35</v>
      </c>
      <c r="AD7" s="61" t="s">
        <v>1220</v>
      </c>
      <c r="AG7" s="61">
        <v>35</v>
      </c>
      <c r="AJ7" s="66">
        <v>42979</v>
      </c>
      <c r="AK7" s="66">
        <v>43008</v>
      </c>
    </row>
    <row r="8" spans="1:256" x14ac:dyDescent="0.2">
      <c r="A8" s="61" t="s">
        <v>1401</v>
      </c>
      <c r="B8" s="61" t="s">
        <v>1402</v>
      </c>
      <c r="C8" s="61" t="s">
        <v>1403</v>
      </c>
      <c r="D8" s="61" t="s">
        <v>1221</v>
      </c>
      <c r="E8" s="61" t="s">
        <v>1229</v>
      </c>
      <c r="H8" s="61" t="s">
        <v>1219</v>
      </c>
      <c r="I8" s="61" t="s">
        <v>235</v>
      </c>
      <c r="J8" s="61" t="s">
        <v>1219</v>
      </c>
      <c r="K8" s="61">
        <v>29</v>
      </c>
      <c r="AB8" s="61" t="s">
        <v>39</v>
      </c>
      <c r="AC8" s="61">
        <v>110</v>
      </c>
      <c r="AD8" s="61" t="s">
        <v>1220</v>
      </c>
      <c r="AG8" s="61">
        <v>110</v>
      </c>
      <c r="AJ8" s="66">
        <v>42979</v>
      </c>
      <c r="AK8" s="66">
        <v>43008</v>
      </c>
    </row>
    <row r="9" spans="1:256" x14ac:dyDescent="0.2">
      <c r="A9" s="61" t="s">
        <v>1401</v>
      </c>
      <c r="B9" s="61" t="s">
        <v>1402</v>
      </c>
      <c r="C9" s="61" t="s">
        <v>1403</v>
      </c>
      <c r="D9" s="61" t="s">
        <v>1221</v>
      </c>
      <c r="E9" s="61" t="s">
        <v>1231</v>
      </c>
      <c r="H9" s="61" t="s">
        <v>1219</v>
      </c>
      <c r="I9" s="61" t="s">
        <v>235</v>
      </c>
      <c r="J9" s="61" t="s">
        <v>1219</v>
      </c>
      <c r="K9" s="61">
        <v>23</v>
      </c>
      <c r="AB9" s="61" t="s">
        <v>39</v>
      </c>
      <c r="AC9" s="61">
        <v>15</v>
      </c>
      <c r="AD9" s="61" t="s">
        <v>1220</v>
      </c>
      <c r="AG9" s="61">
        <v>15</v>
      </c>
      <c r="AJ9" s="66">
        <v>42979</v>
      </c>
      <c r="AK9" s="66">
        <v>43008</v>
      </c>
    </row>
    <row r="10" spans="1:256" x14ac:dyDescent="0.2">
      <c r="A10" s="61" t="s">
        <v>1401</v>
      </c>
      <c r="B10" s="61" t="s">
        <v>1402</v>
      </c>
      <c r="C10" s="61" t="s">
        <v>1403</v>
      </c>
      <c r="D10" s="61" t="s">
        <v>1221</v>
      </c>
      <c r="E10" s="61" t="s">
        <v>1232</v>
      </c>
      <c r="H10" s="61" t="s">
        <v>1219</v>
      </c>
      <c r="I10" s="61" t="s">
        <v>235</v>
      </c>
      <c r="J10" s="61" t="s">
        <v>1219</v>
      </c>
      <c r="K10" s="61">
        <v>23</v>
      </c>
      <c r="AB10" s="61" t="s">
        <v>39</v>
      </c>
      <c r="AC10" s="61">
        <v>25</v>
      </c>
      <c r="AD10" s="61" t="s">
        <v>1220</v>
      </c>
      <c r="AG10" s="61">
        <v>25</v>
      </c>
      <c r="AJ10" s="66">
        <v>42979</v>
      </c>
      <c r="AK10" s="66">
        <v>43008</v>
      </c>
    </row>
    <row r="11" spans="1:256" x14ac:dyDescent="0.2">
      <c r="A11" s="61" t="s">
        <v>1401</v>
      </c>
      <c r="B11" s="61" t="s">
        <v>1402</v>
      </c>
      <c r="C11" s="61" t="s">
        <v>1403</v>
      </c>
      <c r="D11" s="61" t="s">
        <v>1221</v>
      </c>
      <c r="E11" s="61" t="s">
        <v>1233</v>
      </c>
      <c r="H11" s="61" t="s">
        <v>1219</v>
      </c>
      <c r="I11" s="61" t="s">
        <v>235</v>
      </c>
      <c r="J11" s="61" t="s">
        <v>1219</v>
      </c>
      <c r="K11" s="61">
        <v>30</v>
      </c>
      <c r="AB11" s="61" t="s">
        <v>39</v>
      </c>
      <c r="AC11" s="61">
        <v>20</v>
      </c>
      <c r="AD11" s="61" t="s">
        <v>1220</v>
      </c>
      <c r="AG11" s="61">
        <v>20</v>
      </c>
      <c r="AJ11" s="66">
        <v>42979</v>
      </c>
      <c r="AK11" s="66">
        <v>43008</v>
      </c>
    </row>
    <row r="12" spans="1:256" x14ac:dyDescent="0.2">
      <c r="A12" s="61" t="s">
        <v>1401</v>
      </c>
      <c r="B12" s="61" t="s">
        <v>1402</v>
      </c>
      <c r="C12" s="61" t="s">
        <v>1403</v>
      </c>
      <c r="D12" s="61" t="s">
        <v>1221</v>
      </c>
      <c r="E12" s="61" t="s">
        <v>1234</v>
      </c>
      <c r="H12" s="61" t="s">
        <v>1219</v>
      </c>
      <c r="I12" s="61" t="s">
        <v>235</v>
      </c>
      <c r="J12" s="61" t="s">
        <v>1219</v>
      </c>
      <c r="K12" s="61">
        <v>30</v>
      </c>
      <c r="AB12" s="61" t="s">
        <v>39</v>
      </c>
      <c r="AC12" s="61">
        <v>26</v>
      </c>
      <c r="AD12" s="61" t="s">
        <v>1220</v>
      </c>
      <c r="AG12" s="61">
        <v>26</v>
      </c>
      <c r="AJ12" s="66">
        <v>42979</v>
      </c>
      <c r="AK12" s="66">
        <v>43008</v>
      </c>
    </row>
    <row r="13" spans="1:256" x14ac:dyDescent="0.2">
      <c r="A13" s="61" t="s">
        <v>1401</v>
      </c>
      <c r="B13" s="61" t="s">
        <v>1402</v>
      </c>
      <c r="C13" s="61" t="s">
        <v>1403</v>
      </c>
      <c r="D13" s="61" t="s">
        <v>1221</v>
      </c>
      <c r="E13" s="61" t="s">
        <v>1234</v>
      </c>
      <c r="H13" s="61" t="s">
        <v>1219</v>
      </c>
      <c r="I13" s="61" t="s">
        <v>235</v>
      </c>
      <c r="J13" s="61" t="s">
        <v>1219</v>
      </c>
      <c r="K13" s="61">
        <v>30</v>
      </c>
      <c r="AB13" s="61" t="s">
        <v>39</v>
      </c>
      <c r="AC13" s="61">
        <v>26</v>
      </c>
      <c r="AD13" s="61" t="s">
        <v>1220</v>
      </c>
      <c r="AG13" s="61">
        <v>26</v>
      </c>
      <c r="AJ13" s="66">
        <v>42979</v>
      </c>
      <c r="AK13" s="66">
        <v>43008</v>
      </c>
    </row>
    <row r="14" spans="1:256" x14ac:dyDescent="0.2">
      <c r="A14" s="61" t="s">
        <v>1401</v>
      </c>
      <c r="B14" s="61" t="s">
        <v>1402</v>
      </c>
      <c r="C14" s="61" t="s">
        <v>1403</v>
      </c>
      <c r="D14" s="61" t="s">
        <v>1221</v>
      </c>
      <c r="E14" s="61" t="s">
        <v>1235</v>
      </c>
      <c r="H14" s="61" t="s">
        <v>1219</v>
      </c>
      <c r="I14" s="61" t="s">
        <v>235</v>
      </c>
      <c r="J14" s="61" t="s">
        <v>1219</v>
      </c>
      <c r="K14" s="61">
        <v>27</v>
      </c>
      <c r="AB14" s="61" t="s">
        <v>39</v>
      </c>
      <c r="AC14" s="61">
        <v>50</v>
      </c>
      <c r="AD14" s="61" t="s">
        <v>1220</v>
      </c>
      <c r="AG14" s="61">
        <v>50</v>
      </c>
      <c r="AJ14" s="66">
        <v>42979</v>
      </c>
      <c r="AK14" s="66">
        <v>43008</v>
      </c>
    </row>
    <row r="15" spans="1:256" x14ac:dyDescent="0.2">
      <c r="A15" s="61" t="s">
        <v>1401</v>
      </c>
      <c r="B15" s="61" t="s">
        <v>1402</v>
      </c>
      <c r="C15" s="61" t="s">
        <v>1403</v>
      </c>
      <c r="D15" s="61" t="s">
        <v>1221</v>
      </c>
      <c r="E15" s="61" t="s">
        <v>1404</v>
      </c>
      <c r="H15" s="61" t="s">
        <v>1219</v>
      </c>
      <c r="I15" s="61" t="s">
        <v>235</v>
      </c>
      <c r="J15" s="61" t="s">
        <v>1219</v>
      </c>
      <c r="K15" s="61">
        <v>23</v>
      </c>
      <c r="AB15" s="61" t="s">
        <v>39</v>
      </c>
      <c r="AC15" s="61">
        <v>25</v>
      </c>
      <c r="AD15" s="61" t="s">
        <v>1220</v>
      </c>
      <c r="AG15" s="61">
        <v>25</v>
      </c>
      <c r="AJ15" s="66">
        <v>42979</v>
      </c>
      <c r="AK15" s="66">
        <v>43008</v>
      </c>
    </row>
    <row r="16" spans="1:256" x14ac:dyDescent="0.2">
      <c r="A16" s="61" t="s">
        <v>1401</v>
      </c>
      <c r="B16" s="61" t="s">
        <v>1402</v>
      </c>
      <c r="C16" s="61" t="s">
        <v>1403</v>
      </c>
      <c r="D16" s="61" t="s">
        <v>1221</v>
      </c>
      <c r="E16" s="61" t="s">
        <v>250</v>
      </c>
      <c r="H16" s="61" t="s">
        <v>1219</v>
      </c>
      <c r="I16" s="61" t="s">
        <v>235</v>
      </c>
      <c r="J16" s="61" t="s">
        <v>1219</v>
      </c>
      <c r="K16" s="61">
        <v>25</v>
      </c>
      <c r="AB16" s="61" t="s">
        <v>39</v>
      </c>
      <c r="AC16" s="61">
        <v>65</v>
      </c>
      <c r="AD16" s="61" t="s">
        <v>1220</v>
      </c>
      <c r="AG16" s="61">
        <v>65</v>
      </c>
      <c r="AJ16" s="66">
        <v>42979</v>
      </c>
      <c r="AK16" s="66">
        <v>43008</v>
      </c>
    </row>
    <row r="17" spans="1:37" x14ac:dyDescent="0.2">
      <c r="A17" s="61" t="s">
        <v>1401</v>
      </c>
      <c r="B17" s="61" t="s">
        <v>1402</v>
      </c>
      <c r="C17" s="61" t="s">
        <v>1403</v>
      </c>
      <c r="D17" s="61" t="s">
        <v>1221</v>
      </c>
      <c r="E17" s="61" t="s">
        <v>299</v>
      </c>
      <c r="H17" s="61" t="s">
        <v>1219</v>
      </c>
      <c r="I17" s="61" t="s">
        <v>235</v>
      </c>
      <c r="J17" s="61" t="s">
        <v>1219</v>
      </c>
      <c r="K17" s="61">
        <v>19</v>
      </c>
      <c r="AB17" s="61" t="s">
        <v>39</v>
      </c>
      <c r="AC17" s="61">
        <v>50</v>
      </c>
      <c r="AD17" s="61" t="s">
        <v>1220</v>
      </c>
      <c r="AG17" s="61">
        <v>50</v>
      </c>
      <c r="AJ17" s="66">
        <v>42979</v>
      </c>
      <c r="AK17" s="66">
        <v>43008</v>
      </c>
    </row>
    <row r="18" spans="1:37" x14ac:dyDescent="0.2">
      <c r="A18" s="61" t="s">
        <v>1401</v>
      </c>
      <c r="B18" s="61" t="s">
        <v>1402</v>
      </c>
      <c r="C18" s="61" t="s">
        <v>1403</v>
      </c>
      <c r="D18" s="61" t="s">
        <v>1221</v>
      </c>
      <c r="E18" s="61" t="s">
        <v>298</v>
      </c>
      <c r="H18" s="61" t="s">
        <v>1219</v>
      </c>
      <c r="I18" s="61" t="s">
        <v>235</v>
      </c>
      <c r="J18" s="61" t="s">
        <v>1219</v>
      </c>
      <c r="K18" s="61">
        <v>17</v>
      </c>
      <c r="AB18" s="61" t="s">
        <v>39</v>
      </c>
      <c r="AC18" s="61">
        <v>50</v>
      </c>
      <c r="AD18" s="61" t="s">
        <v>1220</v>
      </c>
      <c r="AG18" s="61">
        <v>50</v>
      </c>
      <c r="AJ18" s="66">
        <v>42979</v>
      </c>
      <c r="AK18" s="66">
        <v>43008</v>
      </c>
    </row>
    <row r="19" spans="1:37" x14ac:dyDescent="0.2">
      <c r="A19" s="61" t="s">
        <v>1401</v>
      </c>
      <c r="B19" s="61" t="s">
        <v>1402</v>
      </c>
      <c r="C19" s="61" t="s">
        <v>1403</v>
      </c>
      <c r="D19" s="61" t="s">
        <v>1221</v>
      </c>
      <c r="E19" s="61" t="s">
        <v>272</v>
      </c>
      <c r="H19" s="61" t="s">
        <v>1219</v>
      </c>
      <c r="I19" s="61" t="s">
        <v>235</v>
      </c>
      <c r="J19" s="61" t="s">
        <v>1219</v>
      </c>
      <c r="K19" s="61">
        <v>23</v>
      </c>
      <c r="AB19" s="61" t="s">
        <v>39</v>
      </c>
      <c r="AC19" s="61">
        <v>29</v>
      </c>
      <c r="AD19" s="61" t="s">
        <v>1220</v>
      </c>
      <c r="AG19" s="61">
        <v>29</v>
      </c>
      <c r="AJ19" s="66">
        <v>42979</v>
      </c>
      <c r="AK19" s="66">
        <v>43008</v>
      </c>
    </row>
    <row r="20" spans="1:37" x14ac:dyDescent="0.2">
      <c r="A20" s="61" t="s">
        <v>1401</v>
      </c>
      <c r="B20" s="61" t="s">
        <v>1402</v>
      </c>
      <c r="C20" s="61" t="s">
        <v>1403</v>
      </c>
      <c r="D20" s="61" t="s">
        <v>1221</v>
      </c>
      <c r="E20" s="61" t="s">
        <v>273</v>
      </c>
      <c r="H20" s="61" t="s">
        <v>1219</v>
      </c>
      <c r="I20" s="61" t="s">
        <v>235</v>
      </c>
      <c r="J20" s="61" t="s">
        <v>1219</v>
      </c>
      <c r="K20" s="61">
        <v>26</v>
      </c>
      <c r="AB20" s="61" t="s">
        <v>39</v>
      </c>
      <c r="AC20" s="61">
        <v>29</v>
      </c>
      <c r="AD20" s="61" t="s">
        <v>1220</v>
      </c>
      <c r="AG20" s="61">
        <v>29</v>
      </c>
      <c r="AJ20" s="66">
        <v>42979</v>
      </c>
      <c r="AK20" s="66">
        <v>43008</v>
      </c>
    </row>
    <row r="21" spans="1:37" x14ac:dyDescent="0.2">
      <c r="A21" s="61" t="s">
        <v>1401</v>
      </c>
      <c r="B21" s="61" t="s">
        <v>1402</v>
      </c>
      <c r="C21" s="61" t="s">
        <v>1403</v>
      </c>
      <c r="D21" s="61" t="s">
        <v>1221</v>
      </c>
      <c r="E21" s="61" t="s">
        <v>274</v>
      </c>
      <c r="H21" s="61" t="s">
        <v>1219</v>
      </c>
      <c r="I21" s="61" t="s">
        <v>235</v>
      </c>
      <c r="J21" s="61" t="s">
        <v>1219</v>
      </c>
      <c r="K21" s="61">
        <v>23</v>
      </c>
      <c r="AB21" s="61" t="s">
        <v>39</v>
      </c>
      <c r="AC21" s="61">
        <v>29</v>
      </c>
      <c r="AD21" s="61" t="s">
        <v>1220</v>
      </c>
      <c r="AG21" s="61">
        <v>29</v>
      </c>
      <c r="AJ21" s="66">
        <v>42979</v>
      </c>
      <c r="AK21" s="66">
        <v>43008</v>
      </c>
    </row>
    <row r="22" spans="1:37" x14ac:dyDescent="0.2">
      <c r="A22" s="61" t="s">
        <v>1401</v>
      </c>
      <c r="B22" s="61" t="s">
        <v>1402</v>
      </c>
      <c r="C22" s="61" t="s">
        <v>1403</v>
      </c>
      <c r="D22" s="61" t="s">
        <v>1221</v>
      </c>
      <c r="E22" s="61" t="s">
        <v>271</v>
      </c>
      <c r="H22" s="61" t="s">
        <v>1219</v>
      </c>
      <c r="I22" s="61" t="s">
        <v>235</v>
      </c>
      <c r="J22" s="61" t="s">
        <v>1219</v>
      </c>
      <c r="K22" s="61">
        <v>21</v>
      </c>
      <c r="AB22" s="61" t="s">
        <v>39</v>
      </c>
      <c r="AC22" s="61">
        <v>29</v>
      </c>
      <c r="AD22" s="61" t="s">
        <v>1220</v>
      </c>
      <c r="AG22" s="61">
        <v>29</v>
      </c>
      <c r="AJ22" s="66">
        <v>42979</v>
      </c>
      <c r="AK22" s="66">
        <v>43008</v>
      </c>
    </row>
    <row r="23" spans="1:37" x14ac:dyDescent="0.2">
      <c r="A23" s="61" t="s">
        <v>1401</v>
      </c>
      <c r="B23" s="61" t="s">
        <v>1402</v>
      </c>
      <c r="C23" s="61" t="s">
        <v>1403</v>
      </c>
      <c r="D23" s="61" t="s">
        <v>1221</v>
      </c>
      <c r="E23" s="61" t="s">
        <v>275</v>
      </c>
      <c r="H23" s="61" t="s">
        <v>1219</v>
      </c>
      <c r="I23" s="61" t="s">
        <v>235</v>
      </c>
      <c r="J23" s="61" t="s">
        <v>1219</v>
      </c>
      <c r="K23" s="61">
        <v>23</v>
      </c>
      <c r="AB23" s="61" t="s">
        <v>39</v>
      </c>
      <c r="AC23" s="61">
        <v>29</v>
      </c>
      <c r="AD23" s="61" t="s">
        <v>1220</v>
      </c>
      <c r="AG23" s="61">
        <v>29</v>
      </c>
      <c r="AJ23" s="66">
        <v>42979</v>
      </c>
      <c r="AK23" s="66">
        <v>43008</v>
      </c>
    </row>
    <row r="24" spans="1:37" x14ac:dyDescent="0.2">
      <c r="A24" s="61" t="s">
        <v>1401</v>
      </c>
      <c r="B24" s="61" t="s">
        <v>1402</v>
      </c>
      <c r="C24" s="61" t="s">
        <v>1403</v>
      </c>
      <c r="D24" s="61" t="s">
        <v>1221</v>
      </c>
      <c r="E24" s="61" t="s">
        <v>276</v>
      </c>
      <c r="H24" s="61" t="s">
        <v>1219</v>
      </c>
      <c r="I24" s="61" t="s">
        <v>235</v>
      </c>
      <c r="J24" s="61" t="s">
        <v>1219</v>
      </c>
      <c r="K24" s="61">
        <v>26</v>
      </c>
      <c r="AB24" s="61" t="s">
        <v>39</v>
      </c>
      <c r="AC24" s="61">
        <v>36</v>
      </c>
      <c r="AD24" s="61" t="s">
        <v>1220</v>
      </c>
      <c r="AG24" s="61">
        <v>36</v>
      </c>
      <c r="AJ24" s="66">
        <v>42979</v>
      </c>
      <c r="AK24" s="66">
        <v>43008</v>
      </c>
    </row>
    <row r="25" spans="1:37" x14ac:dyDescent="0.2">
      <c r="A25" s="61" t="s">
        <v>1401</v>
      </c>
      <c r="B25" s="61" t="s">
        <v>1402</v>
      </c>
      <c r="C25" s="61" t="s">
        <v>1403</v>
      </c>
      <c r="D25" s="61" t="s">
        <v>1218</v>
      </c>
      <c r="E25" s="61" t="s">
        <v>261</v>
      </c>
      <c r="H25" s="61" t="s">
        <v>1219</v>
      </c>
      <c r="I25" s="61" t="s">
        <v>235</v>
      </c>
      <c r="J25" s="61" t="s">
        <v>1219</v>
      </c>
      <c r="K25" s="61">
        <v>32</v>
      </c>
      <c r="AB25" s="61" t="s">
        <v>39</v>
      </c>
      <c r="AC25" s="61">
        <v>66</v>
      </c>
      <c r="AD25" s="61" t="s">
        <v>1220</v>
      </c>
      <c r="AG25" s="61">
        <v>66</v>
      </c>
      <c r="AJ25" s="66">
        <v>42979</v>
      </c>
      <c r="AK25" s="66">
        <v>43008</v>
      </c>
    </row>
    <row r="26" spans="1:37" x14ac:dyDescent="0.2">
      <c r="A26" s="61" t="s">
        <v>1401</v>
      </c>
      <c r="B26" s="61" t="s">
        <v>1402</v>
      </c>
      <c r="C26" s="61" t="s">
        <v>1403</v>
      </c>
      <c r="D26" s="61" t="s">
        <v>1218</v>
      </c>
      <c r="E26" s="61" t="s">
        <v>262</v>
      </c>
      <c r="H26" s="61" t="s">
        <v>1219</v>
      </c>
      <c r="I26" s="61" t="s">
        <v>235</v>
      </c>
      <c r="J26" s="61" t="s">
        <v>1219</v>
      </c>
      <c r="K26" s="61">
        <v>33</v>
      </c>
      <c r="AB26" s="61" t="s">
        <v>39</v>
      </c>
      <c r="AC26" s="61">
        <v>36</v>
      </c>
      <c r="AD26" s="61" t="s">
        <v>1220</v>
      </c>
      <c r="AG26" s="61">
        <v>36</v>
      </c>
      <c r="AJ26" s="66">
        <v>42979</v>
      </c>
      <c r="AK26" s="66">
        <v>43008</v>
      </c>
    </row>
    <row r="27" spans="1:37" x14ac:dyDescent="0.2">
      <c r="A27" s="61" t="s">
        <v>1401</v>
      </c>
      <c r="B27" s="61" t="s">
        <v>1402</v>
      </c>
      <c r="C27" s="61" t="s">
        <v>1403</v>
      </c>
      <c r="D27" s="61" t="s">
        <v>1218</v>
      </c>
      <c r="E27" s="61" t="s">
        <v>1084</v>
      </c>
      <c r="H27" s="61" t="s">
        <v>1219</v>
      </c>
      <c r="I27" s="61" t="s">
        <v>235</v>
      </c>
      <c r="J27" s="61" t="s">
        <v>1219</v>
      </c>
      <c r="K27" s="61">
        <v>33</v>
      </c>
      <c r="AB27" s="61" t="s">
        <v>39</v>
      </c>
      <c r="AC27" s="61">
        <v>36</v>
      </c>
      <c r="AD27" s="61" t="s">
        <v>1220</v>
      </c>
      <c r="AG27" s="61">
        <v>36</v>
      </c>
      <c r="AJ27" s="66">
        <v>42979</v>
      </c>
      <c r="AK27" s="66">
        <v>43008</v>
      </c>
    </row>
    <row r="28" spans="1:37" x14ac:dyDescent="0.2">
      <c r="A28" s="61" t="s">
        <v>1401</v>
      </c>
      <c r="B28" s="61" t="s">
        <v>1402</v>
      </c>
      <c r="C28" s="61" t="s">
        <v>1403</v>
      </c>
      <c r="D28" s="61" t="s">
        <v>1218</v>
      </c>
      <c r="E28" s="61" t="s">
        <v>264</v>
      </c>
      <c r="H28" s="61" t="s">
        <v>1219</v>
      </c>
      <c r="I28" s="61" t="s">
        <v>235</v>
      </c>
      <c r="J28" s="61" t="s">
        <v>1219</v>
      </c>
      <c r="K28" s="61">
        <v>34</v>
      </c>
      <c r="AB28" s="61" t="s">
        <v>39</v>
      </c>
      <c r="AC28" s="61">
        <v>66</v>
      </c>
      <c r="AD28" s="61" t="s">
        <v>1220</v>
      </c>
      <c r="AG28" s="61">
        <v>66</v>
      </c>
      <c r="AJ28" s="66">
        <v>42979</v>
      </c>
      <c r="AK28" s="66">
        <v>43008</v>
      </c>
    </row>
    <row r="29" spans="1:37" x14ac:dyDescent="0.2">
      <c r="A29" s="61" t="s">
        <v>1401</v>
      </c>
      <c r="B29" s="61" t="s">
        <v>1402</v>
      </c>
      <c r="C29" s="61" t="s">
        <v>1403</v>
      </c>
      <c r="D29" s="61" t="s">
        <v>1218</v>
      </c>
      <c r="E29" s="61" t="s">
        <v>263</v>
      </c>
      <c r="H29" s="61" t="s">
        <v>1219</v>
      </c>
      <c r="I29" s="61" t="s">
        <v>235</v>
      </c>
      <c r="J29" s="61" t="s">
        <v>1219</v>
      </c>
      <c r="K29" s="61">
        <v>30</v>
      </c>
      <c r="AB29" s="61" t="s">
        <v>39</v>
      </c>
      <c r="AC29" s="61">
        <v>36</v>
      </c>
      <c r="AD29" s="61" t="s">
        <v>1220</v>
      </c>
      <c r="AG29" s="61">
        <v>36</v>
      </c>
      <c r="AJ29" s="66">
        <v>42979</v>
      </c>
      <c r="AK29" s="66">
        <v>43008</v>
      </c>
    </row>
    <row r="30" spans="1:37" x14ac:dyDescent="0.2">
      <c r="A30" s="61" t="s">
        <v>1401</v>
      </c>
      <c r="B30" s="61" t="s">
        <v>1402</v>
      </c>
      <c r="C30" s="61" t="s">
        <v>1403</v>
      </c>
      <c r="D30" s="61" t="s">
        <v>1218</v>
      </c>
      <c r="E30" s="61" t="s">
        <v>265</v>
      </c>
      <c r="H30" s="61" t="s">
        <v>1219</v>
      </c>
      <c r="I30" s="61" t="s">
        <v>235</v>
      </c>
      <c r="J30" s="61" t="s">
        <v>1219</v>
      </c>
      <c r="K30" s="61">
        <v>32</v>
      </c>
      <c r="AB30" s="61" t="s">
        <v>39</v>
      </c>
      <c r="AC30" s="61">
        <v>46</v>
      </c>
      <c r="AD30" s="61" t="s">
        <v>1220</v>
      </c>
      <c r="AG30" s="61">
        <v>46</v>
      </c>
      <c r="AJ30" s="66">
        <v>42979</v>
      </c>
      <c r="AK30" s="66">
        <v>43008</v>
      </c>
    </row>
    <row r="31" spans="1:37" x14ac:dyDescent="0.2">
      <c r="A31" s="61" t="s">
        <v>1401</v>
      </c>
      <c r="B31" s="61" t="s">
        <v>1402</v>
      </c>
      <c r="C31" s="61" t="s">
        <v>1403</v>
      </c>
      <c r="D31" s="61" t="s">
        <v>1218</v>
      </c>
      <c r="E31" s="61" t="s">
        <v>1082</v>
      </c>
      <c r="H31" s="61" t="s">
        <v>1219</v>
      </c>
      <c r="I31" s="61" t="s">
        <v>235</v>
      </c>
      <c r="J31" s="61" t="s">
        <v>1219</v>
      </c>
      <c r="K31" s="61">
        <v>32</v>
      </c>
      <c r="AB31" s="61" t="s">
        <v>39</v>
      </c>
      <c r="AC31" s="61">
        <v>41</v>
      </c>
      <c r="AD31" s="61" t="s">
        <v>1220</v>
      </c>
      <c r="AG31" s="61">
        <v>41</v>
      </c>
      <c r="AJ31" s="66">
        <v>42979</v>
      </c>
      <c r="AK31" s="66">
        <v>43008</v>
      </c>
    </row>
    <row r="32" spans="1:37" x14ac:dyDescent="0.2">
      <c r="A32" s="61" t="s">
        <v>1401</v>
      </c>
      <c r="B32" s="61" t="s">
        <v>1402</v>
      </c>
      <c r="C32" s="61" t="s">
        <v>1403</v>
      </c>
      <c r="D32" s="61" t="s">
        <v>1218</v>
      </c>
      <c r="E32" s="61" t="s">
        <v>296</v>
      </c>
      <c r="H32" s="61" t="s">
        <v>1219</v>
      </c>
      <c r="I32" s="61" t="s">
        <v>235</v>
      </c>
      <c r="J32" s="61" t="s">
        <v>1219</v>
      </c>
      <c r="K32" s="61">
        <v>30</v>
      </c>
      <c r="AB32" s="61" t="s">
        <v>39</v>
      </c>
      <c r="AC32" s="61">
        <v>27</v>
      </c>
      <c r="AD32" s="61" t="s">
        <v>1220</v>
      </c>
      <c r="AG32" s="61">
        <v>27</v>
      </c>
      <c r="AJ32" s="66">
        <v>42979</v>
      </c>
      <c r="AK32" s="66">
        <v>43008</v>
      </c>
    </row>
    <row r="33" spans="1:37" x14ac:dyDescent="0.2">
      <c r="A33" s="61" t="s">
        <v>1401</v>
      </c>
      <c r="B33" s="61" t="s">
        <v>1402</v>
      </c>
      <c r="C33" s="61" t="s">
        <v>1403</v>
      </c>
      <c r="D33" s="61" t="s">
        <v>1218</v>
      </c>
      <c r="E33" s="61" t="s">
        <v>285</v>
      </c>
      <c r="H33" s="61" t="s">
        <v>1219</v>
      </c>
      <c r="I33" s="61" t="s">
        <v>235</v>
      </c>
      <c r="J33" s="61" t="s">
        <v>1219</v>
      </c>
      <c r="K33" s="61">
        <v>29</v>
      </c>
      <c r="AB33" s="61" t="s">
        <v>39</v>
      </c>
      <c r="AC33" s="61">
        <v>31</v>
      </c>
      <c r="AD33" s="61" t="s">
        <v>1220</v>
      </c>
      <c r="AG33" s="61">
        <v>31</v>
      </c>
      <c r="AJ33" s="66">
        <v>42979</v>
      </c>
      <c r="AK33" s="66">
        <v>43008</v>
      </c>
    </row>
    <row r="34" spans="1:37" x14ac:dyDescent="0.2">
      <c r="A34" s="61" t="s">
        <v>1401</v>
      </c>
      <c r="B34" s="61" t="s">
        <v>1402</v>
      </c>
      <c r="C34" s="61" t="s">
        <v>1403</v>
      </c>
      <c r="D34" s="61" t="s">
        <v>1218</v>
      </c>
      <c r="E34" s="61" t="s">
        <v>241</v>
      </c>
      <c r="H34" s="61" t="s">
        <v>1219</v>
      </c>
      <c r="I34" s="61" t="s">
        <v>235</v>
      </c>
      <c r="J34" s="61" t="s">
        <v>1219</v>
      </c>
      <c r="K34" s="61">
        <v>29</v>
      </c>
      <c r="AB34" s="61" t="s">
        <v>39</v>
      </c>
      <c r="AC34" s="61">
        <v>31</v>
      </c>
      <c r="AD34" s="61" t="s">
        <v>1220</v>
      </c>
      <c r="AG34" s="61">
        <v>31</v>
      </c>
      <c r="AJ34" s="66">
        <v>42979</v>
      </c>
      <c r="AK34" s="66">
        <v>43008</v>
      </c>
    </row>
    <row r="35" spans="1:37" x14ac:dyDescent="0.2">
      <c r="A35" s="61" t="s">
        <v>1401</v>
      </c>
      <c r="B35" s="61" t="s">
        <v>1402</v>
      </c>
      <c r="C35" s="61" t="s">
        <v>1403</v>
      </c>
      <c r="D35" s="61" t="s">
        <v>1221</v>
      </c>
      <c r="E35" s="61" t="s">
        <v>259</v>
      </c>
      <c r="H35" s="61" t="s">
        <v>1219</v>
      </c>
      <c r="I35" s="61" t="s">
        <v>235</v>
      </c>
      <c r="J35" s="61" t="s">
        <v>1219</v>
      </c>
      <c r="K35" s="61">
        <v>19</v>
      </c>
      <c r="AB35" s="61" t="s">
        <v>39</v>
      </c>
      <c r="AC35" s="61">
        <v>20</v>
      </c>
      <c r="AD35" s="61" t="s">
        <v>1220</v>
      </c>
      <c r="AG35" s="61">
        <v>20</v>
      </c>
      <c r="AJ35" s="66">
        <v>42979</v>
      </c>
      <c r="AK35" s="66">
        <v>43008</v>
      </c>
    </row>
    <row r="36" spans="1:37" x14ac:dyDescent="0.2">
      <c r="A36" s="61" t="s">
        <v>1401</v>
      </c>
      <c r="B36" s="61" t="s">
        <v>1402</v>
      </c>
      <c r="C36" s="61" t="s">
        <v>1403</v>
      </c>
      <c r="D36" s="61" t="s">
        <v>1221</v>
      </c>
      <c r="E36" s="61" t="s">
        <v>266</v>
      </c>
      <c r="H36" s="61" t="s">
        <v>1219</v>
      </c>
      <c r="I36" s="61" t="s">
        <v>235</v>
      </c>
      <c r="J36" s="61" t="s">
        <v>1219</v>
      </c>
      <c r="K36" s="61">
        <v>24</v>
      </c>
      <c r="AB36" s="61" t="s">
        <v>39</v>
      </c>
      <c r="AC36" s="61">
        <v>28</v>
      </c>
      <c r="AD36" s="61" t="s">
        <v>1220</v>
      </c>
      <c r="AG36" s="61">
        <v>28</v>
      </c>
      <c r="AJ36" s="66">
        <v>42979</v>
      </c>
      <c r="AK36" s="66">
        <v>43008</v>
      </c>
    </row>
    <row r="37" spans="1:37" x14ac:dyDescent="0.2">
      <c r="A37" s="61" t="s">
        <v>1401</v>
      </c>
      <c r="B37" s="61" t="s">
        <v>1402</v>
      </c>
      <c r="C37" s="61" t="s">
        <v>1403</v>
      </c>
      <c r="D37" s="61" t="s">
        <v>1221</v>
      </c>
      <c r="E37" s="61" t="s">
        <v>267</v>
      </c>
      <c r="H37" s="61" t="s">
        <v>1219</v>
      </c>
      <c r="I37" s="61" t="s">
        <v>235</v>
      </c>
      <c r="J37" s="61" t="s">
        <v>1219</v>
      </c>
      <c r="K37" s="61">
        <v>29</v>
      </c>
      <c r="AB37" s="61" t="s">
        <v>39</v>
      </c>
      <c r="AC37" s="61">
        <v>31</v>
      </c>
      <c r="AD37" s="61" t="s">
        <v>1220</v>
      </c>
      <c r="AG37" s="61">
        <v>31</v>
      </c>
      <c r="AJ37" s="66">
        <v>42979</v>
      </c>
      <c r="AK37" s="66">
        <v>43008</v>
      </c>
    </row>
    <row r="38" spans="1:37" x14ac:dyDescent="0.2">
      <c r="A38" s="61" t="s">
        <v>1401</v>
      </c>
      <c r="B38" s="61" t="s">
        <v>1402</v>
      </c>
      <c r="C38" s="61" t="s">
        <v>1403</v>
      </c>
      <c r="D38" s="61" t="s">
        <v>1221</v>
      </c>
      <c r="E38" s="61" t="s">
        <v>1405</v>
      </c>
      <c r="H38" s="61" t="s">
        <v>1219</v>
      </c>
      <c r="I38" s="61" t="s">
        <v>235</v>
      </c>
      <c r="J38" s="61" t="s">
        <v>1219</v>
      </c>
      <c r="K38" s="61">
        <v>28</v>
      </c>
      <c r="AB38" s="61" t="s">
        <v>39</v>
      </c>
      <c r="AC38" s="61">
        <v>28</v>
      </c>
      <c r="AD38" s="61" t="s">
        <v>1220</v>
      </c>
      <c r="AG38" s="61">
        <v>28</v>
      </c>
      <c r="AJ38" s="66">
        <v>42979</v>
      </c>
      <c r="AK38" s="66">
        <v>43008</v>
      </c>
    </row>
    <row r="39" spans="1:37" x14ac:dyDescent="0.2">
      <c r="A39" s="61" t="s">
        <v>1401</v>
      </c>
      <c r="B39" s="61" t="s">
        <v>1402</v>
      </c>
      <c r="C39" s="61" t="s">
        <v>1403</v>
      </c>
      <c r="D39" s="61" t="s">
        <v>1221</v>
      </c>
      <c r="E39" s="61" t="s">
        <v>278</v>
      </c>
      <c r="H39" s="61" t="s">
        <v>1219</v>
      </c>
      <c r="I39" s="61" t="s">
        <v>235</v>
      </c>
      <c r="J39" s="61" t="s">
        <v>1219</v>
      </c>
      <c r="K39" s="61">
        <v>24</v>
      </c>
      <c r="AB39" s="61" t="s">
        <v>39</v>
      </c>
      <c r="AC39" s="61">
        <v>28</v>
      </c>
      <c r="AD39" s="61" t="s">
        <v>1220</v>
      </c>
      <c r="AG39" s="61">
        <v>28</v>
      </c>
      <c r="AJ39" s="66">
        <v>42979</v>
      </c>
      <c r="AK39" s="66">
        <v>43008</v>
      </c>
    </row>
    <row r="40" spans="1:37" x14ac:dyDescent="0.2">
      <c r="A40" s="61" t="s">
        <v>1401</v>
      </c>
      <c r="B40" s="61" t="s">
        <v>1402</v>
      </c>
      <c r="C40" s="61" t="s">
        <v>1403</v>
      </c>
      <c r="D40" s="61" t="s">
        <v>1221</v>
      </c>
      <c r="E40" s="61" t="s">
        <v>279</v>
      </c>
      <c r="H40" s="61" t="s">
        <v>1219</v>
      </c>
      <c r="I40" s="61" t="s">
        <v>235</v>
      </c>
      <c r="J40" s="61" t="s">
        <v>1219</v>
      </c>
      <c r="K40" s="61">
        <v>17</v>
      </c>
      <c r="AB40" s="61" t="s">
        <v>39</v>
      </c>
      <c r="AC40" s="61">
        <v>25</v>
      </c>
      <c r="AD40" s="61" t="s">
        <v>1220</v>
      </c>
      <c r="AG40" s="61">
        <v>25</v>
      </c>
      <c r="AJ40" s="66">
        <v>42979</v>
      </c>
      <c r="AK40" s="66">
        <v>43008</v>
      </c>
    </row>
    <row r="41" spans="1:37" x14ac:dyDescent="0.2">
      <c r="A41" s="61" t="s">
        <v>1401</v>
      </c>
      <c r="B41" s="61" t="s">
        <v>1402</v>
      </c>
      <c r="C41" s="61" t="s">
        <v>1403</v>
      </c>
      <c r="D41" s="61" t="s">
        <v>1221</v>
      </c>
      <c r="E41" s="61" t="s">
        <v>286</v>
      </c>
      <c r="H41" s="61" t="s">
        <v>1219</v>
      </c>
      <c r="I41" s="61" t="s">
        <v>235</v>
      </c>
      <c r="J41" s="61" t="s">
        <v>1219</v>
      </c>
      <c r="K41" s="61">
        <v>34</v>
      </c>
      <c r="AB41" s="61" t="s">
        <v>39</v>
      </c>
      <c r="AC41" s="61">
        <v>31</v>
      </c>
      <c r="AD41" s="61" t="s">
        <v>1220</v>
      </c>
      <c r="AG41" s="61">
        <v>31</v>
      </c>
      <c r="AJ41" s="66">
        <v>42979</v>
      </c>
      <c r="AK41" s="66">
        <v>43008</v>
      </c>
    </row>
    <row r="42" spans="1:37" x14ac:dyDescent="0.2">
      <c r="A42" s="61" t="s">
        <v>1401</v>
      </c>
      <c r="B42" s="61" t="s">
        <v>1402</v>
      </c>
      <c r="C42" s="61" t="s">
        <v>1403</v>
      </c>
      <c r="D42" s="61" t="s">
        <v>1221</v>
      </c>
      <c r="E42" s="61" t="s">
        <v>287</v>
      </c>
      <c r="H42" s="61" t="s">
        <v>1219</v>
      </c>
      <c r="I42" s="61" t="s">
        <v>235</v>
      </c>
      <c r="J42" s="61" t="s">
        <v>1219</v>
      </c>
      <c r="K42" s="61">
        <v>36</v>
      </c>
      <c r="AB42" s="61" t="s">
        <v>39</v>
      </c>
      <c r="AC42" s="61">
        <v>32</v>
      </c>
      <c r="AD42" s="61" t="s">
        <v>1220</v>
      </c>
      <c r="AG42" s="61">
        <v>32</v>
      </c>
      <c r="AJ42" s="66">
        <v>42979</v>
      </c>
      <c r="AK42" s="66">
        <v>43008</v>
      </c>
    </row>
    <row r="43" spans="1:37" x14ac:dyDescent="0.2">
      <c r="A43" s="61" t="s">
        <v>1401</v>
      </c>
      <c r="B43" s="61" t="s">
        <v>1402</v>
      </c>
      <c r="C43" s="61" t="s">
        <v>1403</v>
      </c>
      <c r="D43" s="61" t="s">
        <v>1221</v>
      </c>
      <c r="E43" s="61" t="s">
        <v>291</v>
      </c>
      <c r="H43" s="61" t="s">
        <v>1219</v>
      </c>
      <c r="I43" s="61" t="s">
        <v>235</v>
      </c>
      <c r="J43" s="61" t="s">
        <v>1219</v>
      </c>
      <c r="K43" s="61">
        <v>12</v>
      </c>
      <c r="AB43" s="61" t="s">
        <v>39</v>
      </c>
      <c r="AC43" s="61">
        <v>0</v>
      </c>
      <c r="AD43" s="61" t="s">
        <v>1220</v>
      </c>
      <c r="AG43" s="61">
        <v>0</v>
      </c>
      <c r="AJ43" s="66">
        <v>42979</v>
      </c>
      <c r="AK43" s="66">
        <v>43008</v>
      </c>
    </row>
    <row r="44" spans="1:37" x14ac:dyDescent="0.2">
      <c r="A44" s="61" t="s">
        <v>1401</v>
      </c>
      <c r="B44" s="61" t="s">
        <v>1402</v>
      </c>
      <c r="C44" s="61" t="s">
        <v>1403</v>
      </c>
      <c r="D44" s="61" t="s">
        <v>1221</v>
      </c>
      <c r="E44" s="61" t="s">
        <v>300</v>
      </c>
      <c r="H44" s="61" t="s">
        <v>1219</v>
      </c>
      <c r="I44" s="61" t="s">
        <v>235</v>
      </c>
      <c r="J44" s="61" t="s">
        <v>1219</v>
      </c>
      <c r="K44" s="61">
        <v>26</v>
      </c>
      <c r="AB44" s="61" t="s">
        <v>39</v>
      </c>
      <c r="AC44" s="61">
        <v>20</v>
      </c>
      <c r="AD44" s="61" t="s">
        <v>1220</v>
      </c>
      <c r="AG44" s="61">
        <v>20</v>
      </c>
      <c r="AJ44" s="66">
        <v>42979</v>
      </c>
      <c r="AK44" s="66">
        <v>43008</v>
      </c>
    </row>
    <row r="45" spans="1:37" x14ac:dyDescent="0.2">
      <c r="A45" s="61" t="s">
        <v>1401</v>
      </c>
      <c r="B45" s="61" t="s">
        <v>1402</v>
      </c>
      <c r="C45" s="61" t="s">
        <v>1403</v>
      </c>
      <c r="D45" s="61" t="s">
        <v>1221</v>
      </c>
      <c r="E45" s="61" t="s">
        <v>1222</v>
      </c>
      <c r="H45" s="61" t="s">
        <v>1219</v>
      </c>
      <c r="I45" s="61" t="s">
        <v>236</v>
      </c>
      <c r="J45" s="61" t="s">
        <v>1219</v>
      </c>
      <c r="K45" s="61">
        <v>17</v>
      </c>
      <c r="AB45" s="61" t="s">
        <v>39</v>
      </c>
      <c r="AC45" s="61">
        <v>15</v>
      </c>
      <c r="AD45" s="61" t="s">
        <v>1220</v>
      </c>
      <c r="AG45" s="61">
        <v>15</v>
      </c>
      <c r="AJ45" s="66">
        <v>42979</v>
      </c>
      <c r="AK45" s="66">
        <v>43008</v>
      </c>
    </row>
    <row r="46" spans="1:37" x14ac:dyDescent="0.2">
      <c r="A46" s="61" t="s">
        <v>1401</v>
      </c>
      <c r="B46" s="61" t="s">
        <v>1402</v>
      </c>
      <c r="C46" s="61" t="s">
        <v>1403</v>
      </c>
      <c r="D46" s="61" t="s">
        <v>1221</v>
      </c>
      <c r="E46" s="61" t="s">
        <v>1223</v>
      </c>
      <c r="H46" s="61" t="s">
        <v>1219</v>
      </c>
      <c r="I46" s="61" t="s">
        <v>236</v>
      </c>
      <c r="J46" s="61" t="s">
        <v>1219</v>
      </c>
      <c r="K46" s="61">
        <v>20</v>
      </c>
      <c r="AB46" s="61" t="s">
        <v>39</v>
      </c>
      <c r="AC46" s="61">
        <v>43</v>
      </c>
      <c r="AD46" s="61" t="s">
        <v>1220</v>
      </c>
      <c r="AG46" s="61">
        <v>43</v>
      </c>
      <c r="AJ46" s="66">
        <v>42979</v>
      </c>
      <c r="AK46" s="66">
        <v>43008</v>
      </c>
    </row>
    <row r="47" spans="1:37" x14ac:dyDescent="0.2">
      <c r="A47" s="61" t="s">
        <v>1401</v>
      </c>
      <c r="B47" s="61" t="s">
        <v>1402</v>
      </c>
      <c r="C47" s="61" t="s">
        <v>1403</v>
      </c>
      <c r="D47" s="61" t="s">
        <v>1221</v>
      </c>
      <c r="E47" s="61" t="s">
        <v>1224</v>
      </c>
      <c r="H47" s="61" t="s">
        <v>1219</v>
      </c>
      <c r="I47" s="61" t="s">
        <v>236</v>
      </c>
      <c r="J47" s="61" t="s">
        <v>1219</v>
      </c>
      <c r="K47" s="61">
        <v>17</v>
      </c>
      <c r="AB47" s="61" t="s">
        <v>39</v>
      </c>
      <c r="AC47" s="61">
        <v>46</v>
      </c>
      <c r="AD47" s="61" t="s">
        <v>1220</v>
      </c>
      <c r="AG47" s="61">
        <v>46</v>
      </c>
      <c r="AJ47" s="66">
        <v>42979</v>
      </c>
      <c r="AK47" s="66">
        <v>43008</v>
      </c>
    </row>
    <row r="48" spans="1:37" x14ac:dyDescent="0.2">
      <c r="A48" s="61" t="s">
        <v>1401</v>
      </c>
      <c r="B48" s="61" t="s">
        <v>1402</v>
      </c>
      <c r="C48" s="61" t="s">
        <v>1403</v>
      </c>
      <c r="D48" s="61" t="s">
        <v>1221</v>
      </c>
      <c r="E48" s="61" t="s">
        <v>247</v>
      </c>
      <c r="H48" s="61" t="s">
        <v>1219</v>
      </c>
      <c r="I48" s="61" t="s">
        <v>236</v>
      </c>
      <c r="J48" s="61" t="s">
        <v>1219</v>
      </c>
      <c r="K48" s="61">
        <v>18</v>
      </c>
      <c r="AB48" s="61" t="s">
        <v>39</v>
      </c>
      <c r="AC48" s="61">
        <v>43</v>
      </c>
      <c r="AD48" s="61" t="s">
        <v>1220</v>
      </c>
      <c r="AG48" s="61">
        <v>43</v>
      </c>
      <c r="AJ48" s="66">
        <v>42979</v>
      </c>
      <c r="AK48" s="66">
        <v>43008</v>
      </c>
    </row>
    <row r="49" spans="1:37" x14ac:dyDescent="0.2">
      <c r="A49" s="61" t="s">
        <v>1401</v>
      </c>
      <c r="B49" s="61" t="s">
        <v>1402</v>
      </c>
      <c r="C49" s="61" t="s">
        <v>1403</v>
      </c>
      <c r="D49" s="61" t="s">
        <v>1221</v>
      </c>
      <c r="E49" s="61" t="s">
        <v>1225</v>
      </c>
      <c r="H49" s="61" t="s">
        <v>1219</v>
      </c>
      <c r="I49" s="61" t="s">
        <v>236</v>
      </c>
      <c r="J49" s="61" t="s">
        <v>1219</v>
      </c>
      <c r="K49" s="61">
        <v>17</v>
      </c>
      <c r="AB49" s="61" t="s">
        <v>39</v>
      </c>
      <c r="AC49" s="61">
        <v>15</v>
      </c>
      <c r="AD49" s="61" t="s">
        <v>1220</v>
      </c>
      <c r="AG49" s="61">
        <v>15</v>
      </c>
      <c r="AJ49" s="66">
        <v>42979</v>
      </c>
      <c r="AK49" s="66">
        <v>43008</v>
      </c>
    </row>
    <row r="50" spans="1:37" x14ac:dyDescent="0.2">
      <c r="A50" s="61" t="s">
        <v>1401</v>
      </c>
      <c r="B50" s="61" t="s">
        <v>1402</v>
      </c>
      <c r="C50" s="61" t="s">
        <v>1403</v>
      </c>
      <c r="D50" s="61" t="s">
        <v>1221</v>
      </c>
      <c r="E50" s="61" t="s">
        <v>1228</v>
      </c>
      <c r="H50" s="61" t="s">
        <v>1219</v>
      </c>
      <c r="I50" s="61" t="s">
        <v>236</v>
      </c>
      <c r="J50" s="61" t="s">
        <v>1219</v>
      </c>
      <c r="K50" s="61">
        <v>13</v>
      </c>
      <c r="AB50" s="61" t="s">
        <v>39</v>
      </c>
      <c r="AC50" s="61">
        <v>10</v>
      </c>
      <c r="AD50" s="61" t="s">
        <v>1220</v>
      </c>
      <c r="AG50" s="61">
        <v>10</v>
      </c>
      <c r="AJ50" s="66">
        <v>42979</v>
      </c>
      <c r="AK50" s="66">
        <v>43008</v>
      </c>
    </row>
    <row r="51" spans="1:37" x14ac:dyDescent="0.2">
      <c r="A51" s="61" t="s">
        <v>1401</v>
      </c>
      <c r="B51" s="61" t="s">
        <v>1402</v>
      </c>
      <c r="C51" s="61" t="s">
        <v>1403</v>
      </c>
      <c r="D51" s="61" t="s">
        <v>1221</v>
      </c>
      <c r="E51" s="61" t="s">
        <v>1229</v>
      </c>
      <c r="H51" s="61" t="s">
        <v>1219</v>
      </c>
      <c r="I51" s="61" t="s">
        <v>236</v>
      </c>
      <c r="J51" s="61" t="s">
        <v>1219</v>
      </c>
      <c r="K51" s="61">
        <v>20</v>
      </c>
      <c r="AB51" s="61" t="s">
        <v>39</v>
      </c>
      <c r="AC51" s="61">
        <v>110</v>
      </c>
      <c r="AD51" s="61" t="s">
        <v>1220</v>
      </c>
      <c r="AG51" s="61">
        <v>110</v>
      </c>
      <c r="AJ51" s="66">
        <v>42979</v>
      </c>
      <c r="AK51" s="66">
        <v>43008</v>
      </c>
    </row>
    <row r="52" spans="1:37" x14ac:dyDescent="0.2">
      <c r="A52" s="61" t="s">
        <v>1401</v>
      </c>
      <c r="B52" s="61" t="s">
        <v>1402</v>
      </c>
      <c r="C52" s="61" t="s">
        <v>1403</v>
      </c>
      <c r="D52" s="61" t="s">
        <v>1221</v>
      </c>
      <c r="E52" s="61" t="s">
        <v>1231</v>
      </c>
      <c r="H52" s="61" t="s">
        <v>1219</v>
      </c>
      <c r="I52" s="61" t="s">
        <v>236</v>
      </c>
      <c r="J52" s="61" t="s">
        <v>1219</v>
      </c>
      <c r="K52" s="61">
        <v>13</v>
      </c>
      <c r="AB52" s="61" t="s">
        <v>39</v>
      </c>
      <c r="AC52" s="61">
        <v>5</v>
      </c>
      <c r="AD52" s="61" t="s">
        <v>1220</v>
      </c>
      <c r="AG52" s="61">
        <v>5</v>
      </c>
      <c r="AJ52" s="66">
        <v>42979</v>
      </c>
      <c r="AK52" s="66">
        <v>43008</v>
      </c>
    </row>
    <row r="53" spans="1:37" x14ac:dyDescent="0.2">
      <c r="A53" s="61" t="s">
        <v>1401</v>
      </c>
      <c r="B53" s="61" t="s">
        <v>1402</v>
      </c>
      <c r="C53" s="61" t="s">
        <v>1403</v>
      </c>
      <c r="D53" s="61" t="s">
        <v>1221</v>
      </c>
      <c r="E53" s="61" t="s">
        <v>1232</v>
      </c>
      <c r="H53" s="61" t="s">
        <v>1219</v>
      </c>
      <c r="I53" s="61" t="s">
        <v>236</v>
      </c>
      <c r="J53" s="61" t="s">
        <v>1219</v>
      </c>
      <c r="K53" s="61">
        <v>13</v>
      </c>
      <c r="AB53" s="61" t="s">
        <v>39</v>
      </c>
      <c r="AC53" s="61">
        <v>8</v>
      </c>
      <c r="AD53" s="61" t="s">
        <v>1220</v>
      </c>
      <c r="AG53" s="61">
        <v>8</v>
      </c>
      <c r="AJ53" s="66">
        <v>42979</v>
      </c>
      <c r="AK53" s="66">
        <v>43008</v>
      </c>
    </row>
    <row r="54" spans="1:37" x14ac:dyDescent="0.2">
      <c r="A54" s="61" t="s">
        <v>1401</v>
      </c>
      <c r="B54" s="61" t="s">
        <v>1402</v>
      </c>
      <c r="C54" s="61" t="s">
        <v>1403</v>
      </c>
      <c r="D54" s="61" t="s">
        <v>1221</v>
      </c>
      <c r="E54" s="61" t="s">
        <v>1233</v>
      </c>
      <c r="H54" s="61" t="s">
        <v>1219</v>
      </c>
      <c r="I54" s="61" t="s">
        <v>236</v>
      </c>
      <c r="J54" s="61" t="s">
        <v>1219</v>
      </c>
      <c r="K54" s="61">
        <v>14</v>
      </c>
      <c r="AB54" s="61" t="s">
        <v>39</v>
      </c>
      <c r="AC54" s="61">
        <v>10</v>
      </c>
      <c r="AD54" s="61" t="s">
        <v>1220</v>
      </c>
      <c r="AG54" s="61">
        <v>10</v>
      </c>
      <c r="AJ54" s="66">
        <v>42979</v>
      </c>
      <c r="AK54" s="66">
        <v>43008</v>
      </c>
    </row>
    <row r="55" spans="1:37" x14ac:dyDescent="0.2">
      <c r="A55" s="61" t="s">
        <v>1401</v>
      </c>
      <c r="B55" s="61" t="s">
        <v>1402</v>
      </c>
      <c r="C55" s="61" t="s">
        <v>1403</v>
      </c>
      <c r="D55" s="61" t="s">
        <v>1221</v>
      </c>
      <c r="E55" s="61" t="s">
        <v>1234</v>
      </c>
      <c r="H55" s="61" t="s">
        <v>1219</v>
      </c>
      <c r="I55" s="61" t="s">
        <v>236</v>
      </c>
      <c r="J55" s="61" t="s">
        <v>1219</v>
      </c>
      <c r="K55" s="61">
        <v>24</v>
      </c>
      <c r="AB55" s="61" t="s">
        <v>39</v>
      </c>
      <c r="AC55" s="61">
        <v>12</v>
      </c>
      <c r="AD55" s="61" t="s">
        <v>1220</v>
      </c>
      <c r="AG55" s="61">
        <v>12</v>
      </c>
      <c r="AJ55" s="66">
        <v>42979</v>
      </c>
      <c r="AK55" s="66">
        <v>43008</v>
      </c>
    </row>
    <row r="56" spans="1:37" x14ac:dyDescent="0.2">
      <c r="A56" s="61" t="s">
        <v>1401</v>
      </c>
      <c r="B56" s="61" t="s">
        <v>1402</v>
      </c>
      <c r="C56" s="61" t="s">
        <v>1403</v>
      </c>
      <c r="D56" s="61" t="s">
        <v>1221</v>
      </c>
      <c r="E56" s="61" t="s">
        <v>1234</v>
      </c>
      <c r="H56" s="61" t="s">
        <v>1219</v>
      </c>
      <c r="I56" s="61" t="s">
        <v>236</v>
      </c>
      <c r="J56" s="61" t="s">
        <v>1219</v>
      </c>
      <c r="K56" s="61">
        <v>24</v>
      </c>
      <c r="AB56" s="61" t="s">
        <v>39</v>
      </c>
      <c r="AC56" s="61">
        <v>12</v>
      </c>
      <c r="AD56" s="61" t="s">
        <v>1220</v>
      </c>
      <c r="AG56" s="61">
        <v>12</v>
      </c>
      <c r="AJ56" s="66">
        <v>42979</v>
      </c>
      <c r="AK56" s="66">
        <v>43008</v>
      </c>
    </row>
    <row r="57" spans="1:37" x14ac:dyDescent="0.2">
      <c r="A57" s="61" t="s">
        <v>1401</v>
      </c>
      <c r="B57" s="61" t="s">
        <v>1402</v>
      </c>
      <c r="C57" s="61" t="s">
        <v>1403</v>
      </c>
      <c r="D57" s="61" t="s">
        <v>1221</v>
      </c>
      <c r="E57" s="61" t="s">
        <v>1235</v>
      </c>
      <c r="H57" s="61" t="s">
        <v>1219</v>
      </c>
      <c r="I57" s="61" t="s">
        <v>236</v>
      </c>
      <c r="J57" s="61" t="s">
        <v>1219</v>
      </c>
      <c r="K57" s="61">
        <v>22</v>
      </c>
      <c r="AB57" s="61" t="s">
        <v>39</v>
      </c>
      <c r="AC57" s="61">
        <v>15</v>
      </c>
      <c r="AD57" s="61" t="s">
        <v>1220</v>
      </c>
      <c r="AG57" s="61">
        <v>15</v>
      </c>
      <c r="AJ57" s="66">
        <v>42979</v>
      </c>
      <c r="AK57" s="66">
        <v>43008</v>
      </c>
    </row>
    <row r="58" spans="1:37" x14ac:dyDescent="0.2">
      <c r="A58" s="61" t="s">
        <v>1401</v>
      </c>
      <c r="B58" s="61" t="s">
        <v>1402</v>
      </c>
      <c r="C58" s="61" t="s">
        <v>1403</v>
      </c>
      <c r="D58" s="61" t="s">
        <v>1221</v>
      </c>
      <c r="E58" s="61" t="s">
        <v>1404</v>
      </c>
      <c r="H58" s="61" t="s">
        <v>1219</v>
      </c>
      <c r="I58" s="61" t="s">
        <v>236</v>
      </c>
      <c r="J58" s="61" t="s">
        <v>1219</v>
      </c>
      <c r="K58" s="61">
        <v>13</v>
      </c>
      <c r="AB58" s="61" t="s">
        <v>39</v>
      </c>
      <c r="AC58" s="61">
        <v>8</v>
      </c>
      <c r="AD58" s="61" t="s">
        <v>1220</v>
      </c>
      <c r="AG58" s="61">
        <v>8</v>
      </c>
      <c r="AJ58" s="66">
        <v>42979</v>
      </c>
      <c r="AK58" s="66">
        <v>43008</v>
      </c>
    </row>
    <row r="59" spans="1:37" x14ac:dyDescent="0.2">
      <c r="A59" s="61" t="s">
        <v>1401</v>
      </c>
      <c r="B59" s="61" t="s">
        <v>1402</v>
      </c>
      <c r="C59" s="61" t="s">
        <v>1403</v>
      </c>
      <c r="D59" s="61" t="s">
        <v>1221</v>
      </c>
      <c r="E59" s="61" t="s">
        <v>250</v>
      </c>
      <c r="H59" s="61" t="s">
        <v>1219</v>
      </c>
      <c r="I59" s="61" t="s">
        <v>236</v>
      </c>
      <c r="J59" s="61" t="s">
        <v>1219</v>
      </c>
      <c r="K59" s="61">
        <v>19</v>
      </c>
      <c r="AB59" s="61" t="s">
        <v>39</v>
      </c>
      <c r="AC59" s="61">
        <v>43</v>
      </c>
      <c r="AD59" s="61" t="s">
        <v>1220</v>
      </c>
      <c r="AG59" s="61">
        <v>43</v>
      </c>
      <c r="AJ59" s="66">
        <v>42979</v>
      </c>
      <c r="AK59" s="66">
        <v>43008</v>
      </c>
    </row>
    <row r="60" spans="1:37" x14ac:dyDescent="0.2">
      <c r="A60" s="61" t="s">
        <v>1401</v>
      </c>
      <c r="B60" s="61" t="s">
        <v>1402</v>
      </c>
      <c r="C60" s="61" t="s">
        <v>1403</v>
      </c>
      <c r="D60" s="61" t="s">
        <v>1221</v>
      </c>
      <c r="E60" s="61" t="s">
        <v>299</v>
      </c>
      <c r="H60" s="61" t="s">
        <v>1219</v>
      </c>
      <c r="I60" s="61" t="s">
        <v>236</v>
      </c>
      <c r="J60" s="61" t="s">
        <v>1219</v>
      </c>
      <c r="K60" s="61">
        <v>20</v>
      </c>
      <c r="AB60" s="61" t="s">
        <v>39</v>
      </c>
      <c r="AC60" s="61">
        <v>20</v>
      </c>
      <c r="AD60" s="61" t="s">
        <v>1220</v>
      </c>
      <c r="AG60" s="61">
        <v>20</v>
      </c>
      <c r="AJ60" s="66">
        <v>42979</v>
      </c>
      <c r="AK60" s="66">
        <v>43008</v>
      </c>
    </row>
    <row r="61" spans="1:37" x14ac:dyDescent="0.2">
      <c r="A61" s="61" t="s">
        <v>1401</v>
      </c>
      <c r="B61" s="61" t="s">
        <v>1402</v>
      </c>
      <c r="C61" s="61" t="s">
        <v>1403</v>
      </c>
      <c r="D61" s="61" t="s">
        <v>1221</v>
      </c>
      <c r="E61" s="61" t="s">
        <v>298</v>
      </c>
      <c r="H61" s="61" t="s">
        <v>1219</v>
      </c>
      <c r="I61" s="61" t="s">
        <v>236</v>
      </c>
      <c r="J61" s="61" t="s">
        <v>1219</v>
      </c>
      <c r="K61" s="61">
        <v>19</v>
      </c>
      <c r="AB61" s="61" t="s">
        <v>39</v>
      </c>
      <c r="AC61" s="61">
        <v>20</v>
      </c>
      <c r="AD61" s="61" t="s">
        <v>1220</v>
      </c>
      <c r="AG61" s="61">
        <v>20</v>
      </c>
      <c r="AJ61" s="66">
        <v>42979</v>
      </c>
      <c r="AK61" s="66">
        <v>43008</v>
      </c>
    </row>
    <row r="62" spans="1:37" x14ac:dyDescent="0.2">
      <c r="A62" s="61" t="s">
        <v>1401</v>
      </c>
      <c r="B62" s="61" t="s">
        <v>1402</v>
      </c>
      <c r="C62" s="61" t="s">
        <v>1403</v>
      </c>
      <c r="D62" s="61" t="s">
        <v>1221</v>
      </c>
      <c r="E62" s="61" t="s">
        <v>272</v>
      </c>
      <c r="H62" s="61" t="s">
        <v>1219</v>
      </c>
      <c r="I62" s="61" t="s">
        <v>236</v>
      </c>
      <c r="J62" s="61" t="s">
        <v>1219</v>
      </c>
      <c r="K62" s="61">
        <v>23</v>
      </c>
      <c r="AB62" s="61" t="s">
        <v>39</v>
      </c>
      <c r="AC62" s="61">
        <v>29</v>
      </c>
      <c r="AD62" s="61" t="s">
        <v>1220</v>
      </c>
      <c r="AG62" s="61">
        <v>29</v>
      </c>
      <c r="AJ62" s="66">
        <v>42979</v>
      </c>
      <c r="AK62" s="66">
        <v>43008</v>
      </c>
    </row>
    <row r="63" spans="1:37" x14ac:dyDescent="0.2">
      <c r="A63" s="61" t="s">
        <v>1401</v>
      </c>
      <c r="B63" s="61" t="s">
        <v>1402</v>
      </c>
      <c r="C63" s="61" t="s">
        <v>1403</v>
      </c>
      <c r="D63" s="61" t="s">
        <v>1221</v>
      </c>
      <c r="E63" s="61" t="s">
        <v>273</v>
      </c>
      <c r="H63" s="61" t="s">
        <v>1219</v>
      </c>
      <c r="I63" s="61" t="s">
        <v>236</v>
      </c>
      <c r="J63" s="61" t="s">
        <v>1219</v>
      </c>
      <c r="K63" s="61">
        <v>22</v>
      </c>
      <c r="AB63" s="61" t="s">
        <v>39</v>
      </c>
      <c r="AC63" s="61">
        <v>29</v>
      </c>
      <c r="AD63" s="61" t="s">
        <v>1220</v>
      </c>
      <c r="AG63" s="61">
        <v>29</v>
      </c>
      <c r="AJ63" s="66">
        <v>42979</v>
      </c>
      <c r="AK63" s="66">
        <v>43008</v>
      </c>
    </row>
    <row r="64" spans="1:37" x14ac:dyDescent="0.2">
      <c r="A64" s="61" t="s">
        <v>1401</v>
      </c>
      <c r="B64" s="61" t="s">
        <v>1402</v>
      </c>
      <c r="C64" s="61" t="s">
        <v>1403</v>
      </c>
      <c r="D64" s="61" t="s">
        <v>1221</v>
      </c>
      <c r="E64" s="61" t="s">
        <v>274</v>
      </c>
      <c r="H64" s="61" t="s">
        <v>1219</v>
      </c>
      <c r="I64" s="61" t="s">
        <v>236</v>
      </c>
      <c r="J64" s="61" t="s">
        <v>1219</v>
      </c>
      <c r="K64" s="61">
        <v>26</v>
      </c>
      <c r="AB64" s="61" t="s">
        <v>39</v>
      </c>
      <c r="AC64" s="61">
        <v>29</v>
      </c>
      <c r="AD64" s="61" t="s">
        <v>1220</v>
      </c>
      <c r="AG64" s="61">
        <v>29</v>
      </c>
      <c r="AJ64" s="66">
        <v>42979</v>
      </c>
      <c r="AK64" s="66">
        <v>43008</v>
      </c>
    </row>
    <row r="65" spans="1:37" x14ac:dyDescent="0.2">
      <c r="A65" s="61" t="s">
        <v>1401</v>
      </c>
      <c r="B65" s="61" t="s">
        <v>1402</v>
      </c>
      <c r="C65" s="61" t="s">
        <v>1403</v>
      </c>
      <c r="D65" s="61" t="s">
        <v>1221</v>
      </c>
      <c r="E65" s="61" t="s">
        <v>271</v>
      </c>
      <c r="H65" s="61" t="s">
        <v>1219</v>
      </c>
      <c r="I65" s="61" t="s">
        <v>236</v>
      </c>
      <c r="J65" s="61" t="s">
        <v>1219</v>
      </c>
      <c r="K65" s="61">
        <v>24</v>
      </c>
      <c r="AB65" s="61" t="s">
        <v>39</v>
      </c>
      <c r="AC65" s="61">
        <v>29</v>
      </c>
      <c r="AD65" s="61" t="s">
        <v>1220</v>
      </c>
      <c r="AG65" s="61">
        <v>29</v>
      </c>
      <c r="AJ65" s="66">
        <v>42979</v>
      </c>
      <c r="AK65" s="66">
        <v>43008</v>
      </c>
    </row>
    <row r="66" spans="1:37" x14ac:dyDescent="0.2">
      <c r="A66" s="61" t="s">
        <v>1401</v>
      </c>
      <c r="B66" s="61" t="s">
        <v>1402</v>
      </c>
      <c r="C66" s="61" t="s">
        <v>1403</v>
      </c>
      <c r="D66" s="61" t="s">
        <v>1221</v>
      </c>
      <c r="E66" s="61" t="s">
        <v>275</v>
      </c>
      <c r="H66" s="61" t="s">
        <v>1219</v>
      </c>
      <c r="I66" s="61" t="s">
        <v>236</v>
      </c>
      <c r="J66" s="61" t="s">
        <v>1219</v>
      </c>
      <c r="K66" s="61">
        <v>26</v>
      </c>
      <c r="AB66" s="61" t="s">
        <v>39</v>
      </c>
      <c r="AC66" s="61">
        <v>29</v>
      </c>
      <c r="AD66" s="61" t="s">
        <v>1220</v>
      </c>
      <c r="AG66" s="61">
        <v>29</v>
      </c>
      <c r="AJ66" s="66">
        <v>42979</v>
      </c>
      <c r="AK66" s="66">
        <v>43008</v>
      </c>
    </row>
    <row r="67" spans="1:37" x14ac:dyDescent="0.2">
      <c r="A67" s="61" t="s">
        <v>1401</v>
      </c>
      <c r="B67" s="61" t="s">
        <v>1402</v>
      </c>
      <c r="C67" s="61" t="s">
        <v>1403</v>
      </c>
      <c r="D67" s="61" t="s">
        <v>1221</v>
      </c>
      <c r="E67" s="61" t="s">
        <v>276</v>
      </c>
      <c r="H67" s="61" t="s">
        <v>1219</v>
      </c>
      <c r="I67" s="61" t="s">
        <v>236</v>
      </c>
      <c r="J67" s="61" t="s">
        <v>1219</v>
      </c>
      <c r="K67" s="61">
        <v>15</v>
      </c>
      <c r="AB67" s="61" t="s">
        <v>39</v>
      </c>
      <c r="AC67" s="61">
        <v>25</v>
      </c>
      <c r="AD67" s="61" t="s">
        <v>1220</v>
      </c>
      <c r="AG67" s="61">
        <v>25</v>
      </c>
      <c r="AJ67" s="66">
        <v>42979</v>
      </c>
      <c r="AK67" s="66">
        <v>43008</v>
      </c>
    </row>
    <row r="68" spans="1:37" x14ac:dyDescent="0.2">
      <c r="A68" s="61" t="s">
        <v>1401</v>
      </c>
      <c r="B68" s="61" t="s">
        <v>1402</v>
      </c>
      <c r="C68" s="61" t="s">
        <v>1403</v>
      </c>
      <c r="D68" s="61" t="s">
        <v>1218</v>
      </c>
      <c r="E68" s="61" t="s">
        <v>261</v>
      </c>
      <c r="H68" s="61" t="s">
        <v>1219</v>
      </c>
      <c r="I68" s="61" t="s">
        <v>236</v>
      </c>
      <c r="J68" s="61" t="s">
        <v>1219</v>
      </c>
      <c r="K68" s="61">
        <v>30</v>
      </c>
      <c r="AB68" s="61" t="s">
        <v>39</v>
      </c>
      <c r="AC68" s="61">
        <v>66</v>
      </c>
      <c r="AD68" s="61" t="s">
        <v>1220</v>
      </c>
      <c r="AG68" s="61">
        <v>66</v>
      </c>
      <c r="AJ68" s="66">
        <v>42979</v>
      </c>
      <c r="AK68" s="66">
        <v>43008</v>
      </c>
    </row>
    <row r="69" spans="1:37" x14ac:dyDescent="0.2">
      <c r="A69" s="61" t="s">
        <v>1401</v>
      </c>
      <c r="B69" s="61" t="s">
        <v>1402</v>
      </c>
      <c r="C69" s="61" t="s">
        <v>1403</v>
      </c>
      <c r="D69" s="61" t="s">
        <v>1218</v>
      </c>
      <c r="E69" s="61" t="s">
        <v>262</v>
      </c>
      <c r="H69" s="61" t="s">
        <v>1219</v>
      </c>
      <c r="I69" s="61" t="s">
        <v>236</v>
      </c>
      <c r="J69" s="61" t="s">
        <v>1219</v>
      </c>
      <c r="K69" s="61">
        <v>32</v>
      </c>
      <c r="AB69" s="61" t="s">
        <v>39</v>
      </c>
      <c r="AC69" s="61">
        <v>36</v>
      </c>
      <c r="AD69" s="61" t="s">
        <v>1220</v>
      </c>
      <c r="AG69" s="61">
        <v>36</v>
      </c>
      <c r="AJ69" s="66">
        <v>42979</v>
      </c>
      <c r="AK69" s="66">
        <v>43008</v>
      </c>
    </row>
    <row r="70" spans="1:37" x14ac:dyDescent="0.2">
      <c r="A70" s="61" t="s">
        <v>1401</v>
      </c>
      <c r="B70" s="61" t="s">
        <v>1402</v>
      </c>
      <c r="C70" s="61" t="s">
        <v>1403</v>
      </c>
      <c r="D70" s="61" t="s">
        <v>1218</v>
      </c>
      <c r="E70" s="61" t="s">
        <v>1084</v>
      </c>
      <c r="H70" s="61" t="s">
        <v>1219</v>
      </c>
      <c r="I70" s="61" t="s">
        <v>236</v>
      </c>
      <c r="J70" s="61" t="s">
        <v>1219</v>
      </c>
      <c r="K70" s="61">
        <v>31</v>
      </c>
      <c r="AB70" s="61" t="s">
        <v>39</v>
      </c>
      <c r="AC70" s="61">
        <v>36</v>
      </c>
      <c r="AD70" s="61" t="s">
        <v>1220</v>
      </c>
      <c r="AG70" s="61">
        <v>36</v>
      </c>
      <c r="AJ70" s="66">
        <v>42979</v>
      </c>
      <c r="AK70" s="66">
        <v>43008</v>
      </c>
    </row>
    <row r="71" spans="1:37" x14ac:dyDescent="0.2">
      <c r="A71" s="61" t="s">
        <v>1401</v>
      </c>
      <c r="B71" s="61" t="s">
        <v>1402</v>
      </c>
      <c r="C71" s="61" t="s">
        <v>1403</v>
      </c>
      <c r="D71" s="61" t="s">
        <v>1218</v>
      </c>
      <c r="E71" s="61" t="s">
        <v>264</v>
      </c>
      <c r="H71" s="61" t="s">
        <v>1219</v>
      </c>
      <c r="I71" s="61" t="s">
        <v>236</v>
      </c>
      <c r="J71" s="61" t="s">
        <v>1219</v>
      </c>
      <c r="K71" s="61">
        <v>34</v>
      </c>
      <c r="AB71" s="61" t="s">
        <v>39</v>
      </c>
      <c r="AC71" s="61">
        <v>48</v>
      </c>
      <c r="AD71" s="61" t="s">
        <v>1220</v>
      </c>
      <c r="AG71" s="61">
        <v>48</v>
      </c>
      <c r="AJ71" s="66">
        <v>42979</v>
      </c>
      <c r="AK71" s="66">
        <v>43008</v>
      </c>
    </row>
    <row r="72" spans="1:37" x14ac:dyDescent="0.2">
      <c r="A72" s="61" t="s">
        <v>1401</v>
      </c>
      <c r="B72" s="61" t="s">
        <v>1402</v>
      </c>
      <c r="C72" s="61" t="s">
        <v>1403</v>
      </c>
      <c r="D72" s="61" t="s">
        <v>1218</v>
      </c>
      <c r="E72" s="61" t="s">
        <v>263</v>
      </c>
      <c r="H72" s="61" t="s">
        <v>1219</v>
      </c>
      <c r="I72" s="61" t="s">
        <v>236</v>
      </c>
      <c r="J72" s="61" t="s">
        <v>1219</v>
      </c>
      <c r="K72" s="61">
        <v>28</v>
      </c>
      <c r="AB72" s="61" t="s">
        <v>39</v>
      </c>
      <c r="AC72" s="61">
        <v>36</v>
      </c>
      <c r="AD72" s="61" t="s">
        <v>1220</v>
      </c>
      <c r="AG72" s="61">
        <v>36</v>
      </c>
      <c r="AJ72" s="66">
        <v>42979</v>
      </c>
      <c r="AK72" s="66">
        <v>43008</v>
      </c>
    </row>
    <row r="73" spans="1:37" x14ac:dyDescent="0.2">
      <c r="A73" s="61" t="s">
        <v>1401</v>
      </c>
      <c r="B73" s="61" t="s">
        <v>1402</v>
      </c>
      <c r="C73" s="61" t="s">
        <v>1403</v>
      </c>
      <c r="D73" s="61" t="s">
        <v>1218</v>
      </c>
      <c r="E73" s="61" t="s">
        <v>265</v>
      </c>
      <c r="H73" s="61" t="s">
        <v>1219</v>
      </c>
      <c r="I73" s="61" t="s">
        <v>236</v>
      </c>
      <c r="J73" s="61" t="s">
        <v>1219</v>
      </c>
      <c r="K73" s="61">
        <v>30</v>
      </c>
      <c r="AB73" s="61" t="s">
        <v>39</v>
      </c>
      <c r="AC73" s="61">
        <v>15</v>
      </c>
      <c r="AD73" s="61" t="s">
        <v>1220</v>
      </c>
      <c r="AG73" s="61">
        <v>15</v>
      </c>
      <c r="AJ73" s="66">
        <v>42979</v>
      </c>
      <c r="AK73" s="66">
        <v>43008</v>
      </c>
    </row>
    <row r="74" spans="1:37" x14ac:dyDescent="0.2">
      <c r="A74" s="61" t="s">
        <v>1401</v>
      </c>
      <c r="B74" s="61" t="s">
        <v>1402</v>
      </c>
      <c r="C74" s="61" t="s">
        <v>1403</v>
      </c>
      <c r="D74" s="61" t="s">
        <v>1218</v>
      </c>
      <c r="E74" s="61" t="s">
        <v>1082</v>
      </c>
      <c r="H74" s="61" t="s">
        <v>1219</v>
      </c>
      <c r="I74" s="61" t="s">
        <v>236</v>
      </c>
      <c r="J74" s="61" t="s">
        <v>1219</v>
      </c>
      <c r="K74" s="61">
        <v>30</v>
      </c>
      <c r="AB74" s="61" t="s">
        <v>39</v>
      </c>
      <c r="AC74" s="61">
        <v>41</v>
      </c>
      <c r="AD74" s="61" t="s">
        <v>1220</v>
      </c>
      <c r="AG74" s="61">
        <v>41</v>
      </c>
      <c r="AJ74" s="66">
        <v>42979</v>
      </c>
      <c r="AK74" s="66">
        <v>43008</v>
      </c>
    </row>
    <row r="75" spans="1:37" x14ac:dyDescent="0.2">
      <c r="A75" s="61" t="s">
        <v>1401</v>
      </c>
      <c r="B75" s="61" t="s">
        <v>1402</v>
      </c>
      <c r="C75" s="61" t="s">
        <v>1403</v>
      </c>
      <c r="D75" s="61" t="s">
        <v>1218</v>
      </c>
      <c r="E75" s="61" t="s">
        <v>296</v>
      </c>
      <c r="H75" s="61" t="s">
        <v>1219</v>
      </c>
      <c r="I75" s="61" t="s">
        <v>236</v>
      </c>
      <c r="J75" s="61" t="s">
        <v>1219</v>
      </c>
      <c r="K75" s="61">
        <v>26</v>
      </c>
      <c r="AB75" s="61" t="s">
        <v>39</v>
      </c>
      <c r="AC75" s="61">
        <v>27</v>
      </c>
      <c r="AD75" s="61" t="s">
        <v>1220</v>
      </c>
      <c r="AG75" s="61">
        <v>27</v>
      </c>
      <c r="AJ75" s="66">
        <v>42979</v>
      </c>
      <c r="AK75" s="66">
        <v>43008</v>
      </c>
    </row>
    <row r="76" spans="1:37" x14ac:dyDescent="0.2">
      <c r="A76" s="61" t="s">
        <v>1401</v>
      </c>
      <c r="B76" s="61" t="s">
        <v>1402</v>
      </c>
      <c r="C76" s="61" t="s">
        <v>1403</v>
      </c>
      <c r="D76" s="61" t="s">
        <v>1218</v>
      </c>
      <c r="E76" s="61" t="s">
        <v>285</v>
      </c>
      <c r="H76" s="61" t="s">
        <v>1219</v>
      </c>
      <c r="I76" s="61" t="s">
        <v>236</v>
      </c>
      <c r="J76" s="61" t="s">
        <v>1219</v>
      </c>
      <c r="K76" s="61">
        <v>25</v>
      </c>
      <c r="AB76" s="61" t="s">
        <v>39</v>
      </c>
      <c r="AC76" s="61">
        <v>31</v>
      </c>
      <c r="AD76" s="61" t="s">
        <v>1220</v>
      </c>
      <c r="AG76" s="61">
        <v>31</v>
      </c>
      <c r="AJ76" s="66">
        <v>42979</v>
      </c>
      <c r="AK76" s="66">
        <v>43008</v>
      </c>
    </row>
    <row r="77" spans="1:37" x14ac:dyDescent="0.2">
      <c r="A77" s="61" t="s">
        <v>1401</v>
      </c>
      <c r="B77" s="61" t="s">
        <v>1402</v>
      </c>
      <c r="C77" s="61" t="s">
        <v>1403</v>
      </c>
      <c r="D77" s="61" t="s">
        <v>1218</v>
      </c>
      <c r="E77" s="61" t="s">
        <v>241</v>
      </c>
      <c r="H77" s="61" t="s">
        <v>1219</v>
      </c>
      <c r="I77" s="61" t="s">
        <v>236</v>
      </c>
      <c r="J77" s="61" t="s">
        <v>1219</v>
      </c>
      <c r="K77" s="61">
        <v>21</v>
      </c>
      <c r="AB77" s="61" t="s">
        <v>39</v>
      </c>
      <c r="AC77" s="61">
        <v>31</v>
      </c>
      <c r="AD77" s="61" t="s">
        <v>1220</v>
      </c>
      <c r="AG77" s="61">
        <v>31</v>
      </c>
      <c r="AJ77" s="66">
        <v>42979</v>
      </c>
      <c r="AK77" s="66">
        <v>43008</v>
      </c>
    </row>
    <row r="78" spans="1:37" x14ac:dyDescent="0.2">
      <c r="A78" s="61" t="s">
        <v>1401</v>
      </c>
      <c r="B78" s="61" t="s">
        <v>1402</v>
      </c>
      <c r="C78" s="61" t="s">
        <v>1403</v>
      </c>
      <c r="D78" s="61" t="s">
        <v>1221</v>
      </c>
      <c r="E78" s="61" t="s">
        <v>259</v>
      </c>
      <c r="H78" s="61" t="s">
        <v>1219</v>
      </c>
      <c r="I78" s="61" t="s">
        <v>236</v>
      </c>
      <c r="J78" s="61" t="s">
        <v>1219</v>
      </c>
      <c r="K78" s="61">
        <v>10</v>
      </c>
      <c r="AB78" s="61" t="s">
        <v>39</v>
      </c>
      <c r="AC78" s="61">
        <v>5</v>
      </c>
      <c r="AD78" s="61" t="s">
        <v>1220</v>
      </c>
      <c r="AG78" s="61">
        <v>5</v>
      </c>
      <c r="AJ78" s="66">
        <v>42979</v>
      </c>
      <c r="AK78" s="66">
        <v>43008</v>
      </c>
    </row>
    <row r="79" spans="1:37" x14ac:dyDescent="0.2">
      <c r="A79" s="61" t="s">
        <v>1401</v>
      </c>
      <c r="B79" s="61" t="s">
        <v>1402</v>
      </c>
      <c r="C79" s="61" t="s">
        <v>1403</v>
      </c>
      <c r="D79" s="61" t="s">
        <v>1221</v>
      </c>
      <c r="E79" s="61" t="s">
        <v>266</v>
      </c>
      <c r="H79" s="61" t="s">
        <v>1219</v>
      </c>
      <c r="I79" s="61" t="s">
        <v>236</v>
      </c>
      <c r="J79" s="61" t="s">
        <v>1219</v>
      </c>
      <c r="K79" s="61">
        <v>20</v>
      </c>
      <c r="AB79" s="61" t="s">
        <v>39</v>
      </c>
      <c r="AC79" s="61">
        <v>28</v>
      </c>
      <c r="AD79" s="61" t="s">
        <v>1220</v>
      </c>
      <c r="AG79" s="61">
        <v>28</v>
      </c>
      <c r="AJ79" s="66">
        <v>42979</v>
      </c>
      <c r="AK79" s="66">
        <v>43008</v>
      </c>
    </row>
    <row r="80" spans="1:37" x14ac:dyDescent="0.2">
      <c r="A80" s="61" t="s">
        <v>1401</v>
      </c>
      <c r="B80" s="61" t="s">
        <v>1402</v>
      </c>
      <c r="C80" s="61" t="s">
        <v>1403</v>
      </c>
      <c r="D80" s="61" t="s">
        <v>1221</v>
      </c>
      <c r="E80" s="61" t="s">
        <v>267</v>
      </c>
      <c r="H80" s="61" t="s">
        <v>1219</v>
      </c>
      <c r="I80" s="61" t="s">
        <v>236</v>
      </c>
      <c r="J80" s="61" t="s">
        <v>1219</v>
      </c>
      <c r="K80" s="61">
        <v>24</v>
      </c>
      <c r="AB80" s="61" t="s">
        <v>39</v>
      </c>
      <c r="AC80" s="61">
        <v>31</v>
      </c>
      <c r="AD80" s="61" t="s">
        <v>1220</v>
      </c>
      <c r="AG80" s="61">
        <v>31</v>
      </c>
      <c r="AJ80" s="66">
        <v>42979</v>
      </c>
      <c r="AK80" s="66">
        <v>43008</v>
      </c>
    </row>
    <row r="81" spans="1:37" x14ac:dyDescent="0.2">
      <c r="A81" s="61" t="s">
        <v>1401</v>
      </c>
      <c r="B81" s="61" t="s">
        <v>1402</v>
      </c>
      <c r="C81" s="61" t="s">
        <v>1403</v>
      </c>
      <c r="D81" s="61" t="s">
        <v>1221</v>
      </c>
      <c r="E81" s="61" t="s">
        <v>1405</v>
      </c>
      <c r="H81" s="61" t="s">
        <v>1219</v>
      </c>
      <c r="I81" s="61" t="s">
        <v>236</v>
      </c>
      <c r="J81" s="61" t="s">
        <v>1219</v>
      </c>
      <c r="K81" s="61">
        <v>24</v>
      </c>
      <c r="AB81" s="61" t="s">
        <v>39</v>
      </c>
      <c r="AC81" s="61">
        <v>28</v>
      </c>
      <c r="AD81" s="61" t="s">
        <v>1220</v>
      </c>
      <c r="AG81" s="61">
        <v>28</v>
      </c>
      <c r="AJ81" s="66">
        <v>42979</v>
      </c>
      <c r="AK81" s="66">
        <v>43008</v>
      </c>
    </row>
    <row r="82" spans="1:37" x14ac:dyDescent="0.2">
      <c r="A82" s="61" t="s">
        <v>1401</v>
      </c>
      <c r="B82" s="61" t="s">
        <v>1402</v>
      </c>
      <c r="C82" s="61" t="s">
        <v>1403</v>
      </c>
      <c r="D82" s="61" t="s">
        <v>1221</v>
      </c>
      <c r="E82" s="61" t="s">
        <v>278</v>
      </c>
      <c r="H82" s="61" t="s">
        <v>1219</v>
      </c>
      <c r="I82" s="61" t="s">
        <v>236</v>
      </c>
      <c r="J82" s="61" t="s">
        <v>1219</v>
      </c>
      <c r="K82" s="61">
        <v>22</v>
      </c>
      <c r="AB82" s="61" t="s">
        <v>39</v>
      </c>
      <c r="AC82" s="61">
        <v>28</v>
      </c>
      <c r="AD82" s="61" t="s">
        <v>1220</v>
      </c>
      <c r="AG82" s="61">
        <v>28</v>
      </c>
      <c r="AJ82" s="66">
        <v>42979</v>
      </c>
      <c r="AK82" s="66">
        <v>43008</v>
      </c>
    </row>
    <row r="83" spans="1:37" x14ac:dyDescent="0.2">
      <c r="A83" s="61" t="s">
        <v>1401</v>
      </c>
      <c r="B83" s="61" t="s">
        <v>1402</v>
      </c>
      <c r="C83" s="61" t="s">
        <v>1403</v>
      </c>
      <c r="D83" s="61" t="s">
        <v>1221</v>
      </c>
      <c r="E83" s="61" t="s">
        <v>277</v>
      </c>
      <c r="H83" s="61" t="s">
        <v>1219</v>
      </c>
      <c r="I83" s="61" t="s">
        <v>236</v>
      </c>
      <c r="J83" s="61" t="s">
        <v>1219</v>
      </c>
      <c r="K83" s="61">
        <v>18</v>
      </c>
      <c r="AB83" s="61" t="s">
        <v>39</v>
      </c>
      <c r="AC83" s="61">
        <v>18</v>
      </c>
      <c r="AD83" s="61" t="s">
        <v>1220</v>
      </c>
      <c r="AG83" s="61">
        <v>18</v>
      </c>
      <c r="AJ83" s="66">
        <v>42979</v>
      </c>
      <c r="AK83" s="66">
        <v>43008</v>
      </c>
    </row>
    <row r="84" spans="1:37" x14ac:dyDescent="0.2">
      <c r="A84" s="61" t="s">
        <v>1401</v>
      </c>
      <c r="B84" s="61" t="s">
        <v>1402</v>
      </c>
      <c r="C84" s="61" t="s">
        <v>1403</v>
      </c>
      <c r="D84" s="61" t="s">
        <v>1221</v>
      </c>
      <c r="E84" s="61" t="s">
        <v>279</v>
      </c>
      <c r="H84" s="61" t="s">
        <v>1219</v>
      </c>
      <c r="I84" s="61" t="s">
        <v>236</v>
      </c>
      <c r="J84" s="61" t="s">
        <v>1219</v>
      </c>
      <c r="K84" s="61">
        <v>15</v>
      </c>
      <c r="AB84" s="61" t="s">
        <v>39</v>
      </c>
      <c r="AC84" s="61">
        <v>7</v>
      </c>
      <c r="AD84" s="61" t="s">
        <v>1220</v>
      </c>
      <c r="AG84" s="61">
        <v>7</v>
      </c>
      <c r="AJ84" s="66">
        <v>42979</v>
      </c>
      <c r="AK84" s="66">
        <v>43008</v>
      </c>
    </row>
    <row r="85" spans="1:37" x14ac:dyDescent="0.2">
      <c r="A85" s="61" t="s">
        <v>1401</v>
      </c>
      <c r="B85" s="61" t="s">
        <v>1402</v>
      </c>
      <c r="C85" s="61" t="s">
        <v>1403</v>
      </c>
      <c r="D85" s="61" t="s">
        <v>1221</v>
      </c>
      <c r="E85" s="61" t="s">
        <v>286</v>
      </c>
      <c r="H85" s="61" t="s">
        <v>1219</v>
      </c>
      <c r="I85" s="61" t="s">
        <v>236</v>
      </c>
      <c r="J85" s="61" t="s">
        <v>1219</v>
      </c>
      <c r="K85" s="61">
        <v>18</v>
      </c>
      <c r="AB85" s="61" t="s">
        <v>39</v>
      </c>
      <c r="AC85" s="61">
        <v>31</v>
      </c>
      <c r="AD85" s="61" t="s">
        <v>1220</v>
      </c>
      <c r="AG85" s="61">
        <v>31</v>
      </c>
      <c r="AJ85" s="66">
        <v>42979</v>
      </c>
      <c r="AK85" s="66">
        <v>43008</v>
      </c>
    </row>
    <row r="86" spans="1:37" x14ac:dyDescent="0.2">
      <c r="A86" s="61" t="s">
        <v>1401</v>
      </c>
      <c r="B86" s="61" t="s">
        <v>1402</v>
      </c>
      <c r="C86" s="61" t="s">
        <v>1403</v>
      </c>
      <c r="D86" s="61" t="s">
        <v>1221</v>
      </c>
      <c r="E86" s="61" t="s">
        <v>291</v>
      </c>
      <c r="H86" s="61" t="s">
        <v>1219</v>
      </c>
      <c r="I86" s="61" t="s">
        <v>236</v>
      </c>
      <c r="J86" s="61" t="s">
        <v>1219</v>
      </c>
      <c r="K86" s="61">
        <v>8</v>
      </c>
      <c r="AB86" s="61" t="s">
        <v>39</v>
      </c>
      <c r="AC86" s="61">
        <v>0</v>
      </c>
      <c r="AD86" s="61" t="s">
        <v>1220</v>
      </c>
      <c r="AG86" s="61">
        <v>0</v>
      </c>
      <c r="AJ86" s="66">
        <v>42979</v>
      </c>
      <c r="AK86" s="66">
        <v>43008</v>
      </c>
    </row>
    <row r="87" spans="1:37" x14ac:dyDescent="0.2">
      <c r="A87" s="61" t="s">
        <v>1401</v>
      </c>
      <c r="B87" s="61" t="s">
        <v>1402</v>
      </c>
      <c r="C87" s="61" t="s">
        <v>1403</v>
      </c>
      <c r="D87" s="61" t="s">
        <v>1221</v>
      </c>
      <c r="E87" s="61" t="s">
        <v>300</v>
      </c>
      <c r="H87" s="61" t="s">
        <v>1219</v>
      </c>
      <c r="I87" s="61" t="s">
        <v>236</v>
      </c>
      <c r="J87" s="61" t="s">
        <v>1219</v>
      </c>
      <c r="K87" s="61">
        <v>20</v>
      </c>
      <c r="AB87" s="61" t="s">
        <v>39</v>
      </c>
      <c r="AC87" s="61">
        <v>20</v>
      </c>
      <c r="AD87" s="61" t="s">
        <v>1220</v>
      </c>
      <c r="AG87" s="61">
        <v>20</v>
      </c>
      <c r="AJ87" s="66">
        <v>42979</v>
      </c>
      <c r="AK87" s="66">
        <v>43008</v>
      </c>
    </row>
    <row r="88" spans="1:37" x14ac:dyDescent="0.2">
      <c r="A88" s="61" t="s">
        <v>1401</v>
      </c>
      <c r="B88" s="61" t="s">
        <v>1402</v>
      </c>
      <c r="C88" s="61" t="s">
        <v>1403</v>
      </c>
      <c r="D88" s="61" t="s">
        <v>1221</v>
      </c>
      <c r="E88" s="61" t="s">
        <v>325</v>
      </c>
      <c r="H88" s="61" t="s">
        <v>1219</v>
      </c>
      <c r="I88" s="61" t="s">
        <v>236</v>
      </c>
      <c r="J88" s="61" t="s">
        <v>1219</v>
      </c>
      <c r="K88" s="61">
        <v>19</v>
      </c>
      <c r="AB88" s="61" t="s">
        <v>39</v>
      </c>
      <c r="AC88" s="61">
        <v>26</v>
      </c>
      <c r="AD88" s="61" t="s">
        <v>1220</v>
      </c>
      <c r="AG88" s="61">
        <v>26</v>
      </c>
      <c r="AJ88" s="66">
        <v>42979</v>
      </c>
      <c r="AK88" s="66">
        <v>43008</v>
      </c>
    </row>
    <row r="89" spans="1:37" x14ac:dyDescent="0.2">
      <c r="A89" s="61" t="s">
        <v>1401</v>
      </c>
      <c r="B89" s="61" t="s">
        <v>1402</v>
      </c>
      <c r="C89" s="61" t="s">
        <v>1403</v>
      </c>
      <c r="D89" s="61" t="s">
        <v>1221</v>
      </c>
      <c r="E89" s="61" t="s">
        <v>1222</v>
      </c>
      <c r="H89" s="61" t="s">
        <v>1219</v>
      </c>
      <c r="I89" s="61" t="s">
        <v>237</v>
      </c>
      <c r="J89" s="61" t="s">
        <v>1219</v>
      </c>
      <c r="K89" s="61">
        <v>22</v>
      </c>
      <c r="AB89" s="61" t="s">
        <v>39</v>
      </c>
      <c r="AC89" s="61">
        <v>35</v>
      </c>
      <c r="AD89" s="61" t="s">
        <v>1220</v>
      </c>
      <c r="AG89" s="61">
        <v>35</v>
      </c>
      <c r="AJ89" s="66">
        <v>42979</v>
      </c>
      <c r="AK89" s="66">
        <v>43008</v>
      </c>
    </row>
    <row r="90" spans="1:37" x14ac:dyDescent="0.2">
      <c r="A90" s="61" t="s">
        <v>1401</v>
      </c>
      <c r="B90" s="61" t="s">
        <v>1402</v>
      </c>
      <c r="C90" s="61" t="s">
        <v>1403</v>
      </c>
      <c r="D90" s="61" t="s">
        <v>1221</v>
      </c>
      <c r="E90" s="61" t="s">
        <v>1223</v>
      </c>
      <c r="H90" s="61" t="s">
        <v>1219</v>
      </c>
      <c r="I90" s="61" t="s">
        <v>237</v>
      </c>
      <c r="J90" s="61" t="s">
        <v>1219</v>
      </c>
      <c r="K90" s="61">
        <v>27</v>
      </c>
      <c r="AB90" s="61" t="s">
        <v>39</v>
      </c>
      <c r="AC90" s="61">
        <v>43</v>
      </c>
      <c r="AD90" s="61" t="s">
        <v>1220</v>
      </c>
      <c r="AG90" s="61">
        <v>43</v>
      </c>
      <c r="AJ90" s="66">
        <v>42979</v>
      </c>
      <c r="AK90" s="66">
        <v>43008</v>
      </c>
    </row>
    <row r="91" spans="1:37" x14ac:dyDescent="0.2">
      <c r="A91" s="61" t="s">
        <v>1401</v>
      </c>
      <c r="B91" s="61" t="s">
        <v>1402</v>
      </c>
      <c r="C91" s="61" t="s">
        <v>1403</v>
      </c>
      <c r="D91" s="61" t="s">
        <v>1221</v>
      </c>
      <c r="E91" s="61" t="s">
        <v>1224</v>
      </c>
      <c r="H91" s="61" t="s">
        <v>1219</v>
      </c>
      <c r="I91" s="61" t="s">
        <v>237</v>
      </c>
      <c r="J91" s="61" t="s">
        <v>1219</v>
      </c>
      <c r="K91" s="61">
        <v>21</v>
      </c>
      <c r="AB91" s="61" t="s">
        <v>39</v>
      </c>
      <c r="AC91" s="61">
        <v>48</v>
      </c>
      <c r="AD91" s="61" t="s">
        <v>1220</v>
      </c>
      <c r="AG91" s="61">
        <v>48</v>
      </c>
      <c r="AJ91" s="66">
        <v>42979</v>
      </c>
      <c r="AK91" s="66">
        <v>43008</v>
      </c>
    </row>
    <row r="92" spans="1:37" x14ac:dyDescent="0.2">
      <c r="A92" s="61" t="s">
        <v>1401</v>
      </c>
      <c r="B92" s="61" t="s">
        <v>1402</v>
      </c>
      <c r="C92" s="61" t="s">
        <v>1403</v>
      </c>
      <c r="D92" s="61" t="s">
        <v>1221</v>
      </c>
      <c r="E92" s="61" t="s">
        <v>247</v>
      </c>
      <c r="H92" s="61" t="s">
        <v>1219</v>
      </c>
      <c r="I92" s="61" t="s">
        <v>237</v>
      </c>
      <c r="J92" s="61" t="s">
        <v>1219</v>
      </c>
      <c r="K92" s="61">
        <v>19</v>
      </c>
      <c r="AB92" s="61" t="s">
        <v>39</v>
      </c>
      <c r="AC92" s="61">
        <v>53</v>
      </c>
      <c r="AD92" s="61" t="s">
        <v>1220</v>
      </c>
      <c r="AG92" s="61">
        <v>53</v>
      </c>
      <c r="AJ92" s="66">
        <v>42979</v>
      </c>
      <c r="AK92" s="66">
        <v>43008</v>
      </c>
    </row>
    <row r="93" spans="1:37" x14ac:dyDescent="0.2">
      <c r="A93" s="61" t="s">
        <v>1401</v>
      </c>
      <c r="B93" s="61" t="s">
        <v>1402</v>
      </c>
      <c r="C93" s="61" t="s">
        <v>1403</v>
      </c>
      <c r="D93" s="61" t="s">
        <v>1221</v>
      </c>
      <c r="E93" s="61" t="s">
        <v>1225</v>
      </c>
      <c r="H93" s="61" t="s">
        <v>1219</v>
      </c>
      <c r="I93" s="61" t="s">
        <v>237</v>
      </c>
      <c r="J93" s="61" t="s">
        <v>1219</v>
      </c>
      <c r="K93" s="61">
        <v>22</v>
      </c>
      <c r="AB93" s="61" t="s">
        <v>39</v>
      </c>
      <c r="AC93" s="61">
        <v>35</v>
      </c>
      <c r="AD93" s="61" t="s">
        <v>1220</v>
      </c>
      <c r="AG93" s="61">
        <v>35</v>
      </c>
      <c r="AJ93" s="66">
        <v>42979</v>
      </c>
      <c r="AK93" s="66">
        <v>43008</v>
      </c>
    </row>
    <row r="94" spans="1:37" x14ac:dyDescent="0.2">
      <c r="A94" s="61" t="s">
        <v>1401</v>
      </c>
      <c r="B94" s="61" t="s">
        <v>1402</v>
      </c>
      <c r="C94" s="61" t="s">
        <v>1403</v>
      </c>
      <c r="D94" s="61" t="s">
        <v>1221</v>
      </c>
      <c r="E94" s="61" t="s">
        <v>1228</v>
      </c>
      <c r="H94" s="61" t="s">
        <v>1219</v>
      </c>
      <c r="I94" s="61" t="s">
        <v>237</v>
      </c>
      <c r="J94" s="61" t="s">
        <v>1219</v>
      </c>
      <c r="K94" s="61">
        <v>22</v>
      </c>
      <c r="AB94" s="61" t="s">
        <v>39</v>
      </c>
      <c r="AC94" s="61">
        <v>15</v>
      </c>
      <c r="AD94" s="61" t="s">
        <v>1220</v>
      </c>
      <c r="AG94" s="61">
        <v>15</v>
      </c>
      <c r="AJ94" s="66">
        <v>42979</v>
      </c>
      <c r="AK94" s="66">
        <v>43008</v>
      </c>
    </row>
    <row r="95" spans="1:37" x14ac:dyDescent="0.2">
      <c r="A95" s="61" t="s">
        <v>1401</v>
      </c>
      <c r="B95" s="61" t="s">
        <v>1402</v>
      </c>
      <c r="C95" s="61" t="s">
        <v>1403</v>
      </c>
      <c r="D95" s="61" t="s">
        <v>1221</v>
      </c>
      <c r="E95" s="61" t="s">
        <v>1229</v>
      </c>
      <c r="H95" s="61" t="s">
        <v>1219</v>
      </c>
      <c r="I95" s="61" t="s">
        <v>237</v>
      </c>
      <c r="J95" s="61" t="s">
        <v>1219</v>
      </c>
      <c r="K95" s="61">
        <v>23</v>
      </c>
      <c r="AB95" s="61" t="s">
        <v>39</v>
      </c>
      <c r="AC95" s="61">
        <v>110</v>
      </c>
      <c r="AD95" s="61" t="s">
        <v>1220</v>
      </c>
      <c r="AG95" s="61">
        <v>110</v>
      </c>
      <c r="AJ95" s="66">
        <v>42979</v>
      </c>
      <c r="AK95" s="66">
        <v>43008</v>
      </c>
    </row>
    <row r="96" spans="1:37" x14ac:dyDescent="0.2">
      <c r="A96" s="61" t="s">
        <v>1401</v>
      </c>
      <c r="B96" s="61" t="s">
        <v>1402</v>
      </c>
      <c r="C96" s="61" t="s">
        <v>1403</v>
      </c>
      <c r="D96" s="61" t="s">
        <v>1221</v>
      </c>
      <c r="E96" s="61" t="s">
        <v>1231</v>
      </c>
      <c r="H96" s="61" t="s">
        <v>1219</v>
      </c>
      <c r="I96" s="61" t="s">
        <v>237</v>
      </c>
      <c r="J96" s="61" t="s">
        <v>1219</v>
      </c>
      <c r="K96" s="61">
        <v>20</v>
      </c>
      <c r="AB96" s="61" t="s">
        <v>39</v>
      </c>
      <c r="AC96" s="61">
        <v>15</v>
      </c>
      <c r="AD96" s="61" t="s">
        <v>1220</v>
      </c>
      <c r="AG96" s="61">
        <v>15</v>
      </c>
      <c r="AJ96" s="66">
        <v>42979</v>
      </c>
      <c r="AK96" s="66">
        <v>43008</v>
      </c>
    </row>
    <row r="97" spans="1:37" x14ac:dyDescent="0.2">
      <c r="A97" s="61" t="s">
        <v>1401</v>
      </c>
      <c r="B97" s="61" t="s">
        <v>1402</v>
      </c>
      <c r="C97" s="61" t="s">
        <v>1403</v>
      </c>
      <c r="D97" s="61" t="s">
        <v>1221</v>
      </c>
      <c r="E97" s="61" t="s">
        <v>1232</v>
      </c>
      <c r="H97" s="61" t="s">
        <v>1219</v>
      </c>
      <c r="I97" s="61" t="s">
        <v>237</v>
      </c>
      <c r="J97" s="61" t="s">
        <v>1219</v>
      </c>
      <c r="K97" s="61">
        <v>24</v>
      </c>
      <c r="AB97" s="61" t="s">
        <v>39</v>
      </c>
      <c r="AC97" s="61">
        <v>20</v>
      </c>
      <c r="AD97" s="61" t="s">
        <v>1220</v>
      </c>
      <c r="AG97" s="61">
        <v>20</v>
      </c>
      <c r="AJ97" s="66">
        <v>42979</v>
      </c>
      <c r="AK97" s="66">
        <v>43008</v>
      </c>
    </row>
    <row r="98" spans="1:37" x14ac:dyDescent="0.2">
      <c r="A98" s="61" t="s">
        <v>1401</v>
      </c>
      <c r="B98" s="61" t="s">
        <v>1402</v>
      </c>
      <c r="C98" s="61" t="s">
        <v>1403</v>
      </c>
      <c r="D98" s="61" t="s">
        <v>1221</v>
      </c>
      <c r="E98" s="61" t="s">
        <v>1233</v>
      </c>
      <c r="H98" s="61" t="s">
        <v>1219</v>
      </c>
      <c r="I98" s="61" t="s">
        <v>237</v>
      </c>
      <c r="J98" s="61" t="s">
        <v>1219</v>
      </c>
      <c r="K98" s="61">
        <v>24</v>
      </c>
      <c r="AB98" s="61" t="s">
        <v>39</v>
      </c>
      <c r="AC98" s="61">
        <v>20</v>
      </c>
      <c r="AD98" s="61" t="s">
        <v>1220</v>
      </c>
      <c r="AG98" s="61">
        <v>20</v>
      </c>
      <c r="AJ98" s="66">
        <v>42979</v>
      </c>
      <c r="AK98" s="66">
        <v>43008</v>
      </c>
    </row>
    <row r="99" spans="1:37" x14ac:dyDescent="0.2">
      <c r="A99" s="61" t="s">
        <v>1401</v>
      </c>
      <c r="B99" s="61" t="s">
        <v>1402</v>
      </c>
      <c r="C99" s="61" t="s">
        <v>1403</v>
      </c>
      <c r="D99" s="61" t="s">
        <v>1221</v>
      </c>
      <c r="E99" s="61" t="s">
        <v>1234</v>
      </c>
      <c r="H99" s="61" t="s">
        <v>1219</v>
      </c>
      <c r="I99" s="61" t="s">
        <v>237</v>
      </c>
      <c r="J99" s="61" t="s">
        <v>1219</v>
      </c>
      <c r="K99" s="61">
        <v>24</v>
      </c>
      <c r="AB99" s="61" t="s">
        <v>39</v>
      </c>
      <c r="AC99" s="61">
        <v>26</v>
      </c>
      <c r="AD99" s="61" t="s">
        <v>1220</v>
      </c>
      <c r="AG99" s="61">
        <v>26</v>
      </c>
      <c r="AJ99" s="66">
        <v>42979</v>
      </c>
      <c r="AK99" s="66">
        <v>43008</v>
      </c>
    </row>
    <row r="100" spans="1:37" x14ac:dyDescent="0.2">
      <c r="A100" s="61" t="s">
        <v>1401</v>
      </c>
      <c r="B100" s="61" t="s">
        <v>1402</v>
      </c>
      <c r="C100" s="61" t="s">
        <v>1403</v>
      </c>
      <c r="D100" s="61" t="s">
        <v>1221</v>
      </c>
      <c r="E100" s="61" t="s">
        <v>1234</v>
      </c>
      <c r="H100" s="61" t="s">
        <v>1219</v>
      </c>
      <c r="I100" s="61" t="s">
        <v>237</v>
      </c>
      <c r="J100" s="61" t="s">
        <v>1219</v>
      </c>
      <c r="K100" s="61">
        <v>24</v>
      </c>
      <c r="AB100" s="61" t="s">
        <v>39</v>
      </c>
      <c r="AC100" s="61">
        <v>26</v>
      </c>
      <c r="AD100" s="61" t="s">
        <v>1220</v>
      </c>
      <c r="AG100" s="61">
        <v>26</v>
      </c>
      <c r="AJ100" s="66">
        <v>42979</v>
      </c>
      <c r="AK100" s="66">
        <v>43008</v>
      </c>
    </row>
    <row r="101" spans="1:37" x14ac:dyDescent="0.2">
      <c r="A101" s="61" t="s">
        <v>1401</v>
      </c>
      <c r="B101" s="61" t="s">
        <v>1402</v>
      </c>
      <c r="C101" s="61" t="s">
        <v>1403</v>
      </c>
      <c r="D101" s="61" t="s">
        <v>1221</v>
      </c>
      <c r="E101" s="61" t="s">
        <v>1235</v>
      </c>
      <c r="H101" s="61" t="s">
        <v>1219</v>
      </c>
      <c r="I101" s="61" t="s">
        <v>237</v>
      </c>
      <c r="J101" s="61" t="s">
        <v>1219</v>
      </c>
      <c r="K101" s="61">
        <v>26</v>
      </c>
      <c r="AB101" s="61" t="s">
        <v>39</v>
      </c>
      <c r="AC101" s="61">
        <v>39</v>
      </c>
      <c r="AD101" s="61" t="s">
        <v>1220</v>
      </c>
      <c r="AG101" s="61">
        <v>39</v>
      </c>
      <c r="AJ101" s="66">
        <v>42979</v>
      </c>
      <c r="AK101" s="66">
        <v>43008</v>
      </c>
    </row>
    <row r="102" spans="1:37" x14ac:dyDescent="0.2">
      <c r="A102" s="61" t="s">
        <v>1401</v>
      </c>
      <c r="B102" s="61" t="s">
        <v>1402</v>
      </c>
      <c r="C102" s="61" t="s">
        <v>1403</v>
      </c>
      <c r="D102" s="61" t="s">
        <v>1221</v>
      </c>
      <c r="E102" s="61" t="s">
        <v>1404</v>
      </c>
      <c r="H102" s="61" t="s">
        <v>1219</v>
      </c>
      <c r="I102" s="61" t="s">
        <v>237</v>
      </c>
      <c r="J102" s="61" t="s">
        <v>1219</v>
      </c>
      <c r="K102" s="61">
        <v>24</v>
      </c>
      <c r="AB102" s="61" t="s">
        <v>39</v>
      </c>
      <c r="AC102" s="61">
        <v>20</v>
      </c>
      <c r="AD102" s="61" t="s">
        <v>1220</v>
      </c>
      <c r="AG102" s="61">
        <v>20</v>
      </c>
      <c r="AJ102" s="66">
        <v>42979</v>
      </c>
      <c r="AK102" s="66">
        <v>43008</v>
      </c>
    </row>
    <row r="103" spans="1:37" x14ac:dyDescent="0.2">
      <c r="A103" s="61" t="s">
        <v>1401</v>
      </c>
      <c r="B103" s="61" t="s">
        <v>1402</v>
      </c>
      <c r="C103" s="61" t="s">
        <v>1403</v>
      </c>
      <c r="D103" s="61" t="s">
        <v>1221</v>
      </c>
      <c r="E103" s="61" t="s">
        <v>250</v>
      </c>
      <c r="H103" s="61" t="s">
        <v>1219</v>
      </c>
      <c r="I103" s="61" t="s">
        <v>237</v>
      </c>
      <c r="J103" s="61" t="s">
        <v>1219</v>
      </c>
      <c r="K103" s="61">
        <v>20</v>
      </c>
      <c r="AB103" s="61" t="s">
        <v>39</v>
      </c>
      <c r="AC103" s="61">
        <v>45</v>
      </c>
      <c r="AD103" s="61" t="s">
        <v>1220</v>
      </c>
      <c r="AG103" s="61">
        <v>45</v>
      </c>
      <c r="AJ103" s="66">
        <v>42979</v>
      </c>
      <c r="AK103" s="66">
        <v>43008</v>
      </c>
    </row>
    <row r="104" spans="1:37" x14ac:dyDescent="0.2">
      <c r="A104" s="61" t="s">
        <v>1401</v>
      </c>
      <c r="B104" s="61" t="s">
        <v>1402</v>
      </c>
      <c r="C104" s="61" t="s">
        <v>1403</v>
      </c>
      <c r="D104" s="61" t="s">
        <v>1221</v>
      </c>
      <c r="E104" s="61" t="s">
        <v>299</v>
      </c>
      <c r="H104" s="61" t="s">
        <v>1219</v>
      </c>
      <c r="I104" s="61" t="s">
        <v>237</v>
      </c>
      <c r="J104" s="61" t="s">
        <v>1219</v>
      </c>
      <c r="K104" s="61">
        <v>17</v>
      </c>
      <c r="AB104" s="61" t="s">
        <v>39</v>
      </c>
      <c r="AC104" s="61">
        <v>40</v>
      </c>
      <c r="AD104" s="61" t="s">
        <v>1220</v>
      </c>
      <c r="AG104" s="61">
        <v>40</v>
      </c>
      <c r="AJ104" s="66">
        <v>42979</v>
      </c>
      <c r="AK104" s="66">
        <v>43008</v>
      </c>
    </row>
    <row r="105" spans="1:37" x14ac:dyDescent="0.2">
      <c r="A105" s="61" t="s">
        <v>1401</v>
      </c>
      <c r="B105" s="61" t="s">
        <v>1402</v>
      </c>
      <c r="C105" s="61" t="s">
        <v>1403</v>
      </c>
      <c r="D105" s="61" t="s">
        <v>1221</v>
      </c>
      <c r="E105" s="61" t="s">
        <v>298</v>
      </c>
      <c r="H105" s="61" t="s">
        <v>1219</v>
      </c>
      <c r="I105" s="61" t="s">
        <v>237</v>
      </c>
      <c r="J105" s="61" t="s">
        <v>1219</v>
      </c>
      <c r="K105" s="61">
        <v>15</v>
      </c>
      <c r="AB105" s="61" t="s">
        <v>39</v>
      </c>
      <c r="AC105" s="61">
        <v>40</v>
      </c>
      <c r="AD105" s="61" t="s">
        <v>1220</v>
      </c>
      <c r="AG105" s="61">
        <v>40</v>
      </c>
      <c r="AJ105" s="66">
        <v>42979</v>
      </c>
      <c r="AK105" s="66">
        <v>43008</v>
      </c>
    </row>
    <row r="106" spans="1:37" x14ac:dyDescent="0.2">
      <c r="A106" s="61" t="s">
        <v>1401</v>
      </c>
      <c r="B106" s="61" t="s">
        <v>1402</v>
      </c>
      <c r="C106" s="61" t="s">
        <v>1403</v>
      </c>
      <c r="D106" s="61" t="s">
        <v>1221</v>
      </c>
      <c r="E106" s="61" t="s">
        <v>272</v>
      </c>
      <c r="H106" s="61" t="s">
        <v>1219</v>
      </c>
      <c r="I106" s="61" t="s">
        <v>237</v>
      </c>
      <c r="J106" s="61" t="s">
        <v>1219</v>
      </c>
      <c r="K106" s="61">
        <v>20</v>
      </c>
      <c r="AB106" s="61" t="s">
        <v>39</v>
      </c>
      <c r="AC106" s="61">
        <v>29</v>
      </c>
      <c r="AD106" s="61" t="s">
        <v>1220</v>
      </c>
      <c r="AG106" s="61">
        <v>29</v>
      </c>
      <c r="AJ106" s="66">
        <v>42979</v>
      </c>
      <c r="AK106" s="66">
        <v>43008</v>
      </c>
    </row>
    <row r="107" spans="1:37" x14ac:dyDescent="0.2">
      <c r="A107" s="61" t="s">
        <v>1401</v>
      </c>
      <c r="B107" s="61" t="s">
        <v>1402</v>
      </c>
      <c r="C107" s="61" t="s">
        <v>1403</v>
      </c>
      <c r="D107" s="61" t="s">
        <v>1221</v>
      </c>
      <c r="E107" s="61" t="s">
        <v>273</v>
      </c>
      <c r="H107" s="61" t="s">
        <v>1219</v>
      </c>
      <c r="I107" s="61" t="s">
        <v>237</v>
      </c>
      <c r="J107" s="61" t="s">
        <v>1219</v>
      </c>
      <c r="K107" s="61">
        <v>24</v>
      </c>
      <c r="AB107" s="61" t="s">
        <v>39</v>
      </c>
      <c r="AC107" s="61">
        <v>29</v>
      </c>
      <c r="AD107" s="61" t="s">
        <v>1220</v>
      </c>
      <c r="AG107" s="61">
        <v>29</v>
      </c>
      <c r="AJ107" s="66">
        <v>42979</v>
      </c>
      <c r="AK107" s="66">
        <v>43008</v>
      </c>
    </row>
    <row r="108" spans="1:37" x14ac:dyDescent="0.2">
      <c r="A108" s="61" t="s">
        <v>1401</v>
      </c>
      <c r="B108" s="61" t="s">
        <v>1402</v>
      </c>
      <c r="C108" s="61" t="s">
        <v>1403</v>
      </c>
      <c r="D108" s="61" t="s">
        <v>1221</v>
      </c>
      <c r="E108" s="61" t="s">
        <v>274</v>
      </c>
      <c r="H108" s="61" t="s">
        <v>1219</v>
      </c>
      <c r="I108" s="61" t="s">
        <v>237</v>
      </c>
      <c r="J108" s="61" t="s">
        <v>1219</v>
      </c>
      <c r="K108" s="61">
        <v>20</v>
      </c>
      <c r="AB108" s="61" t="s">
        <v>39</v>
      </c>
      <c r="AC108" s="61">
        <v>29</v>
      </c>
      <c r="AD108" s="61" t="s">
        <v>1220</v>
      </c>
      <c r="AG108" s="61">
        <v>29</v>
      </c>
      <c r="AJ108" s="66">
        <v>42979</v>
      </c>
      <c r="AK108" s="66">
        <v>43008</v>
      </c>
    </row>
    <row r="109" spans="1:37" x14ac:dyDescent="0.2">
      <c r="A109" s="61" t="s">
        <v>1401</v>
      </c>
      <c r="B109" s="61" t="s">
        <v>1402</v>
      </c>
      <c r="C109" s="61" t="s">
        <v>1403</v>
      </c>
      <c r="D109" s="61" t="s">
        <v>1221</v>
      </c>
      <c r="E109" s="61" t="s">
        <v>271</v>
      </c>
      <c r="H109" s="61" t="s">
        <v>1219</v>
      </c>
      <c r="I109" s="61" t="s">
        <v>237</v>
      </c>
      <c r="J109" s="61" t="s">
        <v>1219</v>
      </c>
      <c r="K109" s="61">
        <v>20</v>
      </c>
      <c r="AB109" s="61" t="s">
        <v>39</v>
      </c>
      <c r="AC109" s="61">
        <v>29</v>
      </c>
      <c r="AD109" s="61" t="s">
        <v>1220</v>
      </c>
      <c r="AG109" s="61">
        <v>29</v>
      </c>
      <c r="AJ109" s="66">
        <v>42979</v>
      </c>
      <c r="AK109" s="66">
        <v>43008</v>
      </c>
    </row>
    <row r="110" spans="1:37" x14ac:dyDescent="0.2">
      <c r="A110" s="61" t="s">
        <v>1401</v>
      </c>
      <c r="B110" s="61" t="s">
        <v>1402</v>
      </c>
      <c r="C110" s="61" t="s">
        <v>1403</v>
      </c>
      <c r="D110" s="61" t="s">
        <v>1221</v>
      </c>
      <c r="E110" s="61" t="s">
        <v>275</v>
      </c>
      <c r="H110" s="61" t="s">
        <v>1219</v>
      </c>
      <c r="I110" s="61" t="s">
        <v>237</v>
      </c>
      <c r="J110" s="61" t="s">
        <v>1219</v>
      </c>
      <c r="K110" s="61">
        <v>20</v>
      </c>
      <c r="AB110" s="61" t="s">
        <v>39</v>
      </c>
      <c r="AC110" s="61">
        <v>29</v>
      </c>
      <c r="AD110" s="61" t="s">
        <v>1220</v>
      </c>
      <c r="AG110" s="61">
        <v>29</v>
      </c>
      <c r="AJ110" s="66">
        <v>42979</v>
      </c>
      <c r="AK110" s="66">
        <v>43008</v>
      </c>
    </row>
    <row r="111" spans="1:37" x14ac:dyDescent="0.2">
      <c r="A111" s="61" t="s">
        <v>1401</v>
      </c>
      <c r="B111" s="61" t="s">
        <v>1402</v>
      </c>
      <c r="C111" s="61" t="s">
        <v>1403</v>
      </c>
      <c r="D111" s="61" t="s">
        <v>1221</v>
      </c>
      <c r="E111" s="61" t="s">
        <v>276</v>
      </c>
      <c r="H111" s="61" t="s">
        <v>1219</v>
      </c>
      <c r="I111" s="61" t="s">
        <v>237</v>
      </c>
      <c r="J111" s="61" t="s">
        <v>1219</v>
      </c>
      <c r="K111" s="61">
        <v>21</v>
      </c>
      <c r="AB111" s="61" t="s">
        <v>39</v>
      </c>
      <c r="AC111" s="61">
        <v>36</v>
      </c>
      <c r="AD111" s="61" t="s">
        <v>1220</v>
      </c>
      <c r="AG111" s="61">
        <v>36</v>
      </c>
      <c r="AJ111" s="66">
        <v>42979</v>
      </c>
      <c r="AK111" s="66">
        <v>43008</v>
      </c>
    </row>
    <row r="112" spans="1:37" x14ac:dyDescent="0.2">
      <c r="A112" s="61" t="s">
        <v>1401</v>
      </c>
      <c r="B112" s="61" t="s">
        <v>1402</v>
      </c>
      <c r="C112" s="61" t="s">
        <v>1403</v>
      </c>
      <c r="D112" s="61" t="s">
        <v>1218</v>
      </c>
      <c r="E112" s="61" t="s">
        <v>261</v>
      </c>
      <c r="H112" s="61" t="s">
        <v>1219</v>
      </c>
      <c r="I112" s="61" t="s">
        <v>237</v>
      </c>
      <c r="J112" s="61" t="s">
        <v>1219</v>
      </c>
      <c r="K112" s="61">
        <v>28</v>
      </c>
      <c r="AB112" s="61" t="s">
        <v>39</v>
      </c>
      <c r="AC112" s="61">
        <v>66</v>
      </c>
      <c r="AD112" s="61" t="s">
        <v>1220</v>
      </c>
      <c r="AG112" s="61">
        <v>66</v>
      </c>
      <c r="AJ112" s="66">
        <v>42979</v>
      </c>
      <c r="AK112" s="66">
        <v>43008</v>
      </c>
    </row>
    <row r="113" spans="1:37" x14ac:dyDescent="0.2">
      <c r="A113" s="61" t="s">
        <v>1401</v>
      </c>
      <c r="B113" s="61" t="s">
        <v>1402</v>
      </c>
      <c r="C113" s="61" t="s">
        <v>1403</v>
      </c>
      <c r="D113" s="61" t="s">
        <v>1218</v>
      </c>
      <c r="E113" s="61" t="s">
        <v>262</v>
      </c>
      <c r="H113" s="61" t="s">
        <v>1219</v>
      </c>
      <c r="I113" s="61" t="s">
        <v>237</v>
      </c>
      <c r="J113" s="61" t="s">
        <v>1219</v>
      </c>
      <c r="K113" s="61">
        <v>26</v>
      </c>
      <c r="AB113" s="61" t="s">
        <v>39</v>
      </c>
      <c r="AC113" s="61">
        <v>36</v>
      </c>
      <c r="AD113" s="61" t="s">
        <v>1220</v>
      </c>
      <c r="AG113" s="61">
        <v>36</v>
      </c>
      <c r="AJ113" s="66">
        <v>42979</v>
      </c>
      <c r="AK113" s="66">
        <v>43008</v>
      </c>
    </row>
    <row r="114" spans="1:37" x14ac:dyDescent="0.2">
      <c r="A114" s="61" t="s">
        <v>1401</v>
      </c>
      <c r="B114" s="61" t="s">
        <v>1402</v>
      </c>
      <c r="C114" s="61" t="s">
        <v>1403</v>
      </c>
      <c r="D114" s="61" t="s">
        <v>1218</v>
      </c>
      <c r="E114" s="61" t="s">
        <v>1084</v>
      </c>
      <c r="H114" s="61" t="s">
        <v>1219</v>
      </c>
      <c r="I114" s="61" t="s">
        <v>237</v>
      </c>
      <c r="J114" s="61" t="s">
        <v>1219</v>
      </c>
      <c r="K114" s="61">
        <v>28</v>
      </c>
      <c r="AB114" s="61" t="s">
        <v>39</v>
      </c>
      <c r="AC114" s="61">
        <v>36</v>
      </c>
      <c r="AD114" s="61" t="s">
        <v>1220</v>
      </c>
      <c r="AG114" s="61">
        <v>36</v>
      </c>
      <c r="AJ114" s="66">
        <v>42979</v>
      </c>
      <c r="AK114" s="66">
        <v>43008</v>
      </c>
    </row>
    <row r="115" spans="1:37" x14ac:dyDescent="0.2">
      <c r="A115" s="61" t="s">
        <v>1401</v>
      </c>
      <c r="B115" s="61" t="s">
        <v>1402</v>
      </c>
      <c r="C115" s="61" t="s">
        <v>1403</v>
      </c>
      <c r="D115" s="61" t="s">
        <v>1218</v>
      </c>
      <c r="E115" s="61" t="s">
        <v>264</v>
      </c>
      <c r="H115" s="61" t="s">
        <v>1219</v>
      </c>
      <c r="I115" s="61" t="s">
        <v>237</v>
      </c>
      <c r="J115" s="61" t="s">
        <v>1219</v>
      </c>
      <c r="K115" s="61">
        <v>28</v>
      </c>
      <c r="AB115" s="61" t="s">
        <v>39</v>
      </c>
      <c r="AC115" s="61">
        <v>48</v>
      </c>
      <c r="AD115" s="61" t="s">
        <v>1220</v>
      </c>
      <c r="AG115" s="61">
        <v>48</v>
      </c>
      <c r="AJ115" s="66">
        <v>42979</v>
      </c>
      <c r="AK115" s="66">
        <v>43008</v>
      </c>
    </row>
    <row r="116" spans="1:37" x14ac:dyDescent="0.2">
      <c r="A116" s="61" t="s">
        <v>1401</v>
      </c>
      <c r="B116" s="61" t="s">
        <v>1402</v>
      </c>
      <c r="C116" s="61" t="s">
        <v>1403</v>
      </c>
      <c r="D116" s="61" t="s">
        <v>1218</v>
      </c>
      <c r="E116" s="61" t="s">
        <v>263</v>
      </c>
      <c r="H116" s="61" t="s">
        <v>1219</v>
      </c>
      <c r="I116" s="61" t="s">
        <v>237</v>
      </c>
      <c r="J116" s="61" t="s">
        <v>1219</v>
      </c>
      <c r="K116" s="61">
        <v>25</v>
      </c>
      <c r="AB116" s="61" t="s">
        <v>39</v>
      </c>
      <c r="AC116" s="61">
        <v>36</v>
      </c>
      <c r="AD116" s="61" t="s">
        <v>1220</v>
      </c>
      <c r="AG116" s="61">
        <v>36</v>
      </c>
      <c r="AJ116" s="66">
        <v>42979</v>
      </c>
      <c r="AK116" s="66">
        <v>43008</v>
      </c>
    </row>
    <row r="117" spans="1:37" x14ac:dyDescent="0.2">
      <c r="A117" s="61" t="s">
        <v>1401</v>
      </c>
      <c r="B117" s="61" t="s">
        <v>1402</v>
      </c>
      <c r="C117" s="61" t="s">
        <v>1403</v>
      </c>
      <c r="D117" s="61" t="s">
        <v>1218</v>
      </c>
      <c r="E117" s="61" t="s">
        <v>265</v>
      </c>
      <c r="H117" s="61" t="s">
        <v>1219</v>
      </c>
      <c r="I117" s="61" t="s">
        <v>237</v>
      </c>
      <c r="J117" s="61" t="s">
        <v>1219</v>
      </c>
      <c r="K117" s="61">
        <v>24</v>
      </c>
      <c r="AB117" s="61" t="s">
        <v>39</v>
      </c>
      <c r="AC117" s="61">
        <v>15</v>
      </c>
      <c r="AD117" s="61" t="s">
        <v>1220</v>
      </c>
      <c r="AG117" s="61">
        <v>15</v>
      </c>
      <c r="AJ117" s="66">
        <v>42979</v>
      </c>
      <c r="AK117" s="66">
        <v>43008</v>
      </c>
    </row>
    <row r="118" spans="1:37" x14ac:dyDescent="0.2">
      <c r="A118" s="61" t="s">
        <v>1401</v>
      </c>
      <c r="B118" s="61" t="s">
        <v>1402</v>
      </c>
      <c r="C118" s="61" t="s">
        <v>1403</v>
      </c>
      <c r="D118" s="61" t="s">
        <v>1218</v>
      </c>
      <c r="E118" s="61" t="s">
        <v>1082</v>
      </c>
      <c r="H118" s="61" t="s">
        <v>1219</v>
      </c>
      <c r="I118" s="61" t="s">
        <v>237</v>
      </c>
      <c r="J118" s="61" t="s">
        <v>1219</v>
      </c>
      <c r="K118" s="61">
        <v>23</v>
      </c>
      <c r="AB118" s="61" t="s">
        <v>39</v>
      </c>
      <c r="AC118" s="61">
        <v>41</v>
      </c>
      <c r="AD118" s="61" t="s">
        <v>1220</v>
      </c>
      <c r="AG118" s="61">
        <v>41</v>
      </c>
      <c r="AJ118" s="66">
        <v>42979</v>
      </c>
      <c r="AK118" s="66">
        <v>43008</v>
      </c>
    </row>
    <row r="119" spans="1:37" x14ac:dyDescent="0.2">
      <c r="A119" s="61" t="s">
        <v>1401</v>
      </c>
      <c r="B119" s="61" t="s">
        <v>1402</v>
      </c>
      <c r="C119" s="61" t="s">
        <v>1403</v>
      </c>
      <c r="D119" s="61" t="s">
        <v>1218</v>
      </c>
      <c r="E119" s="61" t="s">
        <v>296</v>
      </c>
      <c r="H119" s="61" t="s">
        <v>1219</v>
      </c>
      <c r="I119" s="61" t="s">
        <v>237</v>
      </c>
      <c r="J119" s="61" t="s">
        <v>1219</v>
      </c>
      <c r="K119" s="61">
        <v>32</v>
      </c>
      <c r="AB119" s="61" t="s">
        <v>39</v>
      </c>
      <c r="AC119" s="61">
        <v>27</v>
      </c>
      <c r="AD119" s="61" t="s">
        <v>1220</v>
      </c>
      <c r="AG119" s="61">
        <v>27</v>
      </c>
      <c r="AJ119" s="66">
        <v>42979</v>
      </c>
      <c r="AK119" s="66">
        <v>43008</v>
      </c>
    </row>
    <row r="120" spans="1:37" x14ac:dyDescent="0.2">
      <c r="A120" s="61" t="s">
        <v>1401</v>
      </c>
      <c r="B120" s="61" t="s">
        <v>1402</v>
      </c>
      <c r="C120" s="61" t="s">
        <v>1403</v>
      </c>
      <c r="D120" s="61" t="s">
        <v>1218</v>
      </c>
      <c r="E120" s="61" t="s">
        <v>285</v>
      </c>
      <c r="H120" s="61" t="s">
        <v>1219</v>
      </c>
      <c r="I120" s="61" t="s">
        <v>237</v>
      </c>
      <c r="J120" s="61" t="s">
        <v>1219</v>
      </c>
      <c r="K120" s="61">
        <v>20</v>
      </c>
      <c r="AB120" s="61" t="s">
        <v>39</v>
      </c>
      <c r="AC120" s="61">
        <v>31</v>
      </c>
      <c r="AD120" s="61" t="s">
        <v>1220</v>
      </c>
      <c r="AG120" s="61">
        <v>31</v>
      </c>
      <c r="AJ120" s="66">
        <v>42979</v>
      </c>
      <c r="AK120" s="66">
        <v>43008</v>
      </c>
    </row>
    <row r="121" spans="1:37" x14ac:dyDescent="0.2">
      <c r="A121" s="61" t="s">
        <v>1401</v>
      </c>
      <c r="B121" s="61" t="s">
        <v>1402</v>
      </c>
      <c r="C121" s="61" t="s">
        <v>1403</v>
      </c>
      <c r="D121" s="61" t="s">
        <v>1218</v>
      </c>
      <c r="E121" s="61" t="s">
        <v>241</v>
      </c>
      <c r="H121" s="61" t="s">
        <v>1219</v>
      </c>
      <c r="I121" s="61" t="s">
        <v>237</v>
      </c>
      <c r="J121" s="61" t="s">
        <v>1219</v>
      </c>
      <c r="K121" s="61">
        <v>24</v>
      </c>
      <c r="AB121" s="61" t="s">
        <v>39</v>
      </c>
      <c r="AC121" s="61">
        <v>31</v>
      </c>
      <c r="AD121" s="61" t="s">
        <v>1220</v>
      </c>
      <c r="AG121" s="61">
        <v>31</v>
      </c>
      <c r="AJ121" s="66">
        <v>42979</v>
      </c>
      <c r="AK121" s="66">
        <v>43008</v>
      </c>
    </row>
    <row r="122" spans="1:37" x14ac:dyDescent="0.2">
      <c r="A122" s="61" t="s">
        <v>1401</v>
      </c>
      <c r="B122" s="61" t="s">
        <v>1402</v>
      </c>
      <c r="C122" s="61" t="s">
        <v>1403</v>
      </c>
      <c r="D122" s="61" t="s">
        <v>1221</v>
      </c>
      <c r="E122" s="61" t="s">
        <v>259</v>
      </c>
      <c r="H122" s="61" t="s">
        <v>1219</v>
      </c>
      <c r="I122" s="61" t="s">
        <v>237</v>
      </c>
      <c r="J122" s="61" t="s">
        <v>1219</v>
      </c>
      <c r="K122" s="61">
        <v>12</v>
      </c>
      <c r="AB122" s="61" t="s">
        <v>39</v>
      </c>
      <c r="AC122" s="61">
        <v>10</v>
      </c>
      <c r="AD122" s="61" t="s">
        <v>1220</v>
      </c>
      <c r="AG122" s="61">
        <v>10</v>
      </c>
      <c r="AJ122" s="66">
        <v>42979</v>
      </c>
      <c r="AK122" s="66">
        <v>43008</v>
      </c>
    </row>
    <row r="123" spans="1:37" x14ac:dyDescent="0.2">
      <c r="A123" s="61" t="s">
        <v>1401</v>
      </c>
      <c r="B123" s="61" t="s">
        <v>1402</v>
      </c>
      <c r="C123" s="61" t="s">
        <v>1403</v>
      </c>
      <c r="D123" s="61" t="s">
        <v>1221</v>
      </c>
      <c r="E123" s="61" t="s">
        <v>266</v>
      </c>
      <c r="H123" s="61" t="s">
        <v>1219</v>
      </c>
      <c r="I123" s="61" t="s">
        <v>237</v>
      </c>
      <c r="J123" s="61" t="s">
        <v>1219</v>
      </c>
      <c r="K123" s="61">
        <v>17</v>
      </c>
      <c r="AB123" s="61" t="s">
        <v>39</v>
      </c>
      <c r="AC123" s="61">
        <v>28</v>
      </c>
      <c r="AD123" s="61" t="s">
        <v>1220</v>
      </c>
      <c r="AG123" s="61">
        <v>28</v>
      </c>
      <c r="AJ123" s="66">
        <v>42979</v>
      </c>
      <c r="AK123" s="66">
        <v>43008</v>
      </c>
    </row>
    <row r="124" spans="1:37" x14ac:dyDescent="0.2">
      <c r="A124" s="61" t="s">
        <v>1401</v>
      </c>
      <c r="B124" s="61" t="s">
        <v>1402</v>
      </c>
      <c r="C124" s="61" t="s">
        <v>1403</v>
      </c>
      <c r="D124" s="61" t="s">
        <v>1221</v>
      </c>
      <c r="E124" s="61" t="s">
        <v>267</v>
      </c>
      <c r="H124" s="61" t="s">
        <v>1219</v>
      </c>
      <c r="I124" s="61" t="s">
        <v>237</v>
      </c>
      <c r="J124" s="61" t="s">
        <v>1219</v>
      </c>
      <c r="K124" s="61">
        <v>23</v>
      </c>
      <c r="AB124" s="61" t="s">
        <v>39</v>
      </c>
      <c r="AC124" s="61">
        <v>31</v>
      </c>
      <c r="AD124" s="61" t="s">
        <v>1220</v>
      </c>
      <c r="AG124" s="61">
        <v>31</v>
      </c>
      <c r="AJ124" s="66">
        <v>42979</v>
      </c>
      <c r="AK124" s="66">
        <v>43008</v>
      </c>
    </row>
    <row r="125" spans="1:37" x14ac:dyDescent="0.2">
      <c r="A125" s="61" t="s">
        <v>1401</v>
      </c>
      <c r="B125" s="61" t="s">
        <v>1402</v>
      </c>
      <c r="C125" s="61" t="s">
        <v>1403</v>
      </c>
      <c r="D125" s="61" t="s">
        <v>1221</v>
      </c>
      <c r="E125" s="61" t="s">
        <v>1405</v>
      </c>
      <c r="H125" s="61" t="s">
        <v>1219</v>
      </c>
      <c r="I125" s="61" t="s">
        <v>237</v>
      </c>
      <c r="J125" s="61" t="s">
        <v>1219</v>
      </c>
      <c r="K125" s="61">
        <v>22</v>
      </c>
      <c r="AB125" s="61" t="s">
        <v>39</v>
      </c>
      <c r="AC125" s="61">
        <v>28</v>
      </c>
      <c r="AD125" s="61" t="s">
        <v>1220</v>
      </c>
      <c r="AG125" s="61">
        <v>28</v>
      </c>
      <c r="AJ125" s="66">
        <v>42979</v>
      </c>
      <c r="AK125" s="66">
        <v>43008</v>
      </c>
    </row>
    <row r="126" spans="1:37" x14ac:dyDescent="0.2">
      <c r="A126" s="61" t="s">
        <v>1401</v>
      </c>
      <c r="B126" s="61" t="s">
        <v>1402</v>
      </c>
      <c r="C126" s="61" t="s">
        <v>1403</v>
      </c>
      <c r="D126" s="61" t="s">
        <v>1221</v>
      </c>
      <c r="E126" s="61" t="s">
        <v>278</v>
      </c>
      <c r="H126" s="61" t="s">
        <v>1219</v>
      </c>
      <c r="I126" s="61" t="s">
        <v>237</v>
      </c>
      <c r="J126" s="61" t="s">
        <v>1219</v>
      </c>
      <c r="K126" s="61">
        <v>24</v>
      </c>
      <c r="AB126" s="61" t="s">
        <v>39</v>
      </c>
      <c r="AC126" s="61">
        <v>28</v>
      </c>
      <c r="AD126" s="61" t="s">
        <v>1220</v>
      </c>
      <c r="AG126" s="61">
        <v>28</v>
      </c>
      <c r="AJ126" s="66">
        <v>42979</v>
      </c>
      <c r="AK126" s="66">
        <v>43008</v>
      </c>
    </row>
    <row r="127" spans="1:37" x14ac:dyDescent="0.2">
      <c r="A127" s="61" t="s">
        <v>1401</v>
      </c>
      <c r="B127" s="61" t="s">
        <v>1402</v>
      </c>
      <c r="C127" s="61" t="s">
        <v>1403</v>
      </c>
      <c r="D127" s="61" t="s">
        <v>1221</v>
      </c>
      <c r="E127" s="61" t="s">
        <v>279</v>
      </c>
      <c r="H127" s="61" t="s">
        <v>1219</v>
      </c>
      <c r="I127" s="61" t="s">
        <v>237</v>
      </c>
      <c r="J127" s="61" t="s">
        <v>1219</v>
      </c>
      <c r="K127" s="61">
        <v>8</v>
      </c>
      <c r="AB127" s="61" t="s">
        <v>39</v>
      </c>
      <c r="AC127" s="61">
        <v>25</v>
      </c>
      <c r="AD127" s="61" t="s">
        <v>1220</v>
      </c>
      <c r="AG127" s="61">
        <v>25</v>
      </c>
      <c r="AJ127" s="66">
        <v>42979</v>
      </c>
      <c r="AK127" s="66">
        <v>43008</v>
      </c>
    </row>
    <row r="128" spans="1:37" x14ac:dyDescent="0.2">
      <c r="A128" s="61" t="s">
        <v>1401</v>
      </c>
      <c r="B128" s="61" t="s">
        <v>1402</v>
      </c>
      <c r="C128" s="61" t="s">
        <v>1403</v>
      </c>
      <c r="D128" s="61" t="s">
        <v>1221</v>
      </c>
      <c r="E128" s="61" t="s">
        <v>286</v>
      </c>
      <c r="H128" s="61" t="s">
        <v>1219</v>
      </c>
      <c r="I128" s="61" t="s">
        <v>237</v>
      </c>
      <c r="J128" s="61" t="s">
        <v>1219</v>
      </c>
      <c r="K128" s="61">
        <v>27</v>
      </c>
      <c r="AB128" s="61" t="s">
        <v>39</v>
      </c>
      <c r="AC128" s="61">
        <v>31</v>
      </c>
      <c r="AD128" s="61" t="s">
        <v>1220</v>
      </c>
      <c r="AG128" s="61">
        <v>31</v>
      </c>
      <c r="AJ128" s="66">
        <v>42979</v>
      </c>
      <c r="AK128" s="66">
        <v>43008</v>
      </c>
    </row>
    <row r="129" spans="1:37" x14ac:dyDescent="0.2">
      <c r="A129" s="61" t="s">
        <v>1401</v>
      </c>
      <c r="B129" s="61" t="s">
        <v>1402</v>
      </c>
      <c r="C129" s="61" t="s">
        <v>1403</v>
      </c>
      <c r="D129" s="61" t="s">
        <v>1221</v>
      </c>
      <c r="E129" s="61" t="s">
        <v>291</v>
      </c>
      <c r="H129" s="61" t="s">
        <v>1219</v>
      </c>
      <c r="I129" s="61" t="s">
        <v>237</v>
      </c>
      <c r="J129" s="61" t="s">
        <v>1219</v>
      </c>
      <c r="K129" s="61">
        <v>6</v>
      </c>
      <c r="AB129" s="61" t="s">
        <v>39</v>
      </c>
      <c r="AC129" s="61">
        <v>0</v>
      </c>
      <c r="AD129" s="61" t="s">
        <v>1220</v>
      </c>
      <c r="AG129" s="61">
        <v>0</v>
      </c>
      <c r="AJ129" s="66">
        <v>42979</v>
      </c>
      <c r="AK129" s="66">
        <v>43008</v>
      </c>
    </row>
    <row r="130" spans="1:37" x14ac:dyDescent="0.2">
      <c r="A130" s="61" t="s">
        <v>1401</v>
      </c>
      <c r="B130" s="61" t="s">
        <v>1402</v>
      </c>
      <c r="C130" s="61" t="s">
        <v>1403</v>
      </c>
      <c r="D130" s="61" t="s">
        <v>1221</v>
      </c>
      <c r="E130" s="61" t="s">
        <v>300</v>
      </c>
      <c r="H130" s="61" t="s">
        <v>1219</v>
      </c>
      <c r="I130" s="61" t="s">
        <v>237</v>
      </c>
      <c r="J130" s="61" t="s">
        <v>1219</v>
      </c>
      <c r="K130" s="61">
        <v>22</v>
      </c>
      <c r="AB130" s="61" t="s">
        <v>39</v>
      </c>
      <c r="AC130" s="61">
        <v>25</v>
      </c>
      <c r="AD130" s="61" t="s">
        <v>1220</v>
      </c>
      <c r="AG130" s="61">
        <v>25</v>
      </c>
      <c r="AJ130" s="66">
        <v>42979</v>
      </c>
      <c r="AK130" s="66">
        <v>43008</v>
      </c>
    </row>
    <row r="131" spans="1:37" x14ac:dyDescent="0.2">
      <c r="A131" s="61" t="s">
        <v>1401</v>
      </c>
      <c r="B131" s="61" t="s">
        <v>1402</v>
      </c>
      <c r="C131" s="61" t="s">
        <v>1403</v>
      </c>
      <c r="D131" s="61" t="s">
        <v>1221</v>
      </c>
      <c r="E131" s="61" t="s">
        <v>1222</v>
      </c>
      <c r="H131" s="61" t="s">
        <v>1219</v>
      </c>
      <c r="I131" s="61" t="s">
        <v>238</v>
      </c>
      <c r="J131" s="61" t="s">
        <v>1219</v>
      </c>
      <c r="K131" s="61">
        <v>17</v>
      </c>
      <c r="AB131" s="61" t="s">
        <v>39</v>
      </c>
      <c r="AC131" s="61">
        <v>10</v>
      </c>
      <c r="AD131" s="61" t="s">
        <v>1220</v>
      </c>
      <c r="AG131" s="61">
        <v>10</v>
      </c>
      <c r="AJ131" s="66">
        <v>42979</v>
      </c>
      <c r="AK131" s="66">
        <v>43008</v>
      </c>
    </row>
    <row r="132" spans="1:37" x14ac:dyDescent="0.2">
      <c r="A132" s="61" t="s">
        <v>1401</v>
      </c>
      <c r="B132" s="61" t="s">
        <v>1402</v>
      </c>
      <c r="C132" s="61" t="s">
        <v>1403</v>
      </c>
      <c r="D132" s="61" t="s">
        <v>1221</v>
      </c>
      <c r="E132" s="61" t="s">
        <v>1223</v>
      </c>
      <c r="H132" s="61" t="s">
        <v>1219</v>
      </c>
      <c r="I132" s="61" t="s">
        <v>238</v>
      </c>
      <c r="J132" s="61" t="s">
        <v>1219</v>
      </c>
      <c r="K132" s="61">
        <v>27</v>
      </c>
      <c r="AB132" s="61" t="s">
        <v>39</v>
      </c>
      <c r="AC132" s="61">
        <v>25</v>
      </c>
      <c r="AD132" s="61" t="s">
        <v>1220</v>
      </c>
      <c r="AG132" s="61">
        <v>25</v>
      </c>
      <c r="AJ132" s="66">
        <v>42979</v>
      </c>
      <c r="AK132" s="66">
        <v>43008</v>
      </c>
    </row>
    <row r="133" spans="1:37" x14ac:dyDescent="0.2">
      <c r="A133" s="61" t="s">
        <v>1401</v>
      </c>
      <c r="B133" s="61" t="s">
        <v>1402</v>
      </c>
      <c r="C133" s="61" t="s">
        <v>1403</v>
      </c>
      <c r="D133" s="61" t="s">
        <v>1221</v>
      </c>
      <c r="E133" s="61" t="s">
        <v>1224</v>
      </c>
      <c r="H133" s="61" t="s">
        <v>1219</v>
      </c>
      <c r="I133" s="61" t="s">
        <v>238</v>
      </c>
      <c r="J133" s="61" t="s">
        <v>1219</v>
      </c>
      <c r="K133" s="61">
        <v>20</v>
      </c>
      <c r="AB133" s="61" t="s">
        <v>39</v>
      </c>
      <c r="AC133" s="61">
        <v>35</v>
      </c>
      <c r="AD133" s="61" t="s">
        <v>1220</v>
      </c>
      <c r="AG133" s="61">
        <v>35</v>
      </c>
      <c r="AJ133" s="66">
        <v>42979</v>
      </c>
      <c r="AK133" s="66">
        <v>43008</v>
      </c>
    </row>
    <row r="134" spans="1:37" x14ac:dyDescent="0.2">
      <c r="A134" s="61" t="s">
        <v>1401</v>
      </c>
      <c r="B134" s="61" t="s">
        <v>1402</v>
      </c>
      <c r="C134" s="61" t="s">
        <v>1403</v>
      </c>
      <c r="D134" s="61" t="s">
        <v>1221</v>
      </c>
      <c r="E134" s="61" t="s">
        <v>247</v>
      </c>
      <c r="H134" s="61" t="s">
        <v>1219</v>
      </c>
      <c r="I134" s="61" t="s">
        <v>238</v>
      </c>
      <c r="J134" s="61" t="s">
        <v>1219</v>
      </c>
      <c r="K134" s="61">
        <v>19</v>
      </c>
      <c r="AB134" s="61" t="s">
        <v>39</v>
      </c>
      <c r="AC134" s="61">
        <v>38</v>
      </c>
      <c r="AD134" s="61" t="s">
        <v>1220</v>
      </c>
      <c r="AG134" s="61">
        <v>38</v>
      </c>
      <c r="AJ134" s="66">
        <v>42979</v>
      </c>
      <c r="AK134" s="66">
        <v>43008</v>
      </c>
    </row>
    <row r="135" spans="1:37" x14ac:dyDescent="0.2">
      <c r="A135" s="61" t="s">
        <v>1401</v>
      </c>
      <c r="B135" s="61" t="s">
        <v>1402</v>
      </c>
      <c r="C135" s="61" t="s">
        <v>1403</v>
      </c>
      <c r="D135" s="61" t="s">
        <v>1221</v>
      </c>
      <c r="E135" s="61" t="s">
        <v>1225</v>
      </c>
      <c r="H135" s="61" t="s">
        <v>1219</v>
      </c>
      <c r="I135" s="61" t="s">
        <v>238</v>
      </c>
      <c r="J135" s="61" t="s">
        <v>1219</v>
      </c>
      <c r="K135" s="61">
        <v>17</v>
      </c>
      <c r="AB135" s="61" t="s">
        <v>39</v>
      </c>
      <c r="AC135" s="61">
        <v>10</v>
      </c>
      <c r="AD135" s="61" t="s">
        <v>1220</v>
      </c>
      <c r="AG135" s="61">
        <v>10</v>
      </c>
      <c r="AJ135" s="66">
        <v>42979</v>
      </c>
      <c r="AK135" s="66">
        <v>43008</v>
      </c>
    </row>
    <row r="136" spans="1:37" x14ac:dyDescent="0.2">
      <c r="A136" s="61" t="s">
        <v>1401</v>
      </c>
      <c r="B136" s="61" t="s">
        <v>1402</v>
      </c>
      <c r="C136" s="61" t="s">
        <v>1403</v>
      </c>
      <c r="D136" s="61" t="s">
        <v>1221</v>
      </c>
      <c r="E136" s="61" t="s">
        <v>1228</v>
      </c>
      <c r="H136" s="61" t="s">
        <v>1219</v>
      </c>
      <c r="I136" s="61" t="s">
        <v>238</v>
      </c>
      <c r="J136" s="61" t="s">
        <v>1219</v>
      </c>
      <c r="K136" s="61">
        <v>14</v>
      </c>
      <c r="AB136" s="61" t="s">
        <v>39</v>
      </c>
      <c r="AC136" s="61">
        <v>8</v>
      </c>
      <c r="AD136" s="61" t="s">
        <v>1220</v>
      </c>
      <c r="AG136" s="61">
        <v>8</v>
      </c>
      <c r="AJ136" s="66">
        <v>42979</v>
      </c>
      <c r="AK136" s="66">
        <v>43008</v>
      </c>
    </row>
    <row r="137" spans="1:37" x14ac:dyDescent="0.2">
      <c r="A137" s="61" t="s">
        <v>1401</v>
      </c>
      <c r="B137" s="61" t="s">
        <v>1402</v>
      </c>
      <c r="C137" s="61" t="s">
        <v>1403</v>
      </c>
      <c r="D137" s="61" t="s">
        <v>1221</v>
      </c>
      <c r="E137" s="61" t="s">
        <v>1229</v>
      </c>
      <c r="H137" s="61" t="s">
        <v>1219</v>
      </c>
      <c r="I137" s="61" t="s">
        <v>238</v>
      </c>
      <c r="J137" s="61" t="s">
        <v>1219</v>
      </c>
      <c r="K137" s="61">
        <v>18</v>
      </c>
      <c r="AB137" s="61" t="s">
        <v>39</v>
      </c>
      <c r="AC137" s="61">
        <v>110</v>
      </c>
      <c r="AD137" s="61" t="s">
        <v>1220</v>
      </c>
      <c r="AG137" s="61">
        <v>110</v>
      </c>
      <c r="AJ137" s="66">
        <v>42979</v>
      </c>
      <c r="AK137" s="66">
        <v>43008</v>
      </c>
    </row>
    <row r="138" spans="1:37" x14ac:dyDescent="0.2">
      <c r="A138" s="61" t="s">
        <v>1401</v>
      </c>
      <c r="B138" s="61" t="s">
        <v>1402</v>
      </c>
      <c r="C138" s="61" t="s">
        <v>1403</v>
      </c>
      <c r="D138" s="61" t="s">
        <v>1221</v>
      </c>
      <c r="E138" s="61" t="s">
        <v>1231</v>
      </c>
      <c r="H138" s="61" t="s">
        <v>1219</v>
      </c>
      <c r="I138" s="61" t="s">
        <v>238</v>
      </c>
      <c r="J138" s="61" t="s">
        <v>1219</v>
      </c>
      <c r="K138" s="61">
        <v>16</v>
      </c>
      <c r="AB138" s="61" t="s">
        <v>39</v>
      </c>
      <c r="AC138" s="61">
        <v>5</v>
      </c>
      <c r="AD138" s="61" t="s">
        <v>1220</v>
      </c>
      <c r="AG138" s="61">
        <v>5</v>
      </c>
      <c r="AJ138" s="66">
        <v>42979</v>
      </c>
      <c r="AK138" s="66">
        <v>43008</v>
      </c>
    </row>
    <row r="139" spans="1:37" x14ac:dyDescent="0.2">
      <c r="A139" s="61" t="s">
        <v>1401</v>
      </c>
      <c r="B139" s="61" t="s">
        <v>1402</v>
      </c>
      <c r="C139" s="61" t="s">
        <v>1403</v>
      </c>
      <c r="D139" s="61" t="s">
        <v>1221</v>
      </c>
      <c r="E139" s="61" t="s">
        <v>1232</v>
      </c>
      <c r="H139" s="61" t="s">
        <v>1219</v>
      </c>
      <c r="I139" s="61" t="s">
        <v>238</v>
      </c>
      <c r="J139" s="61" t="s">
        <v>1219</v>
      </c>
      <c r="K139" s="61">
        <v>12</v>
      </c>
      <c r="AB139" s="61" t="s">
        <v>39</v>
      </c>
      <c r="AC139" s="61">
        <v>5</v>
      </c>
      <c r="AD139" s="61" t="s">
        <v>1220</v>
      </c>
      <c r="AG139" s="61">
        <v>5</v>
      </c>
      <c r="AJ139" s="66">
        <v>42979</v>
      </c>
      <c r="AK139" s="66">
        <v>43008</v>
      </c>
    </row>
    <row r="140" spans="1:37" x14ac:dyDescent="0.2">
      <c r="A140" s="61" t="s">
        <v>1401</v>
      </c>
      <c r="B140" s="61" t="s">
        <v>1402</v>
      </c>
      <c r="C140" s="61" t="s">
        <v>1403</v>
      </c>
      <c r="D140" s="61" t="s">
        <v>1221</v>
      </c>
      <c r="E140" s="61" t="s">
        <v>1233</v>
      </c>
      <c r="H140" s="61" t="s">
        <v>1219</v>
      </c>
      <c r="I140" s="61" t="s">
        <v>238</v>
      </c>
      <c r="J140" s="61" t="s">
        <v>1219</v>
      </c>
      <c r="K140" s="61">
        <v>19</v>
      </c>
      <c r="AB140" s="61" t="s">
        <v>39</v>
      </c>
      <c r="AC140" s="61">
        <v>8</v>
      </c>
      <c r="AD140" s="61" t="s">
        <v>1220</v>
      </c>
      <c r="AG140" s="61">
        <v>8</v>
      </c>
      <c r="AJ140" s="66">
        <v>42979</v>
      </c>
      <c r="AK140" s="66">
        <v>43008</v>
      </c>
    </row>
    <row r="141" spans="1:37" x14ac:dyDescent="0.2">
      <c r="A141" s="61" t="s">
        <v>1401</v>
      </c>
      <c r="B141" s="61" t="s">
        <v>1402</v>
      </c>
      <c r="C141" s="61" t="s">
        <v>1403</v>
      </c>
      <c r="D141" s="61" t="s">
        <v>1221</v>
      </c>
      <c r="E141" s="61" t="s">
        <v>1234</v>
      </c>
      <c r="H141" s="61" t="s">
        <v>1219</v>
      </c>
      <c r="I141" s="61" t="s">
        <v>238</v>
      </c>
      <c r="J141" s="61" t="s">
        <v>1219</v>
      </c>
      <c r="K141" s="61">
        <v>26</v>
      </c>
      <c r="AB141" s="61" t="s">
        <v>39</v>
      </c>
      <c r="AC141" s="61">
        <v>8</v>
      </c>
      <c r="AD141" s="61" t="s">
        <v>1220</v>
      </c>
      <c r="AG141" s="61">
        <v>8</v>
      </c>
      <c r="AJ141" s="66">
        <v>42979</v>
      </c>
      <c r="AK141" s="66">
        <v>43008</v>
      </c>
    </row>
    <row r="142" spans="1:37" x14ac:dyDescent="0.2">
      <c r="A142" s="61" t="s">
        <v>1401</v>
      </c>
      <c r="B142" s="61" t="s">
        <v>1402</v>
      </c>
      <c r="C142" s="61" t="s">
        <v>1403</v>
      </c>
      <c r="D142" s="61" t="s">
        <v>1221</v>
      </c>
      <c r="E142" s="61" t="s">
        <v>1234</v>
      </c>
      <c r="H142" s="61" t="s">
        <v>1219</v>
      </c>
      <c r="I142" s="61" t="s">
        <v>238</v>
      </c>
      <c r="J142" s="61" t="s">
        <v>1219</v>
      </c>
      <c r="K142" s="61">
        <v>26</v>
      </c>
      <c r="AB142" s="61" t="s">
        <v>39</v>
      </c>
      <c r="AC142" s="61">
        <v>8</v>
      </c>
      <c r="AD142" s="61" t="s">
        <v>1220</v>
      </c>
      <c r="AG142" s="61">
        <v>8</v>
      </c>
      <c r="AJ142" s="66">
        <v>42979</v>
      </c>
      <c r="AK142" s="66">
        <v>43008</v>
      </c>
    </row>
    <row r="143" spans="1:37" x14ac:dyDescent="0.2">
      <c r="A143" s="61" t="s">
        <v>1401</v>
      </c>
      <c r="B143" s="61" t="s">
        <v>1402</v>
      </c>
      <c r="C143" s="61" t="s">
        <v>1403</v>
      </c>
      <c r="D143" s="61" t="s">
        <v>1221</v>
      </c>
      <c r="E143" s="61" t="s">
        <v>1235</v>
      </c>
      <c r="H143" s="61" t="s">
        <v>1219</v>
      </c>
      <c r="I143" s="61" t="s">
        <v>238</v>
      </c>
      <c r="J143" s="61" t="s">
        <v>1219</v>
      </c>
      <c r="K143" s="61">
        <v>18</v>
      </c>
      <c r="AB143" s="61" t="s">
        <v>39</v>
      </c>
      <c r="AC143" s="61">
        <v>10</v>
      </c>
      <c r="AD143" s="61" t="s">
        <v>1220</v>
      </c>
      <c r="AG143" s="61">
        <v>10</v>
      </c>
      <c r="AJ143" s="66">
        <v>42979</v>
      </c>
      <c r="AK143" s="66">
        <v>43008</v>
      </c>
    </row>
    <row r="144" spans="1:37" x14ac:dyDescent="0.2">
      <c r="A144" s="61" t="s">
        <v>1401</v>
      </c>
      <c r="B144" s="61" t="s">
        <v>1402</v>
      </c>
      <c r="C144" s="61" t="s">
        <v>1403</v>
      </c>
      <c r="D144" s="61" t="s">
        <v>1221</v>
      </c>
      <c r="E144" s="61" t="s">
        <v>1404</v>
      </c>
      <c r="H144" s="61" t="s">
        <v>1219</v>
      </c>
      <c r="I144" s="61" t="s">
        <v>238</v>
      </c>
      <c r="J144" s="61" t="s">
        <v>1219</v>
      </c>
      <c r="K144" s="61">
        <v>12</v>
      </c>
      <c r="AB144" s="61" t="s">
        <v>39</v>
      </c>
      <c r="AC144" s="61">
        <v>5</v>
      </c>
      <c r="AD144" s="61" t="s">
        <v>1220</v>
      </c>
      <c r="AG144" s="61">
        <v>5</v>
      </c>
      <c r="AJ144" s="66">
        <v>42979</v>
      </c>
      <c r="AK144" s="66">
        <v>43008</v>
      </c>
    </row>
    <row r="145" spans="1:37" x14ac:dyDescent="0.2">
      <c r="A145" s="61" t="s">
        <v>1401</v>
      </c>
      <c r="B145" s="61" t="s">
        <v>1402</v>
      </c>
      <c r="C145" s="61" t="s">
        <v>1403</v>
      </c>
      <c r="D145" s="61" t="s">
        <v>1221</v>
      </c>
      <c r="E145" s="61" t="s">
        <v>250</v>
      </c>
      <c r="H145" s="61" t="s">
        <v>1219</v>
      </c>
      <c r="I145" s="61" t="s">
        <v>238</v>
      </c>
      <c r="J145" s="61" t="s">
        <v>1219</v>
      </c>
      <c r="K145" s="61">
        <v>20</v>
      </c>
      <c r="AB145" s="61" t="s">
        <v>39</v>
      </c>
      <c r="AC145" s="61">
        <v>41</v>
      </c>
      <c r="AD145" s="61" t="s">
        <v>1220</v>
      </c>
      <c r="AG145" s="61">
        <v>41</v>
      </c>
      <c r="AJ145" s="66">
        <v>42979</v>
      </c>
      <c r="AK145" s="66">
        <v>43008</v>
      </c>
    </row>
    <row r="146" spans="1:37" x14ac:dyDescent="0.2">
      <c r="A146" s="61" t="s">
        <v>1401</v>
      </c>
      <c r="B146" s="61" t="s">
        <v>1402</v>
      </c>
      <c r="C146" s="61" t="s">
        <v>1403</v>
      </c>
      <c r="D146" s="61" t="s">
        <v>1221</v>
      </c>
      <c r="E146" s="61" t="s">
        <v>299</v>
      </c>
      <c r="H146" s="61" t="s">
        <v>1219</v>
      </c>
      <c r="I146" s="61" t="s">
        <v>238</v>
      </c>
      <c r="J146" s="61" t="s">
        <v>1219</v>
      </c>
      <c r="K146" s="61">
        <v>15</v>
      </c>
      <c r="AB146" s="61" t="s">
        <v>39</v>
      </c>
      <c r="AC146" s="61">
        <v>20</v>
      </c>
      <c r="AD146" s="61" t="s">
        <v>1220</v>
      </c>
      <c r="AG146" s="61">
        <v>20</v>
      </c>
      <c r="AJ146" s="66">
        <v>42979</v>
      </c>
      <c r="AK146" s="66">
        <v>43008</v>
      </c>
    </row>
    <row r="147" spans="1:37" x14ac:dyDescent="0.2">
      <c r="A147" s="61" t="s">
        <v>1401</v>
      </c>
      <c r="B147" s="61" t="s">
        <v>1402</v>
      </c>
      <c r="C147" s="61" t="s">
        <v>1403</v>
      </c>
      <c r="D147" s="61" t="s">
        <v>1221</v>
      </c>
      <c r="E147" s="61" t="s">
        <v>298</v>
      </c>
      <c r="H147" s="61" t="s">
        <v>1219</v>
      </c>
      <c r="I147" s="61" t="s">
        <v>238</v>
      </c>
      <c r="J147" s="61" t="s">
        <v>1219</v>
      </c>
      <c r="K147" s="61">
        <v>13</v>
      </c>
      <c r="AB147" s="61" t="s">
        <v>39</v>
      </c>
      <c r="AC147" s="61">
        <v>20</v>
      </c>
      <c r="AD147" s="61" t="s">
        <v>1220</v>
      </c>
      <c r="AG147" s="61">
        <v>20</v>
      </c>
      <c r="AJ147" s="66">
        <v>42979</v>
      </c>
      <c r="AK147" s="66">
        <v>43008</v>
      </c>
    </row>
    <row r="148" spans="1:37" x14ac:dyDescent="0.2">
      <c r="A148" s="61" t="s">
        <v>1401</v>
      </c>
      <c r="B148" s="61" t="s">
        <v>1402</v>
      </c>
      <c r="C148" s="61" t="s">
        <v>1403</v>
      </c>
      <c r="D148" s="61" t="s">
        <v>1221</v>
      </c>
      <c r="E148" s="61" t="s">
        <v>272</v>
      </c>
      <c r="H148" s="61" t="s">
        <v>1219</v>
      </c>
      <c r="I148" s="61" t="s">
        <v>238</v>
      </c>
      <c r="J148" s="61" t="s">
        <v>1219</v>
      </c>
      <c r="K148" s="61">
        <v>23</v>
      </c>
      <c r="AB148" s="61" t="s">
        <v>39</v>
      </c>
      <c r="AC148" s="61">
        <v>29</v>
      </c>
      <c r="AD148" s="61" t="s">
        <v>1220</v>
      </c>
      <c r="AG148" s="61">
        <v>29</v>
      </c>
      <c r="AJ148" s="66">
        <v>42979</v>
      </c>
      <c r="AK148" s="66">
        <v>43008</v>
      </c>
    </row>
    <row r="149" spans="1:37" x14ac:dyDescent="0.2">
      <c r="A149" s="61" t="s">
        <v>1401</v>
      </c>
      <c r="B149" s="61" t="s">
        <v>1402</v>
      </c>
      <c r="C149" s="61" t="s">
        <v>1403</v>
      </c>
      <c r="D149" s="61" t="s">
        <v>1221</v>
      </c>
      <c r="E149" s="61" t="s">
        <v>273</v>
      </c>
      <c r="H149" s="61" t="s">
        <v>1219</v>
      </c>
      <c r="I149" s="61" t="s">
        <v>238</v>
      </c>
      <c r="J149" s="61" t="s">
        <v>1219</v>
      </c>
      <c r="K149" s="61">
        <v>18</v>
      </c>
      <c r="AB149" s="61" t="s">
        <v>39</v>
      </c>
      <c r="AC149" s="61">
        <v>33</v>
      </c>
      <c r="AD149" s="61" t="s">
        <v>1220</v>
      </c>
      <c r="AG149" s="61">
        <v>33</v>
      </c>
      <c r="AJ149" s="66">
        <v>42979</v>
      </c>
      <c r="AK149" s="66">
        <v>43008</v>
      </c>
    </row>
    <row r="150" spans="1:37" x14ac:dyDescent="0.2">
      <c r="A150" s="61" t="s">
        <v>1401</v>
      </c>
      <c r="B150" s="61" t="s">
        <v>1402</v>
      </c>
      <c r="C150" s="61" t="s">
        <v>1403</v>
      </c>
      <c r="D150" s="61" t="s">
        <v>1221</v>
      </c>
      <c r="E150" s="61" t="s">
        <v>274</v>
      </c>
      <c r="H150" s="61" t="s">
        <v>1219</v>
      </c>
      <c r="I150" s="61" t="s">
        <v>238</v>
      </c>
      <c r="J150" s="61" t="s">
        <v>1219</v>
      </c>
      <c r="K150" s="61">
        <v>20</v>
      </c>
      <c r="AB150" s="61" t="s">
        <v>39</v>
      </c>
      <c r="AC150" s="61">
        <v>33</v>
      </c>
      <c r="AD150" s="61" t="s">
        <v>1220</v>
      </c>
      <c r="AG150" s="61">
        <v>33</v>
      </c>
      <c r="AJ150" s="66">
        <v>42979</v>
      </c>
      <c r="AK150" s="66">
        <v>43008</v>
      </c>
    </row>
    <row r="151" spans="1:37" x14ac:dyDescent="0.2">
      <c r="A151" s="61" t="s">
        <v>1401</v>
      </c>
      <c r="B151" s="61" t="s">
        <v>1402</v>
      </c>
      <c r="C151" s="61" t="s">
        <v>1403</v>
      </c>
      <c r="D151" s="61" t="s">
        <v>1221</v>
      </c>
      <c r="E151" s="61" t="s">
        <v>271</v>
      </c>
      <c r="H151" s="61" t="s">
        <v>1219</v>
      </c>
      <c r="I151" s="61" t="s">
        <v>238</v>
      </c>
      <c r="J151" s="61" t="s">
        <v>1219</v>
      </c>
      <c r="K151" s="61">
        <v>18</v>
      </c>
      <c r="AB151" s="61" t="s">
        <v>39</v>
      </c>
      <c r="AC151" s="61">
        <v>33</v>
      </c>
      <c r="AD151" s="61" t="s">
        <v>1220</v>
      </c>
      <c r="AG151" s="61">
        <v>33</v>
      </c>
      <c r="AJ151" s="66">
        <v>42979</v>
      </c>
      <c r="AK151" s="66">
        <v>43008</v>
      </c>
    </row>
    <row r="152" spans="1:37" x14ac:dyDescent="0.2">
      <c r="A152" s="61" t="s">
        <v>1401</v>
      </c>
      <c r="B152" s="61" t="s">
        <v>1402</v>
      </c>
      <c r="C152" s="61" t="s">
        <v>1403</v>
      </c>
      <c r="D152" s="61" t="s">
        <v>1221</v>
      </c>
      <c r="E152" s="61" t="s">
        <v>275</v>
      </c>
      <c r="H152" s="61" t="s">
        <v>1219</v>
      </c>
      <c r="I152" s="61" t="s">
        <v>238</v>
      </c>
      <c r="J152" s="61" t="s">
        <v>1219</v>
      </c>
      <c r="K152" s="61">
        <v>19</v>
      </c>
      <c r="AB152" s="61" t="s">
        <v>39</v>
      </c>
      <c r="AC152" s="61">
        <v>33</v>
      </c>
      <c r="AD152" s="61" t="s">
        <v>1220</v>
      </c>
      <c r="AG152" s="61">
        <v>33</v>
      </c>
      <c r="AJ152" s="66">
        <v>42979</v>
      </c>
      <c r="AK152" s="66">
        <v>43008</v>
      </c>
    </row>
    <row r="153" spans="1:37" x14ac:dyDescent="0.2">
      <c r="A153" s="61" t="s">
        <v>1401</v>
      </c>
      <c r="B153" s="61" t="s">
        <v>1402</v>
      </c>
      <c r="C153" s="61" t="s">
        <v>1403</v>
      </c>
      <c r="D153" s="61" t="s">
        <v>1221</v>
      </c>
      <c r="E153" s="61" t="s">
        <v>276</v>
      </c>
      <c r="H153" s="61" t="s">
        <v>1219</v>
      </c>
      <c r="I153" s="61" t="s">
        <v>238</v>
      </c>
      <c r="J153" s="61" t="s">
        <v>1219</v>
      </c>
      <c r="K153" s="61">
        <v>20</v>
      </c>
      <c r="AB153" s="61" t="s">
        <v>39</v>
      </c>
      <c r="AC153" s="61">
        <v>20</v>
      </c>
      <c r="AD153" s="61" t="s">
        <v>1220</v>
      </c>
      <c r="AG153" s="61">
        <v>20</v>
      </c>
      <c r="AJ153" s="66">
        <v>42979</v>
      </c>
      <c r="AK153" s="66">
        <v>43008</v>
      </c>
    </row>
    <row r="154" spans="1:37" x14ac:dyDescent="0.2">
      <c r="A154" s="61" t="s">
        <v>1401</v>
      </c>
      <c r="B154" s="61" t="s">
        <v>1402</v>
      </c>
      <c r="C154" s="61" t="s">
        <v>1403</v>
      </c>
      <c r="D154" s="61" t="s">
        <v>1218</v>
      </c>
      <c r="E154" s="61" t="s">
        <v>261</v>
      </c>
      <c r="H154" s="61" t="s">
        <v>1219</v>
      </c>
      <c r="I154" s="61" t="s">
        <v>238</v>
      </c>
      <c r="J154" s="61" t="s">
        <v>1219</v>
      </c>
      <c r="K154" s="61">
        <v>32</v>
      </c>
      <c r="AB154" s="61" t="s">
        <v>39</v>
      </c>
      <c r="AC154" s="61">
        <v>60</v>
      </c>
      <c r="AD154" s="61" t="s">
        <v>1220</v>
      </c>
      <c r="AG154" s="61">
        <v>60</v>
      </c>
      <c r="AJ154" s="66">
        <v>42979</v>
      </c>
      <c r="AK154" s="66">
        <v>43008</v>
      </c>
    </row>
    <row r="155" spans="1:37" x14ac:dyDescent="0.2">
      <c r="A155" s="61" t="s">
        <v>1401</v>
      </c>
      <c r="B155" s="61" t="s">
        <v>1402</v>
      </c>
      <c r="C155" s="61" t="s">
        <v>1403</v>
      </c>
      <c r="D155" s="61" t="s">
        <v>1218</v>
      </c>
      <c r="E155" s="61" t="s">
        <v>262</v>
      </c>
      <c r="H155" s="61" t="s">
        <v>1219</v>
      </c>
      <c r="I155" s="61" t="s">
        <v>238</v>
      </c>
      <c r="J155" s="61" t="s">
        <v>1219</v>
      </c>
      <c r="K155" s="61">
        <v>30</v>
      </c>
      <c r="AB155" s="61" t="s">
        <v>39</v>
      </c>
      <c r="AC155" s="61">
        <v>36</v>
      </c>
      <c r="AD155" s="61" t="s">
        <v>1220</v>
      </c>
      <c r="AG155" s="61">
        <v>36</v>
      </c>
      <c r="AJ155" s="66">
        <v>42979</v>
      </c>
      <c r="AK155" s="66">
        <v>43008</v>
      </c>
    </row>
    <row r="156" spans="1:37" x14ac:dyDescent="0.2">
      <c r="A156" s="61" t="s">
        <v>1401</v>
      </c>
      <c r="B156" s="61" t="s">
        <v>1402</v>
      </c>
      <c r="C156" s="61" t="s">
        <v>1403</v>
      </c>
      <c r="D156" s="61" t="s">
        <v>1218</v>
      </c>
      <c r="E156" s="61" t="s">
        <v>1084</v>
      </c>
      <c r="H156" s="61" t="s">
        <v>1219</v>
      </c>
      <c r="I156" s="61" t="s">
        <v>238</v>
      </c>
      <c r="J156" s="61" t="s">
        <v>1219</v>
      </c>
      <c r="K156" s="61">
        <v>35</v>
      </c>
      <c r="AB156" s="61" t="s">
        <v>39</v>
      </c>
      <c r="AC156" s="61">
        <v>36</v>
      </c>
      <c r="AD156" s="61" t="s">
        <v>1220</v>
      </c>
      <c r="AG156" s="61">
        <v>36</v>
      </c>
      <c r="AJ156" s="66">
        <v>42979</v>
      </c>
      <c r="AK156" s="66">
        <v>43008</v>
      </c>
    </row>
    <row r="157" spans="1:37" x14ac:dyDescent="0.2">
      <c r="A157" s="61" t="s">
        <v>1401</v>
      </c>
      <c r="B157" s="61" t="s">
        <v>1402</v>
      </c>
      <c r="C157" s="61" t="s">
        <v>1403</v>
      </c>
      <c r="D157" s="61" t="s">
        <v>1218</v>
      </c>
      <c r="E157" s="61" t="s">
        <v>264</v>
      </c>
      <c r="H157" s="61" t="s">
        <v>1219</v>
      </c>
      <c r="I157" s="61" t="s">
        <v>238</v>
      </c>
      <c r="J157" s="61" t="s">
        <v>1219</v>
      </c>
      <c r="K157" s="61">
        <v>35</v>
      </c>
      <c r="AB157" s="61" t="s">
        <v>39</v>
      </c>
      <c r="AC157" s="61">
        <v>48</v>
      </c>
      <c r="AD157" s="61" t="s">
        <v>1220</v>
      </c>
      <c r="AG157" s="61">
        <v>48</v>
      </c>
      <c r="AJ157" s="66">
        <v>42979</v>
      </c>
      <c r="AK157" s="66">
        <v>43008</v>
      </c>
    </row>
    <row r="158" spans="1:37" x14ac:dyDescent="0.2">
      <c r="A158" s="61" t="s">
        <v>1401</v>
      </c>
      <c r="B158" s="61" t="s">
        <v>1402</v>
      </c>
      <c r="C158" s="61" t="s">
        <v>1403</v>
      </c>
      <c r="D158" s="61" t="s">
        <v>1218</v>
      </c>
      <c r="E158" s="61" t="s">
        <v>263</v>
      </c>
      <c r="H158" s="61" t="s">
        <v>1219</v>
      </c>
      <c r="I158" s="61" t="s">
        <v>238</v>
      </c>
      <c r="J158" s="61" t="s">
        <v>1219</v>
      </c>
      <c r="K158" s="61">
        <v>29</v>
      </c>
      <c r="AB158" s="61" t="s">
        <v>39</v>
      </c>
      <c r="AC158" s="61">
        <v>25</v>
      </c>
      <c r="AD158" s="61" t="s">
        <v>1220</v>
      </c>
      <c r="AG158" s="61">
        <v>25</v>
      </c>
      <c r="AJ158" s="66">
        <v>42979</v>
      </c>
      <c r="AK158" s="66">
        <v>43008</v>
      </c>
    </row>
    <row r="159" spans="1:37" x14ac:dyDescent="0.2">
      <c r="A159" s="61" t="s">
        <v>1401</v>
      </c>
      <c r="B159" s="61" t="s">
        <v>1402</v>
      </c>
      <c r="C159" s="61" t="s">
        <v>1403</v>
      </c>
      <c r="D159" s="61" t="s">
        <v>1218</v>
      </c>
      <c r="E159" s="61" t="s">
        <v>265</v>
      </c>
      <c r="H159" s="61" t="s">
        <v>1219</v>
      </c>
      <c r="I159" s="61" t="s">
        <v>238</v>
      </c>
      <c r="J159" s="61" t="s">
        <v>1219</v>
      </c>
      <c r="K159" s="61">
        <v>32</v>
      </c>
      <c r="AB159" s="61" t="s">
        <v>39</v>
      </c>
      <c r="AC159" s="61">
        <v>15</v>
      </c>
      <c r="AD159" s="61" t="s">
        <v>1220</v>
      </c>
      <c r="AG159" s="61">
        <v>15</v>
      </c>
      <c r="AJ159" s="66">
        <v>42979</v>
      </c>
      <c r="AK159" s="66">
        <v>43008</v>
      </c>
    </row>
    <row r="160" spans="1:37" x14ac:dyDescent="0.2">
      <c r="A160" s="61" t="s">
        <v>1401</v>
      </c>
      <c r="B160" s="61" t="s">
        <v>1402</v>
      </c>
      <c r="C160" s="61" t="s">
        <v>1403</v>
      </c>
      <c r="D160" s="61" t="s">
        <v>1218</v>
      </c>
      <c r="E160" s="61" t="s">
        <v>1082</v>
      </c>
      <c r="H160" s="61" t="s">
        <v>1219</v>
      </c>
      <c r="I160" s="61" t="s">
        <v>238</v>
      </c>
      <c r="J160" s="61" t="s">
        <v>1219</v>
      </c>
      <c r="K160" s="61">
        <v>34</v>
      </c>
      <c r="AB160" s="61" t="s">
        <v>39</v>
      </c>
      <c r="AC160" s="61">
        <v>41</v>
      </c>
      <c r="AD160" s="61" t="s">
        <v>1220</v>
      </c>
      <c r="AG160" s="61">
        <v>41</v>
      </c>
      <c r="AJ160" s="66">
        <v>42979</v>
      </c>
      <c r="AK160" s="66">
        <v>43008</v>
      </c>
    </row>
    <row r="161" spans="1:37" x14ac:dyDescent="0.2">
      <c r="A161" s="61" t="s">
        <v>1401</v>
      </c>
      <c r="B161" s="61" t="s">
        <v>1402</v>
      </c>
      <c r="C161" s="61" t="s">
        <v>1403</v>
      </c>
      <c r="D161" s="61" t="s">
        <v>1218</v>
      </c>
      <c r="E161" s="61" t="s">
        <v>296</v>
      </c>
      <c r="H161" s="61" t="s">
        <v>1219</v>
      </c>
      <c r="I161" s="61" t="s">
        <v>238</v>
      </c>
      <c r="J161" s="61" t="s">
        <v>1219</v>
      </c>
      <c r="K161" s="61">
        <v>29</v>
      </c>
      <c r="AB161" s="61" t="s">
        <v>39</v>
      </c>
      <c r="AC161" s="61">
        <v>27</v>
      </c>
      <c r="AD161" s="61" t="s">
        <v>1220</v>
      </c>
      <c r="AG161" s="61">
        <v>27</v>
      </c>
      <c r="AJ161" s="66">
        <v>42979</v>
      </c>
      <c r="AK161" s="66">
        <v>43008</v>
      </c>
    </row>
    <row r="162" spans="1:37" x14ac:dyDescent="0.2">
      <c r="A162" s="61" t="s">
        <v>1401</v>
      </c>
      <c r="B162" s="61" t="s">
        <v>1402</v>
      </c>
      <c r="C162" s="61" t="s">
        <v>1403</v>
      </c>
      <c r="D162" s="61" t="s">
        <v>1218</v>
      </c>
      <c r="E162" s="61" t="s">
        <v>285</v>
      </c>
      <c r="H162" s="61" t="s">
        <v>1219</v>
      </c>
      <c r="I162" s="61" t="s">
        <v>238</v>
      </c>
      <c r="J162" s="61" t="s">
        <v>1219</v>
      </c>
      <c r="K162" s="61">
        <v>26</v>
      </c>
      <c r="AB162" s="61" t="s">
        <v>39</v>
      </c>
      <c r="AC162" s="61">
        <v>31</v>
      </c>
      <c r="AD162" s="61" t="s">
        <v>1220</v>
      </c>
      <c r="AG162" s="61">
        <v>31</v>
      </c>
      <c r="AJ162" s="66">
        <v>42979</v>
      </c>
      <c r="AK162" s="66">
        <v>43008</v>
      </c>
    </row>
    <row r="163" spans="1:37" x14ac:dyDescent="0.2">
      <c r="A163" s="61" t="s">
        <v>1401</v>
      </c>
      <c r="B163" s="61" t="s">
        <v>1402</v>
      </c>
      <c r="C163" s="61" t="s">
        <v>1403</v>
      </c>
      <c r="D163" s="61" t="s">
        <v>1218</v>
      </c>
      <c r="E163" s="61" t="s">
        <v>241</v>
      </c>
      <c r="H163" s="61" t="s">
        <v>1219</v>
      </c>
      <c r="I163" s="61" t="s">
        <v>238</v>
      </c>
      <c r="J163" s="61" t="s">
        <v>1219</v>
      </c>
      <c r="K163" s="61">
        <v>28</v>
      </c>
      <c r="AB163" s="61" t="s">
        <v>39</v>
      </c>
      <c r="AC163" s="61">
        <v>31</v>
      </c>
      <c r="AD163" s="61" t="s">
        <v>1220</v>
      </c>
      <c r="AG163" s="61">
        <v>31</v>
      </c>
      <c r="AJ163" s="66">
        <v>42979</v>
      </c>
      <c r="AK163" s="66">
        <v>43008</v>
      </c>
    </row>
    <row r="164" spans="1:37" x14ac:dyDescent="0.2">
      <c r="A164" s="61" t="s">
        <v>1401</v>
      </c>
      <c r="B164" s="61" t="s">
        <v>1402</v>
      </c>
      <c r="C164" s="61" t="s">
        <v>1403</v>
      </c>
      <c r="D164" s="61" t="s">
        <v>1221</v>
      </c>
      <c r="E164" s="61" t="s">
        <v>259</v>
      </c>
      <c r="H164" s="61" t="s">
        <v>1219</v>
      </c>
      <c r="I164" s="61" t="s">
        <v>238</v>
      </c>
      <c r="J164" s="61" t="s">
        <v>1219</v>
      </c>
      <c r="K164" s="61">
        <v>14</v>
      </c>
      <c r="AB164" s="61" t="s">
        <v>39</v>
      </c>
      <c r="AC164" s="61">
        <v>3</v>
      </c>
      <c r="AD164" s="61" t="s">
        <v>1220</v>
      </c>
      <c r="AG164" s="61">
        <v>3</v>
      </c>
      <c r="AJ164" s="66">
        <v>42979</v>
      </c>
      <c r="AK164" s="66">
        <v>43008</v>
      </c>
    </row>
    <row r="165" spans="1:37" x14ac:dyDescent="0.2">
      <c r="A165" s="61" t="s">
        <v>1401</v>
      </c>
      <c r="B165" s="61" t="s">
        <v>1402</v>
      </c>
      <c r="C165" s="61" t="s">
        <v>1403</v>
      </c>
      <c r="D165" s="61" t="s">
        <v>1221</v>
      </c>
      <c r="E165" s="61" t="s">
        <v>266</v>
      </c>
      <c r="H165" s="61" t="s">
        <v>1219</v>
      </c>
      <c r="I165" s="61" t="s">
        <v>238</v>
      </c>
      <c r="J165" s="61" t="s">
        <v>1219</v>
      </c>
      <c r="K165" s="61">
        <v>23</v>
      </c>
      <c r="AB165" s="61" t="s">
        <v>39</v>
      </c>
      <c r="AC165" s="61">
        <v>8</v>
      </c>
      <c r="AD165" s="61" t="s">
        <v>1220</v>
      </c>
      <c r="AG165" s="61">
        <v>8</v>
      </c>
      <c r="AJ165" s="66">
        <v>42979</v>
      </c>
      <c r="AK165" s="66">
        <v>43008</v>
      </c>
    </row>
    <row r="166" spans="1:37" x14ac:dyDescent="0.2">
      <c r="A166" s="61" t="s">
        <v>1401</v>
      </c>
      <c r="B166" s="61" t="s">
        <v>1402</v>
      </c>
      <c r="C166" s="61" t="s">
        <v>1403</v>
      </c>
      <c r="D166" s="61" t="s">
        <v>1221</v>
      </c>
      <c r="E166" s="61" t="s">
        <v>267</v>
      </c>
      <c r="H166" s="61" t="s">
        <v>1219</v>
      </c>
      <c r="I166" s="61" t="s">
        <v>238</v>
      </c>
      <c r="J166" s="61" t="s">
        <v>1219</v>
      </c>
      <c r="K166" s="61">
        <v>24</v>
      </c>
      <c r="AB166" s="61" t="s">
        <v>39</v>
      </c>
      <c r="AC166" s="61">
        <v>31</v>
      </c>
      <c r="AD166" s="61" t="s">
        <v>1220</v>
      </c>
      <c r="AG166" s="61">
        <v>31</v>
      </c>
      <c r="AJ166" s="66">
        <v>42979</v>
      </c>
      <c r="AK166" s="66">
        <v>43008</v>
      </c>
    </row>
    <row r="167" spans="1:37" x14ac:dyDescent="0.2">
      <c r="A167" s="61" t="s">
        <v>1401</v>
      </c>
      <c r="B167" s="61" t="s">
        <v>1402</v>
      </c>
      <c r="C167" s="61" t="s">
        <v>1403</v>
      </c>
      <c r="D167" s="61" t="s">
        <v>1221</v>
      </c>
      <c r="E167" s="61" t="s">
        <v>1405</v>
      </c>
      <c r="H167" s="61" t="s">
        <v>1219</v>
      </c>
      <c r="I167" s="61" t="s">
        <v>238</v>
      </c>
      <c r="J167" s="61" t="s">
        <v>1219</v>
      </c>
      <c r="K167" s="61">
        <v>25</v>
      </c>
      <c r="AB167" s="61" t="s">
        <v>39</v>
      </c>
      <c r="AC167" s="61">
        <v>28</v>
      </c>
      <c r="AD167" s="61" t="s">
        <v>1220</v>
      </c>
      <c r="AG167" s="61">
        <v>28</v>
      </c>
      <c r="AJ167" s="66">
        <v>42979</v>
      </c>
      <c r="AK167" s="66">
        <v>43008</v>
      </c>
    </row>
    <row r="168" spans="1:37" x14ac:dyDescent="0.2">
      <c r="A168" s="61" t="s">
        <v>1401</v>
      </c>
      <c r="B168" s="61" t="s">
        <v>1402</v>
      </c>
      <c r="C168" s="61" t="s">
        <v>1403</v>
      </c>
      <c r="D168" s="61" t="s">
        <v>1221</v>
      </c>
      <c r="E168" s="61" t="s">
        <v>278</v>
      </c>
      <c r="H168" s="61" t="s">
        <v>1219</v>
      </c>
      <c r="I168" s="61" t="s">
        <v>238</v>
      </c>
      <c r="J168" s="61" t="s">
        <v>1219</v>
      </c>
      <c r="K168" s="61">
        <v>23</v>
      </c>
      <c r="AB168" s="61" t="s">
        <v>39</v>
      </c>
      <c r="AC168" s="61">
        <v>15</v>
      </c>
      <c r="AD168" s="61" t="s">
        <v>1220</v>
      </c>
      <c r="AG168" s="61">
        <v>15</v>
      </c>
      <c r="AJ168" s="66">
        <v>42979</v>
      </c>
      <c r="AK168" s="66">
        <v>43008</v>
      </c>
    </row>
    <row r="169" spans="1:37" x14ac:dyDescent="0.2">
      <c r="A169" s="61" t="s">
        <v>1401</v>
      </c>
      <c r="B169" s="61" t="s">
        <v>1402</v>
      </c>
      <c r="C169" s="61" t="s">
        <v>1403</v>
      </c>
      <c r="D169" s="61" t="s">
        <v>1221</v>
      </c>
      <c r="E169" s="61" t="s">
        <v>277</v>
      </c>
      <c r="H169" s="61" t="s">
        <v>1219</v>
      </c>
      <c r="I169" s="61" t="s">
        <v>238</v>
      </c>
      <c r="J169" s="61" t="s">
        <v>1219</v>
      </c>
      <c r="K169" s="61">
        <v>17</v>
      </c>
      <c r="AB169" s="61" t="s">
        <v>39</v>
      </c>
      <c r="AC169" s="61">
        <v>18</v>
      </c>
      <c r="AD169" s="61" t="s">
        <v>1220</v>
      </c>
      <c r="AG169" s="61">
        <v>18</v>
      </c>
      <c r="AJ169" s="66">
        <v>42979</v>
      </c>
      <c r="AK169" s="66">
        <v>43008</v>
      </c>
    </row>
    <row r="170" spans="1:37" x14ac:dyDescent="0.2">
      <c r="A170" s="61" t="s">
        <v>1401</v>
      </c>
      <c r="B170" s="61" t="s">
        <v>1402</v>
      </c>
      <c r="C170" s="61" t="s">
        <v>1403</v>
      </c>
      <c r="D170" s="61" t="s">
        <v>1221</v>
      </c>
      <c r="E170" s="61" t="s">
        <v>279</v>
      </c>
      <c r="H170" s="61" t="s">
        <v>1219</v>
      </c>
      <c r="I170" s="61" t="s">
        <v>238</v>
      </c>
      <c r="J170" s="61" t="s">
        <v>1219</v>
      </c>
      <c r="K170" s="61">
        <v>14</v>
      </c>
      <c r="AB170" s="61" t="s">
        <v>39</v>
      </c>
      <c r="AC170" s="61">
        <v>5</v>
      </c>
      <c r="AD170" s="61" t="s">
        <v>1220</v>
      </c>
      <c r="AG170" s="61">
        <v>5</v>
      </c>
      <c r="AJ170" s="66">
        <v>42979</v>
      </c>
      <c r="AK170" s="66">
        <v>43008</v>
      </c>
    </row>
    <row r="171" spans="1:37" x14ac:dyDescent="0.2">
      <c r="A171" s="61" t="s">
        <v>1401</v>
      </c>
      <c r="B171" s="61" t="s">
        <v>1402</v>
      </c>
      <c r="C171" s="61" t="s">
        <v>1403</v>
      </c>
      <c r="D171" s="61" t="s">
        <v>1221</v>
      </c>
      <c r="E171" s="61" t="s">
        <v>286</v>
      </c>
      <c r="H171" s="61" t="s">
        <v>1219</v>
      </c>
      <c r="I171" s="61" t="s">
        <v>238</v>
      </c>
      <c r="J171" s="61" t="s">
        <v>1219</v>
      </c>
      <c r="K171" s="61">
        <v>33</v>
      </c>
      <c r="AB171" s="61" t="s">
        <v>39</v>
      </c>
      <c r="AC171" s="61">
        <v>31</v>
      </c>
      <c r="AD171" s="61" t="s">
        <v>1220</v>
      </c>
      <c r="AG171" s="61">
        <v>31</v>
      </c>
      <c r="AJ171" s="66">
        <v>42979</v>
      </c>
      <c r="AK171" s="66">
        <v>43008</v>
      </c>
    </row>
    <row r="172" spans="1:37" x14ac:dyDescent="0.2">
      <c r="A172" s="61" t="s">
        <v>1401</v>
      </c>
      <c r="B172" s="61" t="s">
        <v>1402</v>
      </c>
      <c r="C172" s="61" t="s">
        <v>1403</v>
      </c>
      <c r="D172" s="61" t="s">
        <v>1221</v>
      </c>
      <c r="E172" s="61" t="s">
        <v>287</v>
      </c>
      <c r="H172" s="61" t="s">
        <v>1219</v>
      </c>
      <c r="I172" s="61" t="s">
        <v>238</v>
      </c>
      <c r="J172" s="61" t="s">
        <v>1219</v>
      </c>
      <c r="K172" s="61">
        <v>35</v>
      </c>
      <c r="AB172" s="61" t="s">
        <v>39</v>
      </c>
      <c r="AC172" s="61">
        <v>32</v>
      </c>
      <c r="AD172" s="61" t="s">
        <v>1220</v>
      </c>
      <c r="AG172" s="61">
        <v>32</v>
      </c>
      <c r="AJ172" s="66">
        <v>42979</v>
      </c>
      <c r="AK172" s="66">
        <v>43008</v>
      </c>
    </row>
    <row r="173" spans="1:37" x14ac:dyDescent="0.2">
      <c r="A173" s="61" t="s">
        <v>1401</v>
      </c>
      <c r="B173" s="61" t="s">
        <v>1402</v>
      </c>
      <c r="C173" s="61" t="s">
        <v>1403</v>
      </c>
      <c r="D173" s="61" t="s">
        <v>1221</v>
      </c>
      <c r="E173" s="61" t="s">
        <v>291</v>
      </c>
      <c r="H173" s="61" t="s">
        <v>1219</v>
      </c>
      <c r="I173" s="61" t="s">
        <v>238</v>
      </c>
      <c r="J173" s="61" t="s">
        <v>1219</v>
      </c>
      <c r="K173" s="61">
        <v>11</v>
      </c>
      <c r="AB173" s="61" t="s">
        <v>39</v>
      </c>
      <c r="AC173" s="61">
        <v>0</v>
      </c>
      <c r="AD173" s="61" t="s">
        <v>1220</v>
      </c>
      <c r="AG173" s="61">
        <v>0</v>
      </c>
      <c r="AJ173" s="66">
        <v>42979</v>
      </c>
      <c r="AK173" s="66">
        <v>43008</v>
      </c>
    </row>
    <row r="174" spans="1:37" x14ac:dyDescent="0.2">
      <c r="A174" s="61" t="s">
        <v>1401</v>
      </c>
      <c r="B174" s="61" t="s">
        <v>1402</v>
      </c>
      <c r="C174" s="61" t="s">
        <v>1403</v>
      </c>
      <c r="D174" s="61" t="s">
        <v>1221</v>
      </c>
      <c r="E174" s="61" t="s">
        <v>300</v>
      </c>
      <c r="H174" s="61" t="s">
        <v>1219</v>
      </c>
      <c r="I174" s="61" t="s">
        <v>238</v>
      </c>
      <c r="J174" s="61" t="s">
        <v>1219</v>
      </c>
      <c r="K174" s="61">
        <v>24</v>
      </c>
      <c r="AB174" s="61" t="s">
        <v>39</v>
      </c>
      <c r="AC174" s="61">
        <v>15</v>
      </c>
      <c r="AD174" s="61" t="s">
        <v>1220</v>
      </c>
      <c r="AG174" s="61">
        <v>15</v>
      </c>
      <c r="AJ174" s="66">
        <v>42979</v>
      </c>
      <c r="AK174" s="66">
        <v>43008</v>
      </c>
    </row>
    <row r="175" spans="1:37" x14ac:dyDescent="0.2">
      <c r="A175" s="61" t="s">
        <v>1401</v>
      </c>
      <c r="B175" s="61" t="s">
        <v>1402</v>
      </c>
      <c r="C175" s="61" t="s">
        <v>1403</v>
      </c>
      <c r="D175" s="61" t="s">
        <v>1221</v>
      </c>
      <c r="E175" s="61" t="s">
        <v>325</v>
      </c>
      <c r="H175" s="61" t="s">
        <v>1219</v>
      </c>
      <c r="I175" s="61" t="s">
        <v>238</v>
      </c>
      <c r="J175" s="61" t="s">
        <v>1219</v>
      </c>
      <c r="K175" s="61">
        <v>23</v>
      </c>
      <c r="AB175" s="61" t="s">
        <v>39</v>
      </c>
      <c r="AC175" s="61">
        <v>26</v>
      </c>
      <c r="AD175" s="61" t="s">
        <v>1220</v>
      </c>
      <c r="AG175" s="61">
        <v>26</v>
      </c>
      <c r="AJ175" s="66">
        <v>42979</v>
      </c>
      <c r="AK175" s="66">
        <v>43008</v>
      </c>
    </row>
    <row r="176" spans="1:37" x14ac:dyDescent="0.2">
      <c r="A176" s="61" t="s">
        <v>1401</v>
      </c>
      <c r="B176" s="61" t="s">
        <v>1402</v>
      </c>
      <c r="C176" s="61" t="s">
        <v>1403</v>
      </c>
      <c r="D176" s="61" t="s">
        <v>1221</v>
      </c>
      <c r="E176" s="61" t="s">
        <v>326</v>
      </c>
      <c r="H176" s="61" t="s">
        <v>1219</v>
      </c>
      <c r="I176" s="61" t="s">
        <v>238</v>
      </c>
      <c r="J176" s="61" t="s">
        <v>1219</v>
      </c>
      <c r="K176" s="61">
        <v>21</v>
      </c>
      <c r="AB176" s="61" t="s">
        <v>39</v>
      </c>
      <c r="AC176" s="61">
        <v>15</v>
      </c>
      <c r="AD176" s="61" t="s">
        <v>1220</v>
      </c>
      <c r="AG176" s="61">
        <v>15</v>
      </c>
      <c r="AJ176" s="66">
        <v>42979</v>
      </c>
      <c r="AK176" s="66">
        <v>43008</v>
      </c>
    </row>
    <row r="177" spans="1:37" x14ac:dyDescent="0.2">
      <c r="A177" s="61" t="s">
        <v>1401</v>
      </c>
      <c r="B177" s="61" t="s">
        <v>1402</v>
      </c>
      <c r="C177" s="61" t="s">
        <v>1403</v>
      </c>
      <c r="D177" s="61" t="s">
        <v>1221</v>
      </c>
      <c r="E177" s="61" t="s">
        <v>1222</v>
      </c>
      <c r="H177" s="61" t="s">
        <v>1219</v>
      </c>
      <c r="I177" s="61" t="s">
        <v>239</v>
      </c>
      <c r="J177" s="61" t="s">
        <v>1219</v>
      </c>
      <c r="K177" s="61">
        <v>19</v>
      </c>
      <c r="AB177" s="61" t="s">
        <v>39</v>
      </c>
      <c r="AC177" s="61">
        <v>10</v>
      </c>
      <c r="AD177" s="61" t="s">
        <v>1220</v>
      </c>
      <c r="AG177" s="61">
        <v>10</v>
      </c>
      <c r="AJ177" s="66">
        <v>42979</v>
      </c>
      <c r="AK177" s="66">
        <v>43008</v>
      </c>
    </row>
    <row r="178" spans="1:37" x14ac:dyDescent="0.2">
      <c r="A178" s="61" t="s">
        <v>1401</v>
      </c>
      <c r="B178" s="61" t="s">
        <v>1402</v>
      </c>
      <c r="C178" s="61" t="s">
        <v>1403</v>
      </c>
      <c r="D178" s="61" t="s">
        <v>1221</v>
      </c>
      <c r="E178" s="61" t="s">
        <v>1223</v>
      </c>
      <c r="H178" s="61" t="s">
        <v>1219</v>
      </c>
      <c r="I178" s="61" t="s">
        <v>239</v>
      </c>
      <c r="J178" s="61" t="s">
        <v>1219</v>
      </c>
      <c r="K178" s="61">
        <v>25</v>
      </c>
      <c r="AB178" s="61" t="s">
        <v>39</v>
      </c>
      <c r="AC178" s="61">
        <v>25</v>
      </c>
      <c r="AD178" s="61" t="s">
        <v>1220</v>
      </c>
      <c r="AG178" s="61">
        <v>25</v>
      </c>
      <c r="AJ178" s="66">
        <v>42979</v>
      </c>
      <c r="AK178" s="66">
        <v>43008</v>
      </c>
    </row>
    <row r="179" spans="1:37" x14ac:dyDescent="0.2">
      <c r="A179" s="61" t="s">
        <v>1401</v>
      </c>
      <c r="B179" s="61" t="s">
        <v>1402</v>
      </c>
      <c r="C179" s="61" t="s">
        <v>1403</v>
      </c>
      <c r="D179" s="61" t="s">
        <v>1221</v>
      </c>
      <c r="E179" s="61" t="s">
        <v>1224</v>
      </c>
      <c r="H179" s="61" t="s">
        <v>1219</v>
      </c>
      <c r="I179" s="61" t="s">
        <v>239</v>
      </c>
      <c r="J179" s="61" t="s">
        <v>1219</v>
      </c>
      <c r="K179" s="61">
        <v>16</v>
      </c>
      <c r="AB179" s="61" t="s">
        <v>39</v>
      </c>
      <c r="AC179" s="61">
        <v>35</v>
      </c>
      <c r="AD179" s="61" t="s">
        <v>1220</v>
      </c>
      <c r="AG179" s="61">
        <v>35</v>
      </c>
      <c r="AJ179" s="66">
        <v>42979</v>
      </c>
      <c r="AK179" s="66">
        <v>43008</v>
      </c>
    </row>
    <row r="180" spans="1:37" x14ac:dyDescent="0.2">
      <c r="A180" s="61" t="s">
        <v>1401</v>
      </c>
      <c r="B180" s="61" t="s">
        <v>1402</v>
      </c>
      <c r="C180" s="61" t="s">
        <v>1403</v>
      </c>
      <c r="D180" s="61" t="s">
        <v>1221</v>
      </c>
      <c r="E180" s="61" t="s">
        <v>247</v>
      </c>
      <c r="H180" s="61" t="s">
        <v>1219</v>
      </c>
      <c r="I180" s="61" t="s">
        <v>239</v>
      </c>
      <c r="J180" s="61" t="s">
        <v>1219</v>
      </c>
      <c r="K180" s="61">
        <v>17</v>
      </c>
      <c r="AB180" s="61" t="s">
        <v>39</v>
      </c>
      <c r="AC180" s="61">
        <v>38</v>
      </c>
      <c r="AD180" s="61" t="s">
        <v>1220</v>
      </c>
      <c r="AG180" s="61">
        <v>38</v>
      </c>
      <c r="AJ180" s="66">
        <v>42979</v>
      </c>
      <c r="AK180" s="66">
        <v>43008</v>
      </c>
    </row>
    <row r="181" spans="1:37" x14ac:dyDescent="0.2">
      <c r="A181" s="61" t="s">
        <v>1401</v>
      </c>
      <c r="B181" s="61" t="s">
        <v>1402</v>
      </c>
      <c r="C181" s="61" t="s">
        <v>1403</v>
      </c>
      <c r="D181" s="61" t="s">
        <v>1221</v>
      </c>
      <c r="E181" s="61" t="s">
        <v>1225</v>
      </c>
      <c r="H181" s="61" t="s">
        <v>1219</v>
      </c>
      <c r="I181" s="61" t="s">
        <v>239</v>
      </c>
      <c r="J181" s="61" t="s">
        <v>1219</v>
      </c>
      <c r="K181" s="61">
        <v>19</v>
      </c>
      <c r="AB181" s="61" t="s">
        <v>39</v>
      </c>
      <c r="AC181" s="61">
        <v>10</v>
      </c>
      <c r="AD181" s="61" t="s">
        <v>1220</v>
      </c>
      <c r="AG181" s="61">
        <v>10</v>
      </c>
      <c r="AJ181" s="66">
        <v>42979</v>
      </c>
      <c r="AK181" s="66">
        <v>43008</v>
      </c>
    </row>
    <row r="182" spans="1:37" x14ac:dyDescent="0.2">
      <c r="A182" s="61" t="s">
        <v>1401</v>
      </c>
      <c r="B182" s="61" t="s">
        <v>1402</v>
      </c>
      <c r="C182" s="61" t="s">
        <v>1403</v>
      </c>
      <c r="D182" s="61" t="s">
        <v>1221</v>
      </c>
      <c r="E182" s="61" t="s">
        <v>1228</v>
      </c>
      <c r="H182" s="61" t="s">
        <v>1219</v>
      </c>
      <c r="I182" s="61" t="s">
        <v>239</v>
      </c>
      <c r="J182" s="61" t="s">
        <v>1219</v>
      </c>
      <c r="K182" s="61">
        <v>14</v>
      </c>
      <c r="AB182" s="61" t="s">
        <v>39</v>
      </c>
      <c r="AC182" s="61">
        <v>8</v>
      </c>
      <c r="AD182" s="61" t="s">
        <v>1220</v>
      </c>
      <c r="AG182" s="61">
        <v>8</v>
      </c>
      <c r="AJ182" s="66">
        <v>42979</v>
      </c>
      <c r="AK182" s="66">
        <v>43008</v>
      </c>
    </row>
    <row r="183" spans="1:37" x14ac:dyDescent="0.2">
      <c r="A183" s="61" t="s">
        <v>1401</v>
      </c>
      <c r="B183" s="61" t="s">
        <v>1402</v>
      </c>
      <c r="C183" s="61" t="s">
        <v>1403</v>
      </c>
      <c r="D183" s="61" t="s">
        <v>1221</v>
      </c>
      <c r="E183" s="61" t="s">
        <v>1229</v>
      </c>
      <c r="H183" s="61" t="s">
        <v>1219</v>
      </c>
      <c r="I183" s="61" t="s">
        <v>239</v>
      </c>
      <c r="J183" s="61" t="s">
        <v>1219</v>
      </c>
      <c r="K183" s="61">
        <v>15</v>
      </c>
      <c r="AB183" s="61" t="s">
        <v>39</v>
      </c>
      <c r="AC183" s="61">
        <v>110</v>
      </c>
      <c r="AD183" s="61" t="s">
        <v>1220</v>
      </c>
      <c r="AG183" s="61">
        <v>110</v>
      </c>
      <c r="AJ183" s="66">
        <v>42979</v>
      </c>
      <c r="AK183" s="66">
        <v>43008</v>
      </c>
    </row>
    <row r="184" spans="1:37" x14ac:dyDescent="0.2">
      <c r="A184" s="61" t="s">
        <v>1401</v>
      </c>
      <c r="B184" s="61" t="s">
        <v>1402</v>
      </c>
      <c r="C184" s="61" t="s">
        <v>1403</v>
      </c>
      <c r="D184" s="61" t="s">
        <v>1221</v>
      </c>
      <c r="E184" s="61" t="s">
        <v>1231</v>
      </c>
      <c r="H184" s="61" t="s">
        <v>1219</v>
      </c>
      <c r="I184" s="61" t="s">
        <v>239</v>
      </c>
      <c r="J184" s="61" t="s">
        <v>1219</v>
      </c>
      <c r="K184" s="61">
        <v>15</v>
      </c>
      <c r="AB184" s="61" t="s">
        <v>39</v>
      </c>
      <c r="AC184" s="61">
        <v>5</v>
      </c>
      <c r="AD184" s="61" t="s">
        <v>1220</v>
      </c>
      <c r="AG184" s="61">
        <v>5</v>
      </c>
      <c r="AJ184" s="66">
        <v>42979</v>
      </c>
      <c r="AK184" s="66">
        <v>43008</v>
      </c>
    </row>
    <row r="185" spans="1:37" x14ac:dyDescent="0.2">
      <c r="A185" s="61" t="s">
        <v>1401</v>
      </c>
      <c r="B185" s="61" t="s">
        <v>1402</v>
      </c>
      <c r="C185" s="61" t="s">
        <v>1403</v>
      </c>
      <c r="D185" s="61" t="s">
        <v>1221</v>
      </c>
      <c r="E185" s="61" t="s">
        <v>1232</v>
      </c>
      <c r="H185" s="61" t="s">
        <v>1219</v>
      </c>
      <c r="I185" s="61" t="s">
        <v>239</v>
      </c>
      <c r="J185" s="61" t="s">
        <v>1219</v>
      </c>
      <c r="K185" s="61">
        <v>12</v>
      </c>
      <c r="AB185" s="61" t="s">
        <v>39</v>
      </c>
      <c r="AC185" s="61">
        <v>5</v>
      </c>
      <c r="AD185" s="61" t="s">
        <v>1220</v>
      </c>
      <c r="AG185" s="61">
        <v>5</v>
      </c>
      <c r="AJ185" s="66">
        <v>42979</v>
      </c>
      <c r="AK185" s="66">
        <v>43008</v>
      </c>
    </row>
    <row r="186" spans="1:37" x14ac:dyDescent="0.2">
      <c r="A186" s="61" t="s">
        <v>1401</v>
      </c>
      <c r="B186" s="61" t="s">
        <v>1402</v>
      </c>
      <c r="C186" s="61" t="s">
        <v>1403</v>
      </c>
      <c r="D186" s="61" t="s">
        <v>1221</v>
      </c>
      <c r="E186" s="61" t="s">
        <v>1233</v>
      </c>
      <c r="H186" s="61" t="s">
        <v>1219</v>
      </c>
      <c r="I186" s="61" t="s">
        <v>239</v>
      </c>
      <c r="J186" s="61" t="s">
        <v>1219</v>
      </c>
      <c r="K186" s="61">
        <v>16</v>
      </c>
      <c r="AB186" s="61" t="s">
        <v>39</v>
      </c>
      <c r="AC186" s="61">
        <v>8</v>
      </c>
      <c r="AD186" s="61" t="s">
        <v>1220</v>
      </c>
      <c r="AG186" s="61">
        <v>8</v>
      </c>
      <c r="AJ186" s="66">
        <v>42979</v>
      </c>
      <c r="AK186" s="66">
        <v>43008</v>
      </c>
    </row>
    <row r="187" spans="1:37" x14ac:dyDescent="0.2">
      <c r="A187" s="61" t="s">
        <v>1401</v>
      </c>
      <c r="B187" s="61" t="s">
        <v>1402</v>
      </c>
      <c r="C187" s="61" t="s">
        <v>1403</v>
      </c>
      <c r="D187" s="61" t="s">
        <v>1221</v>
      </c>
      <c r="E187" s="61" t="s">
        <v>1234</v>
      </c>
      <c r="H187" s="61" t="s">
        <v>1219</v>
      </c>
      <c r="I187" s="61" t="s">
        <v>239</v>
      </c>
      <c r="J187" s="61" t="s">
        <v>1219</v>
      </c>
      <c r="K187" s="61">
        <v>28</v>
      </c>
      <c r="AB187" s="61" t="s">
        <v>39</v>
      </c>
      <c r="AC187" s="61">
        <v>8</v>
      </c>
      <c r="AD187" s="61" t="s">
        <v>1220</v>
      </c>
      <c r="AG187" s="61">
        <v>8</v>
      </c>
      <c r="AJ187" s="66">
        <v>42979</v>
      </c>
      <c r="AK187" s="66">
        <v>43008</v>
      </c>
    </row>
    <row r="188" spans="1:37" x14ac:dyDescent="0.2">
      <c r="A188" s="61" t="s">
        <v>1401</v>
      </c>
      <c r="B188" s="61" t="s">
        <v>1402</v>
      </c>
      <c r="C188" s="61" t="s">
        <v>1403</v>
      </c>
      <c r="D188" s="61" t="s">
        <v>1221</v>
      </c>
      <c r="E188" s="61" t="s">
        <v>1234</v>
      </c>
      <c r="H188" s="61" t="s">
        <v>1219</v>
      </c>
      <c r="I188" s="61" t="s">
        <v>239</v>
      </c>
      <c r="J188" s="61" t="s">
        <v>1219</v>
      </c>
      <c r="K188" s="61">
        <v>28</v>
      </c>
      <c r="AB188" s="61" t="s">
        <v>39</v>
      </c>
      <c r="AC188" s="61">
        <v>8</v>
      </c>
      <c r="AD188" s="61" t="s">
        <v>1220</v>
      </c>
      <c r="AG188" s="61">
        <v>8</v>
      </c>
      <c r="AJ188" s="66">
        <v>42979</v>
      </c>
      <c r="AK188" s="66">
        <v>43008</v>
      </c>
    </row>
    <row r="189" spans="1:37" x14ac:dyDescent="0.2">
      <c r="A189" s="61" t="s">
        <v>1401</v>
      </c>
      <c r="B189" s="61" t="s">
        <v>1402</v>
      </c>
      <c r="C189" s="61" t="s">
        <v>1403</v>
      </c>
      <c r="D189" s="61" t="s">
        <v>1221</v>
      </c>
      <c r="E189" s="61" t="s">
        <v>1235</v>
      </c>
      <c r="H189" s="61" t="s">
        <v>1219</v>
      </c>
      <c r="I189" s="61" t="s">
        <v>239</v>
      </c>
      <c r="J189" s="61" t="s">
        <v>1219</v>
      </c>
      <c r="K189" s="61">
        <v>14</v>
      </c>
      <c r="AB189" s="61" t="s">
        <v>39</v>
      </c>
      <c r="AC189" s="61">
        <v>10</v>
      </c>
      <c r="AD189" s="61" t="s">
        <v>1220</v>
      </c>
      <c r="AG189" s="61">
        <v>10</v>
      </c>
      <c r="AJ189" s="66">
        <v>42979</v>
      </c>
      <c r="AK189" s="66">
        <v>43008</v>
      </c>
    </row>
    <row r="190" spans="1:37" x14ac:dyDescent="0.2">
      <c r="A190" s="61" t="s">
        <v>1401</v>
      </c>
      <c r="B190" s="61" t="s">
        <v>1402</v>
      </c>
      <c r="C190" s="61" t="s">
        <v>1403</v>
      </c>
      <c r="D190" s="61" t="s">
        <v>1221</v>
      </c>
      <c r="E190" s="61" t="s">
        <v>1404</v>
      </c>
      <c r="H190" s="61" t="s">
        <v>1219</v>
      </c>
      <c r="I190" s="61" t="s">
        <v>239</v>
      </c>
      <c r="J190" s="61" t="s">
        <v>1219</v>
      </c>
      <c r="K190" s="61">
        <v>12</v>
      </c>
      <c r="AB190" s="61" t="s">
        <v>39</v>
      </c>
      <c r="AC190" s="61">
        <v>5</v>
      </c>
      <c r="AD190" s="61" t="s">
        <v>1220</v>
      </c>
      <c r="AG190" s="61">
        <v>5</v>
      </c>
      <c r="AJ190" s="66">
        <v>42979</v>
      </c>
      <c r="AK190" s="66">
        <v>43008</v>
      </c>
    </row>
    <row r="191" spans="1:37" x14ac:dyDescent="0.2">
      <c r="A191" s="61" t="s">
        <v>1401</v>
      </c>
      <c r="B191" s="61" t="s">
        <v>1402</v>
      </c>
      <c r="C191" s="61" t="s">
        <v>1403</v>
      </c>
      <c r="D191" s="61" t="s">
        <v>1221</v>
      </c>
      <c r="E191" s="61" t="s">
        <v>250</v>
      </c>
      <c r="H191" s="61" t="s">
        <v>1219</v>
      </c>
      <c r="I191" s="61" t="s">
        <v>239</v>
      </c>
      <c r="J191" s="61" t="s">
        <v>1219</v>
      </c>
      <c r="K191" s="61">
        <v>19</v>
      </c>
      <c r="AB191" s="61" t="s">
        <v>39</v>
      </c>
      <c r="AC191" s="61">
        <v>41</v>
      </c>
      <c r="AD191" s="61" t="s">
        <v>1220</v>
      </c>
      <c r="AG191" s="61">
        <v>41</v>
      </c>
      <c r="AJ191" s="66">
        <v>42979</v>
      </c>
      <c r="AK191" s="66">
        <v>43008</v>
      </c>
    </row>
    <row r="192" spans="1:37" x14ac:dyDescent="0.2">
      <c r="A192" s="61" t="s">
        <v>1401</v>
      </c>
      <c r="B192" s="61" t="s">
        <v>1402</v>
      </c>
      <c r="C192" s="61" t="s">
        <v>1403</v>
      </c>
      <c r="D192" s="61" t="s">
        <v>1221</v>
      </c>
      <c r="E192" s="61" t="s">
        <v>299</v>
      </c>
      <c r="H192" s="61" t="s">
        <v>1219</v>
      </c>
      <c r="I192" s="61" t="s">
        <v>239</v>
      </c>
      <c r="J192" s="61" t="s">
        <v>1219</v>
      </c>
      <c r="K192" s="61">
        <v>18</v>
      </c>
      <c r="AB192" s="61" t="s">
        <v>39</v>
      </c>
      <c r="AC192" s="61">
        <v>20</v>
      </c>
      <c r="AD192" s="61" t="s">
        <v>1220</v>
      </c>
      <c r="AG192" s="61">
        <v>20</v>
      </c>
      <c r="AJ192" s="66">
        <v>42979</v>
      </c>
      <c r="AK192" s="66">
        <v>43008</v>
      </c>
    </row>
    <row r="193" spans="1:37" x14ac:dyDescent="0.2">
      <c r="A193" s="61" t="s">
        <v>1401</v>
      </c>
      <c r="B193" s="61" t="s">
        <v>1402</v>
      </c>
      <c r="C193" s="61" t="s">
        <v>1403</v>
      </c>
      <c r="D193" s="61" t="s">
        <v>1221</v>
      </c>
      <c r="E193" s="61" t="s">
        <v>298</v>
      </c>
      <c r="H193" s="61" t="s">
        <v>1219</v>
      </c>
      <c r="I193" s="61" t="s">
        <v>239</v>
      </c>
      <c r="J193" s="61" t="s">
        <v>1219</v>
      </c>
      <c r="K193" s="61">
        <v>16</v>
      </c>
      <c r="AB193" s="61" t="s">
        <v>39</v>
      </c>
      <c r="AC193" s="61">
        <v>20</v>
      </c>
      <c r="AD193" s="61" t="s">
        <v>1220</v>
      </c>
      <c r="AG193" s="61">
        <v>20</v>
      </c>
      <c r="AJ193" s="66">
        <v>42979</v>
      </c>
      <c r="AK193" s="66">
        <v>43008</v>
      </c>
    </row>
    <row r="194" spans="1:37" x14ac:dyDescent="0.2">
      <c r="A194" s="61" t="s">
        <v>1401</v>
      </c>
      <c r="B194" s="61" t="s">
        <v>1402</v>
      </c>
      <c r="C194" s="61" t="s">
        <v>1403</v>
      </c>
      <c r="D194" s="61" t="s">
        <v>1221</v>
      </c>
      <c r="E194" s="61" t="s">
        <v>272</v>
      </c>
      <c r="H194" s="61" t="s">
        <v>1219</v>
      </c>
      <c r="I194" s="61" t="s">
        <v>239</v>
      </c>
      <c r="J194" s="61" t="s">
        <v>1219</v>
      </c>
      <c r="K194" s="61">
        <v>23</v>
      </c>
      <c r="AB194" s="61" t="s">
        <v>39</v>
      </c>
      <c r="AC194" s="61">
        <v>29</v>
      </c>
      <c r="AD194" s="61" t="s">
        <v>1220</v>
      </c>
      <c r="AG194" s="61">
        <v>29</v>
      </c>
      <c r="AJ194" s="66">
        <v>42979</v>
      </c>
      <c r="AK194" s="66">
        <v>43008</v>
      </c>
    </row>
    <row r="195" spans="1:37" x14ac:dyDescent="0.2">
      <c r="A195" s="61" t="s">
        <v>1401</v>
      </c>
      <c r="B195" s="61" t="s">
        <v>1402</v>
      </c>
      <c r="C195" s="61" t="s">
        <v>1403</v>
      </c>
      <c r="D195" s="61" t="s">
        <v>1221</v>
      </c>
      <c r="E195" s="61" t="s">
        <v>273</v>
      </c>
      <c r="H195" s="61" t="s">
        <v>1219</v>
      </c>
      <c r="I195" s="61" t="s">
        <v>239</v>
      </c>
      <c r="J195" s="61" t="s">
        <v>1219</v>
      </c>
      <c r="K195" s="61">
        <v>20</v>
      </c>
      <c r="AB195" s="61" t="s">
        <v>39</v>
      </c>
      <c r="AC195" s="61">
        <v>33</v>
      </c>
      <c r="AD195" s="61" t="s">
        <v>1220</v>
      </c>
      <c r="AG195" s="61">
        <v>33</v>
      </c>
      <c r="AJ195" s="66">
        <v>42979</v>
      </c>
      <c r="AK195" s="66">
        <v>43008</v>
      </c>
    </row>
    <row r="196" spans="1:37" x14ac:dyDescent="0.2">
      <c r="A196" s="61" t="s">
        <v>1401</v>
      </c>
      <c r="B196" s="61" t="s">
        <v>1402</v>
      </c>
      <c r="C196" s="61" t="s">
        <v>1403</v>
      </c>
      <c r="D196" s="61" t="s">
        <v>1221</v>
      </c>
      <c r="E196" s="61" t="s">
        <v>274</v>
      </c>
      <c r="H196" s="61" t="s">
        <v>1219</v>
      </c>
      <c r="I196" s="61" t="s">
        <v>239</v>
      </c>
      <c r="J196" s="61" t="s">
        <v>1219</v>
      </c>
      <c r="K196" s="61">
        <v>23</v>
      </c>
      <c r="AB196" s="61" t="s">
        <v>39</v>
      </c>
      <c r="AC196" s="61">
        <v>33</v>
      </c>
      <c r="AD196" s="61" t="s">
        <v>1220</v>
      </c>
      <c r="AG196" s="61">
        <v>33</v>
      </c>
      <c r="AJ196" s="66">
        <v>42979</v>
      </c>
      <c r="AK196" s="66">
        <v>43008</v>
      </c>
    </row>
    <row r="197" spans="1:37" x14ac:dyDescent="0.2">
      <c r="A197" s="61" t="s">
        <v>1401</v>
      </c>
      <c r="B197" s="61" t="s">
        <v>1402</v>
      </c>
      <c r="C197" s="61" t="s">
        <v>1403</v>
      </c>
      <c r="D197" s="61" t="s">
        <v>1221</v>
      </c>
      <c r="E197" s="61" t="s">
        <v>271</v>
      </c>
      <c r="H197" s="61" t="s">
        <v>1219</v>
      </c>
      <c r="I197" s="61" t="s">
        <v>239</v>
      </c>
      <c r="J197" s="61" t="s">
        <v>1219</v>
      </c>
      <c r="K197" s="61">
        <v>21</v>
      </c>
      <c r="AB197" s="61" t="s">
        <v>39</v>
      </c>
      <c r="AC197" s="61">
        <v>33</v>
      </c>
      <c r="AD197" s="61" t="s">
        <v>1220</v>
      </c>
      <c r="AG197" s="61">
        <v>33</v>
      </c>
      <c r="AJ197" s="66">
        <v>42979</v>
      </c>
      <c r="AK197" s="66">
        <v>43008</v>
      </c>
    </row>
    <row r="198" spans="1:37" x14ac:dyDescent="0.2">
      <c r="A198" s="61" t="s">
        <v>1401</v>
      </c>
      <c r="B198" s="61" t="s">
        <v>1402</v>
      </c>
      <c r="C198" s="61" t="s">
        <v>1403</v>
      </c>
      <c r="D198" s="61" t="s">
        <v>1221</v>
      </c>
      <c r="E198" s="61" t="s">
        <v>275</v>
      </c>
      <c r="H198" s="61" t="s">
        <v>1219</v>
      </c>
      <c r="I198" s="61" t="s">
        <v>239</v>
      </c>
      <c r="J198" s="61" t="s">
        <v>1219</v>
      </c>
      <c r="K198" s="61">
        <v>22</v>
      </c>
      <c r="AB198" s="61" t="s">
        <v>39</v>
      </c>
      <c r="AC198" s="61">
        <v>33</v>
      </c>
      <c r="AD198" s="61" t="s">
        <v>1220</v>
      </c>
      <c r="AG198" s="61">
        <v>33</v>
      </c>
      <c r="AJ198" s="66">
        <v>42979</v>
      </c>
      <c r="AK198" s="66">
        <v>43008</v>
      </c>
    </row>
    <row r="199" spans="1:37" x14ac:dyDescent="0.2">
      <c r="A199" s="61" t="s">
        <v>1401</v>
      </c>
      <c r="B199" s="61" t="s">
        <v>1402</v>
      </c>
      <c r="C199" s="61" t="s">
        <v>1403</v>
      </c>
      <c r="D199" s="61" t="s">
        <v>1221</v>
      </c>
      <c r="E199" s="61" t="s">
        <v>276</v>
      </c>
      <c r="H199" s="61" t="s">
        <v>1219</v>
      </c>
      <c r="I199" s="61" t="s">
        <v>239</v>
      </c>
      <c r="J199" s="61" t="s">
        <v>1219</v>
      </c>
      <c r="K199" s="61">
        <v>23</v>
      </c>
      <c r="AB199" s="61" t="s">
        <v>39</v>
      </c>
      <c r="AC199" s="61">
        <v>20</v>
      </c>
      <c r="AD199" s="61" t="s">
        <v>1220</v>
      </c>
      <c r="AG199" s="61">
        <v>20</v>
      </c>
      <c r="AJ199" s="66">
        <v>42979</v>
      </c>
      <c r="AK199" s="66">
        <v>43008</v>
      </c>
    </row>
    <row r="200" spans="1:37" x14ac:dyDescent="0.2">
      <c r="A200" s="61" t="s">
        <v>1401</v>
      </c>
      <c r="B200" s="61" t="s">
        <v>1402</v>
      </c>
      <c r="C200" s="61" t="s">
        <v>1403</v>
      </c>
      <c r="D200" s="61" t="s">
        <v>1218</v>
      </c>
      <c r="E200" s="61" t="s">
        <v>261</v>
      </c>
      <c r="H200" s="61" t="s">
        <v>1219</v>
      </c>
      <c r="I200" s="61" t="s">
        <v>239</v>
      </c>
      <c r="J200" s="61" t="s">
        <v>1219</v>
      </c>
      <c r="K200" s="61">
        <v>31</v>
      </c>
      <c r="AB200" s="61" t="s">
        <v>39</v>
      </c>
      <c r="AC200" s="61">
        <v>60</v>
      </c>
      <c r="AD200" s="61" t="s">
        <v>1220</v>
      </c>
      <c r="AG200" s="61">
        <v>60</v>
      </c>
      <c r="AJ200" s="66">
        <v>42979</v>
      </c>
      <c r="AK200" s="66">
        <v>43008</v>
      </c>
    </row>
    <row r="201" spans="1:37" x14ac:dyDescent="0.2">
      <c r="A201" s="61" t="s">
        <v>1401</v>
      </c>
      <c r="B201" s="61" t="s">
        <v>1402</v>
      </c>
      <c r="C201" s="61" t="s">
        <v>1403</v>
      </c>
      <c r="D201" s="61" t="s">
        <v>1218</v>
      </c>
      <c r="E201" s="61" t="s">
        <v>262</v>
      </c>
      <c r="H201" s="61" t="s">
        <v>1219</v>
      </c>
      <c r="I201" s="61" t="s">
        <v>239</v>
      </c>
      <c r="J201" s="61" t="s">
        <v>1219</v>
      </c>
      <c r="K201" s="61">
        <v>35</v>
      </c>
      <c r="AB201" s="61" t="s">
        <v>39</v>
      </c>
      <c r="AC201" s="61">
        <v>36</v>
      </c>
      <c r="AD201" s="61" t="s">
        <v>1220</v>
      </c>
      <c r="AG201" s="61">
        <v>36</v>
      </c>
      <c r="AJ201" s="66">
        <v>42979</v>
      </c>
      <c r="AK201" s="66">
        <v>43008</v>
      </c>
    </row>
    <row r="202" spans="1:37" x14ac:dyDescent="0.2">
      <c r="A202" s="61" t="s">
        <v>1401</v>
      </c>
      <c r="B202" s="61" t="s">
        <v>1402</v>
      </c>
      <c r="C202" s="61" t="s">
        <v>1403</v>
      </c>
      <c r="D202" s="61" t="s">
        <v>1218</v>
      </c>
      <c r="E202" s="61" t="s">
        <v>1084</v>
      </c>
      <c r="H202" s="61" t="s">
        <v>1219</v>
      </c>
      <c r="I202" s="61" t="s">
        <v>239</v>
      </c>
      <c r="J202" s="61" t="s">
        <v>1219</v>
      </c>
      <c r="K202" s="61">
        <v>37</v>
      </c>
      <c r="AB202" s="61" t="s">
        <v>39</v>
      </c>
      <c r="AC202" s="61">
        <v>36</v>
      </c>
      <c r="AD202" s="61" t="s">
        <v>1220</v>
      </c>
      <c r="AG202" s="61">
        <v>36</v>
      </c>
      <c r="AJ202" s="66">
        <v>42979</v>
      </c>
      <c r="AK202" s="66">
        <v>43008</v>
      </c>
    </row>
    <row r="203" spans="1:37" x14ac:dyDescent="0.2">
      <c r="A203" s="61" t="s">
        <v>1401</v>
      </c>
      <c r="B203" s="61" t="s">
        <v>1402</v>
      </c>
      <c r="C203" s="61" t="s">
        <v>1403</v>
      </c>
      <c r="D203" s="61" t="s">
        <v>1218</v>
      </c>
      <c r="E203" s="61" t="s">
        <v>263</v>
      </c>
      <c r="H203" s="61" t="s">
        <v>1219</v>
      </c>
      <c r="I203" s="61" t="s">
        <v>239</v>
      </c>
      <c r="J203" s="61" t="s">
        <v>1219</v>
      </c>
      <c r="K203" s="61">
        <v>26</v>
      </c>
      <c r="AB203" s="61" t="s">
        <v>39</v>
      </c>
      <c r="AC203" s="61">
        <v>25</v>
      </c>
      <c r="AD203" s="61" t="s">
        <v>1220</v>
      </c>
      <c r="AG203" s="61">
        <v>25</v>
      </c>
      <c r="AJ203" s="66">
        <v>42979</v>
      </c>
      <c r="AK203" s="66">
        <v>43008</v>
      </c>
    </row>
    <row r="204" spans="1:37" x14ac:dyDescent="0.2">
      <c r="A204" s="61" t="s">
        <v>1401</v>
      </c>
      <c r="B204" s="61" t="s">
        <v>1402</v>
      </c>
      <c r="C204" s="61" t="s">
        <v>1403</v>
      </c>
      <c r="D204" s="61" t="s">
        <v>1218</v>
      </c>
      <c r="E204" s="61" t="s">
        <v>265</v>
      </c>
      <c r="H204" s="61" t="s">
        <v>1219</v>
      </c>
      <c r="I204" s="61" t="s">
        <v>239</v>
      </c>
      <c r="J204" s="61" t="s">
        <v>1219</v>
      </c>
      <c r="K204" s="61">
        <v>29</v>
      </c>
      <c r="AB204" s="61" t="s">
        <v>39</v>
      </c>
      <c r="AC204" s="61">
        <v>15</v>
      </c>
      <c r="AD204" s="61" t="s">
        <v>1220</v>
      </c>
      <c r="AG204" s="61">
        <v>15</v>
      </c>
      <c r="AJ204" s="66">
        <v>42979</v>
      </c>
      <c r="AK204" s="66">
        <v>43008</v>
      </c>
    </row>
    <row r="205" spans="1:37" x14ac:dyDescent="0.2">
      <c r="A205" s="61" t="s">
        <v>1401</v>
      </c>
      <c r="B205" s="61" t="s">
        <v>1402</v>
      </c>
      <c r="C205" s="61" t="s">
        <v>1403</v>
      </c>
      <c r="D205" s="61" t="s">
        <v>1218</v>
      </c>
      <c r="E205" s="61" t="s">
        <v>1082</v>
      </c>
      <c r="H205" s="61" t="s">
        <v>1219</v>
      </c>
      <c r="I205" s="61" t="s">
        <v>239</v>
      </c>
      <c r="J205" s="61" t="s">
        <v>1219</v>
      </c>
      <c r="K205" s="61">
        <v>32</v>
      </c>
      <c r="AB205" s="61" t="s">
        <v>39</v>
      </c>
      <c r="AC205" s="61">
        <v>41</v>
      </c>
      <c r="AD205" s="61" t="s">
        <v>1220</v>
      </c>
      <c r="AG205" s="61">
        <v>41</v>
      </c>
      <c r="AJ205" s="66">
        <v>42979</v>
      </c>
      <c r="AK205" s="66">
        <v>43008</v>
      </c>
    </row>
    <row r="206" spans="1:37" x14ac:dyDescent="0.2">
      <c r="A206" s="61" t="s">
        <v>1401</v>
      </c>
      <c r="B206" s="61" t="s">
        <v>1402</v>
      </c>
      <c r="C206" s="61" t="s">
        <v>1403</v>
      </c>
      <c r="D206" s="61" t="s">
        <v>1218</v>
      </c>
      <c r="E206" s="61" t="s">
        <v>296</v>
      </c>
      <c r="H206" s="61" t="s">
        <v>1219</v>
      </c>
      <c r="I206" s="61" t="s">
        <v>239</v>
      </c>
      <c r="J206" s="61" t="s">
        <v>1219</v>
      </c>
      <c r="K206" s="61">
        <v>32</v>
      </c>
      <c r="AB206" s="61" t="s">
        <v>39</v>
      </c>
      <c r="AC206" s="61">
        <v>27</v>
      </c>
      <c r="AD206" s="61" t="s">
        <v>1220</v>
      </c>
      <c r="AG206" s="61">
        <v>27</v>
      </c>
      <c r="AJ206" s="66">
        <v>42979</v>
      </c>
      <c r="AK206" s="66">
        <v>43008</v>
      </c>
    </row>
    <row r="207" spans="1:37" x14ac:dyDescent="0.2">
      <c r="A207" s="61" t="s">
        <v>1401</v>
      </c>
      <c r="B207" s="61" t="s">
        <v>1402</v>
      </c>
      <c r="C207" s="61" t="s">
        <v>1403</v>
      </c>
      <c r="D207" s="61" t="s">
        <v>1218</v>
      </c>
      <c r="E207" s="61" t="s">
        <v>285</v>
      </c>
      <c r="H207" s="61" t="s">
        <v>1219</v>
      </c>
      <c r="I207" s="61" t="s">
        <v>239</v>
      </c>
      <c r="J207" s="61" t="s">
        <v>1219</v>
      </c>
      <c r="K207" s="61">
        <v>28</v>
      </c>
      <c r="AB207" s="61" t="s">
        <v>39</v>
      </c>
      <c r="AC207" s="61">
        <v>31</v>
      </c>
      <c r="AD207" s="61" t="s">
        <v>1220</v>
      </c>
      <c r="AG207" s="61">
        <v>31</v>
      </c>
      <c r="AJ207" s="66">
        <v>42979</v>
      </c>
      <c r="AK207" s="66">
        <v>43008</v>
      </c>
    </row>
    <row r="208" spans="1:37" x14ac:dyDescent="0.2">
      <c r="A208" s="61" t="s">
        <v>1401</v>
      </c>
      <c r="B208" s="61" t="s">
        <v>1402</v>
      </c>
      <c r="C208" s="61" t="s">
        <v>1403</v>
      </c>
      <c r="D208" s="61" t="s">
        <v>1218</v>
      </c>
      <c r="E208" s="61" t="s">
        <v>241</v>
      </c>
      <c r="H208" s="61" t="s">
        <v>1219</v>
      </c>
      <c r="I208" s="61" t="s">
        <v>239</v>
      </c>
      <c r="J208" s="61" t="s">
        <v>1219</v>
      </c>
      <c r="K208" s="61">
        <v>32</v>
      </c>
      <c r="AB208" s="61" t="s">
        <v>39</v>
      </c>
      <c r="AC208" s="61">
        <v>31</v>
      </c>
      <c r="AD208" s="61" t="s">
        <v>1220</v>
      </c>
      <c r="AG208" s="61">
        <v>31</v>
      </c>
      <c r="AJ208" s="66">
        <v>42979</v>
      </c>
      <c r="AK208" s="66">
        <v>43008</v>
      </c>
    </row>
    <row r="209" spans="1:37" x14ac:dyDescent="0.2">
      <c r="A209" s="61" t="s">
        <v>1401</v>
      </c>
      <c r="B209" s="61" t="s">
        <v>1402</v>
      </c>
      <c r="C209" s="61" t="s">
        <v>1403</v>
      </c>
      <c r="D209" s="61" t="s">
        <v>1221</v>
      </c>
      <c r="E209" s="61" t="s">
        <v>259</v>
      </c>
      <c r="H209" s="61" t="s">
        <v>1219</v>
      </c>
      <c r="I209" s="61" t="s">
        <v>239</v>
      </c>
      <c r="J209" s="61" t="s">
        <v>1219</v>
      </c>
      <c r="K209" s="61">
        <v>11</v>
      </c>
      <c r="AB209" s="61" t="s">
        <v>39</v>
      </c>
      <c r="AC209" s="61">
        <v>3</v>
      </c>
      <c r="AD209" s="61" t="s">
        <v>1220</v>
      </c>
      <c r="AG209" s="61">
        <v>3</v>
      </c>
      <c r="AJ209" s="66">
        <v>42979</v>
      </c>
      <c r="AK209" s="66">
        <v>43008</v>
      </c>
    </row>
    <row r="210" spans="1:37" x14ac:dyDescent="0.2">
      <c r="A210" s="61" t="s">
        <v>1401</v>
      </c>
      <c r="B210" s="61" t="s">
        <v>1402</v>
      </c>
      <c r="C210" s="61" t="s">
        <v>1403</v>
      </c>
      <c r="D210" s="61" t="s">
        <v>1221</v>
      </c>
      <c r="E210" s="61" t="s">
        <v>266</v>
      </c>
      <c r="H210" s="61" t="s">
        <v>1219</v>
      </c>
      <c r="I210" s="61" t="s">
        <v>239</v>
      </c>
      <c r="J210" s="61" t="s">
        <v>1219</v>
      </c>
      <c r="K210" s="61">
        <v>22</v>
      </c>
      <c r="AB210" s="61" t="s">
        <v>39</v>
      </c>
      <c r="AC210" s="61">
        <v>8</v>
      </c>
      <c r="AD210" s="61" t="s">
        <v>1220</v>
      </c>
      <c r="AG210" s="61">
        <v>8</v>
      </c>
      <c r="AJ210" s="66">
        <v>42979</v>
      </c>
      <c r="AK210" s="66">
        <v>43008</v>
      </c>
    </row>
    <row r="211" spans="1:37" x14ac:dyDescent="0.2">
      <c r="A211" s="61" t="s">
        <v>1401</v>
      </c>
      <c r="B211" s="61" t="s">
        <v>1402</v>
      </c>
      <c r="C211" s="61" t="s">
        <v>1403</v>
      </c>
      <c r="D211" s="61" t="s">
        <v>1221</v>
      </c>
      <c r="E211" s="61" t="s">
        <v>267</v>
      </c>
      <c r="H211" s="61" t="s">
        <v>1219</v>
      </c>
      <c r="I211" s="61" t="s">
        <v>239</v>
      </c>
      <c r="J211" s="61" t="s">
        <v>1219</v>
      </c>
      <c r="K211" s="61">
        <v>23</v>
      </c>
      <c r="AB211" s="61" t="s">
        <v>39</v>
      </c>
      <c r="AC211" s="61">
        <v>31</v>
      </c>
      <c r="AD211" s="61" t="s">
        <v>1220</v>
      </c>
      <c r="AG211" s="61">
        <v>31</v>
      </c>
      <c r="AJ211" s="66">
        <v>42979</v>
      </c>
      <c r="AK211" s="66">
        <v>43008</v>
      </c>
    </row>
    <row r="212" spans="1:37" x14ac:dyDescent="0.2">
      <c r="A212" s="61" t="s">
        <v>1401</v>
      </c>
      <c r="B212" s="61" t="s">
        <v>1402</v>
      </c>
      <c r="C212" s="61" t="s">
        <v>1403</v>
      </c>
      <c r="D212" s="61" t="s">
        <v>1221</v>
      </c>
      <c r="E212" s="61" t="s">
        <v>268</v>
      </c>
      <c r="H212" s="61" t="s">
        <v>1219</v>
      </c>
      <c r="I212" s="61" t="s">
        <v>239</v>
      </c>
      <c r="J212" s="61" t="s">
        <v>1219</v>
      </c>
      <c r="K212" s="61">
        <v>23</v>
      </c>
      <c r="AB212" s="61" t="s">
        <v>39</v>
      </c>
      <c r="AC212" s="61">
        <v>28</v>
      </c>
      <c r="AD212" s="61" t="s">
        <v>1220</v>
      </c>
      <c r="AG212" s="61">
        <v>28</v>
      </c>
      <c r="AJ212" s="66">
        <v>42979</v>
      </c>
      <c r="AK212" s="66">
        <v>43008</v>
      </c>
    </row>
    <row r="213" spans="1:37" x14ac:dyDescent="0.2">
      <c r="A213" s="61" t="s">
        <v>1401</v>
      </c>
      <c r="B213" s="61" t="s">
        <v>1402</v>
      </c>
      <c r="C213" s="61" t="s">
        <v>1403</v>
      </c>
      <c r="D213" s="61" t="s">
        <v>1221</v>
      </c>
      <c r="E213" s="61" t="s">
        <v>1405</v>
      </c>
      <c r="H213" s="61" t="s">
        <v>1219</v>
      </c>
      <c r="I213" s="61" t="s">
        <v>239</v>
      </c>
      <c r="J213" s="61" t="s">
        <v>1219</v>
      </c>
      <c r="K213" s="61">
        <v>28</v>
      </c>
      <c r="AB213" s="61" t="s">
        <v>39</v>
      </c>
      <c r="AC213" s="61">
        <v>28</v>
      </c>
      <c r="AD213" s="61" t="s">
        <v>1220</v>
      </c>
      <c r="AG213" s="61">
        <v>28</v>
      </c>
      <c r="AJ213" s="66">
        <v>42979</v>
      </c>
      <c r="AK213" s="66">
        <v>43008</v>
      </c>
    </row>
    <row r="214" spans="1:37" x14ac:dyDescent="0.2">
      <c r="A214" s="61" t="s">
        <v>1401</v>
      </c>
      <c r="B214" s="61" t="s">
        <v>1402</v>
      </c>
      <c r="C214" s="61" t="s">
        <v>1403</v>
      </c>
      <c r="D214" s="61" t="s">
        <v>1221</v>
      </c>
      <c r="E214" s="61" t="s">
        <v>278</v>
      </c>
      <c r="H214" s="61" t="s">
        <v>1219</v>
      </c>
      <c r="I214" s="61" t="s">
        <v>239</v>
      </c>
      <c r="J214" s="61" t="s">
        <v>1219</v>
      </c>
      <c r="K214" s="61">
        <v>26</v>
      </c>
      <c r="AB214" s="61" t="s">
        <v>39</v>
      </c>
      <c r="AC214" s="61">
        <v>15</v>
      </c>
      <c r="AD214" s="61" t="s">
        <v>1220</v>
      </c>
      <c r="AG214" s="61">
        <v>15</v>
      </c>
      <c r="AJ214" s="66">
        <v>42979</v>
      </c>
      <c r="AK214" s="66">
        <v>43008</v>
      </c>
    </row>
    <row r="215" spans="1:37" x14ac:dyDescent="0.2">
      <c r="A215" s="61" t="s">
        <v>1401</v>
      </c>
      <c r="B215" s="61" t="s">
        <v>1402</v>
      </c>
      <c r="C215" s="61" t="s">
        <v>1403</v>
      </c>
      <c r="D215" s="61" t="s">
        <v>1221</v>
      </c>
      <c r="E215" s="61" t="s">
        <v>277</v>
      </c>
      <c r="H215" s="61" t="s">
        <v>1219</v>
      </c>
      <c r="I215" s="61" t="s">
        <v>239</v>
      </c>
      <c r="J215" s="61" t="s">
        <v>1219</v>
      </c>
      <c r="K215" s="61">
        <v>18</v>
      </c>
      <c r="AB215" s="61" t="s">
        <v>39</v>
      </c>
      <c r="AC215" s="61">
        <v>18</v>
      </c>
      <c r="AD215" s="61" t="s">
        <v>1220</v>
      </c>
      <c r="AG215" s="61">
        <v>18</v>
      </c>
      <c r="AJ215" s="66">
        <v>42979</v>
      </c>
      <c r="AK215" s="66">
        <v>43008</v>
      </c>
    </row>
    <row r="216" spans="1:37" x14ac:dyDescent="0.2">
      <c r="A216" s="61" t="s">
        <v>1401</v>
      </c>
      <c r="B216" s="61" t="s">
        <v>1402</v>
      </c>
      <c r="C216" s="61" t="s">
        <v>1403</v>
      </c>
      <c r="D216" s="61" t="s">
        <v>1221</v>
      </c>
      <c r="E216" s="61" t="s">
        <v>279</v>
      </c>
      <c r="H216" s="61" t="s">
        <v>1219</v>
      </c>
      <c r="I216" s="61" t="s">
        <v>239</v>
      </c>
      <c r="J216" s="61" t="s">
        <v>1219</v>
      </c>
      <c r="K216" s="61">
        <v>15</v>
      </c>
      <c r="AB216" s="61" t="s">
        <v>39</v>
      </c>
      <c r="AC216" s="61">
        <v>5</v>
      </c>
      <c r="AD216" s="61" t="s">
        <v>1220</v>
      </c>
      <c r="AG216" s="61">
        <v>5</v>
      </c>
      <c r="AJ216" s="66">
        <v>42979</v>
      </c>
      <c r="AK216" s="66">
        <v>43008</v>
      </c>
    </row>
    <row r="217" spans="1:37" x14ac:dyDescent="0.2">
      <c r="A217" s="61" t="s">
        <v>1401</v>
      </c>
      <c r="B217" s="61" t="s">
        <v>1402</v>
      </c>
      <c r="C217" s="61" t="s">
        <v>1403</v>
      </c>
      <c r="D217" s="61" t="s">
        <v>1221</v>
      </c>
      <c r="E217" s="61" t="s">
        <v>286</v>
      </c>
      <c r="H217" s="61" t="s">
        <v>1219</v>
      </c>
      <c r="I217" s="61" t="s">
        <v>239</v>
      </c>
      <c r="J217" s="61" t="s">
        <v>1219</v>
      </c>
      <c r="K217" s="61">
        <v>35</v>
      </c>
      <c r="AB217" s="61" t="s">
        <v>39</v>
      </c>
      <c r="AC217" s="61">
        <v>31</v>
      </c>
      <c r="AD217" s="61" t="s">
        <v>1220</v>
      </c>
      <c r="AG217" s="61">
        <v>31</v>
      </c>
      <c r="AJ217" s="66">
        <v>42979</v>
      </c>
      <c r="AK217" s="66">
        <v>43008</v>
      </c>
    </row>
    <row r="218" spans="1:37" x14ac:dyDescent="0.2">
      <c r="A218" s="61" t="s">
        <v>1401</v>
      </c>
      <c r="B218" s="61" t="s">
        <v>1402</v>
      </c>
      <c r="C218" s="61" t="s">
        <v>1403</v>
      </c>
      <c r="D218" s="61" t="s">
        <v>1221</v>
      </c>
      <c r="E218" s="61" t="s">
        <v>291</v>
      </c>
      <c r="H218" s="61" t="s">
        <v>1219</v>
      </c>
      <c r="I218" s="61" t="s">
        <v>239</v>
      </c>
      <c r="J218" s="61" t="s">
        <v>1219</v>
      </c>
      <c r="K218" s="61">
        <v>12</v>
      </c>
      <c r="AB218" s="61" t="s">
        <v>39</v>
      </c>
      <c r="AC218" s="61">
        <v>0</v>
      </c>
      <c r="AD218" s="61" t="s">
        <v>1220</v>
      </c>
      <c r="AG218" s="61">
        <v>0</v>
      </c>
      <c r="AJ218" s="66">
        <v>42979</v>
      </c>
      <c r="AK218" s="66">
        <v>43008</v>
      </c>
    </row>
    <row r="219" spans="1:37" x14ac:dyDescent="0.2">
      <c r="A219" s="61" t="s">
        <v>1401</v>
      </c>
      <c r="B219" s="61" t="s">
        <v>1402</v>
      </c>
      <c r="C219" s="61" t="s">
        <v>1403</v>
      </c>
      <c r="D219" s="61" t="s">
        <v>1221</v>
      </c>
      <c r="E219" s="61" t="s">
        <v>300</v>
      </c>
      <c r="H219" s="61" t="s">
        <v>1219</v>
      </c>
      <c r="I219" s="61" t="s">
        <v>239</v>
      </c>
      <c r="J219" s="61" t="s">
        <v>1219</v>
      </c>
      <c r="K219" s="61">
        <v>24</v>
      </c>
      <c r="AB219" s="61" t="s">
        <v>39</v>
      </c>
      <c r="AC219" s="61">
        <v>15</v>
      </c>
      <c r="AD219" s="61" t="s">
        <v>1220</v>
      </c>
      <c r="AG219" s="61">
        <v>15</v>
      </c>
      <c r="AJ219" s="66">
        <v>42979</v>
      </c>
      <c r="AK219" s="66">
        <v>43008</v>
      </c>
    </row>
    <row r="220" spans="1:37" x14ac:dyDescent="0.2">
      <c r="A220" s="61" t="s">
        <v>1401</v>
      </c>
      <c r="B220" s="61" t="s">
        <v>1402</v>
      </c>
      <c r="C220" s="61" t="s">
        <v>1403</v>
      </c>
      <c r="D220" s="61" t="s">
        <v>1221</v>
      </c>
      <c r="E220" s="61" t="s">
        <v>325</v>
      </c>
      <c r="H220" s="61" t="s">
        <v>1219</v>
      </c>
      <c r="I220" s="61" t="s">
        <v>239</v>
      </c>
      <c r="J220" s="61" t="s">
        <v>1219</v>
      </c>
      <c r="K220" s="61">
        <v>20</v>
      </c>
      <c r="AB220" s="61" t="s">
        <v>39</v>
      </c>
      <c r="AC220" s="61">
        <v>26</v>
      </c>
      <c r="AD220" s="61" t="s">
        <v>1220</v>
      </c>
      <c r="AG220" s="61">
        <v>26</v>
      </c>
      <c r="AJ220" s="66">
        <v>42979</v>
      </c>
      <c r="AK220" s="66">
        <v>43008</v>
      </c>
    </row>
    <row r="221" spans="1:37" x14ac:dyDescent="0.2">
      <c r="A221" s="61" t="s">
        <v>1401</v>
      </c>
      <c r="B221" s="61" t="s">
        <v>1402</v>
      </c>
      <c r="C221" s="61" t="s">
        <v>1403</v>
      </c>
      <c r="D221" s="61" t="s">
        <v>1221</v>
      </c>
      <c r="E221" s="61" t="s">
        <v>326</v>
      </c>
      <c r="H221" s="61" t="s">
        <v>1219</v>
      </c>
      <c r="I221" s="61" t="s">
        <v>239</v>
      </c>
      <c r="J221" s="61" t="s">
        <v>1219</v>
      </c>
      <c r="K221" s="61">
        <v>24</v>
      </c>
      <c r="AB221" s="61" t="s">
        <v>39</v>
      </c>
      <c r="AC221" s="61">
        <v>15</v>
      </c>
      <c r="AD221" s="61" t="s">
        <v>1220</v>
      </c>
      <c r="AG221" s="61">
        <v>15</v>
      </c>
      <c r="AJ221" s="66">
        <v>42979</v>
      </c>
      <c r="AK221" s="66">
        <v>43008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AC164"/>
  <sheetViews>
    <sheetView workbookViewId="0">
      <selection activeCell="A2" sqref="A2:AC2"/>
    </sheetView>
  </sheetViews>
  <sheetFormatPr defaultColWidth="9.28515625" defaultRowHeight="15" x14ac:dyDescent="0.2"/>
  <cols>
    <col min="1" max="1" width="50.7109375" style="60" customWidth="1"/>
    <col min="2" max="25" width="7.5703125" style="23" customWidth="1"/>
    <col min="26" max="26" width="9.7109375" style="23" bestFit="1" customWidth="1"/>
    <col min="27" max="27" width="7.5703125" style="23" customWidth="1"/>
    <col min="28" max="29" width="9.7109375" style="23" bestFit="1" customWidth="1"/>
    <col min="30" max="16384" width="9.28515625" style="23"/>
  </cols>
  <sheetData>
    <row r="1" spans="1:29" ht="20.25" x14ac:dyDescent="0.3">
      <c r="A1" s="770" t="s">
        <v>1243</v>
      </c>
      <c r="B1" s="770"/>
      <c r="C1" s="770"/>
      <c r="D1" s="770"/>
      <c r="E1" s="770"/>
      <c r="F1" s="770"/>
      <c r="G1" s="770"/>
      <c r="H1" s="770"/>
      <c r="I1" s="770"/>
      <c r="J1" s="770"/>
      <c r="K1" s="770"/>
      <c r="L1" s="770"/>
      <c r="M1" s="770"/>
      <c r="N1" s="770"/>
      <c r="O1" s="770"/>
      <c r="P1" s="770"/>
      <c r="Q1" s="770"/>
      <c r="R1" s="770"/>
      <c r="S1" s="770"/>
      <c r="T1" s="770"/>
      <c r="U1" s="770"/>
      <c r="V1" s="770"/>
      <c r="W1" s="770"/>
      <c r="X1" s="770"/>
      <c r="Y1" s="770"/>
      <c r="Z1" s="770"/>
      <c r="AA1" s="770"/>
      <c r="AB1" s="770"/>
      <c r="AC1" s="770"/>
    </row>
    <row r="2" spans="1:29" ht="20.25" x14ac:dyDescent="0.3">
      <c r="A2" s="770" t="s">
        <v>1935</v>
      </c>
      <c r="B2" s="770"/>
      <c r="C2" s="770"/>
      <c r="D2" s="770"/>
      <c r="E2" s="770"/>
      <c r="F2" s="770"/>
      <c r="G2" s="770"/>
      <c r="H2" s="770"/>
      <c r="I2" s="770"/>
      <c r="J2" s="770"/>
      <c r="K2" s="770"/>
      <c r="L2" s="770"/>
      <c r="M2" s="770"/>
      <c r="N2" s="770"/>
      <c r="O2" s="770"/>
      <c r="P2" s="770"/>
      <c r="Q2" s="770"/>
      <c r="R2" s="770"/>
      <c r="S2" s="770"/>
      <c r="T2" s="770"/>
      <c r="U2" s="770"/>
      <c r="V2" s="770"/>
      <c r="W2" s="770"/>
      <c r="X2" s="770"/>
      <c r="Y2" s="770"/>
      <c r="Z2" s="770"/>
      <c r="AA2" s="770"/>
      <c r="AB2" s="770"/>
      <c r="AC2" s="770"/>
    </row>
    <row r="3" spans="1:29" ht="15.75" x14ac:dyDescent="0.25">
      <c r="A3" s="24"/>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row>
    <row r="4" spans="1:29" s="28" customFormat="1" ht="40.15" customHeight="1" x14ac:dyDescent="0.2">
      <c r="A4" s="26"/>
      <c r="B4" s="771" t="s">
        <v>1244</v>
      </c>
      <c r="C4" s="771"/>
      <c r="D4" s="771"/>
      <c r="E4" s="771"/>
      <c r="F4" s="771"/>
      <c r="G4" s="771"/>
      <c r="H4" s="771"/>
      <c r="I4" s="771"/>
      <c r="J4" s="771"/>
      <c r="K4" s="771"/>
      <c r="L4" s="771"/>
      <c r="M4" s="771"/>
      <c r="N4" s="771"/>
      <c r="O4" s="771"/>
      <c r="P4" s="27"/>
      <c r="Q4" s="27"/>
      <c r="R4" s="772" t="s">
        <v>1245</v>
      </c>
      <c r="S4" s="772"/>
      <c r="T4" s="772"/>
      <c r="U4" s="772"/>
      <c r="V4" s="772"/>
      <c r="W4" s="772"/>
      <c r="X4" s="772"/>
      <c r="Y4" s="772"/>
    </row>
    <row r="5" spans="1:29" ht="25.15" customHeight="1" x14ac:dyDescent="0.2">
      <c r="A5" s="29"/>
      <c r="B5" s="30" t="s">
        <v>1246</v>
      </c>
      <c r="C5" s="30" t="s">
        <v>1246</v>
      </c>
      <c r="D5" s="30" t="s">
        <v>1247</v>
      </c>
      <c r="E5" s="30" t="s">
        <v>1247</v>
      </c>
      <c r="F5" s="30" t="s">
        <v>1248</v>
      </c>
      <c r="G5" s="30" t="s">
        <v>1248</v>
      </c>
      <c r="H5" s="30" t="s">
        <v>1249</v>
      </c>
      <c r="I5" s="30" t="s">
        <v>1249</v>
      </c>
      <c r="J5" s="30" t="s">
        <v>1250</v>
      </c>
      <c r="K5" s="30" t="s">
        <v>1250</v>
      </c>
      <c r="L5" s="30" t="s">
        <v>1251</v>
      </c>
      <c r="M5" s="30" t="s">
        <v>1251</v>
      </c>
      <c r="N5" s="30" t="s">
        <v>170</v>
      </c>
      <c r="O5" s="30" t="s">
        <v>170</v>
      </c>
      <c r="P5" s="30" t="s">
        <v>1252</v>
      </c>
      <c r="Q5" s="30" t="s">
        <v>1252</v>
      </c>
      <c r="R5" s="30" t="s">
        <v>1253</v>
      </c>
      <c r="S5" s="30" t="s">
        <v>1253</v>
      </c>
      <c r="T5" s="30" t="s">
        <v>1254</v>
      </c>
      <c r="U5" s="30" t="s">
        <v>1254</v>
      </c>
      <c r="V5" s="30" t="s">
        <v>1255</v>
      </c>
      <c r="W5" s="30" t="s">
        <v>1255</v>
      </c>
      <c r="X5" s="30" t="s">
        <v>1256</v>
      </c>
      <c r="Y5" s="31" t="s">
        <v>1256</v>
      </c>
    </row>
    <row r="6" spans="1:29" ht="35.1" customHeight="1" x14ac:dyDescent="0.2">
      <c r="A6" s="32"/>
      <c r="B6" s="33" t="s">
        <v>1257</v>
      </c>
      <c r="C6" s="33" t="s">
        <v>1258</v>
      </c>
      <c r="D6" s="33" t="s">
        <v>1257</v>
      </c>
      <c r="E6" s="33" t="s">
        <v>1258</v>
      </c>
      <c r="F6" s="33" t="s">
        <v>1257</v>
      </c>
      <c r="G6" s="33" t="s">
        <v>1258</v>
      </c>
      <c r="H6" s="33" t="s">
        <v>1257</v>
      </c>
      <c r="I6" s="33" t="s">
        <v>1258</v>
      </c>
      <c r="J6" s="33" t="s">
        <v>1257</v>
      </c>
      <c r="K6" s="33" t="s">
        <v>1258</v>
      </c>
      <c r="L6" s="33" t="s">
        <v>1257</v>
      </c>
      <c r="M6" s="33" t="s">
        <v>1258</v>
      </c>
      <c r="N6" s="33" t="s">
        <v>1257</v>
      </c>
      <c r="O6" s="33" t="s">
        <v>1258</v>
      </c>
      <c r="P6" s="33" t="s">
        <v>1257</v>
      </c>
      <c r="Q6" s="33" t="s">
        <v>1258</v>
      </c>
      <c r="R6" s="33" t="s">
        <v>1257</v>
      </c>
      <c r="S6" s="33" t="s">
        <v>1258</v>
      </c>
      <c r="T6" s="33" t="s">
        <v>1257</v>
      </c>
      <c r="U6" s="33" t="s">
        <v>1258</v>
      </c>
      <c r="V6" s="33" t="s">
        <v>1257</v>
      </c>
      <c r="W6" s="33" t="s">
        <v>1258</v>
      </c>
      <c r="X6" s="33" t="s">
        <v>1257</v>
      </c>
      <c r="Y6" s="34" t="s">
        <v>1258</v>
      </c>
    </row>
    <row r="7" spans="1:29" ht="25.35" customHeight="1" x14ac:dyDescent="0.2">
      <c r="A7" s="35" t="s">
        <v>439</v>
      </c>
      <c r="B7" s="36"/>
      <c r="C7" s="36"/>
      <c r="D7" s="36"/>
      <c r="E7" s="36"/>
      <c r="F7" s="36"/>
      <c r="G7" s="36"/>
      <c r="H7" s="36"/>
      <c r="I7" s="36"/>
      <c r="J7" s="36"/>
      <c r="K7" s="36"/>
      <c r="L7" s="36"/>
      <c r="M7" s="36"/>
      <c r="N7" s="36"/>
      <c r="O7" s="36"/>
      <c r="P7" s="36"/>
      <c r="Q7" s="36"/>
      <c r="R7" s="36"/>
      <c r="S7" s="36"/>
      <c r="T7" s="36"/>
      <c r="U7" s="36"/>
      <c r="V7" s="36"/>
      <c r="W7" s="36"/>
      <c r="X7" s="36"/>
      <c r="Y7" s="36"/>
    </row>
    <row r="8" spans="1:29" ht="25.35" customHeight="1" x14ac:dyDescent="0.2">
      <c r="A8" s="35" t="s">
        <v>438</v>
      </c>
      <c r="B8" s="36"/>
      <c r="C8" s="36"/>
      <c r="D8" s="36"/>
      <c r="E8" s="36"/>
      <c r="F8" s="36"/>
      <c r="G8" s="36"/>
      <c r="H8" s="36"/>
      <c r="I8" s="36"/>
      <c r="J8" s="36"/>
      <c r="K8" s="36"/>
      <c r="L8" s="36"/>
      <c r="M8" s="36"/>
      <c r="N8" s="36"/>
      <c r="O8" s="36"/>
      <c r="P8" s="36"/>
      <c r="Q8" s="36"/>
      <c r="R8" s="36"/>
      <c r="S8" s="36"/>
      <c r="T8" s="36"/>
      <c r="U8" s="36"/>
      <c r="V8" s="36"/>
      <c r="W8" s="36"/>
      <c r="X8" s="36"/>
      <c r="Y8" s="36"/>
    </row>
    <row r="9" spans="1:29" ht="25.35" customHeight="1" x14ac:dyDescent="0.2">
      <c r="A9" s="35" t="s">
        <v>440</v>
      </c>
      <c r="B9" s="36"/>
      <c r="C9" s="36"/>
      <c r="D9" s="36"/>
      <c r="E9" s="36"/>
      <c r="F9" s="36"/>
      <c r="G9" s="36"/>
      <c r="H9" s="36"/>
      <c r="I9" s="36"/>
      <c r="J9" s="36"/>
      <c r="K9" s="36"/>
      <c r="L9" s="36"/>
      <c r="M9" s="36"/>
      <c r="N9" s="36"/>
      <c r="O9" s="36"/>
      <c r="P9" s="36"/>
      <c r="Q9" s="36"/>
      <c r="R9" s="36"/>
      <c r="S9" s="36"/>
      <c r="T9" s="36"/>
      <c r="U9" s="36"/>
      <c r="V9" s="36"/>
      <c r="W9" s="36"/>
      <c r="X9" s="36"/>
      <c r="Y9" s="36"/>
    </row>
    <row r="10" spans="1:29" ht="25.35" customHeight="1" x14ac:dyDescent="0.2">
      <c r="A10" s="35" t="s">
        <v>437</v>
      </c>
      <c r="B10" s="36"/>
      <c r="C10" s="36"/>
      <c r="D10" s="36"/>
      <c r="E10" s="36"/>
      <c r="F10" s="36"/>
      <c r="G10" s="36"/>
      <c r="H10" s="36"/>
      <c r="I10" s="36"/>
      <c r="J10" s="36"/>
      <c r="K10" s="36"/>
      <c r="L10" s="36"/>
      <c r="M10" s="36"/>
      <c r="N10" s="36"/>
      <c r="O10" s="36"/>
      <c r="P10" s="36"/>
      <c r="Q10" s="36"/>
      <c r="R10" s="36"/>
      <c r="S10" s="36"/>
      <c r="T10" s="36"/>
      <c r="U10" s="36"/>
      <c r="V10" s="36"/>
      <c r="W10" s="36"/>
      <c r="X10" s="36"/>
      <c r="Y10" s="36"/>
    </row>
    <row r="11" spans="1:29" ht="25.35" customHeight="1" x14ac:dyDescent="0.2">
      <c r="A11" s="35" t="s">
        <v>436</v>
      </c>
      <c r="B11" s="36"/>
      <c r="C11" s="36"/>
      <c r="D11" s="36"/>
      <c r="E11" s="36"/>
      <c r="F11" s="36"/>
      <c r="G11" s="36"/>
      <c r="H11" s="36"/>
      <c r="I11" s="36"/>
      <c r="J11" s="36"/>
      <c r="K11" s="36"/>
      <c r="L11" s="36"/>
      <c r="M11" s="36"/>
      <c r="N11" s="36"/>
      <c r="O11" s="36"/>
      <c r="P11" s="36"/>
      <c r="Q11" s="36"/>
      <c r="R11" s="36"/>
      <c r="S11" s="36"/>
      <c r="T11" s="36"/>
      <c r="U11" s="36"/>
      <c r="V11" s="36"/>
      <c r="W11" s="36"/>
      <c r="X11" s="36"/>
      <c r="Y11" s="36"/>
    </row>
    <row r="13" spans="1:29" s="38" customFormat="1" ht="40.15" customHeight="1" x14ac:dyDescent="0.2">
      <c r="A13" s="37"/>
      <c r="B13" s="772" t="s">
        <v>1259</v>
      </c>
      <c r="C13" s="772"/>
      <c r="D13" s="772"/>
      <c r="E13" s="772"/>
      <c r="F13" s="772"/>
      <c r="G13" s="772"/>
      <c r="H13" s="772"/>
      <c r="I13" s="772"/>
      <c r="J13" s="772"/>
      <c r="K13" s="772"/>
      <c r="L13" s="772" t="s">
        <v>1260</v>
      </c>
      <c r="M13" s="772"/>
      <c r="N13" s="772"/>
      <c r="O13" s="772"/>
      <c r="P13" s="772"/>
      <c r="Q13" s="772"/>
      <c r="R13" s="772"/>
      <c r="S13" s="772"/>
      <c r="T13" s="772"/>
      <c r="U13" s="772"/>
      <c r="V13" s="772"/>
      <c r="W13" s="772"/>
      <c r="X13" s="772"/>
      <c r="Y13" s="772"/>
      <c r="Z13" s="772"/>
      <c r="AA13" s="772"/>
      <c r="AB13" s="772"/>
      <c r="AC13" s="772"/>
    </row>
    <row r="14" spans="1:29" ht="25.15" customHeight="1" x14ac:dyDescent="0.2">
      <c r="A14" s="39"/>
      <c r="B14" s="30" t="s">
        <v>1261</v>
      </c>
      <c r="C14" s="30" t="s">
        <v>1261</v>
      </c>
      <c r="D14" s="30" t="s">
        <v>1262</v>
      </c>
      <c r="E14" s="30" t="s">
        <v>1262</v>
      </c>
      <c r="F14" s="30" t="s">
        <v>1263</v>
      </c>
      <c r="G14" s="30" t="s">
        <v>1263</v>
      </c>
      <c r="H14" s="30" t="s">
        <v>1264</v>
      </c>
      <c r="I14" s="30" t="s">
        <v>1264</v>
      </c>
      <c r="J14" s="30" t="s">
        <v>1265</v>
      </c>
      <c r="K14" s="30" t="s">
        <v>1265</v>
      </c>
      <c r="L14" s="30" t="s">
        <v>1266</v>
      </c>
      <c r="M14" s="30" t="s">
        <v>1266</v>
      </c>
      <c r="N14" s="30" t="s">
        <v>1267</v>
      </c>
      <c r="O14" s="30" t="s">
        <v>1267</v>
      </c>
      <c r="P14" s="30" t="s">
        <v>1268</v>
      </c>
      <c r="Q14" s="30" t="s">
        <v>1268</v>
      </c>
      <c r="R14" s="30" t="s">
        <v>1269</v>
      </c>
      <c r="S14" s="30" t="s">
        <v>1269</v>
      </c>
      <c r="T14" s="30" t="s">
        <v>1270</v>
      </c>
      <c r="U14" s="30" t="s">
        <v>1270</v>
      </c>
      <c r="V14" s="30" t="s">
        <v>1271</v>
      </c>
      <c r="W14" s="30" t="s">
        <v>1271</v>
      </c>
      <c r="X14" s="30" t="s">
        <v>1272</v>
      </c>
      <c r="Y14" s="30" t="s">
        <v>1272</v>
      </c>
      <c r="Z14" s="30" t="s">
        <v>1273</v>
      </c>
      <c r="AA14" s="31" t="s">
        <v>1273</v>
      </c>
    </row>
    <row r="15" spans="1:29" ht="35.1" customHeight="1" x14ac:dyDescent="0.2">
      <c r="A15" s="40"/>
      <c r="B15" s="41" t="s">
        <v>1257</v>
      </c>
      <c r="C15" s="41" t="s">
        <v>1258</v>
      </c>
      <c r="D15" s="41" t="s">
        <v>1257</v>
      </c>
      <c r="E15" s="41" t="s">
        <v>1258</v>
      </c>
      <c r="F15" s="41" t="s">
        <v>1257</v>
      </c>
      <c r="G15" s="41" t="s">
        <v>1258</v>
      </c>
      <c r="H15" s="41" t="s">
        <v>1257</v>
      </c>
      <c r="I15" s="41" t="s">
        <v>1258</v>
      </c>
      <c r="J15" s="41" t="s">
        <v>1257</v>
      </c>
      <c r="K15" s="41" t="s">
        <v>1258</v>
      </c>
      <c r="L15" s="41" t="s">
        <v>1257</v>
      </c>
      <c r="M15" s="41" t="s">
        <v>1258</v>
      </c>
      <c r="N15" s="41" t="s">
        <v>1257</v>
      </c>
      <c r="O15" s="41" t="s">
        <v>1258</v>
      </c>
      <c r="P15" s="41" t="s">
        <v>1257</v>
      </c>
      <c r="Q15" s="41" t="s">
        <v>1258</v>
      </c>
      <c r="R15" s="41" t="s">
        <v>1257</v>
      </c>
      <c r="S15" s="41" t="s">
        <v>1258</v>
      </c>
      <c r="T15" s="41" t="s">
        <v>1257</v>
      </c>
      <c r="U15" s="41" t="s">
        <v>1258</v>
      </c>
      <c r="V15" s="41" t="s">
        <v>1257</v>
      </c>
      <c r="W15" s="41" t="s">
        <v>1258</v>
      </c>
      <c r="X15" s="41" t="s">
        <v>1257</v>
      </c>
      <c r="Y15" s="41" t="s">
        <v>1258</v>
      </c>
      <c r="Z15" s="41" t="s">
        <v>1257</v>
      </c>
      <c r="AA15" s="42" t="s">
        <v>1258</v>
      </c>
    </row>
    <row r="16" spans="1:29" ht="25.35" customHeight="1" x14ac:dyDescent="0.2">
      <c r="A16" s="35" t="s">
        <v>439</v>
      </c>
      <c r="B16" s="36"/>
      <c r="C16" s="36"/>
      <c r="D16" s="36"/>
      <c r="E16" s="36"/>
      <c r="F16" s="36"/>
      <c r="G16" s="36"/>
      <c r="H16" s="36"/>
      <c r="I16" s="36"/>
      <c r="J16" s="36"/>
      <c r="K16" s="36"/>
      <c r="L16" s="36"/>
      <c r="M16" s="36"/>
      <c r="N16" s="36"/>
      <c r="O16" s="36"/>
      <c r="P16" s="36"/>
      <c r="Q16" s="36"/>
      <c r="R16" s="36"/>
      <c r="S16" s="36"/>
      <c r="T16" s="36"/>
      <c r="U16" s="36"/>
      <c r="V16" s="36"/>
      <c r="W16" s="36"/>
      <c r="X16" s="36"/>
      <c r="Y16" s="36"/>
      <c r="Z16" s="36"/>
      <c r="AA16" s="36"/>
    </row>
    <row r="17" spans="1:29" ht="25.35" customHeight="1" x14ac:dyDescent="0.2">
      <c r="A17" s="35" t="s">
        <v>438</v>
      </c>
      <c r="B17" s="36"/>
      <c r="C17" s="36"/>
      <c r="D17" s="36"/>
      <c r="E17" s="36"/>
      <c r="F17" s="36"/>
      <c r="G17" s="36"/>
      <c r="H17" s="36"/>
      <c r="I17" s="36"/>
      <c r="J17" s="36"/>
      <c r="K17" s="36"/>
      <c r="L17" s="36"/>
      <c r="M17" s="36"/>
      <c r="N17" s="36"/>
      <c r="O17" s="36"/>
      <c r="P17" s="36"/>
      <c r="Q17" s="36"/>
      <c r="R17" s="36"/>
      <c r="S17" s="36"/>
      <c r="T17" s="36"/>
      <c r="U17" s="36"/>
      <c r="V17" s="36"/>
      <c r="W17" s="36"/>
      <c r="X17" s="36"/>
      <c r="Y17" s="36"/>
      <c r="Z17" s="36"/>
      <c r="AA17" s="36"/>
    </row>
    <row r="18" spans="1:29" ht="25.35" customHeight="1" x14ac:dyDescent="0.2">
      <c r="A18" s="35" t="s">
        <v>440</v>
      </c>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row>
    <row r="19" spans="1:29" ht="25.35" customHeight="1" x14ac:dyDescent="0.2">
      <c r="A19" s="35" t="s">
        <v>437</v>
      </c>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row>
    <row r="20" spans="1:29" ht="25.35" customHeight="1" x14ac:dyDescent="0.2">
      <c r="A20" s="35" t="s">
        <v>436</v>
      </c>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row>
    <row r="21" spans="1:29" ht="25.35" customHeight="1" x14ac:dyDescent="0.25">
      <c r="A21" s="43" t="s">
        <v>1274</v>
      </c>
      <c r="B21" s="44" t="s">
        <v>1274</v>
      </c>
      <c r="C21" s="44" t="s">
        <v>1274</v>
      </c>
      <c r="D21" s="44" t="s">
        <v>1274</v>
      </c>
      <c r="E21" s="44" t="s">
        <v>1274</v>
      </c>
      <c r="F21" s="44" t="s">
        <v>1274</v>
      </c>
      <c r="G21" s="44" t="s">
        <v>1274</v>
      </c>
      <c r="H21" s="44" t="s">
        <v>1274</v>
      </c>
      <c r="I21" s="44" t="s">
        <v>1274</v>
      </c>
      <c r="J21" s="44" t="s">
        <v>1274</v>
      </c>
      <c r="K21" s="44" t="s">
        <v>1274</v>
      </c>
      <c r="L21" s="44" t="s">
        <v>1274</v>
      </c>
      <c r="M21" s="44" t="s">
        <v>1274</v>
      </c>
      <c r="N21" s="44" t="s">
        <v>1274</v>
      </c>
      <c r="O21" s="44" t="s">
        <v>1274</v>
      </c>
      <c r="P21" s="44"/>
      <c r="Q21" s="44"/>
      <c r="R21" s="44" t="s">
        <v>1274</v>
      </c>
      <c r="S21" s="44" t="s">
        <v>1274</v>
      </c>
      <c r="T21" s="44" t="s">
        <v>1274</v>
      </c>
      <c r="U21" s="44" t="s">
        <v>1274</v>
      </c>
      <c r="V21" s="44" t="s">
        <v>1274</v>
      </c>
      <c r="W21" s="44" t="s">
        <v>1274</v>
      </c>
      <c r="X21" s="44" t="s">
        <v>1274</v>
      </c>
      <c r="Y21" s="44" t="s">
        <v>1274</v>
      </c>
      <c r="Z21" s="44" t="s">
        <v>1274</v>
      </c>
      <c r="AA21" s="44" t="s">
        <v>1274</v>
      </c>
      <c r="AB21" s="44" t="s">
        <v>1274</v>
      </c>
      <c r="AC21" s="44" t="s">
        <v>1274</v>
      </c>
    </row>
    <row r="22" spans="1:29" ht="25.35" customHeight="1" x14ac:dyDescent="0.25">
      <c r="A22" s="45" t="s">
        <v>1275</v>
      </c>
    </row>
    <row r="23" spans="1:29" ht="25.35" customHeight="1" x14ac:dyDescent="0.25">
      <c r="A23" s="45" t="s">
        <v>1276</v>
      </c>
    </row>
    <row r="24" spans="1:29" ht="25.35" customHeight="1" x14ac:dyDescent="0.25">
      <c r="A24" s="45" t="s">
        <v>1277</v>
      </c>
    </row>
    <row r="25" spans="1:29" ht="25.35" customHeight="1" x14ac:dyDescent="0.25">
      <c r="A25" s="45"/>
    </row>
    <row r="26" spans="1:29" ht="25.35" customHeight="1" x14ac:dyDescent="0.25">
      <c r="A26" s="46" t="s">
        <v>1278</v>
      </c>
    </row>
    <row r="27" spans="1:29" ht="25.35" customHeight="1" x14ac:dyDescent="0.25">
      <c r="A27" s="47" t="s">
        <v>1279</v>
      </c>
    </row>
    <row r="28" spans="1:29" ht="25.35" customHeight="1" x14ac:dyDescent="0.25">
      <c r="A28" s="47"/>
    </row>
    <row r="29" spans="1:29" ht="25.35" customHeight="1" x14ac:dyDescent="0.2">
      <c r="A29" s="48"/>
    </row>
    <row r="30" spans="1:29" ht="25.35" customHeight="1" x14ac:dyDescent="0.25">
      <c r="A30" s="49" t="s">
        <v>1280</v>
      </c>
    </row>
    <row r="31" spans="1:29" ht="25.35" customHeight="1" x14ac:dyDescent="0.2">
      <c r="A31" s="50" t="s">
        <v>1281</v>
      </c>
    </row>
    <row r="32" spans="1:29" ht="25.35" customHeight="1" x14ac:dyDescent="0.2">
      <c r="A32" s="50" t="s">
        <v>1282</v>
      </c>
    </row>
    <row r="33" spans="1:1" ht="25.35" customHeight="1" x14ac:dyDescent="0.2">
      <c r="A33" s="50"/>
    </row>
    <row r="34" spans="1:1" ht="25.35" customHeight="1" x14ac:dyDescent="0.25">
      <c r="A34" s="49" t="s">
        <v>1283</v>
      </c>
    </row>
    <row r="35" spans="1:1" ht="25.35" customHeight="1" x14ac:dyDescent="0.2">
      <c r="A35" s="50" t="s">
        <v>1284</v>
      </c>
    </row>
    <row r="36" spans="1:1" ht="25.35" customHeight="1" x14ac:dyDescent="0.2">
      <c r="A36" s="50"/>
    </row>
    <row r="37" spans="1:1" ht="25.35" customHeight="1" x14ac:dyDescent="0.25">
      <c r="A37" s="49" t="s">
        <v>1285</v>
      </c>
    </row>
    <row r="38" spans="1:1" ht="25.35" customHeight="1" x14ac:dyDescent="0.2">
      <c r="A38" s="51" t="s">
        <v>1286</v>
      </c>
    </row>
    <row r="39" spans="1:1" ht="25.35" customHeight="1" x14ac:dyDescent="0.2">
      <c r="A39" s="50" t="s">
        <v>1287</v>
      </c>
    </row>
    <row r="40" spans="1:1" ht="25.35" customHeight="1" x14ac:dyDescent="0.2">
      <c r="A40" s="51" t="s">
        <v>208</v>
      </c>
    </row>
    <row r="41" spans="1:1" ht="25.35" customHeight="1" x14ac:dyDescent="0.2">
      <c r="A41" s="50" t="s">
        <v>1288</v>
      </c>
    </row>
    <row r="42" spans="1:1" ht="25.35" customHeight="1" x14ac:dyDescent="0.2">
      <c r="A42" s="50" t="s">
        <v>1289</v>
      </c>
    </row>
    <row r="43" spans="1:1" ht="25.35" customHeight="1" x14ac:dyDescent="0.2">
      <c r="A43" s="50" t="s">
        <v>1290</v>
      </c>
    </row>
    <row r="44" spans="1:1" ht="25.35" customHeight="1" x14ac:dyDescent="0.2">
      <c r="A44" s="52" t="s">
        <v>1291</v>
      </c>
    </row>
    <row r="45" spans="1:1" ht="25.35" customHeight="1" x14ac:dyDescent="0.2">
      <c r="A45" s="53" t="s">
        <v>1292</v>
      </c>
    </row>
    <row r="46" spans="1:1" ht="25.35" customHeight="1" x14ac:dyDescent="0.2">
      <c r="A46" s="51" t="s">
        <v>1293</v>
      </c>
    </row>
    <row r="47" spans="1:1" ht="25.35" customHeight="1" x14ac:dyDescent="0.2">
      <c r="A47" s="50" t="s">
        <v>1294</v>
      </c>
    </row>
    <row r="48" spans="1:1" ht="25.35" customHeight="1" x14ac:dyDescent="0.2">
      <c r="A48" s="50" t="s">
        <v>1295</v>
      </c>
    </row>
    <row r="49" spans="1:1" ht="25.35" customHeight="1" x14ac:dyDescent="0.2">
      <c r="A49" s="50" t="s">
        <v>1296</v>
      </c>
    </row>
    <row r="50" spans="1:1" ht="25.35" customHeight="1" x14ac:dyDescent="0.2">
      <c r="A50" s="50"/>
    </row>
    <row r="51" spans="1:1" ht="25.35" customHeight="1" x14ac:dyDescent="0.25">
      <c r="A51" s="49" t="s">
        <v>1297</v>
      </c>
    </row>
    <row r="52" spans="1:1" ht="25.35" customHeight="1" x14ac:dyDescent="0.2">
      <c r="A52" s="50" t="s">
        <v>1298</v>
      </c>
    </row>
    <row r="53" spans="1:1" ht="25.35" customHeight="1" x14ac:dyDescent="0.2">
      <c r="A53" s="53" t="s">
        <v>1299</v>
      </c>
    </row>
    <row r="54" spans="1:1" ht="25.35" customHeight="1" x14ac:dyDescent="0.2">
      <c r="A54" s="50"/>
    </row>
    <row r="55" spans="1:1" ht="25.35" customHeight="1" x14ac:dyDescent="0.25">
      <c r="A55" s="49" t="s">
        <v>1300</v>
      </c>
    </row>
    <row r="56" spans="1:1" ht="25.35" customHeight="1" x14ac:dyDescent="0.2">
      <c r="A56" s="50" t="s">
        <v>1301</v>
      </c>
    </row>
    <row r="57" spans="1:1" ht="25.35" customHeight="1" x14ac:dyDescent="0.2">
      <c r="A57" s="50" t="s">
        <v>1302</v>
      </c>
    </row>
    <row r="58" spans="1:1" ht="25.35" customHeight="1" x14ac:dyDescent="0.2">
      <c r="A58" s="54"/>
    </row>
    <row r="59" spans="1:1" ht="25.35" customHeight="1" x14ac:dyDescent="0.25">
      <c r="A59" s="49" t="s">
        <v>1303</v>
      </c>
    </row>
    <row r="60" spans="1:1" ht="25.35" customHeight="1" x14ac:dyDescent="0.2">
      <c r="A60" s="50" t="s">
        <v>1304</v>
      </c>
    </row>
    <row r="61" spans="1:1" ht="25.35" customHeight="1" x14ac:dyDescent="0.2">
      <c r="A61" s="50" t="s">
        <v>1299</v>
      </c>
    </row>
    <row r="62" spans="1:1" ht="25.35" customHeight="1" x14ac:dyDescent="0.2">
      <c r="A62" s="50" t="s">
        <v>1305</v>
      </c>
    </row>
    <row r="63" spans="1:1" ht="25.35" customHeight="1" x14ac:dyDescent="0.2">
      <c r="A63" s="50" t="s">
        <v>1302</v>
      </c>
    </row>
    <row r="64" spans="1:1" ht="25.35" customHeight="1" x14ac:dyDescent="0.2">
      <c r="A64" s="50"/>
    </row>
    <row r="65" spans="1:1" ht="25.35" customHeight="1" x14ac:dyDescent="0.25">
      <c r="A65" s="55" t="s">
        <v>1306</v>
      </c>
    </row>
    <row r="66" spans="1:1" ht="25.35" customHeight="1" x14ac:dyDescent="0.2">
      <c r="A66" s="51" t="s">
        <v>1307</v>
      </c>
    </row>
    <row r="67" spans="1:1" ht="25.35" customHeight="1" x14ac:dyDescent="0.2">
      <c r="A67" s="50" t="s">
        <v>1302</v>
      </c>
    </row>
    <row r="68" spans="1:1" ht="25.35" customHeight="1" x14ac:dyDescent="0.2">
      <c r="A68" s="51" t="s">
        <v>1308</v>
      </c>
    </row>
    <row r="69" spans="1:1" ht="25.35" customHeight="1" x14ac:dyDescent="0.2">
      <c r="A69" s="50" t="s">
        <v>1302</v>
      </c>
    </row>
    <row r="70" spans="1:1" ht="25.35" customHeight="1" x14ac:dyDescent="0.2">
      <c r="A70" s="51" t="s">
        <v>1309</v>
      </c>
    </row>
    <row r="71" spans="1:1" ht="25.35" customHeight="1" x14ac:dyDescent="0.2">
      <c r="A71" s="50" t="s">
        <v>1302</v>
      </c>
    </row>
    <row r="72" spans="1:1" ht="25.35" customHeight="1" x14ac:dyDescent="0.2">
      <c r="A72" s="51" t="s">
        <v>1310</v>
      </c>
    </row>
    <row r="73" spans="1:1" ht="25.35" customHeight="1" x14ac:dyDescent="0.2">
      <c r="A73" s="50" t="s">
        <v>1302</v>
      </c>
    </row>
    <row r="74" spans="1:1" ht="25.35" customHeight="1" x14ac:dyDescent="0.2">
      <c r="A74" s="56" t="s">
        <v>1311</v>
      </c>
    </row>
    <row r="75" spans="1:1" ht="25.35" customHeight="1" x14ac:dyDescent="0.2">
      <c r="A75" s="50" t="s">
        <v>1312</v>
      </c>
    </row>
    <row r="76" spans="1:1" ht="25.35" customHeight="1" x14ac:dyDescent="0.2">
      <c r="A76" s="50" t="s">
        <v>1313</v>
      </c>
    </row>
    <row r="77" spans="1:1" ht="25.35" customHeight="1" x14ac:dyDescent="0.2">
      <c r="A77" s="56" t="s">
        <v>1314</v>
      </c>
    </row>
    <row r="78" spans="1:1" ht="25.35" customHeight="1" x14ac:dyDescent="0.2">
      <c r="A78" s="50" t="s">
        <v>1299</v>
      </c>
    </row>
    <row r="79" spans="1:1" ht="25.35" customHeight="1" x14ac:dyDescent="0.2">
      <c r="A79" s="50" t="s">
        <v>1315</v>
      </c>
    </row>
    <row r="80" spans="1:1" ht="25.35" customHeight="1" x14ac:dyDescent="0.2">
      <c r="A80" s="50" t="s">
        <v>1316</v>
      </c>
    </row>
    <row r="81" spans="1:1" ht="25.35" customHeight="1" x14ac:dyDescent="0.2">
      <c r="A81" s="50" t="s">
        <v>1317</v>
      </c>
    </row>
    <row r="82" spans="1:1" ht="25.35" customHeight="1" x14ac:dyDescent="0.2">
      <c r="A82" s="50" t="s">
        <v>1302</v>
      </c>
    </row>
    <row r="83" spans="1:1" ht="25.35" customHeight="1" x14ac:dyDescent="0.2">
      <c r="A83" s="50"/>
    </row>
    <row r="84" spans="1:1" ht="25.35" customHeight="1" x14ac:dyDescent="0.25">
      <c r="A84" s="55" t="s">
        <v>1318</v>
      </c>
    </row>
    <row r="85" spans="1:1" ht="25.35" customHeight="1" x14ac:dyDescent="0.2">
      <c r="A85" s="57" t="s">
        <v>1319</v>
      </c>
    </row>
    <row r="86" spans="1:1" ht="25.35" customHeight="1" x14ac:dyDescent="0.2">
      <c r="A86" s="58" t="s">
        <v>1320</v>
      </c>
    </row>
    <row r="87" spans="1:1" ht="25.35" customHeight="1" x14ac:dyDescent="0.2">
      <c r="A87" s="58" t="s">
        <v>1321</v>
      </c>
    </row>
    <row r="88" spans="1:1" ht="25.35" customHeight="1" x14ac:dyDescent="0.2">
      <c r="A88" s="57"/>
    </row>
    <row r="89" spans="1:1" ht="25.35" customHeight="1" x14ac:dyDescent="0.25">
      <c r="A89" s="55" t="s">
        <v>1322</v>
      </c>
    </row>
    <row r="90" spans="1:1" ht="25.35" customHeight="1" x14ac:dyDescent="0.2">
      <c r="A90" s="57" t="s">
        <v>1323</v>
      </c>
    </row>
    <row r="91" spans="1:1" ht="25.35" customHeight="1" x14ac:dyDescent="0.2">
      <c r="A91" s="57" t="s">
        <v>1324</v>
      </c>
    </row>
    <row r="92" spans="1:1" ht="25.35" customHeight="1" x14ac:dyDescent="0.2">
      <c r="A92" s="57"/>
    </row>
    <row r="93" spans="1:1" ht="25.35" customHeight="1" x14ac:dyDescent="0.25">
      <c r="A93" s="49" t="s">
        <v>1325</v>
      </c>
    </row>
    <row r="94" spans="1:1" ht="25.35" customHeight="1" x14ac:dyDescent="0.2">
      <c r="A94" s="50" t="s">
        <v>1326</v>
      </c>
    </row>
    <row r="95" spans="1:1" ht="25.35" customHeight="1" x14ac:dyDescent="0.2">
      <c r="A95" s="50" t="s">
        <v>1327</v>
      </c>
    </row>
    <row r="96" spans="1:1" ht="25.35" customHeight="1" x14ac:dyDescent="0.2">
      <c r="A96" s="50" t="s">
        <v>1328</v>
      </c>
    </row>
    <row r="97" spans="1:1" ht="25.35" customHeight="1" x14ac:dyDescent="0.2">
      <c r="A97" s="50"/>
    </row>
    <row r="98" spans="1:1" ht="25.35" customHeight="1" x14ac:dyDescent="0.25">
      <c r="A98" s="49" t="s">
        <v>1329</v>
      </c>
    </row>
    <row r="99" spans="1:1" ht="25.35" customHeight="1" x14ac:dyDescent="0.2">
      <c r="A99" s="50" t="s">
        <v>1330</v>
      </c>
    </row>
    <row r="100" spans="1:1" ht="25.35" customHeight="1" x14ac:dyDescent="0.2">
      <c r="A100" s="50" t="s">
        <v>1331</v>
      </c>
    </row>
    <row r="101" spans="1:1" ht="25.35" customHeight="1" x14ac:dyDescent="0.2">
      <c r="A101" s="50" t="s">
        <v>1332</v>
      </c>
    </row>
    <row r="102" spans="1:1" ht="25.35" customHeight="1" x14ac:dyDescent="0.25">
      <c r="A102" s="49"/>
    </row>
    <row r="103" spans="1:1" ht="25.35" customHeight="1" x14ac:dyDescent="0.25">
      <c r="A103" s="49" t="s">
        <v>1333</v>
      </c>
    </row>
    <row r="104" spans="1:1" ht="25.35" customHeight="1" x14ac:dyDescent="0.2">
      <c r="A104" s="50" t="s">
        <v>1334</v>
      </c>
    </row>
    <row r="105" spans="1:1" ht="25.35" customHeight="1" x14ac:dyDescent="0.2">
      <c r="A105" s="50" t="s">
        <v>1335</v>
      </c>
    </row>
    <row r="106" spans="1:1" ht="25.35" customHeight="1" x14ac:dyDescent="0.2">
      <c r="A106" s="50" t="s">
        <v>1336</v>
      </c>
    </row>
    <row r="107" spans="1:1" ht="25.35" customHeight="1" x14ac:dyDescent="0.25">
      <c r="A107" s="49"/>
    </row>
    <row r="108" spans="1:1" ht="25.35" customHeight="1" x14ac:dyDescent="0.25">
      <c r="A108" s="49" t="s">
        <v>1337</v>
      </c>
    </row>
    <row r="109" spans="1:1" ht="25.35" customHeight="1" x14ac:dyDescent="0.2">
      <c r="A109" s="50" t="s">
        <v>1338</v>
      </c>
    </row>
    <row r="110" spans="1:1" ht="25.35" customHeight="1" x14ac:dyDescent="0.2">
      <c r="A110" s="50" t="s">
        <v>1339</v>
      </c>
    </row>
    <row r="111" spans="1:1" ht="25.35" customHeight="1" x14ac:dyDescent="0.2">
      <c r="A111" s="50"/>
    </row>
    <row r="112" spans="1:1" ht="25.35" customHeight="1" x14ac:dyDescent="0.25">
      <c r="A112" s="49" t="s">
        <v>1340</v>
      </c>
    </row>
    <row r="113" spans="1:1" ht="25.35" customHeight="1" x14ac:dyDescent="0.2">
      <c r="A113" s="51" t="s">
        <v>1341</v>
      </c>
    </row>
    <row r="114" spans="1:1" ht="25.35" customHeight="1" x14ac:dyDescent="0.2">
      <c r="A114" s="50" t="s">
        <v>1342</v>
      </c>
    </row>
    <row r="115" spans="1:1" ht="25.35" customHeight="1" x14ac:dyDescent="0.2">
      <c r="A115" s="51" t="s">
        <v>1343</v>
      </c>
    </row>
    <row r="116" spans="1:1" ht="25.35" customHeight="1" x14ac:dyDescent="0.2">
      <c r="A116" s="50" t="s">
        <v>1344</v>
      </c>
    </row>
    <row r="117" spans="1:1" ht="25.35" customHeight="1" x14ac:dyDescent="0.2">
      <c r="A117" s="59" t="s">
        <v>1345</v>
      </c>
    </row>
    <row r="118" spans="1:1" ht="25.35" customHeight="1" x14ac:dyDescent="0.2">
      <c r="A118" s="50" t="s">
        <v>1342</v>
      </c>
    </row>
    <row r="119" spans="1:1" ht="25.35" customHeight="1" x14ac:dyDescent="0.2">
      <c r="A119" s="50"/>
    </row>
    <row r="120" spans="1:1" ht="25.35" customHeight="1" x14ac:dyDescent="0.25">
      <c r="A120" s="49" t="s">
        <v>1346</v>
      </c>
    </row>
    <row r="121" spans="1:1" ht="25.35" customHeight="1" x14ac:dyDescent="0.2">
      <c r="A121" s="50" t="s">
        <v>1347</v>
      </c>
    </row>
    <row r="122" spans="1:1" ht="25.35" customHeight="1" x14ac:dyDescent="0.2">
      <c r="A122" s="50" t="s">
        <v>1348</v>
      </c>
    </row>
    <row r="123" spans="1:1" ht="25.35" customHeight="1" x14ac:dyDescent="0.2">
      <c r="A123" s="50" t="s">
        <v>1349</v>
      </c>
    </row>
    <row r="124" spans="1:1" ht="25.35" customHeight="1" x14ac:dyDescent="0.2">
      <c r="A124" s="50"/>
    </row>
    <row r="125" spans="1:1" ht="25.35" customHeight="1" x14ac:dyDescent="0.25">
      <c r="A125" s="49" t="s">
        <v>1350</v>
      </c>
    </row>
    <row r="126" spans="1:1" ht="25.35" customHeight="1" x14ac:dyDescent="0.2">
      <c r="A126" s="50" t="s">
        <v>1347</v>
      </c>
    </row>
    <row r="127" spans="1:1" ht="25.35" customHeight="1" x14ac:dyDescent="0.2">
      <c r="A127" s="50" t="s">
        <v>1351</v>
      </c>
    </row>
    <row r="128" spans="1:1" ht="25.35" customHeight="1" x14ac:dyDescent="0.2">
      <c r="A128" s="50"/>
    </row>
    <row r="129" spans="1:1" ht="25.35" customHeight="1" x14ac:dyDescent="0.25">
      <c r="A129" s="49" t="s">
        <v>1352</v>
      </c>
    </row>
    <row r="130" spans="1:1" ht="25.35" customHeight="1" x14ac:dyDescent="0.2">
      <c r="A130" s="50" t="s">
        <v>1353</v>
      </c>
    </row>
    <row r="131" spans="1:1" ht="25.35" customHeight="1" x14ac:dyDescent="0.2">
      <c r="A131" s="50" t="s">
        <v>1354</v>
      </c>
    </row>
    <row r="132" spans="1:1" ht="25.35" customHeight="1" x14ac:dyDescent="0.2">
      <c r="A132" s="50"/>
    </row>
    <row r="133" spans="1:1" ht="25.35" customHeight="1" x14ac:dyDescent="0.25">
      <c r="A133" s="49" t="s">
        <v>1355</v>
      </c>
    </row>
    <row r="134" spans="1:1" ht="25.35" customHeight="1" x14ac:dyDescent="0.2">
      <c r="A134" s="50" t="s">
        <v>1356</v>
      </c>
    </row>
    <row r="135" spans="1:1" ht="25.35" customHeight="1" x14ac:dyDescent="0.2">
      <c r="A135" s="50" t="s">
        <v>1357</v>
      </c>
    </row>
    <row r="136" spans="1:1" ht="25.35" customHeight="1" x14ac:dyDescent="0.2">
      <c r="A136" s="50"/>
    </row>
    <row r="137" spans="1:1" ht="25.35" customHeight="1" x14ac:dyDescent="0.25">
      <c r="A137" s="49" t="s">
        <v>1358</v>
      </c>
    </row>
    <row r="138" spans="1:1" ht="25.35" customHeight="1" x14ac:dyDescent="0.2">
      <c r="A138" s="50" t="s">
        <v>1359</v>
      </c>
    </row>
    <row r="139" spans="1:1" ht="25.35" customHeight="1" x14ac:dyDescent="0.2">
      <c r="A139" s="50" t="s">
        <v>1360</v>
      </c>
    </row>
    <row r="140" spans="1:1" ht="25.35" customHeight="1" x14ac:dyDescent="0.2">
      <c r="A140" s="50"/>
    </row>
    <row r="141" spans="1:1" ht="25.35" customHeight="1" x14ac:dyDescent="0.25">
      <c r="A141" s="49" t="s">
        <v>1361</v>
      </c>
    </row>
    <row r="142" spans="1:1" ht="25.35" customHeight="1" x14ac:dyDescent="0.2">
      <c r="A142" s="50" t="s">
        <v>1362</v>
      </c>
    </row>
    <row r="143" spans="1:1" ht="25.35" customHeight="1" x14ac:dyDescent="0.2">
      <c r="A143" s="50" t="s">
        <v>1363</v>
      </c>
    </row>
    <row r="144" spans="1:1" ht="25.35" customHeight="1" x14ac:dyDescent="0.2">
      <c r="A144" s="50"/>
    </row>
    <row r="145" spans="1:1" ht="25.35" customHeight="1" x14ac:dyDescent="0.25">
      <c r="A145" s="49" t="s">
        <v>1364</v>
      </c>
    </row>
    <row r="146" spans="1:1" ht="25.35" customHeight="1" x14ac:dyDescent="0.2">
      <c r="A146" s="50" t="s">
        <v>1365</v>
      </c>
    </row>
    <row r="147" spans="1:1" ht="25.35" customHeight="1" x14ac:dyDescent="0.2">
      <c r="A147" s="50"/>
    </row>
    <row r="148" spans="1:1" ht="25.35" customHeight="1" x14ac:dyDescent="0.25">
      <c r="A148" s="49" t="s">
        <v>1366</v>
      </c>
    </row>
    <row r="149" spans="1:1" ht="25.35" customHeight="1" x14ac:dyDescent="0.2">
      <c r="A149" s="50" t="s">
        <v>1367</v>
      </c>
    </row>
    <row r="150" spans="1:1" ht="25.35" customHeight="1" x14ac:dyDescent="0.2">
      <c r="A150" s="50"/>
    </row>
    <row r="151" spans="1:1" ht="25.35" customHeight="1" x14ac:dyDescent="0.25">
      <c r="A151" s="49" t="s">
        <v>1368</v>
      </c>
    </row>
    <row r="152" spans="1:1" ht="25.35" customHeight="1" x14ac:dyDescent="0.2">
      <c r="A152" s="50" t="s">
        <v>1369</v>
      </c>
    </row>
    <row r="153" spans="1:1" ht="25.35" customHeight="1" x14ac:dyDescent="0.2">
      <c r="A153" s="50" t="s">
        <v>1370</v>
      </c>
    </row>
    <row r="154" spans="1:1" ht="25.35" customHeight="1" x14ac:dyDescent="0.25">
      <c r="A154" s="49"/>
    </row>
    <row r="155" spans="1:1" ht="25.35" customHeight="1" x14ac:dyDescent="0.25">
      <c r="A155" s="49" t="s">
        <v>1371</v>
      </c>
    </row>
    <row r="156" spans="1:1" ht="25.35" customHeight="1" x14ac:dyDescent="0.2">
      <c r="A156" s="50" t="s">
        <v>1372</v>
      </c>
    </row>
    <row r="157" spans="1:1" ht="25.35" customHeight="1" x14ac:dyDescent="0.25">
      <c r="A157" s="49"/>
    </row>
    <row r="158" spans="1:1" ht="25.35" customHeight="1" x14ac:dyDescent="0.25">
      <c r="A158" s="49" t="s">
        <v>1373</v>
      </c>
    </row>
    <row r="159" spans="1:1" ht="25.35" customHeight="1" x14ac:dyDescent="0.2">
      <c r="A159" s="50" t="s">
        <v>1374</v>
      </c>
    </row>
    <row r="160" spans="1:1" ht="25.35" customHeight="1" x14ac:dyDescent="0.25">
      <c r="A160" s="49"/>
    </row>
    <row r="161" spans="1:1" ht="25.35" customHeight="1" x14ac:dyDescent="0.25">
      <c r="A161" s="49" t="s">
        <v>1375</v>
      </c>
    </row>
    <row r="162" spans="1:1" ht="25.35" customHeight="1" x14ac:dyDescent="0.2">
      <c r="A162" s="50" t="s">
        <v>1376</v>
      </c>
    </row>
    <row r="163" spans="1:1" ht="25.35" customHeight="1" x14ac:dyDescent="0.2">
      <c r="A163" s="50" t="s">
        <v>1377</v>
      </c>
    </row>
    <row r="164" spans="1:1" ht="25.35" customHeight="1" x14ac:dyDescent="0.2">
      <c r="A164" s="50" t="s">
        <v>1378</v>
      </c>
    </row>
  </sheetData>
  <mergeCells count="6">
    <mergeCell ref="A1:AC1"/>
    <mergeCell ref="A2:AC2"/>
    <mergeCell ref="B4:O4"/>
    <mergeCell ref="R4:Y4"/>
    <mergeCell ref="B13:K13"/>
    <mergeCell ref="L13:AC1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indexed="17"/>
    <pageSetUpPr autoPageBreaks="0"/>
  </sheetPr>
  <dimension ref="A4:Z215"/>
  <sheetViews>
    <sheetView showGridLines="0" showRowColHeaders="0" zoomScaleNormal="100" workbookViewId="0">
      <pane ySplit="8" topLeftCell="A9" activePane="bottomLeft" state="frozen"/>
      <selection activeCell="R2" sqref="R2"/>
      <selection pane="bottomLeft" activeCell="B2" sqref="B2"/>
    </sheetView>
  </sheetViews>
  <sheetFormatPr defaultColWidth="9.28515625" defaultRowHeight="12.75" x14ac:dyDescent="0.2"/>
  <cols>
    <col min="1" max="1" width="3.7109375" style="316" customWidth="1"/>
    <col min="2" max="2" width="13.7109375" style="317" customWidth="1"/>
    <col min="3" max="3" width="14" style="317" customWidth="1"/>
    <col min="4" max="4" width="105.7109375" style="318" customWidth="1"/>
    <col min="5" max="12" width="9.28515625" style="319"/>
    <col min="13" max="16384" width="9.28515625" style="248"/>
  </cols>
  <sheetData>
    <row r="4" spans="1:4" x14ac:dyDescent="0.2">
      <c r="D4" s="320"/>
    </row>
    <row r="5" spans="1:4" x14ac:dyDescent="0.2">
      <c r="D5" s="320"/>
    </row>
    <row r="6" spans="1:4" s="507" customFormat="1" ht="22.5" x14ac:dyDescent="0.3">
      <c r="A6" s="321"/>
      <c r="B6" s="773" t="s">
        <v>204</v>
      </c>
      <c r="C6" s="774"/>
      <c r="D6" s="774"/>
    </row>
    <row r="7" spans="1:4" s="310" customFormat="1" x14ac:dyDescent="0.2">
      <c r="A7" s="322" t="s">
        <v>2270</v>
      </c>
      <c r="B7" s="323"/>
      <c r="C7" s="324"/>
      <c r="D7" s="418" t="s">
        <v>2280</v>
      </c>
    </row>
    <row r="8" spans="1:4" s="329" customFormat="1" ht="20.25" customHeight="1" x14ac:dyDescent="0.25">
      <c r="A8" s="325" t="s">
        <v>167</v>
      </c>
      <c r="B8" s="326" t="s">
        <v>105</v>
      </c>
      <c r="C8" s="327" t="s">
        <v>106</v>
      </c>
      <c r="D8" s="328" t="s">
        <v>168</v>
      </c>
    </row>
    <row r="9" spans="1:4" s="310" customFormat="1" ht="114" customHeight="1" x14ac:dyDescent="0.2">
      <c r="A9" s="414">
        <v>1</v>
      </c>
      <c r="B9" s="330" t="s">
        <v>480</v>
      </c>
      <c r="C9" s="330" t="s">
        <v>481</v>
      </c>
      <c r="D9" s="331" t="s">
        <v>2205</v>
      </c>
    </row>
    <row r="10" spans="1:4" s="310" customFormat="1" ht="66" customHeight="1" x14ac:dyDescent="0.2">
      <c r="A10" s="414">
        <v>2</v>
      </c>
      <c r="B10" s="330" t="s">
        <v>130</v>
      </c>
      <c r="C10" s="330" t="s">
        <v>2050</v>
      </c>
      <c r="D10" s="331" t="s">
        <v>2223</v>
      </c>
    </row>
    <row r="11" spans="1:4" s="310" customFormat="1" ht="66" customHeight="1" x14ac:dyDescent="0.2">
      <c r="A11" s="414">
        <v>3</v>
      </c>
      <c r="B11" s="330" t="s">
        <v>130</v>
      </c>
      <c r="C11" s="330" t="s">
        <v>55</v>
      </c>
      <c r="D11" s="331" t="s">
        <v>2223</v>
      </c>
    </row>
    <row r="12" spans="1:4" s="310" customFormat="1" ht="114" customHeight="1" x14ac:dyDescent="0.2">
      <c r="A12" s="414">
        <v>4</v>
      </c>
      <c r="B12" s="330" t="s">
        <v>131</v>
      </c>
      <c r="C12" s="330" t="s">
        <v>56</v>
      </c>
      <c r="D12" s="331" t="s">
        <v>2208</v>
      </c>
    </row>
    <row r="13" spans="1:4" s="310" customFormat="1" ht="62.45" customHeight="1" x14ac:dyDescent="0.2">
      <c r="A13" s="414">
        <v>5</v>
      </c>
      <c r="B13" s="330" t="s">
        <v>107</v>
      </c>
      <c r="C13" s="330" t="s">
        <v>108</v>
      </c>
      <c r="D13" s="331" t="s">
        <v>2223</v>
      </c>
    </row>
    <row r="14" spans="1:4" s="310" customFormat="1" ht="141" customHeight="1" x14ac:dyDescent="0.2">
      <c r="A14" s="414">
        <v>6</v>
      </c>
      <c r="B14" s="330" t="s">
        <v>132</v>
      </c>
      <c r="C14" s="330" t="s">
        <v>57</v>
      </c>
      <c r="D14" s="331" t="s">
        <v>2209</v>
      </c>
    </row>
    <row r="15" spans="1:4" s="310" customFormat="1" ht="116.45" customHeight="1" x14ac:dyDescent="0.2">
      <c r="A15" s="414">
        <v>7</v>
      </c>
      <c r="B15" s="330" t="s">
        <v>1177</v>
      </c>
      <c r="C15" s="330" t="s">
        <v>1178</v>
      </c>
      <c r="D15" s="331" t="s">
        <v>2206</v>
      </c>
    </row>
    <row r="16" spans="1:4" s="310" customFormat="1" ht="156" customHeight="1" x14ac:dyDescent="0.2">
      <c r="A16" s="414">
        <v>8</v>
      </c>
      <c r="B16" s="330" t="s">
        <v>109</v>
      </c>
      <c r="C16" s="330" t="s">
        <v>2051</v>
      </c>
      <c r="D16" s="332" t="s">
        <v>2227</v>
      </c>
    </row>
    <row r="17" spans="1:4" s="310" customFormat="1" ht="155.44999999999999" customHeight="1" x14ac:dyDescent="0.2">
      <c r="A17" s="414">
        <v>9</v>
      </c>
      <c r="B17" s="330" t="s">
        <v>109</v>
      </c>
      <c r="C17" s="330" t="s">
        <v>2052</v>
      </c>
      <c r="D17" s="332" t="s">
        <v>2227</v>
      </c>
    </row>
    <row r="18" spans="1:4" s="310" customFormat="1" ht="155.44999999999999" customHeight="1" x14ac:dyDescent="0.2">
      <c r="A18" s="414">
        <v>10</v>
      </c>
      <c r="B18" s="330" t="s">
        <v>109</v>
      </c>
      <c r="C18" s="330" t="s">
        <v>59</v>
      </c>
      <c r="D18" s="332" t="s">
        <v>2227</v>
      </c>
    </row>
    <row r="19" spans="1:4" s="310" customFormat="1" ht="155.44999999999999" customHeight="1" x14ac:dyDescent="0.2">
      <c r="A19" s="414">
        <v>11</v>
      </c>
      <c r="B19" s="330" t="s">
        <v>109</v>
      </c>
      <c r="C19" s="330" t="s">
        <v>2053</v>
      </c>
      <c r="D19" s="332" t="s">
        <v>2227</v>
      </c>
    </row>
    <row r="20" spans="1:4" s="310" customFormat="1" ht="155.44999999999999" customHeight="1" x14ac:dyDescent="0.2">
      <c r="A20" s="414">
        <v>12</v>
      </c>
      <c r="B20" s="330" t="s">
        <v>109</v>
      </c>
      <c r="C20" s="330" t="s">
        <v>60</v>
      </c>
      <c r="D20" s="332" t="s">
        <v>2227</v>
      </c>
    </row>
    <row r="21" spans="1:4" s="310" customFormat="1" ht="155.44999999999999" customHeight="1" x14ac:dyDescent="0.2">
      <c r="A21" s="414">
        <v>13</v>
      </c>
      <c r="B21" s="330" t="s">
        <v>109</v>
      </c>
      <c r="C21" s="330" t="s">
        <v>371</v>
      </c>
      <c r="D21" s="332" t="s">
        <v>2227</v>
      </c>
    </row>
    <row r="22" spans="1:4" s="310" customFormat="1" ht="155.44999999999999" customHeight="1" x14ac:dyDescent="0.2">
      <c r="A22" s="414">
        <v>14</v>
      </c>
      <c r="B22" s="330" t="s">
        <v>109</v>
      </c>
      <c r="C22" s="330" t="s">
        <v>2054</v>
      </c>
      <c r="D22" s="332" t="s">
        <v>2227</v>
      </c>
    </row>
    <row r="23" spans="1:4" s="310" customFormat="1" ht="117.75" customHeight="1" x14ac:dyDescent="0.2">
      <c r="A23" s="414">
        <v>15</v>
      </c>
      <c r="B23" s="330" t="s">
        <v>110</v>
      </c>
      <c r="C23" s="330" t="s">
        <v>61</v>
      </c>
      <c r="D23" s="331" t="s">
        <v>2216</v>
      </c>
    </row>
    <row r="24" spans="1:4" s="310" customFormat="1" ht="117.75" customHeight="1" x14ac:dyDescent="0.2">
      <c r="A24" s="414">
        <v>16</v>
      </c>
      <c r="B24" s="330" t="s">
        <v>110</v>
      </c>
      <c r="C24" s="330" t="s">
        <v>351</v>
      </c>
      <c r="D24" s="331" t="s">
        <v>2216</v>
      </c>
    </row>
    <row r="25" spans="1:4" s="310" customFormat="1" ht="117.75" customHeight="1" x14ac:dyDescent="0.2">
      <c r="A25" s="414">
        <v>17</v>
      </c>
      <c r="B25" s="330" t="s">
        <v>110</v>
      </c>
      <c r="C25" s="330" t="s">
        <v>62</v>
      </c>
      <c r="D25" s="331" t="s">
        <v>2216</v>
      </c>
    </row>
    <row r="26" spans="1:4" s="310" customFormat="1" ht="117.75" customHeight="1" x14ac:dyDescent="0.2">
      <c r="A26" s="414">
        <v>18</v>
      </c>
      <c r="B26" s="330" t="s">
        <v>110</v>
      </c>
      <c r="C26" s="330" t="s">
        <v>183</v>
      </c>
      <c r="D26" s="331" t="s">
        <v>2216</v>
      </c>
    </row>
    <row r="27" spans="1:4" s="310" customFormat="1" ht="117.75" customHeight="1" x14ac:dyDescent="0.2">
      <c r="A27" s="414">
        <v>19</v>
      </c>
      <c r="B27" s="330" t="s">
        <v>110</v>
      </c>
      <c r="C27" s="330" t="s">
        <v>1940</v>
      </c>
      <c r="D27" s="331" t="s">
        <v>2080</v>
      </c>
    </row>
    <row r="28" spans="1:4" s="310" customFormat="1" ht="117.75" customHeight="1" x14ac:dyDescent="0.2">
      <c r="A28" s="414">
        <v>20</v>
      </c>
      <c r="B28" s="330" t="s">
        <v>110</v>
      </c>
      <c r="C28" s="330" t="s">
        <v>63</v>
      </c>
      <c r="D28" s="331" t="s">
        <v>2216</v>
      </c>
    </row>
    <row r="29" spans="1:4" s="310" customFormat="1" ht="117.75" customHeight="1" x14ac:dyDescent="0.2">
      <c r="A29" s="414">
        <v>21</v>
      </c>
      <c r="B29" s="330" t="s">
        <v>110</v>
      </c>
      <c r="C29" s="330" t="s">
        <v>78</v>
      </c>
      <c r="D29" s="331" t="s">
        <v>2216</v>
      </c>
    </row>
    <row r="30" spans="1:4" s="310" customFormat="1" ht="135" customHeight="1" x14ac:dyDescent="0.2">
      <c r="A30" s="414">
        <v>22</v>
      </c>
      <c r="B30" s="330" t="s">
        <v>110</v>
      </c>
      <c r="C30" s="330" t="s">
        <v>1939</v>
      </c>
      <c r="D30" s="331" t="s">
        <v>2231</v>
      </c>
    </row>
    <row r="31" spans="1:4" s="310" customFormat="1" ht="117.75" customHeight="1" x14ac:dyDescent="0.2">
      <c r="A31" s="414">
        <v>23</v>
      </c>
      <c r="B31" s="330" t="s">
        <v>110</v>
      </c>
      <c r="C31" s="330" t="s">
        <v>64</v>
      </c>
      <c r="D31" s="331" t="s">
        <v>2216</v>
      </c>
    </row>
    <row r="32" spans="1:4" s="310" customFormat="1" ht="117.75" customHeight="1" x14ac:dyDescent="0.2">
      <c r="A32" s="414">
        <v>24</v>
      </c>
      <c r="B32" s="330" t="s">
        <v>110</v>
      </c>
      <c r="C32" s="330" t="s">
        <v>65</v>
      </c>
      <c r="D32" s="331" t="s">
        <v>2216</v>
      </c>
    </row>
    <row r="33" spans="1:4" s="310" customFormat="1" ht="117.75" customHeight="1" x14ac:dyDescent="0.2">
      <c r="A33" s="414">
        <v>25</v>
      </c>
      <c r="B33" s="330" t="s">
        <v>110</v>
      </c>
      <c r="C33" s="330" t="s">
        <v>514</v>
      </c>
      <c r="D33" s="331" t="s">
        <v>2216</v>
      </c>
    </row>
    <row r="34" spans="1:4" s="310" customFormat="1" ht="117.75" customHeight="1" x14ac:dyDescent="0.2">
      <c r="A34" s="414">
        <v>26</v>
      </c>
      <c r="B34" s="330" t="s">
        <v>110</v>
      </c>
      <c r="C34" s="330" t="s">
        <v>111</v>
      </c>
      <c r="D34" s="331" t="s">
        <v>2216</v>
      </c>
    </row>
    <row r="35" spans="1:4" s="310" customFormat="1" ht="117.75" customHeight="1" x14ac:dyDescent="0.2">
      <c r="A35" s="414">
        <v>27</v>
      </c>
      <c r="B35" s="330" t="s">
        <v>110</v>
      </c>
      <c r="C35" s="330" t="s">
        <v>350</v>
      </c>
      <c r="D35" s="331" t="s">
        <v>2216</v>
      </c>
    </row>
    <row r="36" spans="1:4" s="310" customFormat="1" ht="135" customHeight="1" x14ac:dyDescent="0.2">
      <c r="A36" s="414">
        <v>28</v>
      </c>
      <c r="B36" s="330" t="s">
        <v>110</v>
      </c>
      <c r="C36" s="330" t="s">
        <v>54</v>
      </c>
      <c r="D36" s="331" t="s">
        <v>2230</v>
      </c>
    </row>
    <row r="37" spans="1:4" s="310" customFormat="1" ht="117.75" customHeight="1" x14ac:dyDescent="0.2">
      <c r="A37" s="414">
        <v>29</v>
      </c>
      <c r="B37" s="330" t="s">
        <v>110</v>
      </c>
      <c r="C37" s="330" t="s">
        <v>429</v>
      </c>
      <c r="D37" s="331" t="s">
        <v>2216</v>
      </c>
    </row>
    <row r="38" spans="1:4" s="310" customFormat="1" ht="117.75" customHeight="1" x14ac:dyDescent="0.2">
      <c r="A38" s="414">
        <v>30</v>
      </c>
      <c r="B38" s="330" t="s">
        <v>110</v>
      </c>
      <c r="C38" s="330" t="s">
        <v>66</v>
      </c>
      <c r="D38" s="331" t="s">
        <v>2216</v>
      </c>
    </row>
    <row r="39" spans="1:4" s="310" customFormat="1" ht="135" customHeight="1" x14ac:dyDescent="0.2">
      <c r="A39" s="414">
        <v>31</v>
      </c>
      <c r="B39" s="330" t="s">
        <v>110</v>
      </c>
      <c r="C39" s="330" t="s">
        <v>67</v>
      </c>
      <c r="D39" s="331" t="s">
        <v>2230</v>
      </c>
    </row>
    <row r="40" spans="1:4" s="310" customFormat="1" ht="117.75" customHeight="1" x14ac:dyDescent="0.2">
      <c r="A40" s="414">
        <v>32</v>
      </c>
      <c r="B40" s="330" t="s">
        <v>110</v>
      </c>
      <c r="C40" s="330" t="s">
        <v>1997</v>
      </c>
      <c r="D40" s="331" t="s">
        <v>2216</v>
      </c>
    </row>
    <row r="41" spans="1:4" s="310" customFormat="1" ht="113.45" customHeight="1" x14ac:dyDescent="0.2">
      <c r="A41" s="414">
        <v>33</v>
      </c>
      <c r="B41" s="330" t="s">
        <v>110</v>
      </c>
      <c r="C41" s="330" t="s">
        <v>68</v>
      </c>
      <c r="D41" s="331" t="s">
        <v>2216</v>
      </c>
    </row>
    <row r="42" spans="1:4" s="310" customFormat="1" ht="113.45" customHeight="1" x14ac:dyDescent="0.2">
      <c r="A42" s="414">
        <v>34</v>
      </c>
      <c r="B42" s="330" t="s">
        <v>110</v>
      </c>
      <c r="C42" s="330" t="s">
        <v>430</v>
      </c>
      <c r="D42" s="331" t="s">
        <v>2216</v>
      </c>
    </row>
    <row r="43" spans="1:4" s="310" customFormat="1" ht="113.45" customHeight="1" x14ac:dyDescent="0.2">
      <c r="A43" s="414">
        <v>35</v>
      </c>
      <c r="B43" s="330" t="s">
        <v>110</v>
      </c>
      <c r="C43" s="330" t="s">
        <v>431</v>
      </c>
      <c r="D43" s="331" t="s">
        <v>2216</v>
      </c>
    </row>
    <row r="44" spans="1:4" s="310" customFormat="1" ht="60" customHeight="1" x14ac:dyDescent="0.2">
      <c r="A44" s="414">
        <v>36</v>
      </c>
      <c r="B44" s="330" t="s">
        <v>524</v>
      </c>
      <c r="C44" s="330" t="s">
        <v>525</v>
      </c>
      <c r="D44" s="331" t="s">
        <v>2221</v>
      </c>
    </row>
    <row r="45" spans="1:4" s="310" customFormat="1" ht="63" customHeight="1" x14ac:dyDescent="0.2">
      <c r="A45" s="414">
        <v>37</v>
      </c>
      <c r="B45" s="333" t="s">
        <v>526</v>
      </c>
      <c r="C45" s="330" t="s">
        <v>527</v>
      </c>
      <c r="D45" s="331" t="s">
        <v>2221</v>
      </c>
    </row>
    <row r="46" spans="1:4" s="310" customFormat="1" ht="63" customHeight="1" x14ac:dyDescent="0.2">
      <c r="A46" s="414">
        <v>38</v>
      </c>
      <c r="B46" s="330" t="s">
        <v>133</v>
      </c>
      <c r="C46" s="330" t="s">
        <v>69</v>
      </c>
      <c r="D46" s="331" t="s">
        <v>2221</v>
      </c>
    </row>
    <row r="47" spans="1:4" s="310" customFormat="1" ht="63" customHeight="1" x14ac:dyDescent="0.2">
      <c r="A47" s="414">
        <v>39</v>
      </c>
      <c r="B47" s="330" t="s">
        <v>133</v>
      </c>
      <c r="C47" s="330" t="s">
        <v>70</v>
      </c>
      <c r="D47" s="331" t="s">
        <v>2221</v>
      </c>
    </row>
    <row r="48" spans="1:4" s="310" customFormat="1" ht="102" customHeight="1" x14ac:dyDescent="0.2">
      <c r="A48" s="414">
        <v>40</v>
      </c>
      <c r="B48" s="330" t="s">
        <v>206</v>
      </c>
      <c r="C48" s="330" t="s">
        <v>207</v>
      </c>
      <c r="D48" s="331" t="s">
        <v>2207</v>
      </c>
    </row>
    <row r="49" spans="1:4" s="310" customFormat="1" ht="138" customHeight="1" x14ac:dyDescent="0.2">
      <c r="A49" s="414">
        <v>41</v>
      </c>
      <c r="B49" s="330" t="s">
        <v>528</v>
      </c>
      <c r="C49" s="330" t="s">
        <v>529</v>
      </c>
      <c r="D49" s="331" t="s">
        <v>2215</v>
      </c>
    </row>
    <row r="50" spans="1:4" s="310" customFormat="1" ht="63" customHeight="1" x14ac:dyDescent="0.2">
      <c r="A50" s="414">
        <v>42</v>
      </c>
      <c r="B50" s="330" t="s">
        <v>134</v>
      </c>
      <c r="C50" s="330" t="s">
        <v>71</v>
      </c>
      <c r="D50" s="331" t="s">
        <v>2221</v>
      </c>
    </row>
    <row r="51" spans="1:4" s="310" customFormat="1" ht="66" customHeight="1" x14ac:dyDescent="0.2">
      <c r="A51" s="414">
        <v>43</v>
      </c>
      <c r="B51" s="330" t="s">
        <v>135</v>
      </c>
      <c r="C51" s="330" t="s">
        <v>2114</v>
      </c>
      <c r="D51" s="331" t="s">
        <v>2221</v>
      </c>
    </row>
    <row r="52" spans="1:4" s="310" customFormat="1" ht="66" customHeight="1" x14ac:dyDescent="0.2">
      <c r="A52" s="414">
        <v>44</v>
      </c>
      <c r="B52" s="330" t="s">
        <v>135</v>
      </c>
      <c r="C52" s="330" t="s">
        <v>387</v>
      </c>
      <c r="D52" s="331" t="s">
        <v>2221</v>
      </c>
    </row>
    <row r="53" spans="1:4" s="310" customFormat="1" ht="66.599999999999994" customHeight="1" x14ac:dyDescent="0.2">
      <c r="A53" s="414">
        <v>45</v>
      </c>
      <c r="B53" s="330" t="s">
        <v>135</v>
      </c>
      <c r="C53" s="330" t="s">
        <v>159</v>
      </c>
      <c r="D53" s="331" t="s">
        <v>2221</v>
      </c>
    </row>
    <row r="54" spans="1:4" s="310" customFormat="1" ht="66.599999999999994" customHeight="1" x14ac:dyDescent="0.2">
      <c r="A54" s="414">
        <v>46</v>
      </c>
      <c r="B54" s="330" t="s">
        <v>135</v>
      </c>
      <c r="C54" s="330" t="s">
        <v>2122</v>
      </c>
      <c r="D54" s="331" t="s">
        <v>2221</v>
      </c>
    </row>
    <row r="55" spans="1:4" s="310" customFormat="1" ht="53.25" customHeight="1" x14ac:dyDescent="0.2">
      <c r="A55" s="414">
        <v>47</v>
      </c>
      <c r="B55" s="330" t="s">
        <v>135</v>
      </c>
      <c r="C55" s="330" t="s">
        <v>72</v>
      </c>
      <c r="D55" s="331" t="s">
        <v>2221</v>
      </c>
    </row>
    <row r="56" spans="1:4" s="310" customFormat="1" ht="75.599999999999994" customHeight="1" x14ac:dyDescent="0.2">
      <c r="A56" s="414">
        <v>48</v>
      </c>
      <c r="B56" s="330" t="s">
        <v>112</v>
      </c>
      <c r="C56" s="330" t="s">
        <v>205</v>
      </c>
      <c r="D56" s="331" t="s">
        <v>2226</v>
      </c>
    </row>
    <row r="57" spans="1:4" s="310" customFormat="1" ht="75.599999999999994" customHeight="1" x14ac:dyDescent="0.2">
      <c r="A57" s="414">
        <v>49</v>
      </c>
      <c r="B57" s="330" t="s">
        <v>112</v>
      </c>
      <c r="C57" s="330" t="s">
        <v>402</v>
      </c>
      <c r="D57" s="331" t="s">
        <v>2226</v>
      </c>
    </row>
    <row r="58" spans="1:4" s="310" customFormat="1" ht="126" customHeight="1" x14ac:dyDescent="0.2">
      <c r="A58" s="414">
        <v>50</v>
      </c>
      <c r="B58" s="330" t="s">
        <v>1494</v>
      </c>
      <c r="C58" s="330" t="s">
        <v>2192</v>
      </c>
      <c r="D58" s="331" t="s">
        <v>2220</v>
      </c>
    </row>
    <row r="59" spans="1:4" s="310" customFormat="1" ht="49.9" customHeight="1" x14ac:dyDescent="0.2">
      <c r="A59" s="414">
        <v>51</v>
      </c>
      <c r="B59" s="330" t="s">
        <v>403</v>
      </c>
      <c r="C59" s="330" t="s">
        <v>403</v>
      </c>
      <c r="D59" s="331" t="s">
        <v>2079</v>
      </c>
    </row>
    <row r="60" spans="1:4" s="310" customFormat="1" ht="63.6" customHeight="1" x14ac:dyDescent="0.2">
      <c r="A60" s="414">
        <v>52</v>
      </c>
      <c r="B60" s="330" t="s">
        <v>328</v>
      </c>
      <c r="C60" s="330" t="s">
        <v>327</v>
      </c>
      <c r="D60" s="331" t="s">
        <v>2221</v>
      </c>
    </row>
    <row r="61" spans="1:4" s="310" customFormat="1" ht="201" customHeight="1" x14ac:dyDescent="0.2">
      <c r="A61" s="414">
        <v>53</v>
      </c>
      <c r="B61" s="330" t="s">
        <v>408</v>
      </c>
      <c r="C61" s="330" t="s">
        <v>503</v>
      </c>
      <c r="D61" s="331" t="s">
        <v>2269</v>
      </c>
    </row>
    <row r="62" spans="1:4" s="310" customFormat="1" ht="201" customHeight="1" x14ac:dyDescent="0.2">
      <c r="A62" s="414">
        <v>54</v>
      </c>
      <c r="B62" s="330" t="s">
        <v>408</v>
      </c>
      <c r="C62" s="330" t="s">
        <v>74</v>
      </c>
      <c r="D62" s="331" t="s">
        <v>2269</v>
      </c>
    </row>
    <row r="63" spans="1:4" s="310" customFormat="1" ht="201" customHeight="1" x14ac:dyDescent="0.2">
      <c r="A63" s="414">
        <v>55</v>
      </c>
      <c r="B63" s="330" t="s">
        <v>408</v>
      </c>
      <c r="C63" s="330" t="s">
        <v>359</v>
      </c>
      <c r="D63" s="331" t="s">
        <v>2269</v>
      </c>
    </row>
    <row r="64" spans="1:4" s="310" customFormat="1" ht="201" customHeight="1" x14ac:dyDescent="0.2">
      <c r="A64" s="414">
        <v>56</v>
      </c>
      <c r="B64" s="330" t="s">
        <v>408</v>
      </c>
      <c r="C64" s="330" t="s">
        <v>348</v>
      </c>
      <c r="D64" s="331" t="s">
        <v>2269</v>
      </c>
    </row>
    <row r="65" spans="1:4" s="310" customFormat="1" ht="201" customHeight="1" x14ac:dyDescent="0.2">
      <c r="A65" s="414">
        <v>57</v>
      </c>
      <c r="B65" s="330" t="s">
        <v>408</v>
      </c>
      <c r="C65" s="330" t="s">
        <v>1083</v>
      </c>
      <c r="D65" s="331" t="s">
        <v>2269</v>
      </c>
    </row>
    <row r="66" spans="1:4" s="310" customFormat="1" ht="201" customHeight="1" x14ac:dyDescent="0.2">
      <c r="A66" s="414">
        <v>58</v>
      </c>
      <c r="B66" s="330" t="s">
        <v>408</v>
      </c>
      <c r="C66" s="330" t="s">
        <v>2188</v>
      </c>
      <c r="D66" s="331" t="s">
        <v>2269</v>
      </c>
    </row>
    <row r="67" spans="1:4" s="310" customFormat="1" ht="201" customHeight="1" x14ac:dyDescent="0.2">
      <c r="A67" s="414">
        <v>59</v>
      </c>
      <c r="B67" s="330" t="s">
        <v>408</v>
      </c>
      <c r="C67" s="330" t="s">
        <v>75</v>
      </c>
      <c r="D67" s="331" t="s">
        <v>2269</v>
      </c>
    </row>
    <row r="68" spans="1:4" s="310" customFormat="1" ht="201" customHeight="1" x14ac:dyDescent="0.2">
      <c r="A68" s="414">
        <v>60</v>
      </c>
      <c r="B68" s="330" t="s">
        <v>408</v>
      </c>
      <c r="C68" s="330" t="s">
        <v>76</v>
      </c>
      <c r="D68" s="331" t="s">
        <v>2269</v>
      </c>
    </row>
    <row r="69" spans="1:4" s="310" customFormat="1" ht="201" customHeight="1" x14ac:dyDescent="0.2">
      <c r="A69" s="414">
        <v>61</v>
      </c>
      <c r="B69" s="330" t="s">
        <v>408</v>
      </c>
      <c r="C69" s="330" t="s">
        <v>504</v>
      </c>
      <c r="D69" s="331" t="s">
        <v>2269</v>
      </c>
    </row>
    <row r="70" spans="1:4" s="310" customFormat="1" ht="150" customHeight="1" x14ac:dyDescent="0.2">
      <c r="A70" s="414">
        <v>62</v>
      </c>
      <c r="B70" s="330" t="s">
        <v>409</v>
      </c>
      <c r="C70" s="330" t="s">
        <v>113</v>
      </c>
      <c r="D70" s="331" t="s">
        <v>2253</v>
      </c>
    </row>
    <row r="71" spans="1:4" s="310" customFormat="1" ht="111" customHeight="1" x14ac:dyDescent="0.2">
      <c r="A71" s="414">
        <v>63</v>
      </c>
      <c r="B71" s="333" t="s">
        <v>409</v>
      </c>
      <c r="C71" s="330" t="s">
        <v>337</v>
      </c>
      <c r="D71" s="331" t="s">
        <v>2210</v>
      </c>
    </row>
    <row r="72" spans="1:4" s="310" customFormat="1" ht="111" customHeight="1" x14ac:dyDescent="0.2">
      <c r="A72" s="414">
        <v>64</v>
      </c>
      <c r="B72" s="330" t="s">
        <v>409</v>
      </c>
      <c r="C72" s="330" t="s">
        <v>338</v>
      </c>
      <c r="D72" s="331" t="s">
        <v>2210</v>
      </c>
    </row>
    <row r="73" spans="1:4" s="310" customFormat="1" ht="60.75" customHeight="1" x14ac:dyDescent="0.2">
      <c r="A73" s="414">
        <v>65</v>
      </c>
      <c r="B73" s="330" t="s">
        <v>516</v>
      </c>
      <c r="C73" s="330" t="s">
        <v>517</v>
      </c>
      <c r="D73" s="331" t="s">
        <v>2221</v>
      </c>
    </row>
    <row r="74" spans="1:4" s="310" customFormat="1" ht="102" customHeight="1" x14ac:dyDescent="0.2">
      <c r="A74" s="414">
        <v>66</v>
      </c>
      <c r="B74" s="330" t="s">
        <v>208</v>
      </c>
      <c r="C74" s="330" t="s">
        <v>209</v>
      </c>
      <c r="D74" s="331" t="s">
        <v>2207</v>
      </c>
    </row>
    <row r="75" spans="1:4" s="310" customFormat="1" ht="94.9" customHeight="1" x14ac:dyDescent="0.2">
      <c r="A75" s="414">
        <v>67</v>
      </c>
      <c r="B75" s="330" t="s">
        <v>410</v>
      </c>
      <c r="C75" s="330" t="s">
        <v>339</v>
      </c>
      <c r="D75" s="334" t="s">
        <v>2225</v>
      </c>
    </row>
    <row r="76" spans="1:4" s="310" customFormat="1" ht="94.9" customHeight="1" x14ac:dyDescent="0.2">
      <c r="A76" s="414">
        <v>68</v>
      </c>
      <c r="B76" s="330" t="s">
        <v>410</v>
      </c>
      <c r="C76" s="330" t="s">
        <v>340</v>
      </c>
      <c r="D76" s="334" t="s">
        <v>2225</v>
      </c>
    </row>
    <row r="77" spans="1:4" s="310" customFormat="1" ht="94.9" customHeight="1" x14ac:dyDescent="0.2">
      <c r="A77" s="414">
        <v>69</v>
      </c>
      <c r="B77" s="330" t="s">
        <v>410</v>
      </c>
      <c r="C77" s="330" t="s">
        <v>79</v>
      </c>
      <c r="D77" s="334" t="s">
        <v>2225</v>
      </c>
    </row>
    <row r="78" spans="1:4" s="310" customFormat="1" ht="94.9" customHeight="1" x14ac:dyDescent="0.2">
      <c r="A78" s="414">
        <v>70</v>
      </c>
      <c r="B78" s="330" t="s">
        <v>410</v>
      </c>
      <c r="C78" s="330" t="s">
        <v>505</v>
      </c>
      <c r="D78" s="334" t="s">
        <v>2225</v>
      </c>
    </row>
    <row r="79" spans="1:4" s="310" customFormat="1" ht="144" customHeight="1" x14ac:dyDescent="0.2">
      <c r="A79" s="414">
        <v>71</v>
      </c>
      <c r="B79" s="330" t="s">
        <v>114</v>
      </c>
      <c r="C79" s="330" t="s">
        <v>2274</v>
      </c>
      <c r="D79" s="331" t="s">
        <v>2278</v>
      </c>
    </row>
    <row r="80" spans="1:4" s="310" customFormat="1" ht="111" customHeight="1" x14ac:dyDescent="0.2">
      <c r="A80" s="414">
        <v>72</v>
      </c>
      <c r="B80" s="330" t="s">
        <v>114</v>
      </c>
      <c r="C80" s="330" t="s">
        <v>341</v>
      </c>
      <c r="D80" s="331" t="s">
        <v>2279</v>
      </c>
    </row>
    <row r="81" spans="1:4" s="310" customFormat="1" ht="144" customHeight="1" x14ac:dyDescent="0.2">
      <c r="A81" s="414">
        <v>73</v>
      </c>
      <c r="B81" s="330" t="s">
        <v>114</v>
      </c>
      <c r="C81" s="330" t="s">
        <v>2275</v>
      </c>
      <c r="D81" s="331" t="s">
        <v>2278</v>
      </c>
    </row>
    <row r="82" spans="1:4" s="310" customFormat="1" ht="111" customHeight="1" x14ac:dyDescent="0.2">
      <c r="A82" s="414">
        <v>74</v>
      </c>
      <c r="B82" s="330" t="s">
        <v>114</v>
      </c>
      <c r="C82" s="330" t="s">
        <v>342</v>
      </c>
      <c r="D82" s="331" t="s">
        <v>2279</v>
      </c>
    </row>
    <row r="83" spans="1:4" s="310" customFormat="1" ht="111" customHeight="1" x14ac:dyDescent="0.2">
      <c r="A83" s="414">
        <v>75</v>
      </c>
      <c r="B83" s="330" t="s">
        <v>114</v>
      </c>
      <c r="C83" s="330" t="s">
        <v>115</v>
      </c>
      <c r="D83" s="331" t="s">
        <v>2279</v>
      </c>
    </row>
    <row r="84" spans="1:4" s="310" customFormat="1" ht="111" customHeight="1" x14ac:dyDescent="0.2">
      <c r="A84" s="414">
        <v>76</v>
      </c>
      <c r="B84" s="330" t="s">
        <v>114</v>
      </c>
      <c r="C84" s="330" t="s">
        <v>343</v>
      </c>
      <c r="D84" s="331" t="s">
        <v>2279</v>
      </c>
    </row>
    <row r="85" spans="1:4" s="310" customFormat="1" ht="111" customHeight="1" x14ac:dyDescent="0.2">
      <c r="A85" s="414">
        <v>77</v>
      </c>
      <c r="B85" s="330" t="s">
        <v>114</v>
      </c>
      <c r="C85" s="330" t="s">
        <v>373</v>
      </c>
      <c r="D85" s="331" t="s">
        <v>2279</v>
      </c>
    </row>
    <row r="86" spans="1:4" s="310" customFormat="1" ht="126" customHeight="1" x14ac:dyDescent="0.2">
      <c r="A86" s="414">
        <v>78</v>
      </c>
      <c r="B86" s="330" t="s">
        <v>116</v>
      </c>
      <c r="C86" s="330" t="s">
        <v>400</v>
      </c>
      <c r="D86" s="331" t="s">
        <v>2214</v>
      </c>
    </row>
    <row r="87" spans="1:4" s="310" customFormat="1" ht="138" customHeight="1" x14ac:dyDescent="0.2">
      <c r="A87" s="414">
        <v>79</v>
      </c>
      <c r="B87" s="330" t="s">
        <v>530</v>
      </c>
      <c r="C87" s="330" t="s">
        <v>531</v>
      </c>
      <c r="D87" s="331" t="s">
        <v>2215</v>
      </c>
    </row>
    <row r="88" spans="1:4" s="310" customFormat="1" ht="138" customHeight="1" x14ac:dyDescent="0.2">
      <c r="A88" s="414">
        <v>80</v>
      </c>
      <c r="B88" s="330" t="s">
        <v>532</v>
      </c>
      <c r="C88" s="330" t="s">
        <v>533</v>
      </c>
      <c r="D88" s="331" t="s">
        <v>2215</v>
      </c>
    </row>
    <row r="89" spans="1:4" s="310" customFormat="1" ht="138" customHeight="1" x14ac:dyDescent="0.2">
      <c r="A89" s="414">
        <v>81</v>
      </c>
      <c r="B89" s="330" t="s">
        <v>532</v>
      </c>
      <c r="C89" s="330" t="s">
        <v>534</v>
      </c>
      <c r="D89" s="331" t="s">
        <v>2215</v>
      </c>
    </row>
    <row r="90" spans="1:4" s="310" customFormat="1" ht="150" customHeight="1" x14ac:dyDescent="0.2">
      <c r="A90" s="414">
        <v>82</v>
      </c>
      <c r="B90" s="330" t="s">
        <v>117</v>
      </c>
      <c r="C90" s="330" t="s">
        <v>344</v>
      </c>
      <c r="D90" s="331" t="s">
        <v>2212</v>
      </c>
    </row>
    <row r="91" spans="1:4" s="310" customFormat="1" ht="150" customHeight="1" x14ac:dyDescent="0.2">
      <c r="A91" s="414">
        <v>83</v>
      </c>
      <c r="B91" s="330" t="s">
        <v>117</v>
      </c>
      <c r="C91" s="330" t="s">
        <v>345</v>
      </c>
      <c r="D91" s="331" t="s">
        <v>2212</v>
      </c>
    </row>
    <row r="92" spans="1:4" s="310" customFormat="1" ht="150" customHeight="1" x14ac:dyDescent="0.2">
      <c r="A92" s="414">
        <v>84</v>
      </c>
      <c r="B92" s="330" t="s">
        <v>117</v>
      </c>
      <c r="C92" s="330" t="s">
        <v>80</v>
      </c>
      <c r="D92" s="331" t="s">
        <v>2212</v>
      </c>
    </row>
    <row r="93" spans="1:4" s="310" customFormat="1" ht="150" customHeight="1" x14ac:dyDescent="0.2">
      <c r="A93" s="414">
        <v>85</v>
      </c>
      <c r="B93" s="330" t="s">
        <v>117</v>
      </c>
      <c r="C93" s="330" t="s">
        <v>1187</v>
      </c>
      <c r="D93" s="331" t="s">
        <v>2212</v>
      </c>
    </row>
    <row r="94" spans="1:4" s="310" customFormat="1" ht="116.45" customHeight="1" x14ac:dyDescent="0.2">
      <c r="A94" s="414">
        <v>86</v>
      </c>
      <c r="B94" s="330" t="s">
        <v>1180</v>
      </c>
      <c r="C94" s="330" t="s">
        <v>1181</v>
      </c>
      <c r="D94" s="331" t="s">
        <v>2210</v>
      </c>
    </row>
    <row r="95" spans="1:4" s="310" customFormat="1" ht="92.45" customHeight="1" x14ac:dyDescent="0.2">
      <c r="A95" s="414">
        <v>87</v>
      </c>
      <c r="B95" s="330" t="s">
        <v>118</v>
      </c>
      <c r="C95" s="330" t="s">
        <v>335</v>
      </c>
      <c r="D95" s="331" t="s">
        <v>2219</v>
      </c>
    </row>
    <row r="96" spans="1:4" s="310" customFormat="1" ht="75" customHeight="1" x14ac:dyDescent="0.2">
      <c r="A96" s="414">
        <v>88</v>
      </c>
      <c r="B96" s="330" t="s">
        <v>119</v>
      </c>
      <c r="C96" s="330" t="s">
        <v>399</v>
      </c>
      <c r="D96" s="331" t="s">
        <v>2271</v>
      </c>
    </row>
    <row r="97" spans="1:4" s="310" customFormat="1" ht="27" customHeight="1" x14ac:dyDescent="0.2">
      <c r="A97" s="414">
        <v>89</v>
      </c>
      <c r="B97" s="330" t="s">
        <v>119</v>
      </c>
      <c r="C97" s="330" t="s">
        <v>2121</v>
      </c>
      <c r="D97" s="331" t="s">
        <v>2272</v>
      </c>
    </row>
    <row r="98" spans="1:4" s="310" customFormat="1" ht="27" customHeight="1" x14ac:dyDescent="0.2">
      <c r="A98" s="414">
        <v>90</v>
      </c>
      <c r="B98" s="330" t="s">
        <v>119</v>
      </c>
      <c r="C98" s="330" t="s">
        <v>369</v>
      </c>
      <c r="D98" s="331" t="s">
        <v>2272</v>
      </c>
    </row>
    <row r="99" spans="1:4" s="310" customFormat="1" ht="75" customHeight="1" x14ac:dyDescent="0.2">
      <c r="A99" s="414">
        <v>91</v>
      </c>
      <c r="B99" s="330" t="s">
        <v>119</v>
      </c>
      <c r="C99" s="330" t="s">
        <v>2120</v>
      </c>
      <c r="D99" s="331" t="s">
        <v>2271</v>
      </c>
    </row>
    <row r="100" spans="1:4" s="310" customFormat="1" ht="27" customHeight="1" x14ac:dyDescent="0.2">
      <c r="A100" s="414">
        <v>92</v>
      </c>
      <c r="B100" s="330" t="s">
        <v>119</v>
      </c>
      <c r="C100" s="330" t="s">
        <v>372</v>
      </c>
      <c r="D100" s="331" t="s">
        <v>2272</v>
      </c>
    </row>
    <row r="101" spans="1:4" s="310" customFormat="1" ht="75" customHeight="1" x14ac:dyDescent="0.2">
      <c r="A101" s="414">
        <v>93</v>
      </c>
      <c r="B101" s="330" t="s">
        <v>411</v>
      </c>
      <c r="C101" s="330" t="s">
        <v>346</v>
      </c>
      <c r="D101" s="331" t="s">
        <v>2222</v>
      </c>
    </row>
    <row r="102" spans="1:4" s="310" customFormat="1" ht="111" customHeight="1" x14ac:dyDescent="0.2">
      <c r="A102" s="414">
        <v>94</v>
      </c>
      <c r="B102" s="330" t="s">
        <v>412</v>
      </c>
      <c r="C102" s="330" t="s">
        <v>347</v>
      </c>
      <c r="D102" s="331" t="s">
        <v>2210</v>
      </c>
    </row>
    <row r="103" spans="1:4" s="310" customFormat="1" ht="116.45" customHeight="1" x14ac:dyDescent="0.2">
      <c r="A103" s="414">
        <v>95</v>
      </c>
      <c r="B103" s="330" t="s">
        <v>1182</v>
      </c>
      <c r="C103" s="330" t="s">
        <v>1183</v>
      </c>
      <c r="D103" s="331" t="s">
        <v>2080</v>
      </c>
    </row>
    <row r="104" spans="1:4" s="310" customFormat="1" ht="114" customHeight="1" x14ac:dyDescent="0.2">
      <c r="A104" s="414">
        <v>96</v>
      </c>
      <c r="B104" s="330" t="s">
        <v>120</v>
      </c>
      <c r="C104" s="330" t="s">
        <v>451</v>
      </c>
      <c r="D104" s="331" t="s">
        <v>2211</v>
      </c>
    </row>
    <row r="105" spans="1:4" s="310" customFormat="1" ht="114" customHeight="1" x14ac:dyDescent="0.2">
      <c r="A105" s="414">
        <v>97</v>
      </c>
      <c r="B105" s="330" t="s">
        <v>120</v>
      </c>
      <c r="C105" s="330" t="s">
        <v>46</v>
      </c>
      <c r="D105" s="331" t="s">
        <v>2210</v>
      </c>
    </row>
    <row r="106" spans="1:4" s="310" customFormat="1" ht="63.6" customHeight="1" x14ac:dyDescent="0.2">
      <c r="A106" s="414">
        <v>98</v>
      </c>
      <c r="B106" s="330" t="s">
        <v>83</v>
      </c>
      <c r="C106" s="330" t="s">
        <v>84</v>
      </c>
      <c r="D106" s="331" t="s">
        <v>2221</v>
      </c>
    </row>
    <row r="107" spans="1:4" s="310" customFormat="1" ht="63.6" customHeight="1" x14ac:dyDescent="0.2">
      <c r="A107" s="414">
        <v>99</v>
      </c>
      <c r="B107" s="330" t="s">
        <v>83</v>
      </c>
      <c r="C107" s="330" t="s">
        <v>506</v>
      </c>
      <c r="D107" s="331" t="s">
        <v>2221</v>
      </c>
    </row>
    <row r="108" spans="1:4" s="310" customFormat="1" ht="63" customHeight="1" x14ac:dyDescent="0.2">
      <c r="A108" s="414">
        <v>100</v>
      </c>
      <c r="B108" s="330" t="s">
        <v>83</v>
      </c>
      <c r="C108" s="330" t="s">
        <v>535</v>
      </c>
      <c r="D108" s="331" t="s">
        <v>2221</v>
      </c>
    </row>
    <row r="109" spans="1:4" s="310" customFormat="1" ht="63" customHeight="1" x14ac:dyDescent="0.2">
      <c r="A109" s="414">
        <v>101</v>
      </c>
      <c r="B109" s="330" t="s">
        <v>83</v>
      </c>
      <c r="C109" s="330" t="s">
        <v>507</v>
      </c>
      <c r="D109" s="331" t="s">
        <v>2221</v>
      </c>
    </row>
    <row r="110" spans="1:4" s="310" customFormat="1" ht="63" customHeight="1" x14ac:dyDescent="0.2">
      <c r="A110" s="414">
        <v>102</v>
      </c>
      <c r="B110" s="330" t="s">
        <v>83</v>
      </c>
      <c r="C110" s="330" t="s">
        <v>536</v>
      </c>
      <c r="D110" s="331" t="s">
        <v>2221</v>
      </c>
    </row>
    <row r="111" spans="1:4" s="310" customFormat="1" ht="126" customHeight="1" x14ac:dyDescent="0.2">
      <c r="A111" s="414">
        <v>103</v>
      </c>
      <c r="B111" s="330" t="s">
        <v>58</v>
      </c>
      <c r="C111" s="330" t="s">
        <v>508</v>
      </c>
      <c r="D111" s="331" t="s">
        <v>2220</v>
      </c>
    </row>
    <row r="112" spans="1:4" s="310" customFormat="1" ht="126" customHeight="1" x14ac:dyDescent="0.2">
      <c r="A112" s="414">
        <v>104</v>
      </c>
      <c r="B112" s="330" t="s">
        <v>58</v>
      </c>
      <c r="C112" s="330" t="s">
        <v>163</v>
      </c>
      <c r="D112" s="331" t="s">
        <v>2220</v>
      </c>
    </row>
    <row r="113" spans="1:4" s="310" customFormat="1" ht="126" customHeight="1" x14ac:dyDescent="0.2">
      <c r="A113" s="414">
        <v>105</v>
      </c>
      <c r="B113" s="330" t="s">
        <v>58</v>
      </c>
      <c r="C113" s="330" t="s">
        <v>164</v>
      </c>
      <c r="D113" s="331" t="s">
        <v>2220</v>
      </c>
    </row>
    <row r="114" spans="1:4" s="310" customFormat="1" ht="126" customHeight="1" x14ac:dyDescent="0.2">
      <c r="A114" s="414">
        <v>106</v>
      </c>
      <c r="B114" s="330" t="s">
        <v>537</v>
      </c>
      <c r="C114" s="330" t="s">
        <v>538</v>
      </c>
      <c r="D114" s="331" t="s">
        <v>2220</v>
      </c>
    </row>
    <row r="115" spans="1:4" s="310" customFormat="1" ht="126" customHeight="1" x14ac:dyDescent="0.2">
      <c r="A115" s="414">
        <v>107</v>
      </c>
      <c r="B115" s="330" t="s">
        <v>537</v>
      </c>
      <c r="C115" s="330" t="s">
        <v>1113</v>
      </c>
      <c r="D115" s="331" t="s">
        <v>2220</v>
      </c>
    </row>
    <row r="116" spans="1:4" s="310" customFormat="1" ht="69" customHeight="1" x14ac:dyDescent="0.2">
      <c r="A116" s="414">
        <v>108</v>
      </c>
      <c r="B116" s="330" t="s">
        <v>539</v>
      </c>
      <c r="C116" s="330" t="s">
        <v>540</v>
      </c>
      <c r="D116" s="331" t="s">
        <v>2223</v>
      </c>
    </row>
    <row r="117" spans="1:4" s="310" customFormat="1" ht="126" customHeight="1" x14ac:dyDescent="0.2">
      <c r="A117" s="414">
        <v>109</v>
      </c>
      <c r="B117" s="330" t="s">
        <v>541</v>
      </c>
      <c r="C117" s="330" t="s">
        <v>542</v>
      </c>
      <c r="D117" s="331" t="s">
        <v>2220</v>
      </c>
    </row>
    <row r="118" spans="1:4" s="310" customFormat="1" ht="116.45" customHeight="1" x14ac:dyDescent="0.2">
      <c r="A118" s="414">
        <v>110</v>
      </c>
      <c r="B118" s="330" t="s">
        <v>398</v>
      </c>
      <c r="C118" s="330" t="s">
        <v>398</v>
      </c>
      <c r="D118" s="331" t="s">
        <v>2210</v>
      </c>
    </row>
    <row r="119" spans="1:4" s="310" customFormat="1" ht="72" customHeight="1" x14ac:dyDescent="0.2">
      <c r="A119" s="414">
        <v>111</v>
      </c>
      <c r="B119" s="330" t="s">
        <v>543</v>
      </c>
      <c r="C119" s="330" t="s">
        <v>544</v>
      </c>
      <c r="D119" s="331" t="s">
        <v>2221</v>
      </c>
    </row>
    <row r="120" spans="1:4" s="310" customFormat="1" ht="162" customHeight="1" x14ac:dyDescent="0.2">
      <c r="A120" s="414">
        <v>112</v>
      </c>
      <c r="B120" s="330" t="s">
        <v>545</v>
      </c>
      <c r="C120" s="330" t="s">
        <v>546</v>
      </c>
      <c r="D120" s="331" t="s">
        <v>2224</v>
      </c>
    </row>
    <row r="121" spans="1:4" s="310" customFormat="1" ht="162" customHeight="1" x14ac:dyDescent="0.2">
      <c r="A121" s="414">
        <v>113</v>
      </c>
      <c r="B121" s="330" t="s">
        <v>545</v>
      </c>
      <c r="C121" s="330" t="s">
        <v>547</v>
      </c>
      <c r="D121" s="331" t="s">
        <v>2224</v>
      </c>
    </row>
    <row r="122" spans="1:4" s="310" customFormat="1" ht="105" customHeight="1" x14ac:dyDescent="0.2">
      <c r="A122" s="414">
        <v>114</v>
      </c>
      <c r="B122" s="330" t="s">
        <v>121</v>
      </c>
      <c r="C122" s="330" t="s">
        <v>81</v>
      </c>
      <c r="D122" s="331" t="s">
        <v>2213</v>
      </c>
    </row>
    <row r="123" spans="1:4" s="310" customFormat="1" ht="105" customHeight="1" x14ac:dyDescent="0.2">
      <c r="A123" s="414">
        <v>115</v>
      </c>
      <c r="B123" s="330" t="s">
        <v>121</v>
      </c>
      <c r="C123" s="330" t="s">
        <v>401</v>
      </c>
      <c r="D123" s="331" t="s">
        <v>2213</v>
      </c>
    </row>
    <row r="124" spans="1:4" s="310" customFormat="1" ht="105" customHeight="1" x14ac:dyDescent="0.2">
      <c r="A124" s="414">
        <v>116</v>
      </c>
      <c r="B124" s="330" t="s">
        <v>121</v>
      </c>
      <c r="C124" s="330" t="s">
        <v>452</v>
      </c>
      <c r="D124" s="331" t="s">
        <v>2213</v>
      </c>
    </row>
    <row r="125" spans="1:4" s="310" customFormat="1" ht="105" customHeight="1" x14ac:dyDescent="0.2">
      <c r="A125" s="414">
        <v>117</v>
      </c>
      <c r="B125" s="330" t="s">
        <v>121</v>
      </c>
      <c r="C125" s="330" t="s">
        <v>453</v>
      </c>
      <c r="D125" s="331" t="s">
        <v>2213</v>
      </c>
    </row>
    <row r="126" spans="1:4" s="310" customFormat="1" ht="126" customHeight="1" x14ac:dyDescent="0.2">
      <c r="A126" s="414">
        <v>118</v>
      </c>
      <c r="B126" s="330" t="s">
        <v>413</v>
      </c>
      <c r="C126" s="330" t="s">
        <v>454</v>
      </c>
      <c r="D126" s="331" t="s">
        <v>2220</v>
      </c>
    </row>
    <row r="127" spans="1:4" s="310" customFormat="1" ht="126" customHeight="1" x14ac:dyDescent="0.2">
      <c r="A127" s="414">
        <v>119</v>
      </c>
      <c r="B127" s="330" t="s">
        <v>413</v>
      </c>
      <c r="C127" s="330" t="s">
        <v>161</v>
      </c>
      <c r="D127" s="331" t="s">
        <v>2220</v>
      </c>
    </row>
    <row r="128" spans="1:4" s="310" customFormat="1" ht="126" customHeight="1" x14ac:dyDescent="0.2">
      <c r="A128" s="414">
        <v>120</v>
      </c>
      <c r="B128" s="330" t="s">
        <v>413</v>
      </c>
      <c r="C128" s="330" t="s">
        <v>162</v>
      </c>
      <c r="D128" s="331" t="s">
        <v>2220</v>
      </c>
    </row>
    <row r="129" spans="1:26" s="310" customFormat="1" ht="126" customHeight="1" x14ac:dyDescent="0.2">
      <c r="A129" s="414">
        <v>121</v>
      </c>
      <c r="B129" s="330" t="s">
        <v>413</v>
      </c>
      <c r="C129" s="330" t="s">
        <v>455</v>
      </c>
      <c r="D129" s="331" t="s">
        <v>2220</v>
      </c>
    </row>
    <row r="130" spans="1:26" s="310" customFormat="1" ht="126" customHeight="1" x14ac:dyDescent="0.2">
      <c r="A130" s="414">
        <v>122</v>
      </c>
      <c r="B130" s="330" t="s">
        <v>413</v>
      </c>
      <c r="C130" s="330" t="s">
        <v>160</v>
      </c>
      <c r="D130" s="331" t="s">
        <v>2220</v>
      </c>
    </row>
    <row r="131" spans="1:26" s="310" customFormat="1" ht="116.45" customHeight="1" x14ac:dyDescent="0.2">
      <c r="A131" s="414">
        <v>123</v>
      </c>
      <c r="B131" s="330" t="s">
        <v>414</v>
      </c>
      <c r="C131" s="330" t="s">
        <v>456</v>
      </c>
      <c r="D131" s="331" t="s">
        <v>2210</v>
      </c>
    </row>
    <row r="132" spans="1:26" s="310" customFormat="1" ht="162" customHeight="1" x14ac:dyDescent="0.2">
      <c r="A132" s="414">
        <v>124</v>
      </c>
      <c r="B132" s="330" t="s">
        <v>415</v>
      </c>
      <c r="C132" s="330" t="s">
        <v>457</v>
      </c>
      <c r="D132" s="331" t="s">
        <v>2224</v>
      </c>
    </row>
    <row r="133" spans="1:26" s="310" customFormat="1" ht="126" customHeight="1" x14ac:dyDescent="0.2">
      <c r="A133" s="414">
        <v>125</v>
      </c>
      <c r="B133" s="330" t="s">
        <v>416</v>
      </c>
      <c r="C133" s="330" t="s">
        <v>333</v>
      </c>
      <c r="D133" s="331" t="s">
        <v>2220</v>
      </c>
    </row>
    <row r="134" spans="1:26" s="310" customFormat="1" ht="126" customHeight="1" x14ac:dyDescent="0.2">
      <c r="A134" s="414">
        <v>126</v>
      </c>
      <c r="B134" s="330" t="s">
        <v>416</v>
      </c>
      <c r="C134" s="330" t="s">
        <v>548</v>
      </c>
      <c r="D134" s="331" t="s">
        <v>2220</v>
      </c>
    </row>
    <row r="135" spans="1:26" ht="126" customHeight="1" x14ac:dyDescent="0.2">
      <c r="A135" s="414">
        <v>127</v>
      </c>
      <c r="B135" s="330" t="s">
        <v>416</v>
      </c>
      <c r="C135" s="330" t="s">
        <v>549</v>
      </c>
      <c r="D135" s="331" t="s">
        <v>2220</v>
      </c>
      <c r="E135" s="310"/>
      <c r="F135" s="310"/>
      <c r="G135" s="310"/>
      <c r="H135" s="310"/>
      <c r="I135" s="310"/>
      <c r="J135" s="310"/>
      <c r="K135" s="310"/>
      <c r="L135" s="310"/>
      <c r="M135" s="310"/>
      <c r="N135" s="310"/>
      <c r="O135" s="310"/>
      <c r="P135" s="310"/>
      <c r="Q135" s="310"/>
      <c r="R135" s="310"/>
      <c r="S135" s="310"/>
      <c r="T135" s="310"/>
      <c r="U135" s="310"/>
      <c r="V135" s="310"/>
      <c r="W135" s="310"/>
      <c r="X135" s="310"/>
      <c r="Y135" s="310"/>
      <c r="Z135" s="310"/>
    </row>
    <row r="136" spans="1:26" ht="51" customHeight="1" x14ac:dyDescent="0.2">
      <c r="A136" s="414">
        <v>128</v>
      </c>
      <c r="B136" s="330" t="s">
        <v>122</v>
      </c>
      <c r="C136" s="330" t="s">
        <v>458</v>
      </c>
      <c r="D136" s="331" t="s">
        <v>2079</v>
      </c>
      <c r="E136" s="310"/>
      <c r="F136" s="310"/>
      <c r="G136" s="310"/>
      <c r="H136" s="310"/>
      <c r="I136" s="310"/>
      <c r="J136" s="310"/>
      <c r="K136" s="310"/>
      <c r="L136" s="310"/>
      <c r="M136" s="310"/>
      <c r="N136" s="310"/>
      <c r="O136" s="310"/>
      <c r="P136" s="310"/>
      <c r="Q136" s="310"/>
      <c r="R136" s="310"/>
      <c r="S136" s="310"/>
      <c r="T136" s="310"/>
      <c r="U136" s="310"/>
      <c r="V136" s="310"/>
      <c r="W136" s="310"/>
      <c r="X136" s="310"/>
      <c r="Y136" s="310"/>
      <c r="Z136" s="310"/>
    </row>
    <row r="137" spans="1:26" ht="51" customHeight="1" x14ac:dyDescent="0.2">
      <c r="A137" s="414">
        <v>129</v>
      </c>
      <c r="B137" s="330" t="s">
        <v>122</v>
      </c>
      <c r="C137" s="330" t="s">
        <v>123</v>
      </c>
      <c r="D137" s="331" t="s">
        <v>2079</v>
      </c>
      <c r="E137" s="310"/>
      <c r="F137" s="310"/>
      <c r="G137" s="310"/>
      <c r="H137" s="310"/>
      <c r="I137" s="310"/>
      <c r="J137" s="310"/>
      <c r="K137" s="310"/>
      <c r="L137" s="310"/>
      <c r="M137" s="310"/>
      <c r="N137" s="310"/>
      <c r="O137" s="310"/>
      <c r="P137" s="310"/>
      <c r="Q137" s="310"/>
      <c r="R137" s="310"/>
      <c r="S137" s="310"/>
      <c r="T137" s="310"/>
      <c r="U137" s="310"/>
      <c r="V137" s="310"/>
      <c r="W137" s="310"/>
      <c r="X137" s="310"/>
      <c r="Y137" s="310"/>
      <c r="Z137" s="310"/>
    </row>
    <row r="138" spans="1:26" ht="114" customHeight="1" x14ac:dyDescent="0.2">
      <c r="A138" s="414">
        <v>130</v>
      </c>
      <c r="B138" s="330" t="s">
        <v>124</v>
      </c>
      <c r="C138" s="330" t="s">
        <v>125</v>
      </c>
      <c r="D138" s="331" t="s">
        <v>2240</v>
      </c>
      <c r="E138" s="310"/>
      <c r="F138" s="310"/>
      <c r="G138" s="310"/>
      <c r="H138" s="310"/>
      <c r="I138" s="310"/>
      <c r="J138" s="310"/>
      <c r="K138" s="310"/>
      <c r="L138" s="310"/>
      <c r="M138" s="310"/>
      <c r="N138" s="310"/>
      <c r="O138" s="310"/>
      <c r="P138" s="310"/>
      <c r="Q138" s="310"/>
      <c r="R138" s="310"/>
      <c r="S138" s="310"/>
      <c r="T138" s="310"/>
      <c r="U138" s="310"/>
      <c r="V138" s="310"/>
      <c r="W138" s="310"/>
      <c r="X138" s="310"/>
      <c r="Y138" s="310"/>
      <c r="Z138" s="310"/>
    </row>
    <row r="139" spans="1:26" ht="126" customHeight="1" x14ac:dyDescent="0.2">
      <c r="A139" s="414">
        <v>131</v>
      </c>
      <c r="B139" s="330" t="s">
        <v>417</v>
      </c>
      <c r="C139" s="330" t="s">
        <v>1937</v>
      </c>
      <c r="D139" s="331" t="s">
        <v>2220</v>
      </c>
      <c r="E139" s="310"/>
      <c r="F139" s="310"/>
      <c r="G139" s="310"/>
      <c r="H139" s="310"/>
      <c r="I139" s="310"/>
      <c r="J139" s="310"/>
      <c r="K139" s="310"/>
      <c r="L139" s="310"/>
      <c r="M139" s="310"/>
      <c r="N139" s="310"/>
      <c r="O139" s="310"/>
      <c r="P139" s="310"/>
      <c r="Q139" s="310"/>
      <c r="R139" s="310"/>
      <c r="S139" s="310"/>
      <c r="T139" s="310"/>
      <c r="U139" s="310"/>
      <c r="V139" s="310"/>
      <c r="W139" s="310"/>
      <c r="X139" s="310"/>
      <c r="Y139" s="310"/>
      <c r="Z139" s="310"/>
    </row>
    <row r="140" spans="1:26" ht="126" customHeight="1" x14ac:dyDescent="0.2">
      <c r="A140" s="414">
        <v>132</v>
      </c>
      <c r="B140" s="330" t="s">
        <v>417</v>
      </c>
      <c r="C140" s="330" t="s">
        <v>459</v>
      </c>
      <c r="D140" s="331" t="s">
        <v>2220</v>
      </c>
      <c r="E140" s="310"/>
      <c r="F140" s="310"/>
      <c r="G140" s="310"/>
      <c r="H140" s="310"/>
      <c r="I140" s="310"/>
      <c r="J140" s="310"/>
      <c r="K140" s="310"/>
      <c r="L140" s="310"/>
      <c r="M140" s="310"/>
      <c r="N140" s="310"/>
      <c r="O140" s="310"/>
      <c r="P140" s="310"/>
      <c r="Q140" s="310"/>
      <c r="R140" s="310"/>
      <c r="S140" s="310"/>
      <c r="T140" s="310"/>
      <c r="U140" s="310"/>
      <c r="V140" s="310"/>
      <c r="W140" s="310"/>
      <c r="X140" s="310"/>
      <c r="Y140" s="310"/>
      <c r="Z140" s="310"/>
    </row>
    <row r="141" spans="1:26" ht="126" customHeight="1" x14ac:dyDescent="0.2">
      <c r="A141" s="414">
        <v>133</v>
      </c>
      <c r="B141" s="330" t="s">
        <v>417</v>
      </c>
      <c r="C141" s="330" t="s">
        <v>2190</v>
      </c>
      <c r="D141" s="331" t="s">
        <v>2220</v>
      </c>
      <c r="E141" s="310"/>
      <c r="F141" s="310"/>
      <c r="G141" s="310"/>
      <c r="H141" s="310"/>
      <c r="I141" s="310"/>
      <c r="J141" s="310"/>
      <c r="K141" s="310"/>
      <c r="L141" s="310"/>
      <c r="M141" s="310"/>
      <c r="N141" s="310"/>
      <c r="O141" s="310"/>
      <c r="P141" s="310"/>
      <c r="Q141" s="310"/>
      <c r="R141" s="310"/>
      <c r="S141" s="310"/>
      <c r="T141" s="310"/>
      <c r="U141" s="310"/>
      <c r="V141" s="310"/>
      <c r="W141" s="310"/>
      <c r="X141" s="310"/>
      <c r="Y141" s="310"/>
      <c r="Z141" s="310"/>
    </row>
    <row r="142" spans="1:26" ht="120" customHeight="1" x14ac:dyDescent="0.2">
      <c r="A142" s="414">
        <v>134</v>
      </c>
      <c r="B142" s="330" t="s">
        <v>418</v>
      </c>
      <c r="C142" s="330" t="s">
        <v>442</v>
      </c>
      <c r="D142" s="331" t="s">
        <v>2252</v>
      </c>
      <c r="E142" s="310"/>
      <c r="F142" s="310"/>
      <c r="G142" s="310"/>
      <c r="H142" s="310"/>
      <c r="I142" s="310"/>
      <c r="J142" s="310"/>
      <c r="K142" s="310"/>
      <c r="L142" s="310"/>
      <c r="M142" s="310"/>
      <c r="N142" s="310"/>
      <c r="O142" s="310"/>
      <c r="P142" s="310"/>
      <c r="Q142" s="310"/>
      <c r="R142" s="310"/>
      <c r="S142" s="310"/>
      <c r="T142" s="310"/>
      <c r="U142" s="310"/>
      <c r="V142" s="310"/>
      <c r="W142" s="310"/>
      <c r="X142" s="310"/>
      <c r="Y142" s="310"/>
      <c r="Z142" s="310"/>
    </row>
    <row r="143" spans="1:26" ht="126" customHeight="1" x14ac:dyDescent="0.2">
      <c r="A143" s="414">
        <v>135</v>
      </c>
      <c r="B143" s="330" t="s">
        <v>82</v>
      </c>
      <c r="C143" s="330" t="s">
        <v>126</v>
      </c>
      <c r="D143" s="331" t="s">
        <v>2220</v>
      </c>
      <c r="E143" s="310"/>
      <c r="F143" s="310"/>
      <c r="G143" s="310"/>
      <c r="H143" s="310"/>
      <c r="I143" s="310"/>
      <c r="J143" s="310"/>
      <c r="K143" s="310"/>
      <c r="L143" s="310"/>
      <c r="M143" s="310"/>
      <c r="N143" s="310"/>
      <c r="O143" s="310"/>
      <c r="P143" s="310"/>
      <c r="Q143" s="310"/>
      <c r="R143" s="310"/>
      <c r="S143" s="310"/>
      <c r="T143" s="310"/>
      <c r="U143" s="310"/>
      <c r="V143" s="310"/>
      <c r="W143" s="310"/>
      <c r="X143" s="310"/>
      <c r="Y143" s="310"/>
      <c r="Z143" s="310"/>
    </row>
    <row r="144" spans="1:26" ht="126" customHeight="1" x14ac:dyDescent="0.2">
      <c r="A144" s="414">
        <v>136</v>
      </c>
      <c r="B144" s="330" t="s">
        <v>82</v>
      </c>
      <c r="C144" s="330" t="s">
        <v>175</v>
      </c>
      <c r="D144" s="331" t="s">
        <v>2220</v>
      </c>
      <c r="E144" s="310"/>
      <c r="F144" s="310"/>
      <c r="G144" s="310"/>
      <c r="H144" s="310"/>
      <c r="I144" s="310"/>
      <c r="J144" s="310"/>
      <c r="K144" s="310"/>
      <c r="L144" s="310"/>
      <c r="M144" s="310"/>
      <c r="N144" s="310"/>
      <c r="O144" s="310"/>
      <c r="P144" s="310"/>
      <c r="Q144" s="310"/>
      <c r="R144" s="310"/>
      <c r="S144" s="310"/>
      <c r="T144" s="310"/>
      <c r="U144" s="310"/>
      <c r="V144" s="310"/>
      <c r="W144" s="310"/>
      <c r="X144" s="310"/>
      <c r="Y144" s="310"/>
      <c r="Z144" s="310"/>
    </row>
    <row r="145" spans="1:26" ht="126" customHeight="1" x14ac:dyDescent="0.2">
      <c r="A145" s="414">
        <v>137</v>
      </c>
      <c r="B145" s="330" t="s">
        <v>82</v>
      </c>
      <c r="C145" s="330" t="s">
        <v>85</v>
      </c>
      <c r="D145" s="331" t="s">
        <v>2220</v>
      </c>
      <c r="E145" s="310"/>
      <c r="F145" s="310"/>
      <c r="G145" s="310"/>
      <c r="H145" s="310"/>
      <c r="I145" s="310"/>
      <c r="J145" s="310"/>
      <c r="K145" s="310"/>
      <c r="L145" s="310"/>
      <c r="M145" s="310"/>
      <c r="N145" s="310"/>
      <c r="O145" s="310"/>
      <c r="P145" s="310"/>
      <c r="Q145" s="310"/>
      <c r="R145" s="310"/>
      <c r="S145" s="310"/>
      <c r="T145" s="310"/>
      <c r="U145" s="310"/>
      <c r="V145" s="310"/>
      <c r="W145" s="310"/>
      <c r="X145" s="310"/>
      <c r="Y145" s="310"/>
      <c r="Z145" s="310"/>
    </row>
    <row r="146" spans="1:26" ht="126" customHeight="1" x14ac:dyDescent="0.2">
      <c r="A146" s="414">
        <v>138</v>
      </c>
      <c r="B146" s="330" t="s">
        <v>82</v>
      </c>
      <c r="C146" s="330" t="s">
        <v>2119</v>
      </c>
      <c r="D146" s="331" t="s">
        <v>2220</v>
      </c>
      <c r="E146" s="310"/>
      <c r="F146" s="310"/>
      <c r="G146" s="310"/>
      <c r="H146" s="310"/>
      <c r="I146" s="310"/>
      <c r="J146" s="310"/>
      <c r="K146" s="310"/>
      <c r="L146" s="310"/>
      <c r="M146" s="310"/>
      <c r="N146" s="310"/>
      <c r="O146" s="310"/>
      <c r="P146" s="310"/>
      <c r="Q146" s="310"/>
      <c r="R146" s="310"/>
      <c r="S146" s="310"/>
      <c r="T146" s="310"/>
      <c r="U146" s="310"/>
      <c r="V146" s="310"/>
      <c r="W146" s="310"/>
      <c r="X146" s="310"/>
      <c r="Y146" s="310"/>
      <c r="Z146" s="310"/>
    </row>
    <row r="147" spans="1:26" ht="222" customHeight="1" x14ac:dyDescent="0.2">
      <c r="A147" s="414">
        <v>139</v>
      </c>
      <c r="B147" s="335" t="s">
        <v>419</v>
      </c>
      <c r="C147" s="335" t="s">
        <v>463</v>
      </c>
      <c r="D147" s="669" t="s">
        <v>2297</v>
      </c>
    </row>
    <row r="148" spans="1:26" ht="222" customHeight="1" x14ac:dyDescent="0.2">
      <c r="A148" s="414">
        <v>140</v>
      </c>
      <c r="B148" s="335" t="s">
        <v>419</v>
      </c>
      <c r="C148" s="335" t="s">
        <v>464</v>
      </c>
      <c r="D148" s="669" t="s">
        <v>2297</v>
      </c>
    </row>
    <row r="149" spans="1:26" ht="222" customHeight="1" x14ac:dyDescent="0.2">
      <c r="A149" s="414">
        <v>141</v>
      </c>
      <c r="B149" s="335" t="s">
        <v>419</v>
      </c>
      <c r="C149" s="335" t="s">
        <v>465</v>
      </c>
      <c r="D149" s="669" t="s">
        <v>2297</v>
      </c>
    </row>
    <row r="150" spans="1:26" ht="222" customHeight="1" x14ac:dyDescent="0.2">
      <c r="A150" s="414">
        <v>142</v>
      </c>
      <c r="B150" s="335" t="s">
        <v>419</v>
      </c>
      <c r="C150" s="335" t="s">
        <v>466</v>
      </c>
      <c r="D150" s="669" t="s">
        <v>2297</v>
      </c>
    </row>
    <row r="151" spans="1:26" ht="222" customHeight="1" x14ac:dyDescent="0.2">
      <c r="A151" s="414">
        <v>143</v>
      </c>
      <c r="B151" s="335" t="s">
        <v>419</v>
      </c>
      <c r="C151" s="335" t="s">
        <v>467</v>
      </c>
      <c r="D151" s="669" t="s">
        <v>2297</v>
      </c>
    </row>
    <row r="152" spans="1:26" ht="222" customHeight="1" x14ac:dyDescent="0.2">
      <c r="A152" s="414">
        <v>144</v>
      </c>
      <c r="B152" s="335" t="s">
        <v>419</v>
      </c>
      <c r="C152" s="335" t="s">
        <v>468</v>
      </c>
      <c r="D152" s="669" t="s">
        <v>2297</v>
      </c>
    </row>
    <row r="153" spans="1:26" ht="222" customHeight="1" x14ac:dyDescent="0.2">
      <c r="A153" s="414">
        <v>145</v>
      </c>
      <c r="B153" s="335" t="s">
        <v>419</v>
      </c>
      <c r="C153" s="335" t="s">
        <v>483</v>
      </c>
      <c r="D153" s="669" t="s">
        <v>2297</v>
      </c>
    </row>
    <row r="154" spans="1:26" ht="222" customHeight="1" x14ac:dyDescent="0.2">
      <c r="A154" s="414">
        <v>146</v>
      </c>
      <c r="B154" s="335" t="s">
        <v>419</v>
      </c>
      <c r="C154" s="335" t="s">
        <v>469</v>
      </c>
      <c r="D154" s="669" t="s">
        <v>2297</v>
      </c>
    </row>
    <row r="155" spans="1:26" ht="222" customHeight="1" x14ac:dyDescent="0.2">
      <c r="A155" s="414">
        <v>147</v>
      </c>
      <c r="B155" s="335" t="s">
        <v>419</v>
      </c>
      <c r="C155" s="335" t="s">
        <v>470</v>
      </c>
      <c r="D155" s="669" t="s">
        <v>2297</v>
      </c>
    </row>
    <row r="156" spans="1:26" ht="222" customHeight="1" x14ac:dyDescent="0.2">
      <c r="A156" s="414">
        <v>148</v>
      </c>
      <c r="B156" s="335" t="s">
        <v>419</v>
      </c>
      <c r="C156" s="335" t="s">
        <v>471</v>
      </c>
      <c r="D156" s="669" t="s">
        <v>2297</v>
      </c>
    </row>
    <row r="157" spans="1:26" ht="222" customHeight="1" x14ac:dyDescent="0.2">
      <c r="A157" s="414">
        <v>149</v>
      </c>
      <c r="B157" s="335" t="s">
        <v>419</v>
      </c>
      <c r="C157" s="335" t="s">
        <v>472</v>
      </c>
      <c r="D157" s="669" t="s">
        <v>2297</v>
      </c>
    </row>
    <row r="158" spans="1:26" ht="222" customHeight="1" x14ac:dyDescent="0.2">
      <c r="A158" s="414">
        <v>150</v>
      </c>
      <c r="B158" s="335" t="s">
        <v>419</v>
      </c>
      <c r="C158" s="335" t="s">
        <v>473</v>
      </c>
      <c r="D158" s="669" t="s">
        <v>2297</v>
      </c>
    </row>
    <row r="159" spans="1:26" ht="222" customHeight="1" x14ac:dyDescent="0.2">
      <c r="A159" s="414">
        <v>151</v>
      </c>
      <c r="B159" s="335" t="s">
        <v>419</v>
      </c>
      <c r="C159" s="335" t="s">
        <v>485</v>
      </c>
      <c r="D159" s="669" t="s">
        <v>2297</v>
      </c>
    </row>
    <row r="160" spans="1:26" s="310" customFormat="1" ht="222" customHeight="1" x14ac:dyDescent="0.2">
      <c r="A160" s="414">
        <v>152</v>
      </c>
      <c r="B160" s="335" t="s">
        <v>419</v>
      </c>
      <c r="C160" s="335" t="s">
        <v>43</v>
      </c>
      <c r="D160" s="669" t="s">
        <v>2297</v>
      </c>
      <c r="E160" s="319"/>
      <c r="F160" s="319"/>
      <c r="G160" s="319"/>
      <c r="H160" s="319"/>
      <c r="I160" s="319"/>
      <c r="J160" s="319"/>
      <c r="K160" s="319"/>
      <c r="L160" s="319"/>
      <c r="M160" s="248"/>
      <c r="N160" s="248"/>
      <c r="O160" s="248"/>
      <c r="P160" s="248"/>
      <c r="Q160" s="248"/>
      <c r="R160" s="248"/>
      <c r="S160" s="248"/>
      <c r="T160" s="248"/>
      <c r="U160" s="248"/>
      <c r="V160" s="248"/>
      <c r="W160" s="248"/>
      <c r="X160" s="248"/>
      <c r="Y160" s="248"/>
      <c r="Z160" s="248"/>
    </row>
    <row r="161" spans="1:26" s="310" customFormat="1" ht="222" customHeight="1" x14ac:dyDescent="0.2">
      <c r="A161" s="414">
        <v>153</v>
      </c>
      <c r="B161" s="335" t="s">
        <v>419</v>
      </c>
      <c r="C161" s="335" t="s">
        <v>474</v>
      </c>
      <c r="D161" s="669" t="s">
        <v>2297</v>
      </c>
      <c r="E161" s="319"/>
      <c r="F161" s="319"/>
      <c r="G161" s="319"/>
      <c r="H161" s="319"/>
      <c r="I161" s="319"/>
      <c r="J161" s="319"/>
      <c r="K161" s="319"/>
      <c r="L161" s="319"/>
      <c r="M161" s="248"/>
      <c r="N161" s="248"/>
      <c r="O161" s="248"/>
      <c r="P161" s="248"/>
      <c r="Q161" s="248"/>
      <c r="R161" s="248"/>
      <c r="S161" s="248"/>
      <c r="T161" s="248"/>
      <c r="U161" s="248"/>
      <c r="V161" s="248"/>
      <c r="W161" s="248"/>
      <c r="X161" s="248"/>
      <c r="Y161" s="248"/>
      <c r="Z161" s="248"/>
    </row>
    <row r="162" spans="1:26" s="310" customFormat="1" ht="222" customHeight="1" x14ac:dyDescent="0.2">
      <c r="A162" s="414">
        <v>154</v>
      </c>
      <c r="B162" s="335" t="s">
        <v>419</v>
      </c>
      <c r="C162" s="335" t="s">
        <v>475</v>
      </c>
      <c r="D162" s="669" t="s">
        <v>2297</v>
      </c>
      <c r="E162" s="319"/>
      <c r="F162" s="319"/>
      <c r="G162" s="319"/>
      <c r="H162" s="319"/>
      <c r="I162" s="319"/>
      <c r="J162" s="319"/>
      <c r="K162" s="319"/>
      <c r="L162" s="319"/>
      <c r="M162" s="248"/>
      <c r="N162" s="248"/>
      <c r="O162" s="248"/>
      <c r="P162" s="248"/>
      <c r="Q162" s="248"/>
      <c r="R162" s="248"/>
      <c r="S162" s="248"/>
      <c r="T162" s="248"/>
      <c r="U162" s="248"/>
      <c r="V162" s="248"/>
      <c r="W162" s="248"/>
      <c r="X162" s="248"/>
      <c r="Y162" s="248"/>
      <c r="Z162" s="248"/>
    </row>
    <row r="163" spans="1:26" s="310" customFormat="1" ht="222" customHeight="1" x14ac:dyDescent="0.2">
      <c r="A163" s="414">
        <v>155</v>
      </c>
      <c r="B163" s="330" t="s">
        <v>419</v>
      </c>
      <c r="C163" s="330" t="s">
        <v>1185</v>
      </c>
      <c r="D163" s="669" t="s">
        <v>2297</v>
      </c>
    </row>
    <row r="164" spans="1:26" s="310" customFormat="1" ht="222" customHeight="1" x14ac:dyDescent="0.2">
      <c r="A164" s="414">
        <v>156</v>
      </c>
      <c r="B164" s="335" t="s">
        <v>419</v>
      </c>
      <c r="C164" s="335" t="s">
        <v>488</v>
      </c>
      <c r="D164" s="669" t="s">
        <v>2297</v>
      </c>
      <c r="E164" s="319"/>
      <c r="F164" s="319"/>
      <c r="G164" s="319"/>
      <c r="H164" s="319"/>
      <c r="I164" s="319"/>
      <c r="J164" s="319"/>
      <c r="K164" s="319"/>
      <c r="L164" s="319"/>
      <c r="M164" s="248"/>
      <c r="N164" s="248"/>
      <c r="O164" s="248"/>
      <c r="P164" s="248"/>
      <c r="Q164" s="248"/>
      <c r="R164" s="248"/>
      <c r="S164" s="248"/>
      <c r="T164" s="248"/>
      <c r="U164" s="248"/>
      <c r="V164" s="248"/>
      <c r="W164" s="248"/>
      <c r="X164" s="248"/>
      <c r="Y164" s="248"/>
      <c r="Z164" s="248"/>
    </row>
    <row r="165" spans="1:26" s="310" customFormat="1" ht="222" customHeight="1" x14ac:dyDescent="0.2">
      <c r="A165" s="414">
        <v>157</v>
      </c>
      <c r="B165" s="335" t="s">
        <v>419</v>
      </c>
      <c r="C165" s="335" t="s">
        <v>476</v>
      </c>
      <c r="D165" s="669" t="s">
        <v>2297</v>
      </c>
      <c r="E165" s="319"/>
      <c r="F165" s="319"/>
      <c r="G165" s="319"/>
      <c r="H165" s="319"/>
      <c r="I165" s="319"/>
      <c r="J165" s="319"/>
      <c r="K165" s="319"/>
      <c r="L165" s="319"/>
      <c r="M165" s="248"/>
      <c r="N165" s="248"/>
      <c r="O165" s="248"/>
      <c r="P165" s="248"/>
      <c r="Q165" s="248"/>
      <c r="R165" s="248"/>
      <c r="S165" s="248"/>
      <c r="T165" s="248"/>
      <c r="U165" s="248"/>
      <c r="V165" s="248"/>
      <c r="W165" s="248"/>
      <c r="X165" s="248"/>
      <c r="Y165" s="248"/>
      <c r="Z165" s="248"/>
    </row>
    <row r="166" spans="1:26" s="310" customFormat="1" ht="222" customHeight="1" x14ac:dyDescent="0.2">
      <c r="A166" s="414">
        <v>158</v>
      </c>
      <c r="B166" s="335" t="s">
        <v>419</v>
      </c>
      <c r="C166" s="335" t="s">
        <v>44</v>
      </c>
      <c r="D166" s="669" t="s">
        <v>2297</v>
      </c>
      <c r="E166" s="319"/>
      <c r="F166" s="319"/>
      <c r="G166" s="319"/>
      <c r="H166" s="319"/>
      <c r="I166" s="319"/>
      <c r="J166" s="319"/>
      <c r="K166" s="319"/>
      <c r="L166" s="319"/>
      <c r="M166" s="248"/>
      <c r="N166" s="248"/>
      <c r="O166" s="248"/>
      <c r="P166" s="248"/>
      <c r="Q166" s="248"/>
      <c r="R166" s="248"/>
      <c r="S166" s="248"/>
      <c r="T166" s="248"/>
      <c r="U166" s="248"/>
      <c r="V166" s="248"/>
      <c r="W166" s="248"/>
      <c r="X166" s="248"/>
      <c r="Y166" s="248"/>
      <c r="Z166" s="248"/>
    </row>
    <row r="167" spans="1:26" s="310" customFormat="1" ht="222" customHeight="1" x14ac:dyDescent="0.2">
      <c r="A167" s="414">
        <v>159</v>
      </c>
      <c r="B167" s="335" t="s">
        <v>419</v>
      </c>
      <c r="C167" s="335" t="s">
        <v>477</v>
      </c>
      <c r="D167" s="669" t="s">
        <v>2297</v>
      </c>
      <c r="E167" s="319"/>
      <c r="F167" s="319"/>
      <c r="G167" s="319"/>
      <c r="H167" s="319"/>
      <c r="I167" s="319"/>
      <c r="J167" s="319"/>
      <c r="K167" s="319"/>
      <c r="L167" s="319"/>
      <c r="M167" s="248"/>
      <c r="N167" s="248"/>
      <c r="O167" s="248"/>
      <c r="P167" s="248"/>
      <c r="Q167" s="248"/>
      <c r="R167" s="248"/>
      <c r="S167" s="248"/>
      <c r="T167" s="248"/>
      <c r="U167" s="248"/>
      <c r="V167" s="248"/>
      <c r="W167" s="248"/>
      <c r="X167" s="248"/>
      <c r="Y167" s="248"/>
      <c r="Z167" s="248"/>
    </row>
    <row r="168" spans="1:26" s="310" customFormat="1" ht="222" customHeight="1" x14ac:dyDescent="0.2">
      <c r="A168" s="414">
        <v>160</v>
      </c>
      <c r="B168" s="335" t="s">
        <v>419</v>
      </c>
      <c r="C168" s="335" t="s">
        <v>478</v>
      </c>
      <c r="D168" s="669" t="s">
        <v>2297</v>
      </c>
      <c r="E168" s="319"/>
      <c r="F168" s="319"/>
      <c r="G168" s="319"/>
      <c r="H168" s="319"/>
      <c r="I168" s="248"/>
      <c r="J168" s="248"/>
      <c r="K168" s="248"/>
      <c r="L168" s="248"/>
      <c r="M168" s="248"/>
      <c r="N168" s="248"/>
      <c r="O168" s="248"/>
      <c r="P168" s="248"/>
      <c r="Q168" s="248"/>
      <c r="R168" s="248"/>
      <c r="S168" s="248"/>
      <c r="T168" s="248"/>
      <c r="U168" s="248"/>
      <c r="V168" s="248"/>
      <c r="W168" s="248"/>
      <c r="X168" s="248"/>
      <c r="Y168" s="248"/>
      <c r="Z168" s="248"/>
    </row>
    <row r="169" spans="1:26" s="310" customFormat="1" ht="222" customHeight="1" x14ac:dyDescent="0.2">
      <c r="A169" s="414">
        <v>161</v>
      </c>
      <c r="B169" s="335" t="s">
        <v>419</v>
      </c>
      <c r="C169" s="335" t="s">
        <v>479</v>
      </c>
      <c r="D169" s="669" t="s">
        <v>2297</v>
      </c>
      <c r="E169" s="319"/>
      <c r="F169" s="319"/>
      <c r="G169" s="319"/>
      <c r="H169" s="319"/>
      <c r="I169" s="248"/>
      <c r="J169" s="248"/>
      <c r="K169" s="248"/>
      <c r="L169" s="248"/>
      <c r="M169" s="248"/>
      <c r="N169" s="248"/>
      <c r="O169" s="248"/>
      <c r="P169" s="248"/>
      <c r="Q169" s="248"/>
      <c r="R169" s="248"/>
      <c r="S169" s="248"/>
      <c r="T169" s="248"/>
      <c r="U169" s="248"/>
      <c r="V169" s="248"/>
      <c r="W169" s="248"/>
      <c r="X169" s="248"/>
      <c r="Y169" s="248"/>
      <c r="Z169" s="248"/>
    </row>
    <row r="170" spans="1:26" s="310" customFormat="1" ht="222" customHeight="1" x14ac:dyDescent="0.2">
      <c r="A170" s="414">
        <v>162</v>
      </c>
      <c r="B170" s="335" t="s">
        <v>419</v>
      </c>
      <c r="C170" s="335" t="s">
        <v>40</v>
      </c>
      <c r="D170" s="669" t="s">
        <v>2297</v>
      </c>
      <c r="E170" s="319"/>
      <c r="F170" s="319"/>
      <c r="G170" s="319"/>
      <c r="H170" s="319"/>
      <c r="I170" s="248"/>
      <c r="J170" s="248"/>
      <c r="K170" s="248"/>
      <c r="L170" s="248"/>
      <c r="M170" s="248"/>
      <c r="N170" s="248"/>
      <c r="O170" s="248"/>
      <c r="P170" s="248"/>
      <c r="Q170" s="248"/>
      <c r="R170" s="248"/>
      <c r="S170" s="248"/>
      <c r="T170" s="248"/>
      <c r="U170" s="248"/>
      <c r="V170" s="248"/>
      <c r="W170" s="248"/>
      <c r="X170" s="248"/>
      <c r="Y170" s="248"/>
      <c r="Z170" s="248"/>
    </row>
    <row r="171" spans="1:26" s="310" customFormat="1" ht="222" customHeight="1" x14ac:dyDescent="0.2">
      <c r="A171" s="414">
        <v>163</v>
      </c>
      <c r="B171" s="335" t="s">
        <v>419</v>
      </c>
      <c r="C171" s="335" t="s">
        <v>460</v>
      </c>
      <c r="D171" s="669" t="s">
        <v>2297</v>
      </c>
      <c r="E171" s="319"/>
      <c r="F171" s="319"/>
      <c r="G171" s="319"/>
      <c r="H171" s="319"/>
      <c r="I171" s="248"/>
      <c r="J171" s="248"/>
      <c r="K171" s="248"/>
      <c r="L171" s="248"/>
      <c r="M171" s="248"/>
      <c r="N171" s="248"/>
      <c r="O171" s="248"/>
      <c r="P171" s="248"/>
      <c r="Q171" s="248"/>
      <c r="R171" s="248"/>
      <c r="S171" s="248"/>
      <c r="T171" s="248"/>
      <c r="U171" s="248"/>
      <c r="V171" s="248"/>
      <c r="W171" s="248"/>
      <c r="X171" s="248"/>
      <c r="Y171" s="248"/>
      <c r="Z171" s="248"/>
    </row>
    <row r="172" spans="1:26" s="310" customFormat="1" ht="116.45" customHeight="1" x14ac:dyDescent="0.2">
      <c r="A172" s="414">
        <v>164</v>
      </c>
      <c r="B172" s="330" t="s">
        <v>420</v>
      </c>
      <c r="C172" s="330" t="s">
        <v>518</v>
      </c>
      <c r="D172" s="331" t="s">
        <v>2210</v>
      </c>
    </row>
    <row r="173" spans="1:26" s="310" customFormat="1" ht="116.45" customHeight="1" x14ac:dyDescent="0.2">
      <c r="A173" s="414">
        <v>165</v>
      </c>
      <c r="B173" s="330" t="s">
        <v>420</v>
      </c>
      <c r="C173" s="330" t="s">
        <v>461</v>
      </c>
      <c r="D173" s="331" t="s">
        <v>2210</v>
      </c>
    </row>
    <row r="174" spans="1:26" s="310" customFormat="1" ht="116.45" customHeight="1" x14ac:dyDescent="0.2">
      <c r="A174" s="414">
        <v>166</v>
      </c>
      <c r="B174" s="330" t="s">
        <v>420</v>
      </c>
      <c r="C174" s="330" t="s">
        <v>462</v>
      </c>
      <c r="D174" s="331" t="s">
        <v>2210</v>
      </c>
    </row>
    <row r="175" spans="1:26" x14ac:dyDescent="0.2">
      <c r="A175" s="319"/>
      <c r="B175" s="336"/>
      <c r="C175" s="336"/>
      <c r="D175" s="319" t="s">
        <v>616</v>
      </c>
      <c r="I175" s="248"/>
      <c r="J175" s="248"/>
      <c r="K175" s="248"/>
      <c r="L175" s="248"/>
    </row>
    <row r="176" spans="1:26" x14ac:dyDescent="0.2">
      <c r="A176" s="319"/>
      <c r="B176" s="336"/>
      <c r="C176" s="336"/>
      <c r="D176" s="319"/>
      <c r="I176" s="248"/>
      <c r="J176" s="248"/>
      <c r="K176" s="248"/>
      <c r="L176" s="248"/>
    </row>
    <row r="177" spans="1:12" x14ac:dyDescent="0.2">
      <c r="A177" s="319"/>
      <c r="B177" s="336"/>
      <c r="C177" s="336"/>
      <c r="D177" s="319"/>
      <c r="I177" s="248"/>
      <c r="J177" s="248"/>
      <c r="K177" s="248"/>
      <c r="L177" s="248"/>
    </row>
    <row r="178" spans="1:12" x14ac:dyDescent="0.2">
      <c r="A178" s="319"/>
      <c r="B178" s="336"/>
      <c r="C178" s="336"/>
      <c r="D178" s="319"/>
      <c r="I178" s="248"/>
      <c r="J178" s="248"/>
      <c r="K178" s="248"/>
      <c r="L178" s="248"/>
    </row>
    <row r="179" spans="1:12" x14ac:dyDescent="0.2">
      <c r="A179" s="319"/>
      <c r="B179" s="336"/>
      <c r="C179" s="336"/>
      <c r="D179" s="319"/>
      <c r="I179" s="248"/>
      <c r="J179" s="248"/>
      <c r="K179" s="248"/>
      <c r="L179" s="248"/>
    </row>
    <row r="180" spans="1:12" x14ac:dyDescent="0.2">
      <c r="A180" s="319"/>
      <c r="B180" s="336"/>
      <c r="C180" s="336"/>
      <c r="D180" s="319"/>
      <c r="I180" s="248"/>
      <c r="J180" s="248"/>
      <c r="K180" s="248"/>
      <c r="L180" s="248"/>
    </row>
    <row r="181" spans="1:12" x14ac:dyDescent="0.2">
      <c r="A181" s="319"/>
      <c r="B181" s="336"/>
      <c r="C181" s="336"/>
      <c r="D181" s="319"/>
      <c r="I181" s="248"/>
      <c r="J181" s="248"/>
      <c r="K181" s="248"/>
      <c r="L181" s="248"/>
    </row>
    <row r="182" spans="1:12" x14ac:dyDescent="0.2">
      <c r="A182" s="319"/>
      <c r="B182" s="336"/>
      <c r="C182" s="336"/>
      <c r="D182" s="319"/>
      <c r="I182" s="248"/>
      <c r="J182" s="248"/>
      <c r="K182" s="248"/>
      <c r="L182" s="248"/>
    </row>
    <row r="183" spans="1:12" x14ac:dyDescent="0.2">
      <c r="A183" s="319"/>
      <c r="B183" s="336"/>
      <c r="C183" s="336"/>
      <c r="D183" s="319"/>
      <c r="I183" s="248"/>
      <c r="J183" s="248"/>
      <c r="K183" s="248"/>
      <c r="L183" s="248"/>
    </row>
    <row r="184" spans="1:12" x14ac:dyDescent="0.2">
      <c r="A184" s="319"/>
      <c r="B184" s="336"/>
      <c r="C184" s="336"/>
      <c r="D184" s="319"/>
      <c r="I184" s="248"/>
      <c r="J184" s="248"/>
      <c r="K184" s="248"/>
      <c r="L184" s="248"/>
    </row>
    <row r="185" spans="1:12" x14ac:dyDescent="0.2">
      <c r="A185" s="319"/>
      <c r="B185" s="336"/>
      <c r="C185" s="336"/>
      <c r="D185" s="319"/>
      <c r="I185" s="248"/>
      <c r="J185" s="248"/>
      <c r="K185" s="248"/>
      <c r="L185" s="248"/>
    </row>
    <row r="186" spans="1:12" x14ac:dyDescent="0.2">
      <c r="A186" s="319"/>
      <c r="B186" s="336"/>
      <c r="C186" s="336"/>
      <c r="D186" s="319"/>
      <c r="I186" s="248"/>
      <c r="J186" s="248"/>
      <c r="K186" s="248"/>
      <c r="L186" s="248"/>
    </row>
    <row r="187" spans="1:12" x14ac:dyDescent="0.2">
      <c r="A187" s="319"/>
      <c r="B187" s="336"/>
      <c r="C187" s="336"/>
      <c r="D187" s="319"/>
      <c r="I187" s="248"/>
      <c r="J187" s="248"/>
      <c r="K187" s="248"/>
      <c r="L187" s="248"/>
    </row>
    <row r="188" spans="1:12" x14ac:dyDescent="0.2">
      <c r="A188" s="319"/>
      <c r="B188" s="336"/>
      <c r="C188" s="336"/>
      <c r="D188" s="319"/>
      <c r="I188" s="248"/>
      <c r="J188" s="248"/>
      <c r="K188" s="248"/>
      <c r="L188" s="248"/>
    </row>
    <row r="189" spans="1:12" x14ac:dyDescent="0.2">
      <c r="A189" s="319"/>
      <c r="B189" s="336"/>
      <c r="C189" s="336"/>
      <c r="D189" s="319"/>
      <c r="I189" s="248"/>
      <c r="J189" s="248"/>
      <c r="K189" s="248"/>
      <c r="L189" s="248"/>
    </row>
    <row r="190" spans="1:12" x14ac:dyDescent="0.2">
      <c r="A190" s="319"/>
      <c r="B190" s="336"/>
      <c r="C190" s="336"/>
      <c r="D190" s="319"/>
      <c r="I190" s="248"/>
      <c r="J190" s="248"/>
      <c r="K190" s="248"/>
      <c r="L190" s="248"/>
    </row>
    <row r="191" spans="1:12" x14ac:dyDescent="0.2">
      <c r="A191" s="319"/>
      <c r="B191" s="336"/>
      <c r="C191" s="336"/>
      <c r="D191" s="319"/>
      <c r="I191" s="248"/>
      <c r="J191" s="248"/>
      <c r="K191" s="248"/>
      <c r="L191" s="248"/>
    </row>
    <row r="192" spans="1:12" x14ac:dyDescent="0.2">
      <c r="A192" s="319"/>
      <c r="B192" s="336"/>
      <c r="C192" s="336"/>
      <c r="D192" s="319"/>
      <c r="I192" s="248"/>
      <c r="J192" s="248"/>
      <c r="K192" s="248"/>
      <c r="L192" s="248"/>
    </row>
    <row r="193" spans="1:12" x14ac:dyDescent="0.2">
      <c r="A193" s="319"/>
      <c r="B193" s="336"/>
      <c r="C193" s="336"/>
      <c r="D193" s="319"/>
      <c r="I193" s="248"/>
      <c r="J193" s="248"/>
      <c r="K193" s="248"/>
      <c r="L193" s="248"/>
    </row>
    <row r="194" spans="1:12" x14ac:dyDescent="0.2">
      <c r="A194" s="319"/>
      <c r="B194" s="336"/>
      <c r="C194" s="336"/>
      <c r="D194" s="319"/>
      <c r="I194" s="248"/>
      <c r="J194" s="248"/>
      <c r="K194" s="248"/>
      <c r="L194" s="248"/>
    </row>
    <row r="195" spans="1:12" x14ac:dyDescent="0.2">
      <c r="A195" s="319"/>
      <c r="B195" s="336"/>
      <c r="C195" s="336"/>
      <c r="D195" s="319"/>
      <c r="I195" s="248"/>
      <c r="J195" s="248"/>
      <c r="K195" s="248"/>
      <c r="L195" s="248"/>
    </row>
    <row r="196" spans="1:12" x14ac:dyDescent="0.2">
      <c r="A196" s="319"/>
      <c r="B196" s="336"/>
      <c r="C196" s="336"/>
      <c r="D196" s="319"/>
      <c r="I196" s="248"/>
      <c r="J196" s="248"/>
      <c r="K196" s="248"/>
      <c r="L196" s="248"/>
    </row>
    <row r="197" spans="1:12" x14ac:dyDescent="0.2">
      <c r="A197" s="319"/>
      <c r="B197" s="336"/>
      <c r="C197" s="336"/>
      <c r="D197" s="319"/>
      <c r="I197" s="248"/>
      <c r="J197" s="248"/>
      <c r="K197" s="248"/>
      <c r="L197" s="248"/>
    </row>
    <row r="198" spans="1:12" x14ac:dyDescent="0.2">
      <c r="A198" s="319"/>
      <c r="B198" s="336"/>
      <c r="C198" s="336"/>
      <c r="D198" s="319"/>
      <c r="I198" s="248"/>
      <c r="J198" s="248"/>
      <c r="K198" s="248"/>
      <c r="L198" s="248"/>
    </row>
    <row r="199" spans="1:12" x14ac:dyDescent="0.2">
      <c r="A199" s="319"/>
      <c r="B199" s="336"/>
      <c r="C199" s="336"/>
      <c r="D199" s="319"/>
      <c r="I199" s="248"/>
      <c r="J199" s="248"/>
      <c r="K199" s="248"/>
      <c r="L199" s="248"/>
    </row>
    <row r="200" spans="1:12" x14ac:dyDescent="0.2">
      <c r="A200" s="319"/>
      <c r="B200" s="336"/>
      <c r="C200" s="336"/>
      <c r="D200" s="319"/>
      <c r="I200" s="248"/>
      <c r="J200" s="248"/>
      <c r="K200" s="248"/>
      <c r="L200" s="248"/>
    </row>
    <row r="201" spans="1:12" x14ac:dyDescent="0.2">
      <c r="A201" s="319"/>
      <c r="B201" s="336"/>
      <c r="C201" s="336"/>
      <c r="D201" s="319"/>
      <c r="I201" s="248"/>
      <c r="J201" s="248"/>
      <c r="K201" s="248"/>
      <c r="L201" s="248"/>
    </row>
    <row r="202" spans="1:12" x14ac:dyDescent="0.2">
      <c r="A202" s="319"/>
      <c r="B202" s="336"/>
      <c r="C202" s="336"/>
      <c r="D202" s="319"/>
      <c r="I202" s="248"/>
      <c r="J202" s="248"/>
      <c r="K202" s="248"/>
      <c r="L202" s="248"/>
    </row>
    <row r="203" spans="1:12" x14ac:dyDescent="0.2">
      <c r="A203" s="319"/>
      <c r="B203" s="336"/>
      <c r="C203" s="336"/>
      <c r="D203" s="319"/>
      <c r="I203" s="248"/>
      <c r="J203" s="248"/>
      <c r="K203" s="248"/>
      <c r="L203" s="248"/>
    </row>
    <row r="204" spans="1:12" x14ac:dyDescent="0.2">
      <c r="A204" s="319"/>
      <c r="B204" s="336"/>
      <c r="C204" s="336"/>
      <c r="D204" s="319"/>
      <c r="I204" s="248"/>
      <c r="J204" s="248"/>
      <c r="K204" s="248"/>
      <c r="L204" s="248"/>
    </row>
    <row r="205" spans="1:12" x14ac:dyDescent="0.2">
      <c r="A205" s="319"/>
      <c r="B205" s="336"/>
      <c r="C205" s="336"/>
      <c r="D205" s="319"/>
      <c r="I205" s="248"/>
      <c r="J205" s="248"/>
      <c r="K205" s="248"/>
      <c r="L205" s="248"/>
    </row>
    <row r="206" spans="1:12" x14ac:dyDescent="0.2">
      <c r="A206" s="319"/>
      <c r="B206" s="336"/>
      <c r="C206" s="336"/>
      <c r="D206" s="319"/>
      <c r="I206" s="248"/>
      <c r="J206" s="248"/>
      <c r="K206" s="248"/>
      <c r="L206" s="248"/>
    </row>
    <row r="207" spans="1:12" x14ac:dyDescent="0.2">
      <c r="A207" s="319"/>
      <c r="B207" s="336"/>
      <c r="C207" s="336"/>
      <c r="D207" s="319"/>
      <c r="I207" s="248"/>
      <c r="J207" s="248"/>
      <c r="K207" s="248"/>
      <c r="L207" s="248"/>
    </row>
    <row r="208" spans="1:12" x14ac:dyDescent="0.2">
      <c r="A208" s="319"/>
      <c r="B208" s="336"/>
      <c r="C208" s="336"/>
      <c r="D208" s="319"/>
      <c r="I208" s="248"/>
      <c r="J208" s="248"/>
      <c r="K208" s="248"/>
      <c r="L208" s="248"/>
    </row>
    <row r="209" spans="1:12" x14ac:dyDescent="0.2">
      <c r="A209" s="319"/>
      <c r="B209" s="336"/>
      <c r="C209" s="336"/>
      <c r="D209" s="319"/>
      <c r="I209" s="248"/>
      <c r="J209" s="248"/>
      <c r="K209" s="248"/>
      <c r="L209" s="248"/>
    </row>
    <row r="210" spans="1:12" x14ac:dyDescent="0.2">
      <c r="A210" s="319"/>
      <c r="B210" s="336"/>
      <c r="C210" s="336"/>
      <c r="D210" s="319"/>
      <c r="I210" s="248"/>
      <c r="J210" s="248"/>
      <c r="K210" s="248"/>
      <c r="L210" s="248"/>
    </row>
    <row r="211" spans="1:12" x14ac:dyDescent="0.2">
      <c r="A211" s="319"/>
      <c r="B211" s="336"/>
      <c r="C211" s="336"/>
      <c r="D211" s="319"/>
      <c r="I211" s="248"/>
      <c r="J211" s="248"/>
      <c r="K211" s="248"/>
      <c r="L211" s="248"/>
    </row>
    <row r="212" spans="1:12" x14ac:dyDescent="0.2">
      <c r="A212" s="319"/>
      <c r="B212" s="336"/>
      <c r="C212" s="336"/>
      <c r="D212" s="319"/>
      <c r="I212" s="248"/>
      <c r="J212" s="248"/>
      <c r="K212" s="248"/>
      <c r="L212" s="248"/>
    </row>
    <row r="213" spans="1:12" x14ac:dyDescent="0.2">
      <c r="A213" s="319"/>
      <c r="B213" s="336"/>
      <c r="C213" s="336"/>
      <c r="D213" s="319"/>
      <c r="I213" s="248"/>
      <c r="J213" s="248"/>
      <c r="K213" s="248"/>
      <c r="L213" s="248"/>
    </row>
    <row r="214" spans="1:12" x14ac:dyDescent="0.2">
      <c r="A214" s="319"/>
      <c r="B214" s="336"/>
      <c r="C214" s="336"/>
      <c r="D214" s="319"/>
      <c r="I214" s="248"/>
      <c r="J214" s="248"/>
      <c r="K214" s="248"/>
      <c r="L214" s="248"/>
    </row>
    <row r="215" spans="1:12" x14ac:dyDescent="0.2">
      <c r="A215" s="319"/>
      <c r="B215" s="336"/>
      <c r="C215" s="336"/>
      <c r="D215" s="319"/>
      <c r="I215" s="248"/>
      <c r="J215" s="248"/>
      <c r="K215" s="248"/>
      <c r="L215" s="248"/>
    </row>
  </sheetData>
  <sheetProtection algorithmName="SHA-512" hashValue="sxqb7LzqtDhw15x1kgfS6ZYwuFo6GtFmclHE0uEJdn30B8d1yYf0C98FM2RBRjdaSKQEQojciG1+y7PYtokosw==" saltValue="KVQZ5357T0cEeUo2365uww==" spinCount="100000" sheet="1" autoFilter="0"/>
  <autoFilter ref="A8:D175" xr:uid="{00000000-0009-0000-0000-000007000000}"/>
  <sortState xmlns:xlrd2="http://schemas.microsoft.com/office/spreadsheetml/2017/richdata2" ref="A9:Z174">
    <sortCondition ref="B9:B174"/>
    <sortCondition ref="C9:C174"/>
  </sortState>
  <mergeCells count="1">
    <mergeCell ref="B6:D6"/>
  </mergeCells>
  <phoneticPr fontId="25" type="noConversion"/>
  <pageMargins left="0.35433070866141736" right="0.35433070866141736" top="0.35" bottom="0.59055118110236227" header="0.2" footer="0.51181102362204722"/>
  <pageSetup scale="80" orientation="landscape" r:id="rId1"/>
  <headerFooter alignWithMargins="0">
    <oddFooter>&amp;LImport Special Conditions&amp;CAGS National Import LCL Sea Tariff&amp;R &amp;P/&amp;N</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32A23-568A-46FF-9E74-B46F3F2676B0}">
  <sheetPr codeName="Sheet20">
    <tabColor rgb="FF007A37"/>
  </sheetPr>
  <dimension ref="A2:O60"/>
  <sheetViews>
    <sheetView showGridLines="0" showRowColHeaders="0" zoomScale="87" zoomScaleNormal="87" workbookViewId="0">
      <selection activeCell="B2" sqref="B2"/>
    </sheetView>
  </sheetViews>
  <sheetFormatPr defaultColWidth="8.85546875" defaultRowHeight="12.75" x14ac:dyDescent="0.2"/>
  <cols>
    <col min="1" max="1" width="18.28515625" style="248" customWidth="1"/>
    <col min="2" max="2" width="12.42578125" style="248" customWidth="1"/>
    <col min="3" max="3" width="6.42578125" style="248" customWidth="1"/>
    <col min="4" max="13" width="13.28515625" style="248" customWidth="1"/>
    <col min="14" max="15" width="13" style="248" customWidth="1"/>
    <col min="16" max="16384" width="8.85546875" style="248"/>
  </cols>
  <sheetData>
    <row r="2" spans="1:14" x14ac:dyDescent="0.2">
      <c r="B2" s="319"/>
    </row>
    <row r="6" spans="1:14" x14ac:dyDescent="0.2">
      <c r="B6" s="337"/>
    </row>
    <row r="7" spans="1:14" x14ac:dyDescent="0.2">
      <c r="A7" s="248" t="s">
        <v>2020</v>
      </c>
      <c r="B7" s="337">
        <v>45658</v>
      </c>
    </row>
    <row r="9" spans="1:14" ht="12.75" customHeight="1" x14ac:dyDescent="0.2">
      <c r="A9" s="776" t="s">
        <v>2086</v>
      </c>
      <c r="B9" s="777"/>
      <c r="C9" s="777"/>
      <c r="D9" s="777"/>
      <c r="E9" s="777"/>
      <c r="F9" s="777"/>
      <c r="G9" s="777"/>
      <c r="H9" s="777"/>
      <c r="I9" s="777"/>
      <c r="J9" s="777"/>
      <c r="K9" s="777"/>
      <c r="L9" s="777"/>
      <c r="M9" s="777"/>
      <c r="N9" s="778"/>
    </row>
    <row r="10" spans="1:14" ht="12.75" customHeight="1" x14ac:dyDescent="0.2">
      <c r="A10" s="779"/>
      <c r="B10" s="780"/>
      <c r="C10" s="780"/>
      <c r="D10" s="780"/>
      <c r="E10" s="780"/>
      <c r="F10" s="780"/>
      <c r="G10" s="780"/>
      <c r="H10" s="780"/>
      <c r="I10" s="780"/>
      <c r="J10" s="780"/>
      <c r="K10" s="780"/>
      <c r="L10" s="780"/>
      <c r="M10" s="780"/>
      <c r="N10" s="781"/>
    </row>
    <row r="12" spans="1:14" s="338" customFormat="1" ht="45" x14ac:dyDescent="0.25">
      <c r="A12" s="496"/>
      <c r="B12" s="496"/>
      <c r="C12" s="496"/>
      <c r="D12" s="496" t="s">
        <v>1406</v>
      </c>
      <c r="E12" s="496" t="s">
        <v>1407</v>
      </c>
      <c r="F12" s="496" t="s">
        <v>1408</v>
      </c>
      <c r="G12" s="496" t="s">
        <v>180</v>
      </c>
      <c r="H12" s="496" t="s">
        <v>501</v>
      </c>
      <c r="I12" s="496" t="s">
        <v>1409</v>
      </c>
      <c r="J12" s="496" t="s">
        <v>1410</v>
      </c>
      <c r="K12" s="496" t="s">
        <v>2055</v>
      </c>
      <c r="L12" s="496" t="s">
        <v>2087</v>
      </c>
      <c r="M12" s="496" t="s">
        <v>1411</v>
      </c>
      <c r="N12" s="497" t="s">
        <v>2088</v>
      </c>
    </row>
    <row r="13" spans="1:14" s="339" customFormat="1" ht="15" x14ac:dyDescent="0.25">
      <c r="A13" s="498" t="s">
        <v>214</v>
      </c>
      <c r="B13" s="498" t="s">
        <v>1412</v>
      </c>
      <c r="C13" s="499" t="s">
        <v>392</v>
      </c>
      <c r="D13" s="499" t="s">
        <v>1413</v>
      </c>
      <c r="E13" s="499" t="s">
        <v>1413</v>
      </c>
      <c r="F13" s="499" t="s">
        <v>500</v>
      </c>
      <c r="G13" s="499" t="s">
        <v>500</v>
      </c>
      <c r="H13" s="499" t="s">
        <v>500</v>
      </c>
      <c r="I13" s="499" t="s">
        <v>500</v>
      </c>
      <c r="J13" s="499" t="s">
        <v>1413</v>
      </c>
      <c r="K13" s="499" t="s">
        <v>1413</v>
      </c>
      <c r="L13" s="499" t="s">
        <v>1413</v>
      </c>
      <c r="M13" s="499" t="s">
        <v>500</v>
      </c>
      <c r="N13" s="500" t="s">
        <v>500</v>
      </c>
    </row>
    <row r="14" spans="1:14" ht="15.75" x14ac:dyDescent="0.25">
      <c r="A14" s="501" t="s">
        <v>110</v>
      </c>
      <c r="B14" s="502"/>
      <c r="C14" s="502" t="s">
        <v>179</v>
      </c>
      <c r="D14" s="503">
        <v>85</v>
      </c>
      <c r="E14" s="503">
        <v>15</v>
      </c>
      <c r="F14" s="503">
        <v>40</v>
      </c>
      <c r="G14" s="503">
        <v>5</v>
      </c>
      <c r="H14" s="503">
        <v>2</v>
      </c>
      <c r="I14" s="503">
        <v>10</v>
      </c>
      <c r="J14" s="503">
        <v>2.5</v>
      </c>
      <c r="K14" s="503">
        <v>9.5</v>
      </c>
      <c r="L14" s="503">
        <v>8.5</v>
      </c>
      <c r="M14" s="503">
        <v>240</v>
      </c>
      <c r="N14" s="504">
        <v>35</v>
      </c>
    </row>
    <row r="15" spans="1:14" ht="15.75" x14ac:dyDescent="0.25">
      <c r="A15" s="501" t="s">
        <v>1414</v>
      </c>
      <c r="B15" s="502"/>
      <c r="C15" s="502" t="s">
        <v>179</v>
      </c>
      <c r="D15" s="503">
        <v>83</v>
      </c>
      <c r="E15" s="503">
        <v>10</v>
      </c>
      <c r="F15" s="503">
        <v>40</v>
      </c>
      <c r="G15" s="503">
        <v>5</v>
      </c>
      <c r="H15" s="503">
        <v>2</v>
      </c>
      <c r="I15" s="503">
        <v>10</v>
      </c>
      <c r="J15" s="503">
        <v>2.5</v>
      </c>
      <c r="K15" s="503">
        <v>9.5</v>
      </c>
      <c r="L15" s="503">
        <v>8.5</v>
      </c>
      <c r="M15" s="503">
        <v>240</v>
      </c>
      <c r="N15" s="504">
        <v>35</v>
      </c>
    </row>
    <row r="16" spans="1:14" ht="15.75" x14ac:dyDescent="0.25">
      <c r="A16" s="501" t="s">
        <v>1415</v>
      </c>
      <c r="B16" s="502"/>
      <c r="C16" s="502" t="s">
        <v>179</v>
      </c>
      <c r="D16" s="503">
        <v>83</v>
      </c>
      <c r="E16" s="503">
        <v>10</v>
      </c>
      <c r="F16" s="503">
        <v>40</v>
      </c>
      <c r="G16" s="503">
        <v>5</v>
      </c>
      <c r="H16" s="503">
        <v>2</v>
      </c>
      <c r="I16" s="503">
        <v>10</v>
      </c>
      <c r="J16" s="503">
        <v>2.5</v>
      </c>
      <c r="K16" s="503">
        <v>9.5</v>
      </c>
      <c r="L16" s="503">
        <v>8.5</v>
      </c>
      <c r="M16" s="503">
        <v>240</v>
      </c>
      <c r="N16" s="504">
        <v>35</v>
      </c>
    </row>
    <row r="17" spans="1:14" ht="15.75" x14ac:dyDescent="0.25">
      <c r="A17" s="501" t="s">
        <v>1416</v>
      </c>
      <c r="B17" s="502" t="s">
        <v>173</v>
      </c>
      <c r="C17" s="502" t="s">
        <v>179</v>
      </c>
      <c r="D17" s="503">
        <v>73</v>
      </c>
      <c r="E17" s="503">
        <v>10</v>
      </c>
      <c r="F17" s="503">
        <v>40</v>
      </c>
      <c r="G17" s="503">
        <v>5</v>
      </c>
      <c r="H17" s="503">
        <v>2</v>
      </c>
      <c r="I17" s="503">
        <v>10</v>
      </c>
      <c r="J17" s="503">
        <v>2.5</v>
      </c>
      <c r="K17" s="503">
        <v>9.5</v>
      </c>
      <c r="L17" s="503">
        <v>8.5</v>
      </c>
      <c r="M17" s="503">
        <v>240</v>
      </c>
      <c r="N17" s="504">
        <v>35</v>
      </c>
    </row>
    <row r="18" spans="1:14" ht="15.75" x14ac:dyDescent="0.25">
      <c r="A18" s="501" t="s">
        <v>1416</v>
      </c>
      <c r="B18" s="502" t="s">
        <v>1417</v>
      </c>
      <c r="C18" s="502" t="s">
        <v>179</v>
      </c>
      <c r="D18" s="503">
        <v>83</v>
      </c>
      <c r="E18" s="503">
        <v>10</v>
      </c>
      <c r="F18" s="503">
        <v>40</v>
      </c>
      <c r="G18" s="503">
        <v>5</v>
      </c>
      <c r="H18" s="503">
        <v>2</v>
      </c>
      <c r="I18" s="503">
        <v>10</v>
      </c>
      <c r="J18" s="503">
        <v>2.5</v>
      </c>
      <c r="K18" s="503">
        <v>9.5</v>
      </c>
      <c r="L18" s="503">
        <v>8.5</v>
      </c>
      <c r="M18" s="503">
        <v>240</v>
      </c>
      <c r="N18" s="504">
        <v>35</v>
      </c>
    </row>
    <row r="19" spans="1:14" ht="15.75" x14ac:dyDescent="0.25">
      <c r="A19" s="501" t="s">
        <v>119</v>
      </c>
      <c r="B19" s="502"/>
      <c r="C19" s="502" t="s">
        <v>179</v>
      </c>
      <c r="D19" s="503">
        <v>48</v>
      </c>
      <c r="E19" s="503">
        <v>0</v>
      </c>
      <c r="F19" s="503">
        <v>40</v>
      </c>
      <c r="G19" s="503">
        <v>5</v>
      </c>
      <c r="H19" s="503">
        <v>2</v>
      </c>
      <c r="I19" s="503">
        <v>10</v>
      </c>
      <c r="J19" s="503">
        <v>2.5</v>
      </c>
      <c r="K19" s="503">
        <v>9.5</v>
      </c>
      <c r="L19" s="503">
        <v>8.5</v>
      </c>
      <c r="M19" s="503">
        <v>240</v>
      </c>
      <c r="N19" s="504">
        <v>35</v>
      </c>
    </row>
    <row r="20" spans="1:14" ht="15.75" x14ac:dyDescent="0.25">
      <c r="A20" s="501" t="s">
        <v>1418</v>
      </c>
      <c r="B20" s="502"/>
      <c r="C20" s="502" t="s">
        <v>179</v>
      </c>
      <c r="D20" s="503">
        <v>83</v>
      </c>
      <c r="E20" s="503">
        <v>10</v>
      </c>
      <c r="F20" s="503">
        <v>40</v>
      </c>
      <c r="G20" s="503">
        <v>5</v>
      </c>
      <c r="H20" s="503">
        <v>2</v>
      </c>
      <c r="I20" s="503">
        <v>10</v>
      </c>
      <c r="J20" s="503">
        <v>2.5</v>
      </c>
      <c r="K20" s="503">
        <v>9.5</v>
      </c>
      <c r="L20" s="503">
        <v>8.5</v>
      </c>
      <c r="M20" s="503">
        <v>240</v>
      </c>
      <c r="N20" s="504">
        <v>35</v>
      </c>
    </row>
    <row r="21" spans="1:14" ht="15.75" x14ac:dyDescent="0.25">
      <c r="A21" s="501" t="s">
        <v>1419</v>
      </c>
      <c r="B21" s="502" t="s">
        <v>173</v>
      </c>
      <c r="C21" s="502" t="s">
        <v>179</v>
      </c>
      <c r="D21" s="503">
        <v>68</v>
      </c>
      <c r="E21" s="503">
        <v>0</v>
      </c>
      <c r="F21" s="503">
        <v>40</v>
      </c>
      <c r="G21" s="503">
        <v>5</v>
      </c>
      <c r="H21" s="503">
        <v>2</v>
      </c>
      <c r="I21" s="503">
        <v>10</v>
      </c>
      <c r="J21" s="503">
        <v>2.5</v>
      </c>
      <c r="K21" s="503">
        <v>9.5</v>
      </c>
      <c r="L21" s="503">
        <v>8.5</v>
      </c>
      <c r="M21" s="503">
        <v>240</v>
      </c>
      <c r="N21" s="504">
        <v>35</v>
      </c>
    </row>
    <row r="22" spans="1:14" ht="15.75" x14ac:dyDescent="0.25">
      <c r="A22" s="501" t="s">
        <v>1419</v>
      </c>
      <c r="B22" s="502" t="s">
        <v>1417</v>
      </c>
      <c r="C22" s="502" t="s">
        <v>179</v>
      </c>
      <c r="D22" s="503">
        <v>83</v>
      </c>
      <c r="E22" s="503">
        <v>10</v>
      </c>
      <c r="F22" s="503">
        <v>40</v>
      </c>
      <c r="G22" s="503">
        <v>5</v>
      </c>
      <c r="H22" s="503">
        <v>2</v>
      </c>
      <c r="I22" s="503">
        <v>10</v>
      </c>
      <c r="J22" s="503">
        <v>2.5</v>
      </c>
      <c r="K22" s="503">
        <v>9.5</v>
      </c>
      <c r="L22" s="503">
        <v>8.5</v>
      </c>
      <c r="M22" s="503">
        <v>240</v>
      </c>
      <c r="N22" s="504">
        <v>35</v>
      </c>
    </row>
    <row r="23" spans="1:14" ht="15.75" x14ac:dyDescent="0.25">
      <c r="A23" s="501" t="s">
        <v>1420</v>
      </c>
      <c r="B23" s="502"/>
      <c r="C23" s="502" t="s">
        <v>179</v>
      </c>
      <c r="D23" s="503">
        <v>83</v>
      </c>
      <c r="E23" s="503">
        <v>10</v>
      </c>
      <c r="F23" s="503">
        <v>40</v>
      </c>
      <c r="G23" s="503">
        <v>5</v>
      </c>
      <c r="H23" s="503">
        <v>2</v>
      </c>
      <c r="I23" s="503">
        <v>10</v>
      </c>
      <c r="J23" s="503">
        <v>2.5</v>
      </c>
      <c r="K23" s="503">
        <v>9.5</v>
      </c>
      <c r="L23" s="503">
        <v>8.5</v>
      </c>
      <c r="M23" s="503">
        <v>240</v>
      </c>
      <c r="N23" s="504">
        <v>35</v>
      </c>
    </row>
    <row r="24" spans="1:14" ht="13.15" customHeight="1" x14ac:dyDescent="0.2">
      <c r="A24" s="782" t="s">
        <v>523</v>
      </c>
      <c r="B24" s="782"/>
      <c r="C24" s="782"/>
      <c r="D24" s="782"/>
      <c r="E24" s="782"/>
      <c r="F24" s="782"/>
      <c r="G24" s="782"/>
      <c r="H24" s="782"/>
      <c r="I24" s="782"/>
      <c r="J24" s="782"/>
      <c r="K24" s="783"/>
      <c r="L24" s="783"/>
      <c r="M24" s="783"/>
    </row>
    <row r="25" spans="1:14" ht="18.75" x14ac:dyDescent="0.3">
      <c r="A25" s="505"/>
      <c r="D25" s="506"/>
      <c r="E25" s="506"/>
      <c r="F25" s="506"/>
      <c r="G25" s="506"/>
      <c r="H25" s="506"/>
      <c r="I25" s="506"/>
      <c r="J25" s="506"/>
      <c r="K25" s="506"/>
      <c r="L25" s="506"/>
      <c r="M25" s="506"/>
    </row>
    <row r="26" spans="1:14" ht="12.75" customHeight="1" x14ac:dyDescent="0.2">
      <c r="A26" s="776" t="s">
        <v>2089</v>
      </c>
      <c r="B26" s="777"/>
      <c r="C26" s="777"/>
      <c r="D26" s="777"/>
      <c r="E26" s="777"/>
      <c r="F26" s="777"/>
      <c r="G26" s="777"/>
      <c r="H26" s="777"/>
      <c r="I26" s="777"/>
      <c r="J26" s="777"/>
      <c r="K26" s="777"/>
      <c r="L26" s="777"/>
      <c r="M26" s="777"/>
      <c r="N26" s="778"/>
    </row>
    <row r="27" spans="1:14" ht="12.75" customHeight="1" x14ac:dyDescent="0.2">
      <c r="A27" s="779"/>
      <c r="B27" s="780"/>
      <c r="C27" s="780"/>
      <c r="D27" s="780"/>
      <c r="E27" s="780"/>
      <c r="F27" s="780"/>
      <c r="G27" s="780"/>
      <c r="H27" s="780"/>
      <c r="I27" s="780"/>
      <c r="J27" s="780"/>
      <c r="K27" s="780"/>
      <c r="L27" s="780"/>
      <c r="M27" s="780"/>
      <c r="N27" s="781"/>
    </row>
    <row r="28" spans="1:14" ht="18.75" x14ac:dyDescent="0.3">
      <c r="A28" s="505"/>
      <c r="D28" s="506"/>
      <c r="E28" s="506"/>
      <c r="F28" s="506"/>
      <c r="G28" s="506"/>
      <c r="H28" s="506"/>
      <c r="I28" s="506"/>
      <c r="J28" s="506"/>
      <c r="K28" s="506"/>
      <c r="L28" s="506"/>
      <c r="M28" s="506"/>
    </row>
    <row r="29" spans="1:14" s="338" customFormat="1" ht="60" x14ac:dyDescent="0.25">
      <c r="A29" s="496"/>
      <c r="B29" s="496"/>
      <c r="C29" s="496"/>
      <c r="D29" s="496" t="s">
        <v>1406</v>
      </c>
      <c r="E29" s="496" t="s">
        <v>1407</v>
      </c>
      <c r="F29" s="496" t="s">
        <v>1408</v>
      </c>
      <c r="G29" s="496" t="s">
        <v>180</v>
      </c>
      <c r="H29" s="496" t="s">
        <v>501</v>
      </c>
      <c r="I29" s="496" t="s">
        <v>1409</v>
      </c>
      <c r="J29" s="496" t="s">
        <v>2056</v>
      </c>
      <c r="K29" s="496" t="s">
        <v>2055</v>
      </c>
      <c r="L29" s="496" t="s">
        <v>2087</v>
      </c>
      <c r="M29" s="496" t="s">
        <v>1411</v>
      </c>
      <c r="N29" s="497" t="s">
        <v>2088</v>
      </c>
    </row>
    <row r="30" spans="1:14" s="339" customFormat="1" ht="15" x14ac:dyDescent="0.25">
      <c r="A30" s="498" t="s">
        <v>214</v>
      </c>
      <c r="B30" s="498" t="s">
        <v>1412</v>
      </c>
      <c r="C30" s="499" t="s">
        <v>392</v>
      </c>
      <c r="D30" s="499" t="s">
        <v>1413</v>
      </c>
      <c r="E30" s="499" t="s">
        <v>1413</v>
      </c>
      <c r="F30" s="499" t="s">
        <v>500</v>
      </c>
      <c r="G30" s="499" t="s">
        <v>500</v>
      </c>
      <c r="H30" s="499" t="s">
        <v>500</v>
      </c>
      <c r="I30" s="499" t="s">
        <v>500</v>
      </c>
      <c r="J30" s="499" t="s">
        <v>1413</v>
      </c>
      <c r="K30" s="499" t="s">
        <v>1413</v>
      </c>
      <c r="L30" s="499" t="s">
        <v>1413</v>
      </c>
      <c r="M30" s="499" t="s">
        <v>500</v>
      </c>
      <c r="N30" s="500" t="s">
        <v>500</v>
      </c>
    </row>
    <row r="31" spans="1:14" ht="15.75" x14ac:dyDescent="0.25">
      <c r="A31" s="501" t="s">
        <v>110</v>
      </c>
      <c r="B31" s="502"/>
      <c r="C31" s="502" t="s">
        <v>179</v>
      </c>
      <c r="D31" s="503">
        <v>85</v>
      </c>
      <c r="E31" s="503">
        <v>15</v>
      </c>
      <c r="F31" s="503">
        <v>40</v>
      </c>
      <c r="G31" s="503">
        <v>5</v>
      </c>
      <c r="H31" s="503">
        <v>2</v>
      </c>
      <c r="I31" s="503">
        <v>10</v>
      </c>
      <c r="J31" s="503">
        <v>2</v>
      </c>
      <c r="K31" s="503">
        <v>9.5</v>
      </c>
      <c r="L31" s="503">
        <v>8.5</v>
      </c>
      <c r="M31" s="503">
        <v>240</v>
      </c>
      <c r="N31" s="504">
        <v>35</v>
      </c>
    </row>
    <row r="32" spans="1:14" ht="15.75" x14ac:dyDescent="0.25">
      <c r="A32" s="501" t="s">
        <v>1414</v>
      </c>
      <c r="B32" s="502"/>
      <c r="C32" s="502" t="s">
        <v>179</v>
      </c>
      <c r="D32" s="503">
        <v>83</v>
      </c>
      <c r="E32" s="503">
        <v>10</v>
      </c>
      <c r="F32" s="503">
        <v>40</v>
      </c>
      <c r="G32" s="503">
        <v>5</v>
      </c>
      <c r="H32" s="503">
        <v>2</v>
      </c>
      <c r="I32" s="503">
        <v>10</v>
      </c>
      <c r="J32" s="503">
        <v>2</v>
      </c>
      <c r="K32" s="503">
        <v>9.5</v>
      </c>
      <c r="L32" s="503">
        <v>8.5</v>
      </c>
      <c r="M32" s="503">
        <v>240</v>
      </c>
      <c r="N32" s="504">
        <v>35</v>
      </c>
    </row>
    <row r="33" spans="1:15" ht="15.75" x14ac:dyDescent="0.25">
      <c r="A33" s="501" t="s">
        <v>1415</v>
      </c>
      <c r="B33" s="502"/>
      <c r="C33" s="502" t="s">
        <v>179</v>
      </c>
      <c r="D33" s="503">
        <v>83</v>
      </c>
      <c r="E33" s="503">
        <v>10</v>
      </c>
      <c r="F33" s="503">
        <v>40</v>
      </c>
      <c r="G33" s="503">
        <v>5</v>
      </c>
      <c r="H33" s="503">
        <v>2</v>
      </c>
      <c r="I33" s="503">
        <v>10</v>
      </c>
      <c r="J33" s="503">
        <v>2</v>
      </c>
      <c r="K33" s="503">
        <v>9.5</v>
      </c>
      <c r="L33" s="503">
        <v>8.5</v>
      </c>
      <c r="M33" s="503">
        <v>240</v>
      </c>
      <c r="N33" s="504">
        <v>35</v>
      </c>
    </row>
    <row r="34" spans="1:15" ht="15.75" x14ac:dyDescent="0.25">
      <c r="A34" s="501" t="s">
        <v>1416</v>
      </c>
      <c r="B34" s="502" t="s">
        <v>173</v>
      </c>
      <c r="C34" s="502" t="s">
        <v>179</v>
      </c>
      <c r="D34" s="503">
        <v>73</v>
      </c>
      <c r="E34" s="503">
        <v>10</v>
      </c>
      <c r="F34" s="503">
        <v>40</v>
      </c>
      <c r="G34" s="503">
        <v>5</v>
      </c>
      <c r="H34" s="503">
        <v>2</v>
      </c>
      <c r="I34" s="503">
        <v>10</v>
      </c>
      <c r="J34" s="503">
        <v>2</v>
      </c>
      <c r="K34" s="503">
        <v>9.5</v>
      </c>
      <c r="L34" s="503">
        <v>8.5</v>
      </c>
      <c r="M34" s="503">
        <v>240</v>
      </c>
      <c r="N34" s="504">
        <v>35</v>
      </c>
    </row>
    <row r="35" spans="1:15" ht="15.75" x14ac:dyDescent="0.25">
      <c r="A35" s="501" t="s">
        <v>1416</v>
      </c>
      <c r="B35" s="502" t="s">
        <v>1417</v>
      </c>
      <c r="C35" s="502" t="s">
        <v>179</v>
      </c>
      <c r="D35" s="503">
        <v>83</v>
      </c>
      <c r="E35" s="503">
        <v>10</v>
      </c>
      <c r="F35" s="503">
        <v>40</v>
      </c>
      <c r="G35" s="503">
        <v>5</v>
      </c>
      <c r="H35" s="503">
        <v>2</v>
      </c>
      <c r="I35" s="503">
        <v>10</v>
      </c>
      <c r="J35" s="503">
        <v>2</v>
      </c>
      <c r="K35" s="503">
        <v>9.5</v>
      </c>
      <c r="L35" s="503">
        <v>8.5</v>
      </c>
      <c r="M35" s="503">
        <v>240</v>
      </c>
      <c r="N35" s="504">
        <v>35</v>
      </c>
    </row>
    <row r="36" spans="1:15" ht="15.75" x14ac:dyDescent="0.25">
      <c r="A36" s="501" t="s">
        <v>119</v>
      </c>
      <c r="B36" s="502"/>
      <c r="C36" s="502" t="s">
        <v>179</v>
      </c>
      <c r="D36" s="503">
        <v>53</v>
      </c>
      <c r="E36" s="503">
        <v>0</v>
      </c>
      <c r="F36" s="503">
        <v>40</v>
      </c>
      <c r="G36" s="503">
        <v>5</v>
      </c>
      <c r="H36" s="503">
        <v>2</v>
      </c>
      <c r="I36" s="503">
        <v>10</v>
      </c>
      <c r="J36" s="503">
        <v>2</v>
      </c>
      <c r="K36" s="503">
        <v>9.5</v>
      </c>
      <c r="L36" s="503">
        <v>8.5</v>
      </c>
      <c r="M36" s="503">
        <v>240</v>
      </c>
      <c r="N36" s="504">
        <v>35</v>
      </c>
    </row>
    <row r="37" spans="1:15" ht="15.75" x14ac:dyDescent="0.25">
      <c r="A37" s="501" t="s">
        <v>1418</v>
      </c>
      <c r="B37" s="502"/>
      <c r="C37" s="502" t="s">
        <v>179</v>
      </c>
      <c r="D37" s="503">
        <v>83</v>
      </c>
      <c r="E37" s="503">
        <v>10</v>
      </c>
      <c r="F37" s="503">
        <v>40</v>
      </c>
      <c r="G37" s="503">
        <v>5</v>
      </c>
      <c r="H37" s="503">
        <v>2</v>
      </c>
      <c r="I37" s="503">
        <v>10</v>
      </c>
      <c r="J37" s="503">
        <v>2</v>
      </c>
      <c r="K37" s="503">
        <v>9.5</v>
      </c>
      <c r="L37" s="503">
        <v>8.5</v>
      </c>
      <c r="M37" s="503">
        <v>240</v>
      </c>
      <c r="N37" s="504">
        <v>35</v>
      </c>
    </row>
    <row r="38" spans="1:15" ht="15.75" x14ac:dyDescent="0.25">
      <c r="A38" s="501" t="s">
        <v>1419</v>
      </c>
      <c r="B38" s="502" t="s">
        <v>173</v>
      </c>
      <c r="C38" s="502" t="s">
        <v>179</v>
      </c>
      <c r="D38" s="503">
        <v>68</v>
      </c>
      <c r="E38" s="503">
        <v>0</v>
      </c>
      <c r="F38" s="503">
        <v>40</v>
      </c>
      <c r="G38" s="503">
        <v>5</v>
      </c>
      <c r="H38" s="503">
        <v>2</v>
      </c>
      <c r="I38" s="503">
        <v>10</v>
      </c>
      <c r="J38" s="503">
        <v>2</v>
      </c>
      <c r="K38" s="503">
        <v>9.5</v>
      </c>
      <c r="L38" s="503">
        <v>8.5</v>
      </c>
      <c r="M38" s="503">
        <v>240</v>
      </c>
      <c r="N38" s="504">
        <v>35</v>
      </c>
    </row>
    <row r="39" spans="1:15" ht="15.75" x14ac:dyDescent="0.25">
      <c r="A39" s="501" t="s">
        <v>1419</v>
      </c>
      <c r="B39" s="502" t="s">
        <v>1417</v>
      </c>
      <c r="C39" s="502" t="s">
        <v>179</v>
      </c>
      <c r="D39" s="503">
        <v>83</v>
      </c>
      <c r="E39" s="503">
        <v>10</v>
      </c>
      <c r="F39" s="503">
        <v>40</v>
      </c>
      <c r="G39" s="503">
        <v>5</v>
      </c>
      <c r="H39" s="503">
        <v>2</v>
      </c>
      <c r="I39" s="503">
        <v>10</v>
      </c>
      <c r="J39" s="503">
        <v>2</v>
      </c>
      <c r="K39" s="503">
        <v>9.5</v>
      </c>
      <c r="L39" s="503">
        <v>8.5</v>
      </c>
      <c r="M39" s="503">
        <v>240</v>
      </c>
      <c r="N39" s="504">
        <v>35</v>
      </c>
    </row>
    <row r="40" spans="1:15" ht="15.75" x14ac:dyDescent="0.25">
      <c r="A40" s="501" t="s">
        <v>1420</v>
      </c>
      <c r="B40" s="502"/>
      <c r="C40" s="502" t="s">
        <v>179</v>
      </c>
      <c r="D40" s="503">
        <v>83</v>
      </c>
      <c r="E40" s="503">
        <v>10</v>
      </c>
      <c r="F40" s="503">
        <v>40</v>
      </c>
      <c r="G40" s="503">
        <v>5</v>
      </c>
      <c r="H40" s="503">
        <v>2</v>
      </c>
      <c r="I40" s="503">
        <v>10</v>
      </c>
      <c r="J40" s="503">
        <v>2</v>
      </c>
      <c r="K40" s="503">
        <v>9.5</v>
      </c>
      <c r="L40" s="503">
        <v>8.5</v>
      </c>
      <c r="M40" s="503">
        <v>240</v>
      </c>
      <c r="N40" s="504">
        <v>35</v>
      </c>
    </row>
    <row r="41" spans="1:15" ht="13.15" customHeight="1" x14ac:dyDescent="0.2">
      <c r="A41" s="782" t="s">
        <v>523</v>
      </c>
      <c r="B41" s="782"/>
      <c r="C41" s="782"/>
      <c r="D41" s="782"/>
      <c r="E41" s="782"/>
      <c r="F41" s="782"/>
      <c r="G41" s="782"/>
      <c r="H41" s="782"/>
      <c r="I41" s="782"/>
      <c r="J41" s="782"/>
      <c r="K41" s="783"/>
      <c r="L41" s="783"/>
      <c r="M41" s="783"/>
    </row>
    <row r="42" spans="1:15" ht="18.75" x14ac:dyDescent="0.3">
      <c r="A42" s="505"/>
      <c r="D42" s="506"/>
      <c r="E42" s="506"/>
      <c r="F42" s="506"/>
      <c r="G42" s="506"/>
      <c r="H42" s="506"/>
      <c r="I42" s="506"/>
      <c r="J42" s="506"/>
      <c r="K42" s="506"/>
      <c r="L42" s="506"/>
      <c r="M42" s="506"/>
    </row>
    <row r="43" spans="1:15" ht="12.75" customHeight="1" x14ac:dyDescent="0.2">
      <c r="A43" s="776" t="s">
        <v>2090</v>
      </c>
      <c r="B43" s="777"/>
      <c r="C43" s="777"/>
      <c r="D43" s="777"/>
      <c r="E43" s="777"/>
      <c r="F43" s="777"/>
      <c r="G43" s="777"/>
      <c r="H43" s="777"/>
      <c r="I43" s="777"/>
      <c r="J43" s="777"/>
      <c r="K43" s="777"/>
      <c r="L43" s="777"/>
      <c r="M43" s="777"/>
      <c r="N43" s="777"/>
      <c r="O43" s="778"/>
    </row>
    <row r="44" spans="1:15" ht="12.75" customHeight="1" x14ac:dyDescent="0.2">
      <c r="A44" s="779"/>
      <c r="B44" s="780"/>
      <c r="C44" s="780"/>
      <c r="D44" s="780"/>
      <c r="E44" s="780"/>
      <c r="F44" s="780"/>
      <c r="G44" s="780"/>
      <c r="H44" s="780"/>
      <c r="I44" s="780"/>
      <c r="J44" s="780"/>
      <c r="K44" s="780"/>
      <c r="L44" s="780"/>
      <c r="M44" s="780"/>
      <c r="N44" s="780"/>
      <c r="O44" s="781"/>
    </row>
    <row r="45" spans="1:15" ht="18.75" x14ac:dyDescent="0.3">
      <c r="A45" s="505"/>
      <c r="D45" s="506"/>
      <c r="E45" s="506"/>
      <c r="F45" s="506"/>
      <c r="G45" s="506"/>
      <c r="H45" s="506"/>
      <c r="I45" s="506"/>
      <c r="J45" s="506"/>
      <c r="K45" s="506"/>
      <c r="L45" s="506"/>
      <c r="M45" s="506"/>
    </row>
    <row r="46" spans="1:15" s="338" customFormat="1" ht="60" x14ac:dyDescent="0.25">
      <c r="A46" s="496"/>
      <c r="B46" s="496"/>
      <c r="C46" s="496"/>
      <c r="D46" s="496" t="s">
        <v>1406</v>
      </c>
      <c r="E46" s="496" t="s">
        <v>1407</v>
      </c>
      <c r="F46" s="496" t="s">
        <v>1408</v>
      </c>
      <c r="G46" s="496" t="s">
        <v>180</v>
      </c>
      <c r="H46" s="496" t="s">
        <v>501</v>
      </c>
      <c r="I46" s="496" t="s">
        <v>1409</v>
      </c>
      <c r="J46" s="496" t="s">
        <v>1410</v>
      </c>
      <c r="K46" s="496" t="s">
        <v>1991</v>
      </c>
      <c r="L46" s="496" t="s">
        <v>2091</v>
      </c>
      <c r="M46" s="496" t="s">
        <v>1411</v>
      </c>
      <c r="N46" s="496" t="s">
        <v>2092</v>
      </c>
      <c r="O46" s="497" t="s">
        <v>2088</v>
      </c>
    </row>
    <row r="47" spans="1:15" s="339" customFormat="1" ht="15" x14ac:dyDescent="0.25">
      <c r="A47" s="498" t="s">
        <v>214</v>
      </c>
      <c r="B47" s="498" t="s">
        <v>1412</v>
      </c>
      <c r="C47" s="499" t="s">
        <v>392</v>
      </c>
      <c r="D47" s="499" t="s">
        <v>1413</v>
      </c>
      <c r="E47" s="499" t="s">
        <v>1413</v>
      </c>
      <c r="F47" s="499" t="s">
        <v>500</v>
      </c>
      <c r="G47" s="499" t="s">
        <v>500</v>
      </c>
      <c r="H47" s="499" t="s">
        <v>500</v>
      </c>
      <c r="I47" s="499" t="s">
        <v>500</v>
      </c>
      <c r="J47" s="499" t="s">
        <v>1413</v>
      </c>
      <c r="K47" s="499" t="s">
        <v>1413</v>
      </c>
      <c r="L47" s="499" t="s">
        <v>1413</v>
      </c>
      <c r="M47" s="499" t="s">
        <v>500</v>
      </c>
      <c r="N47" s="499" t="s">
        <v>1413</v>
      </c>
      <c r="O47" s="500" t="s">
        <v>500</v>
      </c>
    </row>
    <row r="48" spans="1:15" ht="15.75" x14ac:dyDescent="0.25">
      <c r="A48" s="501" t="s">
        <v>110</v>
      </c>
      <c r="B48" s="502"/>
      <c r="C48" s="502" t="s">
        <v>179</v>
      </c>
      <c r="D48" s="503">
        <v>85</v>
      </c>
      <c r="E48" s="503">
        <v>15</v>
      </c>
      <c r="F48" s="503">
        <v>40</v>
      </c>
      <c r="G48" s="503">
        <v>5</v>
      </c>
      <c r="H48" s="503">
        <v>2</v>
      </c>
      <c r="I48" s="503">
        <v>10</v>
      </c>
      <c r="J48" s="503">
        <v>2.5</v>
      </c>
      <c r="K48" s="503">
        <v>9.5</v>
      </c>
      <c r="L48" s="503">
        <v>8.5</v>
      </c>
      <c r="M48" s="503">
        <v>240</v>
      </c>
      <c r="N48" s="503">
        <v>1.5</v>
      </c>
      <c r="O48" s="504">
        <v>35</v>
      </c>
    </row>
    <row r="49" spans="1:15" ht="15.75" x14ac:dyDescent="0.25">
      <c r="A49" s="501" t="s">
        <v>1414</v>
      </c>
      <c r="B49" s="502"/>
      <c r="C49" s="502" t="s">
        <v>179</v>
      </c>
      <c r="D49" s="503">
        <v>83</v>
      </c>
      <c r="E49" s="503">
        <v>10</v>
      </c>
      <c r="F49" s="503">
        <v>40</v>
      </c>
      <c r="G49" s="503">
        <v>5</v>
      </c>
      <c r="H49" s="503">
        <v>2</v>
      </c>
      <c r="I49" s="503">
        <v>10</v>
      </c>
      <c r="J49" s="503">
        <v>2.5</v>
      </c>
      <c r="K49" s="503">
        <v>9.5</v>
      </c>
      <c r="L49" s="503">
        <v>8.5</v>
      </c>
      <c r="M49" s="503">
        <v>240</v>
      </c>
      <c r="N49" s="503">
        <v>1.5</v>
      </c>
      <c r="O49" s="504">
        <v>35</v>
      </c>
    </row>
    <row r="50" spans="1:15" ht="15.75" x14ac:dyDescent="0.25">
      <c r="A50" s="501" t="s">
        <v>1415</v>
      </c>
      <c r="B50" s="502"/>
      <c r="C50" s="502" t="s">
        <v>179</v>
      </c>
      <c r="D50" s="503">
        <v>83</v>
      </c>
      <c r="E50" s="503">
        <v>10</v>
      </c>
      <c r="F50" s="503">
        <v>40</v>
      </c>
      <c r="G50" s="503">
        <v>5</v>
      </c>
      <c r="H50" s="503">
        <v>2</v>
      </c>
      <c r="I50" s="503">
        <v>10</v>
      </c>
      <c r="J50" s="503">
        <v>2.5</v>
      </c>
      <c r="K50" s="503">
        <v>9.5</v>
      </c>
      <c r="L50" s="503">
        <v>8.5</v>
      </c>
      <c r="M50" s="503">
        <v>240</v>
      </c>
      <c r="N50" s="503">
        <v>1.5</v>
      </c>
      <c r="O50" s="504">
        <v>35</v>
      </c>
    </row>
    <row r="51" spans="1:15" ht="15.75" x14ac:dyDescent="0.25">
      <c r="A51" s="501" t="s">
        <v>1416</v>
      </c>
      <c r="B51" s="502" t="s">
        <v>173</v>
      </c>
      <c r="C51" s="502" t="s">
        <v>179</v>
      </c>
      <c r="D51" s="503">
        <v>73</v>
      </c>
      <c r="E51" s="503">
        <v>10</v>
      </c>
      <c r="F51" s="503">
        <v>40</v>
      </c>
      <c r="G51" s="503">
        <v>5</v>
      </c>
      <c r="H51" s="503">
        <v>2</v>
      </c>
      <c r="I51" s="503">
        <v>10</v>
      </c>
      <c r="J51" s="503">
        <v>2.5</v>
      </c>
      <c r="K51" s="503">
        <v>9.5</v>
      </c>
      <c r="L51" s="503">
        <v>8.5</v>
      </c>
      <c r="M51" s="503">
        <v>240</v>
      </c>
      <c r="N51" s="503">
        <v>1.5</v>
      </c>
      <c r="O51" s="504">
        <v>35</v>
      </c>
    </row>
    <row r="52" spans="1:15" ht="15.75" x14ac:dyDescent="0.25">
      <c r="A52" s="501" t="s">
        <v>1416</v>
      </c>
      <c r="B52" s="502" t="s">
        <v>1417</v>
      </c>
      <c r="C52" s="502" t="s">
        <v>179</v>
      </c>
      <c r="D52" s="503">
        <v>83</v>
      </c>
      <c r="E52" s="503">
        <v>10</v>
      </c>
      <c r="F52" s="503">
        <v>40</v>
      </c>
      <c r="G52" s="503">
        <v>5</v>
      </c>
      <c r="H52" s="503">
        <v>2</v>
      </c>
      <c r="I52" s="503">
        <v>10</v>
      </c>
      <c r="J52" s="503">
        <v>2.5</v>
      </c>
      <c r="K52" s="503">
        <v>9.5</v>
      </c>
      <c r="L52" s="503">
        <v>8.5</v>
      </c>
      <c r="M52" s="503">
        <v>240</v>
      </c>
      <c r="N52" s="503">
        <v>1.5</v>
      </c>
      <c r="O52" s="504">
        <v>35</v>
      </c>
    </row>
    <row r="53" spans="1:15" ht="15.75" x14ac:dyDescent="0.25">
      <c r="A53" s="501" t="s">
        <v>119</v>
      </c>
      <c r="B53" s="502"/>
      <c r="C53" s="502" t="s">
        <v>179</v>
      </c>
      <c r="D53" s="503">
        <v>53</v>
      </c>
      <c r="E53" s="503">
        <v>0</v>
      </c>
      <c r="F53" s="503">
        <v>40</v>
      </c>
      <c r="G53" s="503">
        <v>5</v>
      </c>
      <c r="H53" s="503">
        <v>2</v>
      </c>
      <c r="I53" s="503">
        <v>10</v>
      </c>
      <c r="J53" s="503">
        <v>2.5</v>
      </c>
      <c r="K53" s="503">
        <v>9.5</v>
      </c>
      <c r="L53" s="503">
        <v>8.5</v>
      </c>
      <c r="M53" s="503">
        <v>240</v>
      </c>
      <c r="N53" s="503">
        <v>1.5</v>
      </c>
      <c r="O53" s="504">
        <v>35</v>
      </c>
    </row>
    <row r="54" spans="1:15" ht="15.75" x14ac:dyDescent="0.25">
      <c r="A54" s="501" t="s">
        <v>1418</v>
      </c>
      <c r="B54" s="502"/>
      <c r="C54" s="502" t="s">
        <v>179</v>
      </c>
      <c r="D54" s="503">
        <v>83</v>
      </c>
      <c r="E54" s="503">
        <v>10</v>
      </c>
      <c r="F54" s="503">
        <v>40</v>
      </c>
      <c r="G54" s="503">
        <v>5</v>
      </c>
      <c r="H54" s="503">
        <v>2</v>
      </c>
      <c r="I54" s="503">
        <v>10</v>
      </c>
      <c r="J54" s="503">
        <v>2.5</v>
      </c>
      <c r="K54" s="503">
        <v>9.5</v>
      </c>
      <c r="L54" s="503">
        <v>8.5</v>
      </c>
      <c r="M54" s="503">
        <v>240</v>
      </c>
      <c r="N54" s="503">
        <v>1.5</v>
      </c>
      <c r="O54" s="504">
        <v>35</v>
      </c>
    </row>
    <row r="55" spans="1:15" ht="15.75" x14ac:dyDescent="0.25">
      <c r="A55" s="501" t="s">
        <v>1419</v>
      </c>
      <c r="B55" s="502" t="s">
        <v>173</v>
      </c>
      <c r="C55" s="502" t="s">
        <v>179</v>
      </c>
      <c r="D55" s="503">
        <v>68</v>
      </c>
      <c r="E55" s="503">
        <v>0</v>
      </c>
      <c r="F55" s="503">
        <v>40</v>
      </c>
      <c r="G55" s="503">
        <v>5</v>
      </c>
      <c r="H55" s="503">
        <v>2</v>
      </c>
      <c r="I55" s="503">
        <v>10</v>
      </c>
      <c r="J55" s="503">
        <v>2.5</v>
      </c>
      <c r="K55" s="503">
        <v>9.5</v>
      </c>
      <c r="L55" s="503">
        <v>8.5</v>
      </c>
      <c r="M55" s="503">
        <v>240</v>
      </c>
      <c r="N55" s="503">
        <v>1.5</v>
      </c>
      <c r="O55" s="504">
        <v>35</v>
      </c>
    </row>
    <row r="56" spans="1:15" ht="15.75" x14ac:dyDescent="0.25">
      <c r="A56" s="501" t="s">
        <v>1419</v>
      </c>
      <c r="B56" s="502" t="s">
        <v>1417</v>
      </c>
      <c r="C56" s="502" t="s">
        <v>179</v>
      </c>
      <c r="D56" s="503">
        <v>83</v>
      </c>
      <c r="E56" s="503">
        <v>10</v>
      </c>
      <c r="F56" s="503">
        <v>40</v>
      </c>
      <c r="G56" s="503">
        <v>5</v>
      </c>
      <c r="H56" s="503">
        <v>2</v>
      </c>
      <c r="I56" s="503">
        <v>10</v>
      </c>
      <c r="J56" s="503">
        <v>2.5</v>
      </c>
      <c r="K56" s="503">
        <v>9.5</v>
      </c>
      <c r="L56" s="503">
        <v>8.5</v>
      </c>
      <c r="M56" s="503">
        <v>240</v>
      </c>
      <c r="N56" s="503">
        <v>1.5</v>
      </c>
      <c r="O56" s="504">
        <v>35</v>
      </c>
    </row>
    <row r="57" spans="1:15" ht="15.75" x14ac:dyDescent="0.25">
      <c r="A57" s="501" t="s">
        <v>1420</v>
      </c>
      <c r="B57" s="502"/>
      <c r="C57" s="502" t="s">
        <v>179</v>
      </c>
      <c r="D57" s="503">
        <v>83</v>
      </c>
      <c r="E57" s="503">
        <v>10</v>
      </c>
      <c r="F57" s="503">
        <v>40</v>
      </c>
      <c r="G57" s="503">
        <v>5</v>
      </c>
      <c r="H57" s="503">
        <v>2</v>
      </c>
      <c r="I57" s="503">
        <v>10</v>
      </c>
      <c r="J57" s="503">
        <v>2.5</v>
      </c>
      <c r="K57" s="503">
        <v>9.5</v>
      </c>
      <c r="L57" s="503">
        <v>8.5</v>
      </c>
      <c r="M57" s="503">
        <v>240</v>
      </c>
      <c r="N57" s="503">
        <v>1.5</v>
      </c>
      <c r="O57" s="504">
        <v>35</v>
      </c>
    </row>
    <row r="58" spans="1:15" ht="13.15" customHeight="1" x14ac:dyDescent="0.2">
      <c r="A58" s="782" t="s">
        <v>523</v>
      </c>
      <c r="B58" s="782"/>
      <c r="C58" s="782"/>
      <c r="D58" s="782"/>
      <c r="E58" s="782"/>
      <c r="F58" s="782"/>
      <c r="G58" s="782"/>
      <c r="H58" s="782"/>
      <c r="I58" s="782"/>
      <c r="J58" s="782"/>
      <c r="K58" s="783"/>
      <c r="L58" s="783"/>
      <c r="M58" s="783"/>
    </row>
    <row r="60" spans="1:15" ht="13.15" customHeight="1" x14ac:dyDescent="0.2">
      <c r="A60" s="775" t="s">
        <v>502</v>
      </c>
      <c r="B60" s="775"/>
      <c r="C60" s="775"/>
      <c r="D60" s="775"/>
      <c r="E60" s="775"/>
      <c r="F60" s="775"/>
      <c r="G60" s="775"/>
      <c r="H60" s="775"/>
      <c r="I60" s="775"/>
      <c r="J60" s="775"/>
    </row>
  </sheetData>
  <sheetProtection algorithmName="SHA-512" hashValue="vDnQAOU7+WO0+MmJKlAmzLfVaIKcwpP33NsH5l6DzA4gOE1ptFZcEXXpS7MhGzrHelgse+POq4FQCprJAV7zeQ==" saltValue="wFB1hte+BlvtgDfXFmTrgQ==" spinCount="100000" sheet="1" objects="1" scenarios="1"/>
  <mergeCells count="7">
    <mergeCell ref="A60:J60"/>
    <mergeCell ref="A9:N10"/>
    <mergeCell ref="A24:M24"/>
    <mergeCell ref="A26:N27"/>
    <mergeCell ref="A41:M41"/>
    <mergeCell ref="A43:O44"/>
    <mergeCell ref="A58:M58"/>
  </mergeCells>
  <pageMargins left="0.7" right="0.7" top="0.75" bottom="0.75" header="0.3" footer="0.3"/>
  <pageSetup paperSize="9" orientation="portrait"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EA676-16CC-49A2-9F5F-98A63653367D}">
  <sheetPr codeName="Sheet12">
    <tabColor theme="9" tint="0.39997558519241921"/>
  </sheetPr>
  <dimension ref="A6:R61"/>
  <sheetViews>
    <sheetView showGridLines="0" showRowColHeaders="0" zoomScale="87" zoomScaleNormal="87" workbookViewId="0">
      <selection activeCell="B2" sqref="B2"/>
    </sheetView>
  </sheetViews>
  <sheetFormatPr defaultColWidth="8.85546875" defaultRowHeight="12.75" x14ac:dyDescent="0.2"/>
  <cols>
    <col min="1" max="1" width="18.28515625" style="310" customWidth="1"/>
    <col min="2" max="2" width="12.42578125" style="310" customWidth="1"/>
    <col min="3" max="3" width="6.42578125" style="310" customWidth="1"/>
    <col min="4" max="13" width="13.28515625" style="310" customWidth="1"/>
    <col min="14" max="16" width="13" style="310" customWidth="1"/>
    <col min="17" max="16384" width="8.85546875" style="310"/>
  </cols>
  <sheetData>
    <row r="6" spans="1:15" x14ac:dyDescent="0.2">
      <c r="B6" s="670"/>
    </row>
    <row r="7" spans="1:15" x14ac:dyDescent="0.2">
      <c r="A7" s="310" t="s">
        <v>2020</v>
      </c>
      <c r="B7" s="670">
        <v>46174</v>
      </c>
    </row>
    <row r="9" spans="1:15" ht="12.75" customHeight="1" x14ac:dyDescent="0.2">
      <c r="A9" s="784" t="s">
        <v>2298</v>
      </c>
      <c r="B9" s="785"/>
      <c r="C9" s="785"/>
      <c r="D9" s="785"/>
      <c r="E9" s="785"/>
      <c r="F9" s="785"/>
      <c r="G9" s="785"/>
      <c r="H9" s="785"/>
      <c r="I9" s="785"/>
      <c r="J9" s="785"/>
      <c r="K9" s="785"/>
      <c r="L9" s="785"/>
      <c r="M9" s="785"/>
      <c r="N9" s="786"/>
    </row>
    <row r="10" spans="1:15" ht="12.75" customHeight="1" x14ac:dyDescent="0.2">
      <c r="A10" s="787"/>
      <c r="B10" s="788"/>
      <c r="C10" s="788"/>
      <c r="D10" s="788"/>
      <c r="E10" s="788"/>
      <c r="F10" s="788"/>
      <c r="G10" s="788"/>
      <c r="H10" s="788"/>
      <c r="I10" s="788"/>
      <c r="J10" s="788"/>
      <c r="K10" s="788"/>
      <c r="L10" s="788"/>
      <c r="M10" s="788"/>
      <c r="N10" s="789"/>
    </row>
    <row r="12" spans="1:15" s="672" customFormat="1" ht="45" x14ac:dyDescent="0.25">
      <c r="A12" s="671"/>
      <c r="B12" s="671"/>
      <c r="C12" s="671"/>
      <c r="D12" s="671" t="s">
        <v>1406</v>
      </c>
      <c r="E12" s="671" t="s">
        <v>1407</v>
      </c>
      <c r="F12" s="671" t="s">
        <v>1408</v>
      </c>
      <c r="G12" s="671" t="s">
        <v>180</v>
      </c>
      <c r="H12" s="671" t="s">
        <v>501</v>
      </c>
      <c r="I12" s="671" t="s">
        <v>1409</v>
      </c>
      <c r="J12" s="671" t="s">
        <v>1410</v>
      </c>
      <c r="K12" s="671" t="s">
        <v>2055</v>
      </c>
      <c r="L12" s="671" t="s">
        <v>2087</v>
      </c>
      <c r="M12" s="671" t="s">
        <v>1411</v>
      </c>
      <c r="N12" s="497" t="s">
        <v>2088</v>
      </c>
      <c r="O12" s="497" t="s">
        <v>2299</v>
      </c>
    </row>
    <row r="13" spans="1:15" s="675" customFormat="1" ht="15" x14ac:dyDescent="0.25">
      <c r="A13" s="673" t="s">
        <v>214</v>
      </c>
      <c r="B13" s="673" t="s">
        <v>1412</v>
      </c>
      <c r="C13" s="674" t="s">
        <v>392</v>
      </c>
      <c r="D13" s="674" t="s">
        <v>1413</v>
      </c>
      <c r="E13" s="674" t="s">
        <v>1413</v>
      </c>
      <c r="F13" s="674" t="s">
        <v>500</v>
      </c>
      <c r="G13" s="674" t="s">
        <v>500</v>
      </c>
      <c r="H13" s="674" t="s">
        <v>500</v>
      </c>
      <c r="I13" s="674" t="s">
        <v>500</v>
      </c>
      <c r="J13" s="674" t="s">
        <v>1413</v>
      </c>
      <c r="K13" s="674" t="s">
        <v>1413</v>
      </c>
      <c r="L13" s="674" t="s">
        <v>1413</v>
      </c>
      <c r="M13" s="674" t="s">
        <v>500</v>
      </c>
      <c r="N13" s="500" t="s">
        <v>500</v>
      </c>
      <c r="O13" s="500" t="s">
        <v>1413</v>
      </c>
    </row>
    <row r="14" spans="1:15" ht="15.75" x14ac:dyDescent="0.25">
      <c r="A14" s="676" t="s">
        <v>110</v>
      </c>
      <c r="B14" s="677"/>
      <c r="C14" s="677" t="s">
        <v>179</v>
      </c>
      <c r="D14" s="678">
        <v>55</v>
      </c>
      <c r="E14" s="678">
        <v>8</v>
      </c>
      <c r="F14" s="678">
        <v>30</v>
      </c>
      <c r="G14" s="678">
        <v>5</v>
      </c>
      <c r="H14" s="678">
        <v>2</v>
      </c>
      <c r="I14" s="678">
        <v>10</v>
      </c>
      <c r="J14" s="678">
        <v>2.5</v>
      </c>
      <c r="K14" s="678">
        <v>9.5</v>
      </c>
      <c r="L14" s="678">
        <v>11.9</v>
      </c>
      <c r="M14" s="678">
        <v>240</v>
      </c>
      <c r="N14" s="504">
        <v>35</v>
      </c>
      <c r="O14" s="504">
        <v>1</v>
      </c>
    </row>
    <row r="15" spans="1:15" ht="15.75" x14ac:dyDescent="0.25">
      <c r="A15" s="676" t="s">
        <v>1414</v>
      </c>
      <c r="B15" s="677"/>
      <c r="C15" s="677" t="s">
        <v>179</v>
      </c>
      <c r="D15" s="678">
        <v>55</v>
      </c>
      <c r="E15" s="678">
        <v>10</v>
      </c>
      <c r="F15" s="678">
        <v>30</v>
      </c>
      <c r="G15" s="678">
        <v>5</v>
      </c>
      <c r="H15" s="678">
        <v>2</v>
      </c>
      <c r="I15" s="678">
        <v>10</v>
      </c>
      <c r="J15" s="678">
        <v>2.5</v>
      </c>
      <c r="K15" s="678">
        <v>9.5</v>
      </c>
      <c r="L15" s="678">
        <v>11.9</v>
      </c>
      <c r="M15" s="678">
        <v>240</v>
      </c>
      <c r="N15" s="504">
        <v>35</v>
      </c>
      <c r="O15" s="504">
        <v>1</v>
      </c>
    </row>
    <row r="16" spans="1:15" ht="15.75" x14ac:dyDescent="0.25">
      <c r="A16" s="676" t="s">
        <v>1415</v>
      </c>
      <c r="B16" s="677"/>
      <c r="C16" s="677" t="s">
        <v>179</v>
      </c>
      <c r="D16" s="678">
        <v>55</v>
      </c>
      <c r="E16" s="678">
        <v>10</v>
      </c>
      <c r="F16" s="678">
        <v>30</v>
      </c>
      <c r="G16" s="678">
        <v>5</v>
      </c>
      <c r="H16" s="678">
        <v>2</v>
      </c>
      <c r="I16" s="678">
        <v>10</v>
      </c>
      <c r="J16" s="678">
        <v>2.5</v>
      </c>
      <c r="K16" s="678">
        <v>9.5</v>
      </c>
      <c r="L16" s="678">
        <v>11.9</v>
      </c>
      <c r="M16" s="678">
        <v>240</v>
      </c>
      <c r="N16" s="504">
        <v>35</v>
      </c>
      <c r="O16" s="504">
        <v>1</v>
      </c>
    </row>
    <row r="17" spans="1:15" ht="15.75" x14ac:dyDescent="0.25">
      <c r="A17" s="676" t="s">
        <v>1416</v>
      </c>
      <c r="B17" s="677" t="s">
        <v>173</v>
      </c>
      <c r="C17" s="677" t="s">
        <v>179</v>
      </c>
      <c r="D17" s="678">
        <v>55</v>
      </c>
      <c r="E17" s="678">
        <v>10</v>
      </c>
      <c r="F17" s="678">
        <v>30</v>
      </c>
      <c r="G17" s="678">
        <v>5</v>
      </c>
      <c r="H17" s="678">
        <v>2</v>
      </c>
      <c r="I17" s="678">
        <v>10</v>
      </c>
      <c r="J17" s="678">
        <v>2.5</v>
      </c>
      <c r="K17" s="678">
        <v>9.5</v>
      </c>
      <c r="L17" s="678">
        <v>11.9</v>
      </c>
      <c r="M17" s="678">
        <v>240</v>
      </c>
      <c r="N17" s="504">
        <v>35</v>
      </c>
      <c r="O17" s="504">
        <v>1</v>
      </c>
    </row>
    <row r="18" spans="1:15" ht="15.75" x14ac:dyDescent="0.25">
      <c r="A18" s="676" t="s">
        <v>1416</v>
      </c>
      <c r="B18" s="677" t="s">
        <v>1417</v>
      </c>
      <c r="C18" s="677" t="s">
        <v>179</v>
      </c>
      <c r="D18" s="678">
        <v>55</v>
      </c>
      <c r="E18" s="678">
        <v>10</v>
      </c>
      <c r="F18" s="678">
        <v>30</v>
      </c>
      <c r="G18" s="678">
        <v>5</v>
      </c>
      <c r="H18" s="678">
        <v>2</v>
      </c>
      <c r="I18" s="678">
        <v>10</v>
      </c>
      <c r="J18" s="678">
        <v>2.5</v>
      </c>
      <c r="K18" s="678">
        <v>9.5</v>
      </c>
      <c r="L18" s="678">
        <v>11.9</v>
      </c>
      <c r="M18" s="678">
        <v>240</v>
      </c>
      <c r="N18" s="504">
        <v>35</v>
      </c>
      <c r="O18" s="504">
        <v>1</v>
      </c>
    </row>
    <row r="19" spans="1:15" ht="15.75" x14ac:dyDescent="0.25">
      <c r="A19" s="676" t="s">
        <v>119</v>
      </c>
      <c r="B19" s="677"/>
      <c r="C19" s="677" t="s">
        <v>179</v>
      </c>
      <c r="D19" s="678">
        <v>50</v>
      </c>
      <c r="E19" s="678">
        <v>0</v>
      </c>
      <c r="F19" s="678">
        <v>30</v>
      </c>
      <c r="G19" s="678">
        <v>5</v>
      </c>
      <c r="H19" s="678">
        <v>2</v>
      </c>
      <c r="I19" s="678">
        <v>10</v>
      </c>
      <c r="J19" s="678">
        <v>2.5</v>
      </c>
      <c r="K19" s="678">
        <v>9.5</v>
      </c>
      <c r="L19" s="678">
        <v>11.9</v>
      </c>
      <c r="M19" s="678">
        <v>240</v>
      </c>
      <c r="N19" s="504">
        <v>35</v>
      </c>
      <c r="O19" s="504">
        <v>1</v>
      </c>
    </row>
    <row r="20" spans="1:15" ht="15.75" x14ac:dyDescent="0.25">
      <c r="A20" s="676" t="s">
        <v>1418</v>
      </c>
      <c r="B20" s="677"/>
      <c r="C20" s="677" t="s">
        <v>179</v>
      </c>
      <c r="D20" s="678">
        <v>55</v>
      </c>
      <c r="E20" s="678">
        <v>10</v>
      </c>
      <c r="F20" s="678">
        <v>30</v>
      </c>
      <c r="G20" s="678">
        <v>5</v>
      </c>
      <c r="H20" s="678">
        <v>2</v>
      </c>
      <c r="I20" s="678">
        <v>10</v>
      </c>
      <c r="J20" s="678">
        <v>2.5</v>
      </c>
      <c r="K20" s="678">
        <v>9.5</v>
      </c>
      <c r="L20" s="678">
        <v>11.9</v>
      </c>
      <c r="M20" s="678">
        <v>240</v>
      </c>
      <c r="N20" s="504">
        <v>35</v>
      </c>
      <c r="O20" s="504">
        <v>1</v>
      </c>
    </row>
    <row r="21" spans="1:15" ht="15.75" x14ac:dyDescent="0.25">
      <c r="A21" s="676" t="s">
        <v>1419</v>
      </c>
      <c r="B21" s="677" t="s">
        <v>173</v>
      </c>
      <c r="C21" s="677" t="s">
        <v>179</v>
      </c>
      <c r="D21" s="678">
        <v>50</v>
      </c>
      <c r="E21" s="678">
        <v>0</v>
      </c>
      <c r="F21" s="678">
        <v>30</v>
      </c>
      <c r="G21" s="678">
        <v>5</v>
      </c>
      <c r="H21" s="678">
        <v>2</v>
      </c>
      <c r="I21" s="678">
        <v>10</v>
      </c>
      <c r="J21" s="678">
        <v>2.5</v>
      </c>
      <c r="K21" s="678">
        <v>9.5</v>
      </c>
      <c r="L21" s="678">
        <v>11.9</v>
      </c>
      <c r="M21" s="678">
        <v>240</v>
      </c>
      <c r="N21" s="504">
        <v>35</v>
      </c>
      <c r="O21" s="504">
        <v>1</v>
      </c>
    </row>
    <row r="22" spans="1:15" ht="15.75" x14ac:dyDescent="0.25">
      <c r="A22" s="676" t="s">
        <v>1419</v>
      </c>
      <c r="B22" s="677" t="s">
        <v>1417</v>
      </c>
      <c r="C22" s="677" t="s">
        <v>179</v>
      </c>
      <c r="D22" s="678">
        <v>55</v>
      </c>
      <c r="E22" s="678">
        <v>10</v>
      </c>
      <c r="F22" s="678">
        <v>30</v>
      </c>
      <c r="G22" s="678">
        <v>5</v>
      </c>
      <c r="H22" s="678">
        <v>2</v>
      </c>
      <c r="I22" s="678">
        <v>10</v>
      </c>
      <c r="J22" s="678">
        <v>2.5</v>
      </c>
      <c r="K22" s="678">
        <v>9.5</v>
      </c>
      <c r="L22" s="678">
        <v>11.9</v>
      </c>
      <c r="M22" s="678">
        <v>240</v>
      </c>
      <c r="N22" s="504">
        <v>35</v>
      </c>
      <c r="O22" s="504">
        <v>1</v>
      </c>
    </row>
    <row r="23" spans="1:15" ht="15.75" x14ac:dyDescent="0.25">
      <c r="A23" s="676" t="s">
        <v>1420</v>
      </c>
      <c r="B23" s="677"/>
      <c r="C23" s="677" t="s">
        <v>179</v>
      </c>
      <c r="D23" s="678">
        <v>55</v>
      </c>
      <c r="E23" s="678">
        <v>10</v>
      </c>
      <c r="F23" s="678">
        <v>30</v>
      </c>
      <c r="G23" s="678">
        <v>5</v>
      </c>
      <c r="H23" s="678">
        <v>2</v>
      </c>
      <c r="I23" s="678">
        <v>10</v>
      </c>
      <c r="J23" s="678">
        <v>2.5</v>
      </c>
      <c r="K23" s="678">
        <v>9.5</v>
      </c>
      <c r="L23" s="678">
        <v>11.9</v>
      </c>
      <c r="M23" s="678">
        <v>240</v>
      </c>
      <c r="N23" s="504">
        <v>35</v>
      </c>
      <c r="O23" s="504">
        <v>1</v>
      </c>
    </row>
    <row r="24" spans="1:15" ht="13.15" customHeight="1" x14ac:dyDescent="0.2">
      <c r="A24" s="782" t="s">
        <v>523</v>
      </c>
      <c r="B24" s="782"/>
      <c r="C24" s="782"/>
      <c r="D24" s="782"/>
      <c r="E24" s="782"/>
      <c r="F24" s="782"/>
      <c r="G24" s="782"/>
      <c r="H24" s="782"/>
      <c r="I24" s="782"/>
      <c r="J24" s="782"/>
      <c r="K24" s="782"/>
      <c r="L24" s="782"/>
      <c r="M24" s="782"/>
    </row>
    <row r="25" spans="1:15" ht="18.75" x14ac:dyDescent="0.3">
      <c r="A25" s="679"/>
      <c r="D25" s="680"/>
      <c r="E25" s="680"/>
      <c r="F25" s="680"/>
      <c r="G25" s="680"/>
      <c r="H25" s="680"/>
      <c r="I25" s="680"/>
      <c r="J25" s="680"/>
      <c r="K25" s="680"/>
      <c r="L25" s="680"/>
      <c r="M25" s="680"/>
    </row>
    <row r="26" spans="1:15" ht="12.75" customHeight="1" x14ac:dyDescent="0.2">
      <c r="A26" s="784" t="s">
        <v>2300</v>
      </c>
      <c r="B26" s="785"/>
      <c r="C26" s="785"/>
      <c r="D26" s="785"/>
      <c r="E26" s="785"/>
      <c r="F26" s="785"/>
      <c r="G26" s="785"/>
      <c r="H26" s="785"/>
      <c r="I26" s="785"/>
      <c r="J26" s="785"/>
      <c r="K26" s="785"/>
      <c r="L26" s="785"/>
      <c r="M26" s="785"/>
      <c r="N26" s="786"/>
    </row>
    <row r="27" spans="1:15" ht="12.75" customHeight="1" x14ac:dyDescent="0.2">
      <c r="A27" s="787"/>
      <c r="B27" s="788"/>
      <c r="C27" s="788"/>
      <c r="D27" s="788"/>
      <c r="E27" s="788"/>
      <c r="F27" s="788"/>
      <c r="G27" s="788"/>
      <c r="H27" s="788"/>
      <c r="I27" s="788"/>
      <c r="J27" s="788"/>
      <c r="K27" s="788"/>
      <c r="L27" s="788"/>
      <c r="M27" s="788"/>
      <c r="N27" s="789"/>
    </row>
    <row r="28" spans="1:15" ht="18.75" x14ac:dyDescent="0.3">
      <c r="A28" s="679"/>
      <c r="D28" s="680"/>
      <c r="E28" s="680"/>
      <c r="F28" s="680"/>
      <c r="G28" s="680"/>
      <c r="H28" s="680"/>
      <c r="I28" s="680"/>
      <c r="J28" s="680"/>
      <c r="K28" s="680"/>
      <c r="L28" s="680"/>
      <c r="M28" s="680"/>
    </row>
    <row r="29" spans="1:15" s="672" customFormat="1" ht="60" x14ac:dyDescent="0.25">
      <c r="A29" s="671"/>
      <c r="B29" s="671"/>
      <c r="C29" s="671"/>
      <c r="D29" s="671" t="s">
        <v>1406</v>
      </c>
      <c r="E29" s="671" t="s">
        <v>1407</v>
      </c>
      <c r="F29" s="671" t="s">
        <v>1408</v>
      </c>
      <c r="G29" s="671" t="s">
        <v>180</v>
      </c>
      <c r="H29" s="671" t="s">
        <v>501</v>
      </c>
      <c r="I29" s="671" t="s">
        <v>1409</v>
      </c>
      <c r="J29" s="671" t="s">
        <v>2056</v>
      </c>
      <c r="K29" s="671" t="s">
        <v>2055</v>
      </c>
      <c r="L29" s="671" t="s">
        <v>2087</v>
      </c>
      <c r="M29" s="671" t="s">
        <v>1411</v>
      </c>
      <c r="N29" s="497" t="s">
        <v>2088</v>
      </c>
      <c r="O29" s="497" t="s">
        <v>2299</v>
      </c>
    </row>
    <row r="30" spans="1:15" s="675" customFormat="1" ht="15" x14ac:dyDescent="0.25">
      <c r="A30" s="673" t="s">
        <v>214</v>
      </c>
      <c r="B30" s="673" t="s">
        <v>1412</v>
      </c>
      <c r="C30" s="674" t="s">
        <v>392</v>
      </c>
      <c r="D30" s="674" t="s">
        <v>1413</v>
      </c>
      <c r="E30" s="674" t="s">
        <v>1413</v>
      </c>
      <c r="F30" s="674" t="s">
        <v>500</v>
      </c>
      <c r="G30" s="674" t="s">
        <v>500</v>
      </c>
      <c r="H30" s="674" t="s">
        <v>500</v>
      </c>
      <c r="I30" s="674" t="s">
        <v>500</v>
      </c>
      <c r="J30" s="674" t="s">
        <v>1413</v>
      </c>
      <c r="K30" s="674" t="s">
        <v>1413</v>
      </c>
      <c r="L30" s="674" t="s">
        <v>1413</v>
      </c>
      <c r="M30" s="674" t="s">
        <v>500</v>
      </c>
      <c r="N30" s="500" t="s">
        <v>500</v>
      </c>
      <c r="O30" s="500" t="s">
        <v>500</v>
      </c>
    </row>
    <row r="31" spans="1:15" ht="15.75" x14ac:dyDescent="0.25">
      <c r="A31" s="676" t="s">
        <v>110</v>
      </c>
      <c r="B31" s="677"/>
      <c r="C31" s="677" t="s">
        <v>179</v>
      </c>
      <c r="D31" s="678">
        <v>60</v>
      </c>
      <c r="E31" s="678">
        <v>10</v>
      </c>
      <c r="F31" s="678">
        <v>30</v>
      </c>
      <c r="G31" s="678">
        <v>5</v>
      </c>
      <c r="H31" s="678">
        <v>2</v>
      </c>
      <c r="I31" s="678">
        <v>10</v>
      </c>
      <c r="J31" s="678">
        <v>2</v>
      </c>
      <c r="K31" s="678">
        <v>9.5</v>
      </c>
      <c r="L31" s="678">
        <v>11.9</v>
      </c>
      <c r="M31" s="678">
        <v>240</v>
      </c>
      <c r="N31" s="504">
        <v>35</v>
      </c>
      <c r="O31" s="504">
        <v>1</v>
      </c>
    </row>
    <row r="32" spans="1:15" ht="15.75" x14ac:dyDescent="0.25">
      <c r="A32" s="676" t="s">
        <v>1414</v>
      </c>
      <c r="B32" s="677"/>
      <c r="C32" s="677" t="s">
        <v>179</v>
      </c>
      <c r="D32" s="678">
        <v>65</v>
      </c>
      <c r="E32" s="678">
        <v>10</v>
      </c>
      <c r="F32" s="678">
        <v>30</v>
      </c>
      <c r="G32" s="678">
        <v>5</v>
      </c>
      <c r="H32" s="678">
        <v>2</v>
      </c>
      <c r="I32" s="678">
        <v>10</v>
      </c>
      <c r="J32" s="678">
        <v>2</v>
      </c>
      <c r="K32" s="678">
        <v>9.5</v>
      </c>
      <c r="L32" s="678">
        <v>11.9</v>
      </c>
      <c r="M32" s="678">
        <v>240</v>
      </c>
      <c r="N32" s="504">
        <v>35</v>
      </c>
      <c r="O32" s="504">
        <v>1</v>
      </c>
    </row>
    <row r="33" spans="1:18" ht="15.75" x14ac:dyDescent="0.25">
      <c r="A33" s="681" t="s">
        <v>403</v>
      </c>
      <c r="B33" s="677"/>
      <c r="C33" s="677" t="s">
        <v>179</v>
      </c>
      <c r="D33" s="678">
        <v>60</v>
      </c>
      <c r="E33" s="678">
        <v>10</v>
      </c>
      <c r="F33" s="678">
        <v>30</v>
      </c>
      <c r="G33" s="678">
        <v>5</v>
      </c>
      <c r="H33" s="678">
        <v>2</v>
      </c>
      <c r="I33" s="678">
        <v>10</v>
      </c>
      <c r="J33" s="678">
        <v>2</v>
      </c>
      <c r="K33" s="678">
        <v>9.5</v>
      </c>
      <c r="L33" s="678">
        <v>11.9</v>
      </c>
      <c r="M33" s="678">
        <v>240</v>
      </c>
      <c r="N33" s="504">
        <v>35</v>
      </c>
      <c r="O33" s="504">
        <v>1</v>
      </c>
    </row>
    <row r="34" spans="1:18" ht="15.75" x14ac:dyDescent="0.25">
      <c r="A34" s="676" t="s">
        <v>1415</v>
      </c>
      <c r="B34" s="677"/>
      <c r="C34" s="677" t="s">
        <v>179</v>
      </c>
      <c r="D34" s="678">
        <v>65</v>
      </c>
      <c r="E34" s="678">
        <v>10</v>
      </c>
      <c r="F34" s="678">
        <v>30</v>
      </c>
      <c r="G34" s="678">
        <v>5</v>
      </c>
      <c r="H34" s="678">
        <v>2</v>
      </c>
      <c r="I34" s="678">
        <v>10</v>
      </c>
      <c r="J34" s="678">
        <v>2</v>
      </c>
      <c r="K34" s="678">
        <v>9.5</v>
      </c>
      <c r="L34" s="678">
        <v>11.9</v>
      </c>
      <c r="M34" s="678">
        <v>240</v>
      </c>
      <c r="N34" s="504">
        <v>35</v>
      </c>
      <c r="O34" s="504">
        <v>1</v>
      </c>
    </row>
    <row r="35" spans="1:18" ht="15.75" x14ac:dyDescent="0.25">
      <c r="A35" s="676" t="s">
        <v>1416</v>
      </c>
      <c r="B35" s="677" t="s">
        <v>173</v>
      </c>
      <c r="C35" s="677" t="s">
        <v>179</v>
      </c>
      <c r="D35" s="678">
        <v>60</v>
      </c>
      <c r="E35" s="678">
        <v>10</v>
      </c>
      <c r="F35" s="678">
        <v>30</v>
      </c>
      <c r="G35" s="678">
        <v>5</v>
      </c>
      <c r="H35" s="678">
        <v>2</v>
      </c>
      <c r="I35" s="678">
        <v>10</v>
      </c>
      <c r="J35" s="678">
        <v>2</v>
      </c>
      <c r="K35" s="678">
        <v>9.5</v>
      </c>
      <c r="L35" s="678">
        <v>11.9</v>
      </c>
      <c r="M35" s="678">
        <v>240</v>
      </c>
      <c r="N35" s="504">
        <v>35</v>
      </c>
      <c r="O35" s="504">
        <v>1</v>
      </c>
    </row>
    <row r="36" spans="1:18" ht="15.75" x14ac:dyDescent="0.25">
      <c r="A36" s="676" t="s">
        <v>1416</v>
      </c>
      <c r="B36" s="677" t="s">
        <v>1417</v>
      </c>
      <c r="C36" s="677" t="s">
        <v>179</v>
      </c>
      <c r="D36" s="678">
        <v>65</v>
      </c>
      <c r="E36" s="678">
        <v>10</v>
      </c>
      <c r="F36" s="678">
        <v>30</v>
      </c>
      <c r="G36" s="678">
        <v>5</v>
      </c>
      <c r="H36" s="678">
        <v>2</v>
      </c>
      <c r="I36" s="678">
        <v>10</v>
      </c>
      <c r="J36" s="678">
        <v>2</v>
      </c>
      <c r="K36" s="678">
        <v>9.5</v>
      </c>
      <c r="L36" s="678">
        <v>11.9</v>
      </c>
      <c r="M36" s="678">
        <v>240</v>
      </c>
      <c r="N36" s="504">
        <v>35</v>
      </c>
      <c r="O36" s="504">
        <v>1</v>
      </c>
    </row>
    <row r="37" spans="1:18" ht="15.75" x14ac:dyDescent="0.25">
      <c r="A37" s="676" t="s">
        <v>119</v>
      </c>
      <c r="B37" s="677"/>
      <c r="C37" s="677" t="s">
        <v>179</v>
      </c>
      <c r="D37" s="678">
        <v>55</v>
      </c>
      <c r="E37" s="678">
        <v>0</v>
      </c>
      <c r="F37" s="678">
        <v>30</v>
      </c>
      <c r="G37" s="678">
        <v>5</v>
      </c>
      <c r="H37" s="678">
        <v>2</v>
      </c>
      <c r="I37" s="678">
        <v>10</v>
      </c>
      <c r="J37" s="678">
        <v>2</v>
      </c>
      <c r="K37" s="678">
        <v>9.5</v>
      </c>
      <c r="L37" s="678">
        <v>11.9</v>
      </c>
      <c r="M37" s="678">
        <v>240</v>
      </c>
      <c r="N37" s="504">
        <v>35</v>
      </c>
      <c r="O37" s="504">
        <v>1</v>
      </c>
    </row>
    <row r="38" spans="1:18" ht="15.75" x14ac:dyDescent="0.25">
      <c r="A38" s="676" t="s">
        <v>1418</v>
      </c>
      <c r="B38" s="677"/>
      <c r="C38" s="677" t="s">
        <v>179</v>
      </c>
      <c r="D38" s="678">
        <v>65</v>
      </c>
      <c r="E38" s="678">
        <v>10</v>
      </c>
      <c r="F38" s="678">
        <v>30</v>
      </c>
      <c r="G38" s="678">
        <v>5</v>
      </c>
      <c r="H38" s="678">
        <v>2</v>
      </c>
      <c r="I38" s="678">
        <v>10</v>
      </c>
      <c r="J38" s="678">
        <v>2</v>
      </c>
      <c r="K38" s="678">
        <v>9.5</v>
      </c>
      <c r="L38" s="678">
        <v>11.9</v>
      </c>
      <c r="M38" s="678">
        <v>240</v>
      </c>
      <c r="N38" s="504">
        <v>35</v>
      </c>
      <c r="O38" s="504">
        <v>1</v>
      </c>
    </row>
    <row r="39" spans="1:18" ht="15.75" x14ac:dyDescent="0.25">
      <c r="A39" s="676" t="s">
        <v>1419</v>
      </c>
      <c r="B39" s="677" t="s">
        <v>173</v>
      </c>
      <c r="C39" s="677" t="s">
        <v>179</v>
      </c>
      <c r="D39" s="678">
        <v>60</v>
      </c>
      <c r="E39" s="678">
        <v>0</v>
      </c>
      <c r="F39" s="678">
        <v>30</v>
      </c>
      <c r="G39" s="678">
        <v>5</v>
      </c>
      <c r="H39" s="678">
        <v>2</v>
      </c>
      <c r="I39" s="678">
        <v>10</v>
      </c>
      <c r="J39" s="678">
        <v>2</v>
      </c>
      <c r="K39" s="678">
        <v>9.5</v>
      </c>
      <c r="L39" s="678">
        <v>11.9</v>
      </c>
      <c r="M39" s="678">
        <v>240</v>
      </c>
      <c r="N39" s="504">
        <v>35</v>
      </c>
      <c r="O39" s="504">
        <v>1</v>
      </c>
    </row>
    <row r="40" spans="1:18" ht="15.75" x14ac:dyDescent="0.25">
      <c r="A40" s="676" t="s">
        <v>1419</v>
      </c>
      <c r="B40" s="677" t="s">
        <v>1417</v>
      </c>
      <c r="C40" s="677" t="s">
        <v>179</v>
      </c>
      <c r="D40" s="678">
        <v>65</v>
      </c>
      <c r="E40" s="678">
        <v>10</v>
      </c>
      <c r="F40" s="678">
        <v>30</v>
      </c>
      <c r="G40" s="678">
        <v>5</v>
      </c>
      <c r="H40" s="678">
        <v>2</v>
      </c>
      <c r="I40" s="678">
        <v>10</v>
      </c>
      <c r="J40" s="678">
        <v>2</v>
      </c>
      <c r="K40" s="678">
        <v>9.5</v>
      </c>
      <c r="L40" s="678">
        <v>11.9</v>
      </c>
      <c r="M40" s="678">
        <v>240</v>
      </c>
      <c r="N40" s="504">
        <v>35</v>
      </c>
      <c r="O40" s="504">
        <v>1</v>
      </c>
    </row>
    <row r="41" spans="1:18" ht="13.15" customHeight="1" x14ac:dyDescent="0.25">
      <c r="A41" s="676" t="s">
        <v>1420</v>
      </c>
      <c r="B41" s="677"/>
      <c r="C41" s="677" t="s">
        <v>179</v>
      </c>
      <c r="D41" s="678">
        <v>65</v>
      </c>
      <c r="E41" s="678">
        <v>10</v>
      </c>
      <c r="F41" s="678">
        <v>30</v>
      </c>
      <c r="G41" s="678">
        <v>5</v>
      </c>
      <c r="H41" s="678">
        <v>2</v>
      </c>
      <c r="I41" s="678">
        <v>10</v>
      </c>
      <c r="J41" s="678">
        <v>2</v>
      </c>
      <c r="K41" s="678">
        <v>9.5</v>
      </c>
      <c r="L41" s="678">
        <v>11.9</v>
      </c>
      <c r="M41" s="678">
        <v>240</v>
      </c>
      <c r="N41" s="504">
        <v>35</v>
      </c>
      <c r="O41" s="504">
        <v>1</v>
      </c>
    </row>
    <row r="42" spans="1:18" ht="13.15" customHeight="1" x14ac:dyDescent="0.2">
      <c r="A42" s="782" t="s">
        <v>523</v>
      </c>
      <c r="B42" s="782"/>
      <c r="C42" s="782"/>
      <c r="D42" s="782"/>
      <c r="E42" s="782"/>
      <c r="F42" s="782"/>
      <c r="G42" s="782"/>
      <c r="H42" s="782"/>
      <c r="I42" s="782"/>
      <c r="J42" s="782"/>
      <c r="K42" s="790"/>
      <c r="L42" s="790"/>
      <c r="M42" s="790"/>
    </row>
    <row r="43" spans="1:18" ht="12.75" customHeight="1" x14ac:dyDescent="0.3">
      <c r="A43" s="679"/>
      <c r="D43" s="680"/>
      <c r="E43" s="680"/>
      <c r="F43" s="680"/>
      <c r="G43" s="680"/>
      <c r="H43" s="680"/>
      <c r="I43" s="680"/>
      <c r="J43" s="680"/>
      <c r="K43" s="680"/>
      <c r="L43" s="680"/>
      <c r="M43" s="680"/>
    </row>
    <row r="44" spans="1:18" ht="12.75" customHeight="1" x14ac:dyDescent="0.2">
      <c r="A44" s="784" t="s">
        <v>2301</v>
      </c>
      <c r="B44" s="785"/>
      <c r="C44" s="785"/>
      <c r="D44" s="785"/>
      <c r="E44" s="785"/>
      <c r="F44" s="785"/>
      <c r="G44" s="785"/>
      <c r="H44" s="785"/>
      <c r="I44" s="785"/>
      <c r="J44" s="785"/>
      <c r="K44" s="785"/>
      <c r="L44" s="785"/>
      <c r="M44" s="785"/>
      <c r="N44" s="785"/>
      <c r="O44" s="786"/>
    </row>
    <row r="45" spans="1:18" ht="13.15" customHeight="1" x14ac:dyDescent="0.2">
      <c r="A45" s="787"/>
      <c r="B45" s="788"/>
      <c r="C45" s="788"/>
      <c r="D45" s="788"/>
      <c r="E45" s="788"/>
      <c r="F45" s="788"/>
      <c r="G45" s="788"/>
      <c r="H45" s="788"/>
      <c r="I45" s="788"/>
      <c r="J45" s="788"/>
      <c r="K45" s="788"/>
      <c r="L45" s="788"/>
      <c r="M45" s="788"/>
      <c r="N45" s="788"/>
      <c r="O45" s="789"/>
    </row>
    <row r="46" spans="1:18" s="672" customFormat="1" ht="18.75" x14ac:dyDescent="0.3">
      <c r="A46" s="679"/>
      <c r="B46" s="310"/>
      <c r="C46" s="310"/>
      <c r="D46" s="680"/>
      <c r="E46" s="680"/>
      <c r="F46" s="680"/>
      <c r="G46" s="680"/>
      <c r="H46" s="680"/>
      <c r="I46" s="680"/>
      <c r="J46" s="680"/>
      <c r="K46" s="680"/>
      <c r="L46" s="680"/>
      <c r="M46" s="680"/>
      <c r="N46" s="310"/>
      <c r="O46" s="310"/>
      <c r="P46" s="310"/>
      <c r="Q46" s="310"/>
      <c r="R46" s="310"/>
    </row>
    <row r="47" spans="1:18" s="675" customFormat="1" ht="60" x14ac:dyDescent="0.25">
      <c r="A47" s="671"/>
      <c r="B47" s="671"/>
      <c r="C47" s="671"/>
      <c r="D47" s="671" t="s">
        <v>1406</v>
      </c>
      <c r="E47" s="671" t="s">
        <v>1407</v>
      </c>
      <c r="F47" s="671" t="s">
        <v>1408</v>
      </c>
      <c r="G47" s="671" t="s">
        <v>180</v>
      </c>
      <c r="H47" s="671" t="s">
        <v>501</v>
      </c>
      <c r="I47" s="671" t="s">
        <v>1409</v>
      </c>
      <c r="J47" s="671" t="s">
        <v>1410</v>
      </c>
      <c r="K47" s="671" t="s">
        <v>1991</v>
      </c>
      <c r="L47" s="671" t="s">
        <v>2091</v>
      </c>
      <c r="M47" s="671" t="s">
        <v>1411</v>
      </c>
      <c r="N47" s="671" t="s">
        <v>2092</v>
      </c>
      <c r="O47" s="497" t="s">
        <v>2088</v>
      </c>
      <c r="P47" s="497" t="s">
        <v>2299</v>
      </c>
      <c r="Q47" s="672"/>
      <c r="R47" s="672"/>
    </row>
    <row r="48" spans="1:18" ht="15" x14ac:dyDescent="0.25">
      <c r="A48" s="673" t="s">
        <v>214</v>
      </c>
      <c r="B48" s="673" t="s">
        <v>1412</v>
      </c>
      <c r="C48" s="674" t="s">
        <v>392</v>
      </c>
      <c r="D48" s="674" t="s">
        <v>1413</v>
      </c>
      <c r="E48" s="674" t="s">
        <v>1413</v>
      </c>
      <c r="F48" s="674" t="s">
        <v>500</v>
      </c>
      <c r="G48" s="674" t="s">
        <v>500</v>
      </c>
      <c r="H48" s="674" t="s">
        <v>500</v>
      </c>
      <c r="I48" s="674" t="s">
        <v>500</v>
      </c>
      <c r="J48" s="674" t="s">
        <v>1413</v>
      </c>
      <c r="K48" s="674" t="s">
        <v>1413</v>
      </c>
      <c r="L48" s="674" t="s">
        <v>1413</v>
      </c>
      <c r="M48" s="674" t="s">
        <v>500</v>
      </c>
      <c r="N48" s="674" t="s">
        <v>1413</v>
      </c>
      <c r="O48" s="500" t="s">
        <v>500</v>
      </c>
      <c r="P48" s="500" t="s">
        <v>1413</v>
      </c>
      <c r="Q48" s="675"/>
      <c r="R48" s="675"/>
    </row>
    <row r="49" spans="1:16" ht="15.75" x14ac:dyDescent="0.25">
      <c r="A49" s="676" t="s">
        <v>110</v>
      </c>
      <c r="B49" s="677"/>
      <c r="C49" s="677" t="s">
        <v>179</v>
      </c>
      <c r="D49" s="678">
        <v>59</v>
      </c>
      <c r="E49" s="678">
        <v>12</v>
      </c>
      <c r="F49" s="678">
        <v>30</v>
      </c>
      <c r="G49" s="678">
        <v>5</v>
      </c>
      <c r="H49" s="678">
        <v>2</v>
      </c>
      <c r="I49" s="678">
        <v>10</v>
      </c>
      <c r="J49" s="678">
        <v>2.5</v>
      </c>
      <c r="K49" s="678">
        <v>9.5</v>
      </c>
      <c r="L49" s="678">
        <v>11.9</v>
      </c>
      <c r="M49" s="678">
        <v>240</v>
      </c>
      <c r="N49" s="678">
        <v>1.5</v>
      </c>
      <c r="O49" s="504">
        <v>35</v>
      </c>
      <c r="P49" s="504">
        <v>1</v>
      </c>
    </row>
    <row r="50" spans="1:16" ht="15.75" x14ac:dyDescent="0.25">
      <c r="A50" s="676" t="s">
        <v>1414</v>
      </c>
      <c r="B50" s="677"/>
      <c r="C50" s="677" t="s">
        <v>179</v>
      </c>
      <c r="D50" s="678">
        <v>59</v>
      </c>
      <c r="E50" s="678">
        <v>12</v>
      </c>
      <c r="F50" s="678">
        <v>30</v>
      </c>
      <c r="G50" s="678">
        <v>5</v>
      </c>
      <c r="H50" s="678">
        <v>2</v>
      </c>
      <c r="I50" s="678">
        <v>10</v>
      </c>
      <c r="J50" s="678">
        <v>2.5</v>
      </c>
      <c r="K50" s="678">
        <v>9.5</v>
      </c>
      <c r="L50" s="678">
        <v>11.9</v>
      </c>
      <c r="M50" s="678">
        <v>240</v>
      </c>
      <c r="N50" s="678">
        <v>1.5</v>
      </c>
      <c r="O50" s="504">
        <v>35</v>
      </c>
      <c r="P50" s="504">
        <v>1</v>
      </c>
    </row>
    <row r="51" spans="1:16" ht="15.75" x14ac:dyDescent="0.25">
      <c r="A51" s="676" t="s">
        <v>1415</v>
      </c>
      <c r="B51" s="677"/>
      <c r="C51" s="677" t="s">
        <v>179</v>
      </c>
      <c r="D51" s="678">
        <v>59</v>
      </c>
      <c r="E51" s="678">
        <v>12</v>
      </c>
      <c r="F51" s="678">
        <v>30</v>
      </c>
      <c r="G51" s="678">
        <v>5</v>
      </c>
      <c r="H51" s="678">
        <v>2</v>
      </c>
      <c r="I51" s="678">
        <v>10</v>
      </c>
      <c r="J51" s="678">
        <v>2.5</v>
      </c>
      <c r="K51" s="678">
        <v>9.5</v>
      </c>
      <c r="L51" s="678">
        <v>11.9</v>
      </c>
      <c r="M51" s="678">
        <v>240</v>
      </c>
      <c r="N51" s="678">
        <v>1.5</v>
      </c>
      <c r="O51" s="504">
        <v>35</v>
      </c>
      <c r="P51" s="504">
        <v>1</v>
      </c>
    </row>
    <row r="52" spans="1:16" ht="15.75" x14ac:dyDescent="0.25">
      <c r="A52" s="676" t="s">
        <v>1416</v>
      </c>
      <c r="B52" s="677" t="s">
        <v>173</v>
      </c>
      <c r="C52" s="677" t="s">
        <v>179</v>
      </c>
      <c r="D52" s="678">
        <v>60</v>
      </c>
      <c r="E52" s="678">
        <v>10</v>
      </c>
      <c r="F52" s="678">
        <v>30</v>
      </c>
      <c r="G52" s="678">
        <v>5</v>
      </c>
      <c r="H52" s="678">
        <v>2</v>
      </c>
      <c r="I52" s="678">
        <v>10</v>
      </c>
      <c r="J52" s="678">
        <v>2.5</v>
      </c>
      <c r="K52" s="678">
        <v>9.5</v>
      </c>
      <c r="L52" s="678">
        <v>11.9</v>
      </c>
      <c r="M52" s="678">
        <v>240</v>
      </c>
      <c r="N52" s="678">
        <v>1.5</v>
      </c>
      <c r="O52" s="504">
        <v>35</v>
      </c>
      <c r="P52" s="504">
        <v>1</v>
      </c>
    </row>
    <row r="53" spans="1:16" ht="15.75" x14ac:dyDescent="0.25">
      <c r="A53" s="676" t="s">
        <v>1416</v>
      </c>
      <c r="B53" s="677" t="s">
        <v>1417</v>
      </c>
      <c r="C53" s="677" t="s">
        <v>179</v>
      </c>
      <c r="D53" s="678">
        <v>59</v>
      </c>
      <c r="E53" s="678">
        <v>12</v>
      </c>
      <c r="F53" s="678">
        <v>30</v>
      </c>
      <c r="G53" s="678">
        <v>5</v>
      </c>
      <c r="H53" s="678">
        <v>2</v>
      </c>
      <c r="I53" s="678">
        <v>10</v>
      </c>
      <c r="J53" s="678">
        <v>2.5</v>
      </c>
      <c r="K53" s="678">
        <v>9.5</v>
      </c>
      <c r="L53" s="678">
        <v>11.9</v>
      </c>
      <c r="M53" s="678">
        <v>240</v>
      </c>
      <c r="N53" s="678">
        <v>1.5</v>
      </c>
      <c r="O53" s="504">
        <v>35</v>
      </c>
      <c r="P53" s="504">
        <v>1</v>
      </c>
    </row>
    <row r="54" spans="1:16" ht="15.75" x14ac:dyDescent="0.25">
      <c r="A54" s="676" t="s">
        <v>119</v>
      </c>
      <c r="B54" s="677"/>
      <c r="C54" s="677" t="s">
        <v>179</v>
      </c>
      <c r="D54" s="678">
        <v>55</v>
      </c>
      <c r="E54" s="678">
        <v>0</v>
      </c>
      <c r="F54" s="678">
        <v>30</v>
      </c>
      <c r="G54" s="678">
        <v>5</v>
      </c>
      <c r="H54" s="678">
        <v>2</v>
      </c>
      <c r="I54" s="678">
        <v>10</v>
      </c>
      <c r="J54" s="678">
        <v>2.5</v>
      </c>
      <c r="K54" s="678">
        <v>9.5</v>
      </c>
      <c r="L54" s="678">
        <v>11.9</v>
      </c>
      <c r="M54" s="678">
        <v>240</v>
      </c>
      <c r="N54" s="678">
        <v>1.5</v>
      </c>
      <c r="O54" s="504">
        <v>35</v>
      </c>
      <c r="P54" s="504">
        <v>1</v>
      </c>
    </row>
    <row r="55" spans="1:16" ht="15.75" x14ac:dyDescent="0.25">
      <c r="A55" s="676" t="s">
        <v>1418</v>
      </c>
      <c r="B55" s="677"/>
      <c r="C55" s="677" t="s">
        <v>179</v>
      </c>
      <c r="D55" s="678">
        <v>59</v>
      </c>
      <c r="E55" s="678">
        <v>12</v>
      </c>
      <c r="F55" s="678">
        <v>30</v>
      </c>
      <c r="G55" s="678">
        <v>5</v>
      </c>
      <c r="H55" s="678">
        <v>2</v>
      </c>
      <c r="I55" s="678">
        <v>10</v>
      </c>
      <c r="J55" s="678">
        <v>2.5</v>
      </c>
      <c r="K55" s="678">
        <v>9.5</v>
      </c>
      <c r="L55" s="678">
        <v>11.9</v>
      </c>
      <c r="M55" s="678">
        <v>240</v>
      </c>
      <c r="N55" s="678">
        <v>1.5</v>
      </c>
      <c r="O55" s="504">
        <v>35</v>
      </c>
      <c r="P55" s="504">
        <v>1</v>
      </c>
    </row>
    <row r="56" spans="1:16" ht="15.75" x14ac:dyDescent="0.25">
      <c r="A56" s="676" t="s">
        <v>1419</v>
      </c>
      <c r="B56" s="677" t="s">
        <v>173</v>
      </c>
      <c r="C56" s="677" t="s">
        <v>179</v>
      </c>
      <c r="D56" s="678">
        <v>60</v>
      </c>
      <c r="E56" s="678">
        <v>0</v>
      </c>
      <c r="F56" s="678">
        <v>30</v>
      </c>
      <c r="G56" s="678">
        <v>5</v>
      </c>
      <c r="H56" s="678">
        <v>2</v>
      </c>
      <c r="I56" s="678">
        <v>10</v>
      </c>
      <c r="J56" s="678">
        <v>2.5</v>
      </c>
      <c r="K56" s="678">
        <v>9.5</v>
      </c>
      <c r="L56" s="678">
        <v>11.9</v>
      </c>
      <c r="M56" s="678">
        <v>240</v>
      </c>
      <c r="N56" s="678">
        <v>1.5</v>
      </c>
      <c r="O56" s="504">
        <v>35</v>
      </c>
      <c r="P56" s="504">
        <v>1</v>
      </c>
    </row>
    <row r="57" spans="1:16" ht="15.75" x14ac:dyDescent="0.25">
      <c r="A57" s="676" t="s">
        <v>1419</v>
      </c>
      <c r="B57" s="677" t="s">
        <v>1417</v>
      </c>
      <c r="C57" s="677" t="s">
        <v>179</v>
      </c>
      <c r="D57" s="678">
        <v>60</v>
      </c>
      <c r="E57" s="678">
        <v>12</v>
      </c>
      <c r="F57" s="678">
        <v>30</v>
      </c>
      <c r="G57" s="678">
        <v>5</v>
      </c>
      <c r="H57" s="678">
        <v>2</v>
      </c>
      <c r="I57" s="678">
        <v>10</v>
      </c>
      <c r="J57" s="678">
        <v>2.5</v>
      </c>
      <c r="K57" s="678">
        <v>9.5</v>
      </c>
      <c r="L57" s="678">
        <v>11.9</v>
      </c>
      <c r="M57" s="678">
        <v>240</v>
      </c>
      <c r="N57" s="678">
        <v>1.5</v>
      </c>
      <c r="O57" s="504">
        <v>35</v>
      </c>
      <c r="P57" s="504">
        <v>1</v>
      </c>
    </row>
    <row r="58" spans="1:16" ht="13.15" customHeight="1" x14ac:dyDescent="0.25">
      <c r="A58" s="676" t="s">
        <v>1420</v>
      </c>
      <c r="B58" s="677"/>
      <c r="C58" s="677" t="s">
        <v>179</v>
      </c>
      <c r="D58" s="678">
        <v>59</v>
      </c>
      <c r="E58" s="678">
        <v>12</v>
      </c>
      <c r="F58" s="678">
        <v>30</v>
      </c>
      <c r="G58" s="678">
        <v>5</v>
      </c>
      <c r="H58" s="678">
        <v>2</v>
      </c>
      <c r="I58" s="678">
        <v>10</v>
      </c>
      <c r="J58" s="678">
        <v>2.5</v>
      </c>
      <c r="K58" s="678">
        <v>9.5</v>
      </c>
      <c r="L58" s="678">
        <v>11.9</v>
      </c>
      <c r="M58" s="678">
        <v>240</v>
      </c>
      <c r="N58" s="678">
        <v>1.5</v>
      </c>
      <c r="O58" s="504">
        <v>35</v>
      </c>
      <c r="P58" s="504">
        <v>1</v>
      </c>
    </row>
    <row r="59" spans="1:16" ht="13.15" customHeight="1" x14ac:dyDescent="0.2">
      <c r="A59" s="782" t="s">
        <v>523</v>
      </c>
      <c r="B59" s="782"/>
      <c r="C59" s="782"/>
      <c r="D59" s="782"/>
      <c r="E59" s="782"/>
      <c r="F59" s="782"/>
      <c r="G59" s="782"/>
      <c r="H59" s="782"/>
      <c r="I59" s="782"/>
      <c r="J59" s="782"/>
      <c r="K59" s="790"/>
      <c r="L59" s="790"/>
      <c r="M59" s="790"/>
    </row>
    <row r="60" spans="1:16" ht="13.15" customHeight="1" x14ac:dyDescent="0.2"/>
    <row r="61" spans="1:16" ht="13.15" customHeight="1" x14ac:dyDescent="0.2">
      <c r="A61" s="775" t="s">
        <v>502</v>
      </c>
      <c r="B61" s="775"/>
      <c r="C61" s="775"/>
      <c r="D61" s="775"/>
      <c r="E61" s="775"/>
      <c r="F61" s="775"/>
      <c r="G61" s="775"/>
      <c r="H61" s="775"/>
      <c r="I61" s="775"/>
      <c r="J61" s="775"/>
    </row>
  </sheetData>
  <sheetProtection algorithmName="SHA-512" hashValue="Efe8km/36UyY0IjJsskBpV5eGiRCnw2MJO4Yz0PClgEkOgu6/qEOAHAyen18hT0PSBYozLgtn/6YUhBZ3VNX1g==" saltValue="vNQQXK9eEzNU8BZW9gV3OQ==" spinCount="100000" sheet="1" objects="1" scenarios="1"/>
  <mergeCells count="7">
    <mergeCell ref="A61:J61"/>
    <mergeCell ref="A9:N10"/>
    <mergeCell ref="A24:M24"/>
    <mergeCell ref="A26:N27"/>
    <mergeCell ref="A42:M42"/>
    <mergeCell ref="A44:O45"/>
    <mergeCell ref="A59:M59"/>
  </mergeCells>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93EF9-64CE-4843-90F8-ECB1EBAFAEFC}">
  <sheetPr codeName="Sheet13">
    <tabColor indexed="30"/>
    <pageSetUpPr autoPageBreaks="0" fitToPage="1"/>
  </sheetPr>
  <dimension ref="A1:N40"/>
  <sheetViews>
    <sheetView showGridLines="0" showRowColHeaders="0" zoomScale="86" zoomScaleNormal="86" workbookViewId="0">
      <selection activeCell="B2" sqref="B2"/>
    </sheetView>
  </sheetViews>
  <sheetFormatPr defaultColWidth="9.28515625" defaultRowHeight="12.75" x14ac:dyDescent="0.2"/>
  <cols>
    <col min="1" max="6" width="9.7109375" style="195" customWidth="1"/>
    <col min="7" max="7" width="13.28515625" style="195" customWidth="1"/>
    <col min="8" max="13" width="9.7109375" style="195" customWidth="1"/>
    <col min="14" max="14" width="18.5703125" style="195" customWidth="1"/>
    <col min="15" max="16384" width="9.28515625" style="195"/>
  </cols>
  <sheetData>
    <row r="1" spans="1:14" x14ac:dyDescent="0.2">
      <c r="M1" s="196"/>
    </row>
    <row r="2" spans="1:14" x14ac:dyDescent="0.2">
      <c r="B2" s="347"/>
    </row>
    <row r="3" spans="1:14" ht="19.5" x14ac:dyDescent="0.25">
      <c r="D3" s="791" t="s">
        <v>366</v>
      </c>
      <c r="E3" s="791"/>
      <c r="F3" s="791"/>
      <c r="G3" s="791"/>
      <c r="H3" s="791"/>
      <c r="I3" s="791"/>
      <c r="J3" s="791"/>
      <c r="K3" s="791"/>
      <c r="L3" s="791"/>
      <c r="M3" s="197"/>
      <c r="N3" s="197"/>
    </row>
    <row r="4" spans="1:14" x14ac:dyDescent="0.2">
      <c r="B4" s="347"/>
    </row>
    <row r="6" spans="1:14" ht="18" x14ac:dyDescent="0.25">
      <c r="A6" s="792" t="s">
        <v>375</v>
      </c>
      <c r="B6" s="793"/>
      <c r="C6" s="793"/>
      <c r="D6" s="793"/>
      <c r="E6" s="793"/>
      <c r="F6" s="793"/>
      <c r="G6" s="793"/>
      <c r="H6" s="793"/>
      <c r="I6" s="793"/>
      <c r="J6" s="793"/>
      <c r="K6" s="793"/>
      <c r="L6" s="793"/>
      <c r="M6" s="793"/>
      <c r="N6" s="794"/>
    </row>
    <row r="8" spans="1:14" s="198" customFormat="1" x14ac:dyDescent="0.2">
      <c r="A8" s="795" t="s">
        <v>45</v>
      </c>
      <c r="B8" s="796"/>
      <c r="C8" s="797"/>
      <c r="D8" s="795" t="s">
        <v>47</v>
      </c>
      <c r="E8" s="796"/>
      <c r="F8" s="797"/>
      <c r="G8" s="795" t="s">
        <v>48</v>
      </c>
      <c r="H8" s="796"/>
      <c r="I8" s="797"/>
      <c r="J8" s="795" t="s">
        <v>49</v>
      </c>
      <c r="K8" s="796"/>
      <c r="L8" s="797"/>
      <c r="M8" s="795" t="s">
        <v>50</v>
      </c>
      <c r="N8" s="797"/>
    </row>
    <row r="9" spans="1:14" x14ac:dyDescent="0.2">
      <c r="A9" s="798" t="s">
        <v>390</v>
      </c>
      <c r="B9" s="799"/>
      <c r="C9" s="800"/>
      <c r="D9" s="798" t="s">
        <v>379</v>
      </c>
      <c r="E9" s="799"/>
      <c r="F9" s="800"/>
      <c r="G9" s="798" t="s">
        <v>1930</v>
      </c>
      <c r="H9" s="799"/>
      <c r="I9" s="800"/>
      <c r="J9" s="798" t="s">
        <v>1441</v>
      </c>
      <c r="K9" s="799"/>
      <c r="L9" s="800"/>
      <c r="M9" s="801" t="s">
        <v>2228</v>
      </c>
      <c r="N9" s="802"/>
    </row>
    <row r="10" spans="1:14" x14ac:dyDescent="0.2">
      <c r="A10" s="798" t="s">
        <v>376</v>
      </c>
      <c r="B10" s="799"/>
      <c r="C10" s="800"/>
      <c r="D10" s="798" t="s">
        <v>380</v>
      </c>
      <c r="E10" s="799"/>
      <c r="F10" s="800"/>
      <c r="G10" s="798" t="s">
        <v>1931</v>
      </c>
      <c r="H10" s="799"/>
      <c r="I10" s="800"/>
      <c r="J10" s="798" t="s">
        <v>1934</v>
      </c>
      <c r="K10" s="799"/>
      <c r="L10" s="800"/>
      <c r="M10" s="801" t="s">
        <v>2229</v>
      </c>
      <c r="N10" s="802"/>
    </row>
    <row r="11" spans="1:14" x14ac:dyDescent="0.2">
      <c r="A11" s="798" t="s">
        <v>377</v>
      </c>
      <c r="B11" s="799"/>
      <c r="C11" s="800"/>
      <c r="D11" s="798"/>
      <c r="E11" s="799"/>
      <c r="F11" s="800"/>
      <c r="G11" s="798"/>
      <c r="H11" s="799"/>
      <c r="I11" s="800"/>
      <c r="J11" s="798"/>
      <c r="K11" s="799"/>
      <c r="L11" s="800"/>
      <c r="M11" s="801"/>
      <c r="N11" s="802"/>
    </row>
    <row r="12" spans="1:14" x14ac:dyDescent="0.2">
      <c r="A12" s="798" t="s">
        <v>378</v>
      </c>
      <c r="B12" s="799"/>
      <c r="C12" s="800"/>
      <c r="D12" s="798" t="s">
        <v>370</v>
      </c>
      <c r="E12" s="799"/>
      <c r="F12" s="800"/>
      <c r="G12" s="798" t="s">
        <v>381</v>
      </c>
      <c r="H12" s="799"/>
      <c r="I12" s="800"/>
      <c r="J12" s="798" t="s">
        <v>383</v>
      </c>
      <c r="K12" s="799"/>
      <c r="L12" s="800"/>
      <c r="M12" s="801" t="s">
        <v>385</v>
      </c>
      <c r="N12" s="802"/>
    </row>
    <row r="13" spans="1:14" x14ac:dyDescent="0.2">
      <c r="A13" s="803" t="s">
        <v>150</v>
      </c>
      <c r="B13" s="804"/>
      <c r="C13" s="805"/>
      <c r="D13" s="803" t="s">
        <v>151</v>
      </c>
      <c r="E13" s="804"/>
      <c r="F13" s="805"/>
      <c r="G13" s="803" t="s">
        <v>382</v>
      </c>
      <c r="H13" s="804"/>
      <c r="I13" s="805"/>
      <c r="J13" s="803" t="s">
        <v>384</v>
      </c>
      <c r="K13" s="804"/>
      <c r="L13" s="805"/>
      <c r="M13" s="806" t="s">
        <v>1933</v>
      </c>
      <c r="N13" s="807"/>
    </row>
    <row r="14" spans="1:14" x14ac:dyDescent="0.2">
      <c r="A14" s="199"/>
      <c r="B14" s="199"/>
      <c r="C14" s="199"/>
      <c r="D14" s="199"/>
      <c r="E14" s="199"/>
      <c r="F14" s="199"/>
      <c r="G14" s="199"/>
      <c r="H14" s="199"/>
      <c r="I14" s="199"/>
      <c r="J14" s="199"/>
      <c r="K14" s="199"/>
      <c r="L14" s="199"/>
      <c r="M14" s="199"/>
      <c r="N14" s="199"/>
    </row>
    <row r="16" spans="1:14" ht="18" x14ac:dyDescent="0.25">
      <c r="A16" s="792" t="s">
        <v>2072</v>
      </c>
      <c r="B16" s="793"/>
      <c r="C16" s="793"/>
      <c r="D16" s="793"/>
      <c r="E16" s="793"/>
      <c r="F16" s="793"/>
      <c r="G16" s="793"/>
      <c r="H16" s="793"/>
      <c r="I16" s="793"/>
      <c r="J16" s="793"/>
      <c r="K16" s="793"/>
      <c r="L16" s="793"/>
      <c r="M16" s="793"/>
      <c r="N16" s="794"/>
    </row>
    <row r="18" spans="1:14" x14ac:dyDescent="0.2">
      <c r="A18" s="795" t="s">
        <v>45</v>
      </c>
      <c r="B18" s="796"/>
      <c r="C18" s="797"/>
      <c r="D18" s="795" t="s">
        <v>47</v>
      </c>
      <c r="E18" s="796"/>
      <c r="F18" s="797"/>
      <c r="G18" s="795" t="s">
        <v>48</v>
      </c>
      <c r="H18" s="796"/>
      <c r="I18" s="797"/>
      <c r="J18" s="795" t="s">
        <v>49</v>
      </c>
      <c r="K18" s="796"/>
      <c r="L18" s="797"/>
      <c r="M18" s="795" t="s">
        <v>50</v>
      </c>
      <c r="N18" s="797"/>
    </row>
    <row r="19" spans="1:14" x14ac:dyDescent="0.2">
      <c r="A19" s="798"/>
      <c r="B19" s="799"/>
      <c r="C19" s="800"/>
      <c r="D19" s="798"/>
      <c r="E19" s="799"/>
      <c r="F19" s="800"/>
      <c r="G19" s="798"/>
      <c r="H19" s="799"/>
      <c r="I19" s="800"/>
      <c r="J19" s="798"/>
      <c r="K19" s="799"/>
      <c r="L19" s="800"/>
      <c r="M19" s="808"/>
      <c r="N19" s="809"/>
    </row>
    <row r="20" spans="1:14" x14ac:dyDescent="0.2">
      <c r="A20" s="810" t="s">
        <v>2073</v>
      </c>
      <c r="B20" s="799"/>
      <c r="C20" s="800"/>
      <c r="D20" s="810" t="s">
        <v>2074</v>
      </c>
      <c r="E20" s="799"/>
      <c r="F20" s="800"/>
      <c r="G20" s="810" t="s">
        <v>2075</v>
      </c>
      <c r="H20" s="799"/>
      <c r="I20" s="800"/>
      <c r="J20" s="810" t="s">
        <v>2076</v>
      </c>
      <c r="K20" s="799"/>
      <c r="L20" s="800"/>
      <c r="M20" s="810" t="s">
        <v>2077</v>
      </c>
      <c r="N20" s="800"/>
    </row>
    <row r="21" spans="1:14" x14ac:dyDescent="0.2">
      <c r="A21" s="798"/>
      <c r="B21" s="799"/>
      <c r="C21" s="800"/>
      <c r="D21" s="798"/>
      <c r="E21" s="799"/>
      <c r="F21" s="800"/>
      <c r="G21" s="798"/>
      <c r="H21" s="799"/>
      <c r="I21" s="800"/>
      <c r="J21" s="798"/>
      <c r="K21" s="799"/>
      <c r="L21" s="800"/>
      <c r="M21" s="798"/>
      <c r="N21" s="800"/>
    </row>
    <row r="22" spans="1:14" x14ac:dyDescent="0.2">
      <c r="A22" s="200"/>
      <c r="H22" s="201"/>
      <c r="I22" s="201"/>
      <c r="J22" s="201"/>
    </row>
    <row r="23" spans="1:14" x14ac:dyDescent="0.2">
      <c r="I23" s="202"/>
      <c r="J23" s="814"/>
      <c r="K23" s="815"/>
      <c r="L23" s="815"/>
    </row>
    <row r="24" spans="1:14" ht="18" x14ac:dyDescent="0.25">
      <c r="A24" s="816" t="s">
        <v>152</v>
      </c>
      <c r="B24" s="817"/>
      <c r="C24" s="817"/>
      <c r="D24" s="817"/>
      <c r="E24" s="817"/>
      <c r="F24" s="817"/>
      <c r="G24" s="817"/>
      <c r="H24" s="817"/>
      <c r="I24" s="817"/>
      <c r="J24" s="817"/>
      <c r="K24" s="817"/>
      <c r="L24" s="817"/>
      <c r="M24" s="817"/>
      <c r="N24" s="818"/>
    </row>
    <row r="26" spans="1:14" x14ac:dyDescent="0.2">
      <c r="A26" s="795" t="s">
        <v>45</v>
      </c>
      <c r="B26" s="796"/>
      <c r="C26" s="797"/>
      <c r="D26" s="795" t="s">
        <v>47</v>
      </c>
      <c r="E26" s="796"/>
      <c r="F26" s="797"/>
      <c r="G26" s="795" t="s">
        <v>48</v>
      </c>
      <c r="H26" s="796"/>
      <c r="I26" s="797"/>
      <c r="J26" s="795" t="s">
        <v>49</v>
      </c>
      <c r="K26" s="796"/>
      <c r="L26" s="797"/>
      <c r="M26" s="795" t="s">
        <v>50</v>
      </c>
      <c r="N26" s="797"/>
    </row>
    <row r="27" spans="1:14" s="198" customFormat="1" x14ac:dyDescent="0.2">
      <c r="A27" s="203"/>
      <c r="B27" s="201"/>
      <c r="C27" s="204"/>
      <c r="D27" s="811"/>
      <c r="E27" s="812"/>
      <c r="F27" s="813"/>
      <c r="G27" s="205"/>
      <c r="I27" s="206"/>
      <c r="J27" s="203"/>
      <c r="K27" s="201"/>
      <c r="L27" s="204"/>
      <c r="M27" s="203"/>
      <c r="N27" s="204"/>
    </row>
    <row r="28" spans="1:14" s="198" customFormat="1" x14ac:dyDescent="0.2">
      <c r="A28" s="798" t="s">
        <v>367</v>
      </c>
      <c r="B28" s="799"/>
      <c r="C28" s="800"/>
      <c r="D28" s="798" t="s">
        <v>367</v>
      </c>
      <c r="E28" s="799"/>
      <c r="F28" s="800"/>
      <c r="G28" s="798" t="s">
        <v>367</v>
      </c>
      <c r="H28" s="799"/>
      <c r="I28" s="800"/>
      <c r="J28" s="798" t="s">
        <v>367</v>
      </c>
      <c r="K28" s="799"/>
      <c r="L28" s="800"/>
      <c r="M28" s="808" t="s">
        <v>367</v>
      </c>
      <c r="N28" s="809"/>
    </row>
    <row r="29" spans="1:14" x14ac:dyDescent="0.2">
      <c r="A29" s="798" t="s">
        <v>153</v>
      </c>
      <c r="B29" s="799"/>
      <c r="C29" s="800"/>
      <c r="D29" s="798" t="s">
        <v>2267</v>
      </c>
      <c r="E29" s="799"/>
      <c r="F29" s="800"/>
      <c r="G29" s="798" t="s">
        <v>1996</v>
      </c>
      <c r="H29" s="799"/>
      <c r="I29" s="800"/>
      <c r="J29" s="798" t="s">
        <v>1441</v>
      </c>
      <c r="K29" s="799"/>
      <c r="L29" s="800"/>
      <c r="M29" s="801" t="s">
        <v>2228</v>
      </c>
      <c r="N29" s="802"/>
    </row>
    <row r="30" spans="1:14" x14ac:dyDescent="0.2">
      <c r="A30" s="798" t="s">
        <v>154</v>
      </c>
      <c r="B30" s="799"/>
      <c r="C30" s="800"/>
      <c r="D30" s="798" t="s">
        <v>1087</v>
      </c>
      <c r="E30" s="799"/>
      <c r="F30" s="800"/>
      <c r="G30" s="798" t="s">
        <v>155</v>
      </c>
      <c r="H30" s="799"/>
      <c r="I30" s="800"/>
      <c r="J30" s="798" t="s">
        <v>1442</v>
      </c>
      <c r="K30" s="799"/>
      <c r="L30" s="800"/>
      <c r="M30" s="801" t="s">
        <v>2229</v>
      </c>
      <c r="N30" s="802"/>
    </row>
    <row r="31" spans="1:14" x14ac:dyDescent="0.2">
      <c r="A31" s="798" t="s">
        <v>156</v>
      </c>
      <c r="B31" s="799"/>
      <c r="C31" s="800"/>
      <c r="D31" s="200"/>
      <c r="F31" s="207"/>
      <c r="G31" s="200"/>
      <c r="I31" s="207"/>
      <c r="J31" s="200"/>
      <c r="L31" s="207"/>
      <c r="M31" s="200"/>
      <c r="N31" s="207"/>
    </row>
    <row r="32" spans="1:14" x14ac:dyDescent="0.2">
      <c r="A32" s="208"/>
      <c r="B32" s="199"/>
      <c r="C32" s="209"/>
      <c r="D32" s="200"/>
      <c r="F32" s="207"/>
      <c r="G32" s="200"/>
      <c r="I32" s="207"/>
      <c r="J32" s="200"/>
      <c r="L32" s="207"/>
      <c r="M32" s="208"/>
      <c r="N32" s="209"/>
    </row>
    <row r="33" spans="1:14" x14ac:dyDescent="0.2">
      <c r="A33" s="798"/>
      <c r="B33" s="799"/>
      <c r="C33" s="800"/>
      <c r="D33" s="798"/>
      <c r="E33" s="799"/>
      <c r="F33" s="800"/>
      <c r="G33" s="798"/>
      <c r="H33" s="799"/>
      <c r="I33" s="800"/>
      <c r="J33" s="798"/>
      <c r="K33" s="799"/>
      <c r="L33" s="800"/>
      <c r="M33" s="200"/>
      <c r="N33" s="207"/>
    </row>
    <row r="34" spans="1:14" x14ac:dyDescent="0.2">
      <c r="A34" s="798" t="s">
        <v>1176</v>
      </c>
      <c r="B34" s="799"/>
      <c r="C34" s="800"/>
      <c r="D34" s="798" t="s">
        <v>1448</v>
      </c>
      <c r="E34" s="799"/>
      <c r="F34" s="800"/>
      <c r="G34" s="798" t="s">
        <v>52</v>
      </c>
      <c r="H34" s="799"/>
      <c r="I34" s="800"/>
      <c r="J34" s="798" t="s">
        <v>1443</v>
      </c>
      <c r="K34" s="799"/>
      <c r="L34" s="800"/>
      <c r="M34" s="798"/>
      <c r="N34" s="800"/>
    </row>
    <row r="35" spans="1:14" x14ac:dyDescent="0.2">
      <c r="A35" s="798" t="s">
        <v>368</v>
      </c>
      <c r="B35" s="799"/>
      <c r="C35" s="800"/>
      <c r="D35" s="798" t="s">
        <v>157</v>
      </c>
      <c r="E35" s="799"/>
      <c r="F35" s="800"/>
      <c r="G35" s="798" t="s">
        <v>158</v>
      </c>
      <c r="H35" s="799"/>
      <c r="I35" s="800"/>
      <c r="J35" s="798"/>
      <c r="K35" s="799"/>
      <c r="L35" s="800"/>
      <c r="M35" s="798" t="s">
        <v>1121</v>
      </c>
      <c r="N35" s="800"/>
    </row>
    <row r="36" spans="1:14" x14ac:dyDescent="0.2">
      <c r="A36" s="208"/>
      <c r="B36" s="199"/>
      <c r="C36" s="209"/>
      <c r="D36" s="798"/>
      <c r="E36" s="799"/>
      <c r="F36" s="800"/>
      <c r="G36" s="208"/>
      <c r="H36" s="199"/>
      <c r="I36" s="209"/>
      <c r="J36" s="208"/>
      <c r="K36" s="199"/>
      <c r="L36" s="209"/>
      <c r="M36" s="798"/>
      <c r="N36" s="800"/>
    </row>
    <row r="37" spans="1:14" x14ac:dyDescent="0.2">
      <c r="A37" s="798" t="s">
        <v>1444</v>
      </c>
      <c r="B37" s="799"/>
      <c r="C37" s="800"/>
      <c r="D37" s="798" t="s">
        <v>1088</v>
      </c>
      <c r="E37" s="799"/>
      <c r="F37" s="800"/>
      <c r="G37" s="798" t="s">
        <v>165</v>
      </c>
      <c r="H37" s="799"/>
      <c r="I37" s="800"/>
      <c r="J37" s="798" t="s">
        <v>165</v>
      </c>
      <c r="K37" s="799"/>
      <c r="L37" s="800"/>
      <c r="M37" s="798" t="s">
        <v>1122</v>
      </c>
      <c r="N37" s="800"/>
    </row>
    <row r="38" spans="1:14" x14ac:dyDescent="0.2">
      <c r="A38" s="798" t="s">
        <v>42</v>
      </c>
      <c r="B38" s="799"/>
      <c r="C38" s="800"/>
      <c r="D38" s="798" t="s">
        <v>386</v>
      </c>
      <c r="E38" s="799"/>
      <c r="F38" s="800"/>
      <c r="G38" s="798" t="s">
        <v>386</v>
      </c>
      <c r="H38" s="799"/>
      <c r="I38" s="800"/>
      <c r="J38" s="798" t="s">
        <v>386</v>
      </c>
      <c r="K38" s="799"/>
      <c r="L38" s="800"/>
      <c r="M38" s="798" t="s">
        <v>386</v>
      </c>
      <c r="N38" s="800"/>
    </row>
    <row r="39" spans="1:14" x14ac:dyDescent="0.2">
      <c r="A39" s="208"/>
      <c r="B39" s="199"/>
      <c r="C39" s="209"/>
      <c r="D39" s="208"/>
      <c r="E39" s="199"/>
      <c r="F39" s="209"/>
      <c r="G39" s="200"/>
      <c r="I39" s="207"/>
      <c r="J39" s="798"/>
      <c r="K39" s="799"/>
      <c r="L39" s="800"/>
      <c r="M39" s="208"/>
      <c r="N39" s="209"/>
    </row>
    <row r="40" spans="1:14" x14ac:dyDescent="0.2">
      <c r="A40" s="210"/>
      <c r="B40" s="211"/>
      <c r="C40" s="212"/>
      <c r="D40" s="210"/>
      <c r="E40" s="211"/>
      <c r="F40" s="212"/>
      <c r="G40" s="213"/>
      <c r="H40" s="214"/>
      <c r="I40" s="215"/>
      <c r="J40" s="210"/>
      <c r="K40" s="211"/>
      <c r="L40" s="212"/>
      <c r="M40" s="210"/>
      <c r="N40" s="212"/>
    </row>
  </sheetData>
  <sheetProtection algorithmName="SHA-512" hashValue="z15C0KEb7pBZmJaTiqXY4+hJmZ3L6fIs8YHnah/5Y1xmjwN4HWQEXehsWB5ydlJy9biskSFAkeqnrYeEjzr4hQ==" saltValue="iX/vPOGzjLfEIOfD+zoveQ==" spinCount="100000" sheet="1" objects="1" scenarios="1" selectLockedCells="1"/>
  <mergeCells count="104">
    <mergeCell ref="A38:C38"/>
    <mergeCell ref="D38:F38"/>
    <mergeCell ref="G38:I38"/>
    <mergeCell ref="J38:L38"/>
    <mergeCell ref="M38:N38"/>
    <mergeCell ref="J39:L39"/>
    <mergeCell ref="D36:F36"/>
    <mergeCell ref="M36:N36"/>
    <mergeCell ref="A37:C37"/>
    <mergeCell ref="D37:F37"/>
    <mergeCell ref="G37:I37"/>
    <mergeCell ref="J37:L37"/>
    <mergeCell ref="M37:N37"/>
    <mergeCell ref="M34:N34"/>
    <mergeCell ref="A35:C35"/>
    <mergeCell ref="D35:F35"/>
    <mergeCell ref="G35:I35"/>
    <mergeCell ref="J35:L35"/>
    <mergeCell ref="M35:N35"/>
    <mergeCell ref="A31:C31"/>
    <mergeCell ref="A33:C33"/>
    <mergeCell ref="D33:F33"/>
    <mergeCell ref="G33:I33"/>
    <mergeCell ref="J33:L33"/>
    <mergeCell ref="A34:C34"/>
    <mergeCell ref="D34:F34"/>
    <mergeCell ref="G34:I34"/>
    <mergeCell ref="J34:L34"/>
    <mergeCell ref="A29:C29"/>
    <mergeCell ref="D29:F29"/>
    <mergeCell ref="G29:I29"/>
    <mergeCell ref="J29:L29"/>
    <mergeCell ref="M29:N29"/>
    <mergeCell ref="A30:C30"/>
    <mergeCell ref="D30:F30"/>
    <mergeCell ref="G30:I30"/>
    <mergeCell ref="J30:L30"/>
    <mergeCell ref="M30:N30"/>
    <mergeCell ref="D27:F27"/>
    <mergeCell ref="A28:C28"/>
    <mergeCell ref="D28:F28"/>
    <mergeCell ref="G28:I28"/>
    <mergeCell ref="J28:L28"/>
    <mergeCell ref="M28:N28"/>
    <mergeCell ref="J23:L23"/>
    <mergeCell ref="A24:N24"/>
    <mergeCell ref="A26:C26"/>
    <mergeCell ref="D26:F26"/>
    <mergeCell ref="G26:I26"/>
    <mergeCell ref="J26:L26"/>
    <mergeCell ref="M26:N26"/>
    <mergeCell ref="A20:C20"/>
    <mergeCell ref="D20:F20"/>
    <mergeCell ref="G20:I20"/>
    <mergeCell ref="J20:L20"/>
    <mergeCell ref="M20:N20"/>
    <mergeCell ref="A21:C21"/>
    <mergeCell ref="D21:F21"/>
    <mergeCell ref="G21:I21"/>
    <mergeCell ref="J21:L21"/>
    <mergeCell ref="M21:N21"/>
    <mergeCell ref="A18:C18"/>
    <mergeCell ref="D18:F18"/>
    <mergeCell ref="G18:I18"/>
    <mergeCell ref="J18:L18"/>
    <mergeCell ref="M18:N18"/>
    <mergeCell ref="A19:C19"/>
    <mergeCell ref="D19:F19"/>
    <mergeCell ref="G19:I19"/>
    <mergeCell ref="J19:L19"/>
    <mergeCell ref="M19:N19"/>
    <mergeCell ref="A16:N16"/>
    <mergeCell ref="A11:C11"/>
    <mergeCell ref="D11:F11"/>
    <mergeCell ref="G11:I11"/>
    <mergeCell ref="J11:L11"/>
    <mergeCell ref="M11:N11"/>
    <mergeCell ref="A12:C12"/>
    <mergeCell ref="D12:F12"/>
    <mergeCell ref="G12:I12"/>
    <mergeCell ref="J12:L12"/>
    <mergeCell ref="M12:N12"/>
    <mergeCell ref="A10:C10"/>
    <mergeCell ref="D10:F10"/>
    <mergeCell ref="G10:I10"/>
    <mergeCell ref="J10:L10"/>
    <mergeCell ref="M10:N10"/>
    <mergeCell ref="A13:C13"/>
    <mergeCell ref="D13:F13"/>
    <mergeCell ref="G13:I13"/>
    <mergeCell ref="J13:L13"/>
    <mergeCell ref="M13:N13"/>
    <mergeCell ref="D3:L3"/>
    <mergeCell ref="A6:N6"/>
    <mergeCell ref="A8:C8"/>
    <mergeCell ref="D8:F8"/>
    <mergeCell ref="G8:I8"/>
    <mergeCell ref="J8:L8"/>
    <mergeCell ref="M8:N8"/>
    <mergeCell ref="A9:C9"/>
    <mergeCell ref="D9:F9"/>
    <mergeCell ref="G9:I9"/>
    <mergeCell ref="J9:L9"/>
    <mergeCell ref="M9:N9"/>
  </mergeCells>
  <hyperlinks>
    <hyperlink ref="A20" r:id="rId1" xr:uid="{D53829BD-182F-4413-9AA5-B6292EF796B0}"/>
    <hyperlink ref="D20" r:id="rId2" xr:uid="{7993D4FD-B783-4C03-852E-3643928F3170}"/>
    <hyperlink ref="G20" r:id="rId3" xr:uid="{ECC0F4EF-0740-4293-8610-60B1AE602533}"/>
    <hyperlink ref="J20" r:id="rId4" xr:uid="{DEEC8531-2089-47FC-AB85-54AE862FF90B}"/>
    <hyperlink ref="M20" r:id="rId5" xr:uid="{F03BD69F-D702-4072-949C-1D0014901958}"/>
  </hyperlinks>
  <printOptions horizontalCentered="1"/>
  <pageMargins left="0.23622047244094491" right="0.27559055118110237" top="0.59055118110236227" bottom="0.70866141732283472" header="0.27559055118110237" footer="0.31496062992125984"/>
  <pageSetup paperSize="9" scale="67" orientation="landscape" r:id="rId6"/>
  <headerFooter alignWithMargins="0">
    <oddFooter>&amp;R&amp;P</oddFooter>
  </headerFooter>
  <rowBreaks count="1" manualBreakCount="1">
    <brk id="24" max="16383" man="1"/>
  </rowBreaks>
  <drawing r:id="rId7"/>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581B-2B72-4186-A6E2-A1C4F9B297A8}">
  <dimension ref="A2:IV1423"/>
  <sheetViews>
    <sheetView showGridLines="0" showRowColHeaders="0" zoomScaleNormal="100" workbookViewId="0">
      <selection activeCell="B2" sqref="B2"/>
    </sheetView>
  </sheetViews>
  <sheetFormatPr defaultColWidth="9.28515625" defaultRowHeight="12.75" x14ac:dyDescent="0.2"/>
  <cols>
    <col min="1" max="2" width="9.28515625" style="310"/>
    <col min="3" max="3" width="2.28515625" style="310" customWidth="1"/>
    <col min="4" max="5" width="9.28515625" style="310"/>
    <col min="6" max="6" width="16.42578125" style="310" customWidth="1"/>
    <col min="7" max="7" width="9.28515625" style="310"/>
    <col min="8" max="8" width="2.28515625" style="310" customWidth="1"/>
    <col min="9" max="10" width="9.28515625" style="310"/>
    <col min="11" max="11" width="15.7109375" style="310" customWidth="1"/>
    <col min="12" max="12" width="9.28515625" style="310"/>
    <col min="13" max="13" width="9.28515625" style="361" customWidth="1"/>
    <col min="14" max="16384" width="9.28515625" style="310"/>
  </cols>
  <sheetData>
    <row r="2" spans="1:14" x14ac:dyDescent="0.2">
      <c r="B2" s="346"/>
    </row>
    <row r="3" spans="1:14" ht="19.5" x14ac:dyDescent="0.2">
      <c r="B3" s="829"/>
      <c r="C3" s="830"/>
      <c r="D3" s="830"/>
      <c r="E3" s="830"/>
      <c r="F3" s="830"/>
      <c r="G3" s="830"/>
      <c r="H3" s="830"/>
      <c r="I3" s="830"/>
      <c r="J3" s="830"/>
      <c r="K3" s="830"/>
    </row>
    <row r="7" spans="1:14" ht="19.5" x14ac:dyDescent="0.2">
      <c r="A7" s="829" t="s">
        <v>583</v>
      </c>
      <c r="B7" s="830"/>
      <c r="C7" s="830"/>
      <c r="D7" s="830"/>
      <c r="E7" s="830"/>
      <c r="F7" s="830"/>
      <c r="G7" s="830"/>
      <c r="H7" s="830"/>
      <c r="I7" s="830"/>
      <c r="J7" s="830"/>
      <c r="L7" s="361"/>
      <c r="N7" s="361"/>
    </row>
    <row r="8" spans="1:14" x14ac:dyDescent="0.2">
      <c r="L8" s="361"/>
      <c r="N8" s="361"/>
    </row>
    <row r="9" spans="1:14" x14ac:dyDescent="0.2">
      <c r="L9" s="361"/>
      <c r="N9" s="361"/>
    </row>
    <row r="10" spans="1:14" ht="15" x14ac:dyDescent="0.25">
      <c r="B10" s="831" t="s">
        <v>584</v>
      </c>
      <c r="C10" s="831"/>
      <c r="D10" s="831"/>
      <c r="E10" s="831"/>
      <c r="F10" s="831"/>
      <c r="G10" s="831"/>
      <c r="H10" s="831"/>
      <c r="I10" s="831"/>
      <c r="J10" s="831"/>
      <c r="K10" s="831"/>
      <c r="L10" s="361"/>
      <c r="N10" s="361"/>
    </row>
    <row r="11" spans="1:14" x14ac:dyDescent="0.2">
      <c r="G11" s="361"/>
      <c r="L11" s="361"/>
      <c r="N11" s="361"/>
    </row>
    <row r="12" spans="1:14" x14ac:dyDescent="0.2">
      <c r="B12" s="832" t="s">
        <v>480</v>
      </c>
      <c r="C12" s="833"/>
      <c r="D12" s="366"/>
      <c r="E12" s="362"/>
      <c r="F12" s="540" t="s">
        <v>328</v>
      </c>
      <c r="G12" s="513"/>
      <c r="H12" s="363"/>
      <c r="I12" s="539" t="s">
        <v>537</v>
      </c>
      <c r="J12" s="512"/>
      <c r="K12" s="512"/>
      <c r="L12" s="361"/>
      <c r="N12" s="361"/>
    </row>
    <row r="13" spans="1:14" x14ac:dyDescent="0.2">
      <c r="B13" s="832" t="s">
        <v>130</v>
      </c>
      <c r="C13" s="833"/>
      <c r="D13" s="366"/>
      <c r="E13" s="362"/>
      <c r="F13" s="539" t="s">
        <v>408</v>
      </c>
      <c r="G13" s="512"/>
      <c r="H13" s="363"/>
      <c r="I13" s="539" t="s">
        <v>539</v>
      </c>
      <c r="J13" s="512"/>
      <c r="K13" s="382"/>
      <c r="L13" s="361"/>
      <c r="N13" s="361"/>
    </row>
    <row r="14" spans="1:14" x14ac:dyDescent="0.2">
      <c r="B14" s="832" t="s">
        <v>1456</v>
      </c>
      <c r="C14" s="833"/>
      <c r="D14" s="366"/>
      <c r="E14" s="362"/>
      <c r="F14" s="539" t="s">
        <v>409</v>
      </c>
      <c r="G14" s="512"/>
      <c r="H14" s="363"/>
      <c r="I14" s="539" t="s">
        <v>398</v>
      </c>
      <c r="J14" s="512"/>
      <c r="K14" s="382"/>
      <c r="L14" s="361"/>
      <c r="N14" s="361"/>
    </row>
    <row r="15" spans="1:14" x14ac:dyDescent="0.2">
      <c r="B15" s="827" t="s">
        <v>131</v>
      </c>
      <c r="C15" s="828"/>
      <c r="D15" s="366"/>
      <c r="E15" s="362"/>
      <c r="F15" s="539" t="s">
        <v>516</v>
      </c>
      <c r="G15" s="512"/>
      <c r="H15" s="363"/>
      <c r="I15" s="539" t="s">
        <v>543</v>
      </c>
      <c r="J15" s="512"/>
      <c r="K15" s="382"/>
      <c r="L15" s="361"/>
      <c r="N15" s="361"/>
    </row>
    <row r="16" spans="1:14" x14ac:dyDescent="0.2">
      <c r="B16" s="539" t="s">
        <v>107</v>
      </c>
      <c r="C16" s="513"/>
      <c r="D16" s="366"/>
      <c r="E16" s="362"/>
      <c r="F16" s="539" t="s">
        <v>208</v>
      </c>
      <c r="G16" s="512"/>
      <c r="H16" s="363"/>
      <c r="I16" s="539" t="s">
        <v>545</v>
      </c>
      <c r="J16" s="512"/>
      <c r="K16" s="382"/>
      <c r="L16" s="361"/>
      <c r="N16" s="361"/>
    </row>
    <row r="17" spans="2:14" x14ac:dyDescent="0.2">
      <c r="B17" s="539" t="s">
        <v>132</v>
      </c>
      <c r="C17" s="513"/>
      <c r="D17" s="366"/>
      <c r="E17" s="362"/>
      <c r="F17" s="539" t="s">
        <v>410</v>
      </c>
      <c r="G17" s="512"/>
      <c r="H17" s="363"/>
      <c r="I17" s="539" t="s">
        <v>121</v>
      </c>
      <c r="J17" s="365"/>
      <c r="K17" s="382"/>
      <c r="L17" s="361"/>
      <c r="N17" s="361"/>
    </row>
    <row r="18" spans="2:14" x14ac:dyDescent="0.2">
      <c r="B18" s="539" t="s">
        <v>1177</v>
      </c>
      <c r="C18" s="513"/>
      <c r="D18" s="366"/>
      <c r="E18" s="362"/>
      <c r="F18" s="539" t="s">
        <v>114</v>
      </c>
      <c r="G18" s="512"/>
      <c r="H18" s="363"/>
      <c r="I18" s="539" t="s">
        <v>413</v>
      </c>
      <c r="J18" s="365"/>
      <c r="K18" s="382"/>
      <c r="L18" s="361"/>
      <c r="N18" s="361"/>
    </row>
    <row r="19" spans="2:14" x14ac:dyDescent="0.2">
      <c r="B19" s="539" t="s">
        <v>109</v>
      </c>
      <c r="C19" s="513"/>
      <c r="D19" s="366"/>
      <c r="E19" s="362"/>
      <c r="F19" s="539" t="s">
        <v>116</v>
      </c>
      <c r="G19" s="512"/>
      <c r="H19" s="363"/>
      <c r="I19" s="539" t="s">
        <v>414</v>
      </c>
      <c r="J19" s="512"/>
      <c r="K19" s="382"/>
      <c r="L19" s="361"/>
      <c r="N19" s="361"/>
    </row>
    <row r="20" spans="2:14" x14ac:dyDescent="0.2">
      <c r="B20" s="539" t="s">
        <v>110</v>
      </c>
      <c r="C20" s="513"/>
      <c r="D20" s="366"/>
      <c r="E20" s="362"/>
      <c r="F20" s="539" t="s">
        <v>530</v>
      </c>
      <c r="G20" s="512"/>
      <c r="H20" s="363"/>
      <c r="I20" s="539" t="s">
        <v>415</v>
      </c>
      <c r="J20" s="512"/>
      <c r="K20" s="382"/>
      <c r="L20" s="361"/>
      <c r="N20" s="361"/>
    </row>
    <row r="21" spans="2:14" x14ac:dyDescent="0.2">
      <c r="B21" s="539" t="s">
        <v>601</v>
      </c>
      <c r="C21" s="362"/>
      <c r="D21" s="366"/>
      <c r="E21" s="362"/>
      <c r="F21" s="539" t="s">
        <v>532</v>
      </c>
      <c r="G21" s="512"/>
      <c r="H21" s="363"/>
      <c r="I21" s="539" t="s">
        <v>416</v>
      </c>
      <c r="J21" s="512"/>
      <c r="K21" s="382"/>
      <c r="L21" s="361"/>
      <c r="N21" s="361"/>
    </row>
    <row r="22" spans="2:14" x14ac:dyDescent="0.2">
      <c r="B22" s="539" t="s">
        <v>133</v>
      </c>
      <c r="C22" s="513"/>
      <c r="D22" s="366"/>
      <c r="E22" s="362"/>
      <c r="F22" s="539" t="s">
        <v>117</v>
      </c>
      <c r="G22" s="512"/>
      <c r="H22" s="363"/>
      <c r="I22" s="539" t="s">
        <v>122</v>
      </c>
      <c r="J22" s="512"/>
      <c r="K22" s="382"/>
      <c r="L22" s="361"/>
      <c r="N22" s="361"/>
    </row>
    <row r="23" spans="2:14" x14ac:dyDescent="0.2">
      <c r="B23" s="539" t="s">
        <v>206</v>
      </c>
      <c r="C23" s="513"/>
      <c r="D23" s="366"/>
      <c r="E23" s="362"/>
      <c r="F23" s="539" t="s">
        <v>118</v>
      </c>
      <c r="G23" s="512"/>
      <c r="H23" s="363"/>
      <c r="I23" s="539" t="s">
        <v>124</v>
      </c>
      <c r="J23" s="512"/>
      <c r="K23" s="382"/>
      <c r="L23" s="361"/>
      <c r="N23" s="361"/>
    </row>
    <row r="24" spans="2:14" x14ac:dyDescent="0.2">
      <c r="B24" s="539" t="s">
        <v>528</v>
      </c>
      <c r="C24" s="513"/>
      <c r="D24" s="366"/>
      <c r="E24" s="362"/>
      <c r="F24" s="539" t="s">
        <v>119</v>
      </c>
      <c r="G24" s="512"/>
      <c r="H24" s="363"/>
      <c r="I24" s="539" t="s">
        <v>417</v>
      </c>
      <c r="J24" s="512"/>
      <c r="K24" s="382"/>
      <c r="L24" s="361"/>
      <c r="N24" s="361"/>
    </row>
    <row r="25" spans="2:14" x14ac:dyDescent="0.2">
      <c r="B25" s="539" t="s">
        <v>134</v>
      </c>
      <c r="C25" s="512"/>
      <c r="D25" s="366"/>
      <c r="E25" s="362"/>
      <c r="F25" s="539" t="s">
        <v>411</v>
      </c>
      <c r="G25" s="512"/>
      <c r="H25" s="363"/>
      <c r="I25" s="539" t="s">
        <v>418</v>
      </c>
      <c r="J25" s="512"/>
      <c r="K25" s="382"/>
      <c r="L25" s="361"/>
      <c r="N25" s="361"/>
    </row>
    <row r="26" spans="2:14" x14ac:dyDescent="0.2">
      <c r="B26" s="539" t="s">
        <v>135</v>
      </c>
      <c r="C26" s="512"/>
      <c r="D26" s="366"/>
      <c r="E26" s="362"/>
      <c r="F26" s="539" t="s">
        <v>412</v>
      </c>
      <c r="G26" s="512"/>
      <c r="H26" s="363"/>
      <c r="I26" s="539" t="s">
        <v>82</v>
      </c>
      <c r="J26" s="512"/>
      <c r="K26" s="382"/>
      <c r="L26" s="361"/>
      <c r="N26" s="361"/>
    </row>
    <row r="27" spans="2:14" x14ac:dyDescent="0.2">
      <c r="B27" s="539" t="s">
        <v>112</v>
      </c>
      <c r="C27" s="512"/>
      <c r="D27" s="366"/>
      <c r="E27" s="362"/>
      <c r="F27" s="539" t="s">
        <v>607</v>
      </c>
      <c r="G27" s="512"/>
      <c r="H27" s="363"/>
      <c r="I27" s="539" t="s">
        <v>419</v>
      </c>
      <c r="J27" s="512"/>
      <c r="K27" s="382"/>
      <c r="L27" s="361"/>
      <c r="N27" s="361"/>
    </row>
    <row r="28" spans="2:14" x14ac:dyDescent="0.2">
      <c r="B28" s="539" t="s">
        <v>1494</v>
      </c>
      <c r="C28" s="512"/>
      <c r="D28" s="366"/>
      <c r="E28" s="362"/>
      <c r="F28" s="539" t="s">
        <v>83</v>
      </c>
      <c r="G28" s="513"/>
      <c r="H28" s="363"/>
      <c r="I28" s="539" t="s">
        <v>420</v>
      </c>
      <c r="J28" s="512"/>
      <c r="K28" s="382"/>
      <c r="L28" s="361"/>
      <c r="N28" s="361"/>
    </row>
    <row r="29" spans="2:14" x14ac:dyDescent="0.2">
      <c r="B29" s="827" t="s">
        <v>403</v>
      </c>
      <c r="C29" s="827"/>
      <c r="D29" s="366"/>
      <c r="E29" s="362"/>
      <c r="F29" s="540" t="s">
        <v>58</v>
      </c>
      <c r="G29" s="513"/>
      <c r="H29" s="363"/>
      <c r="J29" s="512"/>
      <c r="K29" s="364"/>
      <c r="L29" s="361"/>
      <c r="N29" s="361"/>
    </row>
    <row r="30" spans="2:14" ht="13.5" thickBot="1" x14ac:dyDescent="0.25">
      <c r="B30" s="367"/>
      <c r="C30" s="367"/>
      <c r="L30" s="361"/>
      <c r="N30" s="361"/>
    </row>
    <row r="31" spans="2:14" ht="23.25" customHeight="1" thickBot="1" x14ac:dyDescent="0.25">
      <c r="B31" s="819" t="s">
        <v>490</v>
      </c>
      <c r="C31" s="820"/>
      <c r="D31" s="820"/>
      <c r="E31" s="820"/>
      <c r="F31" s="820"/>
      <c r="G31" s="820"/>
      <c r="H31" s="820"/>
      <c r="I31" s="820"/>
      <c r="J31" s="820"/>
      <c r="K31" s="821"/>
      <c r="L31" s="361"/>
      <c r="M31" s="361" t="s">
        <v>1</v>
      </c>
      <c r="N31" s="361"/>
    </row>
    <row r="32" spans="2:14" ht="18.75" x14ac:dyDescent="0.2">
      <c r="B32" s="368" t="s">
        <v>611</v>
      </c>
      <c r="C32" s="369"/>
      <c r="D32" s="370"/>
      <c r="E32" s="370"/>
      <c r="F32" s="370"/>
      <c r="L32" s="361"/>
      <c r="N32" s="361"/>
    </row>
    <row r="33" spans="2:18" ht="15" x14ac:dyDescent="0.2">
      <c r="B33" s="371" t="s">
        <v>612</v>
      </c>
      <c r="C33" s="369"/>
      <c r="D33" s="370"/>
      <c r="E33" s="370"/>
      <c r="F33" s="370"/>
      <c r="L33" s="361"/>
      <c r="N33" s="361"/>
    </row>
    <row r="34" spans="2:18" s="395" customFormat="1" ht="15" x14ac:dyDescent="0.25">
      <c r="B34" s="396" t="s">
        <v>613</v>
      </c>
      <c r="C34" s="396"/>
      <c r="D34" s="396"/>
      <c r="E34" s="396"/>
      <c r="F34" s="396"/>
      <c r="L34" s="405"/>
      <c r="M34" s="405"/>
      <c r="N34" s="405"/>
    </row>
    <row r="35" spans="2:18" s="395" customFormat="1" ht="15" x14ac:dyDescent="0.25">
      <c r="B35" s="396" t="s">
        <v>614</v>
      </c>
      <c r="C35" s="396"/>
      <c r="D35" s="396"/>
      <c r="E35" s="396"/>
      <c r="F35" s="396"/>
      <c r="L35" s="405"/>
      <c r="M35" s="405"/>
      <c r="N35" s="405"/>
    </row>
    <row r="36" spans="2:18" s="395" customFormat="1" ht="15" x14ac:dyDescent="0.25">
      <c r="B36" s="396" t="s">
        <v>490</v>
      </c>
      <c r="C36" s="396"/>
      <c r="D36" s="396"/>
      <c r="E36" s="396"/>
      <c r="F36" s="396"/>
      <c r="L36" s="405"/>
      <c r="M36" s="405"/>
      <c r="N36" s="405"/>
    </row>
    <row r="37" spans="2:18" s="395" customFormat="1" ht="15" x14ac:dyDescent="0.25">
      <c r="B37" s="396"/>
      <c r="C37" s="396"/>
      <c r="D37" s="396"/>
      <c r="E37" s="396"/>
      <c r="F37" s="396"/>
      <c r="L37" s="405"/>
      <c r="M37" s="405"/>
      <c r="N37" s="405"/>
    </row>
    <row r="38" spans="2:18" s="395" customFormat="1" ht="15" x14ac:dyDescent="0.25">
      <c r="B38" s="395" t="s">
        <v>608</v>
      </c>
      <c r="C38" s="395" t="s">
        <v>609</v>
      </c>
      <c r="D38" s="395" t="s">
        <v>615</v>
      </c>
      <c r="L38" s="405"/>
      <c r="M38" s="405"/>
      <c r="N38" s="405"/>
      <c r="R38" s="395" t="s">
        <v>616</v>
      </c>
    </row>
    <row r="39" spans="2:18" s="395" customFormat="1" ht="15" x14ac:dyDescent="0.25">
      <c r="B39" s="396" t="s">
        <v>617</v>
      </c>
      <c r="C39" s="396"/>
      <c r="D39" s="402" t="s">
        <v>618</v>
      </c>
      <c r="L39" s="405"/>
      <c r="M39" s="405"/>
      <c r="N39" s="405"/>
    </row>
    <row r="40" spans="2:18" ht="13.5" thickBot="1" x14ac:dyDescent="0.25">
      <c r="L40" s="361"/>
      <c r="N40" s="361"/>
    </row>
    <row r="41" spans="2:18" ht="23.25" customHeight="1" thickBot="1" x14ac:dyDescent="0.25">
      <c r="B41" s="819" t="s">
        <v>432</v>
      </c>
      <c r="C41" s="820"/>
      <c r="D41" s="820"/>
      <c r="E41" s="820"/>
      <c r="F41" s="820"/>
      <c r="G41" s="820"/>
      <c r="H41" s="820"/>
      <c r="I41" s="820"/>
      <c r="J41" s="820"/>
      <c r="K41" s="821"/>
      <c r="L41" s="361"/>
      <c r="M41" s="361" t="s">
        <v>2</v>
      </c>
      <c r="N41" s="361"/>
    </row>
    <row r="42" spans="2:18" ht="18.75" x14ac:dyDescent="0.2">
      <c r="B42" s="368" t="s">
        <v>619</v>
      </c>
      <c r="C42" s="369"/>
      <c r="D42" s="370"/>
      <c r="E42" s="370"/>
      <c r="F42" s="370"/>
      <c r="L42" s="361"/>
      <c r="N42" s="361"/>
    </row>
    <row r="43" spans="2:18" ht="15" x14ac:dyDescent="0.2">
      <c r="B43" s="371" t="s">
        <v>127</v>
      </c>
      <c r="C43" s="369"/>
      <c r="D43" s="370"/>
      <c r="E43" s="370"/>
      <c r="F43" s="370"/>
      <c r="L43" s="361"/>
      <c r="N43" s="361"/>
    </row>
    <row r="44" spans="2:18" s="395" customFormat="1" ht="15" x14ac:dyDescent="0.25">
      <c r="B44" s="396" t="s">
        <v>620</v>
      </c>
      <c r="C44" s="396"/>
      <c r="D44" s="396"/>
      <c r="E44" s="396"/>
      <c r="F44" s="396"/>
      <c r="L44" s="405"/>
      <c r="M44" s="405"/>
      <c r="N44" s="405"/>
    </row>
    <row r="45" spans="2:18" s="395" customFormat="1" ht="15" x14ac:dyDescent="0.25">
      <c r="B45" s="396" t="s">
        <v>621</v>
      </c>
      <c r="C45" s="396"/>
      <c r="D45" s="396"/>
      <c r="E45" s="396"/>
      <c r="F45" s="396"/>
      <c r="L45" s="405"/>
      <c r="M45" s="405"/>
      <c r="N45" s="405"/>
    </row>
    <row r="46" spans="2:18" s="395" customFormat="1" ht="15" x14ac:dyDescent="0.25">
      <c r="B46" s="396" t="s">
        <v>432</v>
      </c>
      <c r="C46" s="396"/>
      <c r="D46" s="396"/>
      <c r="E46" s="396"/>
      <c r="F46" s="396"/>
      <c r="L46" s="405"/>
      <c r="M46" s="405"/>
      <c r="N46" s="405"/>
    </row>
    <row r="47" spans="2:18" s="395" customFormat="1" ht="15" x14ac:dyDescent="0.25">
      <c r="B47" s="396"/>
      <c r="C47" s="396"/>
      <c r="D47" s="396"/>
      <c r="E47" s="396"/>
      <c r="F47" s="396"/>
      <c r="L47" s="405"/>
      <c r="M47" s="405"/>
      <c r="N47" s="405"/>
    </row>
    <row r="48" spans="2:18" s="395" customFormat="1" ht="15" x14ac:dyDescent="0.25">
      <c r="B48" s="395" t="s">
        <v>608</v>
      </c>
      <c r="C48" s="395" t="s">
        <v>609</v>
      </c>
      <c r="D48" s="395" t="s">
        <v>622</v>
      </c>
      <c r="L48" s="405"/>
      <c r="M48" s="405"/>
      <c r="N48" s="405"/>
    </row>
    <row r="49" spans="2:14" s="395" customFormat="1" ht="15" x14ac:dyDescent="0.25">
      <c r="B49" s="396" t="s">
        <v>617</v>
      </c>
      <c r="C49" s="396"/>
      <c r="D49" s="402" t="s">
        <v>2115</v>
      </c>
      <c r="L49" s="405"/>
      <c r="M49" s="405"/>
      <c r="N49" s="405"/>
    </row>
    <row r="50" spans="2:14" ht="13.5" thickBot="1" x14ac:dyDescent="0.25">
      <c r="L50" s="361"/>
      <c r="N50" s="361"/>
    </row>
    <row r="51" spans="2:14" s="519" customFormat="1" ht="23.25" customHeight="1" thickBot="1" x14ac:dyDescent="0.3">
      <c r="B51" s="823" t="s">
        <v>1519</v>
      </c>
      <c r="C51" s="824"/>
      <c r="D51" s="824"/>
      <c r="E51" s="824"/>
      <c r="F51" s="824"/>
      <c r="G51" s="824"/>
      <c r="H51" s="824"/>
      <c r="I51" s="824"/>
      <c r="J51" s="824"/>
      <c r="K51" s="825"/>
      <c r="M51" s="521" t="s">
        <v>586</v>
      </c>
    </row>
    <row r="52" spans="2:14" s="519" customFormat="1" ht="18.75" x14ac:dyDescent="0.25">
      <c r="B52" s="514" t="s">
        <v>1519</v>
      </c>
      <c r="C52" s="515"/>
      <c r="D52" s="516"/>
      <c r="E52" s="516"/>
      <c r="F52" s="516"/>
      <c r="M52" s="521"/>
    </row>
    <row r="53" spans="2:14" s="519" customFormat="1" ht="15" x14ac:dyDescent="0.25">
      <c r="B53" s="517" t="s">
        <v>2241</v>
      </c>
      <c r="C53" s="515"/>
      <c r="D53" s="516"/>
      <c r="E53" s="516"/>
      <c r="F53" s="516"/>
      <c r="M53" s="521"/>
    </row>
    <row r="54" spans="2:14" s="519" customFormat="1" ht="15" x14ac:dyDescent="0.25">
      <c r="B54" s="518" t="s">
        <v>2242</v>
      </c>
      <c r="C54" s="518"/>
      <c r="D54" s="518"/>
      <c r="E54" s="518"/>
      <c r="F54" s="518"/>
      <c r="M54" s="521"/>
    </row>
    <row r="55" spans="2:14" s="519" customFormat="1" ht="15" x14ac:dyDescent="0.25">
      <c r="B55" s="518" t="s">
        <v>2243</v>
      </c>
      <c r="C55" s="518"/>
      <c r="D55" s="518"/>
      <c r="E55" s="518"/>
      <c r="F55" s="518"/>
      <c r="M55" s="521"/>
    </row>
    <row r="56" spans="2:14" s="519" customFormat="1" ht="15" x14ac:dyDescent="0.25">
      <c r="B56" s="518" t="s">
        <v>2244</v>
      </c>
      <c r="C56" s="518"/>
      <c r="D56" s="518"/>
      <c r="E56" s="518"/>
      <c r="F56" s="518"/>
      <c r="M56" s="521"/>
    </row>
    <row r="57" spans="2:14" s="519" customFormat="1" ht="15" x14ac:dyDescent="0.25">
      <c r="B57" s="518"/>
      <c r="C57" s="518"/>
      <c r="D57" s="518"/>
      <c r="E57" s="518"/>
      <c r="F57" s="518"/>
      <c r="M57" s="521"/>
    </row>
    <row r="58" spans="2:14" s="519" customFormat="1" ht="15" x14ac:dyDescent="0.25">
      <c r="B58" s="519" t="s">
        <v>608</v>
      </c>
      <c r="C58" s="519" t="s">
        <v>609</v>
      </c>
      <c r="D58" s="519" t="s">
        <v>2245</v>
      </c>
      <c r="G58" s="519" t="s">
        <v>2233</v>
      </c>
      <c r="H58" s="519" t="s">
        <v>609</v>
      </c>
      <c r="I58" s="519" t="s">
        <v>2246</v>
      </c>
      <c r="M58" s="521"/>
    </row>
    <row r="59" spans="2:14" s="519" customFormat="1" ht="15" x14ac:dyDescent="0.25">
      <c r="B59" s="518" t="s">
        <v>617</v>
      </c>
      <c r="C59" s="518"/>
      <c r="D59" s="400" t="s">
        <v>2247</v>
      </c>
      <c r="G59" s="519" t="s">
        <v>2248</v>
      </c>
      <c r="H59" s="519" t="s">
        <v>609</v>
      </c>
      <c r="I59" s="519" t="s">
        <v>2249</v>
      </c>
      <c r="M59" s="521"/>
    </row>
    <row r="60" spans="2:14" ht="13.5" thickBot="1" x14ac:dyDescent="0.25">
      <c r="L60" s="361"/>
      <c r="N60" s="361"/>
    </row>
    <row r="61" spans="2:14" ht="23.25" customHeight="1" thickBot="1" x14ac:dyDescent="0.25">
      <c r="B61" s="819" t="s">
        <v>433</v>
      </c>
      <c r="C61" s="820"/>
      <c r="D61" s="820"/>
      <c r="E61" s="820"/>
      <c r="F61" s="820"/>
      <c r="G61" s="820"/>
      <c r="H61" s="820"/>
      <c r="I61" s="820"/>
      <c r="J61" s="820"/>
      <c r="K61" s="821"/>
      <c r="L61" s="361"/>
      <c r="M61" s="361" t="s">
        <v>3</v>
      </c>
      <c r="N61" s="361"/>
    </row>
    <row r="62" spans="2:14" ht="18.75" x14ac:dyDescent="0.2">
      <c r="B62" s="368" t="s">
        <v>623</v>
      </c>
      <c r="C62" s="369"/>
      <c r="D62" s="370"/>
      <c r="E62" s="370"/>
      <c r="F62" s="370"/>
      <c r="L62" s="361"/>
      <c r="N62" s="361"/>
    </row>
    <row r="63" spans="2:14" ht="15" x14ac:dyDescent="0.2">
      <c r="B63" s="371" t="s">
        <v>1120</v>
      </c>
      <c r="C63" s="369"/>
      <c r="D63" s="370"/>
      <c r="E63" s="370"/>
      <c r="F63" s="370"/>
      <c r="L63" s="361"/>
      <c r="N63" s="361"/>
    </row>
    <row r="64" spans="2:14" s="395" customFormat="1" ht="15" x14ac:dyDescent="0.25">
      <c r="B64" s="396" t="s">
        <v>1159</v>
      </c>
      <c r="C64" s="396"/>
      <c r="D64" s="396"/>
      <c r="E64" s="396"/>
      <c r="F64" s="396"/>
      <c r="L64" s="405"/>
      <c r="M64" s="405"/>
      <c r="N64" s="405"/>
    </row>
    <row r="65" spans="2:14" s="395" customFormat="1" ht="15" x14ac:dyDescent="0.25">
      <c r="B65" s="396" t="s">
        <v>1160</v>
      </c>
      <c r="C65" s="396"/>
      <c r="D65" s="396"/>
      <c r="E65" s="396"/>
      <c r="F65" s="396"/>
      <c r="L65" s="405"/>
      <c r="M65" s="405"/>
      <c r="N65" s="405"/>
    </row>
    <row r="66" spans="2:14" s="395" customFormat="1" ht="15" x14ac:dyDescent="0.25">
      <c r="B66" s="396" t="s">
        <v>433</v>
      </c>
      <c r="C66" s="396"/>
      <c r="D66" s="396"/>
      <c r="E66" s="396"/>
      <c r="F66" s="396"/>
      <c r="L66" s="405"/>
      <c r="M66" s="405"/>
      <c r="N66" s="405"/>
    </row>
    <row r="67" spans="2:14" s="395" customFormat="1" ht="15" x14ac:dyDescent="0.25">
      <c r="B67" s="396"/>
      <c r="C67" s="396"/>
      <c r="D67" s="396"/>
      <c r="E67" s="396"/>
      <c r="F67" s="396"/>
      <c r="L67" s="405"/>
      <c r="M67" s="405"/>
      <c r="N67" s="405"/>
    </row>
    <row r="68" spans="2:14" s="395" customFormat="1" ht="15" x14ac:dyDescent="0.25">
      <c r="B68" s="395" t="s">
        <v>608</v>
      </c>
      <c r="C68" s="395" t="s">
        <v>609</v>
      </c>
      <c r="D68" s="395" t="s">
        <v>1161</v>
      </c>
      <c r="L68" s="405"/>
      <c r="M68" s="405"/>
      <c r="N68" s="405"/>
    </row>
    <row r="69" spans="2:14" s="395" customFormat="1" ht="15" x14ac:dyDescent="0.25">
      <c r="B69" s="396" t="s">
        <v>617</v>
      </c>
      <c r="C69" s="380" t="s">
        <v>1162</v>
      </c>
      <c r="D69" s="409"/>
      <c r="L69" s="405"/>
      <c r="M69" s="405"/>
      <c r="N69" s="405"/>
    </row>
    <row r="70" spans="2:14" ht="13.5" thickBot="1" x14ac:dyDescent="0.25">
      <c r="D70" s="372"/>
      <c r="L70" s="361"/>
      <c r="N70" s="361"/>
    </row>
    <row r="71" spans="2:14" ht="23.25" customHeight="1" thickBot="1" x14ac:dyDescent="0.25">
      <c r="B71" s="819" t="s">
        <v>434</v>
      </c>
      <c r="C71" s="820"/>
      <c r="D71" s="820"/>
      <c r="E71" s="820"/>
      <c r="F71" s="820"/>
      <c r="G71" s="820"/>
      <c r="H71" s="820"/>
      <c r="I71" s="820"/>
      <c r="J71" s="820"/>
      <c r="K71" s="821"/>
      <c r="L71" s="361"/>
      <c r="M71" s="361" t="s">
        <v>4</v>
      </c>
      <c r="N71" s="361"/>
    </row>
    <row r="72" spans="2:14" ht="18.75" x14ac:dyDescent="0.2">
      <c r="B72" s="368" t="s">
        <v>624</v>
      </c>
      <c r="C72" s="369"/>
      <c r="D72" s="370"/>
      <c r="E72" s="370"/>
      <c r="F72" s="370"/>
      <c r="L72" s="361"/>
      <c r="N72" s="361"/>
    </row>
    <row r="73" spans="2:14" ht="15" x14ac:dyDescent="0.2">
      <c r="B73" s="371" t="s">
        <v>89</v>
      </c>
      <c r="C73" s="369"/>
      <c r="D73" s="370"/>
      <c r="E73" s="370"/>
      <c r="F73" s="370"/>
      <c r="L73" s="361"/>
      <c r="N73" s="361"/>
    </row>
    <row r="74" spans="2:14" s="395" customFormat="1" ht="15" x14ac:dyDescent="0.25">
      <c r="B74" s="396" t="s">
        <v>625</v>
      </c>
      <c r="C74" s="396"/>
      <c r="D74" s="396"/>
      <c r="E74" s="396"/>
      <c r="F74" s="396"/>
      <c r="L74" s="405"/>
      <c r="M74" s="405"/>
      <c r="N74" s="405"/>
    </row>
    <row r="75" spans="2:14" s="395" customFormat="1" ht="15" x14ac:dyDescent="0.25">
      <c r="B75" s="396" t="s">
        <v>626</v>
      </c>
      <c r="C75" s="396"/>
      <c r="D75" s="396"/>
      <c r="E75" s="396"/>
      <c r="F75" s="396"/>
      <c r="L75" s="405"/>
      <c r="M75" s="405"/>
      <c r="N75" s="405"/>
    </row>
    <row r="76" spans="2:14" s="395" customFormat="1" ht="15" x14ac:dyDescent="0.25">
      <c r="B76" s="396" t="s">
        <v>434</v>
      </c>
      <c r="C76" s="396"/>
      <c r="D76" s="396"/>
      <c r="E76" s="396"/>
      <c r="F76" s="396"/>
      <c r="L76" s="405"/>
      <c r="M76" s="405"/>
      <c r="N76" s="405"/>
    </row>
    <row r="77" spans="2:14" s="395" customFormat="1" ht="15" x14ac:dyDescent="0.25">
      <c r="B77" s="396"/>
      <c r="C77" s="396"/>
      <c r="D77" s="396"/>
      <c r="E77" s="396"/>
      <c r="F77" s="396"/>
      <c r="L77" s="405"/>
      <c r="M77" s="405"/>
      <c r="N77" s="405"/>
    </row>
    <row r="78" spans="2:14" s="395" customFormat="1" ht="15" x14ac:dyDescent="0.25">
      <c r="B78" s="395" t="s">
        <v>608</v>
      </c>
      <c r="C78" s="395" t="s">
        <v>609</v>
      </c>
      <c r="D78" s="395" t="s">
        <v>627</v>
      </c>
      <c r="L78" s="405"/>
      <c r="M78" s="405"/>
      <c r="N78" s="405"/>
    </row>
    <row r="79" spans="2:14" s="395" customFormat="1" ht="15" x14ac:dyDescent="0.25">
      <c r="B79" s="396" t="s">
        <v>617</v>
      </c>
      <c r="C79" s="396"/>
      <c r="D79" s="402" t="s">
        <v>628</v>
      </c>
      <c r="L79" s="405"/>
      <c r="M79" s="405"/>
      <c r="N79" s="405"/>
    </row>
    <row r="80" spans="2:14" ht="13.5" thickBot="1" x14ac:dyDescent="0.25">
      <c r="L80" s="361"/>
      <c r="N80" s="361"/>
    </row>
    <row r="81" spans="2:14" ht="23.25" customHeight="1" thickBot="1" x14ac:dyDescent="0.25">
      <c r="B81" s="819" t="s">
        <v>73</v>
      </c>
      <c r="C81" s="820"/>
      <c r="D81" s="820"/>
      <c r="E81" s="820"/>
      <c r="F81" s="820"/>
      <c r="G81" s="820"/>
      <c r="H81" s="820"/>
      <c r="I81" s="820"/>
      <c r="J81" s="820"/>
      <c r="K81" s="821"/>
      <c r="L81" s="361"/>
      <c r="M81" s="361" t="s">
        <v>5</v>
      </c>
      <c r="N81" s="361"/>
    </row>
    <row r="82" spans="2:14" ht="18.75" x14ac:dyDescent="0.2">
      <c r="B82" s="368" t="s">
        <v>629</v>
      </c>
      <c r="C82" s="369"/>
      <c r="D82" s="370"/>
      <c r="E82" s="370"/>
      <c r="F82" s="370"/>
      <c r="G82" s="368" t="s">
        <v>630</v>
      </c>
      <c r="H82" s="368"/>
      <c r="L82" s="361"/>
      <c r="N82" s="361"/>
    </row>
    <row r="83" spans="2:14" ht="15" x14ac:dyDescent="0.2">
      <c r="B83" s="371" t="s">
        <v>631</v>
      </c>
      <c r="C83" s="369"/>
      <c r="D83" s="370"/>
      <c r="E83" s="370"/>
      <c r="F83" s="370"/>
      <c r="G83" s="371" t="s">
        <v>631</v>
      </c>
      <c r="H83" s="371"/>
      <c r="L83" s="361"/>
      <c r="N83" s="361"/>
    </row>
    <row r="84" spans="2:14" s="395" customFormat="1" ht="15" x14ac:dyDescent="0.25">
      <c r="B84" s="396" t="s">
        <v>632</v>
      </c>
      <c r="C84" s="396"/>
      <c r="D84" s="396"/>
      <c r="E84" s="396"/>
      <c r="F84" s="396"/>
      <c r="G84" s="396" t="s">
        <v>633</v>
      </c>
      <c r="H84" s="396"/>
      <c r="L84" s="405"/>
      <c r="M84" s="405"/>
      <c r="N84" s="405"/>
    </row>
    <row r="85" spans="2:14" s="395" customFormat="1" ht="15" x14ac:dyDescent="0.25">
      <c r="B85" s="396" t="s">
        <v>634</v>
      </c>
      <c r="C85" s="396"/>
      <c r="D85" s="396"/>
      <c r="E85" s="396"/>
      <c r="F85" s="396"/>
      <c r="G85" s="396" t="s">
        <v>635</v>
      </c>
      <c r="H85" s="396"/>
      <c r="L85" s="405"/>
      <c r="M85" s="405"/>
      <c r="N85" s="405"/>
    </row>
    <row r="86" spans="2:14" s="395" customFormat="1" ht="15" x14ac:dyDescent="0.25">
      <c r="B86" s="396" t="s">
        <v>73</v>
      </c>
      <c r="C86" s="396"/>
      <c r="D86" s="396"/>
      <c r="E86" s="396"/>
      <c r="F86" s="396"/>
      <c r="G86" s="396" t="s">
        <v>73</v>
      </c>
      <c r="H86" s="396"/>
      <c r="L86" s="405"/>
      <c r="M86" s="405"/>
      <c r="N86" s="405"/>
    </row>
    <row r="87" spans="2:14" s="395" customFormat="1" ht="15" x14ac:dyDescent="0.25">
      <c r="B87" s="396"/>
      <c r="C87" s="396"/>
      <c r="D87" s="396"/>
      <c r="E87" s="396"/>
      <c r="F87" s="396"/>
      <c r="G87" s="396"/>
      <c r="H87" s="396"/>
      <c r="L87" s="405"/>
      <c r="M87" s="405"/>
      <c r="N87" s="405"/>
    </row>
    <row r="88" spans="2:14" s="395" customFormat="1" ht="15" x14ac:dyDescent="0.25">
      <c r="B88" s="395" t="s">
        <v>608</v>
      </c>
      <c r="C88" s="395" t="s">
        <v>609</v>
      </c>
      <c r="D88" s="395" t="s">
        <v>636</v>
      </c>
      <c r="G88" s="395" t="s">
        <v>608</v>
      </c>
      <c r="H88" s="395" t="s">
        <v>609</v>
      </c>
      <c r="I88" s="395" t="s">
        <v>637</v>
      </c>
      <c r="L88" s="405"/>
      <c r="M88" s="405"/>
      <c r="N88" s="405"/>
    </row>
    <row r="89" spans="2:14" s="395" customFormat="1" ht="15" x14ac:dyDescent="0.25">
      <c r="B89" s="396" t="s">
        <v>617</v>
      </c>
      <c r="C89" s="396"/>
      <c r="D89" s="402" t="s">
        <v>638</v>
      </c>
      <c r="G89" s="396" t="s">
        <v>617</v>
      </c>
      <c r="H89" s="396"/>
      <c r="I89" s="402" t="s">
        <v>639</v>
      </c>
      <c r="L89" s="405"/>
      <c r="M89" s="405"/>
      <c r="N89" s="405"/>
    </row>
    <row r="90" spans="2:14" x14ac:dyDescent="0.2">
      <c r="L90" s="361"/>
      <c r="N90" s="361"/>
    </row>
    <row r="91" spans="2:14" ht="18.75" x14ac:dyDescent="0.2">
      <c r="B91" s="368" t="s">
        <v>640</v>
      </c>
      <c r="C91" s="369"/>
      <c r="D91" s="370"/>
      <c r="E91" s="370"/>
      <c r="F91" s="370"/>
      <c r="G91" s="368" t="s">
        <v>641</v>
      </c>
      <c r="H91" s="368"/>
      <c r="L91" s="361"/>
      <c r="N91" s="361"/>
    </row>
    <row r="92" spans="2:14" ht="15" x14ac:dyDescent="0.2">
      <c r="B92" s="371" t="s">
        <v>631</v>
      </c>
      <c r="C92" s="369"/>
      <c r="D92" s="370"/>
      <c r="E92" s="370"/>
      <c r="F92" s="370"/>
      <c r="G92" s="371" t="s">
        <v>631</v>
      </c>
      <c r="H92" s="371"/>
      <c r="L92" s="361"/>
      <c r="N92" s="361"/>
    </row>
    <row r="93" spans="2:14" s="395" customFormat="1" ht="15" x14ac:dyDescent="0.25">
      <c r="B93" s="396" t="s">
        <v>642</v>
      </c>
      <c r="C93" s="396"/>
      <c r="D93" s="396"/>
      <c r="E93" s="396"/>
      <c r="F93" s="396"/>
      <c r="G93" s="396" t="s">
        <v>643</v>
      </c>
      <c r="H93" s="396"/>
      <c r="L93" s="405"/>
      <c r="M93" s="405"/>
      <c r="N93" s="405"/>
    </row>
    <row r="94" spans="2:14" s="395" customFormat="1" ht="15" x14ac:dyDescent="0.25">
      <c r="B94" s="396" t="s">
        <v>644</v>
      </c>
      <c r="C94" s="396"/>
      <c r="D94" s="396"/>
      <c r="E94" s="396"/>
      <c r="F94" s="396"/>
      <c r="G94" s="396" t="s">
        <v>645</v>
      </c>
      <c r="H94" s="396"/>
      <c r="L94" s="405"/>
      <c r="M94" s="405"/>
      <c r="N94" s="405"/>
    </row>
    <row r="95" spans="2:14" s="395" customFormat="1" ht="15" x14ac:dyDescent="0.25">
      <c r="B95" s="396" t="s">
        <v>73</v>
      </c>
      <c r="C95" s="396"/>
      <c r="D95" s="396"/>
      <c r="E95" s="396"/>
      <c r="F95" s="396"/>
      <c r="G95" s="396" t="s">
        <v>73</v>
      </c>
      <c r="H95" s="396"/>
      <c r="L95" s="405"/>
      <c r="M95" s="405"/>
      <c r="N95" s="405"/>
    </row>
    <row r="96" spans="2:14" s="395" customFormat="1" ht="15" x14ac:dyDescent="0.25">
      <c r="B96" s="396"/>
      <c r="C96" s="396"/>
      <c r="D96" s="396"/>
      <c r="E96" s="396"/>
      <c r="F96" s="396"/>
      <c r="G96" s="396"/>
      <c r="H96" s="396"/>
      <c r="L96" s="405"/>
      <c r="M96" s="405"/>
      <c r="N96" s="405"/>
    </row>
    <row r="97" spans="2:14" s="395" customFormat="1" ht="15" x14ac:dyDescent="0.25">
      <c r="B97" s="395" t="s">
        <v>608</v>
      </c>
      <c r="C97" s="395" t="s">
        <v>609</v>
      </c>
      <c r="D97" s="395" t="s">
        <v>646</v>
      </c>
      <c r="G97" s="395" t="s">
        <v>608</v>
      </c>
      <c r="H97" s="395" t="s">
        <v>609</v>
      </c>
      <c r="I97" s="395" t="s">
        <v>647</v>
      </c>
      <c r="L97" s="405"/>
      <c r="M97" s="405"/>
      <c r="N97" s="405"/>
    </row>
    <row r="98" spans="2:14" s="395" customFormat="1" ht="15" x14ac:dyDescent="0.25">
      <c r="B98" s="396" t="s">
        <v>617</v>
      </c>
      <c r="C98" s="396"/>
      <c r="D98" s="402" t="s">
        <v>638</v>
      </c>
      <c r="G98" s="396" t="s">
        <v>617</v>
      </c>
      <c r="H98" s="396"/>
      <c r="I98" s="402" t="s">
        <v>653</v>
      </c>
      <c r="L98" s="405"/>
      <c r="M98" s="405"/>
      <c r="N98" s="405"/>
    </row>
    <row r="99" spans="2:14" x14ac:dyDescent="0.2">
      <c r="L99" s="361"/>
      <c r="N99" s="361"/>
    </row>
    <row r="100" spans="2:14" ht="18.75" x14ac:dyDescent="0.2">
      <c r="B100" s="368" t="s">
        <v>648</v>
      </c>
      <c r="C100" s="369"/>
      <c r="D100" s="370"/>
      <c r="E100" s="370"/>
      <c r="F100" s="370"/>
      <c r="G100" s="368" t="s">
        <v>649</v>
      </c>
      <c r="H100" s="368"/>
      <c r="L100" s="361"/>
      <c r="N100" s="361"/>
    </row>
    <row r="101" spans="2:14" ht="15" x14ac:dyDescent="0.2">
      <c r="B101" s="371" t="s">
        <v>631</v>
      </c>
      <c r="C101" s="369"/>
      <c r="D101" s="370"/>
      <c r="E101" s="370"/>
      <c r="F101" s="370"/>
      <c r="G101" s="371" t="s">
        <v>631</v>
      </c>
      <c r="H101" s="371"/>
      <c r="L101" s="361"/>
      <c r="N101" s="361"/>
    </row>
    <row r="102" spans="2:14" s="395" customFormat="1" ht="15" x14ac:dyDescent="0.25">
      <c r="B102" s="396" t="s">
        <v>1096</v>
      </c>
      <c r="C102" s="396"/>
      <c r="D102" s="396"/>
      <c r="E102" s="396"/>
      <c r="F102" s="396"/>
      <c r="G102" s="396" t="s">
        <v>650</v>
      </c>
      <c r="H102" s="396"/>
      <c r="L102" s="405"/>
      <c r="M102" s="405"/>
      <c r="N102" s="405"/>
    </row>
    <row r="103" spans="2:14" s="395" customFormat="1" ht="15" x14ac:dyDescent="0.25">
      <c r="B103" s="396" t="s">
        <v>1097</v>
      </c>
      <c r="C103" s="396"/>
      <c r="D103" s="396"/>
      <c r="E103" s="396"/>
      <c r="F103" s="396"/>
      <c r="G103" s="396" t="s">
        <v>651</v>
      </c>
      <c r="H103" s="396"/>
      <c r="L103" s="405"/>
      <c r="M103" s="405"/>
      <c r="N103" s="405"/>
    </row>
    <row r="104" spans="2:14" s="395" customFormat="1" ht="15" x14ac:dyDescent="0.25">
      <c r="B104" s="396" t="s">
        <v>73</v>
      </c>
      <c r="C104" s="396"/>
      <c r="D104" s="396"/>
      <c r="E104" s="396"/>
      <c r="F104" s="396"/>
      <c r="G104" s="396" t="s">
        <v>73</v>
      </c>
      <c r="H104" s="396"/>
      <c r="L104" s="405"/>
      <c r="M104" s="405"/>
      <c r="N104" s="405"/>
    </row>
    <row r="105" spans="2:14" s="395" customFormat="1" ht="15" x14ac:dyDescent="0.25">
      <c r="B105" s="396"/>
      <c r="C105" s="396"/>
      <c r="D105" s="396"/>
      <c r="E105" s="396"/>
      <c r="F105" s="396"/>
      <c r="G105" s="396"/>
      <c r="H105" s="396"/>
      <c r="L105" s="405"/>
      <c r="M105" s="405"/>
      <c r="N105" s="405"/>
    </row>
    <row r="106" spans="2:14" s="395" customFormat="1" ht="15" x14ac:dyDescent="0.25">
      <c r="B106" s="395" t="s">
        <v>608</v>
      </c>
      <c r="C106" s="395" t="s">
        <v>609</v>
      </c>
      <c r="D106" s="395" t="s">
        <v>1098</v>
      </c>
      <c r="G106" s="395" t="s">
        <v>608</v>
      </c>
      <c r="H106" s="395" t="s">
        <v>609</v>
      </c>
      <c r="I106" s="395" t="s">
        <v>652</v>
      </c>
      <c r="L106" s="405"/>
      <c r="M106" s="405"/>
      <c r="N106" s="405"/>
    </row>
    <row r="107" spans="2:14" s="395" customFormat="1" ht="15" x14ac:dyDescent="0.25">
      <c r="B107" s="396" t="s">
        <v>617</v>
      </c>
      <c r="C107" s="396"/>
      <c r="D107" s="402" t="s">
        <v>2057</v>
      </c>
      <c r="G107" s="396" t="s">
        <v>617</v>
      </c>
      <c r="H107" s="396"/>
      <c r="I107" s="402" t="s">
        <v>653</v>
      </c>
      <c r="L107" s="405"/>
      <c r="M107" s="405"/>
      <c r="N107" s="405"/>
    </row>
    <row r="108" spans="2:14" x14ac:dyDescent="0.2">
      <c r="L108" s="361"/>
      <c r="N108" s="361"/>
    </row>
    <row r="109" spans="2:14" ht="18.75" x14ac:dyDescent="0.2">
      <c r="B109" s="368" t="s">
        <v>654</v>
      </c>
      <c r="C109" s="369"/>
      <c r="D109" s="370"/>
      <c r="E109" s="370"/>
      <c r="F109" s="370"/>
      <c r="G109" s="368" t="s">
        <v>655</v>
      </c>
      <c r="H109" s="368"/>
      <c r="L109" s="361"/>
      <c r="N109" s="361"/>
    </row>
    <row r="110" spans="2:14" ht="15" x14ac:dyDescent="0.2">
      <c r="B110" s="371" t="s">
        <v>631</v>
      </c>
      <c r="C110" s="369"/>
      <c r="D110" s="370"/>
      <c r="E110" s="370"/>
      <c r="F110" s="370"/>
      <c r="G110" s="371" t="s">
        <v>631</v>
      </c>
      <c r="H110" s="371"/>
      <c r="L110" s="361"/>
      <c r="N110" s="361"/>
    </row>
    <row r="111" spans="2:14" s="395" customFormat="1" ht="15" x14ac:dyDescent="0.25">
      <c r="B111" s="396" t="s">
        <v>656</v>
      </c>
      <c r="C111" s="396"/>
      <c r="D111" s="396"/>
      <c r="E111" s="396"/>
      <c r="F111" s="396"/>
      <c r="G111" s="396" t="s">
        <v>657</v>
      </c>
      <c r="H111" s="396"/>
      <c r="L111" s="405"/>
      <c r="M111" s="405"/>
      <c r="N111" s="405"/>
    </row>
    <row r="112" spans="2:14" s="395" customFormat="1" ht="15" x14ac:dyDescent="0.25">
      <c r="B112" s="396" t="s">
        <v>658</v>
      </c>
      <c r="C112" s="396"/>
      <c r="D112" s="396"/>
      <c r="E112" s="396"/>
      <c r="F112" s="396"/>
      <c r="G112" s="396" t="s">
        <v>659</v>
      </c>
      <c r="H112" s="396"/>
      <c r="L112" s="405"/>
      <c r="M112" s="405"/>
      <c r="N112" s="405"/>
    </row>
    <row r="113" spans="2:14" s="395" customFormat="1" ht="15" x14ac:dyDescent="0.25">
      <c r="B113" s="396" t="s">
        <v>73</v>
      </c>
      <c r="C113" s="396"/>
      <c r="D113" s="396"/>
      <c r="E113" s="396"/>
      <c r="F113" s="396"/>
      <c r="G113" s="396" t="s">
        <v>73</v>
      </c>
      <c r="H113" s="396"/>
      <c r="L113" s="405"/>
      <c r="M113" s="405"/>
      <c r="N113" s="405"/>
    </row>
    <row r="114" spans="2:14" s="395" customFormat="1" ht="15" x14ac:dyDescent="0.25">
      <c r="B114" s="396"/>
      <c r="C114" s="396"/>
      <c r="D114" s="396"/>
      <c r="E114" s="396"/>
      <c r="F114" s="396"/>
      <c r="G114" s="396"/>
      <c r="H114" s="396"/>
      <c r="L114" s="405"/>
      <c r="M114" s="405"/>
      <c r="N114" s="405"/>
    </row>
    <row r="115" spans="2:14" s="395" customFormat="1" ht="15" x14ac:dyDescent="0.25">
      <c r="B115" s="395" t="s">
        <v>608</v>
      </c>
      <c r="C115" s="395" t="s">
        <v>609</v>
      </c>
      <c r="D115" s="395" t="s">
        <v>660</v>
      </c>
      <c r="G115" s="395" t="s">
        <v>608</v>
      </c>
      <c r="H115" s="395" t="s">
        <v>609</v>
      </c>
      <c r="I115" s="395" t="s">
        <v>661</v>
      </c>
      <c r="L115" s="405"/>
      <c r="M115" s="405"/>
      <c r="N115" s="405"/>
    </row>
    <row r="116" spans="2:14" s="395" customFormat="1" ht="15" x14ac:dyDescent="0.25">
      <c r="B116" s="396" t="s">
        <v>617</v>
      </c>
      <c r="C116" s="396"/>
      <c r="D116" s="402" t="s">
        <v>2058</v>
      </c>
      <c r="G116" s="396" t="s">
        <v>617</v>
      </c>
      <c r="H116" s="396"/>
      <c r="I116" s="402" t="s">
        <v>662</v>
      </c>
      <c r="L116" s="405"/>
      <c r="M116" s="405"/>
      <c r="N116" s="405"/>
    </row>
    <row r="117" spans="2:14" ht="13.5" thickBot="1" x14ac:dyDescent="0.25">
      <c r="L117" s="361"/>
      <c r="N117" s="361"/>
    </row>
    <row r="118" spans="2:14" ht="23.25" customHeight="1" thickBot="1" x14ac:dyDescent="0.25">
      <c r="B118" s="819" t="s">
        <v>1527</v>
      </c>
      <c r="C118" s="820"/>
      <c r="D118" s="820"/>
      <c r="E118" s="820"/>
      <c r="F118" s="820"/>
      <c r="G118" s="820"/>
      <c r="H118" s="820"/>
      <c r="I118" s="820"/>
      <c r="J118" s="820"/>
      <c r="K118" s="821"/>
      <c r="L118" s="361"/>
      <c r="M118" s="361" t="s">
        <v>425</v>
      </c>
      <c r="N118" s="361"/>
    </row>
    <row r="119" spans="2:14" ht="18.75" x14ac:dyDescent="0.2">
      <c r="B119" s="368" t="s">
        <v>1528</v>
      </c>
      <c r="C119" s="369"/>
      <c r="D119" s="370"/>
      <c r="E119" s="370"/>
      <c r="F119" s="370"/>
      <c r="G119" s="368"/>
      <c r="H119" s="369"/>
      <c r="I119" s="370"/>
      <c r="J119" s="370"/>
      <c r="K119" s="370"/>
      <c r="L119" s="361"/>
      <c r="N119" s="361"/>
    </row>
    <row r="120" spans="2:14" ht="15" x14ac:dyDescent="0.2">
      <c r="B120" s="371" t="s">
        <v>2021</v>
      </c>
      <c r="C120" s="369"/>
      <c r="D120" s="370"/>
      <c r="E120" s="370"/>
      <c r="F120" s="370"/>
      <c r="G120" s="371"/>
      <c r="H120" s="369"/>
      <c r="I120" s="370"/>
      <c r="J120" s="370"/>
      <c r="K120" s="370"/>
      <c r="L120" s="361"/>
      <c r="N120" s="361"/>
    </row>
    <row r="121" spans="2:14" s="395" customFormat="1" ht="15" x14ac:dyDescent="0.25">
      <c r="B121" s="396" t="s">
        <v>2022</v>
      </c>
      <c r="C121" s="396"/>
      <c r="D121" s="396"/>
      <c r="E121" s="396"/>
      <c r="F121" s="396"/>
      <c r="G121" s="396"/>
      <c r="H121" s="396"/>
      <c r="I121" s="396"/>
      <c r="J121" s="396"/>
      <c r="K121" s="396"/>
      <c r="L121" s="405"/>
      <c r="M121" s="405"/>
      <c r="N121" s="405"/>
    </row>
    <row r="122" spans="2:14" s="395" customFormat="1" ht="15" x14ac:dyDescent="0.25">
      <c r="B122" s="396" t="s">
        <v>2023</v>
      </c>
      <c r="C122" s="396"/>
      <c r="D122" s="396"/>
      <c r="E122" s="396"/>
      <c r="F122" s="396"/>
      <c r="G122" s="396"/>
      <c r="H122" s="396"/>
      <c r="I122" s="396"/>
      <c r="J122" s="396"/>
      <c r="K122" s="396"/>
      <c r="L122" s="405"/>
      <c r="M122" s="405"/>
      <c r="N122" s="405"/>
    </row>
    <row r="123" spans="2:14" s="395" customFormat="1" ht="15" x14ac:dyDescent="0.25">
      <c r="B123" s="403">
        <v>12102</v>
      </c>
      <c r="C123" s="396"/>
      <c r="D123" s="396"/>
      <c r="E123" s="396"/>
      <c r="F123" s="396"/>
      <c r="G123" s="396"/>
      <c r="H123" s="396"/>
      <c r="I123" s="396"/>
      <c r="J123" s="396"/>
      <c r="K123" s="396"/>
      <c r="L123" s="405"/>
      <c r="M123" s="405"/>
      <c r="N123" s="405"/>
    </row>
    <row r="124" spans="2:14" s="395" customFormat="1" ht="15" x14ac:dyDescent="0.25">
      <c r="B124" s="396"/>
      <c r="C124" s="396"/>
      <c r="D124" s="396"/>
      <c r="E124" s="396"/>
      <c r="F124" s="396"/>
      <c r="G124" s="396"/>
      <c r="H124" s="396"/>
      <c r="I124" s="396"/>
      <c r="J124" s="396"/>
      <c r="K124" s="396"/>
      <c r="L124" s="405"/>
      <c r="M124" s="405"/>
      <c r="N124" s="405"/>
    </row>
    <row r="125" spans="2:14" s="395" customFormat="1" ht="15" x14ac:dyDescent="0.25">
      <c r="B125" s="395" t="s">
        <v>608</v>
      </c>
      <c r="C125" s="395" t="s">
        <v>609</v>
      </c>
      <c r="D125" s="395" t="s">
        <v>2024</v>
      </c>
      <c r="L125" s="405"/>
      <c r="M125" s="405"/>
      <c r="N125" s="405"/>
    </row>
    <row r="126" spans="2:14" s="395" customFormat="1" ht="15" x14ac:dyDescent="0.25">
      <c r="B126" s="396" t="s">
        <v>617</v>
      </c>
      <c r="C126" s="396"/>
      <c r="D126" s="402" t="s">
        <v>2025</v>
      </c>
      <c r="G126" s="396"/>
      <c r="H126" s="396"/>
      <c r="I126" s="402"/>
      <c r="L126" s="405"/>
      <c r="M126" s="405"/>
      <c r="N126" s="405"/>
    </row>
    <row r="127" spans="2:14" ht="13.5" thickBot="1" x14ac:dyDescent="0.25">
      <c r="L127" s="361"/>
      <c r="N127" s="361"/>
    </row>
    <row r="128" spans="2:14" ht="23.25" customHeight="1" thickBot="1" x14ac:dyDescent="0.25">
      <c r="B128" s="819" t="s">
        <v>435</v>
      </c>
      <c r="C128" s="820"/>
      <c r="D128" s="820"/>
      <c r="E128" s="820"/>
      <c r="F128" s="820"/>
      <c r="G128" s="820"/>
      <c r="H128" s="820"/>
      <c r="I128" s="820"/>
      <c r="J128" s="820"/>
      <c r="K128" s="821"/>
      <c r="L128" s="361"/>
      <c r="M128" s="361" t="s">
        <v>425</v>
      </c>
      <c r="N128" s="361"/>
    </row>
    <row r="129" spans="2:14" ht="18.75" x14ac:dyDescent="0.2">
      <c r="B129" s="368" t="s">
        <v>2026</v>
      </c>
      <c r="C129" s="369"/>
      <c r="D129" s="370"/>
      <c r="E129" s="370"/>
      <c r="F129" s="370"/>
      <c r="G129" s="368" t="s">
        <v>1074</v>
      </c>
      <c r="H129" s="369"/>
      <c r="I129" s="370"/>
      <c r="J129" s="370"/>
      <c r="K129" s="370"/>
      <c r="L129" s="361"/>
      <c r="N129" s="361"/>
    </row>
    <row r="130" spans="2:14" ht="15" x14ac:dyDescent="0.2">
      <c r="B130" s="371" t="s">
        <v>2031</v>
      </c>
      <c r="C130" s="369"/>
      <c r="D130" s="370"/>
      <c r="E130" s="370"/>
      <c r="F130" s="370"/>
      <c r="G130" s="371" t="s">
        <v>1090</v>
      </c>
      <c r="H130" s="369"/>
      <c r="I130" s="370"/>
      <c r="J130" s="370"/>
      <c r="K130" s="370"/>
      <c r="L130" s="361"/>
      <c r="N130" s="361"/>
    </row>
    <row r="131" spans="2:14" s="395" customFormat="1" ht="15" x14ac:dyDescent="0.25">
      <c r="B131" s="396" t="s">
        <v>2027</v>
      </c>
      <c r="C131" s="396"/>
      <c r="D131" s="396"/>
      <c r="E131" s="396"/>
      <c r="F131" s="396"/>
      <c r="G131" s="396" t="s">
        <v>663</v>
      </c>
      <c r="H131" s="396"/>
      <c r="I131" s="396"/>
      <c r="J131" s="396"/>
      <c r="K131" s="396"/>
      <c r="L131" s="405"/>
      <c r="M131" s="405"/>
      <c r="N131" s="405"/>
    </row>
    <row r="132" spans="2:14" s="395" customFormat="1" ht="15" x14ac:dyDescent="0.25">
      <c r="B132" s="396" t="s">
        <v>2028</v>
      </c>
      <c r="C132" s="396"/>
      <c r="D132" s="396"/>
      <c r="E132" s="396"/>
      <c r="F132" s="396"/>
      <c r="G132" s="396" t="s">
        <v>664</v>
      </c>
      <c r="H132" s="396"/>
      <c r="I132" s="396"/>
      <c r="J132" s="396"/>
      <c r="K132" s="396"/>
      <c r="L132" s="405"/>
      <c r="M132" s="405"/>
      <c r="N132" s="405"/>
    </row>
    <row r="133" spans="2:14" s="395" customFormat="1" ht="15" x14ac:dyDescent="0.25">
      <c r="B133" s="396" t="s">
        <v>435</v>
      </c>
      <c r="C133" s="396"/>
      <c r="D133" s="396"/>
      <c r="E133" s="396"/>
      <c r="F133" s="396"/>
      <c r="G133" s="396" t="s">
        <v>435</v>
      </c>
      <c r="H133" s="396"/>
      <c r="I133" s="396"/>
      <c r="J133" s="396"/>
      <c r="K133" s="396"/>
      <c r="L133" s="405"/>
      <c r="M133" s="405"/>
      <c r="N133" s="405"/>
    </row>
    <row r="134" spans="2:14" s="395" customFormat="1" ht="15" x14ac:dyDescent="0.25">
      <c r="B134" s="396"/>
      <c r="C134" s="396"/>
      <c r="D134" s="396"/>
      <c r="E134" s="396"/>
      <c r="F134" s="396"/>
      <c r="G134" s="396"/>
      <c r="H134" s="396"/>
      <c r="I134" s="396"/>
      <c r="J134" s="396"/>
      <c r="K134" s="396"/>
      <c r="L134" s="405"/>
      <c r="M134" s="405"/>
      <c r="N134" s="405"/>
    </row>
    <row r="135" spans="2:14" s="395" customFormat="1" ht="15" x14ac:dyDescent="0.25">
      <c r="B135" s="395" t="s">
        <v>608</v>
      </c>
      <c r="C135" s="395" t="s">
        <v>609</v>
      </c>
      <c r="D135" s="395" t="s">
        <v>2029</v>
      </c>
      <c r="G135" s="395" t="s">
        <v>608</v>
      </c>
      <c r="H135" s="395" t="s">
        <v>609</v>
      </c>
      <c r="I135" s="395" t="s">
        <v>665</v>
      </c>
      <c r="L135" s="405"/>
      <c r="M135" s="405"/>
      <c r="N135" s="405"/>
    </row>
    <row r="136" spans="2:14" s="395" customFormat="1" ht="15" x14ac:dyDescent="0.25">
      <c r="B136" s="396" t="s">
        <v>617</v>
      </c>
      <c r="C136" s="396"/>
      <c r="D136" s="402" t="s">
        <v>2030</v>
      </c>
      <c r="G136" s="396" t="s">
        <v>617</v>
      </c>
      <c r="H136" s="396"/>
      <c r="I136" s="402" t="s">
        <v>666</v>
      </c>
      <c r="L136" s="405"/>
      <c r="M136" s="405"/>
      <c r="N136" s="405"/>
    </row>
    <row r="137" spans="2:14" x14ac:dyDescent="0.2">
      <c r="L137" s="361"/>
      <c r="N137" s="361"/>
    </row>
    <row r="138" spans="2:14" ht="18.75" x14ac:dyDescent="0.2">
      <c r="B138" s="368" t="s">
        <v>1089</v>
      </c>
      <c r="C138" s="369"/>
      <c r="D138" s="370"/>
      <c r="E138" s="370"/>
      <c r="F138" s="370"/>
      <c r="G138" s="368" t="s">
        <v>667</v>
      </c>
      <c r="H138" s="368"/>
      <c r="L138" s="361"/>
      <c r="N138" s="361"/>
    </row>
    <row r="139" spans="2:14" ht="15" x14ac:dyDescent="0.2">
      <c r="B139" s="371" t="s">
        <v>1090</v>
      </c>
      <c r="C139" s="369"/>
      <c r="D139" s="370"/>
      <c r="E139" s="370"/>
      <c r="F139" s="370"/>
      <c r="G139" s="371" t="s">
        <v>1090</v>
      </c>
      <c r="H139" s="369"/>
      <c r="I139" s="370"/>
      <c r="J139" s="370"/>
      <c r="L139" s="361"/>
      <c r="N139" s="361"/>
    </row>
    <row r="140" spans="2:14" s="395" customFormat="1" ht="15" x14ac:dyDescent="0.25">
      <c r="B140" s="396" t="s">
        <v>663</v>
      </c>
      <c r="C140" s="396"/>
      <c r="D140" s="396"/>
      <c r="E140" s="396"/>
      <c r="F140" s="396"/>
      <c r="G140" s="396" t="s">
        <v>1091</v>
      </c>
      <c r="H140" s="396"/>
      <c r="I140" s="396"/>
      <c r="J140" s="396"/>
      <c r="L140" s="405"/>
      <c r="M140" s="405"/>
      <c r="N140" s="405"/>
    </row>
    <row r="141" spans="2:14" s="395" customFormat="1" ht="15" x14ac:dyDescent="0.25">
      <c r="B141" s="396" t="s">
        <v>664</v>
      </c>
      <c r="C141" s="396"/>
      <c r="D141" s="396"/>
      <c r="E141" s="396"/>
      <c r="F141" s="396"/>
      <c r="G141" s="396" t="s">
        <v>1092</v>
      </c>
      <c r="H141" s="396"/>
      <c r="I141" s="396"/>
      <c r="J141" s="396"/>
      <c r="L141" s="405"/>
      <c r="M141" s="405"/>
      <c r="N141" s="405"/>
    </row>
    <row r="142" spans="2:14" s="395" customFormat="1" ht="15" x14ac:dyDescent="0.25">
      <c r="B142" s="396" t="s">
        <v>435</v>
      </c>
      <c r="C142" s="396"/>
      <c r="D142" s="396"/>
      <c r="E142" s="396"/>
      <c r="F142" s="396"/>
      <c r="G142" s="396" t="s">
        <v>1093</v>
      </c>
      <c r="H142" s="396"/>
      <c r="I142" s="396"/>
      <c r="J142" s="396"/>
      <c r="L142" s="405"/>
      <c r="M142" s="405"/>
      <c r="N142" s="405"/>
    </row>
    <row r="143" spans="2:14" s="395" customFormat="1" ht="15" x14ac:dyDescent="0.25">
      <c r="B143" s="396"/>
      <c r="C143" s="396"/>
      <c r="D143" s="396"/>
      <c r="E143" s="396"/>
      <c r="F143" s="396"/>
      <c r="G143" s="396"/>
      <c r="H143" s="396"/>
      <c r="I143" s="396"/>
      <c r="J143" s="396"/>
      <c r="L143" s="405"/>
      <c r="M143" s="405"/>
      <c r="N143" s="405"/>
    </row>
    <row r="144" spans="2:14" s="395" customFormat="1" ht="15" x14ac:dyDescent="0.25">
      <c r="B144" s="395" t="s">
        <v>608</v>
      </c>
      <c r="C144" s="395" t="s">
        <v>609</v>
      </c>
      <c r="D144" s="395" t="s">
        <v>665</v>
      </c>
      <c r="G144" s="395" t="s">
        <v>608</v>
      </c>
      <c r="H144" s="395" t="s">
        <v>609</v>
      </c>
      <c r="I144" s="395" t="s">
        <v>1094</v>
      </c>
      <c r="L144" s="405"/>
      <c r="M144" s="405"/>
      <c r="N144" s="405"/>
    </row>
    <row r="145" spans="2:14" s="395" customFormat="1" ht="15" x14ac:dyDescent="0.25">
      <c r="B145" s="396" t="s">
        <v>617</v>
      </c>
      <c r="C145" s="396"/>
      <c r="D145" s="402" t="s">
        <v>666</v>
      </c>
      <c r="G145" s="396" t="s">
        <v>617</v>
      </c>
      <c r="H145" s="396"/>
      <c r="I145" s="402" t="s">
        <v>1095</v>
      </c>
      <c r="L145" s="405"/>
      <c r="M145" s="405"/>
      <c r="N145" s="405"/>
    </row>
    <row r="146" spans="2:14" ht="13.5" thickBot="1" x14ac:dyDescent="0.25">
      <c r="L146" s="361"/>
      <c r="N146" s="361"/>
    </row>
    <row r="147" spans="2:14" ht="23.25" customHeight="1" thickBot="1" x14ac:dyDescent="0.25">
      <c r="B147" s="819" t="s">
        <v>353</v>
      </c>
      <c r="C147" s="820"/>
      <c r="D147" s="820"/>
      <c r="E147" s="820"/>
      <c r="F147" s="820"/>
      <c r="G147" s="820"/>
      <c r="H147" s="820"/>
      <c r="I147" s="820"/>
      <c r="J147" s="820"/>
      <c r="K147" s="821"/>
      <c r="L147" s="361"/>
      <c r="M147" s="361" t="s">
        <v>6</v>
      </c>
      <c r="N147" s="361"/>
    </row>
    <row r="148" spans="2:14" ht="18.75" x14ac:dyDescent="0.2">
      <c r="B148" s="368" t="s">
        <v>668</v>
      </c>
      <c r="C148" s="369"/>
      <c r="D148" s="370"/>
      <c r="E148" s="370"/>
      <c r="F148" s="370"/>
      <c r="G148" s="368" t="s">
        <v>669</v>
      </c>
      <c r="H148" s="369"/>
      <c r="I148" s="370"/>
      <c r="J148" s="370"/>
      <c r="K148" s="370"/>
      <c r="L148" s="361"/>
      <c r="N148" s="361"/>
    </row>
    <row r="149" spans="2:14" ht="15" x14ac:dyDescent="0.2">
      <c r="B149" s="371" t="s">
        <v>888</v>
      </c>
      <c r="C149" s="369"/>
      <c r="D149" s="370"/>
      <c r="E149" s="370"/>
      <c r="F149" s="370"/>
      <c r="G149" s="371" t="s">
        <v>670</v>
      </c>
      <c r="H149" s="369"/>
      <c r="I149" s="370"/>
      <c r="J149" s="370"/>
      <c r="K149" s="370"/>
      <c r="L149" s="361"/>
      <c r="N149" s="361"/>
    </row>
    <row r="150" spans="2:14" s="395" customFormat="1" ht="15" x14ac:dyDescent="0.25">
      <c r="B150" s="396" t="s">
        <v>1075</v>
      </c>
      <c r="C150" s="396"/>
      <c r="D150" s="396"/>
      <c r="E150" s="396"/>
      <c r="F150" s="396"/>
      <c r="G150" s="396" t="s">
        <v>671</v>
      </c>
      <c r="H150" s="396"/>
      <c r="I150" s="396"/>
      <c r="J150" s="396"/>
      <c r="K150" s="396"/>
      <c r="L150" s="405"/>
      <c r="M150" s="405"/>
      <c r="N150" s="405"/>
    </row>
    <row r="151" spans="2:14" s="395" customFormat="1" ht="15" x14ac:dyDescent="0.25">
      <c r="B151" s="396" t="s">
        <v>1076</v>
      </c>
      <c r="C151" s="396"/>
      <c r="D151" s="396"/>
      <c r="E151" s="396"/>
      <c r="F151" s="396"/>
      <c r="G151" s="396" t="s">
        <v>672</v>
      </c>
      <c r="H151" s="396"/>
      <c r="I151" s="396"/>
      <c r="J151" s="396"/>
      <c r="K151" s="396"/>
      <c r="L151" s="405"/>
      <c r="M151" s="405"/>
      <c r="N151" s="405"/>
    </row>
    <row r="152" spans="2:14" s="395" customFormat="1" ht="15" x14ac:dyDescent="0.25">
      <c r="B152" s="396" t="s">
        <v>353</v>
      </c>
      <c r="C152" s="396"/>
      <c r="D152" s="396"/>
      <c r="E152" s="396"/>
      <c r="F152" s="396"/>
      <c r="G152" s="396" t="s">
        <v>353</v>
      </c>
      <c r="H152" s="396"/>
      <c r="I152" s="396"/>
      <c r="J152" s="396"/>
      <c r="K152" s="396"/>
      <c r="L152" s="405"/>
      <c r="M152" s="405"/>
      <c r="N152" s="405"/>
    </row>
    <row r="153" spans="2:14" s="395" customFormat="1" ht="15" x14ac:dyDescent="0.25">
      <c r="B153" s="396"/>
      <c r="C153" s="396"/>
      <c r="D153" s="396"/>
      <c r="E153" s="396"/>
      <c r="F153" s="396"/>
      <c r="G153" s="396"/>
      <c r="H153" s="396"/>
      <c r="I153" s="396"/>
      <c r="J153" s="396"/>
      <c r="K153" s="396"/>
      <c r="L153" s="405"/>
      <c r="M153" s="405"/>
      <c r="N153" s="405"/>
    </row>
    <row r="154" spans="2:14" s="395" customFormat="1" ht="15" x14ac:dyDescent="0.25">
      <c r="B154" s="395" t="s">
        <v>608</v>
      </c>
      <c r="C154" s="395" t="s">
        <v>609</v>
      </c>
      <c r="D154" s="395" t="s">
        <v>1077</v>
      </c>
      <c r="G154" s="395" t="s">
        <v>608</v>
      </c>
      <c r="H154" s="395" t="s">
        <v>609</v>
      </c>
      <c r="I154" s="395" t="s">
        <v>1994</v>
      </c>
      <c r="L154" s="405"/>
      <c r="M154" s="405"/>
      <c r="N154" s="405"/>
    </row>
    <row r="155" spans="2:14" s="395" customFormat="1" ht="15" x14ac:dyDescent="0.25">
      <c r="B155" s="396" t="s">
        <v>617</v>
      </c>
      <c r="C155" s="396"/>
      <c r="D155" s="410" t="s">
        <v>2082</v>
      </c>
      <c r="G155" s="396" t="s">
        <v>617</v>
      </c>
      <c r="H155" s="396"/>
      <c r="I155" s="402" t="s">
        <v>1995</v>
      </c>
      <c r="L155" s="405"/>
      <c r="M155" s="405"/>
      <c r="N155" s="405"/>
    </row>
    <row r="156" spans="2:14" s="395" customFormat="1" ht="15" x14ac:dyDescent="0.25">
      <c r="D156" s="402" t="s">
        <v>1078</v>
      </c>
      <c r="L156" s="405"/>
      <c r="M156" s="405"/>
      <c r="N156" s="405"/>
    </row>
    <row r="157" spans="2:14" ht="18.75" x14ac:dyDescent="0.2">
      <c r="B157" s="368" t="s">
        <v>673</v>
      </c>
      <c r="C157" s="369"/>
      <c r="D157" s="370"/>
      <c r="E157" s="370"/>
      <c r="F157" s="370"/>
      <c r="G157" s="368"/>
      <c r="H157" s="369"/>
      <c r="I157" s="370"/>
      <c r="J157" s="370"/>
      <c r="K157" s="370"/>
      <c r="L157" s="361"/>
      <c r="N157" s="361"/>
    </row>
    <row r="158" spans="2:14" ht="15" x14ac:dyDescent="0.2">
      <c r="B158" s="371" t="s">
        <v>128</v>
      </c>
      <c r="C158" s="369"/>
      <c r="D158" s="370"/>
      <c r="E158" s="370"/>
      <c r="F158" s="370"/>
      <c r="G158" s="371"/>
      <c r="H158" s="369"/>
      <c r="I158" s="370"/>
      <c r="J158" s="370"/>
      <c r="K158" s="370"/>
      <c r="L158" s="361"/>
      <c r="N158" s="361"/>
    </row>
    <row r="159" spans="2:14" s="395" customFormat="1" ht="15" x14ac:dyDescent="0.25">
      <c r="B159" s="396" t="s">
        <v>695</v>
      </c>
      <c r="C159" s="396"/>
      <c r="D159" s="396"/>
      <c r="E159" s="396"/>
      <c r="F159" s="396"/>
      <c r="G159" s="396"/>
      <c r="H159" s="396"/>
      <c r="I159" s="396"/>
      <c r="J159" s="396"/>
      <c r="K159" s="396"/>
      <c r="L159" s="405"/>
      <c r="M159" s="405"/>
      <c r="N159" s="405"/>
    </row>
    <row r="160" spans="2:14" s="395" customFormat="1" ht="15" x14ac:dyDescent="0.25">
      <c r="B160" s="396" t="s">
        <v>697</v>
      </c>
      <c r="C160" s="396"/>
      <c r="D160" s="396"/>
      <c r="E160" s="396"/>
      <c r="F160" s="396"/>
      <c r="G160" s="396"/>
      <c r="H160" s="396"/>
      <c r="I160" s="396"/>
      <c r="J160" s="396"/>
      <c r="K160" s="396"/>
      <c r="L160" s="405"/>
      <c r="M160" s="405"/>
      <c r="N160" s="405"/>
    </row>
    <row r="161" spans="2:14" s="395" customFormat="1" ht="15" x14ac:dyDescent="0.25">
      <c r="B161" s="396" t="s">
        <v>353</v>
      </c>
      <c r="C161" s="396"/>
      <c r="D161" s="396"/>
      <c r="E161" s="396"/>
      <c r="F161" s="396"/>
      <c r="G161" s="396"/>
      <c r="H161" s="396"/>
      <c r="I161" s="396"/>
      <c r="J161" s="396"/>
      <c r="K161" s="396"/>
      <c r="L161" s="405"/>
      <c r="M161" s="405"/>
      <c r="N161" s="405"/>
    </row>
    <row r="162" spans="2:14" s="395" customFormat="1" ht="15" x14ac:dyDescent="0.25">
      <c r="B162" s="396"/>
      <c r="C162" s="396"/>
      <c r="D162" s="396"/>
      <c r="E162" s="396"/>
      <c r="F162" s="396"/>
      <c r="G162" s="396"/>
      <c r="H162" s="396"/>
      <c r="I162" s="396"/>
      <c r="J162" s="396"/>
      <c r="K162" s="396"/>
      <c r="L162" s="405"/>
      <c r="M162" s="405"/>
      <c r="N162" s="405"/>
    </row>
    <row r="163" spans="2:14" s="395" customFormat="1" ht="15" x14ac:dyDescent="0.25">
      <c r="B163" s="395" t="s">
        <v>608</v>
      </c>
      <c r="C163" s="395" t="s">
        <v>609</v>
      </c>
      <c r="D163" s="395" t="s">
        <v>698</v>
      </c>
      <c r="G163" s="395" t="s">
        <v>608</v>
      </c>
      <c r="H163" s="395" t="s">
        <v>609</v>
      </c>
      <c r="I163" s="395" t="s">
        <v>1070</v>
      </c>
      <c r="L163" s="405"/>
      <c r="M163" s="405"/>
      <c r="N163" s="405"/>
    </row>
    <row r="164" spans="2:14" s="395" customFormat="1" ht="15" x14ac:dyDescent="0.25">
      <c r="B164" s="396" t="s">
        <v>617</v>
      </c>
      <c r="C164" s="396"/>
      <c r="D164" s="402" t="s">
        <v>699</v>
      </c>
      <c r="G164" s="396" t="s">
        <v>617</v>
      </c>
      <c r="H164" s="396"/>
      <c r="I164" s="402" t="s">
        <v>1071</v>
      </c>
      <c r="L164" s="405"/>
      <c r="M164" s="405"/>
      <c r="N164" s="405"/>
    </row>
    <row r="165" spans="2:14" x14ac:dyDescent="0.2">
      <c r="L165" s="361"/>
      <c r="N165" s="361"/>
    </row>
    <row r="166" spans="2:14" ht="18.75" x14ac:dyDescent="0.2">
      <c r="B166" s="368" t="s">
        <v>674</v>
      </c>
      <c r="C166" s="369"/>
      <c r="D166" s="370"/>
      <c r="E166" s="370"/>
      <c r="F166" s="370"/>
      <c r="G166" s="368" t="s">
        <v>679</v>
      </c>
      <c r="H166" s="369"/>
      <c r="I166" s="370"/>
      <c r="J166" s="370"/>
      <c r="K166" s="370"/>
      <c r="L166" s="361"/>
      <c r="N166" s="361"/>
    </row>
    <row r="167" spans="2:14" ht="15" x14ac:dyDescent="0.2">
      <c r="B167" s="371" t="s">
        <v>128</v>
      </c>
      <c r="C167" s="369"/>
      <c r="D167" s="370"/>
      <c r="E167" s="370"/>
      <c r="F167" s="370"/>
      <c r="G167" s="371" t="s">
        <v>670</v>
      </c>
      <c r="H167" s="369"/>
      <c r="I167" s="370"/>
      <c r="J167" s="370"/>
      <c r="K167" s="370"/>
      <c r="L167" s="361"/>
      <c r="N167" s="361"/>
    </row>
    <row r="168" spans="2:14" s="395" customFormat="1" ht="15" x14ac:dyDescent="0.25">
      <c r="B168" s="396" t="s">
        <v>675</v>
      </c>
      <c r="C168" s="396"/>
      <c r="D168" s="396"/>
      <c r="E168" s="396"/>
      <c r="F168" s="396"/>
      <c r="G168" s="396" t="s">
        <v>671</v>
      </c>
      <c r="H168" s="396"/>
      <c r="I168" s="396"/>
      <c r="J168" s="396"/>
      <c r="K168" s="396"/>
      <c r="L168" s="405"/>
      <c r="M168" s="405"/>
      <c r="N168" s="405"/>
    </row>
    <row r="169" spans="2:14" s="395" customFormat="1" ht="15" x14ac:dyDescent="0.25">
      <c r="B169" s="396" t="s">
        <v>676</v>
      </c>
      <c r="C169" s="396"/>
      <c r="D169" s="396"/>
      <c r="E169" s="396"/>
      <c r="F169" s="396"/>
      <c r="G169" s="396" t="s">
        <v>672</v>
      </c>
      <c r="H169" s="396"/>
      <c r="I169" s="396"/>
      <c r="J169" s="396"/>
      <c r="K169" s="396"/>
      <c r="L169" s="405"/>
      <c r="M169" s="405"/>
      <c r="N169" s="405"/>
    </row>
    <row r="170" spans="2:14" s="395" customFormat="1" ht="15" x14ac:dyDescent="0.25">
      <c r="B170" s="396" t="s">
        <v>353</v>
      </c>
      <c r="C170" s="396"/>
      <c r="D170" s="396"/>
      <c r="E170" s="396"/>
      <c r="F170" s="396"/>
      <c r="G170" s="396" t="s">
        <v>353</v>
      </c>
      <c r="H170" s="396"/>
      <c r="I170" s="396"/>
      <c r="J170" s="396"/>
      <c r="K170" s="396"/>
      <c r="L170" s="405"/>
      <c r="M170" s="405"/>
      <c r="N170" s="405"/>
    </row>
    <row r="171" spans="2:14" s="395" customFormat="1" ht="15" x14ac:dyDescent="0.25">
      <c r="B171" s="396"/>
      <c r="C171" s="396"/>
      <c r="D171" s="396"/>
      <c r="E171" s="396"/>
      <c r="F171" s="396"/>
      <c r="G171" s="396"/>
      <c r="H171" s="396"/>
      <c r="I171" s="396"/>
      <c r="J171" s="396"/>
      <c r="K171" s="396"/>
      <c r="L171" s="405"/>
      <c r="M171" s="405"/>
      <c r="N171" s="405"/>
    </row>
    <row r="172" spans="2:14" s="395" customFormat="1" ht="15" x14ac:dyDescent="0.25">
      <c r="B172" s="395" t="s">
        <v>608</v>
      </c>
      <c r="C172" s="395" t="s">
        <v>609</v>
      </c>
      <c r="D172" s="395" t="s">
        <v>677</v>
      </c>
      <c r="G172" s="395" t="s">
        <v>608</v>
      </c>
      <c r="H172" s="395" t="s">
        <v>609</v>
      </c>
      <c r="I172" s="395" t="s">
        <v>1994</v>
      </c>
      <c r="L172" s="405"/>
      <c r="M172" s="405"/>
      <c r="N172" s="405"/>
    </row>
    <row r="173" spans="2:14" s="395" customFormat="1" ht="15" x14ac:dyDescent="0.25">
      <c r="B173" s="396" t="s">
        <v>617</v>
      </c>
      <c r="C173" s="396"/>
      <c r="D173" s="402" t="s">
        <v>1932</v>
      </c>
      <c r="G173" s="396" t="s">
        <v>617</v>
      </c>
      <c r="H173" s="396"/>
      <c r="I173" s="402" t="s">
        <v>1995</v>
      </c>
      <c r="L173" s="405"/>
      <c r="M173" s="405"/>
      <c r="N173" s="405"/>
    </row>
    <row r="174" spans="2:14" ht="18.75" x14ac:dyDescent="0.2">
      <c r="G174" s="368"/>
      <c r="H174" s="369"/>
      <c r="I174" s="370"/>
      <c r="J174" s="370"/>
      <c r="K174" s="370"/>
      <c r="L174" s="361"/>
      <c r="N174" s="361"/>
    </row>
    <row r="175" spans="2:14" ht="18.75" x14ac:dyDescent="0.2">
      <c r="B175" s="514" t="s">
        <v>2136</v>
      </c>
      <c r="C175" s="369"/>
      <c r="D175" s="370"/>
      <c r="E175" s="370"/>
      <c r="F175" s="376"/>
      <c r="G175" s="514"/>
      <c r="H175" s="515"/>
      <c r="I175" s="516"/>
      <c r="J175" s="516"/>
      <c r="K175" s="370"/>
      <c r="L175" s="361"/>
      <c r="N175" s="361"/>
    </row>
    <row r="176" spans="2:14" ht="15" x14ac:dyDescent="0.2">
      <c r="B176" s="517" t="s">
        <v>2137</v>
      </c>
      <c r="C176" s="369"/>
      <c r="D176" s="370"/>
      <c r="E176" s="370"/>
      <c r="F176" s="370"/>
      <c r="G176" s="517"/>
      <c r="H176" s="515"/>
      <c r="I176" s="516"/>
      <c r="J176" s="516"/>
      <c r="K176" s="370"/>
      <c r="L176" s="361"/>
      <c r="N176" s="361"/>
    </row>
    <row r="177" spans="2:14" s="395" customFormat="1" ht="15" x14ac:dyDescent="0.25">
      <c r="B177" s="398" t="s">
        <v>2138</v>
      </c>
      <c r="C177" s="396"/>
      <c r="D177" s="396"/>
      <c r="E177" s="396"/>
      <c r="F177" s="396"/>
      <c r="G177" s="518"/>
      <c r="H177" s="518"/>
      <c r="I177" s="518"/>
      <c r="J177" s="518"/>
      <c r="K177" s="396"/>
      <c r="L177" s="405"/>
      <c r="M177" s="405"/>
      <c r="N177" s="405"/>
    </row>
    <row r="178" spans="2:14" s="395" customFormat="1" ht="15" x14ac:dyDescent="0.25">
      <c r="B178" s="398" t="s">
        <v>2139</v>
      </c>
      <c r="C178" s="396"/>
      <c r="D178" s="396"/>
      <c r="E178" s="396"/>
      <c r="F178" s="396"/>
      <c r="G178" s="518"/>
      <c r="H178" s="518"/>
      <c r="I178" s="518"/>
      <c r="J178" s="518"/>
      <c r="K178" s="396"/>
      <c r="L178" s="405"/>
      <c r="M178" s="405"/>
      <c r="N178" s="405"/>
    </row>
    <row r="179" spans="2:14" s="395" customFormat="1" ht="15" x14ac:dyDescent="0.25">
      <c r="B179" s="518" t="s">
        <v>353</v>
      </c>
      <c r="C179" s="396"/>
      <c r="D179" s="396"/>
      <c r="E179" s="396"/>
      <c r="F179" s="396"/>
      <c r="G179" s="518"/>
      <c r="H179" s="518"/>
      <c r="I179" s="518"/>
      <c r="J179" s="518"/>
      <c r="K179" s="396"/>
      <c r="L179" s="405"/>
      <c r="M179" s="405"/>
      <c r="N179" s="405"/>
    </row>
    <row r="180" spans="2:14" s="395" customFormat="1" ht="15" x14ac:dyDescent="0.25">
      <c r="B180" s="396"/>
      <c r="C180" s="396"/>
      <c r="D180" s="396"/>
      <c r="E180" s="396"/>
      <c r="F180" s="396"/>
      <c r="G180" s="518"/>
      <c r="H180" s="518"/>
      <c r="I180" s="518"/>
      <c r="J180" s="518"/>
      <c r="K180" s="396"/>
      <c r="L180" s="405"/>
      <c r="M180" s="405"/>
      <c r="N180" s="405"/>
    </row>
    <row r="181" spans="2:14" s="395" customFormat="1" ht="15" x14ac:dyDescent="0.25">
      <c r="B181" s="395" t="s">
        <v>608</v>
      </c>
      <c r="C181" s="395" t="s">
        <v>609</v>
      </c>
      <c r="D181" s="399" t="s">
        <v>2140</v>
      </c>
      <c r="G181" s="519"/>
      <c r="H181" s="519"/>
      <c r="I181" s="519"/>
      <c r="J181" s="519"/>
      <c r="L181" s="405"/>
      <c r="M181" s="405"/>
      <c r="N181" s="405"/>
    </row>
    <row r="182" spans="2:14" s="395" customFormat="1" ht="15" x14ac:dyDescent="0.25">
      <c r="B182" s="396" t="s">
        <v>617</v>
      </c>
      <c r="C182" s="396"/>
      <c r="D182" s="395" t="s">
        <v>2180</v>
      </c>
      <c r="F182" s="400" t="s">
        <v>2141</v>
      </c>
      <c r="H182" s="520" t="s">
        <v>2181</v>
      </c>
      <c r="J182" s="400" t="s">
        <v>2142</v>
      </c>
      <c r="L182" s="405"/>
      <c r="M182" s="405"/>
      <c r="N182" s="405"/>
    </row>
    <row r="183" spans="2:14" s="395" customFormat="1" ht="36" customHeight="1" x14ac:dyDescent="0.25">
      <c r="D183" s="396" t="s">
        <v>2143</v>
      </c>
      <c r="G183" s="403" t="s">
        <v>2182</v>
      </c>
      <c r="L183" s="405"/>
      <c r="M183" s="405"/>
      <c r="N183" s="405"/>
    </row>
    <row r="184" spans="2:14" ht="18.75" x14ac:dyDescent="0.2">
      <c r="B184" s="368" t="s">
        <v>680</v>
      </c>
      <c r="C184" s="369"/>
      <c r="D184" s="370"/>
      <c r="E184" s="370"/>
      <c r="F184" s="370"/>
      <c r="G184" s="368" t="s">
        <v>685</v>
      </c>
      <c r="H184" s="369"/>
      <c r="I184" s="370"/>
      <c r="J184" s="370"/>
      <c r="K184" s="516"/>
      <c r="L184" s="361"/>
      <c r="N184" s="361"/>
    </row>
    <row r="185" spans="2:14" ht="15" x14ac:dyDescent="0.2">
      <c r="B185" s="371" t="s">
        <v>681</v>
      </c>
      <c r="C185" s="369"/>
      <c r="D185" s="370"/>
      <c r="E185" s="370"/>
      <c r="F185" s="370"/>
      <c r="G185" s="371" t="s">
        <v>128</v>
      </c>
      <c r="H185" s="369"/>
      <c r="I185" s="370"/>
      <c r="J185" s="370"/>
      <c r="K185" s="516"/>
      <c r="L185" s="361"/>
      <c r="N185" s="361"/>
    </row>
    <row r="186" spans="2:14" s="395" customFormat="1" ht="15" x14ac:dyDescent="0.25">
      <c r="B186" s="396" t="s">
        <v>682</v>
      </c>
      <c r="C186" s="396"/>
      <c r="D186" s="396"/>
      <c r="E186" s="396"/>
      <c r="F186" s="396"/>
      <c r="G186" s="396" t="s">
        <v>1081</v>
      </c>
      <c r="H186" s="396"/>
      <c r="I186" s="396"/>
      <c r="J186" s="396"/>
      <c r="K186" s="518"/>
      <c r="L186" s="405"/>
      <c r="M186" s="405"/>
      <c r="N186" s="405"/>
    </row>
    <row r="187" spans="2:14" s="395" customFormat="1" ht="15" x14ac:dyDescent="0.25">
      <c r="B187" s="396" t="s">
        <v>683</v>
      </c>
      <c r="C187" s="396"/>
      <c r="D187" s="396"/>
      <c r="E187" s="396"/>
      <c r="F187" s="396"/>
      <c r="G187" s="396" t="s">
        <v>686</v>
      </c>
      <c r="H187" s="396"/>
      <c r="I187" s="396"/>
      <c r="J187" s="396"/>
      <c r="K187" s="518"/>
      <c r="L187" s="405"/>
      <c r="M187" s="405"/>
      <c r="N187" s="405"/>
    </row>
    <row r="188" spans="2:14" s="395" customFormat="1" ht="15" x14ac:dyDescent="0.25">
      <c r="B188" s="396" t="s">
        <v>353</v>
      </c>
      <c r="C188" s="396"/>
      <c r="D188" s="396"/>
      <c r="E188" s="396"/>
      <c r="F188" s="396"/>
      <c r="G188" s="396" t="s">
        <v>353</v>
      </c>
      <c r="H188" s="396"/>
      <c r="I188" s="396"/>
      <c r="J188" s="396"/>
      <c r="K188" s="518"/>
      <c r="L188" s="405"/>
      <c r="M188" s="405"/>
      <c r="N188" s="405"/>
    </row>
    <row r="189" spans="2:14" s="395" customFormat="1" ht="15" x14ac:dyDescent="0.25">
      <c r="B189" s="396"/>
      <c r="C189" s="396"/>
      <c r="D189" s="396"/>
      <c r="E189" s="396"/>
      <c r="F189" s="396"/>
      <c r="G189" s="396"/>
      <c r="H189" s="396"/>
      <c r="I189" s="396"/>
      <c r="J189" s="396"/>
      <c r="K189" s="518"/>
      <c r="L189" s="405"/>
      <c r="M189" s="405"/>
      <c r="N189" s="405"/>
    </row>
    <row r="190" spans="2:14" s="395" customFormat="1" ht="15" x14ac:dyDescent="0.25">
      <c r="B190" s="395" t="s">
        <v>608</v>
      </c>
      <c r="C190" s="395" t="s">
        <v>609</v>
      </c>
      <c r="D190" s="395" t="s">
        <v>684</v>
      </c>
      <c r="G190" s="395" t="s">
        <v>608</v>
      </c>
      <c r="H190" s="395" t="s">
        <v>609</v>
      </c>
      <c r="I190" s="395" t="s">
        <v>687</v>
      </c>
      <c r="K190" s="519"/>
      <c r="L190" s="405"/>
      <c r="M190" s="405"/>
      <c r="N190" s="405"/>
    </row>
    <row r="191" spans="2:14" s="395" customFormat="1" ht="15" x14ac:dyDescent="0.25">
      <c r="B191" s="396" t="s">
        <v>617</v>
      </c>
      <c r="C191" s="396"/>
      <c r="D191" s="402" t="s">
        <v>1057</v>
      </c>
      <c r="G191" s="396" t="s">
        <v>617</v>
      </c>
      <c r="H191" s="396"/>
      <c r="I191" s="402" t="s">
        <v>1055</v>
      </c>
      <c r="K191" s="519"/>
      <c r="L191" s="405"/>
      <c r="M191" s="405"/>
      <c r="N191" s="405"/>
    </row>
    <row r="192" spans="2:14" x14ac:dyDescent="0.2">
      <c r="B192" s="367"/>
      <c r="C192" s="367"/>
      <c r="D192" s="367"/>
      <c r="E192" s="367"/>
      <c r="F192" s="367"/>
      <c r="L192" s="361"/>
      <c r="N192" s="361"/>
    </row>
    <row r="193" spans="2:14" ht="18.75" x14ac:dyDescent="0.2">
      <c r="B193" s="368" t="s">
        <v>688</v>
      </c>
      <c r="C193" s="369"/>
      <c r="D193" s="370"/>
      <c r="E193" s="370"/>
      <c r="F193" s="370"/>
      <c r="G193" s="368" t="s">
        <v>689</v>
      </c>
      <c r="H193" s="369"/>
      <c r="I193" s="370"/>
      <c r="J193" s="370"/>
      <c r="K193" s="370"/>
      <c r="L193" s="361"/>
      <c r="N193" s="361"/>
    </row>
    <row r="194" spans="2:14" ht="15" x14ac:dyDescent="0.2">
      <c r="B194" s="371" t="s">
        <v>128</v>
      </c>
      <c r="C194" s="369"/>
      <c r="D194" s="370"/>
      <c r="E194" s="370"/>
      <c r="F194" s="370"/>
      <c r="G194" s="371" t="s">
        <v>670</v>
      </c>
      <c r="H194" s="369"/>
      <c r="I194" s="370"/>
      <c r="J194" s="370"/>
      <c r="K194" s="370"/>
      <c r="L194" s="361"/>
      <c r="N194" s="361"/>
    </row>
    <row r="195" spans="2:14" s="395" customFormat="1" ht="15" x14ac:dyDescent="0.25">
      <c r="B195" s="396" t="s">
        <v>682</v>
      </c>
      <c r="C195" s="396"/>
      <c r="D195" s="396"/>
      <c r="E195" s="396"/>
      <c r="F195" s="396"/>
      <c r="G195" s="396" t="s">
        <v>671</v>
      </c>
      <c r="H195" s="396"/>
      <c r="I195" s="396"/>
      <c r="J195" s="396"/>
      <c r="K195" s="396"/>
      <c r="L195" s="405"/>
      <c r="M195" s="405"/>
      <c r="N195" s="405"/>
    </row>
    <row r="196" spans="2:14" s="395" customFormat="1" ht="15" x14ac:dyDescent="0.25">
      <c r="B196" s="396" t="s">
        <v>683</v>
      </c>
      <c r="C196" s="396"/>
      <c r="D196" s="396"/>
      <c r="E196" s="396"/>
      <c r="F196" s="396"/>
      <c r="G196" s="396" t="s">
        <v>672</v>
      </c>
      <c r="H196" s="396"/>
      <c r="I196" s="396"/>
      <c r="J196" s="396"/>
      <c r="K196" s="396"/>
      <c r="L196" s="405"/>
      <c r="M196" s="405"/>
      <c r="N196" s="405"/>
    </row>
    <row r="197" spans="2:14" s="395" customFormat="1" ht="15" x14ac:dyDescent="0.25">
      <c r="B197" s="396" t="s">
        <v>353</v>
      </c>
      <c r="C197" s="396"/>
      <c r="D197" s="396"/>
      <c r="E197" s="396"/>
      <c r="F197" s="396"/>
      <c r="G197" s="396" t="s">
        <v>353</v>
      </c>
      <c r="H197" s="396"/>
      <c r="I197" s="396"/>
      <c r="J197" s="396"/>
      <c r="K197" s="396"/>
      <c r="L197" s="405"/>
      <c r="M197" s="405"/>
      <c r="N197" s="405"/>
    </row>
    <row r="198" spans="2:14" s="395" customFormat="1" ht="15" x14ac:dyDescent="0.25">
      <c r="B198" s="396"/>
      <c r="C198" s="396"/>
      <c r="D198" s="396"/>
      <c r="E198" s="396"/>
      <c r="F198" s="396"/>
      <c r="G198" s="396"/>
      <c r="H198" s="396"/>
      <c r="I198" s="396"/>
      <c r="J198" s="396"/>
      <c r="K198" s="396"/>
      <c r="L198" s="405"/>
      <c r="M198" s="405"/>
      <c r="N198" s="405"/>
    </row>
    <row r="199" spans="2:14" s="395" customFormat="1" ht="15" x14ac:dyDescent="0.25">
      <c r="B199" s="395" t="s">
        <v>608</v>
      </c>
      <c r="C199" s="395" t="s">
        <v>609</v>
      </c>
      <c r="D199" s="395" t="s">
        <v>684</v>
      </c>
      <c r="G199" s="395" t="s">
        <v>608</v>
      </c>
      <c r="H199" s="395" t="s">
        <v>609</v>
      </c>
      <c r="I199" s="395" t="s">
        <v>1994</v>
      </c>
      <c r="L199" s="405"/>
      <c r="M199" s="405"/>
      <c r="N199" s="405"/>
    </row>
    <row r="200" spans="2:14" s="395" customFormat="1" ht="15" x14ac:dyDescent="0.25">
      <c r="B200" s="396" t="s">
        <v>617</v>
      </c>
      <c r="C200" s="396"/>
      <c r="D200" s="402" t="s">
        <v>1072</v>
      </c>
      <c r="F200" s="826"/>
      <c r="G200" s="396" t="s">
        <v>617</v>
      </c>
      <c r="H200" s="396"/>
      <c r="I200" s="402" t="s">
        <v>1995</v>
      </c>
      <c r="L200" s="405"/>
      <c r="M200" s="405"/>
      <c r="N200" s="405"/>
    </row>
    <row r="201" spans="2:14" x14ac:dyDescent="0.2">
      <c r="B201" s="367"/>
      <c r="C201" s="367"/>
      <c r="D201" s="372"/>
      <c r="F201" s="826"/>
      <c r="G201" s="367"/>
      <c r="H201" s="367"/>
      <c r="I201" s="372"/>
      <c r="L201" s="361"/>
      <c r="N201" s="361"/>
    </row>
    <row r="202" spans="2:14" ht="18.75" x14ac:dyDescent="0.2">
      <c r="B202" s="368" t="s">
        <v>690</v>
      </c>
      <c r="C202" s="369"/>
      <c r="D202" s="370"/>
      <c r="E202" s="370"/>
      <c r="F202" s="370"/>
      <c r="G202" s="368" t="s">
        <v>691</v>
      </c>
      <c r="H202" s="369"/>
      <c r="I202" s="370"/>
      <c r="J202" s="370"/>
      <c r="K202" s="370"/>
      <c r="L202" s="361"/>
      <c r="N202" s="361"/>
    </row>
    <row r="203" spans="2:14" ht="15" x14ac:dyDescent="0.2">
      <c r="B203" s="371" t="s">
        <v>128</v>
      </c>
      <c r="C203" s="369"/>
      <c r="D203" s="370"/>
      <c r="E203" s="370"/>
      <c r="F203" s="370"/>
      <c r="G203" s="371" t="s">
        <v>670</v>
      </c>
      <c r="H203" s="369"/>
      <c r="I203" s="370"/>
      <c r="J203" s="370"/>
      <c r="K203" s="370"/>
      <c r="L203" s="361"/>
      <c r="N203" s="361"/>
    </row>
    <row r="204" spans="2:14" s="395" customFormat="1" ht="15" x14ac:dyDescent="0.25">
      <c r="B204" s="396" t="s">
        <v>671</v>
      </c>
      <c r="C204" s="396"/>
      <c r="D204" s="396"/>
      <c r="E204" s="396"/>
      <c r="F204" s="396"/>
      <c r="G204" s="396" t="s">
        <v>671</v>
      </c>
      <c r="H204" s="396"/>
      <c r="I204" s="396"/>
      <c r="J204" s="396"/>
      <c r="K204" s="396"/>
      <c r="L204" s="405"/>
      <c r="M204" s="405"/>
      <c r="N204" s="405"/>
    </row>
    <row r="205" spans="2:14" s="395" customFormat="1" ht="15" x14ac:dyDescent="0.25">
      <c r="B205" s="396" t="s">
        <v>672</v>
      </c>
      <c r="C205" s="396"/>
      <c r="D205" s="396"/>
      <c r="E205" s="396"/>
      <c r="F205" s="396"/>
      <c r="G205" s="396" t="s">
        <v>672</v>
      </c>
      <c r="H205" s="396"/>
      <c r="I205" s="396"/>
      <c r="J205" s="396"/>
      <c r="K205" s="396"/>
      <c r="L205" s="405"/>
      <c r="M205" s="405"/>
      <c r="N205" s="405"/>
    </row>
    <row r="206" spans="2:14" s="395" customFormat="1" ht="15" x14ac:dyDescent="0.25">
      <c r="B206" s="396" t="s">
        <v>353</v>
      </c>
      <c r="C206" s="396"/>
      <c r="D206" s="396"/>
      <c r="E206" s="396"/>
      <c r="F206" s="396"/>
      <c r="G206" s="396" t="s">
        <v>353</v>
      </c>
      <c r="H206" s="396"/>
      <c r="I206" s="396"/>
      <c r="J206" s="396"/>
      <c r="K206" s="396"/>
      <c r="L206" s="405"/>
      <c r="M206" s="405"/>
      <c r="N206" s="405"/>
    </row>
    <row r="207" spans="2:14" s="395" customFormat="1" ht="15" x14ac:dyDescent="0.25">
      <c r="B207" s="396"/>
      <c r="C207" s="396"/>
      <c r="D207" s="396"/>
      <c r="E207" s="396"/>
      <c r="F207" s="396"/>
      <c r="G207" s="396"/>
      <c r="H207" s="396"/>
      <c r="I207" s="396"/>
      <c r="J207" s="396"/>
      <c r="K207" s="396"/>
      <c r="L207" s="405"/>
      <c r="M207" s="405"/>
      <c r="N207" s="405"/>
    </row>
    <row r="208" spans="2:14" s="395" customFormat="1" ht="15" x14ac:dyDescent="0.25">
      <c r="B208" s="395" t="s">
        <v>608</v>
      </c>
      <c r="C208" s="395" t="s">
        <v>609</v>
      </c>
      <c r="D208" s="395" t="s">
        <v>1994</v>
      </c>
      <c r="G208" s="395" t="s">
        <v>608</v>
      </c>
      <c r="H208" s="395" t="s">
        <v>609</v>
      </c>
      <c r="I208" s="395" t="s">
        <v>1994</v>
      </c>
      <c r="L208" s="405"/>
      <c r="M208" s="405"/>
      <c r="N208" s="405"/>
    </row>
    <row r="209" spans="2:14" s="395" customFormat="1" ht="15" x14ac:dyDescent="0.25">
      <c r="B209" s="396" t="s">
        <v>617</v>
      </c>
      <c r="C209" s="396"/>
      <c r="D209" s="404" t="s">
        <v>2070</v>
      </c>
      <c r="G209" s="396" t="s">
        <v>617</v>
      </c>
      <c r="H209" s="396"/>
      <c r="I209" s="402" t="s">
        <v>1995</v>
      </c>
      <c r="L209" s="405"/>
      <c r="M209" s="405"/>
      <c r="N209" s="405"/>
    </row>
    <row r="210" spans="2:14" x14ac:dyDescent="0.2">
      <c r="B210" s="367"/>
      <c r="C210" s="367"/>
      <c r="D210" s="367"/>
      <c r="E210" s="367"/>
      <c r="F210" s="367"/>
      <c r="G210" s="367"/>
      <c r="H210" s="367"/>
      <c r="L210" s="361"/>
      <c r="N210" s="361"/>
    </row>
    <row r="211" spans="2:14" ht="18.75" x14ac:dyDescent="0.2">
      <c r="B211" s="368" t="s">
        <v>692</v>
      </c>
      <c r="C211" s="369"/>
      <c r="D211" s="370"/>
      <c r="E211" s="370"/>
      <c r="F211" s="370"/>
      <c r="G211" s="368" t="s">
        <v>693</v>
      </c>
      <c r="H211" s="369"/>
      <c r="I211" s="370"/>
      <c r="J211" s="370"/>
      <c r="K211" s="370"/>
      <c r="L211" s="361"/>
      <c r="N211" s="361"/>
    </row>
    <row r="212" spans="2:14" ht="15" x14ac:dyDescent="0.2">
      <c r="B212" s="371" t="s">
        <v>580</v>
      </c>
      <c r="C212" s="369"/>
      <c r="D212" s="370"/>
      <c r="E212" s="370"/>
      <c r="F212" s="370"/>
      <c r="G212" s="371" t="s">
        <v>128</v>
      </c>
      <c r="H212" s="369"/>
      <c r="I212" s="370"/>
      <c r="J212" s="370"/>
      <c r="K212" s="370"/>
      <c r="L212" s="361"/>
      <c r="N212" s="361"/>
    </row>
    <row r="213" spans="2:14" s="395" customFormat="1" ht="15" x14ac:dyDescent="0.25">
      <c r="B213" s="396" t="s">
        <v>694</v>
      </c>
      <c r="C213" s="396"/>
      <c r="D213" s="396"/>
      <c r="E213" s="396"/>
      <c r="F213" s="396"/>
      <c r="G213" s="396" t="s">
        <v>695</v>
      </c>
      <c r="H213" s="396"/>
      <c r="I213" s="396"/>
      <c r="J213" s="396"/>
      <c r="K213" s="396"/>
      <c r="L213" s="405"/>
      <c r="M213" s="405"/>
      <c r="N213" s="405"/>
    </row>
    <row r="214" spans="2:14" s="395" customFormat="1" ht="15" x14ac:dyDescent="0.25">
      <c r="B214" s="396" t="s">
        <v>696</v>
      </c>
      <c r="C214" s="396"/>
      <c r="D214" s="396"/>
      <c r="E214" s="396"/>
      <c r="F214" s="396"/>
      <c r="G214" s="396" t="s">
        <v>697</v>
      </c>
      <c r="H214" s="396"/>
      <c r="I214" s="396"/>
      <c r="J214" s="396"/>
      <c r="K214" s="396"/>
      <c r="L214" s="405"/>
      <c r="M214" s="405"/>
      <c r="N214" s="405"/>
    </row>
    <row r="215" spans="2:14" s="395" customFormat="1" ht="15" x14ac:dyDescent="0.25">
      <c r="B215" s="396" t="s">
        <v>353</v>
      </c>
      <c r="C215" s="396"/>
      <c r="D215" s="396"/>
      <c r="E215" s="396"/>
      <c r="F215" s="396"/>
      <c r="G215" s="396" t="s">
        <v>353</v>
      </c>
      <c r="H215" s="396"/>
      <c r="I215" s="396"/>
      <c r="J215" s="396"/>
      <c r="K215" s="396"/>
      <c r="L215" s="405"/>
      <c r="M215" s="405"/>
      <c r="N215" s="405"/>
    </row>
    <row r="216" spans="2:14" s="395" customFormat="1" ht="15" x14ac:dyDescent="0.25">
      <c r="B216" s="396"/>
      <c r="C216" s="396"/>
      <c r="D216" s="396"/>
      <c r="E216" s="396"/>
      <c r="F216" s="396"/>
      <c r="G216" s="396"/>
      <c r="H216" s="396"/>
      <c r="I216" s="396"/>
      <c r="J216" s="396"/>
      <c r="K216" s="396"/>
      <c r="L216" s="405"/>
      <c r="M216" s="405"/>
      <c r="N216" s="405"/>
    </row>
    <row r="217" spans="2:14" s="395" customFormat="1" ht="15" x14ac:dyDescent="0.25">
      <c r="B217" s="395" t="s">
        <v>608</v>
      </c>
      <c r="C217" s="395" t="s">
        <v>609</v>
      </c>
      <c r="D217" s="395" t="s">
        <v>1054</v>
      </c>
      <c r="G217" s="395" t="s">
        <v>608</v>
      </c>
      <c r="H217" s="395" t="s">
        <v>609</v>
      </c>
      <c r="I217" s="395" t="s">
        <v>698</v>
      </c>
      <c r="L217" s="405"/>
      <c r="M217" s="405"/>
      <c r="N217" s="405"/>
    </row>
    <row r="218" spans="2:14" s="395" customFormat="1" ht="15" x14ac:dyDescent="0.25">
      <c r="B218" s="396" t="s">
        <v>617</v>
      </c>
      <c r="C218" s="396"/>
      <c r="D218" s="402" t="s">
        <v>1053</v>
      </c>
      <c r="G218" s="396" t="s">
        <v>617</v>
      </c>
      <c r="H218" s="396"/>
      <c r="I218" s="402" t="s">
        <v>699</v>
      </c>
      <c r="L218" s="405"/>
      <c r="M218" s="405"/>
      <c r="N218" s="405"/>
    </row>
    <row r="219" spans="2:14" x14ac:dyDescent="0.2">
      <c r="B219" s="367"/>
      <c r="C219" s="367"/>
      <c r="D219" s="367"/>
      <c r="E219" s="367"/>
      <c r="F219" s="367"/>
      <c r="G219" s="367"/>
      <c r="H219" s="367"/>
      <c r="L219" s="361"/>
      <c r="N219" s="361"/>
    </row>
    <row r="220" spans="2:14" ht="18.75" x14ac:dyDescent="0.2">
      <c r="B220" s="368" t="s">
        <v>700</v>
      </c>
      <c r="C220" s="369"/>
      <c r="D220" s="370"/>
      <c r="E220" s="370"/>
      <c r="F220" s="370"/>
      <c r="G220" s="368" t="s">
        <v>701</v>
      </c>
      <c r="H220" s="369"/>
      <c r="I220" s="370"/>
      <c r="J220" s="370"/>
      <c r="K220" s="370"/>
      <c r="L220" s="361"/>
      <c r="N220" s="361"/>
    </row>
    <row r="221" spans="2:14" ht="15" x14ac:dyDescent="0.2">
      <c r="B221" s="371" t="s">
        <v>670</v>
      </c>
      <c r="C221" s="369"/>
      <c r="D221" s="370"/>
      <c r="E221" s="370"/>
      <c r="F221" s="370"/>
      <c r="G221" s="371" t="s">
        <v>670</v>
      </c>
      <c r="H221" s="369"/>
      <c r="I221" s="370"/>
      <c r="J221" s="370"/>
      <c r="K221" s="370"/>
      <c r="L221" s="361"/>
      <c r="N221" s="361"/>
    </row>
    <row r="222" spans="2:14" s="395" customFormat="1" ht="15" x14ac:dyDescent="0.25">
      <c r="B222" s="396" t="s">
        <v>671</v>
      </c>
      <c r="C222" s="396"/>
      <c r="D222" s="396"/>
      <c r="E222" s="396"/>
      <c r="F222" s="396"/>
      <c r="G222" s="396" t="s">
        <v>671</v>
      </c>
      <c r="H222" s="396"/>
      <c r="I222" s="396"/>
      <c r="J222" s="396"/>
      <c r="K222" s="396"/>
      <c r="L222" s="405"/>
      <c r="M222" s="405"/>
      <c r="N222" s="405"/>
    </row>
    <row r="223" spans="2:14" s="395" customFormat="1" ht="15" x14ac:dyDescent="0.25">
      <c r="B223" s="396" t="s">
        <v>672</v>
      </c>
      <c r="C223" s="396"/>
      <c r="D223" s="396"/>
      <c r="E223" s="396"/>
      <c r="F223" s="396"/>
      <c r="G223" s="396" t="s">
        <v>672</v>
      </c>
      <c r="H223" s="396"/>
      <c r="I223" s="396"/>
      <c r="J223" s="396"/>
      <c r="K223" s="396"/>
      <c r="L223" s="405"/>
      <c r="M223" s="405"/>
      <c r="N223" s="405"/>
    </row>
    <row r="224" spans="2:14" s="395" customFormat="1" ht="15" x14ac:dyDescent="0.25">
      <c r="B224" s="396" t="s">
        <v>353</v>
      </c>
      <c r="C224" s="396"/>
      <c r="D224" s="396"/>
      <c r="E224" s="396"/>
      <c r="F224" s="396"/>
      <c r="G224" s="396" t="s">
        <v>353</v>
      </c>
      <c r="H224" s="396"/>
      <c r="I224" s="396"/>
      <c r="J224" s="396"/>
      <c r="K224" s="396"/>
      <c r="L224" s="405"/>
      <c r="M224" s="405"/>
      <c r="N224" s="405"/>
    </row>
    <row r="225" spans="2:14" s="395" customFormat="1" ht="15" x14ac:dyDescent="0.25">
      <c r="B225" s="396"/>
      <c r="C225" s="396"/>
      <c r="D225" s="396"/>
      <c r="E225" s="396"/>
      <c r="F225" s="396"/>
      <c r="G225" s="396"/>
      <c r="H225" s="396"/>
      <c r="I225" s="396"/>
      <c r="J225" s="396"/>
      <c r="K225" s="396"/>
      <c r="L225" s="405"/>
      <c r="M225" s="405"/>
      <c r="N225" s="405"/>
    </row>
    <row r="226" spans="2:14" s="395" customFormat="1" ht="15" x14ac:dyDescent="0.25">
      <c r="B226" s="395" t="s">
        <v>608</v>
      </c>
      <c r="C226" s="395" t="s">
        <v>609</v>
      </c>
      <c r="D226" s="395" t="s">
        <v>1994</v>
      </c>
      <c r="G226" s="395" t="s">
        <v>608</v>
      </c>
      <c r="H226" s="395" t="s">
        <v>609</v>
      </c>
      <c r="I226" s="395" t="s">
        <v>1994</v>
      </c>
      <c r="L226" s="405"/>
      <c r="M226" s="405"/>
      <c r="N226" s="405"/>
    </row>
    <row r="227" spans="2:14" s="395" customFormat="1" ht="15" x14ac:dyDescent="0.25">
      <c r="B227" s="396" t="s">
        <v>617</v>
      </c>
      <c r="C227" s="396"/>
      <c r="D227" s="402" t="s">
        <v>2070</v>
      </c>
      <c r="G227" s="396" t="s">
        <v>617</v>
      </c>
      <c r="H227" s="396"/>
      <c r="I227" s="402" t="s">
        <v>1995</v>
      </c>
      <c r="L227" s="405"/>
      <c r="M227" s="405"/>
      <c r="N227" s="405"/>
    </row>
    <row r="228" spans="2:14" ht="13.5" thickBot="1" x14ac:dyDescent="0.25">
      <c r="B228" s="367"/>
      <c r="C228" s="367"/>
      <c r="D228" s="367"/>
      <c r="E228" s="367"/>
      <c r="F228" s="367"/>
      <c r="G228" s="367"/>
      <c r="H228" s="367"/>
      <c r="L228" s="361"/>
      <c r="N228" s="361"/>
    </row>
    <row r="229" spans="2:14" ht="23.25" customHeight="1" thickBot="1" x14ac:dyDescent="0.25">
      <c r="B229" s="819" t="s">
        <v>570</v>
      </c>
      <c r="C229" s="820"/>
      <c r="D229" s="820"/>
      <c r="E229" s="820"/>
      <c r="F229" s="820"/>
      <c r="G229" s="820"/>
      <c r="H229" s="820"/>
      <c r="I229" s="820"/>
      <c r="J229" s="820"/>
      <c r="K229" s="821"/>
      <c r="L229" s="361"/>
      <c r="M229" s="361" t="s">
        <v>567</v>
      </c>
      <c r="N229" s="361"/>
    </row>
    <row r="230" spans="2:14" ht="18.75" x14ac:dyDescent="0.2">
      <c r="B230" s="368" t="s">
        <v>702</v>
      </c>
      <c r="C230" s="369"/>
      <c r="D230" s="370"/>
      <c r="E230" s="370"/>
      <c r="F230" s="370"/>
      <c r="G230" s="368"/>
      <c r="H230" s="368"/>
      <c r="L230" s="361"/>
      <c r="N230" s="361"/>
    </row>
    <row r="231" spans="2:14" ht="15" x14ac:dyDescent="0.2">
      <c r="B231" s="371" t="s">
        <v>127</v>
      </c>
      <c r="C231" s="369"/>
      <c r="D231" s="370"/>
      <c r="E231" s="370"/>
      <c r="F231" s="370"/>
      <c r="G231" s="371"/>
      <c r="H231" s="371"/>
      <c r="L231" s="361"/>
      <c r="N231" s="361"/>
    </row>
    <row r="232" spans="2:14" s="395" customFormat="1" ht="15" x14ac:dyDescent="0.25">
      <c r="B232" s="396" t="s">
        <v>703</v>
      </c>
      <c r="C232" s="396"/>
      <c r="D232" s="396"/>
      <c r="E232" s="396"/>
      <c r="F232" s="396"/>
      <c r="G232" s="396"/>
      <c r="H232" s="396"/>
      <c r="L232" s="405"/>
      <c r="M232" s="405"/>
      <c r="N232" s="405"/>
    </row>
    <row r="233" spans="2:14" s="395" customFormat="1" ht="15" x14ac:dyDescent="0.25">
      <c r="B233" s="396" t="s">
        <v>704</v>
      </c>
      <c r="C233" s="396"/>
      <c r="D233" s="396"/>
      <c r="E233" s="396"/>
      <c r="F233" s="396"/>
      <c r="G233" s="396"/>
      <c r="H233" s="396"/>
      <c r="L233" s="405"/>
      <c r="M233" s="405"/>
      <c r="N233" s="405"/>
    </row>
    <row r="234" spans="2:14" s="395" customFormat="1" ht="15" x14ac:dyDescent="0.25">
      <c r="B234" s="396" t="s">
        <v>570</v>
      </c>
      <c r="C234" s="396"/>
      <c r="D234" s="396"/>
      <c r="E234" s="396"/>
      <c r="F234" s="396"/>
      <c r="G234" s="396"/>
      <c r="H234" s="396"/>
      <c r="L234" s="405"/>
      <c r="M234" s="405"/>
      <c r="N234" s="405"/>
    </row>
    <row r="235" spans="2:14" s="395" customFormat="1" ht="15" x14ac:dyDescent="0.25">
      <c r="B235" s="396"/>
      <c r="C235" s="396"/>
      <c r="D235" s="396"/>
      <c r="E235" s="396"/>
      <c r="F235" s="396"/>
      <c r="G235" s="396"/>
      <c r="H235" s="396"/>
      <c r="L235" s="405"/>
      <c r="M235" s="405"/>
      <c r="N235" s="405"/>
    </row>
    <row r="236" spans="2:14" s="395" customFormat="1" ht="15" x14ac:dyDescent="0.25">
      <c r="B236" s="395" t="s">
        <v>608</v>
      </c>
      <c r="C236" s="395" t="s">
        <v>609</v>
      </c>
      <c r="D236" s="395" t="s">
        <v>705</v>
      </c>
      <c r="L236" s="405"/>
      <c r="M236" s="405"/>
      <c r="N236" s="405"/>
    </row>
    <row r="237" spans="2:14" s="395" customFormat="1" ht="15" x14ac:dyDescent="0.25">
      <c r="B237" s="396" t="s">
        <v>617</v>
      </c>
      <c r="C237" s="396"/>
      <c r="D237" s="402" t="s">
        <v>706</v>
      </c>
      <c r="G237" s="396"/>
      <c r="H237" s="396"/>
      <c r="I237" s="402"/>
      <c r="L237" s="405"/>
      <c r="M237" s="405"/>
      <c r="N237" s="405"/>
    </row>
    <row r="238" spans="2:14" ht="13.5" thickBot="1" x14ac:dyDescent="0.25">
      <c r="L238" s="361"/>
      <c r="N238" s="361"/>
    </row>
    <row r="239" spans="2:14" ht="23.25" customHeight="1" thickBot="1" x14ac:dyDescent="0.25">
      <c r="B239" s="819" t="s">
        <v>96</v>
      </c>
      <c r="C239" s="820"/>
      <c r="D239" s="820"/>
      <c r="E239" s="820"/>
      <c r="F239" s="820"/>
      <c r="G239" s="820"/>
      <c r="H239" s="820"/>
      <c r="I239" s="820"/>
      <c r="J239" s="820"/>
      <c r="K239" s="821"/>
      <c r="L239" s="361"/>
      <c r="M239" s="361" t="s">
        <v>7</v>
      </c>
      <c r="N239" s="361"/>
    </row>
    <row r="240" spans="2:14" ht="18.75" x14ac:dyDescent="0.2">
      <c r="B240" s="368" t="s">
        <v>707</v>
      </c>
      <c r="C240" s="369"/>
      <c r="D240" s="370"/>
      <c r="E240" s="370"/>
      <c r="F240" s="370"/>
      <c r="G240" s="368"/>
      <c r="H240" s="368"/>
      <c r="L240" s="361"/>
      <c r="N240" s="361"/>
    </row>
    <row r="241" spans="2:14" ht="15" x14ac:dyDescent="0.2">
      <c r="B241" s="371" t="s">
        <v>708</v>
      </c>
      <c r="C241" s="369"/>
      <c r="D241" s="370"/>
      <c r="E241" s="370"/>
      <c r="F241" s="370"/>
      <c r="G241" s="371"/>
      <c r="H241" s="371"/>
      <c r="L241" s="361"/>
      <c r="N241" s="361"/>
    </row>
    <row r="242" spans="2:14" s="395" customFormat="1" ht="15" x14ac:dyDescent="0.25">
      <c r="B242" s="396" t="s">
        <v>709</v>
      </c>
      <c r="C242" s="396"/>
      <c r="D242" s="396"/>
      <c r="E242" s="396"/>
      <c r="F242" s="396"/>
      <c r="G242" s="396"/>
      <c r="H242" s="396"/>
      <c r="L242" s="405"/>
      <c r="M242" s="405"/>
      <c r="N242" s="405"/>
    </row>
    <row r="243" spans="2:14" s="395" customFormat="1" ht="15" x14ac:dyDescent="0.25">
      <c r="B243" s="403">
        <v>2300</v>
      </c>
      <c r="C243" s="396"/>
      <c r="D243" s="396"/>
      <c r="E243" s="396"/>
      <c r="F243" s="396"/>
      <c r="G243" s="396"/>
      <c r="H243" s="396"/>
      <c r="L243" s="405"/>
      <c r="M243" s="405"/>
      <c r="N243" s="405"/>
    </row>
    <row r="244" spans="2:14" s="395" customFormat="1" ht="15" x14ac:dyDescent="0.25">
      <c r="B244" s="396" t="s">
        <v>96</v>
      </c>
      <c r="C244" s="396"/>
      <c r="D244" s="396"/>
      <c r="E244" s="396"/>
      <c r="F244" s="396"/>
      <c r="G244" s="396"/>
      <c r="H244" s="396"/>
      <c r="L244" s="405"/>
      <c r="M244" s="405"/>
      <c r="N244" s="405"/>
    </row>
    <row r="245" spans="2:14" s="395" customFormat="1" ht="15" x14ac:dyDescent="0.25">
      <c r="B245" s="396"/>
      <c r="C245" s="396"/>
      <c r="D245" s="396"/>
      <c r="E245" s="396"/>
      <c r="F245" s="396"/>
      <c r="G245" s="396"/>
      <c r="H245" s="396"/>
      <c r="L245" s="405"/>
      <c r="M245" s="405"/>
      <c r="N245" s="405"/>
    </row>
    <row r="246" spans="2:14" s="395" customFormat="1" ht="15" x14ac:dyDescent="0.25">
      <c r="B246" s="395" t="s">
        <v>608</v>
      </c>
      <c r="C246" s="395" t="s">
        <v>609</v>
      </c>
      <c r="D246" s="395" t="s">
        <v>710</v>
      </c>
      <c r="L246" s="405"/>
      <c r="M246" s="405"/>
      <c r="N246" s="405"/>
    </row>
    <row r="247" spans="2:14" s="395" customFormat="1" ht="15" x14ac:dyDescent="0.25">
      <c r="B247" s="396" t="s">
        <v>617</v>
      </c>
      <c r="C247" s="396"/>
      <c r="D247" s="402" t="s">
        <v>1073</v>
      </c>
      <c r="G247" s="396"/>
      <c r="H247" s="396"/>
      <c r="I247" s="402"/>
      <c r="L247" s="405"/>
      <c r="M247" s="405"/>
      <c r="N247" s="405"/>
    </row>
    <row r="248" spans="2:14" ht="13.5" thickBot="1" x14ac:dyDescent="0.25">
      <c r="L248" s="361"/>
      <c r="N248" s="361"/>
    </row>
    <row r="249" spans="2:14" ht="23.25" customHeight="1" thickBot="1" x14ac:dyDescent="0.25">
      <c r="B249" s="823" t="s">
        <v>360</v>
      </c>
      <c r="C249" s="824"/>
      <c r="D249" s="824"/>
      <c r="E249" s="824"/>
      <c r="F249" s="824"/>
      <c r="G249" s="824"/>
      <c r="H249" s="824"/>
      <c r="I249" s="824"/>
      <c r="J249" s="824"/>
      <c r="K249" s="825"/>
      <c r="L249" s="361"/>
      <c r="M249" s="361" t="s">
        <v>35</v>
      </c>
      <c r="N249" s="361"/>
    </row>
    <row r="250" spans="2:14" ht="18.75" x14ac:dyDescent="0.25">
      <c r="B250" s="514" t="s">
        <v>711</v>
      </c>
      <c r="C250" s="515"/>
      <c r="D250" s="516"/>
      <c r="E250" s="516"/>
      <c r="F250" s="516"/>
      <c r="G250" s="514" t="s">
        <v>712</v>
      </c>
      <c r="H250" s="514"/>
      <c r="I250" s="519"/>
      <c r="J250" s="519"/>
      <c r="K250" s="519"/>
      <c r="L250" s="361"/>
      <c r="N250" s="361"/>
    </row>
    <row r="251" spans="2:14" ht="15" x14ac:dyDescent="0.25">
      <c r="B251" s="517" t="s">
        <v>127</v>
      </c>
      <c r="C251" s="515"/>
      <c r="D251" s="516"/>
      <c r="E251" s="516"/>
      <c r="F251" s="516"/>
      <c r="G251" s="517" t="s">
        <v>127</v>
      </c>
      <c r="H251" s="517"/>
      <c r="I251" s="519"/>
      <c r="J251" s="519"/>
      <c r="K251" s="519"/>
      <c r="L251" s="361"/>
      <c r="N251" s="361"/>
    </row>
    <row r="252" spans="2:14" s="395" customFormat="1" ht="15" x14ac:dyDescent="0.25">
      <c r="B252" s="518" t="s">
        <v>713</v>
      </c>
      <c r="C252" s="518"/>
      <c r="D252" s="518"/>
      <c r="E252" s="518"/>
      <c r="F252" s="518"/>
      <c r="G252" s="518" t="s">
        <v>1598</v>
      </c>
      <c r="H252" s="518"/>
      <c r="I252" s="519"/>
      <c r="J252" s="519"/>
      <c r="K252" s="519"/>
      <c r="L252" s="405"/>
      <c r="M252" s="405"/>
      <c r="N252" s="405"/>
    </row>
    <row r="253" spans="2:14" s="395" customFormat="1" ht="15" x14ac:dyDescent="0.25">
      <c r="B253" s="518" t="s">
        <v>714</v>
      </c>
      <c r="C253" s="518"/>
      <c r="D253" s="518"/>
      <c r="E253" s="518"/>
      <c r="F253" s="518"/>
      <c r="G253" s="518" t="s">
        <v>1599</v>
      </c>
      <c r="H253" s="518"/>
      <c r="I253" s="519"/>
      <c r="J253" s="519"/>
      <c r="K253" s="519"/>
      <c r="L253" s="405"/>
      <c r="M253" s="405"/>
      <c r="N253" s="405"/>
    </row>
    <row r="254" spans="2:14" s="395" customFormat="1" ht="15" x14ac:dyDescent="0.25">
      <c r="B254" s="518" t="s">
        <v>360</v>
      </c>
      <c r="C254" s="518"/>
      <c r="D254" s="518"/>
      <c r="E254" s="518"/>
      <c r="F254" s="518"/>
      <c r="G254" s="518" t="s">
        <v>360</v>
      </c>
      <c r="H254" s="518"/>
      <c r="I254" s="519"/>
      <c r="J254" s="519"/>
      <c r="K254" s="519"/>
      <c r="L254" s="405"/>
      <c r="M254" s="405"/>
      <c r="N254" s="405"/>
    </row>
    <row r="255" spans="2:14" s="395" customFormat="1" ht="15" x14ac:dyDescent="0.25">
      <c r="B255" s="518"/>
      <c r="C255" s="518"/>
      <c r="D255" s="518"/>
      <c r="E255" s="518"/>
      <c r="F255" s="518"/>
      <c r="G255" s="518"/>
      <c r="H255" s="518"/>
      <c r="I255" s="519"/>
      <c r="J255" s="519"/>
      <c r="K255" s="519"/>
      <c r="L255" s="405"/>
      <c r="M255" s="405"/>
      <c r="N255" s="405"/>
    </row>
    <row r="256" spans="2:14" s="395" customFormat="1" ht="15" x14ac:dyDescent="0.25">
      <c r="B256" s="519" t="s">
        <v>608</v>
      </c>
      <c r="C256" s="519" t="s">
        <v>609</v>
      </c>
      <c r="D256" s="519" t="s">
        <v>715</v>
      </c>
      <c r="E256" s="519"/>
      <c r="F256" s="519"/>
      <c r="G256" s="519" t="s">
        <v>608</v>
      </c>
      <c r="H256" s="519" t="s">
        <v>609</v>
      </c>
      <c r="I256" s="519" t="s">
        <v>716</v>
      </c>
      <c r="J256" s="519"/>
      <c r="K256" s="519"/>
      <c r="L256" s="405"/>
      <c r="M256" s="405"/>
      <c r="N256" s="405"/>
    </row>
    <row r="257" spans="2:14" s="395" customFormat="1" ht="15" x14ac:dyDescent="0.25">
      <c r="B257" s="518" t="s">
        <v>617</v>
      </c>
      <c r="C257" s="518"/>
      <c r="D257" s="402" t="s">
        <v>1999</v>
      </c>
      <c r="E257" s="519"/>
      <c r="F257" s="519"/>
      <c r="G257" s="518" t="s">
        <v>617</v>
      </c>
      <c r="H257" s="518"/>
      <c r="I257" s="377" t="s">
        <v>2000</v>
      </c>
      <c r="J257" s="519"/>
      <c r="K257" s="519"/>
      <c r="L257" s="405"/>
      <c r="M257" s="405"/>
      <c r="N257" s="405"/>
    </row>
    <row r="258" spans="2:14" ht="15" x14ac:dyDescent="0.25">
      <c r="B258" s="519"/>
      <c r="C258" s="519"/>
      <c r="D258" s="519"/>
      <c r="E258" s="519"/>
      <c r="F258" s="519"/>
      <c r="G258" s="519"/>
      <c r="H258" s="519"/>
      <c r="I258" s="519"/>
      <c r="J258" s="519"/>
      <c r="K258" s="519"/>
      <c r="L258" s="361"/>
      <c r="N258" s="361"/>
    </row>
    <row r="259" spans="2:14" ht="18.75" x14ac:dyDescent="0.25">
      <c r="B259" s="514" t="s">
        <v>717</v>
      </c>
      <c r="C259" s="514"/>
      <c r="D259" s="519"/>
      <c r="E259" s="519"/>
      <c r="F259" s="519"/>
      <c r="G259" s="514"/>
      <c r="H259" s="514"/>
      <c r="I259" s="519"/>
      <c r="J259" s="519"/>
      <c r="K259" s="519"/>
      <c r="L259" s="361"/>
      <c r="N259" s="361"/>
    </row>
    <row r="260" spans="2:14" ht="15" x14ac:dyDescent="0.25">
      <c r="B260" s="517" t="s">
        <v>127</v>
      </c>
      <c r="C260" s="517"/>
      <c r="D260" s="519"/>
      <c r="E260" s="519"/>
      <c r="F260" s="519"/>
      <c r="G260" s="517"/>
      <c r="H260" s="517"/>
      <c r="I260" s="519"/>
      <c r="J260" s="519"/>
      <c r="K260" s="519"/>
      <c r="L260" s="361"/>
      <c r="N260" s="361"/>
    </row>
    <row r="261" spans="2:14" s="395" customFormat="1" ht="15" x14ac:dyDescent="0.25">
      <c r="B261" s="518" t="s">
        <v>718</v>
      </c>
      <c r="C261" s="518"/>
      <c r="D261" s="519"/>
      <c r="E261" s="519"/>
      <c r="F261" s="519"/>
      <c r="G261" s="518"/>
      <c r="H261" s="518"/>
      <c r="I261" s="519"/>
      <c r="J261" s="519"/>
      <c r="K261" s="519"/>
      <c r="L261" s="405"/>
      <c r="M261" s="405"/>
      <c r="N261" s="405"/>
    </row>
    <row r="262" spans="2:14" s="395" customFormat="1" ht="15" x14ac:dyDescent="0.25">
      <c r="B262" s="518" t="s">
        <v>719</v>
      </c>
      <c r="C262" s="518"/>
      <c r="D262" s="519"/>
      <c r="E262" s="519"/>
      <c r="F262" s="519"/>
      <c r="G262" s="518"/>
      <c r="H262" s="518"/>
      <c r="I262" s="519"/>
      <c r="J262" s="519"/>
      <c r="K262" s="519"/>
      <c r="L262" s="405"/>
      <c r="M262" s="405"/>
      <c r="N262" s="405"/>
    </row>
    <row r="263" spans="2:14" s="395" customFormat="1" ht="15" x14ac:dyDescent="0.25">
      <c r="B263" s="518" t="s">
        <v>360</v>
      </c>
      <c r="C263" s="518"/>
      <c r="D263" s="519"/>
      <c r="E263" s="519"/>
      <c r="F263" s="519"/>
      <c r="G263" s="518"/>
      <c r="H263" s="518"/>
      <c r="I263" s="519"/>
      <c r="J263" s="519"/>
      <c r="K263" s="519"/>
      <c r="L263" s="405"/>
      <c r="M263" s="405"/>
      <c r="N263" s="405"/>
    </row>
    <row r="264" spans="2:14" s="395" customFormat="1" ht="15" x14ac:dyDescent="0.25">
      <c r="B264" s="518"/>
      <c r="C264" s="518"/>
      <c r="D264" s="519"/>
      <c r="E264" s="519"/>
      <c r="F264" s="519"/>
      <c r="G264" s="518"/>
      <c r="H264" s="518"/>
      <c r="I264" s="519"/>
      <c r="J264" s="519"/>
      <c r="K264" s="519"/>
      <c r="L264" s="405"/>
      <c r="M264" s="405"/>
      <c r="N264" s="405"/>
    </row>
    <row r="265" spans="2:14" s="395" customFormat="1" ht="15" x14ac:dyDescent="0.25">
      <c r="B265" s="519" t="s">
        <v>608</v>
      </c>
      <c r="C265" s="519" t="s">
        <v>609</v>
      </c>
      <c r="D265" s="519" t="s">
        <v>720</v>
      </c>
      <c r="E265" s="519"/>
      <c r="F265" s="519"/>
      <c r="G265" s="519"/>
      <c r="H265" s="519"/>
      <c r="I265" s="519"/>
      <c r="J265" s="519"/>
      <c r="K265" s="519"/>
      <c r="L265" s="405"/>
      <c r="M265" s="405"/>
      <c r="N265" s="405"/>
    </row>
    <row r="266" spans="2:14" s="395" customFormat="1" ht="15" x14ac:dyDescent="0.25">
      <c r="B266" s="518" t="s">
        <v>617</v>
      </c>
      <c r="C266" s="518"/>
      <c r="D266" s="377" t="s">
        <v>2000</v>
      </c>
      <c r="E266" s="519"/>
      <c r="F266" s="519"/>
      <c r="G266" s="518"/>
      <c r="H266" s="518"/>
      <c r="I266" s="377"/>
      <c r="J266" s="519"/>
      <c r="K266" s="519"/>
      <c r="L266" s="405"/>
      <c r="M266" s="405"/>
      <c r="N266" s="405"/>
    </row>
    <row r="267" spans="2:14" ht="13.5" thickBot="1" x14ac:dyDescent="0.25">
      <c r="L267" s="361"/>
      <c r="N267" s="361"/>
    </row>
    <row r="268" spans="2:14" ht="23.25" customHeight="1" thickBot="1" x14ac:dyDescent="0.25">
      <c r="B268" s="819" t="s">
        <v>571</v>
      </c>
      <c r="C268" s="820"/>
      <c r="D268" s="820"/>
      <c r="E268" s="820"/>
      <c r="F268" s="820"/>
      <c r="G268" s="820"/>
      <c r="H268" s="820"/>
      <c r="I268" s="820"/>
      <c r="J268" s="820"/>
      <c r="K268" s="821"/>
      <c r="L268" s="361"/>
      <c r="M268" s="361" t="s">
        <v>568</v>
      </c>
      <c r="N268" s="361"/>
    </row>
    <row r="269" spans="2:14" ht="18.75" x14ac:dyDescent="0.2">
      <c r="B269" s="368" t="s">
        <v>721</v>
      </c>
      <c r="C269" s="369"/>
      <c r="D269" s="370"/>
      <c r="E269" s="370"/>
      <c r="F269" s="370"/>
      <c r="G269" s="368"/>
      <c r="H269" s="368"/>
      <c r="L269" s="361"/>
      <c r="N269" s="361"/>
    </row>
    <row r="270" spans="2:14" ht="15" x14ac:dyDescent="0.2">
      <c r="B270" s="371" t="s">
        <v>722</v>
      </c>
      <c r="C270" s="369"/>
      <c r="D270" s="370"/>
      <c r="E270" s="370"/>
      <c r="F270" s="370"/>
      <c r="G270" s="371"/>
      <c r="H270" s="371"/>
      <c r="L270" s="361"/>
      <c r="N270" s="361"/>
    </row>
    <row r="271" spans="2:14" s="395" customFormat="1" ht="15" x14ac:dyDescent="0.25">
      <c r="B271" s="396" t="s">
        <v>572</v>
      </c>
      <c r="C271" s="396"/>
      <c r="D271" s="396"/>
      <c r="E271" s="396"/>
      <c r="F271" s="396"/>
      <c r="G271" s="396"/>
      <c r="H271" s="396"/>
      <c r="L271" s="405"/>
      <c r="M271" s="405"/>
      <c r="N271" s="405"/>
    </row>
    <row r="272" spans="2:14" s="395" customFormat="1" ht="15" x14ac:dyDescent="0.25">
      <c r="B272" s="403">
        <v>10412</v>
      </c>
      <c r="C272" s="396"/>
      <c r="D272" s="396"/>
      <c r="E272" s="396"/>
      <c r="F272" s="396"/>
      <c r="G272" s="396"/>
      <c r="H272" s="396"/>
      <c r="L272" s="405"/>
      <c r="M272" s="405"/>
      <c r="N272" s="405"/>
    </row>
    <row r="273" spans="2:14" s="395" customFormat="1" ht="15" x14ac:dyDescent="0.25">
      <c r="B273" s="396" t="s">
        <v>571</v>
      </c>
      <c r="C273" s="396"/>
      <c r="D273" s="396"/>
      <c r="E273" s="396"/>
      <c r="F273" s="396"/>
      <c r="G273" s="396"/>
      <c r="H273" s="396"/>
      <c r="L273" s="405"/>
      <c r="M273" s="405"/>
      <c r="N273" s="405"/>
    </row>
    <row r="274" spans="2:14" s="395" customFormat="1" ht="15" x14ac:dyDescent="0.25">
      <c r="B274" s="396"/>
      <c r="C274" s="396"/>
      <c r="D274" s="396"/>
      <c r="E274" s="396"/>
      <c r="F274" s="396"/>
      <c r="G274" s="396"/>
      <c r="H274" s="396"/>
      <c r="L274" s="405"/>
      <c r="M274" s="405"/>
      <c r="N274" s="405"/>
    </row>
    <row r="275" spans="2:14" s="395" customFormat="1" ht="15" x14ac:dyDescent="0.25">
      <c r="B275" s="395" t="s">
        <v>608</v>
      </c>
      <c r="C275" s="395" t="s">
        <v>609</v>
      </c>
      <c r="D275" s="395" t="s">
        <v>723</v>
      </c>
      <c r="L275" s="405"/>
      <c r="M275" s="405"/>
      <c r="N275" s="405"/>
    </row>
    <row r="276" spans="2:14" s="395" customFormat="1" ht="15" x14ac:dyDescent="0.25">
      <c r="B276" s="396" t="s">
        <v>617</v>
      </c>
      <c r="C276" s="396"/>
      <c r="D276" s="402" t="s">
        <v>724</v>
      </c>
      <c r="G276" s="396"/>
      <c r="H276" s="396"/>
      <c r="I276" s="402"/>
      <c r="L276" s="405"/>
      <c r="M276" s="405"/>
      <c r="N276" s="405"/>
    </row>
    <row r="277" spans="2:14" ht="13.5" thickBot="1" x14ac:dyDescent="0.25">
      <c r="L277" s="361"/>
      <c r="N277" s="361"/>
    </row>
    <row r="278" spans="2:14" ht="23.25" customHeight="1" thickBot="1" x14ac:dyDescent="0.25">
      <c r="B278" s="819" t="s">
        <v>97</v>
      </c>
      <c r="C278" s="820"/>
      <c r="D278" s="820"/>
      <c r="E278" s="820"/>
      <c r="F278" s="820"/>
      <c r="G278" s="820"/>
      <c r="H278" s="820"/>
      <c r="I278" s="820"/>
      <c r="J278" s="820"/>
      <c r="K278" s="821"/>
      <c r="L278" s="361"/>
      <c r="M278" s="361" t="s">
        <v>8</v>
      </c>
      <c r="N278" s="361"/>
    </row>
    <row r="279" spans="2:14" ht="18.75" x14ac:dyDescent="0.2">
      <c r="B279" s="368" t="s">
        <v>725</v>
      </c>
      <c r="C279" s="369"/>
      <c r="D279" s="370"/>
      <c r="E279" s="370"/>
      <c r="F279" s="370"/>
      <c r="G279" s="368"/>
      <c r="H279" s="368"/>
      <c r="L279" s="361"/>
      <c r="N279" s="361"/>
    </row>
    <row r="280" spans="2:14" ht="15" x14ac:dyDescent="0.2">
      <c r="B280" s="371" t="s">
        <v>726</v>
      </c>
      <c r="C280" s="369"/>
      <c r="D280" s="370"/>
      <c r="E280" s="370"/>
      <c r="F280" s="370"/>
      <c r="G280" s="371"/>
      <c r="H280" s="371"/>
      <c r="L280" s="361"/>
      <c r="N280" s="361"/>
    </row>
    <row r="281" spans="2:14" s="395" customFormat="1" ht="15" x14ac:dyDescent="0.25">
      <c r="B281" s="396" t="s">
        <v>727</v>
      </c>
      <c r="C281" s="396"/>
      <c r="D281" s="396"/>
      <c r="E281" s="396"/>
      <c r="F281" s="396"/>
      <c r="G281" s="396"/>
      <c r="H281" s="396"/>
      <c r="L281" s="405"/>
      <c r="M281" s="405"/>
      <c r="N281" s="405"/>
    </row>
    <row r="282" spans="2:14" s="395" customFormat="1" ht="15" x14ac:dyDescent="0.25">
      <c r="B282" s="403">
        <v>180</v>
      </c>
      <c r="C282" s="396"/>
      <c r="D282" s="396"/>
      <c r="E282" s="396"/>
      <c r="F282" s="396"/>
      <c r="G282" s="396"/>
      <c r="H282" s="396"/>
      <c r="L282" s="405"/>
      <c r="M282" s="405"/>
      <c r="N282" s="405"/>
    </row>
    <row r="283" spans="2:14" s="395" customFormat="1" ht="15" x14ac:dyDescent="0.25">
      <c r="B283" s="396" t="s">
        <v>97</v>
      </c>
      <c r="C283" s="396"/>
      <c r="D283" s="396"/>
      <c r="E283" s="396"/>
      <c r="F283" s="396"/>
      <c r="G283" s="396"/>
      <c r="H283" s="396"/>
      <c r="L283" s="405"/>
      <c r="M283" s="405"/>
      <c r="N283" s="405"/>
    </row>
    <row r="284" spans="2:14" s="395" customFormat="1" ht="15" x14ac:dyDescent="0.25">
      <c r="B284" s="396"/>
      <c r="C284" s="396"/>
      <c r="D284" s="396"/>
      <c r="E284" s="396"/>
      <c r="F284" s="396"/>
      <c r="G284" s="396"/>
      <c r="H284" s="396"/>
      <c r="L284" s="405"/>
      <c r="M284" s="405"/>
      <c r="N284" s="405"/>
    </row>
    <row r="285" spans="2:14" s="395" customFormat="1" ht="15" x14ac:dyDescent="0.25">
      <c r="B285" s="395" t="s">
        <v>608</v>
      </c>
      <c r="C285" s="395" t="s">
        <v>609</v>
      </c>
      <c r="D285" s="395" t="s">
        <v>728</v>
      </c>
      <c r="L285" s="405"/>
      <c r="M285" s="405"/>
      <c r="N285" s="405"/>
    </row>
    <row r="286" spans="2:14" s="395" customFormat="1" ht="15" x14ac:dyDescent="0.25">
      <c r="B286" s="396" t="s">
        <v>617</v>
      </c>
      <c r="C286" s="396"/>
      <c r="D286" s="402" t="s">
        <v>729</v>
      </c>
      <c r="G286" s="396"/>
      <c r="H286" s="396"/>
      <c r="I286" s="402"/>
      <c r="L286" s="405"/>
      <c r="M286" s="405"/>
      <c r="N286" s="405"/>
    </row>
    <row r="287" spans="2:14" ht="13.5" thickBot="1" x14ac:dyDescent="0.25">
      <c r="L287" s="361"/>
      <c r="N287" s="361"/>
    </row>
    <row r="288" spans="2:14" ht="23.25" customHeight="1" thickBot="1" x14ac:dyDescent="0.25">
      <c r="B288" s="819" t="s">
        <v>98</v>
      </c>
      <c r="C288" s="820"/>
      <c r="D288" s="820"/>
      <c r="E288" s="820"/>
      <c r="F288" s="820"/>
      <c r="G288" s="820"/>
      <c r="H288" s="820"/>
      <c r="I288" s="820"/>
      <c r="J288" s="820"/>
      <c r="K288" s="821"/>
      <c r="L288" s="361"/>
      <c r="M288" s="361" t="s">
        <v>9</v>
      </c>
      <c r="N288" s="361"/>
    </row>
    <row r="289" spans="2:14" ht="18.75" x14ac:dyDescent="0.2">
      <c r="B289" s="368" t="s">
        <v>730</v>
      </c>
      <c r="C289" s="369"/>
      <c r="D289" s="370"/>
      <c r="E289" s="370"/>
      <c r="F289" s="370"/>
      <c r="G289" s="368" t="s">
        <v>731</v>
      </c>
      <c r="H289" s="368"/>
      <c r="L289" s="361"/>
      <c r="N289" s="361"/>
    </row>
    <row r="290" spans="2:14" ht="15" x14ac:dyDescent="0.2">
      <c r="B290" s="371" t="s">
        <v>2018</v>
      </c>
      <c r="C290" s="369"/>
      <c r="D290" s="370"/>
      <c r="E290" s="370"/>
      <c r="F290" s="370"/>
      <c r="G290" s="371" t="s">
        <v>2018</v>
      </c>
      <c r="H290" s="371"/>
      <c r="L290" s="361"/>
      <c r="N290" s="361"/>
    </row>
    <row r="291" spans="2:14" s="395" customFormat="1" ht="15" x14ac:dyDescent="0.25">
      <c r="B291" s="396" t="s">
        <v>2006</v>
      </c>
      <c r="C291" s="396"/>
      <c r="D291" s="396"/>
      <c r="E291" s="396"/>
      <c r="F291" s="396"/>
      <c r="G291" s="396" t="s">
        <v>2007</v>
      </c>
      <c r="H291" s="396"/>
      <c r="L291" s="405"/>
      <c r="M291" s="405"/>
      <c r="N291" s="405"/>
    </row>
    <row r="292" spans="2:14" s="395" customFormat="1" ht="15" x14ac:dyDescent="0.25">
      <c r="B292" s="396" t="s">
        <v>2005</v>
      </c>
      <c r="C292" s="396"/>
      <c r="D292" s="396"/>
      <c r="E292" s="396"/>
      <c r="F292" s="396"/>
      <c r="G292" s="396" t="s">
        <v>2008</v>
      </c>
      <c r="H292" s="396"/>
      <c r="L292" s="405"/>
      <c r="M292" s="405"/>
      <c r="N292" s="405"/>
    </row>
    <row r="293" spans="2:14" s="395" customFormat="1" ht="15" x14ac:dyDescent="0.25">
      <c r="B293" s="396" t="s">
        <v>98</v>
      </c>
      <c r="C293" s="396"/>
      <c r="D293" s="396"/>
      <c r="E293" s="396"/>
      <c r="F293" s="396"/>
      <c r="G293" s="396" t="s">
        <v>98</v>
      </c>
      <c r="H293" s="396"/>
      <c r="L293" s="405"/>
      <c r="M293" s="405"/>
      <c r="N293" s="405"/>
    </row>
    <row r="294" spans="2:14" s="395" customFormat="1" ht="15" x14ac:dyDescent="0.25">
      <c r="B294" s="396"/>
      <c r="C294" s="396"/>
      <c r="D294" s="396"/>
      <c r="E294" s="396"/>
      <c r="F294" s="396"/>
      <c r="G294" s="396"/>
      <c r="H294" s="396"/>
      <c r="L294" s="405"/>
      <c r="M294" s="405"/>
      <c r="N294" s="405"/>
    </row>
    <row r="295" spans="2:14" s="395" customFormat="1" ht="15" x14ac:dyDescent="0.25">
      <c r="B295" s="395" t="s">
        <v>608</v>
      </c>
      <c r="C295" s="395" t="s">
        <v>609</v>
      </c>
      <c r="D295" s="395" t="s">
        <v>2002</v>
      </c>
      <c r="G295" s="395" t="s">
        <v>608</v>
      </c>
      <c r="H295" s="395" t="s">
        <v>609</v>
      </c>
      <c r="I295" s="395" t="s">
        <v>2003</v>
      </c>
      <c r="L295" s="405"/>
      <c r="M295" s="405"/>
      <c r="N295" s="405"/>
    </row>
    <row r="296" spans="2:14" s="395" customFormat="1" ht="15" x14ac:dyDescent="0.25">
      <c r="B296" s="396" t="s">
        <v>617</v>
      </c>
      <c r="C296" s="396"/>
      <c r="D296" s="402" t="s">
        <v>2014</v>
      </c>
      <c r="G296" s="396" t="s">
        <v>617</v>
      </c>
      <c r="H296" s="396"/>
      <c r="I296" s="402" t="s">
        <v>2015</v>
      </c>
      <c r="L296" s="405"/>
      <c r="M296" s="405"/>
      <c r="N296" s="405"/>
    </row>
    <row r="297" spans="2:14" x14ac:dyDescent="0.2">
      <c r="L297" s="361"/>
      <c r="N297" s="361"/>
    </row>
    <row r="298" spans="2:14" ht="18.75" x14ac:dyDescent="0.2">
      <c r="B298" s="368" t="s">
        <v>732</v>
      </c>
      <c r="C298" s="369"/>
      <c r="D298" s="370"/>
      <c r="E298" s="370"/>
      <c r="F298" s="370"/>
      <c r="G298" s="368" t="s">
        <v>733</v>
      </c>
      <c r="H298" s="368"/>
      <c r="L298" s="361"/>
      <c r="N298" s="361"/>
    </row>
    <row r="299" spans="2:14" ht="15" x14ac:dyDescent="0.2">
      <c r="B299" s="371" t="s">
        <v>2018</v>
      </c>
      <c r="C299" s="369"/>
      <c r="D299" s="370"/>
      <c r="E299" s="370"/>
      <c r="F299" s="370"/>
      <c r="G299" s="371" t="s">
        <v>2018</v>
      </c>
      <c r="H299" s="371"/>
      <c r="L299" s="361"/>
      <c r="N299" s="361"/>
    </row>
    <row r="300" spans="2:14" s="395" customFormat="1" ht="15" x14ac:dyDescent="0.25">
      <c r="B300" s="396" t="s">
        <v>2009</v>
      </c>
      <c r="C300" s="396"/>
      <c r="D300" s="396"/>
      <c r="E300" s="396"/>
      <c r="F300" s="396"/>
      <c r="G300" s="408" t="s">
        <v>2010</v>
      </c>
      <c r="H300" s="396"/>
      <c r="L300" s="405"/>
      <c r="M300" s="405"/>
      <c r="N300" s="405"/>
    </row>
    <row r="301" spans="2:14" s="395" customFormat="1" ht="15" x14ac:dyDescent="0.25">
      <c r="B301" s="396" t="s">
        <v>2004</v>
      </c>
      <c r="C301" s="396"/>
      <c r="D301" s="396"/>
      <c r="E301" s="396"/>
      <c r="F301" s="396"/>
      <c r="G301" s="396" t="s">
        <v>2011</v>
      </c>
      <c r="H301" s="396"/>
      <c r="L301" s="405"/>
      <c r="M301" s="405"/>
      <c r="N301" s="405"/>
    </row>
    <row r="302" spans="2:14" s="395" customFormat="1" ht="15" x14ac:dyDescent="0.25">
      <c r="B302" s="396" t="s">
        <v>98</v>
      </c>
      <c r="C302" s="396"/>
      <c r="D302" s="396"/>
      <c r="E302" s="396"/>
      <c r="F302" s="396"/>
      <c r="G302" s="396" t="s">
        <v>98</v>
      </c>
      <c r="H302" s="396"/>
      <c r="L302" s="405"/>
      <c r="M302" s="405"/>
      <c r="N302" s="405"/>
    </row>
    <row r="303" spans="2:14" s="395" customFormat="1" ht="15" x14ac:dyDescent="0.25">
      <c r="B303" s="396"/>
      <c r="C303" s="396"/>
      <c r="D303" s="396"/>
      <c r="E303" s="396"/>
      <c r="F303" s="396"/>
      <c r="G303" s="396"/>
      <c r="H303" s="396"/>
      <c r="L303" s="405"/>
      <c r="M303" s="405"/>
      <c r="N303" s="405"/>
    </row>
    <row r="304" spans="2:14" s="395" customFormat="1" ht="15" x14ac:dyDescent="0.25">
      <c r="B304" s="395" t="s">
        <v>608</v>
      </c>
      <c r="C304" s="395" t="s">
        <v>609</v>
      </c>
      <c r="D304" s="395" t="s">
        <v>2013</v>
      </c>
      <c r="G304" s="395" t="s">
        <v>608</v>
      </c>
      <c r="H304" s="395" t="s">
        <v>609</v>
      </c>
      <c r="I304" s="395" t="s">
        <v>2012</v>
      </c>
      <c r="L304" s="405"/>
      <c r="M304" s="405"/>
      <c r="N304" s="405"/>
    </row>
    <row r="305" spans="2:14" s="395" customFormat="1" ht="15" x14ac:dyDescent="0.25">
      <c r="B305" s="396" t="s">
        <v>617</v>
      </c>
      <c r="C305" s="396"/>
      <c r="D305" s="402" t="s">
        <v>2016</v>
      </c>
      <c r="G305" s="396" t="s">
        <v>617</v>
      </c>
      <c r="H305" s="396"/>
      <c r="I305" s="402" t="s">
        <v>2017</v>
      </c>
      <c r="L305" s="405"/>
      <c r="M305" s="405"/>
      <c r="N305" s="405"/>
    </row>
    <row r="306" spans="2:14" ht="13.5" thickBot="1" x14ac:dyDescent="0.25">
      <c r="L306" s="361"/>
      <c r="N306" s="361"/>
    </row>
    <row r="307" spans="2:14" ht="23.25" customHeight="1" thickBot="1" x14ac:dyDescent="0.25">
      <c r="B307" s="819" t="s">
        <v>99</v>
      </c>
      <c r="C307" s="820"/>
      <c r="D307" s="820"/>
      <c r="E307" s="820"/>
      <c r="F307" s="820"/>
      <c r="G307" s="820"/>
      <c r="H307" s="820"/>
      <c r="I307" s="820"/>
      <c r="J307" s="820"/>
      <c r="K307" s="821"/>
      <c r="L307" s="361"/>
      <c r="M307" s="361" t="s">
        <v>10</v>
      </c>
      <c r="N307" s="361"/>
    </row>
    <row r="308" spans="2:14" ht="18.75" x14ac:dyDescent="0.2">
      <c r="B308" s="368" t="s">
        <v>734</v>
      </c>
      <c r="C308" s="369"/>
      <c r="D308" s="370"/>
      <c r="E308" s="370"/>
      <c r="F308" s="370"/>
      <c r="G308" s="368" t="s">
        <v>735</v>
      </c>
      <c r="H308" s="368"/>
      <c r="L308" s="361"/>
      <c r="N308" s="361"/>
    </row>
    <row r="309" spans="2:14" ht="15" x14ac:dyDescent="0.2">
      <c r="B309" s="371" t="s">
        <v>37</v>
      </c>
      <c r="C309" s="369"/>
      <c r="D309" s="370"/>
      <c r="E309" s="370"/>
      <c r="F309" s="370"/>
      <c r="G309" s="371" t="s">
        <v>37</v>
      </c>
      <c r="H309" s="371"/>
      <c r="L309" s="361"/>
      <c r="N309" s="361"/>
    </row>
    <row r="310" spans="2:14" s="395" customFormat="1" ht="15" x14ac:dyDescent="0.25">
      <c r="B310" s="396" t="s">
        <v>736</v>
      </c>
      <c r="C310" s="396"/>
      <c r="D310" s="396"/>
      <c r="E310" s="396"/>
      <c r="F310" s="396"/>
      <c r="G310" s="396" t="s">
        <v>737</v>
      </c>
      <c r="H310" s="396"/>
      <c r="L310" s="405"/>
      <c r="M310" s="405"/>
      <c r="N310" s="405"/>
    </row>
    <row r="311" spans="2:14" s="395" customFormat="1" ht="15" x14ac:dyDescent="0.25">
      <c r="B311" s="396" t="s">
        <v>738</v>
      </c>
      <c r="C311" s="396"/>
      <c r="D311" s="396"/>
      <c r="E311" s="396"/>
      <c r="F311" s="396"/>
      <c r="G311" s="403">
        <v>47119</v>
      </c>
      <c r="H311" s="396"/>
      <c r="L311" s="405"/>
      <c r="M311" s="405"/>
      <c r="N311" s="405"/>
    </row>
    <row r="312" spans="2:14" s="395" customFormat="1" ht="15" x14ac:dyDescent="0.25">
      <c r="B312" s="396" t="s">
        <v>99</v>
      </c>
      <c r="C312" s="396"/>
      <c r="D312" s="396"/>
      <c r="E312" s="396"/>
      <c r="F312" s="396"/>
      <c r="G312" s="396" t="s">
        <v>99</v>
      </c>
      <c r="H312" s="396"/>
      <c r="L312" s="405"/>
      <c r="M312" s="405"/>
      <c r="N312" s="405"/>
    </row>
    <row r="313" spans="2:14" s="395" customFormat="1" ht="15" x14ac:dyDescent="0.25">
      <c r="B313" s="396"/>
      <c r="C313" s="396"/>
      <c r="D313" s="396"/>
      <c r="E313" s="396"/>
      <c r="F313" s="396"/>
      <c r="G313" s="396"/>
      <c r="H313" s="396"/>
      <c r="L313" s="405"/>
      <c r="M313" s="405"/>
      <c r="N313" s="405"/>
    </row>
    <row r="314" spans="2:14" s="395" customFormat="1" ht="15" x14ac:dyDescent="0.25">
      <c r="B314" s="395" t="s">
        <v>608</v>
      </c>
      <c r="C314" s="395" t="s">
        <v>609</v>
      </c>
      <c r="D314" s="395" t="s">
        <v>739</v>
      </c>
      <c r="G314" s="395" t="s">
        <v>608</v>
      </c>
      <c r="H314" s="395" t="s">
        <v>609</v>
      </c>
      <c r="I314" s="395" t="s">
        <v>740</v>
      </c>
      <c r="L314" s="405"/>
      <c r="M314" s="405"/>
      <c r="N314" s="405"/>
    </row>
    <row r="315" spans="2:14" s="395" customFormat="1" ht="15" x14ac:dyDescent="0.25">
      <c r="B315" s="396" t="s">
        <v>617</v>
      </c>
      <c r="C315" s="396"/>
      <c r="D315" s="402" t="s">
        <v>1066</v>
      </c>
      <c r="G315" s="396" t="s">
        <v>617</v>
      </c>
      <c r="H315" s="396"/>
      <c r="I315" s="402" t="s">
        <v>1066</v>
      </c>
      <c r="L315" s="405"/>
      <c r="M315" s="405"/>
      <c r="N315" s="405"/>
    </row>
    <row r="316" spans="2:14" x14ac:dyDescent="0.2">
      <c r="L316" s="361"/>
      <c r="N316" s="361"/>
    </row>
    <row r="317" spans="2:14" ht="18.75" x14ac:dyDescent="0.2">
      <c r="B317" s="368" t="s">
        <v>741</v>
      </c>
      <c r="C317" s="369"/>
      <c r="D317" s="370"/>
      <c r="E317" s="370"/>
      <c r="F317" s="370"/>
      <c r="G317" s="368"/>
      <c r="H317" s="368"/>
      <c r="L317" s="361"/>
      <c r="N317" s="361"/>
    </row>
    <row r="318" spans="2:14" ht="15" x14ac:dyDescent="0.2">
      <c r="B318" s="371" t="s">
        <v>37</v>
      </c>
      <c r="C318" s="369"/>
      <c r="D318" s="370"/>
      <c r="E318" s="370"/>
      <c r="F318" s="370"/>
      <c r="G318" s="371"/>
      <c r="H318" s="371"/>
      <c r="L318" s="361"/>
      <c r="N318" s="361"/>
    </row>
    <row r="319" spans="2:14" s="395" customFormat="1" ht="15" x14ac:dyDescent="0.25">
      <c r="B319" s="396" t="s">
        <v>742</v>
      </c>
      <c r="C319" s="396"/>
      <c r="D319" s="396"/>
      <c r="E319" s="396"/>
      <c r="F319" s="396"/>
      <c r="G319" s="396"/>
      <c r="H319" s="396"/>
      <c r="L319" s="405"/>
      <c r="M319" s="405"/>
      <c r="N319" s="405"/>
    </row>
    <row r="320" spans="2:14" s="395" customFormat="1" ht="15" x14ac:dyDescent="0.25">
      <c r="B320" s="403">
        <v>21107</v>
      </c>
      <c r="C320" s="396"/>
      <c r="D320" s="396"/>
      <c r="E320" s="396"/>
      <c r="F320" s="396"/>
      <c r="G320" s="396"/>
      <c r="H320" s="396"/>
      <c r="L320" s="405"/>
      <c r="M320" s="405"/>
      <c r="N320" s="405"/>
    </row>
    <row r="321" spans="2:14" s="395" customFormat="1" ht="15" x14ac:dyDescent="0.25">
      <c r="B321" s="396" t="s">
        <v>99</v>
      </c>
      <c r="C321" s="396"/>
      <c r="D321" s="396"/>
      <c r="E321" s="396"/>
      <c r="F321" s="396"/>
      <c r="G321" s="396"/>
      <c r="H321" s="396"/>
      <c r="L321" s="405"/>
      <c r="M321" s="405"/>
      <c r="N321" s="405"/>
    </row>
    <row r="322" spans="2:14" s="395" customFormat="1" ht="15" x14ac:dyDescent="0.25">
      <c r="B322" s="396"/>
      <c r="C322" s="396"/>
      <c r="D322" s="396"/>
      <c r="E322" s="396"/>
      <c r="F322" s="396"/>
      <c r="G322" s="396"/>
      <c r="H322" s="396"/>
      <c r="L322" s="405"/>
      <c r="M322" s="405"/>
      <c r="N322" s="405"/>
    </row>
    <row r="323" spans="2:14" s="395" customFormat="1" ht="15" x14ac:dyDescent="0.25">
      <c r="B323" s="395" t="s">
        <v>608</v>
      </c>
      <c r="C323" s="395" t="s">
        <v>609</v>
      </c>
      <c r="D323" s="395" t="s">
        <v>743</v>
      </c>
      <c r="L323" s="405"/>
      <c r="M323" s="405"/>
      <c r="N323" s="405"/>
    </row>
    <row r="324" spans="2:14" s="395" customFormat="1" ht="15" x14ac:dyDescent="0.25">
      <c r="B324" s="396" t="s">
        <v>617</v>
      </c>
      <c r="C324" s="396"/>
      <c r="D324" s="402" t="s">
        <v>1066</v>
      </c>
      <c r="G324" s="396"/>
      <c r="H324" s="396"/>
      <c r="I324" s="402"/>
      <c r="L324" s="405"/>
      <c r="M324" s="405"/>
      <c r="N324" s="405"/>
    </row>
    <row r="325" spans="2:14" ht="13.5" thickBot="1" x14ac:dyDescent="0.25">
      <c r="L325" s="361"/>
      <c r="N325" s="361"/>
    </row>
    <row r="326" spans="2:14" s="519" customFormat="1" ht="23.25" customHeight="1" thickBot="1" x14ac:dyDescent="0.3">
      <c r="B326" s="823" t="s">
        <v>1614</v>
      </c>
      <c r="C326" s="824"/>
      <c r="D326" s="824"/>
      <c r="E326" s="824"/>
      <c r="F326" s="824"/>
      <c r="G326" s="824"/>
      <c r="H326" s="824"/>
      <c r="I326" s="824"/>
      <c r="J326" s="824"/>
      <c r="K326" s="825"/>
      <c r="M326" s="521" t="s">
        <v>1495</v>
      </c>
    </row>
    <row r="327" spans="2:14" s="519" customFormat="1" ht="18.75" x14ac:dyDescent="0.25">
      <c r="B327" s="514" t="s">
        <v>1615</v>
      </c>
      <c r="C327" s="515"/>
      <c r="D327" s="516"/>
      <c r="E327" s="516"/>
      <c r="F327" s="516"/>
      <c r="G327" s="514"/>
      <c r="H327" s="515"/>
      <c r="I327" s="516"/>
      <c r="J327" s="516"/>
      <c r="K327" s="516"/>
      <c r="M327" s="521"/>
    </row>
    <row r="328" spans="2:14" s="519" customFormat="1" ht="15" x14ac:dyDescent="0.25">
      <c r="B328" s="517" t="s">
        <v>1616</v>
      </c>
      <c r="C328" s="515"/>
      <c r="D328" s="516"/>
      <c r="E328" s="516"/>
      <c r="F328" s="516"/>
      <c r="G328" s="517"/>
      <c r="H328" s="515"/>
      <c r="I328" s="516"/>
      <c r="J328" s="516"/>
      <c r="K328" s="516"/>
      <c r="M328" s="521"/>
    </row>
    <row r="329" spans="2:14" s="519" customFormat="1" ht="15" x14ac:dyDescent="0.25">
      <c r="B329" s="518" t="s">
        <v>1617</v>
      </c>
      <c r="C329" s="518"/>
      <c r="D329" s="518"/>
      <c r="E329" s="518"/>
      <c r="F329" s="518"/>
      <c r="G329" s="518"/>
      <c r="H329" s="518"/>
      <c r="I329" s="518"/>
      <c r="J329" s="518"/>
      <c r="K329" s="518"/>
      <c r="M329" s="521"/>
    </row>
    <row r="330" spans="2:14" s="519" customFormat="1" ht="15" x14ac:dyDescent="0.25">
      <c r="B330" s="518" t="s">
        <v>2196</v>
      </c>
      <c r="C330" s="518"/>
      <c r="D330" s="518"/>
      <c r="E330" s="518"/>
      <c r="F330" s="518"/>
      <c r="G330" s="518"/>
      <c r="H330" s="518"/>
      <c r="I330" s="518"/>
      <c r="J330" s="518"/>
      <c r="K330" s="518"/>
      <c r="M330" s="521"/>
    </row>
    <row r="331" spans="2:14" s="519" customFormat="1" ht="15" x14ac:dyDescent="0.25">
      <c r="B331" s="518" t="s">
        <v>1614</v>
      </c>
      <c r="C331" s="518"/>
      <c r="D331" s="518"/>
      <c r="E331" s="518"/>
      <c r="F331" s="518"/>
      <c r="G331" s="518"/>
      <c r="H331" s="518"/>
      <c r="I331" s="518"/>
      <c r="J331" s="518"/>
      <c r="K331" s="518"/>
      <c r="M331" s="521"/>
    </row>
    <row r="332" spans="2:14" s="519" customFormat="1" ht="15" x14ac:dyDescent="0.25">
      <c r="B332" s="518"/>
      <c r="C332" s="518"/>
      <c r="D332" s="518"/>
      <c r="E332" s="518"/>
      <c r="F332" s="518"/>
      <c r="G332" s="518"/>
      <c r="H332" s="518"/>
      <c r="I332" s="518"/>
      <c r="J332" s="518"/>
      <c r="K332" s="518"/>
      <c r="M332" s="521"/>
    </row>
    <row r="333" spans="2:14" s="519" customFormat="1" ht="15" x14ac:dyDescent="0.25">
      <c r="B333" s="519" t="s">
        <v>608</v>
      </c>
      <c r="C333" s="519" t="s">
        <v>609</v>
      </c>
      <c r="D333" s="519" t="s">
        <v>2197</v>
      </c>
      <c r="M333" s="521"/>
    </row>
    <row r="334" spans="2:14" s="519" customFormat="1" ht="15" x14ac:dyDescent="0.25">
      <c r="B334" s="518" t="s">
        <v>617</v>
      </c>
      <c r="C334" s="518"/>
      <c r="D334" s="377" t="s">
        <v>1618</v>
      </c>
      <c r="G334" s="377" t="s">
        <v>2198</v>
      </c>
      <c r="H334" s="518"/>
      <c r="I334" s="377"/>
      <c r="M334" s="521"/>
    </row>
    <row r="335" spans="2:14" ht="19.899999999999999" customHeight="1" thickBot="1" x14ac:dyDescent="0.25">
      <c r="L335" s="361"/>
      <c r="N335" s="361"/>
    </row>
    <row r="336" spans="2:14" ht="23.25" customHeight="1" thickBot="1" x14ac:dyDescent="0.25">
      <c r="B336" s="819" t="s">
        <v>352</v>
      </c>
      <c r="C336" s="820"/>
      <c r="D336" s="820"/>
      <c r="E336" s="820"/>
      <c r="F336" s="820"/>
      <c r="G336" s="820"/>
      <c r="H336" s="820"/>
      <c r="I336" s="820"/>
      <c r="J336" s="820"/>
      <c r="K336" s="821"/>
      <c r="L336" s="361"/>
      <c r="M336" s="361" t="s">
        <v>11</v>
      </c>
      <c r="N336" s="361"/>
    </row>
    <row r="337" spans="2:14" ht="18.75" x14ac:dyDescent="0.2">
      <c r="B337" s="368" t="s">
        <v>352</v>
      </c>
      <c r="C337" s="369"/>
      <c r="D337" s="370"/>
      <c r="E337" s="370"/>
      <c r="F337" s="370"/>
      <c r="G337" s="368"/>
      <c r="H337" s="369"/>
      <c r="I337" s="370"/>
      <c r="J337" s="370"/>
      <c r="K337" s="370"/>
      <c r="L337" s="361"/>
      <c r="N337" s="361"/>
    </row>
    <row r="338" spans="2:14" ht="15" x14ac:dyDescent="0.2">
      <c r="B338" s="371" t="s">
        <v>128</v>
      </c>
      <c r="C338" s="369"/>
      <c r="D338" s="370"/>
      <c r="E338" s="370"/>
      <c r="F338" s="370"/>
      <c r="G338" s="371"/>
      <c r="H338" s="369"/>
      <c r="I338" s="370"/>
      <c r="J338" s="370"/>
      <c r="K338" s="370"/>
      <c r="L338" s="361"/>
      <c r="N338" s="361"/>
    </row>
    <row r="339" spans="2:14" s="395" customFormat="1" ht="15" x14ac:dyDescent="0.25">
      <c r="B339" s="396" t="s">
        <v>744</v>
      </c>
      <c r="C339" s="396"/>
      <c r="D339" s="396"/>
      <c r="E339" s="396"/>
      <c r="F339" s="396"/>
      <c r="G339" s="396"/>
      <c r="H339" s="396"/>
      <c r="I339" s="396"/>
      <c r="J339" s="396"/>
      <c r="K339" s="396"/>
      <c r="L339" s="405"/>
      <c r="M339" s="405"/>
      <c r="N339" s="405"/>
    </row>
    <row r="340" spans="2:14" s="395" customFormat="1" ht="15" x14ac:dyDescent="0.25">
      <c r="B340" s="396" t="s">
        <v>745</v>
      </c>
      <c r="C340" s="396"/>
      <c r="D340" s="396"/>
      <c r="E340" s="396"/>
      <c r="F340" s="396"/>
      <c r="G340" s="396"/>
      <c r="H340" s="396"/>
      <c r="I340" s="396"/>
      <c r="J340" s="396"/>
      <c r="K340" s="396"/>
      <c r="L340" s="405"/>
      <c r="M340" s="405"/>
      <c r="N340" s="405"/>
    </row>
    <row r="341" spans="2:14" s="395" customFormat="1" ht="15" x14ac:dyDescent="0.25">
      <c r="B341" s="396" t="s">
        <v>352</v>
      </c>
      <c r="C341" s="396"/>
      <c r="D341" s="396"/>
      <c r="E341" s="396"/>
      <c r="F341" s="396"/>
      <c r="G341" s="396"/>
      <c r="H341" s="396"/>
      <c r="I341" s="396"/>
      <c r="J341" s="396"/>
      <c r="K341" s="396"/>
      <c r="L341" s="405"/>
      <c r="M341" s="405"/>
      <c r="N341" s="405"/>
    </row>
    <row r="342" spans="2:14" s="395" customFormat="1" ht="15" x14ac:dyDescent="0.25">
      <c r="B342" s="396"/>
      <c r="C342" s="396"/>
      <c r="D342" s="396"/>
      <c r="E342" s="396"/>
      <c r="F342" s="396"/>
      <c r="G342" s="396"/>
      <c r="H342" s="396"/>
      <c r="I342" s="396"/>
      <c r="J342" s="396"/>
      <c r="K342" s="396"/>
      <c r="L342" s="405"/>
      <c r="M342" s="405"/>
      <c r="N342" s="405"/>
    </row>
    <row r="343" spans="2:14" s="395" customFormat="1" ht="15" x14ac:dyDescent="0.25">
      <c r="B343" s="395" t="s">
        <v>608</v>
      </c>
      <c r="C343" s="395" t="s">
        <v>609</v>
      </c>
      <c r="D343" s="395" t="s">
        <v>746</v>
      </c>
      <c r="L343" s="405"/>
      <c r="M343" s="405"/>
      <c r="N343" s="405"/>
    </row>
    <row r="344" spans="2:14" s="395" customFormat="1" ht="15" x14ac:dyDescent="0.25">
      <c r="B344" s="396" t="s">
        <v>617</v>
      </c>
      <c r="C344" s="396"/>
      <c r="D344" s="404" t="s">
        <v>2128</v>
      </c>
      <c r="G344" s="396"/>
      <c r="H344" s="396"/>
      <c r="I344" s="402"/>
      <c r="L344" s="405"/>
      <c r="M344" s="405"/>
      <c r="N344" s="405"/>
    </row>
    <row r="345" spans="2:14" x14ac:dyDescent="0.2">
      <c r="L345" s="361"/>
      <c r="N345" s="361"/>
    </row>
    <row r="346" spans="2:14" ht="13.5" thickBot="1" x14ac:dyDescent="0.25">
      <c r="L346" s="361"/>
      <c r="N346" s="361"/>
    </row>
    <row r="347" spans="2:14" ht="23.25" customHeight="1" thickBot="1" x14ac:dyDescent="0.25">
      <c r="B347" s="819" t="s">
        <v>210</v>
      </c>
      <c r="C347" s="820"/>
      <c r="D347" s="820"/>
      <c r="E347" s="820"/>
      <c r="F347" s="820"/>
      <c r="G347" s="820"/>
      <c r="H347" s="820"/>
      <c r="I347" s="820"/>
      <c r="J347" s="820"/>
      <c r="K347" s="821"/>
      <c r="L347" s="361"/>
      <c r="M347" s="361" t="s">
        <v>12</v>
      </c>
      <c r="N347" s="361"/>
    </row>
    <row r="348" spans="2:14" ht="18.75" x14ac:dyDescent="0.2">
      <c r="B348" s="368" t="s">
        <v>747</v>
      </c>
      <c r="C348" s="369"/>
      <c r="D348" s="370"/>
      <c r="E348" s="370"/>
      <c r="F348" s="370"/>
      <c r="G348" s="368"/>
      <c r="H348" s="368"/>
      <c r="L348" s="361"/>
      <c r="N348" s="361"/>
    </row>
    <row r="349" spans="2:14" ht="15" x14ac:dyDescent="0.2">
      <c r="B349" s="371" t="s">
        <v>127</v>
      </c>
      <c r="C349" s="369"/>
      <c r="D349" s="370"/>
      <c r="E349" s="370"/>
      <c r="F349" s="370"/>
      <c r="G349" s="371"/>
      <c r="H349" s="371"/>
      <c r="L349" s="361"/>
      <c r="N349" s="361"/>
    </row>
    <row r="350" spans="2:14" s="395" customFormat="1" ht="15" x14ac:dyDescent="0.25">
      <c r="B350" s="396" t="s">
        <v>211</v>
      </c>
      <c r="C350" s="396"/>
      <c r="D350" s="396"/>
      <c r="E350" s="396"/>
      <c r="F350" s="396"/>
      <c r="G350" s="396"/>
      <c r="H350" s="396"/>
      <c r="L350" s="405"/>
      <c r="M350" s="405"/>
      <c r="N350" s="405"/>
    </row>
    <row r="351" spans="2:14" s="395" customFormat="1" ht="15" x14ac:dyDescent="0.25">
      <c r="B351" s="403">
        <v>1108</v>
      </c>
      <c r="C351" s="396"/>
      <c r="D351" s="396"/>
      <c r="E351" s="396"/>
      <c r="F351" s="396"/>
      <c r="G351" s="403"/>
      <c r="H351" s="396"/>
      <c r="L351" s="405"/>
      <c r="M351" s="405"/>
      <c r="N351" s="405"/>
    </row>
    <row r="352" spans="2:14" s="395" customFormat="1" ht="15" x14ac:dyDescent="0.25">
      <c r="B352" s="396" t="s">
        <v>210</v>
      </c>
      <c r="C352" s="396"/>
      <c r="D352" s="396"/>
      <c r="E352" s="396"/>
      <c r="F352" s="396"/>
      <c r="G352" s="396"/>
      <c r="H352" s="396"/>
      <c r="L352" s="405"/>
      <c r="M352" s="405"/>
      <c r="N352" s="405"/>
    </row>
    <row r="353" spans="2:14" s="395" customFormat="1" ht="15" x14ac:dyDescent="0.25">
      <c r="B353" s="396"/>
      <c r="C353" s="396"/>
      <c r="D353" s="396"/>
      <c r="E353" s="396"/>
      <c r="F353" s="396"/>
      <c r="G353" s="396"/>
      <c r="H353" s="396"/>
      <c r="L353" s="405"/>
      <c r="M353" s="405"/>
      <c r="N353" s="405"/>
    </row>
    <row r="354" spans="2:14" s="395" customFormat="1" ht="15" x14ac:dyDescent="0.25">
      <c r="B354" s="395" t="s">
        <v>608</v>
      </c>
      <c r="C354" s="395" t="s">
        <v>609</v>
      </c>
      <c r="D354" s="395" t="s">
        <v>748</v>
      </c>
      <c r="L354" s="405"/>
      <c r="M354" s="405"/>
      <c r="N354" s="405"/>
    </row>
    <row r="355" spans="2:14" s="395" customFormat="1" ht="15" x14ac:dyDescent="0.25">
      <c r="B355" s="396" t="s">
        <v>617</v>
      </c>
      <c r="C355" s="396"/>
      <c r="D355" s="402" t="s">
        <v>749</v>
      </c>
      <c r="G355" s="396"/>
      <c r="H355" s="396"/>
      <c r="I355" s="402"/>
      <c r="L355" s="405"/>
      <c r="M355" s="405"/>
      <c r="N355" s="405"/>
    </row>
    <row r="356" spans="2:14" ht="13.5" thickBot="1" x14ac:dyDescent="0.25">
      <c r="L356" s="361"/>
      <c r="N356" s="361"/>
    </row>
    <row r="357" spans="2:14" ht="23.25" customHeight="1" thickBot="1" x14ac:dyDescent="0.25">
      <c r="B357" s="819" t="s">
        <v>100</v>
      </c>
      <c r="C357" s="820"/>
      <c r="D357" s="820"/>
      <c r="E357" s="820"/>
      <c r="F357" s="820"/>
      <c r="G357" s="820"/>
      <c r="H357" s="820"/>
      <c r="I357" s="820"/>
      <c r="J357" s="820"/>
      <c r="K357" s="821"/>
      <c r="L357" s="361"/>
      <c r="M357" s="361" t="s">
        <v>487</v>
      </c>
      <c r="N357" s="361"/>
    </row>
    <row r="358" spans="2:14" ht="18.75" x14ac:dyDescent="0.2">
      <c r="B358" s="368" t="s">
        <v>750</v>
      </c>
      <c r="C358" s="369"/>
      <c r="D358" s="370"/>
      <c r="E358" s="370"/>
      <c r="F358" s="370"/>
      <c r="G358" s="368" t="s">
        <v>751</v>
      </c>
      <c r="H358" s="368"/>
      <c r="L358" s="361"/>
      <c r="N358" s="361"/>
    </row>
    <row r="359" spans="2:14" ht="15" x14ac:dyDescent="0.2">
      <c r="B359" s="371" t="s">
        <v>752</v>
      </c>
      <c r="C359" s="369"/>
      <c r="D359" s="370"/>
      <c r="E359" s="370"/>
      <c r="F359" s="370"/>
      <c r="G359" s="371" t="s">
        <v>752</v>
      </c>
      <c r="H359" s="371"/>
      <c r="L359" s="361"/>
      <c r="N359" s="361"/>
    </row>
    <row r="360" spans="2:14" s="395" customFormat="1" ht="15" x14ac:dyDescent="0.25">
      <c r="B360" s="396" t="s">
        <v>753</v>
      </c>
      <c r="C360" s="396"/>
      <c r="D360" s="396"/>
      <c r="E360" s="396"/>
      <c r="F360" s="396"/>
      <c r="G360" s="396" t="s">
        <v>754</v>
      </c>
      <c r="H360" s="396"/>
      <c r="L360" s="405"/>
      <c r="M360" s="405"/>
      <c r="N360" s="405"/>
    </row>
    <row r="361" spans="2:14" s="395" customFormat="1" ht="15" x14ac:dyDescent="0.25">
      <c r="B361" s="396" t="s">
        <v>1135</v>
      </c>
      <c r="C361" s="396"/>
      <c r="D361" s="396"/>
      <c r="E361" s="396"/>
      <c r="F361" s="396"/>
      <c r="G361" s="403" t="s">
        <v>1138</v>
      </c>
      <c r="H361" s="396"/>
      <c r="L361" s="405"/>
      <c r="M361" s="405"/>
      <c r="N361" s="405"/>
    </row>
    <row r="362" spans="2:14" s="395" customFormat="1" ht="15" x14ac:dyDescent="0.25">
      <c r="B362" s="396" t="s">
        <v>100</v>
      </c>
      <c r="C362" s="396"/>
      <c r="D362" s="396"/>
      <c r="E362" s="396"/>
      <c r="F362" s="396"/>
      <c r="G362" s="396" t="s">
        <v>100</v>
      </c>
      <c r="H362" s="396"/>
      <c r="L362" s="405"/>
      <c r="M362" s="405"/>
      <c r="N362" s="405"/>
    </row>
    <row r="363" spans="2:14" s="395" customFormat="1" ht="15" x14ac:dyDescent="0.25">
      <c r="B363" s="396"/>
      <c r="C363" s="396"/>
      <c r="D363" s="396"/>
      <c r="E363" s="396"/>
      <c r="F363" s="396"/>
      <c r="G363" s="396"/>
      <c r="H363" s="396"/>
      <c r="L363" s="405"/>
      <c r="M363" s="405"/>
      <c r="N363" s="405"/>
    </row>
    <row r="364" spans="2:14" s="395" customFormat="1" ht="15" x14ac:dyDescent="0.25">
      <c r="B364" s="395" t="s">
        <v>608</v>
      </c>
      <c r="C364" s="395" t="s">
        <v>609</v>
      </c>
      <c r="D364" s="395" t="s">
        <v>1136</v>
      </c>
      <c r="G364" s="395" t="s">
        <v>608</v>
      </c>
      <c r="H364" s="395" t="s">
        <v>609</v>
      </c>
      <c r="I364" s="395" t="s">
        <v>1139</v>
      </c>
      <c r="L364" s="405"/>
      <c r="M364" s="405"/>
      <c r="N364" s="405"/>
    </row>
    <row r="365" spans="2:14" s="395" customFormat="1" ht="15" x14ac:dyDescent="0.25">
      <c r="B365" s="396" t="s">
        <v>617</v>
      </c>
      <c r="C365" s="396"/>
      <c r="D365" s="402" t="s">
        <v>1137</v>
      </c>
      <c r="G365" s="396" t="s">
        <v>617</v>
      </c>
      <c r="H365" s="396"/>
      <c r="I365" s="402" t="s">
        <v>1140</v>
      </c>
      <c r="L365" s="405"/>
      <c r="M365" s="405"/>
      <c r="N365" s="405"/>
    </row>
    <row r="366" spans="2:14" x14ac:dyDescent="0.2">
      <c r="L366" s="361"/>
      <c r="N366" s="361"/>
    </row>
    <row r="367" spans="2:14" ht="18.75" x14ac:dyDescent="0.2">
      <c r="B367" s="368" t="s">
        <v>755</v>
      </c>
      <c r="C367" s="369"/>
      <c r="D367" s="370"/>
      <c r="E367" s="370"/>
      <c r="F367" s="370"/>
      <c r="G367" s="368" t="s">
        <v>756</v>
      </c>
      <c r="H367" s="368"/>
      <c r="L367" s="361"/>
      <c r="N367" s="361"/>
    </row>
    <row r="368" spans="2:14" ht="15" x14ac:dyDescent="0.2">
      <c r="B368" s="371" t="s">
        <v>752</v>
      </c>
      <c r="C368" s="369"/>
      <c r="D368" s="370"/>
      <c r="E368" s="370"/>
      <c r="F368" s="370"/>
      <c r="G368" s="371" t="s">
        <v>752</v>
      </c>
      <c r="H368" s="371"/>
      <c r="L368" s="361"/>
      <c r="N368" s="361"/>
    </row>
    <row r="369" spans="2:14" s="395" customFormat="1" ht="15" x14ac:dyDescent="0.25">
      <c r="B369" s="396" t="s">
        <v>757</v>
      </c>
      <c r="C369" s="396"/>
      <c r="D369" s="396"/>
      <c r="E369" s="396"/>
      <c r="F369" s="396"/>
      <c r="G369" s="396" t="s">
        <v>1142</v>
      </c>
      <c r="H369" s="396"/>
      <c r="L369" s="405"/>
      <c r="M369" s="405"/>
      <c r="N369" s="405"/>
    </row>
    <row r="370" spans="2:14" s="395" customFormat="1" ht="15" x14ac:dyDescent="0.25">
      <c r="B370" s="396" t="s">
        <v>758</v>
      </c>
      <c r="C370" s="396"/>
      <c r="D370" s="396"/>
      <c r="E370" s="396"/>
      <c r="F370" s="396"/>
      <c r="G370" s="403" t="s">
        <v>1141</v>
      </c>
      <c r="H370" s="396"/>
      <c r="L370" s="405"/>
      <c r="M370" s="405"/>
      <c r="N370" s="405"/>
    </row>
    <row r="371" spans="2:14" s="395" customFormat="1" ht="15" x14ac:dyDescent="0.25">
      <c r="B371" s="396" t="s">
        <v>100</v>
      </c>
      <c r="C371" s="396"/>
      <c r="D371" s="396"/>
      <c r="E371" s="396"/>
      <c r="F371" s="396"/>
      <c r="G371" s="396" t="s">
        <v>100</v>
      </c>
      <c r="H371" s="396"/>
      <c r="L371" s="405"/>
      <c r="M371" s="405"/>
      <c r="N371" s="405"/>
    </row>
    <row r="372" spans="2:14" s="395" customFormat="1" ht="15" x14ac:dyDescent="0.25">
      <c r="B372" s="396"/>
      <c r="C372" s="396"/>
      <c r="D372" s="396"/>
      <c r="E372" s="396"/>
      <c r="F372" s="396"/>
      <c r="G372" s="396"/>
      <c r="H372" s="396"/>
      <c r="L372" s="405"/>
      <c r="M372" s="405"/>
      <c r="N372" s="405"/>
    </row>
    <row r="373" spans="2:14" s="395" customFormat="1" ht="15" x14ac:dyDescent="0.25">
      <c r="B373" s="395" t="s">
        <v>608</v>
      </c>
      <c r="C373" s="395" t="s">
        <v>609</v>
      </c>
      <c r="D373" s="395" t="s">
        <v>1145</v>
      </c>
      <c r="G373" s="395" t="s">
        <v>608</v>
      </c>
      <c r="H373" s="395" t="s">
        <v>609</v>
      </c>
      <c r="I373" s="395" t="s">
        <v>1143</v>
      </c>
      <c r="L373" s="405"/>
      <c r="M373" s="405"/>
      <c r="N373" s="405"/>
    </row>
    <row r="374" spans="2:14" s="395" customFormat="1" ht="15" x14ac:dyDescent="0.25">
      <c r="B374" s="396" t="s">
        <v>617</v>
      </c>
      <c r="C374" s="396"/>
      <c r="D374" s="402" t="s">
        <v>1114</v>
      </c>
      <c r="G374" s="396" t="s">
        <v>617</v>
      </c>
      <c r="H374" s="396"/>
      <c r="I374" s="402" t="s">
        <v>1144</v>
      </c>
      <c r="L374" s="405"/>
      <c r="M374" s="405"/>
      <c r="N374" s="405"/>
    </row>
    <row r="375" spans="2:14" x14ac:dyDescent="0.2">
      <c r="L375" s="361"/>
      <c r="N375" s="361"/>
    </row>
    <row r="376" spans="2:14" ht="18.75" x14ac:dyDescent="0.2">
      <c r="B376" s="368" t="s">
        <v>759</v>
      </c>
      <c r="C376" s="369"/>
      <c r="D376" s="370"/>
      <c r="E376" s="370"/>
      <c r="F376" s="370"/>
      <c r="G376" s="368" t="s">
        <v>760</v>
      </c>
      <c r="H376" s="368"/>
      <c r="L376" s="361"/>
      <c r="N376" s="361"/>
    </row>
    <row r="377" spans="2:14" ht="15" x14ac:dyDescent="0.2">
      <c r="B377" s="371" t="s">
        <v>752</v>
      </c>
      <c r="C377" s="369"/>
      <c r="D377" s="370"/>
      <c r="E377" s="370"/>
      <c r="F377" s="370"/>
      <c r="G377" s="371" t="s">
        <v>752</v>
      </c>
      <c r="H377" s="371"/>
      <c r="L377" s="361"/>
      <c r="N377" s="361"/>
    </row>
    <row r="378" spans="2:14" s="395" customFormat="1" ht="15" x14ac:dyDescent="0.25">
      <c r="B378" s="396" t="s">
        <v>761</v>
      </c>
      <c r="C378" s="396"/>
      <c r="D378" s="396"/>
      <c r="E378" s="396"/>
      <c r="F378" s="396"/>
      <c r="G378" s="396" t="s">
        <v>1147</v>
      </c>
      <c r="H378" s="396"/>
      <c r="L378" s="405"/>
      <c r="M378" s="405"/>
      <c r="N378" s="405"/>
    </row>
    <row r="379" spans="2:14" s="395" customFormat="1" ht="15" x14ac:dyDescent="0.25">
      <c r="B379" s="396" t="s">
        <v>762</v>
      </c>
      <c r="C379" s="396"/>
      <c r="D379" s="396"/>
      <c r="E379" s="396"/>
      <c r="F379" s="396"/>
      <c r="G379" s="403" t="s">
        <v>1148</v>
      </c>
      <c r="H379" s="396"/>
      <c r="L379" s="405"/>
      <c r="M379" s="405"/>
      <c r="N379" s="405"/>
    </row>
    <row r="380" spans="2:14" s="395" customFormat="1" ht="15" x14ac:dyDescent="0.25">
      <c r="B380" s="396" t="s">
        <v>100</v>
      </c>
      <c r="C380" s="396"/>
      <c r="D380" s="396"/>
      <c r="E380" s="396"/>
      <c r="F380" s="396"/>
      <c r="G380" s="396" t="s">
        <v>100</v>
      </c>
      <c r="H380" s="396"/>
      <c r="L380" s="405"/>
      <c r="M380" s="405"/>
      <c r="N380" s="405"/>
    </row>
    <row r="381" spans="2:14" s="395" customFormat="1" ht="15" x14ac:dyDescent="0.25">
      <c r="B381" s="396"/>
      <c r="C381" s="396"/>
      <c r="D381" s="396"/>
      <c r="E381" s="396"/>
      <c r="F381" s="396"/>
      <c r="G381" s="396"/>
      <c r="H381" s="396"/>
      <c r="L381" s="405"/>
      <c r="M381" s="405"/>
      <c r="N381" s="405"/>
    </row>
    <row r="382" spans="2:14" s="395" customFormat="1" ht="15" x14ac:dyDescent="0.25">
      <c r="B382" s="395" t="s">
        <v>608</v>
      </c>
      <c r="C382" s="395" t="s">
        <v>609</v>
      </c>
      <c r="D382" s="395" t="s">
        <v>1146</v>
      </c>
      <c r="G382" s="395" t="s">
        <v>608</v>
      </c>
      <c r="H382" s="395" t="s">
        <v>609</v>
      </c>
      <c r="I382" s="395" t="s">
        <v>1149</v>
      </c>
      <c r="L382" s="405"/>
      <c r="M382" s="405"/>
      <c r="N382" s="405"/>
    </row>
    <row r="383" spans="2:14" s="395" customFormat="1" ht="15" x14ac:dyDescent="0.25">
      <c r="B383" s="396" t="s">
        <v>617</v>
      </c>
      <c r="C383" s="396"/>
      <c r="D383" s="402" t="s">
        <v>1115</v>
      </c>
      <c r="G383" s="396" t="s">
        <v>617</v>
      </c>
      <c r="H383" s="396"/>
      <c r="I383" s="402" t="s">
        <v>1150</v>
      </c>
      <c r="L383" s="405"/>
      <c r="M383" s="405"/>
      <c r="N383" s="405"/>
    </row>
    <row r="384" spans="2:14" x14ac:dyDescent="0.2">
      <c r="L384" s="361"/>
      <c r="N384" s="361"/>
    </row>
    <row r="385" spans="2:14" ht="18.75" x14ac:dyDescent="0.2">
      <c r="B385" s="368" t="s">
        <v>763</v>
      </c>
      <c r="C385" s="369"/>
      <c r="D385" s="370"/>
      <c r="E385" s="370"/>
      <c r="F385" s="370"/>
      <c r="G385" s="368" t="s">
        <v>764</v>
      </c>
      <c r="H385" s="368"/>
      <c r="L385" s="361"/>
      <c r="N385" s="361"/>
    </row>
    <row r="386" spans="2:14" ht="15" x14ac:dyDescent="0.2">
      <c r="B386" s="371" t="s">
        <v>752</v>
      </c>
      <c r="C386" s="369"/>
      <c r="D386" s="370"/>
      <c r="E386" s="370"/>
      <c r="F386" s="370"/>
      <c r="G386" s="371" t="s">
        <v>752</v>
      </c>
      <c r="H386" s="371"/>
      <c r="L386" s="361"/>
      <c r="N386" s="361"/>
    </row>
    <row r="387" spans="2:14" s="395" customFormat="1" ht="15" x14ac:dyDescent="0.25">
      <c r="B387" s="396" t="s">
        <v>765</v>
      </c>
      <c r="C387" s="396"/>
      <c r="D387" s="396"/>
      <c r="E387" s="396"/>
      <c r="F387" s="396"/>
      <c r="G387" s="396" t="s">
        <v>1152</v>
      </c>
      <c r="H387" s="396"/>
      <c r="L387" s="405"/>
      <c r="M387" s="405"/>
      <c r="N387" s="405"/>
    </row>
    <row r="388" spans="2:14" s="395" customFormat="1" ht="15" x14ac:dyDescent="0.25">
      <c r="B388" s="396" t="s">
        <v>766</v>
      </c>
      <c r="C388" s="396"/>
      <c r="D388" s="396"/>
      <c r="E388" s="396"/>
      <c r="F388" s="396"/>
      <c r="G388" s="403" t="s">
        <v>1153</v>
      </c>
      <c r="H388" s="396"/>
      <c r="L388" s="405"/>
      <c r="M388" s="405"/>
      <c r="N388" s="405"/>
    </row>
    <row r="389" spans="2:14" s="395" customFormat="1" ht="15" x14ac:dyDescent="0.25">
      <c r="B389" s="396" t="s">
        <v>100</v>
      </c>
      <c r="C389" s="396"/>
      <c r="D389" s="396"/>
      <c r="E389" s="396"/>
      <c r="F389" s="396"/>
      <c r="G389" s="396" t="s">
        <v>100</v>
      </c>
      <c r="H389" s="396"/>
      <c r="L389" s="405"/>
      <c r="M389" s="405"/>
      <c r="N389" s="405"/>
    </row>
    <row r="390" spans="2:14" s="395" customFormat="1" ht="15" x14ac:dyDescent="0.25">
      <c r="B390" s="396"/>
      <c r="C390" s="396"/>
      <c r="D390" s="396"/>
      <c r="E390" s="396"/>
      <c r="F390" s="396"/>
      <c r="G390" s="396"/>
      <c r="H390" s="396"/>
      <c r="L390" s="405"/>
      <c r="M390" s="405"/>
      <c r="N390" s="405"/>
    </row>
    <row r="391" spans="2:14" s="395" customFormat="1" ht="15" x14ac:dyDescent="0.25">
      <c r="B391" s="395" t="s">
        <v>608</v>
      </c>
      <c r="C391" s="395" t="s">
        <v>609</v>
      </c>
      <c r="D391" s="395" t="s">
        <v>1151</v>
      </c>
      <c r="G391" s="395" t="s">
        <v>608</v>
      </c>
      <c r="H391" s="395" t="s">
        <v>609</v>
      </c>
      <c r="I391" s="395" t="s">
        <v>1154</v>
      </c>
      <c r="L391" s="405"/>
      <c r="M391" s="405"/>
      <c r="N391" s="405"/>
    </row>
    <row r="392" spans="2:14" s="395" customFormat="1" ht="15" x14ac:dyDescent="0.25">
      <c r="B392" s="396" t="s">
        <v>617</v>
      </c>
      <c r="C392" s="396"/>
      <c r="D392" s="402" t="s">
        <v>1116</v>
      </c>
      <c r="G392" s="396" t="s">
        <v>617</v>
      </c>
      <c r="H392" s="396"/>
      <c r="I392" s="402" t="s">
        <v>1117</v>
      </c>
      <c r="L392" s="405"/>
      <c r="M392" s="405"/>
      <c r="N392" s="405"/>
    </row>
    <row r="393" spans="2:14" x14ac:dyDescent="0.2">
      <c r="L393" s="361"/>
      <c r="N393" s="361"/>
    </row>
    <row r="394" spans="2:14" ht="18.75" x14ac:dyDescent="0.2">
      <c r="B394" s="368" t="s">
        <v>767</v>
      </c>
      <c r="C394" s="369"/>
      <c r="D394" s="370"/>
      <c r="E394" s="370"/>
      <c r="F394" s="370"/>
      <c r="G394" s="368" t="s">
        <v>768</v>
      </c>
      <c r="H394" s="368"/>
      <c r="L394" s="361"/>
      <c r="N394" s="361"/>
    </row>
    <row r="395" spans="2:14" ht="15" x14ac:dyDescent="0.2">
      <c r="B395" s="371" t="s">
        <v>752</v>
      </c>
      <c r="C395" s="369"/>
      <c r="D395" s="370"/>
      <c r="E395" s="370"/>
      <c r="F395" s="370"/>
      <c r="G395" s="371" t="s">
        <v>752</v>
      </c>
      <c r="H395" s="371"/>
      <c r="L395" s="361"/>
      <c r="N395" s="361"/>
    </row>
    <row r="396" spans="2:14" s="395" customFormat="1" ht="15" x14ac:dyDescent="0.25">
      <c r="B396" s="396" t="s">
        <v>769</v>
      </c>
      <c r="C396" s="396"/>
      <c r="D396" s="396"/>
      <c r="E396" s="396"/>
      <c r="F396" s="396"/>
      <c r="G396" s="396" t="s">
        <v>1156</v>
      </c>
      <c r="H396" s="396"/>
      <c r="L396" s="405"/>
      <c r="M396" s="405"/>
      <c r="N396" s="405"/>
    </row>
    <row r="397" spans="2:14" s="395" customFormat="1" ht="15" x14ac:dyDescent="0.25">
      <c r="B397" s="396" t="s">
        <v>770</v>
      </c>
      <c r="C397" s="396"/>
      <c r="D397" s="396"/>
      <c r="E397" s="396"/>
      <c r="F397" s="396"/>
      <c r="G397" s="403" t="s">
        <v>1157</v>
      </c>
      <c r="H397" s="396"/>
      <c r="L397" s="405"/>
      <c r="M397" s="405"/>
      <c r="N397" s="405"/>
    </row>
    <row r="398" spans="2:14" s="395" customFormat="1" ht="15" x14ac:dyDescent="0.25">
      <c r="B398" s="396" t="s">
        <v>100</v>
      </c>
      <c r="C398" s="396"/>
      <c r="D398" s="396"/>
      <c r="E398" s="396"/>
      <c r="F398" s="396"/>
      <c r="G398" s="396" t="s">
        <v>100</v>
      </c>
      <c r="H398" s="396"/>
      <c r="L398" s="405"/>
      <c r="M398" s="405"/>
      <c r="N398" s="405"/>
    </row>
    <row r="399" spans="2:14" s="395" customFormat="1" ht="15" x14ac:dyDescent="0.25">
      <c r="B399" s="396"/>
      <c r="C399" s="396"/>
      <c r="D399" s="396"/>
      <c r="E399" s="396"/>
      <c r="F399" s="396"/>
      <c r="G399" s="396"/>
      <c r="H399" s="396"/>
      <c r="L399" s="405"/>
      <c r="M399" s="405"/>
      <c r="N399" s="405"/>
    </row>
    <row r="400" spans="2:14" s="395" customFormat="1" ht="15" x14ac:dyDescent="0.25">
      <c r="B400" s="395" t="s">
        <v>608</v>
      </c>
      <c r="C400" s="395" t="s">
        <v>609</v>
      </c>
      <c r="D400" s="395" t="s">
        <v>1155</v>
      </c>
      <c r="G400" s="395" t="s">
        <v>608</v>
      </c>
      <c r="H400" s="395" t="s">
        <v>609</v>
      </c>
      <c r="I400" s="395" t="s">
        <v>1158</v>
      </c>
      <c r="L400" s="405"/>
      <c r="M400" s="405"/>
      <c r="N400" s="405"/>
    </row>
    <row r="401" spans="2:14" s="395" customFormat="1" ht="15" x14ac:dyDescent="0.25">
      <c r="B401" s="396" t="s">
        <v>617</v>
      </c>
      <c r="C401" s="396"/>
      <c r="D401" s="402" t="s">
        <v>1118</v>
      </c>
      <c r="G401" s="396" t="s">
        <v>617</v>
      </c>
      <c r="H401" s="396"/>
      <c r="I401" s="402" t="s">
        <v>1119</v>
      </c>
      <c r="L401" s="405"/>
      <c r="M401" s="405"/>
      <c r="N401" s="405"/>
    </row>
    <row r="402" spans="2:14" ht="13.5" thickBot="1" x14ac:dyDescent="0.25">
      <c r="L402" s="361"/>
      <c r="N402" s="361"/>
    </row>
    <row r="403" spans="2:14" ht="23.25" customHeight="1" thickBot="1" x14ac:dyDescent="0.25">
      <c r="B403" s="819" t="s">
        <v>101</v>
      </c>
      <c r="C403" s="820"/>
      <c r="D403" s="820"/>
      <c r="E403" s="820"/>
      <c r="F403" s="820"/>
      <c r="G403" s="820"/>
      <c r="H403" s="820"/>
      <c r="I403" s="820"/>
      <c r="J403" s="820"/>
      <c r="K403" s="821"/>
      <c r="L403" s="361"/>
      <c r="M403" s="361" t="s">
        <v>167</v>
      </c>
      <c r="N403" s="361"/>
    </row>
    <row r="404" spans="2:14" ht="18.75" x14ac:dyDescent="0.2">
      <c r="B404" s="368" t="s">
        <v>771</v>
      </c>
      <c r="C404" s="369"/>
      <c r="D404" s="370"/>
      <c r="E404" s="370"/>
      <c r="F404" s="370"/>
      <c r="G404" s="368" t="s">
        <v>772</v>
      </c>
      <c r="H404" s="368"/>
      <c r="L404" s="361"/>
      <c r="N404" s="361"/>
    </row>
    <row r="405" spans="2:14" ht="15" x14ac:dyDescent="0.2">
      <c r="B405" s="371" t="s">
        <v>773</v>
      </c>
      <c r="C405" s="369"/>
      <c r="D405" s="370"/>
      <c r="E405" s="370"/>
      <c r="F405" s="370"/>
      <c r="G405" s="371" t="s">
        <v>773</v>
      </c>
      <c r="H405" s="371"/>
      <c r="L405" s="361"/>
      <c r="N405" s="361"/>
    </row>
    <row r="406" spans="2:14" s="395" customFormat="1" ht="15" x14ac:dyDescent="0.25">
      <c r="B406" s="396" t="s">
        <v>774</v>
      </c>
      <c r="C406" s="396"/>
      <c r="D406" s="396"/>
      <c r="E406" s="396"/>
      <c r="F406" s="396"/>
      <c r="G406" s="396" t="s">
        <v>775</v>
      </c>
      <c r="H406" s="396"/>
      <c r="L406" s="405"/>
      <c r="M406" s="405"/>
      <c r="N406" s="405"/>
    </row>
    <row r="407" spans="2:14" s="395" customFormat="1" ht="15" x14ac:dyDescent="0.25">
      <c r="B407" s="396" t="s">
        <v>776</v>
      </c>
      <c r="C407" s="396"/>
      <c r="D407" s="396"/>
      <c r="E407" s="396"/>
      <c r="F407" s="396"/>
      <c r="G407" s="403" t="s">
        <v>777</v>
      </c>
      <c r="H407" s="396"/>
      <c r="L407" s="405"/>
      <c r="M407" s="405"/>
      <c r="N407" s="405"/>
    </row>
    <row r="408" spans="2:14" s="395" customFormat="1" ht="15" x14ac:dyDescent="0.25">
      <c r="B408" s="396" t="s">
        <v>101</v>
      </c>
      <c r="C408" s="396"/>
      <c r="D408" s="396"/>
      <c r="E408" s="396"/>
      <c r="F408" s="396"/>
      <c r="G408" s="396" t="s">
        <v>101</v>
      </c>
      <c r="H408" s="396"/>
      <c r="L408" s="405"/>
      <c r="M408" s="405"/>
      <c r="N408" s="405"/>
    </row>
    <row r="409" spans="2:14" s="395" customFormat="1" ht="15" x14ac:dyDescent="0.25">
      <c r="B409" s="396"/>
      <c r="C409" s="396"/>
      <c r="D409" s="396"/>
      <c r="E409" s="396"/>
      <c r="F409" s="396"/>
      <c r="G409" s="396"/>
      <c r="H409" s="396"/>
      <c r="L409" s="405"/>
      <c r="M409" s="405"/>
      <c r="N409" s="405"/>
    </row>
    <row r="410" spans="2:14" s="395" customFormat="1" ht="15" x14ac:dyDescent="0.25">
      <c r="B410" s="395" t="s">
        <v>608</v>
      </c>
      <c r="C410" s="395" t="s">
        <v>609</v>
      </c>
      <c r="D410" s="395" t="s">
        <v>778</v>
      </c>
      <c r="G410" s="395" t="s">
        <v>608</v>
      </c>
      <c r="H410" s="395" t="s">
        <v>609</v>
      </c>
      <c r="I410" s="395" t="s">
        <v>779</v>
      </c>
      <c r="L410" s="405"/>
      <c r="M410" s="405"/>
      <c r="N410" s="405"/>
    </row>
    <row r="411" spans="2:14" s="395" customFormat="1" ht="15" x14ac:dyDescent="0.25">
      <c r="B411" s="396" t="s">
        <v>617</v>
      </c>
      <c r="C411" s="396"/>
      <c r="D411" s="402" t="s">
        <v>1101</v>
      </c>
      <c r="G411" s="396" t="s">
        <v>617</v>
      </c>
      <c r="H411" s="396"/>
      <c r="I411" s="402" t="s">
        <v>780</v>
      </c>
      <c r="L411" s="405"/>
      <c r="M411" s="405"/>
      <c r="N411" s="405"/>
    </row>
    <row r="412" spans="2:14" ht="13.5" thickBot="1" x14ac:dyDescent="0.25">
      <c r="B412" s="367"/>
      <c r="C412" s="367"/>
      <c r="D412" s="372"/>
      <c r="G412" s="367"/>
      <c r="H412" s="367"/>
      <c r="I412" s="372"/>
      <c r="L412" s="361"/>
      <c r="N412" s="361"/>
    </row>
    <row r="413" spans="2:14" ht="27" thickBot="1" x14ac:dyDescent="0.25">
      <c r="B413" s="823" t="s">
        <v>1656</v>
      </c>
      <c r="C413" s="824"/>
      <c r="D413" s="824"/>
      <c r="E413" s="824"/>
      <c r="F413" s="824"/>
      <c r="G413" s="824"/>
      <c r="H413" s="824"/>
      <c r="I413" s="824"/>
      <c r="J413" s="824"/>
      <c r="K413" s="825"/>
      <c r="L413" s="361"/>
      <c r="N413" s="361"/>
    </row>
    <row r="414" spans="2:14" ht="18.75" x14ac:dyDescent="0.25">
      <c r="B414" s="514" t="s">
        <v>1657</v>
      </c>
      <c r="C414" s="515"/>
      <c r="D414" s="516"/>
      <c r="E414" s="516"/>
      <c r="F414" s="516"/>
      <c r="G414" s="514"/>
      <c r="H414" s="514"/>
      <c r="I414" s="519"/>
      <c r="J414" s="519"/>
      <c r="K414" s="519"/>
      <c r="L414" s="361"/>
      <c r="N414" s="361"/>
    </row>
    <row r="415" spans="2:14" ht="15" x14ac:dyDescent="0.25">
      <c r="B415" s="517" t="s">
        <v>2033</v>
      </c>
      <c r="C415" s="515"/>
      <c r="D415" s="516"/>
      <c r="E415" s="516"/>
      <c r="F415" s="516"/>
      <c r="G415" s="517"/>
      <c r="H415" s="517"/>
      <c r="I415" s="519"/>
      <c r="J415" s="519"/>
      <c r="K415" s="519"/>
      <c r="L415" s="361"/>
      <c r="N415" s="361"/>
    </row>
    <row r="416" spans="2:14" ht="15" x14ac:dyDescent="0.25">
      <c r="B416" s="518" t="s">
        <v>2032</v>
      </c>
      <c r="C416" s="518"/>
      <c r="D416" s="518"/>
      <c r="E416" s="518"/>
      <c r="F416" s="518"/>
      <c r="G416" s="518"/>
      <c r="H416" s="518"/>
      <c r="I416" s="519"/>
      <c r="J416" s="519"/>
      <c r="K416" s="519"/>
      <c r="L416" s="361"/>
      <c r="N416" s="361"/>
    </row>
    <row r="417" spans="2:14" ht="15" x14ac:dyDescent="0.25">
      <c r="B417" s="522" t="s">
        <v>2034</v>
      </c>
      <c r="C417" s="518"/>
      <c r="D417" s="518"/>
      <c r="E417" s="518"/>
      <c r="F417" s="518"/>
      <c r="G417" s="522"/>
      <c r="H417" s="518"/>
      <c r="I417" s="519"/>
      <c r="J417" s="519"/>
      <c r="K417" s="519"/>
      <c r="L417" s="361"/>
      <c r="N417" s="361"/>
    </row>
    <row r="418" spans="2:14" ht="15" x14ac:dyDescent="0.25">
      <c r="B418" s="518" t="s">
        <v>2035</v>
      </c>
      <c r="C418" s="518"/>
      <c r="D418" s="518"/>
      <c r="E418" s="518"/>
      <c r="F418" s="518"/>
      <c r="G418" s="518"/>
      <c r="H418" s="518"/>
      <c r="I418" s="519"/>
      <c r="J418" s="519"/>
      <c r="K418" s="519"/>
      <c r="L418" s="361"/>
      <c r="N418" s="361"/>
    </row>
    <row r="419" spans="2:14" ht="15" x14ac:dyDescent="0.25">
      <c r="B419" s="518"/>
      <c r="C419" s="518"/>
      <c r="D419" s="518"/>
      <c r="E419" s="518"/>
      <c r="F419" s="518"/>
      <c r="G419" s="518"/>
      <c r="H419" s="518"/>
      <c r="I419" s="519"/>
      <c r="J419" s="519"/>
      <c r="K419" s="519"/>
      <c r="L419" s="361"/>
      <c r="N419" s="361"/>
    </row>
    <row r="420" spans="2:14" ht="15" x14ac:dyDescent="0.25">
      <c r="B420" s="519" t="s">
        <v>608</v>
      </c>
      <c r="C420" s="519" t="s">
        <v>609</v>
      </c>
      <c r="D420" s="519" t="s">
        <v>1658</v>
      </c>
      <c r="E420" s="519"/>
      <c r="F420" s="519"/>
      <c r="G420" s="519"/>
      <c r="H420" s="519"/>
      <c r="I420" s="519"/>
      <c r="J420" s="519"/>
      <c r="K420" s="519"/>
      <c r="L420" s="361"/>
      <c r="N420" s="361"/>
    </row>
    <row r="421" spans="2:14" ht="15" x14ac:dyDescent="0.25">
      <c r="B421" s="518" t="s">
        <v>617</v>
      </c>
      <c r="C421" s="518"/>
      <c r="D421" s="377" t="s">
        <v>1659</v>
      </c>
      <c r="E421" s="519"/>
      <c r="F421" s="519"/>
      <c r="G421" s="518"/>
      <c r="H421" s="518"/>
      <c r="I421" s="377"/>
      <c r="J421" s="519"/>
      <c r="K421" s="519"/>
      <c r="L421" s="361"/>
      <c r="N421" s="361"/>
    </row>
    <row r="422" spans="2:14" ht="13.5" thickBot="1" x14ac:dyDescent="0.25">
      <c r="L422" s="361"/>
      <c r="N422" s="361"/>
    </row>
    <row r="423" spans="2:14" ht="23.25" customHeight="1" thickBot="1" x14ac:dyDescent="0.25">
      <c r="B423" s="819" t="s">
        <v>509</v>
      </c>
      <c r="C423" s="820"/>
      <c r="D423" s="820"/>
      <c r="E423" s="820"/>
      <c r="F423" s="820"/>
      <c r="G423" s="820"/>
      <c r="H423" s="820"/>
      <c r="I423" s="820"/>
      <c r="J423" s="820"/>
      <c r="K423" s="821"/>
      <c r="L423" s="361"/>
      <c r="M423" s="361" t="s">
        <v>423</v>
      </c>
      <c r="N423" s="361"/>
    </row>
    <row r="424" spans="2:14" ht="18.75" x14ac:dyDescent="0.2">
      <c r="B424" s="368" t="s">
        <v>781</v>
      </c>
      <c r="C424" s="369"/>
      <c r="D424" s="370"/>
      <c r="E424" s="370"/>
      <c r="F424" s="370"/>
      <c r="G424" s="368" t="s">
        <v>782</v>
      </c>
      <c r="H424" s="368"/>
      <c r="L424" s="361"/>
      <c r="N424" s="361"/>
    </row>
    <row r="425" spans="2:14" ht="15" x14ac:dyDescent="0.2">
      <c r="B425" s="371" t="s">
        <v>783</v>
      </c>
      <c r="C425" s="369"/>
      <c r="D425" s="370"/>
      <c r="E425" s="370"/>
      <c r="F425" s="370"/>
      <c r="G425" s="371" t="s">
        <v>783</v>
      </c>
      <c r="H425" s="371"/>
      <c r="L425" s="361"/>
      <c r="N425" s="361"/>
    </row>
    <row r="426" spans="2:14" ht="15" x14ac:dyDescent="0.25">
      <c r="B426" s="396" t="s">
        <v>784</v>
      </c>
      <c r="C426" s="396"/>
      <c r="D426" s="396"/>
      <c r="E426" s="367"/>
      <c r="F426" s="367"/>
      <c r="G426" s="396" t="s">
        <v>785</v>
      </c>
      <c r="H426" s="396"/>
      <c r="I426" s="395"/>
      <c r="L426" s="361"/>
      <c r="N426" s="361"/>
    </row>
    <row r="427" spans="2:14" ht="15" x14ac:dyDescent="0.25">
      <c r="B427" s="396" t="s">
        <v>786</v>
      </c>
      <c r="C427" s="396"/>
      <c r="D427" s="396"/>
      <c r="E427" s="367"/>
      <c r="F427" s="367"/>
      <c r="G427" s="403">
        <v>31019</v>
      </c>
      <c r="H427" s="396"/>
      <c r="I427" s="395"/>
      <c r="L427" s="361"/>
      <c r="N427" s="361"/>
    </row>
    <row r="428" spans="2:14" ht="15" x14ac:dyDescent="0.25">
      <c r="B428" s="396" t="s">
        <v>509</v>
      </c>
      <c r="C428" s="396"/>
      <c r="D428" s="396"/>
      <c r="E428" s="367"/>
      <c r="F428" s="367"/>
      <c r="G428" s="396" t="s">
        <v>509</v>
      </c>
      <c r="H428" s="396"/>
      <c r="I428" s="395"/>
      <c r="L428" s="361"/>
      <c r="N428" s="361"/>
    </row>
    <row r="429" spans="2:14" ht="15" x14ac:dyDescent="0.25">
      <c r="B429" s="396"/>
      <c r="C429" s="396"/>
      <c r="D429" s="396"/>
      <c r="E429" s="367"/>
      <c r="F429" s="367"/>
      <c r="G429" s="396"/>
      <c r="H429" s="396"/>
      <c r="I429" s="395"/>
      <c r="L429" s="361"/>
      <c r="N429" s="361"/>
    </row>
    <row r="430" spans="2:14" ht="15" x14ac:dyDescent="0.25">
      <c r="B430" s="395" t="s">
        <v>608</v>
      </c>
      <c r="C430" s="395" t="s">
        <v>609</v>
      </c>
      <c r="D430" s="395" t="s">
        <v>787</v>
      </c>
      <c r="G430" s="395" t="s">
        <v>608</v>
      </c>
      <c r="H430" s="395" t="s">
        <v>609</v>
      </c>
      <c r="I430" s="395" t="s">
        <v>788</v>
      </c>
      <c r="L430" s="361"/>
      <c r="N430" s="361"/>
    </row>
    <row r="431" spans="2:14" ht="15" x14ac:dyDescent="0.25">
      <c r="B431" s="396" t="s">
        <v>617</v>
      </c>
      <c r="C431" s="396"/>
      <c r="D431" s="402" t="s">
        <v>2273</v>
      </c>
      <c r="G431" s="396" t="s">
        <v>617</v>
      </c>
      <c r="H431" s="396"/>
      <c r="I431" s="402" t="s">
        <v>2273</v>
      </c>
      <c r="L431" s="361"/>
      <c r="N431" s="361"/>
    </row>
    <row r="432" spans="2:14" x14ac:dyDescent="0.2">
      <c r="L432" s="361"/>
      <c r="N432" s="361"/>
    </row>
    <row r="433" spans="2:14" ht="18.75" x14ac:dyDescent="0.2">
      <c r="B433" s="368" t="s">
        <v>789</v>
      </c>
      <c r="C433" s="369"/>
      <c r="D433" s="370"/>
      <c r="E433" s="370"/>
      <c r="F433" s="370"/>
      <c r="G433" s="368"/>
      <c r="H433" s="368"/>
      <c r="L433" s="361"/>
      <c r="N433" s="361"/>
    </row>
    <row r="434" spans="2:14" ht="15" x14ac:dyDescent="0.2">
      <c r="B434" s="371" t="s">
        <v>783</v>
      </c>
      <c r="C434" s="369"/>
      <c r="D434" s="370"/>
      <c r="E434" s="370"/>
      <c r="F434" s="370"/>
      <c r="G434" s="371"/>
      <c r="H434" s="371"/>
      <c r="L434" s="361"/>
      <c r="N434" s="361"/>
    </row>
    <row r="435" spans="2:14" ht="15" x14ac:dyDescent="0.2">
      <c r="B435" s="396" t="s">
        <v>790</v>
      </c>
      <c r="C435" s="396"/>
      <c r="D435" s="396"/>
      <c r="E435" s="367"/>
      <c r="F435" s="367"/>
      <c r="G435" s="367"/>
      <c r="H435" s="367"/>
      <c r="L435" s="361"/>
      <c r="N435" s="361"/>
    </row>
    <row r="436" spans="2:14" ht="15" x14ac:dyDescent="0.2">
      <c r="B436" s="403">
        <v>58001</v>
      </c>
      <c r="C436" s="396"/>
      <c r="D436" s="396"/>
      <c r="E436" s="367"/>
      <c r="F436" s="367"/>
      <c r="G436" s="374"/>
      <c r="H436" s="367"/>
      <c r="L436" s="361"/>
      <c r="N436" s="361"/>
    </row>
    <row r="437" spans="2:14" ht="15" x14ac:dyDescent="0.2">
      <c r="B437" s="396" t="s">
        <v>509</v>
      </c>
      <c r="C437" s="396"/>
      <c r="D437" s="396"/>
      <c r="E437" s="367"/>
      <c r="F437" s="367"/>
      <c r="G437" s="367"/>
      <c r="H437" s="367"/>
      <c r="L437" s="361"/>
      <c r="N437" s="361"/>
    </row>
    <row r="438" spans="2:14" ht="15" x14ac:dyDescent="0.2">
      <c r="B438" s="396"/>
      <c r="C438" s="396"/>
      <c r="D438" s="396"/>
      <c r="E438" s="367"/>
      <c r="F438" s="367"/>
      <c r="G438" s="367"/>
      <c r="H438" s="367"/>
      <c r="L438" s="361"/>
      <c r="N438" s="361"/>
    </row>
    <row r="439" spans="2:14" ht="15" x14ac:dyDescent="0.25">
      <c r="B439" s="395" t="s">
        <v>2018</v>
      </c>
      <c r="C439" s="395" t="s">
        <v>609</v>
      </c>
      <c r="D439" s="395" t="s">
        <v>791</v>
      </c>
      <c r="L439" s="361"/>
      <c r="N439" s="361"/>
    </row>
    <row r="440" spans="2:14" ht="15" x14ac:dyDescent="0.25">
      <c r="B440" s="396" t="s">
        <v>617</v>
      </c>
      <c r="C440" s="396"/>
      <c r="D440" s="402" t="s">
        <v>2273</v>
      </c>
      <c r="G440" s="367"/>
      <c r="H440" s="367"/>
      <c r="I440" s="372"/>
      <c r="L440" s="361"/>
      <c r="N440" s="361"/>
    </row>
    <row r="441" spans="2:14" ht="13.5" thickBot="1" x14ac:dyDescent="0.25">
      <c r="L441" s="361"/>
      <c r="N441" s="361"/>
    </row>
    <row r="442" spans="2:14" ht="23.25" customHeight="1" thickBot="1" x14ac:dyDescent="0.25">
      <c r="B442" s="819" t="s">
        <v>102</v>
      </c>
      <c r="C442" s="820"/>
      <c r="D442" s="820"/>
      <c r="E442" s="820"/>
      <c r="F442" s="820"/>
      <c r="G442" s="820"/>
      <c r="H442" s="820"/>
      <c r="I442" s="820"/>
      <c r="J442" s="820"/>
      <c r="K442" s="821"/>
      <c r="L442" s="361"/>
      <c r="M442" s="361" t="s">
        <v>13</v>
      </c>
      <c r="N442" s="361"/>
    </row>
    <row r="443" spans="2:14" ht="18.75" x14ac:dyDescent="0.2">
      <c r="B443" s="514" t="s">
        <v>792</v>
      </c>
      <c r="C443" s="515"/>
      <c r="D443" s="516"/>
      <c r="E443" s="516"/>
      <c r="F443" s="516"/>
      <c r="G443" s="368"/>
      <c r="H443" s="368"/>
      <c r="L443" s="361"/>
      <c r="N443" s="361"/>
    </row>
    <row r="444" spans="2:14" ht="15" x14ac:dyDescent="0.2">
      <c r="B444" s="517" t="s">
        <v>2152</v>
      </c>
      <c r="C444" s="515"/>
      <c r="D444" s="516"/>
      <c r="E444" s="516"/>
      <c r="F444" s="516"/>
      <c r="G444" s="371"/>
      <c r="H444" s="371"/>
      <c r="L444" s="361"/>
      <c r="N444" s="361"/>
    </row>
    <row r="445" spans="2:14" ht="15" x14ac:dyDescent="0.2">
      <c r="B445" s="518" t="s">
        <v>2153</v>
      </c>
      <c r="C445" s="518"/>
      <c r="D445" s="518"/>
      <c r="E445" s="518"/>
      <c r="F445" s="518"/>
      <c r="G445" s="367"/>
      <c r="H445" s="367"/>
      <c r="L445" s="361"/>
      <c r="N445" s="361"/>
    </row>
    <row r="446" spans="2:14" ht="15" x14ac:dyDescent="0.2">
      <c r="B446" s="518" t="s">
        <v>102</v>
      </c>
      <c r="C446" s="518"/>
      <c r="D446" s="518"/>
      <c r="E446" s="518"/>
      <c r="F446" s="518"/>
      <c r="G446" s="374"/>
      <c r="H446" s="367"/>
      <c r="L446" s="361"/>
      <c r="N446" s="361"/>
    </row>
    <row r="447" spans="2:14" ht="15" x14ac:dyDescent="0.25">
      <c r="B447" s="519"/>
      <c r="C447" s="518"/>
      <c r="D447" s="518"/>
      <c r="E447" s="518"/>
      <c r="F447" s="518"/>
      <c r="G447" s="367"/>
      <c r="H447" s="367"/>
      <c r="L447" s="361"/>
      <c r="N447" s="361"/>
    </row>
    <row r="448" spans="2:14" ht="15" x14ac:dyDescent="0.25">
      <c r="B448" s="519" t="s">
        <v>608</v>
      </c>
      <c r="C448" s="519" t="s">
        <v>609</v>
      </c>
      <c r="D448" s="519" t="s">
        <v>2154</v>
      </c>
      <c r="E448" s="518"/>
      <c r="F448" s="518"/>
      <c r="H448" s="367"/>
      <c r="L448" s="361"/>
      <c r="N448" s="361"/>
    </row>
    <row r="449" spans="2:14" ht="15" x14ac:dyDescent="0.25">
      <c r="B449" s="518" t="s">
        <v>617</v>
      </c>
      <c r="C449" s="518"/>
      <c r="D449" s="377" t="s">
        <v>2155</v>
      </c>
      <c r="E449" s="519"/>
      <c r="F449" s="519"/>
      <c r="L449" s="361"/>
      <c r="N449" s="361"/>
    </row>
    <row r="450" spans="2:14" ht="15" x14ac:dyDescent="0.25">
      <c r="B450" s="518"/>
      <c r="C450" s="518"/>
      <c r="D450" s="377" t="s">
        <v>2156</v>
      </c>
      <c r="E450" s="519"/>
      <c r="F450" s="519"/>
      <c r="G450" s="367"/>
      <c r="H450" s="367"/>
      <c r="I450" s="372"/>
      <c r="L450" s="361"/>
      <c r="N450" s="361"/>
    </row>
    <row r="451" spans="2:14" ht="13.5" thickBot="1" x14ac:dyDescent="0.25">
      <c r="L451" s="361"/>
      <c r="N451" s="361"/>
    </row>
    <row r="452" spans="2:14" ht="23.25" customHeight="1" thickBot="1" x14ac:dyDescent="0.25">
      <c r="B452" s="819" t="s">
        <v>103</v>
      </c>
      <c r="C452" s="820"/>
      <c r="D452" s="820"/>
      <c r="E452" s="820"/>
      <c r="F452" s="820"/>
      <c r="G452" s="820"/>
      <c r="H452" s="820"/>
      <c r="I452" s="820"/>
      <c r="J452" s="820"/>
      <c r="K452" s="821"/>
      <c r="L452" s="361"/>
      <c r="M452" s="361" t="s">
        <v>14</v>
      </c>
      <c r="N452" s="361"/>
    </row>
    <row r="453" spans="2:14" x14ac:dyDescent="0.2">
      <c r="L453" s="361"/>
      <c r="N453" s="361"/>
    </row>
    <row r="454" spans="2:14" ht="18.75" x14ac:dyDescent="0.2">
      <c r="B454" s="368" t="s">
        <v>793</v>
      </c>
      <c r="C454" s="369"/>
      <c r="D454" s="370"/>
      <c r="E454" s="370"/>
      <c r="F454" s="370"/>
      <c r="G454" s="368" t="s">
        <v>1437</v>
      </c>
      <c r="H454" s="369"/>
      <c r="I454" s="370"/>
      <c r="L454" s="361"/>
      <c r="N454" s="361"/>
    </row>
    <row r="455" spans="2:14" ht="15" x14ac:dyDescent="0.2">
      <c r="B455" s="371" t="s">
        <v>128</v>
      </c>
      <c r="C455" s="369"/>
      <c r="D455" s="370"/>
      <c r="E455" s="370"/>
      <c r="F455" s="370"/>
      <c r="G455" s="371" t="s">
        <v>1060</v>
      </c>
      <c r="H455" s="369"/>
      <c r="I455" s="370"/>
      <c r="J455" s="370"/>
      <c r="L455" s="361"/>
      <c r="N455" s="361"/>
    </row>
    <row r="456" spans="2:14" ht="15" x14ac:dyDescent="0.2">
      <c r="B456" s="396" t="s">
        <v>1061</v>
      </c>
      <c r="C456" s="396"/>
      <c r="D456" s="396"/>
      <c r="E456" s="367"/>
      <c r="F456" s="367"/>
      <c r="G456" s="518" t="s">
        <v>2043</v>
      </c>
      <c r="H456" s="518"/>
      <c r="I456" s="518"/>
      <c r="J456" s="367"/>
      <c r="L456" s="361"/>
      <c r="N456" s="361"/>
    </row>
    <row r="457" spans="2:14" ht="15" x14ac:dyDescent="0.2">
      <c r="B457" s="396" t="s">
        <v>1062</v>
      </c>
      <c r="C457" s="396"/>
      <c r="D457" s="396"/>
      <c r="E457" s="367"/>
      <c r="F457" s="367"/>
      <c r="G457" s="518" t="s">
        <v>2044</v>
      </c>
      <c r="H457" s="518"/>
      <c r="I457" s="518"/>
      <c r="J457" s="367"/>
      <c r="L457" s="361"/>
      <c r="N457" s="361"/>
    </row>
    <row r="458" spans="2:14" ht="15" x14ac:dyDescent="0.2">
      <c r="B458" s="396" t="s">
        <v>103</v>
      </c>
      <c r="C458" s="396"/>
      <c r="D458" s="396"/>
      <c r="E458" s="367"/>
      <c r="F458" s="367"/>
      <c r="G458" s="518" t="s">
        <v>103</v>
      </c>
      <c r="H458" s="518"/>
      <c r="I458" s="518"/>
      <c r="J458" s="367"/>
      <c r="L458" s="361"/>
      <c r="N458" s="361"/>
    </row>
    <row r="459" spans="2:14" ht="15" x14ac:dyDescent="0.2">
      <c r="B459" s="396"/>
      <c r="C459" s="396"/>
      <c r="D459" s="396"/>
      <c r="E459" s="367"/>
      <c r="F459" s="367"/>
      <c r="G459" s="518"/>
      <c r="H459" s="518"/>
      <c r="I459" s="518"/>
      <c r="J459" s="367"/>
      <c r="L459" s="361"/>
      <c r="N459" s="361"/>
    </row>
    <row r="460" spans="2:14" ht="15" x14ac:dyDescent="0.25">
      <c r="B460" s="395" t="s">
        <v>608</v>
      </c>
      <c r="C460" s="395" t="s">
        <v>609</v>
      </c>
      <c r="D460" s="395" t="s">
        <v>1079</v>
      </c>
      <c r="G460" s="519" t="s">
        <v>608</v>
      </c>
      <c r="H460" s="519" t="s">
        <v>609</v>
      </c>
      <c r="I460" s="519" t="s">
        <v>2045</v>
      </c>
      <c r="L460" s="361"/>
      <c r="N460" s="361"/>
    </row>
    <row r="461" spans="2:14" ht="15" x14ac:dyDescent="0.25">
      <c r="B461" s="396" t="s">
        <v>617</v>
      </c>
      <c r="C461" s="396"/>
      <c r="D461" s="402" t="s">
        <v>1080</v>
      </c>
      <c r="G461" s="518" t="s">
        <v>617</v>
      </c>
      <c r="H461" s="518"/>
      <c r="I461" s="402" t="s">
        <v>2046</v>
      </c>
      <c r="L461" s="361"/>
      <c r="N461" s="361"/>
    </row>
    <row r="462" spans="2:14" x14ac:dyDescent="0.2">
      <c r="L462" s="361"/>
      <c r="N462" s="361"/>
    </row>
    <row r="463" spans="2:14" ht="18.75" x14ac:dyDescent="0.2">
      <c r="B463" s="368" t="s">
        <v>1438</v>
      </c>
      <c r="C463" s="370"/>
      <c r="D463" s="370"/>
      <c r="E463" s="368"/>
      <c r="F463" s="369"/>
      <c r="G463" s="368" t="s">
        <v>1439</v>
      </c>
      <c r="L463" s="361"/>
      <c r="N463" s="361"/>
    </row>
    <row r="464" spans="2:14" ht="15" x14ac:dyDescent="0.2">
      <c r="B464" s="371" t="s">
        <v>1060</v>
      </c>
      <c r="C464" s="369"/>
      <c r="D464" s="370"/>
      <c r="E464" s="370"/>
      <c r="F464" s="370"/>
      <c r="G464" s="371" t="s">
        <v>1060</v>
      </c>
      <c r="H464" s="369"/>
      <c r="I464" s="370"/>
      <c r="J464" s="370"/>
      <c r="L464" s="361"/>
      <c r="N464" s="361"/>
    </row>
    <row r="465" spans="1:256" ht="15" x14ac:dyDescent="0.2">
      <c r="B465" s="518" t="s">
        <v>2043</v>
      </c>
      <c r="C465" s="518"/>
      <c r="D465" s="518"/>
      <c r="E465" s="367"/>
      <c r="F465" s="367"/>
      <c r="G465" s="396" t="s">
        <v>1061</v>
      </c>
      <c r="H465" s="396"/>
      <c r="I465" s="396"/>
      <c r="J465" s="367"/>
      <c r="L465" s="361"/>
      <c r="N465" s="361"/>
    </row>
    <row r="466" spans="1:256" ht="15" x14ac:dyDescent="0.2">
      <c r="B466" s="518" t="s">
        <v>2044</v>
      </c>
      <c r="C466" s="518"/>
      <c r="D466" s="518"/>
      <c r="E466" s="367"/>
      <c r="F466" s="367"/>
      <c r="G466" s="396" t="s">
        <v>1062</v>
      </c>
      <c r="H466" s="396"/>
      <c r="I466" s="396"/>
      <c r="J466" s="367"/>
      <c r="L466" s="361"/>
      <c r="N466" s="361"/>
    </row>
    <row r="467" spans="1:256" ht="15" x14ac:dyDescent="0.2">
      <c r="B467" s="518" t="s">
        <v>103</v>
      </c>
      <c r="C467" s="518"/>
      <c r="D467" s="518"/>
      <c r="E467" s="367"/>
      <c r="F467" s="367"/>
      <c r="G467" s="396" t="s">
        <v>103</v>
      </c>
      <c r="H467" s="396"/>
      <c r="I467" s="396"/>
      <c r="J467" s="367"/>
      <c r="L467" s="361"/>
      <c r="N467" s="361"/>
    </row>
    <row r="468" spans="1:256" ht="15" x14ac:dyDescent="0.2">
      <c r="B468" s="518"/>
      <c r="C468" s="518"/>
      <c r="D468" s="518"/>
      <c r="E468" s="367"/>
      <c r="F468" s="367"/>
      <c r="G468" s="396"/>
      <c r="H468" s="396"/>
      <c r="I468" s="396"/>
      <c r="J468" s="367"/>
      <c r="L468" s="361"/>
      <c r="N468" s="361"/>
    </row>
    <row r="469" spans="1:256" ht="15" x14ac:dyDescent="0.25">
      <c r="B469" s="519" t="s">
        <v>608</v>
      </c>
      <c r="C469" s="519" t="s">
        <v>609</v>
      </c>
      <c r="D469" s="519" t="s">
        <v>2045</v>
      </c>
      <c r="G469" s="395" t="s">
        <v>608</v>
      </c>
      <c r="H469" s="395" t="s">
        <v>609</v>
      </c>
      <c r="I469" s="395" t="s">
        <v>1063</v>
      </c>
      <c r="L469" s="361"/>
      <c r="N469" s="361"/>
    </row>
    <row r="470" spans="1:256" ht="15" x14ac:dyDescent="0.25">
      <c r="B470" s="518" t="s">
        <v>617</v>
      </c>
      <c r="C470" s="518"/>
      <c r="D470" s="402" t="s">
        <v>2046</v>
      </c>
      <c r="G470" s="396" t="s">
        <v>617</v>
      </c>
      <c r="H470" s="396"/>
      <c r="I470" s="402" t="s">
        <v>1941</v>
      </c>
      <c r="L470" s="361"/>
      <c r="N470" s="361"/>
    </row>
    <row r="471" spans="1:256" x14ac:dyDescent="0.2">
      <c r="B471" s="367"/>
      <c r="C471" s="367"/>
      <c r="D471" s="372"/>
      <c r="G471" s="367"/>
      <c r="H471" s="367"/>
      <c r="I471" s="372"/>
      <c r="L471" s="361"/>
      <c r="N471" s="361"/>
    </row>
    <row r="472" spans="1:256" ht="18.75" x14ac:dyDescent="0.2">
      <c r="A472" s="368"/>
      <c r="B472" s="368" t="s">
        <v>1440</v>
      </c>
      <c r="C472" s="369"/>
      <c r="D472" s="370"/>
      <c r="E472" s="370"/>
      <c r="G472" s="368" t="s">
        <v>2285</v>
      </c>
      <c r="H472" s="369"/>
      <c r="I472" s="370"/>
      <c r="J472" s="370"/>
      <c r="K472" s="370"/>
      <c r="L472" s="370"/>
      <c r="M472" s="368"/>
      <c r="N472" s="369"/>
      <c r="O472" s="370"/>
      <c r="P472" s="370"/>
      <c r="Q472" s="368"/>
      <c r="R472" s="369"/>
      <c r="S472" s="370"/>
      <c r="T472" s="370"/>
      <c r="U472" s="368"/>
      <c r="V472" s="369"/>
      <c r="W472" s="370"/>
      <c r="X472" s="370"/>
      <c r="Y472" s="368"/>
      <c r="Z472" s="369"/>
      <c r="AA472" s="370"/>
      <c r="AB472" s="370"/>
      <c r="AC472" s="368"/>
      <c r="AD472" s="369"/>
      <c r="AE472" s="370"/>
      <c r="AF472" s="370"/>
      <c r="AG472" s="368"/>
      <c r="AH472" s="369"/>
      <c r="AI472" s="370"/>
      <c r="AJ472" s="370"/>
      <c r="AK472" s="368"/>
      <c r="AL472" s="369"/>
      <c r="AM472" s="370"/>
      <c r="AN472" s="370"/>
      <c r="AO472" s="368"/>
      <c r="AP472" s="369"/>
      <c r="AQ472" s="370"/>
      <c r="AR472" s="370"/>
      <c r="AS472" s="368"/>
      <c r="AT472" s="369"/>
      <c r="AU472" s="370"/>
      <c r="AV472" s="370"/>
      <c r="AW472" s="368"/>
      <c r="AX472" s="369"/>
      <c r="AY472" s="370"/>
      <c r="AZ472" s="370"/>
      <c r="BA472" s="368"/>
      <c r="BB472" s="369"/>
      <c r="BC472" s="370"/>
      <c r="BD472" s="370"/>
      <c r="BE472" s="368"/>
      <c r="BF472" s="369"/>
      <c r="BG472" s="370"/>
      <c r="BH472" s="370"/>
      <c r="BI472" s="368"/>
      <c r="BJ472" s="369"/>
      <c r="BK472" s="370"/>
      <c r="BL472" s="370"/>
      <c r="BM472" s="368"/>
      <c r="BN472" s="369"/>
      <c r="BO472" s="370"/>
      <c r="BP472" s="370"/>
      <c r="BQ472" s="368"/>
      <c r="BR472" s="369"/>
      <c r="BS472" s="370"/>
      <c r="BT472" s="370"/>
      <c r="BU472" s="368"/>
      <c r="BV472" s="369"/>
      <c r="BW472" s="370"/>
      <c r="BX472" s="370"/>
      <c r="BY472" s="368"/>
      <c r="BZ472" s="369"/>
      <c r="CA472" s="370"/>
      <c r="CB472" s="370"/>
      <c r="CC472" s="368"/>
      <c r="CD472" s="369"/>
      <c r="CE472" s="370"/>
      <c r="CF472" s="370"/>
      <c r="CG472" s="368"/>
      <c r="CH472" s="369"/>
      <c r="CI472" s="370"/>
      <c r="CJ472" s="370"/>
      <c r="CK472" s="368"/>
      <c r="CL472" s="369"/>
      <c r="CM472" s="370"/>
      <c r="CN472" s="370"/>
      <c r="CO472" s="368"/>
      <c r="CP472" s="369"/>
      <c r="CQ472" s="370"/>
      <c r="CR472" s="370"/>
      <c r="CS472" s="368"/>
      <c r="CT472" s="369"/>
      <c r="CU472" s="370"/>
      <c r="CV472" s="370"/>
      <c r="CW472" s="368"/>
      <c r="CX472" s="369"/>
      <c r="CY472" s="370"/>
      <c r="CZ472" s="370"/>
      <c r="DA472" s="368"/>
      <c r="DB472" s="369"/>
      <c r="DC472" s="370"/>
      <c r="DD472" s="370"/>
      <c r="DE472" s="368"/>
      <c r="DF472" s="369"/>
      <c r="DG472" s="370"/>
      <c r="DH472" s="370"/>
      <c r="DI472" s="368"/>
      <c r="DJ472" s="369"/>
      <c r="DK472" s="370"/>
      <c r="DL472" s="370"/>
      <c r="DM472" s="368"/>
      <c r="DN472" s="369"/>
      <c r="DO472" s="370"/>
      <c r="DP472" s="370"/>
      <c r="DQ472" s="368"/>
      <c r="DR472" s="369"/>
      <c r="DS472" s="370"/>
      <c r="DT472" s="370"/>
      <c r="DU472" s="368"/>
      <c r="DV472" s="369"/>
      <c r="DW472" s="370"/>
      <c r="DX472" s="370"/>
      <c r="DY472" s="368"/>
      <c r="DZ472" s="369"/>
      <c r="EA472" s="370"/>
      <c r="EB472" s="370"/>
      <c r="EC472" s="368"/>
      <c r="ED472" s="369"/>
      <c r="EE472" s="370"/>
      <c r="EF472" s="370"/>
      <c r="EG472" s="368"/>
      <c r="EH472" s="369"/>
      <c r="EI472" s="370"/>
      <c r="EJ472" s="370"/>
      <c r="EK472" s="368"/>
      <c r="EL472" s="369"/>
      <c r="EM472" s="370"/>
      <c r="EN472" s="370"/>
      <c r="EO472" s="368"/>
      <c r="EP472" s="369"/>
      <c r="EQ472" s="370"/>
      <c r="ER472" s="370"/>
      <c r="ES472" s="368"/>
      <c r="ET472" s="369"/>
      <c r="EU472" s="370"/>
      <c r="EV472" s="370"/>
      <c r="EW472" s="368"/>
      <c r="EX472" s="369"/>
      <c r="EY472" s="370"/>
      <c r="EZ472" s="370"/>
      <c r="FA472" s="368"/>
      <c r="FB472" s="369"/>
      <c r="FC472" s="370"/>
      <c r="FD472" s="370"/>
      <c r="FE472" s="368"/>
      <c r="FF472" s="369"/>
      <c r="FG472" s="370"/>
      <c r="FH472" s="370"/>
      <c r="FI472" s="368"/>
      <c r="FJ472" s="369"/>
      <c r="FK472" s="370"/>
      <c r="FL472" s="370"/>
      <c r="FM472" s="368"/>
      <c r="FN472" s="369"/>
      <c r="FO472" s="370"/>
      <c r="FP472" s="370"/>
      <c r="FQ472" s="368"/>
      <c r="FR472" s="369"/>
      <c r="FS472" s="370"/>
      <c r="FT472" s="370"/>
      <c r="FU472" s="368"/>
      <c r="FV472" s="369"/>
      <c r="FW472" s="370"/>
      <c r="FX472" s="370"/>
      <c r="FY472" s="368"/>
      <c r="FZ472" s="369"/>
      <c r="GA472" s="370"/>
      <c r="GB472" s="370"/>
      <c r="GC472" s="368"/>
      <c r="GD472" s="369"/>
      <c r="GE472" s="370"/>
      <c r="GF472" s="370"/>
      <c r="GG472" s="368"/>
      <c r="GH472" s="369"/>
      <c r="GI472" s="370"/>
      <c r="GJ472" s="370"/>
      <c r="GK472" s="368"/>
      <c r="GL472" s="369"/>
      <c r="GM472" s="370"/>
      <c r="GN472" s="370"/>
      <c r="GO472" s="368"/>
      <c r="GP472" s="369"/>
      <c r="GQ472" s="370"/>
      <c r="GR472" s="370"/>
      <c r="GS472" s="368"/>
      <c r="GT472" s="369"/>
      <c r="GU472" s="370"/>
      <c r="GV472" s="370"/>
      <c r="GW472" s="368"/>
      <c r="GX472" s="369"/>
      <c r="GY472" s="370"/>
      <c r="GZ472" s="370"/>
      <c r="HA472" s="368"/>
      <c r="HB472" s="369"/>
      <c r="HC472" s="370"/>
      <c r="HD472" s="370"/>
      <c r="HE472" s="368"/>
      <c r="HF472" s="369"/>
      <c r="HG472" s="370"/>
      <c r="HH472" s="370"/>
      <c r="HI472" s="368"/>
      <c r="HJ472" s="369"/>
      <c r="HK472" s="370"/>
      <c r="HL472" s="370"/>
      <c r="HM472" s="368"/>
      <c r="HN472" s="369"/>
      <c r="HO472" s="370"/>
      <c r="HP472" s="370"/>
      <c r="HQ472" s="368"/>
      <c r="HR472" s="369"/>
      <c r="HS472" s="370"/>
      <c r="HT472" s="370"/>
      <c r="HU472" s="368"/>
      <c r="HV472" s="369"/>
      <c r="HW472" s="370"/>
      <c r="HX472" s="370"/>
      <c r="HY472" s="368"/>
      <c r="HZ472" s="369"/>
      <c r="IA472" s="370"/>
      <c r="IB472" s="370"/>
      <c r="IC472" s="368"/>
      <c r="ID472" s="369"/>
      <c r="IE472" s="370"/>
      <c r="IF472" s="370"/>
      <c r="IG472" s="368"/>
      <c r="IH472" s="369"/>
      <c r="II472" s="370"/>
      <c r="IJ472" s="370"/>
      <c r="IK472" s="368"/>
      <c r="IL472" s="369"/>
      <c r="IM472" s="370"/>
      <c r="IN472" s="370"/>
      <c r="IO472" s="368"/>
      <c r="IP472" s="369"/>
      <c r="IQ472" s="370"/>
      <c r="IR472" s="370"/>
      <c r="IS472" s="368"/>
      <c r="IT472" s="369"/>
      <c r="IU472" s="370"/>
      <c r="IV472" s="370"/>
    </row>
    <row r="473" spans="1:256" ht="15" x14ac:dyDescent="0.2">
      <c r="B473" s="371" t="s">
        <v>1060</v>
      </c>
      <c r="C473" s="369"/>
      <c r="D473" s="370"/>
      <c r="E473" s="370"/>
      <c r="G473" s="371" t="s">
        <v>1060</v>
      </c>
      <c r="H473" s="369"/>
      <c r="I473" s="370"/>
      <c r="J473" s="370"/>
      <c r="K473" s="370"/>
      <c r="L473" s="361"/>
      <c r="N473" s="361"/>
    </row>
    <row r="474" spans="1:256" ht="15" x14ac:dyDescent="0.2">
      <c r="B474" s="396" t="s">
        <v>1061</v>
      </c>
      <c r="C474" s="396"/>
      <c r="D474" s="396"/>
      <c r="E474" s="367"/>
      <c r="G474" s="396" t="s">
        <v>2286</v>
      </c>
      <c r="H474" s="367"/>
      <c r="I474" s="367"/>
      <c r="J474" s="367"/>
      <c r="K474" s="367"/>
      <c r="L474" s="361"/>
      <c r="N474" s="361"/>
    </row>
    <row r="475" spans="1:256" ht="15" x14ac:dyDescent="0.2">
      <c r="B475" s="396" t="s">
        <v>1062</v>
      </c>
      <c r="C475" s="396"/>
      <c r="D475" s="396"/>
      <c r="E475" s="367"/>
      <c r="G475" s="367"/>
      <c r="H475" s="367"/>
      <c r="I475" s="367"/>
      <c r="J475" s="367"/>
      <c r="K475" s="367"/>
      <c r="L475" s="361"/>
      <c r="N475" s="361"/>
    </row>
    <row r="476" spans="1:256" ht="15" x14ac:dyDescent="0.2">
      <c r="B476" s="396" t="s">
        <v>103</v>
      </c>
      <c r="C476" s="396"/>
      <c r="D476" s="396"/>
      <c r="E476" s="367"/>
      <c r="G476" s="367"/>
      <c r="H476" s="367"/>
      <c r="I476" s="367"/>
      <c r="J476" s="367"/>
      <c r="K476" s="367"/>
      <c r="L476" s="361"/>
      <c r="N476" s="361"/>
    </row>
    <row r="477" spans="1:256" ht="15" x14ac:dyDescent="0.2">
      <c r="B477" s="396"/>
      <c r="C477" s="396"/>
      <c r="D477" s="396"/>
      <c r="E477" s="367"/>
      <c r="G477" s="367"/>
      <c r="H477" s="367"/>
      <c r="I477" s="367"/>
      <c r="J477" s="367"/>
      <c r="K477" s="367"/>
      <c r="L477" s="361"/>
      <c r="N477" s="361"/>
    </row>
    <row r="478" spans="1:256" ht="15" x14ac:dyDescent="0.25">
      <c r="B478" s="395" t="s">
        <v>608</v>
      </c>
      <c r="C478" s="395" t="s">
        <v>609</v>
      </c>
      <c r="D478" s="395" t="s">
        <v>1063</v>
      </c>
      <c r="L478" s="361"/>
      <c r="N478" s="361"/>
    </row>
    <row r="479" spans="1:256" ht="15" x14ac:dyDescent="0.25">
      <c r="B479" s="396" t="s">
        <v>617</v>
      </c>
      <c r="C479" s="396"/>
      <c r="D479" s="402" t="s">
        <v>1064</v>
      </c>
      <c r="G479" s="367"/>
      <c r="H479" s="367"/>
      <c r="I479" s="372"/>
      <c r="L479" s="361"/>
      <c r="N479" s="361"/>
    </row>
    <row r="480" spans="1:256" x14ac:dyDescent="0.2">
      <c r="L480" s="361"/>
      <c r="N480" s="361"/>
    </row>
    <row r="481" spans="2:14" ht="13.5" thickBot="1" x14ac:dyDescent="0.25">
      <c r="B481" s="367"/>
      <c r="C481" s="367"/>
      <c r="D481" s="372"/>
      <c r="G481" s="367"/>
      <c r="H481" s="367"/>
      <c r="I481" s="372"/>
      <c r="L481" s="361"/>
      <c r="N481" s="361"/>
    </row>
    <row r="482" spans="2:14" ht="23.25" customHeight="1" thickBot="1" x14ac:dyDescent="0.25">
      <c r="B482" s="819" t="s">
        <v>388</v>
      </c>
      <c r="C482" s="820"/>
      <c r="D482" s="820"/>
      <c r="E482" s="820"/>
      <c r="F482" s="820"/>
      <c r="G482" s="820"/>
      <c r="H482" s="820"/>
      <c r="I482" s="820"/>
      <c r="J482" s="820"/>
      <c r="K482" s="821"/>
      <c r="L482" s="361"/>
      <c r="M482" s="361" t="s">
        <v>15</v>
      </c>
      <c r="N482" s="361"/>
    </row>
    <row r="483" spans="2:14" ht="18.75" x14ac:dyDescent="0.2">
      <c r="B483" s="368" t="s">
        <v>794</v>
      </c>
      <c r="C483" s="369"/>
      <c r="D483" s="370"/>
      <c r="E483" s="370"/>
      <c r="F483" s="370"/>
      <c r="G483" s="368"/>
      <c r="H483" s="368"/>
      <c r="L483" s="361"/>
      <c r="N483" s="361"/>
    </row>
    <row r="484" spans="2:14" ht="15" x14ac:dyDescent="0.2">
      <c r="B484" s="371" t="s">
        <v>795</v>
      </c>
      <c r="C484" s="369"/>
      <c r="D484" s="370"/>
      <c r="E484" s="370"/>
      <c r="F484" s="370"/>
      <c r="G484" s="371"/>
      <c r="H484" s="371"/>
      <c r="L484" s="361"/>
      <c r="N484" s="361"/>
    </row>
    <row r="485" spans="2:14" ht="15" x14ac:dyDescent="0.2">
      <c r="B485" s="396" t="s">
        <v>796</v>
      </c>
      <c r="C485" s="396"/>
      <c r="D485" s="396"/>
      <c r="E485" s="396"/>
      <c r="F485" s="367"/>
      <c r="G485" s="367"/>
      <c r="H485" s="367"/>
      <c r="L485" s="361"/>
      <c r="N485" s="361"/>
    </row>
    <row r="486" spans="2:14" ht="15" x14ac:dyDescent="0.2">
      <c r="B486" s="396" t="s">
        <v>797</v>
      </c>
      <c r="C486" s="396"/>
      <c r="D486" s="396"/>
      <c r="E486" s="396"/>
      <c r="F486" s="367"/>
      <c r="G486" s="374"/>
      <c r="H486" s="367"/>
      <c r="L486" s="361"/>
      <c r="N486" s="361"/>
    </row>
    <row r="487" spans="2:14" ht="15" x14ac:dyDescent="0.2">
      <c r="B487" s="396" t="s">
        <v>388</v>
      </c>
      <c r="C487" s="396"/>
      <c r="D487" s="396"/>
      <c r="E487" s="396"/>
      <c r="F487" s="367"/>
      <c r="G487" s="367"/>
      <c r="H487" s="367"/>
      <c r="L487" s="361"/>
      <c r="N487" s="361"/>
    </row>
    <row r="488" spans="2:14" ht="15" x14ac:dyDescent="0.2">
      <c r="B488" s="396"/>
      <c r="C488" s="396"/>
      <c r="D488" s="396"/>
      <c r="E488" s="396"/>
      <c r="F488" s="367"/>
      <c r="G488" s="367"/>
      <c r="H488" s="367"/>
      <c r="L488" s="361"/>
      <c r="N488" s="361"/>
    </row>
    <row r="489" spans="2:14" ht="15" x14ac:dyDescent="0.25">
      <c r="B489" s="395" t="s">
        <v>608</v>
      </c>
      <c r="C489" s="395" t="s">
        <v>609</v>
      </c>
      <c r="D489" s="395" t="s">
        <v>798</v>
      </c>
      <c r="E489" s="395"/>
      <c r="L489" s="361"/>
      <c r="N489" s="361"/>
    </row>
    <row r="490" spans="2:14" ht="15" x14ac:dyDescent="0.25">
      <c r="B490" s="396" t="s">
        <v>617</v>
      </c>
      <c r="C490" s="396"/>
      <c r="D490" s="402" t="s">
        <v>2059</v>
      </c>
      <c r="E490" s="395"/>
      <c r="G490" s="367"/>
      <c r="H490" s="367"/>
      <c r="I490" s="372"/>
      <c r="L490" s="361"/>
      <c r="N490" s="361"/>
    </row>
    <row r="491" spans="2:14" x14ac:dyDescent="0.2">
      <c r="B491" s="367"/>
      <c r="C491" s="367"/>
      <c r="G491" s="367"/>
      <c r="H491" s="367"/>
      <c r="I491" s="372"/>
      <c r="L491" s="361"/>
      <c r="N491" s="361"/>
    </row>
    <row r="492" spans="2:14" ht="13.5" thickBot="1" x14ac:dyDescent="0.25">
      <c r="B492" s="367"/>
      <c r="C492" s="367"/>
      <c r="D492" s="372"/>
      <c r="G492" s="367"/>
      <c r="H492" s="367"/>
      <c r="I492" s="372"/>
      <c r="L492" s="361"/>
      <c r="N492" s="361"/>
    </row>
    <row r="493" spans="2:14" ht="23.25" customHeight="1" thickBot="1" x14ac:dyDescent="0.25">
      <c r="B493" s="819" t="s">
        <v>573</v>
      </c>
      <c r="C493" s="820"/>
      <c r="D493" s="820"/>
      <c r="E493" s="820"/>
      <c r="F493" s="820"/>
      <c r="G493" s="820"/>
      <c r="H493" s="820"/>
      <c r="I493" s="820"/>
      <c r="J493" s="820"/>
      <c r="K493" s="821"/>
      <c r="L493" s="361"/>
      <c r="M493" s="361" t="s">
        <v>565</v>
      </c>
      <c r="N493" s="361"/>
    </row>
    <row r="494" spans="2:14" ht="18.75" x14ac:dyDescent="0.2">
      <c r="B494" s="368" t="s">
        <v>799</v>
      </c>
      <c r="C494" s="369"/>
      <c r="D494" s="370"/>
      <c r="E494" s="370"/>
      <c r="F494" s="370"/>
      <c r="G494" s="368"/>
      <c r="H494" s="368"/>
      <c r="L494" s="361"/>
      <c r="N494" s="361"/>
    </row>
    <row r="495" spans="2:14" ht="15" x14ac:dyDescent="0.2">
      <c r="B495" s="371" t="s">
        <v>800</v>
      </c>
      <c r="C495" s="369"/>
      <c r="D495" s="370"/>
      <c r="E495" s="370"/>
      <c r="F495" s="370"/>
      <c r="G495" s="371"/>
      <c r="H495" s="371"/>
      <c r="L495" s="361"/>
      <c r="N495" s="361"/>
    </row>
    <row r="496" spans="2:14" ht="15" x14ac:dyDescent="0.2">
      <c r="B496" s="396" t="s">
        <v>801</v>
      </c>
      <c r="C496" s="396"/>
      <c r="D496" s="396"/>
      <c r="E496" s="367"/>
      <c r="F496" s="367"/>
      <c r="G496" s="367"/>
      <c r="H496" s="367"/>
      <c r="L496" s="361"/>
      <c r="N496" s="361"/>
    </row>
    <row r="497" spans="2:14" ht="15" x14ac:dyDescent="0.2">
      <c r="B497" s="403">
        <v>1048</v>
      </c>
      <c r="C497" s="396"/>
      <c r="D497" s="396"/>
      <c r="E497" s="367"/>
      <c r="F497" s="367"/>
      <c r="G497" s="374"/>
      <c r="H497" s="367"/>
      <c r="L497" s="361"/>
      <c r="N497" s="361"/>
    </row>
    <row r="498" spans="2:14" ht="15" x14ac:dyDescent="0.2">
      <c r="B498" s="396" t="s">
        <v>573</v>
      </c>
      <c r="C498" s="396"/>
      <c r="D498" s="396"/>
      <c r="E498" s="367"/>
      <c r="F498" s="367"/>
      <c r="G498" s="367"/>
      <c r="H498" s="367"/>
      <c r="L498" s="361"/>
      <c r="N498" s="361"/>
    </row>
    <row r="499" spans="2:14" ht="15" x14ac:dyDescent="0.2">
      <c r="B499" s="396"/>
      <c r="C499" s="396"/>
      <c r="D499" s="396"/>
      <c r="E499" s="367"/>
      <c r="F499" s="367"/>
      <c r="G499" s="367"/>
      <c r="H499" s="367"/>
      <c r="L499" s="361"/>
      <c r="N499" s="361"/>
    </row>
    <row r="500" spans="2:14" ht="15" x14ac:dyDescent="0.25">
      <c r="B500" s="395" t="s">
        <v>608</v>
      </c>
      <c r="C500" s="395" t="s">
        <v>609</v>
      </c>
      <c r="D500" s="395" t="s">
        <v>802</v>
      </c>
      <c r="L500" s="361"/>
      <c r="N500" s="361"/>
    </row>
    <row r="501" spans="2:14" ht="15" x14ac:dyDescent="0.25">
      <c r="B501" s="396" t="s">
        <v>617</v>
      </c>
      <c r="C501" s="396"/>
      <c r="D501" s="402" t="s">
        <v>803</v>
      </c>
      <c r="G501" s="367"/>
      <c r="H501" s="367"/>
      <c r="I501" s="372"/>
      <c r="L501" s="361"/>
      <c r="N501" s="361"/>
    </row>
    <row r="502" spans="2:14" ht="13.5" thickBot="1" x14ac:dyDescent="0.25">
      <c r="L502" s="361"/>
      <c r="N502" s="361"/>
    </row>
    <row r="503" spans="2:14" ht="23.25" customHeight="1" thickBot="1" x14ac:dyDescent="0.25">
      <c r="B503" s="819" t="s">
        <v>574</v>
      </c>
      <c r="C503" s="820"/>
      <c r="D503" s="820"/>
      <c r="E503" s="820"/>
      <c r="F503" s="820"/>
      <c r="G503" s="820"/>
      <c r="H503" s="820"/>
      <c r="I503" s="820"/>
      <c r="J503" s="820"/>
      <c r="K503" s="821"/>
      <c r="L503" s="361"/>
      <c r="M503" s="361" t="s">
        <v>566</v>
      </c>
      <c r="N503" s="361"/>
    </row>
    <row r="504" spans="2:14" ht="18.75" x14ac:dyDescent="0.2">
      <c r="B504" s="368" t="s">
        <v>804</v>
      </c>
      <c r="C504" s="369"/>
      <c r="D504" s="370"/>
      <c r="E504" s="370"/>
      <c r="F504" s="370"/>
      <c r="G504" s="368"/>
      <c r="H504" s="368"/>
      <c r="L504" s="361"/>
      <c r="N504" s="361"/>
    </row>
    <row r="505" spans="2:14" ht="15" x14ac:dyDescent="0.2">
      <c r="B505" s="371" t="s">
        <v>575</v>
      </c>
      <c r="C505" s="369"/>
      <c r="D505" s="370"/>
      <c r="E505" s="370"/>
      <c r="F505" s="370"/>
      <c r="G505" s="371"/>
      <c r="H505" s="371"/>
      <c r="L505" s="361"/>
      <c r="N505" s="361"/>
    </row>
    <row r="506" spans="2:14" ht="15" x14ac:dyDescent="0.2">
      <c r="B506" s="396" t="s">
        <v>805</v>
      </c>
      <c r="C506" s="396"/>
      <c r="D506" s="396"/>
      <c r="E506" s="367"/>
      <c r="F506" s="367"/>
      <c r="G506" s="367"/>
      <c r="H506" s="367"/>
      <c r="L506" s="361"/>
      <c r="N506" s="361"/>
    </row>
    <row r="507" spans="2:14" ht="15" x14ac:dyDescent="0.2">
      <c r="B507" s="403">
        <v>1102</v>
      </c>
      <c r="C507" s="396"/>
      <c r="D507" s="396"/>
      <c r="E507" s="367"/>
      <c r="F507" s="367"/>
      <c r="G507" s="374"/>
      <c r="H507" s="367"/>
      <c r="L507" s="361"/>
      <c r="N507" s="361"/>
    </row>
    <row r="508" spans="2:14" ht="15" x14ac:dyDescent="0.2">
      <c r="B508" s="396" t="s">
        <v>574</v>
      </c>
      <c r="C508" s="396"/>
      <c r="D508" s="396"/>
      <c r="E508" s="367"/>
      <c r="F508" s="367"/>
      <c r="G508" s="367"/>
      <c r="H508" s="367"/>
      <c r="L508" s="361"/>
      <c r="N508" s="361"/>
    </row>
    <row r="509" spans="2:14" ht="15" x14ac:dyDescent="0.2">
      <c r="B509" s="396"/>
      <c r="C509" s="396"/>
      <c r="D509" s="396"/>
      <c r="E509" s="367"/>
      <c r="F509" s="367"/>
      <c r="G509" s="367"/>
      <c r="H509" s="367"/>
      <c r="L509" s="361"/>
      <c r="N509" s="361"/>
    </row>
    <row r="510" spans="2:14" ht="15" x14ac:dyDescent="0.25">
      <c r="B510" s="395" t="s">
        <v>608</v>
      </c>
      <c r="C510" s="395" t="s">
        <v>609</v>
      </c>
      <c r="D510" s="395" t="s">
        <v>806</v>
      </c>
      <c r="L510" s="361"/>
      <c r="N510" s="361"/>
    </row>
    <row r="511" spans="2:14" ht="15" x14ac:dyDescent="0.25">
      <c r="B511" s="396" t="s">
        <v>617</v>
      </c>
      <c r="C511" s="396"/>
      <c r="D511" s="402" t="s">
        <v>807</v>
      </c>
      <c r="G511" s="367"/>
      <c r="H511" s="367"/>
      <c r="I511" s="372"/>
      <c r="L511" s="361"/>
      <c r="N511" s="361"/>
    </row>
    <row r="512" spans="2:14" ht="13.5" thickBot="1" x14ac:dyDescent="0.25">
      <c r="L512" s="361"/>
      <c r="N512" s="361"/>
    </row>
    <row r="513" spans="2:14" ht="23.25" customHeight="1" thickBot="1" x14ac:dyDescent="0.25">
      <c r="B513" s="819" t="s">
        <v>354</v>
      </c>
      <c r="C513" s="820"/>
      <c r="D513" s="820"/>
      <c r="E513" s="820"/>
      <c r="F513" s="820"/>
      <c r="G513" s="820"/>
      <c r="H513" s="820"/>
      <c r="I513" s="820"/>
      <c r="J513" s="820"/>
      <c r="K513" s="821"/>
      <c r="L513" s="361"/>
      <c r="M513" s="361" t="s">
        <v>16</v>
      </c>
      <c r="N513" s="361"/>
    </row>
    <row r="514" spans="2:14" ht="18.75" x14ac:dyDescent="0.2">
      <c r="B514" s="368" t="s">
        <v>808</v>
      </c>
      <c r="C514" s="369"/>
      <c r="D514" s="370"/>
      <c r="E514" s="370"/>
      <c r="F514" s="370"/>
      <c r="G514" s="368" t="s">
        <v>809</v>
      </c>
      <c r="H514" s="368"/>
      <c r="L514" s="361"/>
      <c r="N514" s="361"/>
    </row>
    <row r="515" spans="2:14" ht="15" x14ac:dyDescent="0.2">
      <c r="B515" s="371" t="s">
        <v>810</v>
      </c>
      <c r="C515" s="369"/>
      <c r="D515" s="370"/>
      <c r="E515" s="370"/>
      <c r="F515" s="370"/>
      <c r="G515" s="371" t="s">
        <v>810</v>
      </c>
      <c r="H515" s="371"/>
      <c r="L515" s="361"/>
      <c r="N515" s="361"/>
    </row>
    <row r="516" spans="2:14" ht="15" x14ac:dyDescent="0.25">
      <c r="B516" s="396" t="s">
        <v>811</v>
      </c>
      <c r="C516" s="396"/>
      <c r="D516" s="396"/>
      <c r="E516" s="396"/>
      <c r="F516" s="367"/>
      <c r="G516" s="396" t="s">
        <v>812</v>
      </c>
      <c r="H516" s="396"/>
      <c r="I516" s="395"/>
      <c r="J516" s="395"/>
      <c r="L516" s="361"/>
      <c r="N516" s="361"/>
    </row>
    <row r="517" spans="2:14" ht="15" x14ac:dyDescent="0.25">
      <c r="B517" s="403" t="s">
        <v>813</v>
      </c>
      <c r="C517" s="396"/>
      <c r="D517" s="396"/>
      <c r="E517" s="396"/>
      <c r="F517" s="367"/>
      <c r="G517" s="403" t="s">
        <v>814</v>
      </c>
      <c r="H517" s="396"/>
      <c r="I517" s="395"/>
      <c r="J517" s="395"/>
      <c r="L517" s="361"/>
      <c r="N517" s="361"/>
    </row>
    <row r="518" spans="2:14" ht="15" x14ac:dyDescent="0.25">
      <c r="B518" s="396" t="s">
        <v>354</v>
      </c>
      <c r="C518" s="396"/>
      <c r="D518" s="396"/>
      <c r="E518" s="396"/>
      <c r="F518" s="367"/>
      <c r="G518" s="396" t="s">
        <v>354</v>
      </c>
      <c r="H518" s="396"/>
      <c r="I518" s="395"/>
      <c r="J518" s="395"/>
      <c r="L518" s="361"/>
      <c r="N518" s="361"/>
    </row>
    <row r="519" spans="2:14" ht="15" x14ac:dyDescent="0.25">
      <c r="B519" s="396"/>
      <c r="C519" s="396"/>
      <c r="D519" s="396"/>
      <c r="E519" s="396"/>
      <c r="F519" s="367"/>
      <c r="G519" s="396"/>
      <c r="H519" s="396"/>
      <c r="I519" s="395"/>
      <c r="J519" s="395"/>
      <c r="L519" s="361"/>
      <c r="N519" s="361"/>
    </row>
    <row r="520" spans="2:14" ht="15" x14ac:dyDescent="0.25">
      <c r="B520" s="395" t="s">
        <v>608</v>
      </c>
      <c r="C520" s="395" t="s">
        <v>609</v>
      </c>
      <c r="D520" s="395" t="s">
        <v>815</v>
      </c>
      <c r="E520" s="395"/>
      <c r="G520" s="395" t="s">
        <v>608</v>
      </c>
      <c r="H520" s="395" t="s">
        <v>609</v>
      </c>
      <c r="I520" s="395" t="s">
        <v>815</v>
      </c>
      <c r="J520" s="395"/>
      <c r="L520" s="361"/>
      <c r="N520" s="361"/>
    </row>
    <row r="521" spans="2:14" ht="15" x14ac:dyDescent="0.25">
      <c r="B521" s="396" t="s">
        <v>617</v>
      </c>
      <c r="C521" s="396"/>
      <c r="D521" s="402" t="s">
        <v>2019</v>
      </c>
      <c r="E521" s="395"/>
      <c r="G521" s="396" t="s">
        <v>617</v>
      </c>
      <c r="H521" s="396"/>
      <c r="I521" s="402" t="s">
        <v>1133</v>
      </c>
      <c r="J521" s="395"/>
      <c r="L521" s="361"/>
      <c r="N521" s="361"/>
    </row>
    <row r="522" spans="2:14" ht="13.5" thickBot="1" x14ac:dyDescent="0.25">
      <c r="L522" s="361"/>
      <c r="N522" s="361"/>
    </row>
    <row r="523" spans="2:14" ht="23.25" customHeight="1" thickBot="1" x14ac:dyDescent="0.25">
      <c r="B523" s="819" t="s">
        <v>355</v>
      </c>
      <c r="C523" s="820"/>
      <c r="D523" s="820"/>
      <c r="E523" s="820"/>
      <c r="F523" s="820"/>
      <c r="G523" s="820"/>
      <c r="H523" s="820"/>
      <c r="I523" s="820"/>
      <c r="J523" s="820"/>
      <c r="K523" s="821"/>
      <c r="L523" s="361"/>
      <c r="M523" s="361" t="s">
        <v>17</v>
      </c>
      <c r="N523" s="361"/>
    </row>
    <row r="524" spans="2:14" ht="18.75" x14ac:dyDescent="0.2">
      <c r="B524" s="368" t="s">
        <v>816</v>
      </c>
      <c r="C524" s="369"/>
      <c r="D524" s="370"/>
      <c r="E524" s="370"/>
      <c r="F524" s="370"/>
      <c r="G524" s="368"/>
      <c r="H524" s="368"/>
      <c r="L524" s="361"/>
      <c r="N524" s="361"/>
    </row>
    <row r="525" spans="2:14" ht="15" x14ac:dyDescent="0.2">
      <c r="B525" s="371" t="s">
        <v>88</v>
      </c>
      <c r="C525" s="369"/>
      <c r="D525" s="370"/>
      <c r="E525" s="370"/>
      <c r="F525" s="370"/>
      <c r="G525" s="371"/>
      <c r="H525" s="371"/>
      <c r="L525" s="361"/>
      <c r="N525" s="361"/>
    </row>
    <row r="526" spans="2:14" ht="15" x14ac:dyDescent="0.2">
      <c r="B526" s="396" t="s">
        <v>817</v>
      </c>
      <c r="C526" s="396"/>
      <c r="D526" s="396"/>
      <c r="E526" s="396"/>
      <c r="F526" s="367"/>
      <c r="G526" s="367"/>
      <c r="H526" s="367"/>
      <c r="L526" s="361"/>
      <c r="N526" s="361"/>
    </row>
    <row r="527" spans="2:14" ht="15" x14ac:dyDescent="0.2">
      <c r="B527" s="403">
        <v>3194</v>
      </c>
      <c r="C527" s="396"/>
      <c r="D527" s="396"/>
      <c r="E527" s="396"/>
      <c r="F527" s="367"/>
      <c r="G527" s="374"/>
      <c r="H527" s="367"/>
      <c r="L527" s="361"/>
      <c r="N527" s="361"/>
    </row>
    <row r="528" spans="2:14" ht="15" x14ac:dyDescent="0.2">
      <c r="B528" s="396" t="s">
        <v>355</v>
      </c>
      <c r="C528" s="396"/>
      <c r="D528" s="396"/>
      <c r="E528" s="396"/>
      <c r="F528" s="367"/>
      <c r="G528" s="367"/>
      <c r="H528" s="367"/>
      <c r="L528" s="361"/>
      <c r="N528" s="361"/>
    </row>
    <row r="529" spans="2:14" ht="15" x14ac:dyDescent="0.2">
      <c r="B529" s="396"/>
      <c r="C529" s="396"/>
      <c r="D529" s="396"/>
      <c r="E529" s="396"/>
      <c r="F529" s="367"/>
      <c r="G529" s="367"/>
      <c r="H529" s="367"/>
      <c r="L529" s="361"/>
      <c r="N529" s="361"/>
    </row>
    <row r="530" spans="2:14" ht="15" x14ac:dyDescent="0.25">
      <c r="B530" s="395" t="s">
        <v>608</v>
      </c>
      <c r="C530" s="395" t="s">
        <v>609</v>
      </c>
      <c r="D530" s="395" t="s">
        <v>818</v>
      </c>
      <c r="E530" s="395"/>
      <c r="L530" s="361"/>
      <c r="N530" s="361"/>
    </row>
    <row r="531" spans="2:14" ht="15" x14ac:dyDescent="0.25">
      <c r="B531" s="396" t="s">
        <v>617</v>
      </c>
      <c r="C531" s="396"/>
      <c r="D531" s="402" t="s">
        <v>2202</v>
      </c>
      <c r="E531" s="395"/>
      <c r="G531" s="367"/>
      <c r="H531" s="367"/>
      <c r="I531" s="372"/>
      <c r="L531" s="361"/>
      <c r="N531" s="361"/>
    </row>
    <row r="532" spans="2:14" ht="13.5" thickBot="1" x14ac:dyDescent="0.25">
      <c r="B532" s="367"/>
      <c r="C532" s="367"/>
      <c r="D532" s="372"/>
      <c r="G532" s="367"/>
      <c r="H532" s="367"/>
      <c r="I532" s="372"/>
      <c r="L532" s="361"/>
      <c r="N532" s="361"/>
    </row>
    <row r="533" spans="2:14" ht="23.25" customHeight="1" thickBot="1" x14ac:dyDescent="0.25">
      <c r="B533" s="819" t="s">
        <v>356</v>
      </c>
      <c r="C533" s="820"/>
      <c r="D533" s="820"/>
      <c r="E533" s="820"/>
      <c r="F533" s="820"/>
      <c r="G533" s="820"/>
      <c r="H533" s="820"/>
      <c r="I533" s="820"/>
      <c r="J533" s="820"/>
      <c r="K533" s="821"/>
      <c r="L533" s="361"/>
      <c r="M533" s="361" t="s">
        <v>18</v>
      </c>
      <c r="N533" s="361"/>
    </row>
    <row r="534" spans="2:14" ht="18.75" x14ac:dyDescent="0.2">
      <c r="B534" s="368" t="s">
        <v>819</v>
      </c>
      <c r="C534" s="369"/>
      <c r="D534" s="370"/>
      <c r="E534" s="370"/>
      <c r="F534" s="370"/>
      <c r="G534" s="514" t="s">
        <v>819</v>
      </c>
      <c r="H534" s="515"/>
      <c r="I534" s="516"/>
      <c r="J534" s="516"/>
      <c r="L534" s="361"/>
      <c r="N534" s="361"/>
    </row>
    <row r="535" spans="2:14" ht="15" x14ac:dyDescent="0.2">
      <c r="B535" s="371" t="s">
        <v>129</v>
      </c>
      <c r="C535" s="369"/>
      <c r="D535" s="370"/>
      <c r="E535" s="370"/>
      <c r="F535" s="370"/>
      <c r="G535" s="517" t="s">
        <v>2093</v>
      </c>
      <c r="H535" s="515"/>
      <c r="I535" s="516"/>
      <c r="J535" s="516"/>
      <c r="L535" s="361"/>
      <c r="N535" s="361"/>
    </row>
    <row r="536" spans="2:14" ht="15" x14ac:dyDescent="0.2">
      <c r="B536" s="396" t="s">
        <v>331</v>
      </c>
      <c r="C536" s="396"/>
      <c r="D536" s="396"/>
      <c r="E536" s="367"/>
      <c r="F536" s="367"/>
      <c r="G536" s="518" t="s">
        <v>2094</v>
      </c>
      <c r="H536" s="518"/>
      <c r="I536" s="518"/>
      <c r="J536" s="518"/>
      <c r="L536" s="361"/>
      <c r="N536" s="361"/>
    </row>
    <row r="537" spans="2:14" ht="15" x14ac:dyDescent="0.2">
      <c r="B537" s="396" t="s">
        <v>822</v>
      </c>
      <c r="C537" s="396"/>
      <c r="D537" s="396"/>
      <c r="E537" s="367"/>
      <c r="F537" s="367"/>
      <c r="G537" s="518" t="s">
        <v>2095</v>
      </c>
      <c r="H537" s="518"/>
      <c r="I537" s="518"/>
      <c r="J537" s="518"/>
      <c r="L537" s="361"/>
      <c r="N537" s="361"/>
    </row>
    <row r="538" spans="2:14" ht="15" x14ac:dyDescent="0.2">
      <c r="B538" s="396" t="s">
        <v>356</v>
      </c>
      <c r="C538" s="396"/>
      <c r="D538" s="396"/>
      <c r="E538" s="367"/>
      <c r="F538" s="367"/>
      <c r="G538" s="518" t="s">
        <v>356</v>
      </c>
      <c r="H538" s="518"/>
      <c r="I538" s="518"/>
      <c r="J538" s="518"/>
      <c r="L538" s="361"/>
      <c r="N538" s="361"/>
    </row>
    <row r="539" spans="2:14" ht="15" x14ac:dyDescent="0.2">
      <c r="B539" s="396"/>
      <c r="C539" s="396"/>
      <c r="D539" s="396"/>
      <c r="E539" s="367"/>
      <c r="F539" s="367"/>
      <c r="G539" s="518"/>
      <c r="H539" s="518"/>
      <c r="I539" s="518"/>
      <c r="J539" s="518"/>
      <c r="L539" s="361"/>
      <c r="N539" s="361"/>
    </row>
    <row r="540" spans="2:14" ht="15" x14ac:dyDescent="0.25">
      <c r="B540" s="395" t="s">
        <v>608</v>
      </c>
      <c r="C540" s="395" t="s">
        <v>609</v>
      </c>
      <c r="D540" s="395" t="s">
        <v>824</v>
      </c>
      <c r="G540" s="519" t="s">
        <v>608</v>
      </c>
      <c r="H540" s="519" t="s">
        <v>609</v>
      </c>
      <c r="I540" s="519" t="s">
        <v>2001</v>
      </c>
      <c r="J540" s="519"/>
      <c r="L540" s="361"/>
      <c r="N540" s="361"/>
    </row>
    <row r="541" spans="2:14" ht="15" x14ac:dyDescent="0.25">
      <c r="B541" s="396" t="s">
        <v>617</v>
      </c>
      <c r="C541" s="396"/>
      <c r="D541" s="402" t="s">
        <v>826</v>
      </c>
      <c r="G541" s="518" t="s">
        <v>617</v>
      </c>
      <c r="H541" s="518"/>
      <c r="I541" s="404" t="s">
        <v>2098</v>
      </c>
      <c r="J541" s="519"/>
      <c r="L541" s="361"/>
      <c r="N541" s="361"/>
    </row>
    <row r="542" spans="2:14" x14ac:dyDescent="0.2">
      <c r="L542" s="361"/>
      <c r="N542" s="361"/>
    </row>
    <row r="543" spans="2:14" ht="18.75" x14ac:dyDescent="0.25">
      <c r="B543" s="368" t="s">
        <v>820</v>
      </c>
      <c r="C543" s="368"/>
      <c r="G543" s="514" t="s">
        <v>820</v>
      </c>
      <c r="H543" s="514"/>
      <c r="I543" s="519"/>
      <c r="L543" s="361"/>
      <c r="N543" s="361"/>
    </row>
    <row r="544" spans="2:14" ht="15" x14ac:dyDescent="0.25">
      <c r="B544" s="371" t="s">
        <v>129</v>
      </c>
      <c r="C544" s="371"/>
      <c r="G544" s="517" t="s">
        <v>2093</v>
      </c>
      <c r="H544" s="517"/>
      <c r="I544" s="519"/>
      <c r="L544" s="361"/>
      <c r="N544" s="361"/>
    </row>
    <row r="545" spans="2:14" ht="15" x14ac:dyDescent="0.25">
      <c r="B545" s="396" t="s">
        <v>821</v>
      </c>
      <c r="C545" s="396"/>
      <c r="D545" s="395"/>
      <c r="G545" s="518" t="s">
        <v>2096</v>
      </c>
      <c r="H545" s="518"/>
      <c r="I545" s="518"/>
      <c r="L545" s="361"/>
      <c r="N545" s="361"/>
    </row>
    <row r="546" spans="2:14" ht="15" x14ac:dyDescent="0.25">
      <c r="B546" s="403" t="s">
        <v>823</v>
      </c>
      <c r="C546" s="396"/>
      <c r="D546" s="395"/>
      <c r="G546" s="518" t="s">
        <v>2097</v>
      </c>
      <c r="H546" s="518"/>
      <c r="I546" s="518"/>
      <c r="L546" s="361"/>
      <c r="N546" s="361"/>
    </row>
    <row r="547" spans="2:14" ht="15" x14ac:dyDescent="0.25">
      <c r="B547" s="396" t="s">
        <v>356</v>
      </c>
      <c r="C547" s="396"/>
      <c r="D547" s="395"/>
      <c r="G547" s="518" t="s">
        <v>356</v>
      </c>
      <c r="H547" s="518"/>
      <c r="I547" s="518"/>
      <c r="L547" s="361"/>
      <c r="N547" s="361"/>
    </row>
    <row r="548" spans="2:14" ht="15" x14ac:dyDescent="0.25">
      <c r="B548" s="396"/>
      <c r="C548" s="396"/>
      <c r="D548" s="395"/>
      <c r="G548" s="518"/>
      <c r="H548" s="518"/>
      <c r="I548" s="518"/>
      <c r="L548" s="361"/>
      <c r="N548" s="361"/>
    </row>
    <row r="549" spans="2:14" ht="15" x14ac:dyDescent="0.25">
      <c r="B549" s="395" t="s">
        <v>608</v>
      </c>
      <c r="C549" s="395" t="s">
        <v>609</v>
      </c>
      <c r="D549" s="395" t="s">
        <v>825</v>
      </c>
      <c r="G549" s="519" t="s">
        <v>608</v>
      </c>
      <c r="H549" s="519" t="s">
        <v>609</v>
      </c>
      <c r="I549" s="519" t="s">
        <v>2001</v>
      </c>
      <c r="L549" s="361"/>
      <c r="N549" s="361"/>
    </row>
    <row r="550" spans="2:14" ht="15" x14ac:dyDescent="0.25">
      <c r="B550" s="396" t="s">
        <v>617</v>
      </c>
      <c r="C550" s="396"/>
      <c r="D550" s="402" t="s">
        <v>827</v>
      </c>
      <c r="G550" s="518" t="s">
        <v>617</v>
      </c>
      <c r="H550" s="518"/>
      <c r="I550" s="404" t="s">
        <v>2099</v>
      </c>
      <c r="L550" s="361"/>
      <c r="N550" s="361"/>
    </row>
    <row r="551" spans="2:14" x14ac:dyDescent="0.2">
      <c r="B551" s="367"/>
      <c r="C551" s="367"/>
      <c r="D551" s="372"/>
      <c r="L551" s="361"/>
      <c r="N551" s="361"/>
    </row>
    <row r="552" spans="2:14" ht="18.75" x14ac:dyDescent="0.2">
      <c r="B552" s="368" t="s">
        <v>828</v>
      </c>
      <c r="C552" s="369"/>
      <c r="D552" s="370"/>
      <c r="E552" s="370"/>
      <c r="F552" s="370"/>
      <c r="G552" s="514" t="s">
        <v>828</v>
      </c>
      <c r="H552" s="515"/>
      <c r="I552" s="516"/>
      <c r="J552" s="516"/>
      <c r="L552" s="361"/>
      <c r="N552" s="361"/>
    </row>
    <row r="553" spans="2:14" ht="15" x14ac:dyDescent="0.25">
      <c r="B553" s="371" t="s">
        <v>129</v>
      </c>
      <c r="C553" s="369"/>
      <c r="D553" s="370"/>
      <c r="E553" s="370"/>
      <c r="F553" s="370"/>
      <c r="G553" s="517" t="s">
        <v>2093</v>
      </c>
      <c r="H553" s="515"/>
      <c r="I553" s="516"/>
      <c r="J553" s="519"/>
      <c r="L553" s="361"/>
      <c r="N553" s="361"/>
    </row>
    <row r="554" spans="2:14" ht="15" x14ac:dyDescent="0.2">
      <c r="B554" s="396" t="s">
        <v>829</v>
      </c>
      <c r="C554" s="396"/>
      <c r="D554" s="396"/>
      <c r="E554" s="367"/>
      <c r="F554" s="367"/>
      <c r="G554" s="518" t="s">
        <v>2094</v>
      </c>
      <c r="H554" s="518"/>
      <c r="I554" s="518"/>
      <c r="J554" s="518"/>
      <c r="L554" s="361"/>
      <c r="N554" s="361"/>
    </row>
    <row r="555" spans="2:14" ht="15" x14ac:dyDescent="0.2">
      <c r="B555" s="396" t="s">
        <v>830</v>
      </c>
      <c r="C555" s="396"/>
      <c r="D555" s="396"/>
      <c r="E555" s="367"/>
      <c r="F555" s="367"/>
      <c r="G555" s="518" t="s">
        <v>2095</v>
      </c>
      <c r="H555" s="518"/>
      <c r="I555" s="518"/>
      <c r="J555" s="518"/>
      <c r="L555" s="361"/>
      <c r="N555" s="361"/>
    </row>
    <row r="556" spans="2:14" ht="15" x14ac:dyDescent="0.2">
      <c r="B556" s="396" t="s">
        <v>356</v>
      </c>
      <c r="C556" s="396"/>
      <c r="D556" s="396"/>
      <c r="E556" s="367"/>
      <c r="F556" s="367"/>
      <c r="G556" s="518" t="s">
        <v>356</v>
      </c>
      <c r="H556" s="518"/>
      <c r="I556" s="518"/>
      <c r="J556" s="518"/>
      <c r="L556" s="361"/>
      <c r="N556" s="361"/>
    </row>
    <row r="557" spans="2:14" ht="15" x14ac:dyDescent="0.2">
      <c r="B557" s="396"/>
      <c r="C557" s="396"/>
      <c r="D557" s="396"/>
      <c r="E557" s="367"/>
      <c r="F557" s="367"/>
      <c r="G557" s="518"/>
      <c r="H557" s="518"/>
      <c r="I557" s="518"/>
      <c r="J557" s="518"/>
      <c r="L557" s="361"/>
      <c r="N557" s="361"/>
    </row>
    <row r="558" spans="2:14" ht="15" x14ac:dyDescent="0.25">
      <c r="B558" s="395" t="s">
        <v>608</v>
      </c>
      <c r="C558" s="395" t="s">
        <v>609</v>
      </c>
      <c r="D558" s="395" t="s">
        <v>831</v>
      </c>
      <c r="G558" s="519" t="s">
        <v>608</v>
      </c>
      <c r="H558" s="519" t="s">
        <v>609</v>
      </c>
      <c r="I558" s="519" t="s">
        <v>2001</v>
      </c>
      <c r="J558" s="519"/>
      <c r="L558" s="361"/>
      <c r="N558" s="361"/>
    </row>
    <row r="559" spans="2:14" ht="15" x14ac:dyDescent="0.25">
      <c r="B559" s="396" t="s">
        <v>617</v>
      </c>
      <c r="C559" s="396"/>
      <c r="D559" s="402" t="s">
        <v>832</v>
      </c>
      <c r="G559" s="518" t="s">
        <v>617</v>
      </c>
      <c r="H559" s="518"/>
      <c r="I559" s="404" t="s">
        <v>2098</v>
      </c>
      <c r="J559" s="519"/>
      <c r="L559" s="361"/>
      <c r="N559" s="361"/>
    </row>
    <row r="560" spans="2:14" ht="18" customHeight="1" thickBot="1" x14ac:dyDescent="0.25">
      <c r="L560" s="361"/>
      <c r="N560" s="361"/>
    </row>
    <row r="561" spans="2:14" ht="23.25" customHeight="1" thickBot="1" x14ac:dyDescent="0.25">
      <c r="B561" s="819" t="s">
        <v>357</v>
      </c>
      <c r="C561" s="820"/>
      <c r="D561" s="820"/>
      <c r="E561" s="820"/>
      <c r="F561" s="820"/>
      <c r="G561" s="820"/>
      <c r="H561" s="820"/>
      <c r="I561" s="820"/>
      <c r="J561" s="820"/>
      <c r="K561" s="821"/>
      <c r="L561" s="361"/>
      <c r="M561" s="361" t="s">
        <v>19</v>
      </c>
      <c r="N561" s="361"/>
    </row>
    <row r="562" spans="2:14" ht="18.75" x14ac:dyDescent="0.2">
      <c r="B562" s="368" t="s">
        <v>833</v>
      </c>
      <c r="C562" s="369"/>
      <c r="D562" s="370"/>
      <c r="E562" s="370"/>
      <c r="F562" s="370"/>
      <c r="G562" s="368"/>
      <c r="H562" s="368"/>
      <c r="L562" s="361"/>
      <c r="N562" s="361"/>
    </row>
    <row r="563" spans="2:14" ht="15" x14ac:dyDescent="0.2">
      <c r="B563" s="371" t="s">
        <v>834</v>
      </c>
      <c r="C563" s="369"/>
      <c r="D563" s="370"/>
      <c r="E563" s="370"/>
      <c r="F563" s="370"/>
      <c r="G563" s="371"/>
      <c r="H563" s="371"/>
      <c r="L563" s="361"/>
      <c r="N563" s="361"/>
    </row>
    <row r="564" spans="2:14" ht="15" x14ac:dyDescent="0.2">
      <c r="B564" s="396" t="s">
        <v>835</v>
      </c>
      <c r="C564" s="396"/>
      <c r="D564" s="396"/>
      <c r="E564" s="367"/>
      <c r="F564" s="367"/>
      <c r="G564" s="367"/>
      <c r="H564" s="367"/>
      <c r="L564" s="361"/>
      <c r="N564" s="361"/>
    </row>
    <row r="565" spans="2:14" ht="15" x14ac:dyDescent="0.2">
      <c r="B565" s="403">
        <v>2069</v>
      </c>
      <c r="C565" s="396"/>
      <c r="D565" s="396"/>
      <c r="E565" s="367"/>
      <c r="F565" s="367"/>
      <c r="G565" s="374"/>
      <c r="H565" s="367"/>
      <c r="L565" s="361"/>
      <c r="N565" s="361"/>
    </row>
    <row r="566" spans="2:14" ht="15" x14ac:dyDescent="0.2">
      <c r="B566" s="396" t="s">
        <v>357</v>
      </c>
      <c r="C566" s="396"/>
      <c r="D566" s="396"/>
      <c r="E566" s="367"/>
      <c r="F566" s="367"/>
      <c r="G566" s="367"/>
      <c r="H566" s="367"/>
      <c r="L566" s="361"/>
      <c r="N566" s="361"/>
    </row>
    <row r="567" spans="2:14" ht="15" x14ac:dyDescent="0.2">
      <c r="B567" s="396"/>
      <c r="C567" s="396"/>
      <c r="D567" s="396"/>
      <c r="E567" s="367"/>
      <c r="F567" s="367"/>
      <c r="G567" s="367"/>
      <c r="H567" s="367"/>
      <c r="L567" s="361"/>
      <c r="N567" s="361"/>
    </row>
    <row r="568" spans="2:14" ht="15" x14ac:dyDescent="0.25">
      <c r="B568" s="395" t="s">
        <v>608</v>
      </c>
      <c r="C568" s="395" t="s">
        <v>609</v>
      </c>
      <c r="D568" s="395" t="s">
        <v>836</v>
      </c>
      <c r="L568" s="361"/>
      <c r="N568" s="361"/>
    </row>
    <row r="569" spans="2:14" ht="15" x14ac:dyDescent="0.25">
      <c r="B569" s="396" t="s">
        <v>617</v>
      </c>
      <c r="C569" s="396"/>
      <c r="D569" s="402" t="s">
        <v>837</v>
      </c>
      <c r="G569" s="367"/>
      <c r="H569" s="367"/>
      <c r="I569" s="372"/>
      <c r="L569" s="361"/>
      <c r="N569" s="361"/>
    </row>
    <row r="570" spans="2:14" ht="13.5" thickBot="1" x14ac:dyDescent="0.25">
      <c r="L570" s="361"/>
      <c r="N570" s="361"/>
    </row>
    <row r="571" spans="2:14" ht="23.25" customHeight="1" thickBot="1" x14ac:dyDescent="0.25">
      <c r="B571" s="819" t="s">
        <v>358</v>
      </c>
      <c r="C571" s="820"/>
      <c r="D571" s="820"/>
      <c r="E571" s="820"/>
      <c r="F571" s="820"/>
      <c r="G571" s="820"/>
      <c r="H571" s="820"/>
      <c r="I571" s="820"/>
      <c r="J571" s="820"/>
      <c r="K571" s="821"/>
      <c r="L571" s="361"/>
      <c r="M571" s="361" t="s">
        <v>20</v>
      </c>
      <c r="N571" s="361"/>
    </row>
    <row r="572" spans="2:14" ht="18.75" x14ac:dyDescent="0.2">
      <c r="B572" s="368" t="s">
        <v>838</v>
      </c>
      <c r="C572" s="369"/>
      <c r="D572" s="370"/>
      <c r="E572" s="370"/>
      <c r="F572" s="370"/>
      <c r="G572" s="368" t="s">
        <v>839</v>
      </c>
      <c r="H572" s="368"/>
      <c r="L572" s="361"/>
      <c r="N572" s="361"/>
    </row>
    <row r="573" spans="2:14" ht="15" x14ac:dyDescent="0.2">
      <c r="B573" s="371" t="s">
        <v>840</v>
      </c>
      <c r="C573" s="369"/>
      <c r="D573" s="370"/>
      <c r="E573" s="370"/>
      <c r="F573" s="370"/>
      <c r="G573" s="371" t="s">
        <v>840</v>
      </c>
      <c r="H573" s="371"/>
      <c r="L573" s="361"/>
      <c r="N573" s="361"/>
    </row>
    <row r="574" spans="2:14" ht="15" x14ac:dyDescent="0.25">
      <c r="B574" s="396" t="s">
        <v>841</v>
      </c>
      <c r="C574" s="396"/>
      <c r="D574" s="396"/>
      <c r="E574" s="367"/>
      <c r="F574" s="367"/>
      <c r="G574" s="396" t="s">
        <v>842</v>
      </c>
      <c r="H574" s="396"/>
      <c r="I574" s="395"/>
      <c r="L574" s="361"/>
      <c r="N574" s="361"/>
    </row>
    <row r="575" spans="2:14" ht="15" x14ac:dyDescent="0.25">
      <c r="B575" s="403" t="s">
        <v>843</v>
      </c>
      <c r="C575" s="396"/>
      <c r="D575" s="396"/>
      <c r="E575" s="367"/>
      <c r="F575" s="367"/>
      <c r="G575" s="403" t="s">
        <v>844</v>
      </c>
      <c r="H575" s="396"/>
      <c r="I575" s="395"/>
      <c r="L575" s="361"/>
      <c r="N575" s="361"/>
    </row>
    <row r="576" spans="2:14" ht="15" x14ac:dyDescent="0.25">
      <c r="B576" s="396" t="s">
        <v>358</v>
      </c>
      <c r="C576" s="396"/>
      <c r="D576" s="396"/>
      <c r="E576" s="367"/>
      <c r="F576" s="367"/>
      <c r="G576" s="396" t="s">
        <v>358</v>
      </c>
      <c r="H576" s="396"/>
      <c r="I576" s="395"/>
      <c r="L576" s="361"/>
      <c r="N576" s="361"/>
    </row>
    <row r="577" spans="2:14" ht="15" x14ac:dyDescent="0.25">
      <c r="B577" s="396"/>
      <c r="C577" s="396"/>
      <c r="D577" s="396"/>
      <c r="E577" s="367"/>
      <c r="F577" s="367"/>
      <c r="G577" s="396"/>
      <c r="H577" s="396"/>
      <c r="I577" s="395"/>
      <c r="L577" s="361"/>
      <c r="N577" s="361"/>
    </row>
    <row r="578" spans="2:14" ht="15" x14ac:dyDescent="0.25">
      <c r="B578" s="395" t="s">
        <v>608</v>
      </c>
      <c r="C578" s="395" t="s">
        <v>609</v>
      </c>
      <c r="D578" s="395" t="s">
        <v>845</v>
      </c>
      <c r="G578" s="395" t="s">
        <v>608</v>
      </c>
      <c r="H578" s="395" t="s">
        <v>609</v>
      </c>
      <c r="I578" s="395" t="s">
        <v>846</v>
      </c>
      <c r="L578" s="361"/>
      <c r="N578" s="361"/>
    </row>
    <row r="579" spans="2:14" ht="15" x14ac:dyDescent="0.25">
      <c r="B579" s="396" t="s">
        <v>617</v>
      </c>
      <c r="C579" s="396"/>
      <c r="D579" s="402" t="s">
        <v>1065</v>
      </c>
      <c r="G579" s="396" t="s">
        <v>617</v>
      </c>
      <c r="H579" s="396"/>
      <c r="I579" s="402" t="s">
        <v>847</v>
      </c>
      <c r="L579" s="361"/>
      <c r="N579" s="361"/>
    </row>
    <row r="580" spans="2:14" ht="15" x14ac:dyDescent="0.25">
      <c r="B580" s="396"/>
      <c r="C580" s="396"/>
      <c r="D580" s="402" t="s">
        <v>2060</v>
      </c>
      <c r="G580" s="367"/>
      <c r="H580" s="367"/>
      <c r="I580" s="372"/>
      <c r="L580" s="361"/>
      <c r="N580" s="361"/>
    </row>
    <row r="581" spans="2:14" x14ac:dyDescent="0.2">
      <c r="L581" s="361"/>
      <c r="N581" s="361"/>
    </row>
    <row r="582" spans="2:14" ht="18.75" x14ac:dyDescent="0.2">
      <c r="B582" s="368" t="s">
        <v>848</v>
      </c>
      <c r="C582" s="369"/>
      <c r="D582" s="370"/>
      <c r="E582" s="370"/>
      <c r="F582" s="370"/>
      <c r="G582" s="368" t="s">
        <v>849</v>
      </c>
      <c r="H582" s="368"/>
      <c r="L582" s="361"/>
      <c r="N582" s="361"/>
    </row>
    <row r="583" spans="2:14" ht="15" x14ac:dyDescent="0.2">
      <c r="B583" s="371" t="s">
        <v>840</v>
      </c>
      <c r="C583" s="369"/>
      <c r="D583" s="370"/>
      <c r="E583" s="370"/>
      <c r="F583" s="370"/>
      <c r="G583" s="371" t="s">
        <v>840</v>
      </c>
      <c r="H583" s="371"/>
      <c r="L583" s="361"/>
      <c r="N583" s="361"/>
    </row>
    <row r="584" spans="2:14" ht="15" x14ac:dyDescent="0.25">
      <c r="B584" s="396" t="s">
        <v>850</v>
      </c>
      <c r="C584" s="396"/>
      <c r="D584" s="396"/>
      <c r="E584" s="367"/>
      <c r="F584" s="367"/>
      <c r="G584" s="396" t="s">
        <v>851</v>
      </c>
      <c r="H584" s="396"/>
      <c r="I584" s="395"/>
      <c r="L584" s="361"/>
      <c r="N584" s="361"/>
    </row>
    <row r="585" spans="2:14" ht="15" x14ac:dyDescent="0.25">
      <c r="B585" s="403" t="s">
        <v>852</v>
      </c>
      <c r="C585" s="396"/>
      <c r="D585" s="396"/>
      <c r="E585" s="367"/>
      <c r="F585" s="367"/>
      <c r="G585" s="403" t="s">
        <v>853</v>
      </c>
      <c r="H585" s="396"/>
      <c r="I585" s="395"/>
      <c r="L585" s="361"/>
      <c r="N585" s="361"/>
    </row>
    <row r="586" spans="2:14" ht="15" x14ac:dyDescent="0.25">
      <c r="B586" s="396" t="s">
        <v>358</v>
      </c>
      <c r="C586" s="396"/>
      <c r="D586" s="396"/>
      <c r="E586" s="367"/>
      <c r="F586" s="367"/>
      <c r="G586" s="396" t="s">
        <v>358</v>
      </c>
      <c r="H586" s="396"/>
      <c r="I586" s="395"/>
      <c r="L586" s="361"/>
      <c r="N586" s="361"/>
    </row>
    <row r="587" spans="2:14" ht="15" x14ac:dyDescent="0.25">
      <c r="B587" s="396"/>
      <c r="C587" s="396"/>
      <c r="D587" s="396"/>
      <c r="E587" s="367"/>
      <c r="F587" s="367"/>
      <c r="G587" s="396"/>
      <c r="H587" s="396"/>
      <c r="I587" s="395"/>
      <c r="L587" s="361"/>
      <c r="N587" s="361"/>
    </row>
    <row r="588" spans="2:14" ht="15" x14ac:dyDescent="0.25">
      <c r="B588" s="395" t="s">
        <v>608</v>
      </c>
      <c r="C588" s="395" t="s">
        <v>609</v>
      </c>
      <c r="D588" s="395" t="s">
        <v>854</v>
      </c>
      <c r="G588" s="395" t="s">
        <v>608</v>
      </c>
      <c r="H588" s="395" t="s">
        <v>609</v>
      </c>
      <c r="I588" s="395" t="s">
        <v>855</v>
      </c>
      <c r="L588" s="361"/>
      <c r="N588" s="361"/>
    </row>
    <row r="589" spans="2:14" ht="15" x14ac:dyDescent="0.25">
      <c r="B589" s="396" t="s">
        <v>617</v>
      </c>
      <c r="C589" s="396"/>
      <c r="D589" s="402" t="s">
        <v>856</v>
      </c>
      <c r="G589" s="396" t="s">
        <v>617</v>
      </c>
      <c r="H589" s="396"/>
      <c r="I589" s="402" t="s">
        <v>857</v>
      </c>
      <c r="L589" s="361"/>
      <c r="N589" s="361"/>
    </row>
    <row r="590" spans="2:14" ht="13.5" thickBot="1" x14ac:dyDescent="0.25">
      <c r="L590" s="361"/>
      <c r="N590" s="361"/>
    </row>
    <row r="591" spans="2:14" ht="23.25" customHeight="1" thickBot="1" x14ac:dyDescent="0.25">
      <c r="B591" s="819" t="s">
        <v>858</v>
      </c>
      <c r="C591" s="820"/>
      <c r="D591" s="820"/>
      <c r="E591" s="820"/>
      <c r="F591" s="820"/>
      <c r="G591" s="820"/>
      <c r="H591" s="820"/>
      <c r="I591" s="820"/>
      <c r="J591" s="820"/>
      <c r="K591" s="821"/>
      <c r="L591" s="361"/>
      <c r="M591" s="361" t="s">
        <v>21</v>
      </c>
      <c r="N591" s="361"/>
    </row>
    <row r="592" spans="2:14" ht="18.75" x14ac:dyDescent="0.2">
      <c r="B592" s="368" t="s">
        <v>859</v>
      </c>
      <c r="C592" s="369"/>
      <c r="D592" s="370"/>
      <c r="E592" s="370"/>
      <c r="F592" s="370"/>
      <c r="G592" s="368" t="s">
        <v>860</v>
      </c>
      <c r="H592" s="369"/>
      <c r="I592" s="370"/>
      <c r="J592" s="370"/>
      <c r="K592" s="370"/>
      <c r="L592" s="361"/>
      <c r="N592" s="361"/>
    </row>
    <row r="593" spans="2:14" ht="15" x14ac:dyDescent="0.2">
      <c r="B593" s="371" t="s">
        <v>128</v>
      </c>
      <c r="C593" s="369"/>
      <c r="D593" s="370"/>
      <c r="E593" s="370"/>
      <c r="F593" s="370"/>
      <c r="G593" s="371" t="s">
        <v>128</v>
      </c>
      <c r="H593" s="369"/>
      <c r="I593" s="370"/>
      <c r="J593" s="370"/>
      <c r="K593" s="370"/>
      <c r="L593" s="361"/>
      <c r="N593" s="361"/>
    </row>
    <row r="594" spans="2:14" ht="15" x14ac:dyDescent="0.2">
      <c r="B594" s="396" t="s">
        <v>1099</v>
      </c>
      <c r="C594" s="396"/>
      <c r="D594" s="396"/>
      <c r="E594" s="367"/>
      <c r="F594" s="367"/>
      <c r="G594" s="396" t="s">
        <v>861</v>
      </c>
      <c r="H594" s="396"/>
      <c r="I594" s="396"/>
      <c r="J594" s="367"/>
      <c r="K594" s="367"/>
      <c r="L594" s="361"/>
      <c r="N594" s="361"/>
    </row>
    <row r="595" spans="2:14" ht="15" x14ac:dyDescent="0.2">
      <c r="B595" s="403" t="s">
        <v>1102</v>
      </c>
      <c r="C595" s="396"/>
      <c r="D595" s="396"/>
      <c r="E595" s="367"/>
      <c r="F595" s="367"/>
      <c r="G595" s="403" t="s">
        <v>862</v>
      </c>
      <c r="H595" s="396"/>
      <c r="I595" s="396"/>
      <c r="J595" s="367"/>
      <c r="K595" s="367"/>
      <c r="L595" s="361"/>
      <c r="N595" s="361"/>
    </row>
    <row r="596" spans="2:14" ht="15" x14ac:dyDescent="0.2">
      <c r="B596" s="396" t="s">
        <v>858</v>
      </c>
      <c r="C596" s="396"/>
      <c r="D596" s="396"/>
      <c r="E596" s="367"/>
      <c r="F596" s="367"/>
      <c r="G596" s="396" t="s">
        <v>858</v>
      </c>
      <c r="H596" s="396"/>
      <c r="I596" s="396"/>
      <c r="J596" s="367"/>
      <c r="K596" s="367"/>
      <c r="L596" s="361"/>
      <c r="N596" s="361"/>
    </row>
    <row r="597" spans="2:14" ht="15" x14ac:dyDescent="0.2">
      <c r="B597" s="396"/>
      <c r="C597" s="396"/>
      <c r="D597" s="396"/>
      <c r="E597" s="367"/>
      <c r="F597" s="367"/>
      <c r="G597" s="396"/>
      <c r="H597" s="396"/>
      <c r="I597" s="396"/>
      <c r="J597" s="367"/>
      <c r="K597" s="367"/>
      <c r="L597" s="361"/>
      <c r="N597" s="361"/>
    </row>
    <row r="598" spans="2:14" ht="15" x14ac:dyDescent="0.25">
      <c r="B598" s="395" t="s">
        <v>608</v>
      </c>
      <c r="C598" s="395" t="s">
        <v>609</v>
      </c>
      <c r="D598" s="395" t="s">
        <v>1100</v>
      </c>
      <c r="G598" s="395" t="s">
        <v>608</v>
      </c>
      <c r="H598" s="395" t="s">
        <v>609</v>
      </c>
      <c r="I598" s="395" t="s">
        <v>863</v>
      </c>
      <c r="L598" s="361"/>
      <c r="N598" s="361"/>
    </row>
    <row r="599" spans="2:14" ht="15" x14ac:dyDescent="0.25">
      <c r="B599" s="396" t="s">
        <v>617</v>
      </c>
      <c r="C599" s="396"/>
      <c r="D599" s="402" t="s">
        <v>1103</v>
      </c>
      <c r="G599" s="396" t="s">
        <v>617</v>
      </c>
      <c r="H599" s="396"/>
      <c r="I599" s="402" t="s">
        <v>864</v>
      </c>
      <c r="L599" s="361"/>
      <c r="N599" s="361"/>
    </row>
    <row r="600" spans="2:14" ht="15.75" thickBot="1" x14ac:dyDescent="0.3">
      <c r="B600" s="395"/>
      <c r="C600" s="395"/>
      <c r="D600" s="380" t="s">
        <v>1104</v>
      </c>
      <c r="E600" s="380"/>
      <c r="F600" s="380"/>
      <c r="L600" s="361"/>
      <c r="N600" s="361"/>
    </row>
    <row r="601" spans="2:14" ht="23.25" customHeight="1" thickBot="1" x14ac:dyDescent="0.25">
      <c r="B601" s="819" t="s">
        <v>86</v>
      </c>
      <c r="C601" s="820"/>
      <c r="D601" s="820"/>
      <c r="E601" s="820"/>
      <c r="F601" s="820"/>
      <c r="G601" s="820"/>
      <c r="H601" s="820"/>
      <c r="I601" s="820"/>
      <c r="J601" s="820"/>
      <c r="K601" s="821"/>
      <c r="L601" s="361"/>
      <c r="M601" s="361" t="s">
        <v>22</v>
      </c>
      <c r="N601" s="361"/>
    </row>
    <row r="602" spans="2:14" ht="18.75" x14ac:dyDescent="0.2">
      <c r="B602" s="368" t="s">
        <v>865</v>
      </c>
      <c r="C602" s="369"/>
      <c r="D602" s="370"/>
      <c r="E602" s="370"/>
      <c r="F602" s="370"/>
      <c r="G602" s="368"/>
      <c r="H602" s="368"/>
      <c r="L602" s="361"/>
      <c r="N602" s="361"/>
    </row>
    <row r="603" spans="2:14" ht="15" x14ac:dyDescent="0.2">
      <c r="B603" s="371" t="s">
        <v>866</v>
      </c>
      <c r="C603" s="369"/>
      <c r="D603" s="370"/>
      <c r="E603" s="370"/>
      <c r="F603" s="370"/>
      <c r="G603" s="371"/>
      <c r="H603" s="371"/>
      <c r="L603" s="361"/>
      <c r="N603" s="361"/>
    </row>
    <row r="604" spans="2:14" ht="15" x14ac:dyDescent="0.2">
      <c r="B604" s="396" t="s">
        <v>867</v>
      </c>
      <c r="C604" s="396"/>
      <c r="D604" s="396"/>
      <c r="E604" s="367"/>
      <c r="F604" s="367"/>
      <c r="G604" s="367"/>
      <c r="H604" s="367"/>
      <c r="L604" s="361"/>
      <c r="N604" s="361"/>
    </row>
    <row r="605" spans="2:14" ht="15" x14ac:dyDescent="0.2">
      <c r="B605" s="403" t="s">
        <v>868</v>
      </c>
      <c r="C605" s="396"/>
      <c r="D605" s="396"/>
      <c r="E605" s="367"/>
      <c r="F605" s="367"/>
      <c r="G605" s="374"/>
      <c r="H605" s="367"/>
      <c r="L605" s="361"/>
      <c r="N605" s="361"/>
    </row>
    <row r="606" spans="2:14" ht="15" x14ac:dyDescent="0.2">
      <c r="B606" s="396" t="s">
        <v>86</v>
      </c>
      <c r="C606" s="396"/>
      <c r="D606" s="396"/>
      <c r="E606" s="367"/>
      <c r="F606" s="367"/>
      <c r="G606" s="367"/>
      <c r="H606" s="367"/>
      <c r="L606" s="361"/>
      <c r="N606" s="361"/>
    </row>
    <row r="607" spans="2:14" ht="15" x14ac:dyDescent="0.2">
      <c r="B607" s="396"/>
      <c r="C607" s="396"/>
      <c r="D607" s="396"/>
      <c r="E607" s="367"/>
      <c r="F607" s="367"/>
      <c r="G607" s="367"/>
      <c r="H607" s="367"/>
      <c r="L607" s="361"/>
      <c r="N607" s="361"/>
    </row>
    <row r="608" spans="2:14" ht="15" x14ac:dyDescent="0.25">
      <c r="B608" s="395" t="s">
        <v>608</v>
      </c>
      <c r="C608" s="395" t="s">
        <v>609</v>
      </c>
      <c r="D608" s="395" t="s">
        <v>869</v>
      </c>
      <c r="L608" s="361"/>
      <c r="N608" s="361"/>
    </row>
    <row r="609" spans="2:14" ht="15" x14ac:dyDescent="0.25">
      <c r="B609" s="396" t="s">
        <v>617</v>
      </c>
      <c r="C609" s="396"/>
      <c r="D609" s="402" t="s">
        <v>870</v>
      </c>
      <c r="G609" s="367"/>
      <c r="H609" s="367"/>
      <c r="I609" s="372"/>
      <c r="L609" s="361"/>
      <c r="N609" s="361"/>
    </row>
    <row r="610" spans="2:14" ht="13.5" thickBot="1" x14ac:dyDescent="0.25">
      <c r="L610" s="361"/>
      <c r="N610" s="361"/>
    </row>
    <row r="611" spans="2:14" ht="23.25" customHeight="1" thickBot="1" x14ac:dyDescent="0.25">
      <c r="B611" s="819" t="s">
        <v>871</v>
      </c>
      <c r="C611" s="820"/>
      <c r="D611" s="820"/>
      <c r="E611" s="820"/>
      <c r="F611" s="820"/>
      <c r="G611" s="820"/>
      <c r="H611" s="820"/>
      <c r="I611" s="820"/>
      <c r="J611" s="820"/>
      <c r="K611" s="821"/>
      <c r="L611" s="361"/>
      <c r="M611" s="361" t="s">
        <v>33</v>
      </c>
      <c r="N611" s="361"/>
    </row>
    <row r="612" spans="2:14" ht="18.75" x14ac:dyDescent="0.2">
      <c r="B612" s="368" t="s">
        <v>872</v>
      </c>
      <c r="C612" s="369"/>
      <c r="D612" s="370"/>
      <c r="E612" s="370"/>
      <c r="F612" s="370"/>
      <c r="G612" s="368" t="s">
        <v>873</v>
      </c>
      <c r="H612" s="368"/>
      <c r="L612" s="361"/>
      <c r="N612" s="361"/>
    </row>
    <row r="613" spans="2:14" ht="15" x14ac:dyDescent="0.2">
      <c r="B613" s="371" t="s">
        <v>874</v>
      </c>
      <c r="C613" s="369"/>
      <c r="D613" s="370"/>
      <c r="E613" s="370"/>
      <c r="F613" s="370"/>
      <c r="G613" s="371" t="s">
        <v>874</v>
      </c>
      <c r="H613" s="371"/>
      <c r="L613" s="361"/>
      <c r="N613" s="361"/>
    </row>
    <row r="614" spans="2:14" ht="15" x14ac:dyDescent="0.25">
      <c r="B614" s="396" t="s">
        <v>875</v>
      </c>
      <c r="C614" s="396"/>
      <c r="D614" s="396"/>
      <c r="E614" s="367"/>
      <c r="F614" s="367"/>
      <c r="G614" s="396" t="s">
        <v>876</v>
      </c>
      <c r="H614" s="396"/>
      <c r="I614" s="395"/>
      <c r="L614" s="361"/>
      <c r="N614" s="361"/>
    </row>
    <row r="615" spans="2:14" ht="15" x14ac:dyDescent="0.25">
      <c r="B615" s="403" t="s">
        <v>877</v>
      </c>
      <c r="C615" s="396"/>
      <c r="D615" s="396"/>
      <c r="E615" s="367"/>
      <c r="F615" s="367"/>
      <c r="G615" s="403" t="s">
        <v>878</v>
      </c>
      <c r="H615" s="396"/>
      <c r="I615" s="395"/>
      <c r="L615" s="361"/>
      <c r="N615" s="361"/>
    </row>
    <row r="616" spans="2:14" ht="15" x14ac:dyDescent="0.25">
      <c r="B616" s="396" t="s">
        <v>871</v>
      </c>
      <c r="C616" s="396"/>
      <c r="D616" s="396"/>
      <c r="E616" s="367"/>
      <c r="F616" s="367"/>
      <c r="G616" s="396" t="s">
        <v>871</v>
      </c>
      <c r="H616" s="396"/>
      <c r="I616" s="395"/>
      <c r="L616" s="361"/>
      <c r="N616" s="361"/>
    </row>
    <row r="617" spans="2:14" ht="15" x14ac:dyDescent="0.25">
      <c r="B617" s="396"/>
      <c r="C617" s="396"/>
      <c r="D617" s="396"/>
      <c r="E617" s="367"/>
      <c r="F617" s="367"/>
      <c r="G617" s="396"/>
      <c r="H617" s="396"/>
      <c r="I617" s="395"/>
      <c r="L617" s="361"/>
      <c r="N617" s="361"/>
    </row>
    <row r="618" spans="2:14" ht="15" x14ac:dyDescent="0.25">
      <c r="B618" s="395" t="s">
        <v>608</v>
      </c>
      <c r="C618" s="395" t="s">
        <v>609</v>
      </c>
      <c r="D618" s="395" t="s">
        <v>879</v>
      </c>
      <c r="G618" s="395" t="s">
        <v>608</v>
      </c>
      <c r="H618" s="395" t="s">
        <v>609</v>
      </c>
      <c r="I618" s="395" t="s">
        <v>880</v>
      </c>
      <c r="L618" s="361"/>
      <c r="N618" s="361"/>
    </row>
    <row r="619" spans="2:14" ht="15" x14ac:dyDescent="0.25">
      <c r="B619" s="396" t="s">
        <v>617</v>
      </c>
      <c r="C619" s="396"/>
      <c r="D619" s="402" t="s">
        <v>2066</v>
      </c>
      <c r="G619" s="396" t="s">
        <v>617</v>
      </c>
      <c r="H619" s="396"/>
      <c r="I619" s="402" t="s">
        <v>2066</v>
      </c>
      <c r="L619" s="361"/>
      <c r="N619" s="361"/>
    </row>
    <row r="620" spans="2:14" ht="13.5" thickBot="1" x14ac:dyDescent="0.25">
      <c r="L620" s="361"/>
      <c r="N620" s="361"/>
    </row>
    <row r="621" spans="2:14" ht="23.25" customHeight="1" thickBot="1" x14ac:dyDescent="0.25">
      <c r="B621" s="819" t="s">
        <v>576</v>
      </c>
      <c r="C621" s="820"/>
      <c r="D621" s="820"/>
      <c r="E621" s="820"/>
      <c r="F621" s="820"/>
      <c r="G621" s="820"/>
      <c r="H621" s="820"/>
      <c r="I621" s="820"/>
      <c r="J621" s="820"/>
      <c r="K621" s="821"/>
      <c r="L621" s="361"/>
      <c r="M621" s="361" t="s">
        <v>569</v>
      </c>
      <c r="N621" s="361"/>
    </row>
    <row r="622" spans="2:14" ht="18.75" x14ac:dyDescent="0.2">
      <c r="B622" s="368" t="s">
        <v>881</v>
      </c>
      <c r="C622" s="369"/>
      <c r="D622" s="370"/>
      <c r="E622" s="370"/>
      <c r="F622" s="370"/>
      <c r="G622" s="368"/>
      <c r="H622" s="368"/>
      <c r="L622" s="361"/>
      <c r="N622" s="361"/>
    </row>
    <row r="623" spans="2:14" ht="15" x14ac:dyDescent="0.2">
      <c r="B623" s="371" t="s">
        <v>882</v>
      </c>
      <c r="C623" s="369"/>
      <c r="D623" s="370"/>
      <c r="E623" s="370"/>
      <c r="F623" s="370"/>
      <c r="G623" s="371"/>
      <c r="H623" s="371"/>
      <c r="L623" s="361"/>
      <c r="N623" s="361"/>
    </row>
    <row r="624" spans="2:14" ht="15" x14ac:dyDescent="0.2">
      <c r="B624" s="396" t="s">
        <v>883</v>
      </c>
      <c r="C624" s="396"/>
      <c r="D624" s="396"/>
      <c r="E624" s="367"/>
      <c r="F624" s="367"/>
      <c r="G624" s="367"/>
      <c r="H624" s="367"/>
      <c r="L624" s="361"/>
      <c r="N624" s="361"/>
    </row>
    <row r="625" spans="2:14" ht="15" x14ac:dyDescent="0.2">
      <c r="B625" s="403" t="s">
        <v>884</v>
      </c>
      <c r="C625" s="396"/>
      <c r="D625" s="396"/>
      <c r="E625" s="367"/>
      <c r="F625" s="367"/>
      <c r="G625" s="374"/>
      <c r="H625" s="367"/>
      <c r="L625" s="361"/>
      <c r="N625" s="361"/>
    </row>
    <row r="626" spans="2:14" ht="15" x14ac:dyDescent="0.2">
      <c r="B626" s="396" t="s">
        <v>576</v>
      </c>
      <c r="C626" s="396"/>
      <c r="D626" s="396"/>
      <c r="E626" s="367"/>
      <c r="F626" s="367"/>
      <c r="G626" s="367"/>
      <c r="H626" s="367"/>
      <c r="L626" s="361"/>
      <c r="N626" s="361"/>
    </row>
    <row r="627" spans="2:14" ht="15" x14ac:dyDescent="0.2">
      <c r="B627" s="396"/>
      <c r="C627" s="396"/>
      <c r="D627" s="396"/>
      <c r="E627" s="367"/>
      <c r="F627" s="367"/>
      <c r="G627" s="367"/>
      <c r="H627" s="367"/>
      <c r="L627" s="361"/>
      <c r="N627" s="361"/>
    </row>
    <row r="628" spans="2:14" ht="15" x14ac:dyDescent="0.25">
      <c r="B628" s="395" t="s">
        <v>608</v>
      </c>
      <c r="C628" s="395" t="s">
        <v>609</v>
      </c>
      <c r="D628" s="395" t="s">
        <v>885</v>
      </c>
      <c r="L628" s="361"/>
      <c r="N628" s="361"/>
    </row>
    <row r="629" spans="2:14" ht="15" x14ac:dyDescent="0.25">
      <c r="B629" s="396" t="s">
        <v>617</v>
      </c>
      <c r="C629" s="396"/>
      <c r="D629" s="402" t="s">
        <v>886</v>
      </c>
      <c r="G629" s="367"/>
      <c r="H629" s="367"/>
      <c r="I629" s="372"/>
      <c r="L629" s="361"/>
      <c r="N629" s="361"/>
    </row>
    <row r="630" spans="2:14" ht="13.5" thickBot="1" x14ac:dyDescent="0.25">
      <c r="L630" s="361"/>
      <c r="N630" s="361"/>
    </row>
    <row r="631" spans="2:14" ht="23.25" customHeight="1" thickBot="1" x14ac:dyDescent="0.25">
      <c r="B631" s="819" t="s">
        <v>577</v>
      </c>
      <c r="C631" s="820"/>
      <c r="D631" s="820"/>
      <c r="E631" s="820"/>
      <c r="F631" s="820"/>
      <c r="G631" s="820"/>
      <c r="H631" s="820"/>
      <c r="I631" s="820"/>
      <c r="J631" s="820"/>
      <c r="K631" s="821"/>
      <c r="L631" s="361"/>
      <c r="M631" s="361" t="s">
        <v>562</v>
      </c>
      <c r="N631" s="361"/>
    </row>
    <row r="632" spans="2:14" ht="18.75" x14ac:dyDescent="0.2">
      <c r="B632" s="368" t="s">
        <v>887</v>
      </c>
      <c r="C632" s="369"/>
      <c r="D632" s="370"/>
      <c r="E632" s="370"/>
      <c r="F632" s="370"/>
      <c r="G632" s="368" t="s">
        <v>1058</v>
      </c>
      <c r="H632" s="369"/>
      <c r="I632" s="370"/>
      <c r="L632" s="361"/>
      <c r="N632" s="361"/>
    </row>
    <row r="633" spans="2:14" ht="15" x14ac:dyDescent="0.2">
      <c r="B633" s="371" t="s">
        <v>888</v>
      </c>
      <c r="C633" s="369"/>
      <c r="D633" s="370"/>
      <c r="E633" s="370"/>
      <c r="F633" s="370"/>
      <c r="G633" s="371" t="s">
        <v>1059</v>
      </c>
      <c r="H633" s="369"/>
      <c r="I633" s="370"/>
      <c r="L633" s="361"/>
      <c r="N633" s="361"/>
    </row>
    <row r="634" spans="2:14" ht="15" x14ac:dyDescent="0.2">
      <c r="B634" s="396" t="s">
        <v>889</v>
      </c>
      <c r="C634" s="396"/>
      <c r="D634" s="396"/>
      <c r="E634" s="367"/>
      <c r="F634" s="367"/>
      <c r="G634" s="367"/>
      <c r="H634" s="367"/>
      <c r="L634" s="361"/>
      <c r="N634" s="361"/>
    </row>
    <row r="635" spans="2:14" ht="15" x14ac:dyDescent="0.2">
      <c r="B635" s="403" t="s">
        <v>890</v>
      </c>
      <c r="C635" s="396"/>
      <c r="D635" s="396"/>
      <c r="E635" s="367"/>
      <c r="F635" s="367"/>
      <c r="G635" s="374"/>
      <c r="H635" s="367"/>
      <c r="L635" s="361"/>
      <c r="N635" s="361"/>
    </row>
    <row r="636" spans="2:14" ht="15" x14ac:dyDescent="0.2">
      <c r="B636" s="396" t="s">
        <v>577</v>
      </c>
      <c r="C636" s="396"/>
      <c r="D636" s="396"/>
      <c r="E636" s="367"/>
      <c r="F636" s="367"/>
      <c r="G636" s="367"/>
      <c r="H636" s="367"/>
      <c r="L636" s="361"/>
      <c r="N636" s="361"/>
    </row>
    <row r="637" spans="2:14" ht="15" x14ac:dyDescent="0.2">
      <c r="B637" s="396"/>
      <c r="C637" s="396"/>
      <c r="D637" s="396"/>
      <c r="E637" s="367"/>
      <c r="F637" s="367"/>
      <c r="G637" s="367"/>
      <c r="H637" s="367"/>
      <c r="L637" s="361"/>
      <c r="N637" s="361"/>
    </row>
    <row r="638" spans="2:14" ht="15" x14ac:dyDescent="0.25">
      <c r="B638" s="395" t="s">
        <v>608</v>
      </c>
      <c r="C638" s="395" t="s">
        <v>609</v>
      </c>
      <c r="D638" s="395" t="s">
        <v>891</v>
      </c>
      <c r="L638" s="361"/>
      <c r="N638" s="361"/>
    </row>
    <row r="639" spans="2:14" ht="15" x14ac:dyDescent="0.25">
      <c r="B639" s="396" t="s">
        <v>617</v>
      </c>
      <c r="C639" s="396"/>
      <c r="D639" s="402" t="s">
        <v>892</v>
      </c>
      <c r="G639" s="367"/>
      <c r="H639" s="367"/>
      <c r="I639" s="372"/>
      <c r="L639" s="361"/>
      <c r="N639" s="361"/>
    </row>
    <row r="640" spans="2:14" ht="13.5" thickBot="1" x14ac:dyDescent="0.25">
      <c r="L640" s="361"/>
      <c r="N640" s="361"/>
    </row>
    <row r="641" spans="2:14" ht="23.25" customHeight="1" thickBot="1" x14ac:dyDescent="0.25">
      <c r="B641" s="819" t="s">
        <v>51</v>
      </c>
      <c r="C641" s="820"/>
      <c r="D641" s="820"/>
      <c r="E641" s="820"/>
      <c r="F641" s="820"/>
      <c r="G641" s="820"/>
      <c r="H641" s="820"/>
      <c r="I641" s="820"/>
      <c r="J641" s="820"/>
      <c r="K641" s="821"/>
      <c r="L641" s="361"/>
      <c r="M641" s="361" t="s">
        <v>23</v>
      </c>
      <c r="N641" s="361"/>
    </row>
    <row r="642" spans="2:14" ht="18.75" x14ac:dyDescent="0.2">
      <c r="B642" s="368" t="s">
        <v>51</v>
      </c>
      <c r="C642" s="369"/>
      <c r="D642" s="370"/>
      <c r="E642" s="370"/>
      <c r="F642" s="370"/>
      <c r="G642" s="368"/>
      <c r="H642" s="368"/>
      <c r="L642" s="361"/>
      <c r="N642" s="361"/>
    </row>
    <row r="643" spans="2:14" ht="15" x14ac:dyDescent="0.2">
      <c r="B643" s="371" t="s">
        <v>888</v>
      </c>
      <c r="C643" s="369"/>
      <c r="D643" s="370"/>
      <c r="E643" s="370"/>
      <c r="F643" s="370"/>
      <c r="G643" s="371"/>
      <c r="H643" s="371"/>
      <c r="L643" s="361"/>
      <c r="N643" s="361"/>
    </row>
    <row r="644" spans="2:14" ht="15" x14ac:dyDescent="0.2">
      <c r="B644" s="396" t="s">
        <v>893</v>
      </c>
      <c r="C644" s="396"/>
      <c r="D644" s="396"/>
      <c r="E644" s="367"/>
      <c r="F644" s="367"/>
      <c r="G644" s="367"/>
      <c r="H644" s="367"/>
      <c r="L644" s="361"/>
      <c r="N644" s="361"/>
    </row>
    <row r="645" spans="2:14" ht="15" x14ac:dyDescent="0.2">
      <c r="B645" s="403" t="s">
        <v>894</v>
      </c>
      <c r="C645" s="396"/>
      <c r="D645" s="396"/>
      <c r="E645" s="367"/>
      <c r="F645" s="367"/>
      <c r="G645" s="374"/>
      <c r="H645" s="367"/>
      <c r="L645" s="361"/>
      <c r="N645" s="361"/>
    </row>
    <row r="646" spans="2:14" ht="15" x14ac:dyDescent="0.2">
      <c r="B646" s="396" t="s">
        <v>51</v>
      </c>
      <c r="C646" s="396"/>
      <c r="D646" s="396"/>
      <c r="E646" s="367"/>
      <c r="F646" s="367"/>
      <c r="G646" s="367"/>
      <c r="H646" s="367"/>
      <c r="L646" s="361"/>
      <c r="N646" s="361"/>
    </row>
    <row r="647" spans="2:14" ht="15" x14ac:dyDescent="0.2">
      <c r="B647" s="396"/>
      <c r="C647" s="396"/>
      <c r="D647" s="396"/>
      <c r="E647" s="367"/>
      <c r="F647" s="367"/>
      <c r="G647" s="367"/>
      <c r="H647" s="367"/>
      <c r="L647" s="361"/>
      <c r="N647" s="361"/>
    </row>
    <row r="648" spans="2:14" ht="15" x14ac:dyDescent="0.25">
      <c r="B648" s="395" t="s">
        <v>608</v>
      </c>
      <c r="C648" s="395" t="s">
        <v>609</v>
      </c>
      <c r="D648" s="395" t="s">
        <v>895</v>
      </c>
      <c r="L648" s="361"/>
      <c r="N648" s="361"/>
    </row>
    <row r="649" spans="2:14" ht="15" x14ac:dyDescent="0.25">
      <c r="B649" s="396" t="s">
        <v>617</v>
      </c>
      <c r="C649" s="396"/>
      <c r="D649" s="402" t="s">
        <v>896</v>
      </c>
      <c r="G649" s="367"/>
      <c r="H649" s="367"/>
      <c r="I649" s="372"/>
      <c r="L649" s="361"/>
      <c r="N649" s="361"/>
    </row>
    <row r="650" spans="2:14" ht="15" x14ac:dyDescent="0.25">
      <c r="B650" s="396"/>
      <c r="C650" s="396"/>
      <c r="D650" s="402" t="s">
        <v>897</v>
      </c>
      <c r="G650" s="367"/>
      <c r="H650" s="367"/>
      <c r="I650" s="372"/>
      <c r="L650" s="361"/>
      <c r="N650" s="361"/>
    </row>
    <row r="651" spans="2:14" ht="13.5" thickBot="1" x14ac:dyDescent="0.25">
      <c r="L651" s="361"/>
      <c r="N651" s="361"/>
    </row>
    <row r="652" spans="2:14" ht="23.25" customHeight="1" thickBot="1" x14ac:dyDescent="0.25">
      <c r="B652" s="819" t="s">
        <v>578</v>
      </c>
      <c r="C652" s="820"/>
      <c r="D652" s="820"/>
      <c r="E652" s="820"/>
      <c r="F652" s="820"/>
      <c r="G652" s="820"/>
      <c r="H652" s="820"/>
      <c r="I652" s="820"/>
      <c r="J652" s="820"/>
      <c r="K652" s="821"/>
      <c r="L652" s="361"/>
      <c r="M652" s="361" t="s">
        <v>563</v>
      </c>
      <c r="N652" s="361"/>
    </row>
    <row r="653" spans="2:14" ht="18.75" x14ac:dyDescent="0.2">
      <c r="B653" s="368" t="s">
        <v>898</v>
      </c>
      <c r="C653" s="369"/>
      <c r="D653" s="370"/>
      <c r="E653" s="370"/>
      <c r="F653" s="370"/>
      <c r="G653" s="368"/>
      <c r="H653" s="368"/>
      <c r="L653" s="361"/>
      <c r="N653" s="361"/>
    </row>
    <row r="654" spans="2:14" ht="15" x14ac:dyDescent="0.2">
      <c r="B654" s="371" t="s">
        <v>127</v>
      </c>
      <c r="C654" s="369"/>
      <c r="D654" s="370"/>
      <c r="E654" s="370"/>
      <c r="F654" s="370"/>
      <c r="G654" s="371"/>
      <c r="H654" s="371"/>
      <c r="L654" s="361"/>
      <c r="N654" s="361"/>
    </row>
    <row r="655" spans="2:14" ht="15" x14ac:dyDescent="0.2">
      <c r="B655" s="396" t="s">
        <v>899</v>
      </c>
      <c r="C655" s="396"/>
      <c r="D655" s="396"/>
      <c r="E655" s="396"/>
      <c r="F655" s="367"/>
      <c r="G655" s="367"/>
      <c r="H655" s="367"/>
      <c r="L655" s="361"/>
      <c r="N655" s="361"/>
    </row>
    <row r="656" spans="2:14" ht="15" x14ac:dyDescent="0.2">
      <c r="B656" s="403">
        <v>85203</v>
      </c>
      <c r="C656" s="396"/>
      <c r="D656" s="396"/>
      <c r="E656" s="396"/>
      <c r="F656" s="367"/>
      <c r="G656" s="374"/>
      <c r="H656" s="367"/>
      <c r="L656" s="361"/>
      <c r="N656" s="361"/>
    </row>
    <row r="657" spans="2:14" ht="15" x14ac:dyDescent="0.2">
      <c r="B657" s="396" t="s">
        <v>578</v>
      </c>
      <c r="C657" s="396"/>
      <c r="D657" s="396"/>
      <c r="E657" s="396"/>
      <c r="F657" s="367"/>
      <c r="G657" s="367"/>
      <c r="H657" s="367"/>
      <c r="L657" s="361"/>
      <c r="N657" s="361"/>
    </row>
    <row r="658" spans="2:14" ht="15" x14ac:dyDescent="0.2">
      <c r="B658" s="396"/>
      <c r="C658" s="396"/>
      <c r="D658" s="396"/>
      <c r="E658" s="396"/>
      <c r="F658" s="367"/>
      <c r="G658" s="367"/>
      <c r="H658" s="367"/>
      <c r="L658" s="361"/>
      <c r="N658" s="361"/>
    </row>
    <row r="659" spans="2:14" ht="15" x14ac:dyDescent="0.25">
      <c r="B659" s="395" t="s">
        <v>608</v>
      </c>
      <c r="C659" s="395" t="s">
        <v>609</v>
      </c>
      <c r="D659" s="395" t="s">
        <v>900</v>
      </c>
      <c r="E659" s="395"/>
      <c r="L659" s="361"/>
      <c r="N659" s="361"/>
    </row>
    <row r="660" spans="2:14" ht="15" x14ac:dyDescent="0.25">
      <c r="B660" s="396" t="s">
        <v>617</v>
      </c>
      <c r="C660" s="396"/>
      <c r="D660" s="402" t="s">
        <v>901</v>
      </c>
      <c r="E660" s="395"/>
      <c r="G660" s="367"/>
      <c r="H660" s="367"/>
      <c r="I660" s="372"/>
      <c r="L660" s="361"/>
      <c r="N660" s="361"/>
    </row>
    <row r="661" spans="2:14" ht="13.5" thickBot="1" x14ac:dyDescent="0.25">
      <c r="L661" s="361"/>
      <c r="N661" s="361"/>
    </row>
    <row r="662" spans="2:14" ht="23.25" customHeight="1" thickBot="1" x14ac:dyDescent="0.25">
      <c r="B662" s="819" t="s">
        <v>579</v>
      </c>
      <c r="C662" s="820"/>
      <c r="D662" s="820"/>
      <c r="E662" s="820"/>
      <c r="F662" s="820"/>
      <c r="G662" s="820"/>
      <c r="H662" s="820"/>
      <c r="I662" s="820"/>
      <c r="J662" s="820"/>
      <c r="K662" s="821"/>
      <c r="L662" s="361"/>
      <c r="M662" s="361" t="s">
        <v>564</v>
      </c>
      <c r="N662" s="361"/>
    </row>
    <row r="663" spans="2:14" ht="18.75" x14ac:dyDescent="0.2">
      <c r="B663" s="368" t="s">
        <v>902</v>
      </c>
      <c r="C663" s="369"/>
      <c r="D663" s="370"/>
      <c r="E663" s="370"/>
      <c r="F663" s="370"/>
      <c r="G663" s="368"/>
      <c r="H663" s="368"/>
      <c r="L663" s="361"/>
      <c r="N663" s="361"/>
    </row>
    <row r="664" spans="2:14" ht="15" x14ac:dyDescent="0.2">
      <c r="B664" s="371" t="s">
        <v>903</v>
      </c>
      <c r="C664" s="369"/>
      <c r="D664" s="370"/>
      <c r="E664" s="370"/>
      <c r="F664" s="370"/>
      <c r="G664" s="371"/>
      <c r="H664" s="371"/>
      <c r="L664" s="361"/>
      <c r="N664" s="361"/>
    </row>
    <row r="665" spans="2:14" ht="15" x14ac:dyDescent="0.2">
      <c r="B665" s="396" t="s">
        <v>904</v>
      </c>
      <c r="C665" s="396"/>
      <c r="D665" s="396"/>
      <c r="E665" s="367"/>
      <c r="F665" s="367"/>
      <c r="G665" s="367"/>
      <c r="H665" s="367"/>
      <c r="L665" s="361"/>
      <c r="N665" s="361"/>
    </row>
    <row r="666" spans="2:14" ht="15" x14ac:dyDescent="0.2">
      <c r="B666" s="403" t="s">
        <v>905</v>
      </c>
      <c r="C666" s="396"/>
      <c r="D666" s="396"/>
      <c r="E666" s="367"/>
      <c r="F666" s="367"/>
      <c r="G666" s="374"/>
      <c r="H666" s="367"/>
      <c r="L666" s="361"/>
      <c r="N666" s="361"/>
    </row>
    <row r="667" spans="2:14" ht="15" x14ac:dyDescent="0.2">
      <c r="B667" s="396" t="s">
        <v>579</v>
      </c>
      <c r="C667" s="396"/>
      <c r="D667" s="396"/>
      <c r="E667" s="367"/>
      <c r="F667" s="367"/>
      <c r="G667" s="367"/>
      <c r="H667" s="367"/>
      <c r="L667" s="361"/>
      <c r="N667" s="361"/>
    </row>
    <row r="668" spans="2:14" ht="15" x14ac:dyDescent="0.2">
      <c r="B668" s="396"/>
      <c r="C668" s="396"/>
      <c r="D668" s="396"/>
      <c r="E668" s="367"/>
      <c r="F668" s="367"/>
      <c r="G668" s="367"/>
      <c r="H668" s="367"/>
      <c r="L668" s="361"/>
      <c r="N668" s="361"/>
    </row>
    <row r="669" spans="2:14" ht="15" x14ac:dyDescent="0.25">
      <c r="B669" s="395" t="s">
        <v>608</v>
      </c>
      <c r="C669" s="395" t="s">
        <v>609</v>
      </c>
      <c r="D669" s="395" t="s">
        <v>906</v>
      </c>
      <c r="L669" s="361"/>
      <c r="N669" s="361"/>
    </row>
    <row r="670" spans="2:14" ht="15" x14ac:dyDescent="0.25">
      <c r="B670" s="396" t="s">
        <v>617</v>
      </c>
      <c r="C670" s="396"/>
      <c r="D670" s="402" t="s">
        <v>2081</v>
      </c>
      <c r="G670" s="367"/>
      <c r="H670" s="367"/>
      <c r="I670" s="372"/>
      <c r="L670" s="361"/>
      <c r="N670" s="361"/>
    </row>
    <row r="671" spans="2:14" ht="13.5" thickBot="1" x14ac:dyDescent="0.25">
      <c r="L671" s="361"/>
      <c r="N671" s="361"/>
    </row>
    <row r="672" spans="2:14" ht="23.25" customHeight="1" thickBot="1" x14ac:dyDescent="0.25">
      <c r="B672" s="819" t="s">
        <v>389</v>
      </c>
      <c r="C672" s="820"/>
      <c r="D672" s="820"/>
      <c r="E672" s="820"/>
      <c r="F672" s="820"/>
      <c r="G672" s="820"/>
      <c r="H672" s="820"/>
      <c r="I672" s="820"/>
      <c r="J672" s="820"/>
      <c r="K672" s="821"/>
      <c r="L672" s="361"/>
      <c r="M672" s="361" t="s">
        <v>24</v>
      </c>
      <c r="N672" s="361"/>
    </row>
    <row r="673" spans="2:14" ht="18.75" x14ac:dyDescent="0.2">
      <c r="B673" s="514" t="s">
        <v>907</v>
      </c>
      <c r="C673" s="515"/>
      <c r="D673" s="516"/>
      <c r="E673" s="516"/>
      <c r="F673" s="516"/>
      <c r="G673" s="514" t="s">
        <v>908</v>
      </c>
      <c r="H673" s="515"/>
      <c r="I673" s="516"/>
      <c r="J673" s="370"/>
      <c r="K673" s="370"/>
      <c r="L673" s="361"/>
      <c r="N673" s="361"/>
    </row>
    <row r="674" spans="2:14" ht="15" x14ac:dyDescent="0.2">
      <c r="B674" s="517" t="s">
        <v>2159</v>
      </c>
      <c r="C674" s="515"/>
      <c r="D674" s="516"/>
      <c r="E674" s="516"/>
      <c r="F674" s="516"/>
      <c r="G674" s="517" t="s">
        <v>2159</v>
      </c>
      <c r="H674" s="515"/>
      <c r="I674" s="516"/>
      <c r="J674" s="370"/>
      <c r="K674" s="370"/>
      <c r="L674" s="361"/>
      <c r="N674" s="361"/>
    </row>
    <row r="675" spans="2:14" ht="15" x14ac:dyDescent="0.2">
      <c r="B675" s="518" t="s">
        <v>2171</v>
      </c>
      <c r="C675" s="518"/>
      <c r="D675" s="518"/>
      <c r="E675" s="518"/>
      <c r="F675" s="518"/>
      <c r="G675" s="518" t="s">
        <v>909</v>
      </c>
      <c r="H675" s="518"/>
      <c r="I675" s="518"/>
      <c r="J675" s="367"/>
      <c r="K675" s="367"/>
      <c r="L675" s="361"/>
      <c r="N675" s="361"/>
    </row>
    <row r="676" spans="2:14" ht="15" x14ac:dyDescent="0.2">
      <c r="B676" s="522" t="s">
        <v>2172</v>
      </c>
      <c r="C676" s="518"/>
      <c r="D676" s="518"/>
      <c r="E676" s="518"/>
      <c r="F676" s="518"/>
      <c r="G676" s="522" t="s">
        <v>2160</v>
      </c>
      <c r="H676" s="518"/>
      <c r="I676" s="518"/>
      <c r="J676" s="367"/>
      <c r="K676" s="367"/>
      <c r="L676" s="361"/>
      <c r="N676" s="361"/>
    </row>
    <row r="677" spans="2:14" ht="15" x14ac:dyDescent="0.25">
      <c r="B677" s="518" t="s">
        <v>389</v>
      </c>
      <c r="C677" s="518"/>
      <c r="D677" s="518"/>
      <c r="E677" s="518"/>
      <c r="F677" s="518"/>
      <c r="G677" s="519" t="s">
        <v>2161</v>
      </c>
      <c r="H677" s="518"/>
      <c r="I677" s="518"/>
      <c r="J677" s="367"/>
      <c r="K677" s="367"/>
      <c r="L677" s="361"/>
      <c r="N677" s="361"/>
    </row>
    <row r="678" spans="2:14" ht="15" x14ac:dyDescent="0.2">
      <c r="B678" s="518"/>
      <c r="C678" s="518"/>
      <c r="D678" s="518"/>
      <c r="E678" s="518"/>
      <c r="F678" s="518"/>
      <c r="G678" s="518" t="s">
        <v>2162</v>
      </c>
      <c r="H678" s="518"/>
      <c r="I678" s="518"/>
      <c r="J678" s="367"/>
      <c r="K678" s="367"/>
      <c r="L678" s="361"/>
      <c r="N678" s="361"/>
    </row>
    <row r="679" spans="2:14" ht="15" x14ac:dyDescent="0.25">
      <c r="B679" s="519" t="s">
        <v>608</v>
      </c>
      <c r="C679" s="519" t="s">
        <v>609</v>
      </c>
      <c r="D679" s="519" t="s">
        <v>2166</v>
      </c>
      <c r="E679" s="519"/>
      <c r="F679" s="519"/>
      <c r="G679" s="519" t="s">
        <v>608</v>
      </c>
      <c r="H679" s="519" t="s">
        <v>609</v>
      </c>
      <c r="I679" s="519" t="s">
        <v>2165</v>
      </c>
      <c r="K679" s="367"/>
      <c r="L679" s="361"/>
      <c r="N679" s="361"/>
    </row>
    <row r="680" spans="2:14" ht="15" x14ac:dyDescent="0.25">
      <c r="B680" s="518" t="s">
        <v>617</v>
      </c>
      <c r="C680" s="518"/>
      <c r="D680" s="377" t="s">
        <v>2164</v>
      </c>
      <c r="E680" s="519"/>
      <c r="F680" s="519"/>
      <c r="G680" s="518" t="s">
        <v>617</v>
      </c>
      <c r="H680" s="518"/>
      <c r="I680" s="377" t="s">
        <v>2163</v>
      </c>
      <c r="L680" s="361"/>
      <c r="N680" s="361"/>
    </row>
    <row r="681" spans="2:14" ht="15" x14ac:dyDescent="0.25">
      <c r="B681" s="519"/>
      <c r="C681" s="519"/>
      <c r="D681" s="519"/>
      <c r="E681" s="519"/>
      <c r="F681" s="519"/>
      <c r="G681" s="519"/>
      <c r="H681" s="519"/>
      <c r="I681" s="519"/>
      <c r="L681" s="361"/>
      <c r="N681" s="361"/>
    </row>
    <row r="682" spans="2:14" ht="18.75" x14ac:dyDescent="0.2">
      <c r="B682" s="514" t="s">
        <v>910</v>
      </c>
      <c r="C682" s="515"/>
      <c r="D682" s="516"/>
      <c r="E682" s="516"/>
      <c r="F682" s="516"/>
      <c r="G682" s="514" t="s">
        <v>911</v>
      </c>
      <c r="H682" s="515"/>
      <c r="I682" s="516"/>
      <c r="L682" s="361"/>
      <c r="N682" s="361"/>
    </row>
    <row r="683" spans="2:14" ht="15" x14ac:dyDescent="0.2">
      <c r="B683" s="517" t="s">
        <v>2159</v>
      </c>
      <c r="C683" s="515"/>
      <c r="D683" s="516"/>
      <c r="E683" s="516"/>
      <c r="F683" s="516"/>
      <c r="G683" s="517" t="s">
        <v>2159</v>
      </c>
      <c r="H683" s="515"/>
      <c r="I683" s="516"/>
      <c r="L683" s="361"/>
      <c r="N683" s="361"/>
    </row>
    <row r="684" spans="2:14" ht="15" x14ac:dyDescent="0.2">
      <c r="B684" s="518" t="s">
        <v>2173</v>
      </c>
      <c r="C684" s="518"/>
      <c r="D684" s="518"/>
      <c r="E684" s="518"/>
      <c r="F684" s="518"/>
      <c r="G684" s="518" t="s">
        <v>909</v>
      </c>
      <c r="H684" s="518"/>
      <c r="I684" s="518"/>
      <c r="L684" s="361"/>
      <c r="N684" s="361"/>
    </row>
    <row r="685" spans="2:14" ht="15" x14ac:dyDescent="0.2">
      <c r="B685" s="522" t="s">
        <v>2174</v>
      </c>
      <c r="C685" s="518"/>
      <c r="D685" s="518"/>
      <c r="E685" s="518"/>
      <c r="F685" s="518"/>
      <c r="G685" s="522" t="s">
        <v>2184</v>
      </c>
      <c r="H685" s="518"/>
      <c r="I685" s="518"/>
      <c r="J685" s="370"/>
      <c r="K685" s="370"/>
      <c r="L685" s="361"/>
      <c r="N685" s="361"/>
    </row>
    <row r="686" spans="2:14" ht="15" x14ac:dyDescent="0.2">
      <c r="B686" s="518" t="s">
        <v>389</v>
      </c>
      <c r="C686" s="518"/>
      <c r="D686" s="518"/>
      <c r="E686" s="518"/>
      <c r="F686" s="518"/>
      <c r="G686" s="518" t="s">
        <v>2185</v>
      </c>
      <c r="H686" s="518"/>
      <c r="I686" s="518"/>
      <c r="J686" s="370"/>
      <c r="K686" s="370"/>
      <c r="L686" s="361"/>
      <c r="N686" s="361"/>
    </row>
    <row r="687" spans="2:14" ht="15" x14ac:dyDescent="0.2">
      <c r="B687" s="518"/>
      <c r="C687" s="518"/>
      <c r="D687" s="518"/>
      <c r="E687" s="518"/>
      <c r="F687" s="518"/>
      <c r="G687" s="518"/>
      <c r="H687" s="518"/>
      <c r="I687" s="518"/>
      <c r="J687" s="367"/>
      <c r="K687" s="367"/>
      <c r="L687" s="361"/>
      <c r="N687" s="361"/>
    </row>
    <row r="688" spans="2:14" ht="15" x14ac:dyDescent="0.25">
      <c r="B688" s="519" t="s">
        <v>608</v>
      </c>
      <c r="C688" s="519" t="s">
        <v>609</v>
      </c>
      <c r="D688" s="519" t="s">
        <v>2167</v>
      </c>
      <c r="E688" s="519"/>
      <c r="F688" s="519"/>
      <c r="G688" s="519" t="s">
        <v>608</v>
      </c>
      <c r="H688" s="519" t="s">
        <v>609</v>
      </c>
      <c r="I688" s="519" t="s">
        <v>2169</v>
      </c>
      <c r="J688" s="367"/>
      <c r="K688" s="367"/>
      <c r="L688" s="361"/>
      <c r="N688" s="361"/>
    </row>
    <row r="689" spans="2:14" ht="15" x14ac:dyDescent="0.25">
      <c r="B689" s="518" t="s">
        <v>617</v>
      </c>
      <c r="C689" s="518"/>
      <c r="D689" s="377" t="s">
        <v>2168</v>
      </c>
      <c r="E689" s="519"/>
      <c r="F689" s="519"/>
      <c r="G689" s="518" t="s">
        <v>617</v>
      </c>
      <c r="H689" s="518"/>
      <c r="I689" s="377" t="s">
        <v>2170</v>
      </c>
      <c r="J689" s="367"/>
      <c r="K689" s="367"/>
      <c r="L689" s="361"/>
      <c r="N689" s="361"/>
    </row>
    <row r="690" spans="2:14" ht="15.75" thickBot="1" x14ac:dyDescent="0.3">
      <c r="B690" s="518"/>
      <c r="C690" s="518"/>
      <c r="D690" s="377"/>
      <c r="E690" s="519"/>
      <c r="F690" s="519"/>
      <c r="G690" s="518"/>
      <c r="H690" s="518"/>
      <c r="I690" s="377"/>
      <c r="J690" s="367"/>
      <c r="K690" s="367"/>
      <c r="L690" s="361"/>
      <c r="N690" s="361"/>
    </row>
    <row r="691" spans="2:14" ht="13.5" hidden="1" thickBot="1" x14ac:dyDescent="0.25">
      <c r="B691" s="367"/>
      <c r="C691" s="367"/>
      <c r="D691" s="367"/>
      <c r="E691" s="367"/>
      <c r="F691" s="367"/>
      <c r="G691" s="367"/>
      <c r="H691" s="367"/>
      <c r="I691" s="367"/>
      <c r="J691" s="367"/>
      <c r="K691" s="367"/>
      <c r="L691" s="361"/>
      <c r="N691" s="361"/>
    </row>
    <row r="692" spans="2:14" ht="13.5" hidden="1" thickBot="1" x14ac:dyDescent="0.25">
      <c r="F692" s="367"/>
      <c r="K692" s="367"/>
      <c r="L692" s="361"/>
      <c r="N692" s="361"/>
    </row>
    <row r="693" spans="2:14" ht="13.5" hidden="1" thickBot="1" x14ac:dyDescent="0.25">
      <c r="B693" s="367"/>
      <c r="C693" s="367"/>
      <c r="D693" s="378"/>
      <c r="G693" s="367"/>
      <c r="I693" s="372"/>
      <c r="L693" s="361"/>
      <c r="N693" s="361"/>
    </row>
    <row r="694" spans="2:14" ht="13.5" hidden="1" thickBot="1" x14ac:dyDescent="0.25">
      <c r="B694" s="367"/>
      <c r="C694" s="367"/>
      <c r="D694" s="378"/>
      <c r="G694" s="367"/>
      <c r="H694" s="367"/>
      <c r="I694" s="372"/>
      <c r="L694" s="361"/>
      <c r="N694" s="361"/>
    </row>
    <row r="695" spans="2:14" ht="13.5" hidden="1" thickBot="1" x14ac:dyDescent="0.25">
      <c r="B695" s="367"/>
      <c r="C695" s="367"/>
      <c r="D695" s="378"/>
      <c r="G695" s="367"/>
      <c r="I695" s="378"/>
      <c r="L695" s="361"/>
      <c r="N695" s="361"/>
    </row>
    <row r="696" spans="2:14" ht="13.5" hidden="1" thickBot="1" x14ac:dyDescent="0.25">
      <c r="B696" s="367"/>
      <c r="C696" s="367"/>
      <c r="D696" s="378"/>
      <c r="G696" s="367"/>
      <c r="H696" s="367"/>
      <c r="I696" s="372"/>
      <c r="L696" s="361"/>
      <c r="N696" s="361"/>
    </row>
    <row r="697" spans="2:14" ht="13.5" hidden="1" thickBot="1" x14ac:dyDescent="0.25">
      <c r="B697" s="367"/>
      <c r="C697" s="367"/>
      <c r="D697" s="378"/>
      <c r="G697" s="367"/>
      <c r="I697" s="378"/>
      <c r="L697" s="361"/>
      <c r="N697" s="361"/>
    </row>
    <row r="698" spans="2:14" ht="23.25" customHeight="1" thickBot="1" x14ac:dyDescent="0.25">
      <c r="B698" s="819" t="s">
        <v>441</v>
      </c>
      <c r="C698" s="820"/>
      <c r="D698" s="820"/>
      <c r="E698" s="820"/>
      <c r="F698" s="820"/>
      <c r="G698" s="820"/>
      <c r="H698" s="820"/>
      <c r="I698" s="820"/>
      <c r="J698" s="820"/>
      <c r="K698" s="821"/>
      <c r="L698" s="361"/>
      <c r="M698" s="361" t="s">
        <v>25</v>
      </c>
      <c r="N698" s="361"/>
    </row>
    <row r="699" spans="2:14" ht="18.75" x14ac:dyDescent="0.2">
      <c r="B699" s="368" t="s">
        <v>912</v>
      </c>
      <c r="C699" s="369"/>
      <c r="D699" s="370"/>
      <c r="E699" s="370"/>
      <c r="F699" s="370"/>
      <c r="G699" s="368" t="s">
        <v>913</v>
      </c>
      <c r="H699" s="369"/>
      <c r="I699" s="370"/>
      <c r="J699" s="370"/>
      <c r="K699" s="370"/>
      <c r="L699" s="361"/>
      <c r="N699" s="361"/>
    </row>
    <row r="700" spans="2:14" ht="15" x14ac:dyDescent="0.2">
      <c r="B700" s="371" t="s">
        <v>914</v>
      </c>
      <c r="C700" s="369"/>
      <c r="D700" s="370"/>
      <c r="E700" s="370"/>
      <c r="F700" s="370"/>
      <c r="G700" s="371" t="s">
        <v>914</v>
      </c>
      <c r="H700" s="369"/>
      <c r="I700" s="370"/>
      <c r="J700" s="370"/>
      <c r="K700" s="370"/>
      <c r="L700" s="361"/>
      <c r="N700" s="361"/>
    </row>
    <row r="701" spans="2:14" s="395" customFormat="1" ht="15" x14ac:dyDescent="0.25">
      <c r="B701" s="396" t="s">
        <v>915</v>
      </c>
      <c r="C701" s="396"/>
      <c r="D701" s="396"/>
      <c r="E701" s="396"/>
      <c r="F701" s="396"/>
      <c r="G701" s="396" t="s">
        <v>916</v>
      </c>
      <c r="H701" s="396"/>
      <c r="I701" s="396"/>
      <c r="J701" s="396"/>
      <c r="K701" s="396"/>
      <c r="L701" s="405"/>
      <c r="M701" s="405"/>
      <c r="N701" s="405"/>
    </row>
    <row r="702" spans="2:14" s="395" customFormat="1" ht="15" x14ac:dyDescent="0.25">
      <c r="B702" s="403">
        <v>3002</v>
      </c>
      <c r="C702" s="396"/>
      <c r="D702" s="396"/>
      <c r="E702" s="396"/>
      <c r="F702" s="396"/>
      <c r="G702" s="403">
        <v>8820</v>
      </c>
      <c r="H702" s="396"/>
      <c r="I702" s="396"/>
      <c r="J702" s="396"/>
      <c r="K702" s="396"/>
      <c r="L702" s="405"/>
      <c r="M702" s="405"/>
      <c r="N702" s="405"/>
    </row>
    <row r="703" spans="2:14" s="395" customFormat="1" ht="15" x14ac:dyDescent="0.25">
      <c r="B703" s="396" t="s">
        <v>441</v>
      </c>
      <c r="C703" s="396"/>
      <c r="D703" s="396"/>
      <c r="E703" s="396"/>
      <c r="F703" s="396"/>
      <c r="G703" s="396" t="s">
        <v>441</v>
      </c>
      <c r="H703" s="396"/>
      <c r="I703" s="396"/>
      <c r="J703" s="396"/>
      <c r="K703" s="396"/>
      <c r="L703" s="405"/>
      <c r="M703" s="405"/>
      <c r="N703" s="405"/>
    </row>
    <row r="704" spans="2:14" s="395" customFormat="1" ht="15" x14ac:dyDescent="0.25">
      <c r="B704" s="396"/>
      <c r="C704" s="396"/>
      <c r="D704" s="396"/>
      <c r="E704" s="396"/>
      <c r="F704" s="396"/>
      <c r="G704" s="396"/>
      <c r="H704" s="396"/>
      <c r="I704" s="396"/>
      <c r="J704" s="396"/>
      <c r="K704" s="396"/>
      <c r="L704" s="405"/>
      <c r="M704" s="405"/>
      <c r="N704" s="405"/>
    </row>
    <row r="705" spans="2:14" s="395" customFormat="1" ht="15" x14ac:dyDescent="0.25">
      <c r="B705" s="395" t="s">
        <v>608</v>
      </c>
      <c r="C705" s="395" t="s">
        <v>609</v>
      </c>
      <c r="D705" s="395" t="s">
        <v>917</v>
      </c>
      <c r="G705" s="395" t="s">
        <v>608</v>
      </c>
      <c r="H705" s="395" t="s">
        <v>609</v>
      </c>
      <c r="I705" s="395" t="s">
        <v>918</v>
      </c>
      <c r="L705" s="405"/>
      <c r="M705" s="405"/>
      <c r="N705" s="405"/>
    </row>
    <row r="706" spans="2:14" s="395" customFormat="1" ht="15" x14ac:dyDescent="0.25">
      <c r="B706" s="396" t="s">
        <v>617</v>
      </c>
      <c r="C706" s="396"/>
      <c r="D706" s="402" t="s">
        <v>610</v>
      </c>
      <c r="G706" s="396" t="s">
        <v>617</v>
      </c>
      <c r="H706" s="396"/>
      <c r="I706" s="402" t="s">
        <v>610</v>
      </c>
      <c r="L706" s="405"/>
      <c r="M706" s="405"/>
      <c r="N706" s="405"/>
    </row>
    <row r="707" spans="2:14" x14ac:dyDescent="0.2">
      <c r="L707" s="361"/>
      <c r="N707" s="361"/>
    </row>
    <row r="708" spans="2:14" ht="18.75" x14ac:dyDescent="0.2">
      <c r="B708" s="368" t="s">
        <v>919</v>
      </c>
      <c r="C708" s="369"/>
      <c r="D708" s="370"/>
      <c r="E708" s="370"/>
      <c r="F708" s="370"/>
      <c r="G708" s="368" t="s">
        <v>920</v>
      </c>
      <c r="H708" s="369"/>
      <c r="I708" s="370"/>
      <c r="J708" s="370"/>
      <c r="K708" s="370"/>
      <c r="L708" s="361"/>
      <c r="N708" s="361"/>
    </row>
    <row r="709" spans="2:14" ht="15" x14ac:dyDescent="0.2">
      <c r="B709" s="371" t="s">
        <v>914</v>
      </c>
      <c r="C709" s="369"/>
      <c r="D709" s="370"/>
      <c r="E709" s="370"/>
      <c r="F709" s="370"/>
      <c r="G709" s="371" t="s">
        <v>914</v>
      </c>
      <c r="H709" s="369"/>
      <c r="I709" s="370"/>
      <c r="J709" s="370"/>
      <c r="K709" s="370"/>
      <c r="L709" s="361"/>
      <c r="N709" s="361"/>
    </row>
    <row r="710" spans="2:14" s="395" customFormat="1" ht="15" x14ac:dyDescent="0.25">
      <c r="B710" s="396" t="s">
        <v>921</v>
      </c>
      <c r="C710" s="396"/>
      <c r="D710" s="396"/>
      <c r="E710" s="396"/>
      <c r="F710" s="396"/>
      <c r="G710" s="396" t="s">
        <v>922</v>
      </c>
      <c r="H710" s="396"/>
      <c r="I710" s="396"/>
      <c r="J710" s="396"/>
      <c r="K710" s="396"/>
      <c r="L710" s="405"/>
      <c r="M710" s="405"/>
      <c r="N710" s="405"/>
    </row>
    <row r="711" spans="2:14" s="395" customFormat="1" ht="15" x14ac:dyDescent="0.25">
      <c r="B711" s="403" t="s">
        <v>923</v>
      </c>
      <c r="C711" s="396"/>
      <c r="D711" s="396"/>
      <c r="E711" s="396"/>
      <c r="F711" s="396"/>
      <c r="G711" s="403">
        <v>28820</v>
      </c>
      <c r="H711" s="396"/>
      <c r="I711" s="396"/>
      <c r="J711" s="396"/>
      <c r="K711" s="396"/>
      <c r="L711" s="405"/>
      <c r="M711" s="405"/>
      <c r="N711" s="405"/>
    </row>
    <row r="712" spans="2:14" s="395" customFormat="1" ht="15" x14ac:dyDescent="0.25">
      <c r="B712" s="396" t="s">
        <v>441</v>
      </c>
      <c r="C712" s="396"/>
      <c r="D712" s="396"/>
      <c r="E712" s="396"/>
      <c r="F712" s="396"/>
      <c r="G712" s="396" t="s">
        <v>441</v>
      </c>
      <c r="H712" s="396"/>
      <c r="I712" s="396"/>
      <c r="J712" s="396"/>
      <c r="K712" s="396"/>
      <c r="L712" s="405"/>
      <c r="M712" s="405"/>
      <c r="N712" s="405"/>
    </row>
    <row r="713" spans="2:14" s="395" customFormat="1" ht="15" x14ac:dyDescent="0.25">
      <c r="B713" s="396"/>
      <c r="C713" s="396"/>
      <c r="D713" s="396"/>
      <c r="E713" s="396"/>
      <c r="F713" s="396"/>
      <c r="G713" s="396"/>
      <c r="H713" s="396"/>
      <c r="I713" s="396"/>
      <c r="J713" s="396"/>
      <c r="K713" s="396"/>
      <c r="L713" s="405"/>
      <c r="M713" s="405"/>
      <c r="N713" s="405"/>
    </row>
    <row r="714" spans="2:14" s="395" customFormat="1" ht="15" x14ac:dyDescent="0.25">
      <c r="B714" s="395" t="s">
        <v>608</v>
      </c>
      <c r="C714" s="395" t="s">
        <v>609</v>
      </c>
      <c r="D714" s="395" t="s">
        <v>924</v>
      </c>
      <c r="G714" s="395" t="s">
        <v>608</v>
      </c>
      <c r="H714" s="395" t="s">
        <v>609</v>
      </c>
      <c r="I714" s="395" t="s">
        <v>925</v>
      </c>
      <c r="L714" s="405"/>
      <c r="M714" s="405"/>
      <c r="N714" s="405"/>
    </row>
    <row r="715" spans="2:14" s="395" customFormat="1" ht="15" x14ac:dyDescent="0.25">
      <c r="B715" s="396" t="s">
        <v>617</v>
      </c>
      <c r="C715" s="396"/>
      <c r="D715" s="402" t="s">
        <v>610</v>
      </c>
      <c r="G715" s="396" t="s">
        <v>617</v>
      </c>
      <c r="H715" s="396"/>
      <c r="I715" s="402" t="s">
        <v>610</v>
      </c>
      <c r="L715" s="405"/>
      <c r="M715" s="405"/>
      <c r="N715" s="405"/>
    </row>
    <row r="716" spans="2:14" x14ac:dyDescent="0.2">
      <c r="L716" s="361"/>
      <c r="N716" s="361"/>
    </row>
    <row r="717" spans="2:14" ht="18.75" x14ac:dyDescent="0.2">
      <c r="B717" s="368" t="s">
        <v>926</v>
      </c>
      <c r="C717" s="369"/>
      <c r="D717" s="370"/>
      <c r="E717" s="370"/>
      <c r="F717" s="370"/>
      <c r="G717" s="368" t="s">
        <v>927</v>
      </c>
      <c r="H717" s="369"/>
      <c r="I717" s="370"/>
      <c r="J717" s="370"/>
      <c r="K717" s="370"/>
      <c r="L717" s="361"/>
      <c r="N717" s="361"/>
    </row>
    <row r="718" spans="2:14" ht="15" x14ac:dyDescent="0.2">
      <c r="B718" s="371" t="s">
        <v>914</v>
      </c>
      <c r="C718" s="369"/>
      <c r="D718" s="370"/>
      <c r="E718" s="370"/>
      <c r="F718" s="370"/>
      <c r="G718" s="371" t="s">
        <v>914</v>
      </c>
      <c r="H718" s="369"/>
      <c r="I718" s="370"/>
      <c r="J718" s="370"/>
      <c r="K718" s="370"/>
      <c r="L718" s="361"/>
      <c r="N718" s="361"/>
    </row>
    <row r="719" spans="2:14" s="395" customFormat="1" ht="15" x14ac:dyDescent="0.25">
      <c r="B719" s="396" t="s">
        <v>928</v>
      </c>
      <c r="C719" s="396"/>
      <c r="D719" s="396"/>
      <c r="E719" s="396"/>
      <c r="F719" s="396"/>
      <c r="G719" s="396" t="s">
        <v>929</v>
      </c>
      <c r="H719" s="396"/>
      <c r="I719" s="396"/>
      <c r="J719" s="396"/>
      <c r="K719" s="396"/>
      <c r="L719" s="405"/>
      <c r="M719" s="405"/>
      <c r="N719" s="405"/>
    </row>
    <row r="720" spans="2:14" s="395" customFormat="1" ht="15" x14ac:dyDescent="0.25">
      <c r="B720" s="403" t="s">
        <v>930</v>
      </c>
      <c r="C720" s="396"/>
      <c r="D720" s="396"/>
      <c r="E720" s="396"/>
      <c r="F720" s="396"/>
      <c r="G720" s="403" t="s">
        <v>931</v>
      </c>
      <c r="H720" s="396"/>
      <c r="I720" s="396"/>
      <c r="J720" s="396"/>
      <c r="K720" s="396"/>
      <c r="L720" s="405"/>
      <c r="M720" s="405"/>
      <c r="N720" s="405"/>
    </row>
    <row r="721" spans="2:14" s="395" customFormat="1" ht="15" x14ac:dyDescent="0.25">
      <c r="B721" s="396" t="s">
        <v>441</v>
      </c>
      <c r="C721" s="396"/>
      <c r="D721" s="396"/>
      <c r="E721" s="396"/>
      <c r="F721" s="396"/>
      <c r="G721" s="396" t="s">
        <v>441</v>
      </c>
      <c r="H721" s="396"/>
      <c r="I721" s="396"/>
      <c r="J721" s="396"/>
      <c r="K721" s="396"/>
      <c r="L721" s="405"/>
      <c r="M721" s="405"/>
      <c r="N721" s="405"/>
    </row>
    <row r="722" spans="2:14" s="395" customFormat="1" ht="15" x14ac:dyDescent="0.25">
      <c r="B722" s="396"/>
      <c r="C722" s="396"/>
      <c r="D722" s="396"/>
      <c r="E722" s="396"/>
      <c r="F722" s="396"/>
      <c r="G722" s="396"/>
      <c r="H722" s="396"/>
      <c r="I722" s="396"/>
      <c r="J722" s="396"/>
      <c r="K722" s="396"/>
      <c r="L722" s="405"/>
      <c r="M722" s="405"/>
      <c r="N722" s="405"/>
    </row>
    <row r="723" spans="2:14" s="395" customFormat="1" ht="15" x14ac:dyDescent="0.25">
      <c r="B723" s="395" t="s">
        <v>608</v>
      </c>
      <c r="C723" s="395" t="s">
        <v>609</v>
      </c>
      <c r="D723" s="395" t="s">
        <v>932</v>
      </c>
      <c r="G723" s="395" t="s">
        <v>608</v>
      </c>
      <c r="H723" s="395" t="s">
        <v>609</v>
      </c>
      <c r="I723" s="395" t="s">
        <v>933</v>
      </c>
      <c r="L723" s="405"/>
      <c r="M723" s="405"/>
      <c r="N723" s="405"/>
    </row>
    <row r="724" spans="2:14" s="395" customFormat="1" ht="15" x14ac:dyDescent="0.25">
      <c r="B724" s="396" t="s">
        <v>617</v>
      </c>
      <c r="C724" s="396"/>
      <c r="D724" s="402" t="s">
        <v>610</v>
      </c>
      <c r="G724" s="396" t="s">
        <v>617</v>
      </c>
      <c r="H724" s="396"/>
      <c r="I724" s="402" t="s">
        <v>610</v>
      </c>
      <c r="L724" s="405"/>
      <c r="M724" s="405"/>
      <c r="N724" s="405"/>
    </row>
    <row r="725" spans="2:14" x14ac:dyDescent="0.2">
      <c r="L725" s="361"/>
      <c r="N725" s="361"/>
    </row>
    <row r="726" spans="2:14" ht="18.75" x14ac:dyDescent="0.2">
      <c r="B726" s="368" t="s">
        <v>934</v>
      </c>
      <c r="C726" s="369"/>
      <c r="D726" s="370"/>
      <c r="E726" s="370"/>
      <c r="F726" s="370"/>
      <c r="G726" s="368"/>
      <c r="H726" s="369"/>
      <c r="I726" s="370"/>
      <c r="J726" s="370"/>
      <c r="K726" s="370"/>
      <c r="L726" s="361"/>
      <c r="N726" s="361"/>
    </row>
    <row r="727" spans="2:14" ht="15" x14ac:dyDescent="0.2">
      <c r="B727" s="371" t="s">
        <v>914</v>
      </c>
      <c r="C727" s="369"/>
      <c r="D727" s="370"/>
      <c r="E727" s="370"/>
      <c r="F727" s="370"/>
      <c r="G727" s="371"/>
      <c r="H727" s="369"/>
      <c r="I727" s="370"/>
      <c r="J727" s="370"/>
      <c r="K727" s="370"/>
      <c r="L727" s="361"/>
      <c r="N727" s="361"/>
    </row>
    <row r="728" spans="2:14" s="395" customFormat="1" ht="15" x14ac:dyDescent="0.25">
      <c r="B728" s="396" t="s">
        <v>935</v>
      </c>
      <c r="C728" s="396"/>
      <c r="D728" s="396"/>
      <c r="E728" s="396"/>
      <c r="F728" s="396"/>
      <c r="G728" s="396"/>
      <c r="H728" s="396"/>
      <c r="I728" s="396"/>
      <c r="J728" s="396"/>
      <c r="K728" s="396"/>
      <c r="L728" s="405"/>
      <c r="M728" s="405"/>
      <c r="N728" s="405"/>
    </row>
    <row r="729" spans="2:14" s="395" customFormat="1" ht="15" x14ac:dyDescent="0.25">
      <c r="B729" s="403" t="s">
        <v>936</v>
      </c>
      <c r="C729" s="396"/>
      <c r="D729" s="396"/>
      <c r="E729" s="396"/>
      <c r="F729" s="396"/>
      <c r="G729" s="403"/>
      <c r="H729" s="396"/>
      <c r="I729" s="396"/>
      <c r="J729" s="396"/>
      <c r="K729" s="396"/>
      <c r="L729" s="405"/>
      <c r="M729" s="405"/>
      <c r="N729" s="405"/>
    </row>
    <row r="730" spans="2:14" s="395" customFormat="1" ht="15" x14ac:dyDescent="0.25">
      <c r="B730" s="396" t="s">
        <v>441</v>
      </c>
      <c r="C730" s="396"/>
      <c r="D730" s="396"/>
      <c r="E730" s="396"/>
      <c r="F730" s="396"/>
      <c r="G730" s="396"/>
      <c r="H730" s="396"/>
      <c r="I730" s="396"/>
      <c r="J730" s="396"/>
      <c r="K730" s="396"/>
      <c r="L730" s="405"/>
      <c r="M730" s="405"/>
      <c r="N730" s="405"/>
    </row>
    <row r="731" spans="2:14" s="395" customFormat="1" ht="15" x14ac:dyDescent="0.25">
      <c r="B731" s="396"/>
      <c r="C731" s="396"/>
      <c r="D731" s="396"/>
      <c r="E731" s="396"/>
      <c r="F731" s="396"/>
      <c r="G731" s="396"/>
      <c r="H731" s="396"/>
      <c r="I731" s="396"/>
      <c r="J731" s="396"/>
      <c r="K731" s="396"/>
      <c r="L731" s="405"/>
      <c r="M731" s="405"/>
      <c r="N731" s="405"/>
    </row>
    <row r="732" spans="2:14" s="395" customFormat="1" ht="15" x14ac:dyDescent="0.25">
      <c r="B732" s="395" t="s">
        <v>608</v>
      </c>
      <c r="C732" s="395" t="s">
        <v>609</v>
      </c>
      <c r="D732" s="395" t="s">
        <v>937</v>
      </c>
      <c r="L732" s="405"/>
      <c r="M732" s="405"/>
      <c r="N732" s="405"/>
    </row>
    <row r="733" spans="2:14" s="395" customFormat="1" ht="15" x14ac:dyDescent="0.25">
      <c r="B733" s="396" t="s">
        <v>617</v>
      </c>
      <c r="C733" s="396"/>
      <c r="D733" s="402" t="s">
        <v>610</v>
      </c>
      <c r="G733" s="396"/>
      <c r="H733" s="396"/>
      <c r="I733" s="402"/>
      <c r="L733" s="405"/>
      <c r="M733" s="405"/>
      <c r="N733" s="405"/>
    </row>
    <row r="734" spans="2:14" ht="13.5" thickBot="1" x14ac:dyDescent="0.25">
      <c r="L734" s="361"/>
      <c r="N734" s="361"/>
    </row>
    <row r="735" spans="2:14" ht="23.25" customHeight="1" thickBot="1" x14ac:dyDescent="0.25">
      <c r="B735" s="819" t="s">
        <v>140</v>
      </c>
      <c r="C735" s="820"/>
      <c r="D735" s="820"/>
      <c r="E735" s="820"/>
      <c r="F735" s="820"/>
      <c r="G735" s="820"/>
      <c r="H735" s="820"/>
      <c r="I735" s="820"/>
      <c r="J735" s="820"/>
      <c r="K735" s="821"/>
      <c r="L735" s="361"/>
      <c r="M735" s="361" t="s">
        <v>26</v>
      </c>
      <c r="N735" s="361"/>
    </row>
    <row r="736" spans="2:14" ht="18.75" x14ac:dyDescent="0.2">
      <c r="B736" s="368" t="s">
        <v>938</v>
      </c>
      <c r="C736" s="369"/>
      <c r="D736" s="370"/>
      <c r="E736" s="370"/>
      <c r="F736" s="370"/>
      <c r="G736" s="368"/>
      <c r="H736" s="369"/>
      <c r="I736" s="370"/>
      <c r="J736" s="370"/>
      <c r="K736" s="370"/>
      <c r="L736" s="361"/>
      <c r="N736" s="361"/>
    </row>
    <row r="737" spans="2:14" ht="15" x14ac:dyDescent="0.2">
      <c r="B737" s="371" t="s">
        <v>939</v>
      </c>
      <c r="C737" s="369"/>
      <c r="D737" s="370"/>
      <c r="E737" s="370"/>
      <c r="F737" s="370"/>
      <c r="G737" s="371"/>
      <c r="H737" s="369"/>
      <c r="I737" s="370"/>
      <c r="J737" s="370"/>
      <c r="K737" s="370"/>
      <c r="L737" s="361"/>
      <c r="N737" s="361"/>
    </row>
    <row r="738" spans="2:14" s="395" customFormat="1" ht="15" x14ac:dyDescent="0.25">
      <c r="B738" s="396" t="s">
        <v>940</v>
      </c>
      <c r="C738" s="396"/>
      <c r="D738" s="396"/>
      <c r="E738" s="396"/>
      <c r="F738" s="396"/>
      <c r="G738" s="396"/>
      <c r="H738" s="396"/>
      <c r="I738" s="396"/>
      <c r="J738" s="396"/>
      <c r="K738" s="396"/>
      <c r="L738" s="405"/>
      <c r="M738" s="405"/>
      <c r="N738" s="405"/>
    </row>
    <row r="739" spans="2:14" s="395" customFormat="1" ht="15" x14ac:dyDescent="0.25">
      <c r="B739" s="403">
        <v>2</v>
      </c>
      <c r="C739" s="396"/>
      <c r="D739" s="396"/>
      <c r="E739" s="396"/>
      <c r="F739" s="396"/>
      <c r="G739" s="403"/>
      <c r="H739" s="396"/>
      <c r="I739" s="396"/>
      <c r="J739" s="396"/>
      <c r="K739" s="396"/>
      <c r="L739" s="405"/>
      <c r="M739" s="405"/>
      <c r="N739" s="405"/>
    </row>
    <row r="740" spans="2:14" s="395" customFormat="1" ht="15" x14ac:dyDescent="0.25">
      <c r="B740" s="396" t="s">
        <v>140</v>
      </c>
      <c r="C740" s="396"/>
      <c r="D740" s="396"/>
      <c r="E740" s="396"/>
      <c r="F740" s="396"/>
      <c r="G740" s="396"/>
      <c r="H740" s="396"/>
      <c r="I740" s="396"/>
      <c r="J740" s="396"/>
      <c r="K740" s="396"/>
      <c r="L740" s="405"/>
      <c r="M740" s="405"/>
      <c r="N740" s="405"/>
    </row>
    <row r="741" spans="2:14" s="395" customFormat="1" ht="15" x14ac:dyDescent="0.25">
      <c r="B741" s="396"/>
      <c r="C741" s="396"/>
      <c r="D741" s="396"/>
      <c r="E741" s="396"/>
      <c r="F741" s="396"/>
      <c r="G741" s="396"/>
      <c r="H741" s="396"/>
      <c r="I741" s="396"/>
      <c r="J741" s="396"/>
      <c r="K741" s="396"/>
      <c r="L741" s="405"/>
      <c r="M741" s="405"/>
      <c r="N741" s="405"/>
    </row>
    <row r="742" spans="2:14" s="395" customFormat="1" ht="15" x14ac:dyDescent="0.25">
      <c r="B742" s="395" t="s">
        <v>608</v>
      </c>
      <c r="C742" s="395" t="s">
        <v>609</v>
      </c>
      <c r="D742" s="395" t="s">
        <v>941</v>
      </c>
      <c r="L742" s="405"/>
      <c r="M742" s="405"/>
      <c r="N742" s="405"/>
    </row>
    <row r="743" spans="2:14" s="395" customFormat="1" ht="15" x14ac:dyDescent="0.25">
      <c r="B743" s="396" t="s">
        <v>617</v>
      </c>
      <c r="C743" s="396"/>
      <c r="D743" s="402" t="s">
        <v>942</v>
      </c>
      <c r="G743" s="396"/>
      <c r="H743" s="396"/>
      <c r="I743" s="402"/>
      <c r="L743" s="405"/>
      <c r="M743" s="405"/>
      <c r="N743" s="405"/>
    </row>
    <row r="744" spans="2:14" s="395" customFormat="1" ht="15" x14ac:dyDescent="0.25">
      <c r="B744" s="396"/>
      <c r="C744" s="396"/>
      <c r="D744" s="402" t="s">
        <v>943</v>
      </c>
      <c r="G744" s="396"/>
      <c r="H744" s="396"/>
      <c r="I744" s="402"/>
      <c r="L744" s="405"/>
      <c r="M744" s="405"/>
      <c r="N744" s="405"/>
    </row>
    <row r="745" spans="2:14" ht="13.5" thickBot="1" x14ac:dyDescent="0.25">
      <c r="L745" s="361"/>
      <c r="N745" s="361"/>
    </row>
    <row r="746" spans="2:14" ht="23.25" customHeight="1" thickBot="1" x14ac:dyDescent="0.25">
      <c r="B746" s="819" t="s">
        <v>443</v>
      </c>
      <c r="C746" s="820"/>
      <c r="D746" s="820"/>
      <c r="E746" s="820"/>
      <c r="F746" s="820"/>
      <c r="G746" s="820"/>
      <c r="H746" s="820"/>
      <c r="I746" s="820"/>
      <c r="J746" s="820"/>
      <c r="K746" s="821"/>
      <c r="L746" s="361"/>
      <c r="M746" s="361" t="s">
        <v>27</v>
      </c>
      <c r="N746" s="361"/>
    </row>
    <row r="747" spans="2:14" ht="18.75" x14ac:dyDescent="0.2">
      <c r="B747" s="368" t="s">
        <v>944</v>
      </c>
      <c r="C747" s="369"/>
      <c r="D747" s="370"/>
      <c r="E747" s="370"/>
      <c r="F747" s="370"/>
      <c r="G747" s="368"/>
      <c r="H747" s="369"/>
      <c r="I747" s="370"/>
      <c r="J747" s="370"/>
      <c r="K747" s="370"/>
      <c r="L747" s="361"/>
      <c r="N747" s="361"/>
    </row>
    <row r="748" spans="2:14" ht="15" x14ac:dyDescent="0.2">
      <c r="B748" s="371" t="s">
        <v>939</v>
      </c>
      <c r="C748" s="369"/>
      <c r="D748" s="370"/>
      <c r="E748" s="370"/>
      <c r="F748" s="370"/>
      <c r="G748" s="371"/>
      <c r="H748" s="369"/>
      <c r="I748" s="370"/>
      <c r="J748" s="370"/>
      <c r="K748" s="370"/>
      <c r="L748" s="361"/>
      <c r="N748" s="361"/>
    </row>
    <row r="749" spans="2:14" s="395" customFormat="1" ht="15" x14ac:dyDescent="0.25">
      <c r="B749" s="396" t="s">
        <v>945</v>
      </c>
      <c r="C749" s="396"/>
      <c r="D749" s="396"/>
      <c r="E749" s="396"/>
      <c r="F749" s="396"/>
      <c r="G749" s="396"/>
      <c r="H749" s="396"/>
      <c r="I749" s="396"/>
      <c r="J749" s="396"/>
      <c r="K749" s="396"/>
      <c r="L749" s="405"/>
      <c r="M749" s="405"/>
      <c r="N749" s="405"/>
    </row>
    <row r="750" spans="2:14" s="395" customFormat="1" ht="15" x14ac:dyDescent="0.25">
      <c r="B750" s="403">
        <v>41127</v>
      </c>
      <c r="C750" s="396"/>
      <c r="D750" s="396"/>
      <c r="E750" s="396"/>
      <c r="F750" s="396"/>
      <c r="G750" s="403"/>
      <c r="H750" s="396"/>
      <c r="I750" s="396"/>
      <c r="J750" s="396"/>
      <c r="K750" s="396"/>
      <c r="L750" s="405"/>
      <c r="M750" s="405"/>
      <c r="N750" s="405"/>
    </row>
    <row r="751" spans="2:14" s="395" customFormat="1" ht="15" x14ac:dyDescent="0.25">
      <c r="B751" s="396" t="s">
        <v>443</v>
      </c>
      <c r="C751" s="396"/>
      <c r="D751" s="396"/>
      <c r="E751" s="396"/>
      <c r="F751" s="396"/>
      <c r="G751" s="396"/>
      <c r="H751" s="396"/>
      <c r="I751" s="396"/>
      <c r="J751" s="396"/>
      <c r="K751" s="396"/>
      <c r="L751" s="405"/>
      <c r="M751" s="405"/>
      <c r="N751" s="405"/>
    </row>
    <row r="752" spans="2:14" s="395" customFormat="1" ht="15" x14ac:dyDescent="0.25">
      <c r="B752" s="396"/>
      <c r="C752" s="396"/>
      <c r="D752" s="396"/>
      <c r="E752" s="396"/>
      <c r="F752" s="396"/>
      <c r="G752" s="396"/>
      <c r="H752" s="396"/>
      <c r="I752" s="396"/>
      <c r="J752" s="396"/>
      <c r="K752" s="396"/>
      <c r="L752" s="405"/>
      <c r="M752" s="405"/>
      <c r="N752" s="405"/>
    </row>
    <row r="753" spans="2:14" s="395" customFormat="1" ht="15" x14ac:dyDescent="0.25">
      <c r="B753" s="395" t="s">
        <v>608</v>
      </c>
      <c r="C753" s="395" t="s">
        <v>609</v>
      </c>
      <c r="D753" s="395" t="s">
        <v>946</v>
      </c>
      <c r="L753" s="405"/>
      <c r="M753" s="405"/>
      <c r="N753" s="405"/>
    </row>
    <row r="754" spans="2:14" s="395" customFormat="1" ht="15" x14ac:dyDescent="0.25">
      <c r="B754" s="396" t="s">
        <v>617</v>
      </c>
      <c r="C754" s="396"/>
      <c r="D754" s="402" t="s">
        <v>947</v>
      </c>
      <c r="G754" s="396"/>
      <c r="H754" s="396"/>
      <c r="I754" s="402"/>
      <c r="L754" s="405"/>
      <c r="M754" s="405"/>
      <c r="N754" s="405"/>
    </row>
    <row r="755" spans="2:14" ht="13.5" thickBot="1" x14ac:dyDescent="0.25">
      <c r="L755" s="361"/>
      <c r="N755" s="361"/>
    </row>
    <row r="756" spans="2:14" ht="23.25" customHeight="1" thickBot="1" x14ac:dyDescent="0.25">
      <c r="B756" s="819" t="s">
        <v>444</v>
      </c>
      <c r="C756" s="820"/>
      <c r="D756" s="820"/>
      <c r="E756" s="820"/>
      <c r="F756" s="820"/>
      <c r="G756" s="820"/>
      <c r="H756" s="820"/>
      <c r="I756" s="820"/>
      <c r="J756" s="820"/>
      <c r="K756" s="821"/>
      <c r="L756" s="361"/>
      <c r="M756" s="361" t="s">
        <v>28</v>
      </c>
      <c r="N756" s="361"/>
    </row>
    <row r="757" spans="2:14" ht="18.75" x14ac:dyDescent="0.2">
      <c r="B757" s="368" t="s">
        <v>948</v>
      </c>
      <c r="C757" s="369"/>
      <c r="D757" s="370"/>
      <c r="E757" s="370"/>
      <c r="F757" s="370"/>
      <c r="G757" s="368"/>
      <c r="H757" s="369"/>
      <c r="I757" s="370"/>
      <c r="J757" s="370"/>
      <c r="K757" s="370"/>
      <c r="L757" s="361"/>
      <c r="N757" s="361"/>
    </row>
    <row r="758" spans="2:14" ht="15" x14ac:dyDescent="0.2">
      <c r="B758" s="371" t="s">
        <v>37</v>
      </c>
      <c r="C758" s="369"/>
      <c r="D758" s="370"/>
      <c r="E758" s="370"/>
      <c r="F758" s="370"/>
      <c r="G758" s="371"/>
      <c r="H758" s="369"/>
      <c r="I758" s="370"/>
      <c r="J758" s="370"/>
      <c r="K758" s="370"/>
      <c r="L758" s="361"/>
      <c r="N758" s="361"/>
    </row>
    <row r="759" spans="2:14" s="395" customFormat="1" ht="15" x14ac:dyDescent="0.25">
      <c r="B759" s="396" t="s">
        <v>141</v>
      </c>
      <c r="C759" s="396"/>
      <c r="D759" s="396"/>
      <c r="E759" s="396"/>
      <c r="F759" s="396"/>
      <c r="G759" s="396"/>
      <c r="H759" s="396"/>
      <c r="I759" s="396"/>
      <c r="J759" s="396"/>
      <c r="K759" s="396"/>
      <c r="L759" s="405"/>
      <c r="M759" s="405"/>
      <c r="N759" s="405"/>
    </row>
    <row r="760" spans="2:14" s="395" customFormat="1" ht="15" x14ac:dyDescent="0.25">
      <c r="B760" s="403" t="s">
        <v>2067</v>
      </c>
      <c r="C760" s="396"/>
      <c r="D760" s="396"/>
      <c r="E760" s="396"/>
      <c r="F760" s="396"/>
      <c r="G760" s="403"/>
      <c r="H760" s="396"/>
      <c r="I760" s="396"/>
      <c r="J760" s="396"/>
      <c r="K760" s="396"/>
      <c r="L760" s="405"/>
      <c r="M760" s="405"/>
      <c r="N760" s="405"/>
    </row>
    <row r="761" spans="2:14" s="395" customFormat="1" ht="15" x14ac:dyDescent="0.25">
      <c r="B761" s="396" t="s">
        <v>444</v>
      </c>
      <c r="C761" s="396"/>
      <c r="D761" s="396"/>
      <c r="E761" s="396"/>
      <c r="F761" s="396"/>
      <c r="G761" s="396"/>
      <c r="H761" s="396"/>
      <c r="I761" s="396"/>
      <c r="J761" s="396"/>
      <c r="K761" s="396"/>
      <c r="L761" s="405"/>
      <c r="M761" s="405"/>
      <c r="N761" s="405"/>
    </row>
    <row r="762" spans="2:14" s="395" customFormat="1" ht="15" x14ac:dyDescent="0.25">
      <c r="B762" s="396"/>
      <c r="C762" s="396"/>
      <c r="D762" s="396"/>
      <c r="E762" s="396"/>
      <c r="F762" s="396"/>
      <c r="G762" s="396"/>
      <c r="H762" s="396"/>
      <c r="I762" s="396"/>
      <c r="J762" s="396"/>
      <c r="K762" s="396"/>
      <c r="L762" s="405"/>
      <c r="M762" s="405"/>
      <c r="N762" s="405"/>
    </row>
    <row r="763" spans="2:14" s="395" customFormat="1" ht="15" x14ac:dyDescent="0.25">
      <c r="B763" s="395" t="s">
        <v>608</v>
      </c>
      <c r="C763" s="395" t="s">
        <v>609</v>
      </c>
      <c r="D763" s="395" t="s">
        <v>2068</v>
      </c>
      <c r="L763" s="405"/>
      <c r="M763" s="405"/>
      <c r="N763" s="405"/>
    </row>
    <row r="764" spans="2:14" s="395" customFormat="1" ht="15" x14ac:dyDescent="0.25">
      <c r="B764" s="396" t="s">
        <v>617</v>
      </c>
      <c r="C764" s="396"/>
      <c r="D764" s="402" t="s">
        <v>2201</v>
      </c>
      <c r="G764" s="396"/>
      <c r="H764" s="396"/>
      <c r="I764" s="402"/>
      <c r="L764" s="405"/>
      <c r="M764" s="405"/>
      <c r="N764" s="405"/>
    </row>
    <row r="765" spans="2:14" ht="13.5" thickBot="1" x14ac:dyDescent="0.25">
      <c r="L765" s="361"/>
      <c r="N765" s="361"/>
    </row>
    <row r="766" spans="2:14" ht="23.25" customHeight="1" thickBot="1" x14ac:dyDescent="0.25">
      <c r="B766" s="819" t="s">
        <v>445</v>
      </c>
      <c r="C766" s="820"/>
      <c r="D766" s="820"/>
      <c r="E766" s="820"/>
      <c r="F766" s="820"/>
      <c r="G766" s="820"/>
      <c r="H766" s="820"/>
      <c r="I766" s="820"/>
      <c r="J766" s="820"/>
      <c r="K766" s="821"/>
      <c r="L766" s="361"/>
      <c r="M766" s="361" t="s">
        <v>29</v>
      </c>
      <c r="N766" s="361"/>
    </row>
    <row r="767" spans="2:14" ht="18.75" x14ac:dyDescent="0.2">
      <c r="B767" s="368" t="s">
        <v>949</v>
      </c>
      <c r="C767" s="369"/>
      <c r="D767" s="370"/>
      <c r="E767" s="370"/>
      <c r="F767" s="370"/>
      <c r="G767" s="368" t="s">
        <v>950</v>
      </c>
      <c r="H767" s="369"/>
      <c r="I767" s="370"/>
      <c r="J767" s="370"/>
      <c r="K767" s="370"/>
      <c r="L767" s="361"/>
      <c r="N767" s="361"/>
    </row>
    <row r="768" spans="2:14" ht="15" x14ac:dyDescent="0.2">
      <c r="B768" s="371" t="s">
        <v>332</v>
      </c>
      <c r="C768" s="369"/>
      <c r="D768" s="370"/>
      <c r="E768" s="370"/>
      <c r="F768" s="370"/>
      <c r="G768" s="371" t="s">
        <v>332</v>
      </c>
      <c r="H768" s="369"/>
      <c r="I768" s="370"/>
      <c r="J768" s="370"/>
      <c r="K768" s="370"/>
      <c r="L768" s="361"/>
      <c r="N768" s="361"/>
    </row>
    <row r="769" spans="2:14" s="395" customFormat="1" ht="15" x14ac:dyDescent="0.25">
      <c r="B769" s="396" t="s">
        <v>951</v>
      </c>
      <c r="C769" s="396"/>
      <c r="D769" s="396"/>
      <c r="E769" s="396"/>
      <c r="F769" s="396"/>
      <c r="G769" s="396" t="s">
        <v>952</v>
      </c>
      <c r="H769" s="396"/>
      <c r="I769" s="396"/>
      <c r="J769" s="396"/>
      <c r="K769" s="396"/>
      <c r="L769" s="405"/>
      <c r="M769" s="405"/>
      <c r="N769" s="405"/>
    </row>
    <row r="770" spans="2:14" s="395" customFormat="1" ht="15" x14ac:dyDescent="0.25">
      <c r="B770" s="403" t="s">
        <v>953</v>
      </c>
      <c r="C770" s="396"/>
      <c r="D770" s="396"/>
      <c r="E770" s="396"/>
      <c r="F770" s="396"/>
      <c r="G770" s="403"/>
      <c r="H770" s="396"/>
      <c r="I770" s="396"/>
      <c r="J770" s="396"/>
      <c r="K770" s="396"/>
      <c r="L770" s="405"/>
      <c r="M770" s="405"/>
      <c r="N770" s="405"/>
    </row>
    <row r="771" spans="2:14" s="395" customFormat="1" ht="15" x14ac:dyDescent="0.25">
      <c r="B771" s="396" t="s">
        <v>445</v>
      </c>
      <c r="C771" s="396"/>
      <c r="D771" s="396"/>
      <c r="E771" s="396"/>
      <c r="F771" s="396"/>
      <c r="G771" s="396"/>
      <c r="H771" s="396"/>
      <c r="I771" s="396"/>
      <c r="J771" s="396"/>
      <c r="K771" s="396"/>
      <c r="L771" s="405"/>
      <c r="M771" s="405"/>
      <c r="N771" s="405"/>
    </row>
    <row r="772" spans="2:14" s="395" customFormat="1" ht="15" x14ac:dyDescent="0.25">
      <c r="B772" s="396"/>
      <c r="C772" s="396"/>
      <c r="D772" s="396"/>
      <c r="E772" s="396"/>
      <c r="F772" s="396"/>
      <c r="G772" s="396"/>
      <c r="H772" s="396"/>
      <c r="I772" s="396"/>
      <c r="J772" s="396"/>
      <c r="K772" s="396"/>
      <c r="L772" s="405"/>
      <c r="M772" s="405"/>
      <c r="N772" s="405"/>
    </row>
    <row r="773" spans="2:14" s="395" customFormat="1" ht="15" x14ac:dyDescent="0.25">
      <c r="B773" s="395" t="s">
        <v>608</v>
      </c>
      <c r="C773" s="395" t="s">
        <v>609</v>
      </c>
      <c r="D773" s="395" t="s">
        <v>954</v>
      </c>
      <c r="G773" s="395" t="s">
        <v>608</v>
      </c>
      <c r="H773" s="395" t="s">
        <v>609</v>
      </c>
      <c r="I773" s="395" t="s">
        <v>954</v>
      </c>
      <c r="L773" s="405"/>
      <c r="M773" s="405"/>
      <c r="N773" s="405"/>
    </row>
    <row r="774" spans="2:14" s="395" customFormat="1" ht="15" x14ac:dyDescent="0.25">
      <c r="B774" s="396" t="s">
        <v>617</v>
      </c>
      <c r="C774" s="396"/>
      <c r="D774" s="400" t="s">
        <v>2183</v>
      </c>
      <c r="G774" s="396" t="s">
        <v>617</v>
      </c>
      <c r="H774" s="396"/>
      <c r="I774" s="400" t="s">
        <v>2183</v>
      </c>
      <c r="L774" s="405"/>
      <c r="M774" s="405"/>
      <c r="N774" s="405"/>
    </row>
    <row r="775" spans="2:14" ht="13.5" thickBot="1" x14ac:dyDescent="0.25">
      <c r="L775" s="361"/>
      <c r="N775" s="361"/>
    </row>
    <row r="776" spans="2:14" ht="23.25" customHeight="1" thickBot="1" x14ac:dyDescent="0.25">
      <c r="B776" s="819" t="s">
        <v>142</v>
      </c>
      <c r="C776" s="820"/>
      <c r="D776" s="820"/>
      <c r="E776" s="820"/>
      <c r="F776" s="820"/>
      <c r="G776" s="820"/>
      <c r="H776" s="820"/>
      <c r="I776" s="820"/>
      <c r="J776" s="820"/>
      <c r="K776" s="821"/>
      <c r="L776" s="361"/>
      <c r="M776" s="361" t="s">
        <v>30</v>
      </c>
      <c r="N776" s="361"/>
    </row>
    <row r="777" spans="2:14" ht="18.75" x14ac:dyDescent="0.2">
      <c r="B777" s="368" t="s">
        <v>955</v>
      </c>
      <c r="C777" s="369"/>
      <c r="D777" s="370"/>
      <c r="E777" s="370"/>
      <c r="F777" s="370"/>
      <c r="G777" s="368" t="s">
        <v>956</v>
      </c>
      <c r="H777" s="369"/>
      <c r="I777" s="370"/>
      <c r="J777" s="370"/>
      <c r="K777" s="370"/>
      <c r="L777" s="361"/>
      <c r="N777" s="361"/>
    </row>
    <row r="778" spans="2:14" ht="15" x14ac:dyDescent="0.2">
      <c r="B778" s="371" t="s">
        <v>957</v>
      </c>
      <c r="C778" s="369"/>
      <c r="D778" s="370"/>
      <c r="E778" s="370"/>
      <c r="F778" s="370"/>
      <c r="G778" s="371" t="s">
        <v>957</v>
      </c>
      <c r="H778" s="369"/>
      <c r="I778" s="370"/>
      <c r="J778" s="370"/>
      <c r="K778" s="370"/>
      <c r="L778" s="361"/>
      <c r="N778" s="361"/>
    </row>
    <row r="779" spans="2:14" s="395" customFormat="1" ht="15" x14ac:dyDescent="0.25">
      <c r="B779" s="396" t="s">
        <v>1449</v>
      </c>
      <c r="C779" s="396"/>
      <c r="D779" s="396"/>
      <c r="E779" s="396"/>
      <c r="F779" s="396"/>
      <c r="G779" s="396" t="s">
        <v>958</v>
      </c>
      <c r="H779" s="396"/>
      <c r="I779" s="396"/>
      <c r="J779" s="396"/>
      <c r="K779" s="396"/>
      <c r="L779" s="405"/>
      <c r="M779" s="405"/>
      <c r="N779" s="405"/>
    </row>
    <row r="780" spans="2:14" s="395" customFormat="1" ht="15" x14ac:dyDescent="0.25">
      <c r="B780" s="403" t="s">
        <v>1450</v>
      </c>
      <c r="C780" s="396"/>
      <c r="D780" s="396"/>
      <c r="E780" s="396"/>
      <c r="F780" s="396"/>
      <c r="G780" s="403" t="s">
        <v>959</v>
      </c>
      <c r="H780" s="396"/>
      <c r="I780" s="396"/>
      <c r="J780" s="396"/>
      <c r="K780" s="396"/>
      <c r="L780" s="405"/>
      <c r="M780" s="405"/>
      <c r="N780" s="405"/>
    </row>
    <row r="781" spans="2:14" s="395" customFormat="1" ht="15" x14ac:dyDescent="0.25">
      <c r="B781" s="396" t="s">
        <v>142</v>
      </c>
      <c r="C781" s="396"/>
      <c r="D781" s="396"/>
      <c r="E781" s="396"/>
      <c r="F781" s="396"/>
      <c r="G781" s="396" t="s">
        <v>142</v>
      </c>
      <c r="H781" s="396"/>
      <c r="I781" s="396"/>
      <c r="J781" s="396"/>
      <c r="K781" s="396"/>
      <c r="L781" s="405"/>
      <c r="M781" s="405"/>
      <c r="N781" s="405"/>
    </row>
    <row r="782" spans="2:14" s="395" customFormat="1" ht="15" x14ac:dyDescent="0.25">
      <c r="B782" s="396"/>
      <c r="C782" s="396"/>
      <c r="D782" s="396"/>
      <c r="E782" s="396"/>
      <c r="F782" s="396"/>
      <c r="G782" s="396"/>
      <c r="H782" s="396"/>
      <c r="I782" s="396"/>
      <c r="J782" s="396"/>
      <c r="K782" s="396"/>
      <c r="L782" s="405"/>
      <c r="M782" s="405"/>
      <c r="N782" s="405"/>
    </row>
    <row r="783" spans="2:14" s="395" customFormat="1" ht="15" x14ac:dyDescent="0.25">
      <c r="B783" s="395" t="s">
        <v>608</v>
      </c>
      <c r="C783" s="395" t="s">
        <v>609</v>
      </c>
      <c r="D783" s="395" t="s">
        <v>1451</v>
      </c>
      <c r="G783" s="395" t="s">
        <v>608</v>
      </c>
      <c r="H783" s="395" t="s">
        <v>609</v>
      </c>
      <c r="I783" s="395" t="s">
        <v>960</v>
      </c>
      <c r="L783" s="405"/>
      <c r="M783" s="405"/>
      <c r="N783" s="405"/>
    </row>
    <row r="784" spans="2:14" s="395" customFormat="1" ht="15" x14ac:dyDescent="0.25">
      <c r="B784" s="396" t="s">
        <v>617</v>
      </c>
      <c r="C784" s="396"/>
      <c r="D784" s="402" t="s">
        <v>961</v>
      </c>
      <c r="G784" s="396" t="s">
        <v>617</v>
      </c>
      <c r="H784" s="396"/>
      <c r="I784" s="402" t="s">
        <v>962</v>
      </c>
      <c r="L784" s="405"/>
      <c r="M784" s="405"/>
      <c r="N784" s="405"/>
    </row>
    <row r="785" spans="2:14" ht="13.5" thickBot="1" x14ac:dyDescent="0.25">
      <c r="L785" s="361"/>
      <c r="N785" s="361"/>
    </row>
    <row r="786" spans="2:14" ht="23.25" customHeight="1" thickBot="1" x14ac:dyDescent="0.25">
      <c r="B786" s="819" t="s">
        <v>446</v>
      </c>
      <c r="C786" s="820"/>
      <c r="D786" s="820"/>
      <c r="E786" s="820"/>
      <c r="F786" s="820"/>
      <c r="G786" s="820"/>
      <c r="H786" s="820"/>
      <c r="I786" s="820"/>
      <c r="J786" s="820"/>
      <c r="K786" s="821"/>
      <c r="L786" s="361"/>
      <c r="M786" s="361" t="s">
        <v>36</v>
      </c>
      <c r="N786" s="361"/>
    </row>
    <row r="787" spans="2:14" ht="18.75" x14ac:dyDescent="0.2">
      <c r="B787" s="368" t="s">
        <v>963</v>
      </c>
      <c r="C787" s="369"/>
      <c r="D787" s="370"/>
      <c r="E787" s="370"/>
      <c r="F787" s="370"/>
      <c r="G787" s="368" t="s">
        <v>1105</v>
      </c>
      <c r="H787" s="369"/>
      <c r="I787" s="370"/>
      <c r="J787" s="370"/>
      <c r="K787" s="370"/>
      <c r="L787" s="361"/>
      <c r="N787" s="361"/>
    </row>
    <row r="788" spans="2:14" ht="15" x14ac:dyDescent="0.2">
      <c r="B788" s="371" t="s">
        <v>964</v>
      </c>
      <c r="C788" s="369"/>
      <c r="D788" s="370"/>
      <c r="E788" s="370"/>
      <c r="F788" s="370"/>
      <c r="G788" s="371" t="s">
        <v>964</v>
      </c>
      <c r="H788" s="369"/>
      <c r="I788" s="370"/>
      <c r="J788" s="370"/>
      <c r="K788" s="370"/>
      <c r="L788" s="361"/>
      <c r="N788" s="361"/>
    </row>
    <row r="789" spans="2:14" s="395" customFormat="1" ht="15" x14ac:dyDescent="0.25">
      <c r="B789" s="396" t="s">
        <v>965</v>
      </c>
      <c r="C789" s="396"/>
      <c r="D789" s="396"/>
      <c r="E789" s="396"/>
      <c r="F789" s="396"/>
      <c r="G789" s="396" t="s">
        <v>1106</v>
      </c>
      <c r="H789" s="396"/>
      <c r="I789" s="396"/>
      <c r="J789" s="396"/>
      <c r="K789" s="396"/>
      <c r="L789" s="405"/>
      <c r="M789" s="405"/>
      <c r="N789" s="405"/>
    </row>
    <row r="790" spans="2:14" s="395" customFormat="1" ht="15" x14ac:dyDescent="0.25">
      <c r="B790" s="403" t="s">
        <v>966</v>
      </c>
      <c r="C790" s="396"/>
      <c r="D790" s="396"/>
      <c r="E790" s="396"/>
      <c r="F790" s="396"/>
      <c r="G790" s="403" t="s">
        <v>1107</v>
      </c>
      <c r="H790" s="396"/>
      <c r="I790" s="396"/>
      <c r="J790" s="396"/>
      <c r="K790" s="396"/>
      <c r="L790" s="405"/>
      <c r="M790" s="405"/>
      <c r="N790" s="405"/>
    </row>
    <row r="791" spans="2:14" s="395" customFormat="1" ht="15" x14ac:dyDescent="0.25">
      <c r="B791" s="396" t="s">
        <v>446</v>
      </c>
      <c r="C791" s="396"/>
      <c r="D791" s="396"/>
      <c r="E791" s="396"/>
      <c r="F791" s="396"/>
      <c r="G791" s="396" t="s">
        <v>446</v>
      </c>
      <c r="H791" s="396"/>
      <c r="I791" s="396"/>
      <c r="J791" s="396"/>
      <c r="K791" s="396"/>
      <c r="L791" s="405"/>
      <c r="M791" s="405"/>
      <c r="N791" s="405"/>
    </row>
    <row r="792" spans="2:14" s="395" customFormat="1" ht="15" x14ac:dyDescent="0.25">
      <c r="B792" s="396"/>
      <c r="C792" s="396"/>
      <c r="D792" s="396"/>
      <c r="E792" s="396"/>
      <c r="F792" s="396"/>
      <c r="G792" s="396"/>
      <c r="H792" s="396"/>
      <c r="I792" s="396"/>
      <c r="J792" s="396"/>
      <c r="K792" s="396"/>
      <c r="L792" s="405"/>
      <c r="M792" s="405"/>
      <c r="N792" s="405"/>
    </row>
    <row r="793" spans="2:14" s="395" customFormat="1" ht="15" x14ac:dyDescent="0.25">
      <c r="B793" s="395" t="s">
        <v>608</v>
      </c>
      <c r="C793" s="395" t="s">
        <v>609</v>
      </c>
      <c r="D793" s="395" t="s">
        <v>967</v>
      </c>
      <c r="G793" s="395" t="s">
        <v>608</v>
      </c>
      <c r="H793" s="395" t="s">
        <v>609</v>
      </c>
      <c r="I793" s="395" t="s">
        <v>1108</v>
      </c>
      <c r="L793" s="405"/>
      <c r="M793" s="405"/>
      <c r="N793" s="405"/>
    </row>
    <row r="794" spans="2:14" s="395" customFormat="1" ht="15" x14ac:dyDescent="0.25">
      <c r="B794" s="396" t="s">
        <v>617</v>
      </c>
      <c r="C794" s="396"/>
      <c r="D794" s="406" t="s">
        <v>2186</v>
      </c>
      <c r="G794" s="396" t="s">
        <v>617</v>
      </c>
      <c r="H794" s="396"/>
      <c r="I794" s="402" t="s">
        <v>1109</v>
      </c>
      <c r="L794" s="405"/>
      <c r="M794" s="405"/>
      <c r="N794" s="405"/>
    </row>
    <row r="795" spans="2:14" s="395" customFormat="1" ht="15" x14ac:dyDescent="0.25">
      <c r="B795" s="396"/>
      <c r="C795" s="396"/>
      <c r="D795" s="406" t="s">
        <v>2187</v>
      </c>
      <c r="L795" s="405"/>
      <c r="M795" s="405"/>
      <c r="N795" s="405"/>
    </row>
    <row r="796" spans="2:14" ht="13.5" thickBot="1" x14ac:dyDescent="0.25">
      <c r="L796" s="361"/>
      <c r="N796" s="361"/>
    </row>
    <row r="797" spans="2:14" ht="23.25" customHeight="1" thickBot="1" x14ac:dyDescent="0.25">
      <c r="B797" s="819" t="s">
        <v>1112</v>
      </c>
      <c r="C797" s="820"/>
      <c r="D797" s="820"/>
      <c r="E797" s="820"/>
      <c r="F797" s="820"/>
      <c r="G797" s="820"/>
      <c r="H797" s="820"/>
      <c r="I797" s="820"/>
      <c r="J797" s="820"/>
      <c r="K797" s="821"/>
      <c r="L797" s="361"/>
      <c r="M797" s="361" t="s">
        <v>31</v>
      </c>
      <c r="N797" s="361"/>
    </row>
    <row r="798" spans="2:14" ht="18.75" x14ac:dyDescent="0.2">
      <c r="B798" s="368" t="s">
        <v>968</v>
      </c>
      <c r="C798" s="369"/>
      <c r="D798" s="370"/>
      <c r="E798" s="370"/>
      <c r="F798" s="370"/>
      <c r="G798" s="368"/>
      <c r="H798" s="369"/>
      <c r="I798" s="370"/>
      <c r="J798" s="370"/>
      <c r="K798" s="370"/>
      <c r="L798" s="361"/>
      <c r="N798" s="361"/>
    </row>
    <row r="799" spans="2:14" ht="15" x14ac:dyDescent="0.2">
      <c r="B799" s="371" t="s">
        <v>969</v>
      </c>
      <c r="C799" s="369"/>
      <c r="D799" s="370"/>
      <c r="E799" s="370"/>
      <c r="F799" s="370"/>
      <c r="G799" s="371"/>
      <c r="H799" s="369"/>
      <c r="I799" s="370"/>
      <c r="J799" s="370"/>
      <c r="K799" s="370"/>
      <c r="L799" s="361"/>
      <c r="N799" s="361"/>
    </row>
    <row r="800" spans="2:14" s="395" customFormat="1" ht="15" x14ac:dyDescent="0.25">
      <c r="B800" s="396" t="s">
        <v>513</v>
      </c>
      <c r="C800" s="396"/>
      <c r="D800" s="396"/>
      <c r="E800" s="396"/>
      <c r="F800" s="396"/>
      <c r="G800" s="396"/>
      <c r="H800" s="396"/>
      <c r="I800" s="396"/>
      <c r="J800" s="396"/>
      <c r="K800" s="396"/>
      <c r="L800" s="405"/>
      <c r="M800" s="405"/>
      <c r="N800" s="405"/>
    </row>
    <row r="801" spans="2:14" s="395" customFormat="1" ht="15" x14ac:dyDescent="0.25">
      <c r="B801" s="403" t="s">
        <v>970</v>
      </c>
      <c r="C801" s="396"/>
      <c r="D801" s="396"/>
      <c r="E801" s="396"/>
      <c r="F801" s="396"/>
      <c r="G801" s="403"/>
      <c r="H801" s="396"/>
      <c r="I801" s="396"/>
      <c r="J801" s="396"/>
      <c r="K801" s="396"/>
      <c r="L801" s="405"/>
      <c r="M801" s="405"/>
      <c r="N801" s="405"/>
    </row>
    <row r="802" spans="2:14" s="395" customFormat="1" ht="15" x14ac:dyDescent="0.25">
      <c r="B802" s="396" t="s">
        <v>418</v>
      </c>
      <c r="C802" s="396"/>
      <c r="D802" s="396"/>
      <c r="E802" s="396"/>
      <c r="F802" s="396"/>
      <c r="G802" s="396"/>
      <c r="H802" s="396"/>
      <c r="I802" s="396"/>
      <c r="J802" s="396"/>
      <c r="K802" s="396"/>
      <c r="L802" s="405"/>
      <c r="M802" s="405"/>
      <c r="N802" s="405"/>
    </row>
    <row r="803" spans="2:14" s="395" customFormat="1" ht="15" x14ac:dyDescent="0.25">
      <c r="B803" s="396"/>
      <c r="C803" s="396"/>
      <c r="D803" s="396"/>
      <c r="E803" s="396"/>
      <c r="F803" s="396"/>
      <c r="G803" s="396"/>
      <c r="H803" s="396"/>
      <c r="I803" s="396"/>
      <c r="J803" s="396"/>
      <c r="K803" s="396"/>
      <c r="L803" s="405"/>
      <c r="M803" s="405"/>
      <c r="N803" s="405"/>
    </row>
    <row r="804" spans="2:14" s="395" customFormat="1" ht="15" x14ac:dyDescent="0.25">
      <c r="B804" s="395" t="s">
        <v>608</v>
      </c>
      <c r="C804" s="395" t="s">
        <v>609</v>
      </c>
      <c r="D804" s="395" t="s">
        <v>971</v>
      </c>
      <c r="L804" s="405"/>
      <c r="M804" s="405"/>
      <c r="N804" s="405"/>
    </row>
    <row r="805" spans="2:14" s="395" customFormat="1" ht="15" x14ac:dyDescent="0.25">
      <c r="B805" s="396" t="s">
        <v>617</v>
      </c>
      <c r="C805" s="396"/>
      <c r="D805" s="402" t="s">
        <v>2250</v>
      </c>
      <c r="G805" s="402" t="s">
        <v>2251</v>
      </c>
      <c r="H805" s="396"/>
      <c r="I805" s="402"/>
      <c r="L805" s="405"/>
      <c r="M805" s="405"/>
      <c r="N805" s="405"/>
    </row>
    <row r="806" spans="2:14" ht="13.5" thickBot="1" x14ac:dyDescent="0.25">
      <c r="L806" s="361"/>
      <c r="N806" s="361"/>
    </row>
    <row r="807" spans="2:14" ht="23.25" customHeight="1" thickBot="1" x14ac:dyDescent="0.25">
      <c r="B807" s="819" t="s">
        <v>1111</v>
      </c>
      <c r="C807" s="820"/>
      <c r="D807" s="820"/>
      <c r="E807" s="820"/>
      <c r="F807" s="820"/>
      <c r="G807" s="820"/>
      <c r="H807" s="820"/>
      <c r="I807" s="820"/>
      <c r="J807" s="820"/>
      <c r="K807" s="821"/>
      <c r="L807" s="361"/>
      <c r="M807" s="361" t="s">
        <v>606</v>
      </c>
      <c r="N807" s="361"/>
    </row>
    <row r="808" spans="2:14" ht="24" customHeight="1" x14ac:dyDescent="0.2">
      <c r="B808" s="822" t="s">
        <v>2131</v>
      </c>
      <c r="C808" s="822"/>
      <c r="D808" s="822"/>
      <c r="E808" s="822"/>
      <c r="F808" s="822"/>
      <c r="G808" s="822"/>
      <c r="H808" s="822"/>
      <c r="I808" s="822"/>
      <c r="J808" s="822"/>
      <c r="K808" s="822"/>
      <c r="L808" s="361"/>
      <c r="N808" s="361"/>
    </row>
    <row r="809" spans="2:14" ht="18.75" x14ac:dyDescent="0.2">
      <c r="B809" s="368" t="s">
        <v>2130</v>
      </c>
      <c r="C809" s="369"/>
      <c r="D809" s="370"/>
      <c r="E809" s="370"/>
      <c r="F809" s="370"/>
      <c r="G809" s="368" t="s">
        <v>2129</v>
      </c>
      <c r="H809" s="369"/>
      <c r="I809" s="370"/>
      <c r="J809" s="370"/>
      <c r="K809" s="370"/>
      <c r="L809" s="361"/>
      <c r="N809" s="361"/>
    </row>
    <row r="810" spans="2:14" ht="15" x14ac:dyDescent="0.2">
      <c r="B810" s="371" t="s">
        <v>91</v>
      </c>
      <c r="C810" s="369"/>
      <c r="D810" s="370"/>
      <c r="E810" s="370"/>
      <c r="F810" s="370"/>
      <c r="G810" s="371" t="s">
        <v>91</v>
      </c>
      <c r="H810" s="369"/>
      <c r="I810" s="370"/>
      <c r="J810" s="370"/>
      <c r="K810" s="370"/>
      <c r="L810" s="361"/>
      <c r="N810" s="361"/>
    </row>
    <row r="811" spans="2:14" s="395" customFormat="1" ht="15" x14ac:dyDescent="0.25">
      <c r="B811" s="396" t="s">
        <v>144</v>
      </c>
      <c r="C811" s="396"/>
      <c r="D811" s="396"/>
      <c r="E811" s="396"/>
      <c r="F811" s="396"/>
      <c r="G811" s="396" t="s">
        <v>974</v>
      </c>
      <c r="H811" s="396"/>
      <c r="I811" s="396"/>
      <c r="J811" s="396"/>
      <c r="K811" s="396"/>
      <c r="L811" s="405"/>
      <c r="M811" s="405"/>
      <c r="N811" s="405"/>
    </row>
    <row r="812" spans="2:14" s="395" customFormat="1" ht="15" x14ac:dyDescent="0.25">
      <c r="B812" s="403" t="s">
        <v>975</v>
      </c>
      <c r="C812" s="396"/>
      <c r="D812" s="396"/>
      <c r="E812" s="396"/>
      <c r="F812" s="396"/>
      <c r="G812" s="371"/>
      <c r="H812" s="396"/>
      <c r="I812" s="396"/>
      <c r="J812" s="396"/>
      <c r="K812" s="396"/>
      <c r="L812" s="405"/>
      <c r="M812" s="405"/>
      <c r="N812" s="405"/>
    </row>
    <row r="813" spans="2:14" s="395" customFormat="1" ht="15" x14ac:dyDescent="0.25">
      <c r="B813" s="396" t="s">
        <v>82</v>
      </c>
      <c r="C813" s="396"/>
      <c r="D813" s="396"/>
      <c r="E813" s="396"/>
      <c r="F813" s="396"/>
      <c r="G813" s="396"/>
      <c r="H813" s="396"/>
      <c r="I813" s="396"/>
      <c r="J813" s="396"/>
      <c r="K813" s="396"/>
      <c r="L813" s="405"/>
      <c r="M813" s="405"/>
      <c r="N813" s="405"/>
    </row>
    <row r="814" spans="2:14" s="395" customFormat="1" ht="10.15" customHeight="1" x14ac:dyDescent="0.25">
      <c r="B814" s="396"/>
      <c r="C814" s="396"/>
      <c r="D814" s="396"/>
      <c r="E814" s="396"/>
      <c r="F814" s="396"/>
      <c r="G814" s="396"/>
      <c r="H814" s="396"/>
      <c r="I814" s="396"/>
      <c r="J814" s="396"/>
      <c r="K814" s="396"/>
      <c r="L814" s="405"/>
      <c r="M814" s="405"/>
      <c r="N814" s="405"/>
    </row>
    <row r="815" spans="2:14" s="395" customFormat="1" ht="15" x14ac:dyDescent="0.25">
      <c r="B815" s="395" t="s">
        <v>608</v>
      </c>
      <c r="C815" s="395" t="s">
        <v>609</v>
      </c>
      <c r="D815" s="395" t="s">
        <v>976</v>
      </c>
      <c r="L815" s="405"/>
      <c r="M815" s="405"/>
      <c r="N815" s="405"/>
    </row>
    <row r="816" spans="2:14" s="395" customFormat="1" ht="15" x14ac:dyDescent="0.25">
      <c r="B816" s="396" t="s">
        <v>617</v>
      </c>
      <c r="C816" s="396"/>
      <c r="D816" s="402" t="s">
        <v>977</v>
      </c>
      <c r="G816" s="396"/>
      <c r="H816" s="396"/>
      <c r="I816" s="402"/>
      <c r="L816" s="405"/>
      <c r="M816" s="405"/>
      <c r="N816" s="405"/>
    </row>
    <row r="817" spans="2:14" x14ac:dyDescent="0.2">
      <c r="L817" s="361"/>
      <c r="N817" s="361"/>
    </row>
    <row r="818" spans="2:14" ht="24" customHeight="1" x14ac:dyDescent="0.2">
      <c r="B818" s="822" t="s">
        <v>2132</v>
      </c>
      <c r="C818" s="822"/>
      <c r="D818" s="822"/>
      <c r="E818" s="822"/>
      <c r="F818" s="822"/>
      <c r="G818" s="822"/>
      <c r="H818" s="822"/>
      <c r="I818" s="822"/>
      <c r="J818" s="822"/>
      <c r="K818" s="822"/>
      <c r="L818" s="361"/>
      <c r="N818" s="361"/>
    </row>
    <row r="819" spans="2:14" ht="18.75" x14ac:dyDescent="0.2">
      <c r="B819" s="368" t="s">
        <v>972</v>
      </c>
      <c r="C819" s="369"/>
      <c r="D819" s="370"/>
      <c r="E819" s="370"/>
      <c r="F819" s="370"/>
      <c r="G819" s="368" t="s">
        <v>2129</v>
      </c>
      <c r="H819" s="369"/>
      <c r="I819" s="370"/>
      <c r="J819" s="370"/>
      <c r="K819" s="370"/>
      <c r="L819" s="361"/>
      <c r="N819" s="361"/>
    </row>
    <row r="820" spans="2:14" ht="15" x14ac:dyDescent="0.2">
      <c r="B820" s="517" t="s">
        <v>128</v>
      </c>
      <c r="C820" s="515"/>
      <c r="D820" s="516"/>
      <c r="E820" s="370"/>
      <c r="F820" s="370"/>
      <c r="G820" s="517" t="s">
        <v>128</v>
      </c>
      <c r="H820" s="369"/>
      <c r="I820" s="370"/>
      <c r="J820" s="370"/>
      <c r="K820" s="370"/>
      <c r="L820" s="361"/>
      <c r="N820" s="361"/>
    </row>
    <row r="821" spans="2:14" s="395" customFormat="1" ht="15" x14ac:dyDescent="0.25">
      <c r="B821" s="518" t="s">
        <v>1877</v>
      </c>
      <c r="C821" s="518"/>
      <c r="D821" s="518"/>
      <c r="E821" s="407"/>
      <c r="F821" s="407"/>
      <c r="G821" s="396" t="s">
        <v>974</v>
      </c>
      <c r="H821" s="369"/>
      <c r="I821" s="407"/>
      <c r="J821" s="407"/>
      <c r="K821" s="407"/>
      <c r="L821" s="405"/>
      <c r="M821" s="405"/>
      <c r="N821" s="405"/>
    </row>
    <row r="822" spans="2:14" s="395" customFormat="1" ht="15" x14ac:dyDescent="0.25">
      <c r="B822" s="522" t="s">
        <v>1878</v>
      </c>
      <c r="C822" s="518"/>
      <c r="D822" s="518"/>
      <c r="E822" s="407"/>
      <c r="F822" s="407"/>
      <c r="G822" s="371"/>
      <c r="H822" s="369"/>
      <c r="I822" s="407"/>
      <c r="J822" s="407"/>
      <c r="K822" s="407"/>
      <c r="L822" s="405"/>
      <c r="M822" s="405"/>
      <c r="N822" s="405"/>
    </row>
    <row r="823" spans="2:14" s="395" customFormat="1" ht="15" x14ac:dyDescent="0.25">
      <c r="B823" s="518" t="s">
        <v>82</v>
      </c>
      <c r="C823" s="518"/>
      <c r="D823" s="518"/>
      <c r="E823" s="407"/>
      <c r="F823" s="407"/>
      <c r="G823" s="371"/>
      <c r="H823" s="369"/>
      <c r="I823" s="407"/>
      <c r="J823" s="407"/>
      <c r="K823" s="407"/>
      <c r="L823" s="405"/>
      <c r="M823" s="405"/>
      <c r="N823" s="405"/>
    </row>
    <row r="824" spans="2:14" s="395" customFormat="1" ht="10.15" customHeight="1" x14ac:dyDescent="0.25">
      <c r="B824" s="518"/>
      <c r="C824" s="518"/>
      <c r="D824" s="518"/>
      <c r="E824" s="407"/>
      <c r="F824" s="407"/>
      <c r="G824" s="371"/>
      <c r="H824" s="369"/>
      <c r="I824" s="407"/>
      <c r="J824" s="407"/>
      <c r="K824" s="407"/>
      <c r="L824" s="405"/>
      <c r="M824" s="405"/>
      <c r="N824" s="405"/>
    </row>
    <row r="825" spans="2:14" s="395" customFormat="1" ht="15" x14ac:dyDescent="0.25">
      <c r="B825" s="519" t="s">
        <v>608</v>
      </c>
      <c r="C825" s="519" t="s">
        <v>609</v>
      </c>
      <c r="D825" s="519" t="s">
        <v>1879</v>
      </c>
      <c r="E825" s="407"/>
      <c r="F825" s="407"/>
      <c r="G825" s="371"/>
      <c r="H825" s="369"/>
      <c r="I825" s="407"/>
      <c r="J825" s="407"/>
      <c r="K825" s="407"/>
      <c r="L825" s="405"/>
      <c r="M825" s="405"/>
      <c r="N825" s="405"/>
    </row>
    <row r="826" spans="2:14" s="395" customFormat="1" ht="15" x14ac:dyDescent="0.25">
      <c r="B826" s="518" t="s">
        <v>617</v>
      </c>
      <c r="C826" s="518"/>
      <c r="D826" s="377" t="s">
        <v>1880</v>
      </c>
      <c r="E826" s="407"/>
      <c r="F826" s="407"/>
      <c r="G826" s="371"/>
      <c r="H826" s="369"/>
      <c r="I826" s="407"/>
      <c r="J826" s="407"/>
      <c r="K826" s="407"/>
      <c r="L826" s="405"/>
      <c r="M826" s="405"/>
      <c r="N826" s="405"/>
    </row>
    <row r="827" spans="2:14" ht="13.5" thickBot="1" x14ac:dyDescent="0.25">
      <c r="L827" s="361"/>
      <c r="N827" s="361"/>
    </row>
    <row r="828" spans="2:14" ht="23.25" customHeight="1" thickBot="1" x14ac:dyDescent="0.25">
      <c r="B828" s="819" t="s">
        <v>1110</v>
      </c>
      <c r="C828" s="820"/>
      <c r="D828" s="820"/>
      <c r="E828" s="820"/>
      <c r="F828" s="820"/>
      <c r="G828" s="820"/>
      <c r="H828" s="820"/>
      <c r="I828" s="820"/>
      <c r="J828" s="820"/>
      <c r="K828" s="821"/>
      <c r="L828" s="361"/>
      <c r="M828" s="361" t="s">
        <v>32</v>
      </c>
      <c r="N828" s="361"/>
    </row>
    <row r="829" spans="2:14" ht="18.75" x14ac:dyDescent="0.2">
      <c r="B829" s="368" t="s">
        <v>980</v>
      </c>
      <c r="C829" s="369"/>
      <c r="D829" s="370"/>
      <c r="E829" s="370"/>
      <c r="F829" s="370"/>
      <c r="G829" s="368" t="s">
        <v>981</v>
      </c>
      <c r="H829" s="369"/>
      <c r="I829" s="370"/>
      <c r="J829" s="370"/>
      <c r="K829" s="370"/>
      <c r="L829" s="361"/>
      <c r="N829" s="361"/>
    </row>
    <row r="830" spans="2:14" ht="15" x14ac:dyDescent="0.2">
      <c r="B830" s="371" t="s">
        <v>128</v>
      </c>
      <c r="C830" s="369"/>
      <c r="D830" s="370"/>
      <c r="E830" s="370"/>
      <c r="F830" s="370"/>
      <c r="G830" s="371" t="s">
        <v>128</v>
      </c>
      <c r="H830" s="369"/>
      <c r="I830" s="370"/>
      <c r="J830" s="370"/>
      <c r="K830" s="370"/>
      <c r="L830" s="361"/>
      <c r="N830" s="361"/>
    </row>
    <row r="831" spans="2:14" s="395" customFormat="1" ht="15" x14ac:dyDescent="0.25">
      <c r="B831" s="396" t="s">
        <v>982</v>
      </c>
      <c r="C831" s="396"/>
      <c r="D831" s="396"/>
      <c r="E831" s="396"/>
      <c r="F831" s="396"/>
      <c r="G831" s="396" t="s">
        <v>983</v>
      </c>
      <c r="H831" s="396"/>
      <c r="I831" s="396"/>
      <c r="J831" s="396"/>
      <c r="K831" s="396"/>
      <c r="L831" s="405"/>
      <c r="M831" s="405"/>
      <c r="N831" s="405"/>
    </row>
    <row r="832" spans="2:14" s="395" customFormat="1" ht="15" x14ac:dyDescent="0.25">
      <c r="B832" s="403" t="s">
        <v>984</v>
      </c>
      <c r="C832" s="396"/>
      <c r="D832" s="396"/>
      <c r="E832" s="396"/>
      <c r="F832" s="396"/>
      <c r="G832" s="403" t="s">
        <v>985</v>
      </c>
      <c r="H832" s="396"/>
      <c r="I832" s="396"/>
      <c r="J832" s="396"/>
      <c r="K832" s="396"/>
      <c r="L832" s="405"/>
      <c r="M832" s="405"/>
      <c r="N832" s="405"/>
    </row>
    <row r="833" spans="2:14" s="395" customFormat="1" ht="15" x14ac:dyDescent="0.25">
      <c r="B833" s="396" t="s">
        <v>419</v>
      </c>
      <c r="C833" s="396"/>
      <c r="D833" s="396"/>
      <c r="E833" s="396"/>
      <c r="F833" s="396"/>
      <c r="G833" s="396" t="s">
        <v>419</v>
      </c>
      <c r="H833" s="396"/>
      <c r="I833" s="396"/>
      <c r="J833" s="396"/>
      <c r="K833" s="396"/>
      <c r="L833" s="405"/>
      <c r="M833" s="405"/>
      <c r="N833" s="405"/>
    </row>
    <row r="834" spans="2:14" s="395" customFormat="1" ht="15" x14ac:dyDescent="0.25">
      <c r="B834" s="396"/>
      <c r="C834" s="396"/>
      <c r="D834" s="396"/>
      <c r="E834" s="396"/>
      <c r="F834" s="396"/>
      <c r="G834" s="396"/>
      <c r="H834" s="396"/>
      <c r="I834" s="396"/>
      <c r="J834" s="396"/>
      <c r="K834" s="396"/>
      <c r="L834" s="405"/>
      <c r="M834" s="405"/>
      <c r="N834" s="405"/>
    </row>
    <row r="835" spans="2:14" s="395" customFormat="1" ht="15" x14ac:dyDescent="0.25">
      <c r="B835" s="395" t="s">
        <v>608</v>
      </c>
      <c r="C835" s="395" t="s">
        <v>609</v>
      </c>
      <c r="D835" s="395" t="s">
        <v>986</v>
      </c>
      <c r="G835" s="395" t="s">
        <v>608</v>
      </c>
      <c r="H835" s="395" t="s">
        <v>609</v>
      </c>
      <c r="I835" s="395" t="s">
        <v>987</v>
      </c>
      <c r="L835" s="405"/>
      <c r="M835" s="405"/>
      <c r="N835" s="405"/>
    </row>
    <row r="836" spans="2:14" s="395" customFormat="1" ht="15" x14ac:dyDescent="0.25">
      <c r="B836" s="396" t="s">
        <v>617</v>
      </c>
      <c r="C836" s="396"/>
      <c r="D836" s="402" t="s">
        <v>988</v>
      </c>
      <c r="G836" s="396" t="s">
        <v>617</v>
      </c>
      <c r="H836" s="396"/>
      <c r="I836" s="402" t="s">
        <v>989</v>
      </c>
      <c r="L836" s="405"/>
      <c r="M836" s="405"/>
      <c r="N836" s="405"/>
    </row>
    <row r="837" spans="2:14" x14ac:dyDescent="0.2">
      <c r="L837" s="361"/>
      <c r="N837" s="361"/>
    </row>
    <row r="838" spans="2:14" ht="18.75" x14ac:dyDescent="0.2">
      <c r="B838" s="368" t="s">
        <v>990</v>
      </c>
      <c r="C838" s="369"/>
      <c r="D838" s="370"/>
      <c r="E838" s="370"/>
      <c r="F838" s="370"/>
      <c r="G838" s="368" t="s">
        <v>991</v>
      </c>
      <c r="H838" s="369"/>
      <c r="I838" s="370"/>
      <c r="J838" s="370"/>
      <c r="K838" s="370"/>
      <c r="L838" s="361"/>
      <c r="N838" s="361"/>
    </row>
    <row r="839" spans="2:14" ht="15" x14ac:dyDescent="0.2">
      <c r="B839" s="371" t="s">
        <v>128</v>
      </c>
      <c r="C839" s="369"/>
      <c r="D839" s="370"/>
      <c r="E839" s="370"/>
      <c r="F839" s="370"/>
      <c r="G839" s="371" t="s">
        <v>128</v>
      </c>
      <c r="H839" s="369"/>
      <c r="I839" s="370"/>
      <c r="J839" s="370"/>
      <c r="K839" s="370"/>
      <c r="L839" s="361"/>
      <c r="N839" s="361"/>
    </row>
    <row r="840" spans="2:14" s="395" customFormat="1" ht="15" x14ac:dyDescent="0.25">
      <c r="B840" s="396" t="s">
        <v>992</v>
      </c>
      <c r="C840" s="396"/>
      <c r="D840" s="396"/>
      <c r="E840" s="396"/>
      <c r="F840" s="396"/>
      <c r="G840" s="396" t="s">
        <v>993</v>
      </c>
      <c r="H840" s="396"/>
      <c r="I840" s="396"/>
      <c r="J840" s="396"/>
      <c r="K840" s="396"/>
      <c r="L840" s="405"/>
      <c r="M840" s="405"/>
      <c r="N840" s="405"/>
    </row>
    <row r="841" spans="2:14" s="395" customFormat="1" ht="15" x14ac:dyDescent="0.25">
      <c r="B841" s="403" t="s">
        <v>994</v>
      </c>
      <c r="C841" s="396"/>
      <c r="D841" s="396"/>
      <c r="E841" s="396"/>
      <c r="F841" s="396"/>
      <c r="G841" s="403" t="s">
        <v>995</v>
      </c>
      <c r="H841" s="396"/>
      <c r="I841" s="396"/>
      <c r="J841" s="396"/>
      <c r="K841" s="396"/>
      <c r="L841" s="405"/>
      <c r="M841" s="405"/>
      <c r="N841" s="405"/>
    </row>
    <row r="842" spans="2:14" s="395" customFormat="1" ht="15" x14ac:dyDescent="0.25">
      <c r="B842" s="396" t="s">
        <v>419</v>
      </c>
      <c r="C842" s="396"/>
      <c r="D842" s="396"/>
      <c r="E842" s="396"/>
      <c r="F842" s="396"/>
      <c r="G842" s="396" t="s">
        <v>419</v>
      </c>
      <c r="H842" s="396"/>
      <c r="I842" s="396"/>
      <c r="J842" s="396"/>
      <c r="K842" s="396"/>
      <c r="L842" s="405"/>
      <c r="M842" s="405"/>
      <c r="N842" s="405"/>
    </row>
    <row r="843" spans="2:14" s="395" customFormat="1" ht="15" x14ac:dyDescent="0.25">
      <c r="B843" s="396"/>
      <c r="C843" s="396"/>
      <c r="D843" s="396"/>
      <c r="E843" s="396"/>
      <c r="F843" s="396"/>
      <c r="G843" s="396"/>
      <c r="H843" s="396"/>
      <c r="I843" s="396"/>
      <c r="J843" s="396"/>
      <c r="K843" s="396"/>
      <c r="L843" s="405"/>
      <c r="M843" s="405"/>
      <c r="N843" s="405"/>
    </row>
    <row r="844" spans="2:14" s="395" customFormat="1" ht="15" x14ac:dyDescent="0.25">
      <c r="B844" s="395" t="s">
        <v>608</v>
      </c>
      <c r="C844" s="395" t="s">
        <v>609</v>
      </c>
      <c r="D844" s="395" t="s">
        <v>996</v>
      </c>
      <c r="G844" s="395" t="s">
        <v>608</v>
      </c>
      <c r="H844" s="395" t="s">
        <v>609</v>
      </c>
      <c r="I844" s="395" t="s">
        <v>997</v>
      </c>
      <c r="L844" s="405"/>
      <c r="M844" s="405"/>
      <c r="N844" s="405"/>
    </row>
    <row r="845" spans="2:14" s="395" customFormat="1" ht="15" x14ac:dyDescent="0.25">
      <c r="B845" s="396" t="s">
        <v>617</v>
      </c>
      <c r="C845" s="396"/>
      <c r="D845" s="402" t="s">
        <v>998</v>
      </c>
      <c r="G845" s="396" t="s">
        <v>617</v>
      </c>
      <c r="H845" s="396"/>
      <c r="I845" s="402" t="s">
        <v>999</v>
      </c>
      <c r="L845" s="405"/>
      <c r="M845" s="405"/>
      <c r="N845" s="405"/>
    </row>
    <row r="846" spans="2:14" x14ac:dyDescent="0.2">
      <c r="L846" s="361"/>
      <c r="N846" s="361"/>
    </row>
    <row r="847" spans="2:14" ht="18.75" x14ac:dyDescent="0.2">
      <c r="B847" s="368" t="s">
        <v>1000</v>
      </c>
      <c r="C847" s="369"/>
      <c r="D847" s="370"/>
      <c r="E847" s="370"/>
      <c r="F847" s="370"/>
      <c r="G847" s="368" t="s">
        <v>1001</v>
      </c>
      <c r="H847" s="369"/>
      <c r="I847" s="370"/>
      <c r="J847" s="370"/>
      <c r="K847" s="370"/>
      <c r="L847" s="361"/>
      <c r="N847" s="361"/>
    </row>
    <row r="848" spans="2:14" ht="15" x14ac:dyDescent="0.2">
      <c r="B848" s="371" t="s">
        <v>128</v>
      </c>
      <c r="C848" s="369"/>
      <c r="D848" s="370"/>
      <c r="E848" s="370"/>
      <c r="F848" s="370"/>
      <c r="G848" s="371" t="s">
        <v>128</v>
      </c>
      <c r="H848" s="369"/>
      <c r="I848" s="370"/>
      <c r="J848" s="370"/>
      <c r="K848" s="370"/>
      <c r="L848" s="361"/>
      <c r="N848" s="361"/>
    </row>
    <row r="849" spans="2:14" s="395" customFormat="1" ht="15" x14ac:dyDescent="0.25">
      <c r="B849" s="396" t="s">
        <v>1002</v>
      </c>
      <c r="C849" s="396"/>
      <c r="D849" s="396"/>
      <c r="E849" s="396"/>
      <c r="F849" s="396"/>
      <c r="G849" s="396" t="s">
        <v>1003</v>
      </c>
      <c r="H849" s="396"/>
      <c r="I849" s="396"/>
      <c r="J849" s="396"/>
      <c r="K849" s="396"/>
      <c r="L849" s="405"/>
      <c r="M849" s="405"/>
      <c r="N849" s="405"/>
    </row>
    <row r="850" spans="2:14" s="395" customFormat="1" ht="15" x14ac:dyDescent="0.25">
      <c r="B850" s="403" t="s">
        <v>1004</v>
      </c>
      <c r="C850" s="396"/>
      <c r="D850" s="396"/>
      <c r="E850" s="396"/>
      <c r="F850" s="396"/>
      <c r="G850" s="403" t="s">
        <v>1005</v>
      </c>
      <c r="H850" s="396"/>
      <c r="I850" s="396"/>
      <c r="J850" s="396"/>
      <c r="K850" s="396"/>
      <c r="L850" s="405"/>
      <c r="M850" s="405"/>
      <c r="N850" s="405"/>
    </row>
    <row r="851" spans="2:14" s="395" customFormat="1" ht="15" x14ac:dyDescent="0.25">
      <c r="B851" s="396" t="s">
        <v>419</v>
      </c>
      <c r="C851" s="396"/>
      <c r="D851" s="396"/>
      <c r="E851" s="396"/>
      <c r="F851" s="396"/>
      <c r="G851" s="396" t="s">
        <v>419</v>
      </c>
      <c r="H851" s="396"/>
      <c r="I851" s="396"/>
      <c r="J851" s="396"/>
      <c r="K851" s="396"/>
      <c r="L851" s="405"/>
      <c r="M851" s="405"/>
      <c r="N851" s="405"/>
    </row>
    <row r="852" spans="2:14" s="395" customFormat="1" ht="15" x14ac:dyDescent="0.25">
      <c r="B852" s="396"/>
      <c r="C852" s="396"/>
      <c r="D852" s="396"/>
      <c r="E852" s="396"/>
      <c r="F852" s="396"/>
      <c r="G852" s="396"/>
      <c r="H852" s="396"/>
      <c r="I852" s="396"/>
      <c r="J852" s="396"/>
      <c r="K852" s="396"/>
      <c r="L852" s="405"/>
      <c r="M852" s="405"/>
      <c r="N852" s="405"/>
    </row>
    <row r="853" spans="2:14" s="395" customFormat="1" ht="15" x14ac:dyDescent="0.25">
      <c r="B853" s="395" t="s">
        <v>608</v>
      </c>
      <c r="C853" s="395" t="s">
        <v>609</v>
      </c>
      <c r="D853" s="395" t="s">
        <v>1006</v>
      </c>
      <c r="G853" s="395" t="s">
        <v>608</v>
      </c>
      <c r="H853" s="395" t="s">
        <v>609</v>
      </c>
      <c r="I853" s="395" t="s">
        <v>1007</v>
      </c>
      <c r="L853" s="405"/>
      <c r="M853" s="405"/>
      <c r="N853" s="405"/>
    </row>
    <row r="854" spans="2:14" s="395" customFormat="1" ht="15" x14ac:dyDescent="0.25">
      <c r="B854" s="396" t="s">
        <v>617</v>
      </c>
      <c r="C854" s="396"/>
      <c r="D854" s="402" t="s">
        <v>1008</v>
      </c>
      <c r="G854" s="396" t="s">
        <v>617</v>
      </c>
      <c r="H854" s="396"/>
      <c r="I854" s="402" t="s">
        <v>1009</v>
      </c>
      <c r="L854" s="405"/>
      <c r="M854" s="405"/>
      <c r="N854" s="405"/>
    </row>
    <row r="855" spans="2:14" x14ac:dyDescent="0.2">
      <c r="L855" s="361"/>
      <c r="N855" s="361"/>
    </row>
    <row r="856" spans="2:14" ht="18.75" x14ac:dyDescent="0.2">
      <c r="B856" s="368" t="s">
        <v>1010</v>
      </c>
      <c r="C856" s="369"/>
      <c r="D856" s="370"/>
      <c r="E856" s="370"/>
      <c r="F856" s="370"/>
      <c r="G856" s="368" t="s">
        <v>1011</v>
      </c>
      <c r="H856" s="369"/>
      <c r="I856" s="370"/>
      <c r="J856" s="370"/>
      <c r="K856" s="370"/>
      <c r="L856" s="361"/>
      <c r="N856" s="361"/>
    </row>
    <row r="857" spans="2:14" ht="15" x14ac:dyDescent="0.2">
      <c r="B857" s="371" t="s">
        <v>128</v>
      </c>
      <c r="C857" s="369"/>
      <c r="D857" s="370"/>
      <c r="E857" s="370"/>
      <c r="F857" s="370"/>
      <c r="G857" s="371" t="s">
        <v>128</v>
      </c>
      <c r="H857" s="369"/>
      <c r="I857" s="370"/>
      <c r="J857" s="370"/>
      <c r="K857" s="370"/>
      <c r="L857" s="361"/>
      <c r="N857" s="361"/>
    </row>
    <row r="858" spans="2:14" s="395" customFormat="1" ht="15" x14ac:dyDescent="0.25">
      <c r="B858" s="396" t="s">
        <v>2064</v>
      </c>
      <c r="C858" s="396"/>
      <c r="D858" s="396"/>
      <c r="E858" s="396"/>
      <c r="F858" s="396"/>
      <c r="G858" s="396" t="s">
        <v>1012</v>
      </c>
      <c r="H858" s="396"/>
      <c r="I858" s="396"/>
      <c r="J858" s="396"/>
      <c r="K858" s="396"/>
      <c r="L858" s="405"/>
      <c r="M858" s="405"/>
      <c r="N858" s="405"/>
    </row>
    <row r="859" spans="2:14" s="395" customFormat="1" ht="15" x14ac:dyDescent="0.25">
      <c r="B859" s="395" t="s">
        <v>2065</v>
      </c>
      <c r="C859" s="396"/>
      <c r="D859" s="396"/>
      <c r="E859" s="396"/>
      <c r="F859" s="396"/>
      <c r="G859" s="403" t="s">
        <v>1013</v>
      </c>
      <c r="H859" s="396"/>
      <c r="I859" s="396"/>
      <c r="J859" s="396"/>
      <c r="K859" s="396"/>
      <c r="L859" s="405"/>
      <c r="M859" s="405"/>
      <c r="N859" s="405"/>
    </row>
    <row r="860" spans="2:14" s="395" customFormat="1" ht="15" x14ac:dyDescent="0.25">
      <c r="B860" s="396" t="s">
        <v>419</v>
      </c>
      <c r="C860" s="396"/>
      <c r="D860" s="396"/>
      <c r="E860" s="396"/>
      <c r="F860" s="396"/>
      <c r="G860" s="396" t="s">
        <v>419</v>
      </c>
      <c r="H860" s="396"/>
      <c r="I860" s="396"/>
      <c r="J860" s="396"/>
      <c r="K860" s="396"/>
      <c r="L860" s="405"/>
      <c r="M860" s="405"/>
      <c r="N860" s="405"/>
    </row>
    <row r="861" spans="2:14" s="395" customFormat="1" ht="15" x14ac:dyDescent="0.25">
      <c r="B861" s="396"/>
      <c r="C861" s="396"/>
      <c r="D861" s="396"/>
      <c r="E861" s="396"/>
      <c r="F861" s="396"/>
      <c r="G861" s="396"/>
      <c r="H861" s="396"/>
      <c r="I861" s="396"/>
      <c r="J861" s="396"/>
      <c r="K861" s="396"/>
      <c r="L861" s="405"/>
      <c r="M861" s="405"/>
      <c r="N861" s="405"/>
    </row>
    <row r="862" spans="2:14" s="395" customFormat="1" ht="15" x14ac:dyDescent="0.25">
      <c r="B862" s="395" t="s">
        <v>608</v>
      </c>
      <c r="C862" s="395" t="s">
        <v>609</v>
      </c>
      <c r="D862" s="395" t="s">
        <v>1014</v>
      </c>
      <c r="G862" s="395" t="s">
        <v>608</v>
      </c>
      <c r="H862" s="395" t="s">
        <v>609</v>
      </c>
      <c r="I862" s="395" t="s">
        <v>1015</v>
      </c>
      <c r="L862" s="405"/>
      <c r="M862" s="405"/>
      <c r="N862" s="405"/>
    </row>
    <row r="863" spans="2:14" s="395" customFormat="1" ht="15" x14ac:dyDescent="0.25">
      <c r="B863" s="396" t="s">
        <v>617</v>
      </c>
      <c r="C863" s="396"/>
      <c r="D863" s="402" t="s">
        <v>1016</v>
      </c>
      <c r="G863" s="396" t="s">
        <v>617</v>
      </c>
      <c r="H863" s="396"/>
      <c r="I863" s="402" t="s">
        <v>1017</v>
      </c>
      <c r="L863" s="405"/>
      <c r="M863" s="405"/>
      <c r="N863" s="405"/>
    </row>
    <row r="864" spans="2:14" x14ac:dyDescent="0.2">
      <c r="L864" s="361"/>
      <c r="N864" s="361"/>
    </row>
    <row r="865" spans="2:14" ht="18.75" x14ac:dyDescent="0.2">
      <c r="B865" s="368" t="s">
        <v>1018</v>
      </c>
      <c r="C865" s="369"/>
      <c r="D865" s="370"/>
      <c r="E865" s="370"/>
      <c r="F865" s="370"/>
      <c r="G865" s="368" t="s">
        <v>1019</v>
      </c>
      <c r="H865" s="369"/>
      <c r="I865" s="370"/>
      <c r="J865" s="370"/>
      <c r="K865" s="370"/>
      <c r="L865" s="361"/>
      <c r="N865" s="361"/>
    </row>
    <row r="866" spans="2:14" ht="15" x14ac:dyDescent="0.2">
      <c r="B866" s="371" t="s">
        <v>128</v>
      </c>
      <c r="C866" s="369"/>
      <c r="D866" s="370"/>
      <c r="E866" s="370"/>
      <c r="F866" s="370"/>
      <c r="G866" s="371" t="s">
        <v>128</v>
      </c>
      <c r="H866" s="369"/>
      <c r="I866" s="370"/>
      <c r="J866" s="370"/>
      <c r="K866" s="370"/>
      <c r="L866" s="361"/>
      <c r="N866" s="361"/>
    </row>
    <row r="867" spans="2:14" s="395" customFormat="1" ht="15" x14ac:dyDescent="0.25">
      <c r="B867" s="396" t="s">
        <v>145</v>
      </c>
      <c r="C867" s="396"/>
      <c r="D867" s="396"/>
      <c r="E867" s="396"/>
      <c r="F867" s="396"/>
      <c r="G867" s="396" t="s">
        <v>1020</v>
      </c>
      <c r="H867" s="396"/>
      <c r="I867" s="396"/>
      <c r="J867" s="396"/>
      <c r="K867" s="396"/>
      <c r="L867" s="405"/>
      <c r="M867" s="405"/>
      <c r="N867" s="405"/>
    </row>
    <row r="868" spans="2:14" s="395" customFormat="1" ht="15" x14ac:dyDescent="0.25">
      <c r="B868" s="403" t="s">
        <v>1021</v>
      </c>
      <c r="C868" s="396"/>
      <c r="D868" s="396"/>
      <c r="E868" s="396"/>
      <c r="F868" s="396"/>
      <c r="G868" s="403" t="s">
        <v>1022</v>
      </c>
      <c r="H868" s="396"/>
      <c r="I868" s="396"/>
      <c r="J868" s="396"/>
      <c r="K868" s="396"/>
      <c r="L868" s="405"/>
      <c r="M868" s="405"/>
      <c r="N868" s="405"/>
    </row>
    <row r="869" spans="2:14" s="395" customFormat="1" ht="15" x14ac:dyDescent="0.25">
      <c r="B869" s="396" t="s">
        <v>419</v>
      </c>
      <c r="C869" s="396"/>
      <c r="D869" s="396"/>
      <c r="E869" s="396"/>
      <c r="F869" s="396"/>
      <c r="G869" s="396" t="s">
        <v>419</v>
      </c>
      <c r="H869" s="396"/>
      <c r="I869" s="396"/>
      <c r="J869" s="396"/>
      <c r="K869" s="396"/>
      <c r="L869" s="405"/>
      <c r="M869" s="405"/>
      <c r="N869" s="405"/>
    </row>
    <row r="870" spans="2:14" s="395" customFormat="1" ht="15" x14ac:dyDescent="0.25">
      <c r="B870" s="396"/>
      <c r="C870" s="396"/>
      <c r="D870" s="396"/>
      <c r="E870" s="396"/>
      <c r="F870" s="396"/>
      <c r="G870" s="396"/>
      <c r="H870" s="396"/>
      <c r="I870" s="396"/>
      <c r="J870" s="396"/>
      <c r="K870" s="396"/>
      <c r="L870" s="405"/>
      <c r="M870" s="405"/>
      <c r="N870" s="405"/>
    </row>
    <row r="871" spans="2:14" s="395" customFormat="1" ht="15" x14ac:dyDescent="0.25">
      <c r="B871" s="395" t="s">
        <v>608</v>
      </c>
      <c r="C871" s="395" t="s">
        <v>609</v>
      </c>
      <c r="D871" s="395" t="s">
        <v>1023</v>
      </c>
      <c r="G871" s="395" t="s">
        <v>608</v>
      </c>
      <c r="H871" s="395" t="s">
        <v>609</v>
      </c>
      <c r="I871" s="395" t="s">
        <v>1024</v>
      </c>
      <c r="L871" s="405"/>
      <c r="M871" s="405"/>
      <c r="N871" s="405"/>
    </row>
    <row r="872" spans="2:14" s="395" customFormat="1" ht="15" x14ac:dyDescent="0.25">
      <c r="B872" s="396" t="s">
        <v>617</v>
      </c>
      <c r="C872" s="396"/>
      <c r="D872" s="402" t="s">
        <v>2204</v>
      </c>
      <c r="G872" s="396" t="s">
        <v>617</v>
      </c>
      <c r="H872" s="396"/>
      <c r="I872" s="402" t="s">
        <v>1025</v>
      </c>
      <c r="L872" s="405"/>
      <c r="M872" s="405"/>
      <c r="N872" s="405"/>
    </row>
    <row r="873" spans="2:14" x14ac:dyDescent="0.2">
      <c r="L873" s="361"/>
      <c r="N873" s="361"/>
    </row>
    <row r="874" spans="2:14" ht="18.75" x14ac:dyDescent="0.2">
      <c r="B874" s="368" t="s">
        <v>1026</v>
      </c>
      <c r="C874" s="369"/>
      <c r="D874" s="370"/>
      <c r="E874" s="370"/>
      <c r="F874" s="370"/>
      <c r="G874" s="368"/>
      <c r="H874" s="369"/>
      <c r="I874" s="370"/>
      <c r="J874" s="370"/>
      <c r="K874" s="370"/>
      <c r="L874" s="361"/>
      <c r="N874" s="361"/>
    </row>
    <row r="875" spans="2:14" ht="15" x14ac:dyDescent="0.2">
      <c r="B875" s="371" t="s">
        <v>128</v>
      </c>
      <c r="C875" s="369"/>
      <c r="D875" s="370"/>
      <c r="E875" s="370"/>
      <c r="F875" s="370"/>
      <c r="G875" s="371"/>
      <c r="H875" s="369"/>
      <c r="I875" s="370"/>
      <c r="J875" s="370"/>
      <c r="K875" s="370"/>
      <c r="L875" s="361"/>
      <c r="N875" s="361"/>
    </row>
    <row r="876" spans="2:14" s="395" customFormat="1" ht="15" x14ac:dyDescent="0.25">
      <c r="B876" s="396" t="s">
        <v>1027</v>
      </c>
      <c r="C876" s="396"/>
      <c r="D876" s="396"/>
      <c r="E876" s="396"/>
      <c r="F876" s="396"/>
      <c r="G876" s="396"/>
      <c r="H876" s="396"/>
      <c r="I876" s="396"/>
      <c r="J876" s="396"/>
      <c r="K876" s="396"/>
      <c r="L876" s="405"/>
      <c r="M876" s="405"/>
      <c r="N876" s="405"/>
    </row>
    <row r="877" spans="2:14" s="395" customFormat="1" ht="15" x14ac:dyDescent="0.25">
      <c r="B877" s="403" t="s">
        <v>1028</v>
      </c>
      <c r="C877" s="396"/>
      <c r="D877" s="396"/>
      <c r="E877" s="396"/>
      <c r="F877" s="396"/>
      <c r="G877" s="403"/>
      <c r="H877" s="396"/>
      <c r="I877" s="396"/>
      <c r="J877" s="396"/>
      <c r="K877" s="396"/>
      <c r="L877" s="405"/>
      <c r="M877" s="405"/>
      <c r="N877" s="405"/>
    </row>
    <row r="878" spans="2:14" s="395" customFormat="1" ht="15" x14ac:dyDescent="0.25">
      <c r="B878" s="396" t="s">
        <v>419</v>
      </c>
      <c r="C878" s="396"/>
      <c r="D878" s="396"/>
      <c r="E878" s="396"/>
      <c r="F878" s="396"/>
      <c r="G878" s="396"/>
      <c r="H878" s="396"/>
      <c r="I878" s="396"/>
      <c r="J878" s="396"/>
      <c r="K878" s="396"/>
      <c r="L878" s="405"/>
      <c r="M878" s="405"/>
      <c r="N878" s="405"/>
    </row>
    <row r="879" spans="2:14" s="395" customFormat="1" ht="15" x14ac:dyDescent="0.25">
      <c r="B879" s="396"/>
      <c r="C879" s="396"/>
      <c r="D879" s="396"/>
      <c r="E879" s="396"/>
      <c r="F879" s="396"/>
      <c r="G879" s="396"/>
      <c r="H879" s="396"/>
      <c r="I879" s="396"/>
      <c r="J879" s="396"/>
      <c r="K879" s="396"/>
      <c r="L879" s="405"/>
      <c r="M879" s="405"/>
      <c r="N879" s="405"/>
    </row>
    <row r="880" spans="2:14" s="395" customFormat="1" ht="15" x14ac:dyDescent="0.25">
      <c r="B880" s="395" t="s">
        <v>608</v>
      </c>
      <c r="C880" s="395" t="s">
        <v>609</v>
      </c>
      <c r="D880" s="395" t="s">
        <v>1029</v>
      </c>
      <c r="L880" s="405"/>
      <c r="M880" s="405"/>
      <c r="N880" s="405"/>
    </row>
    <row r="881" spans="2:14" s="395" customFormat="1" ht="15" x14ac:dyDescent="0.25">
      <c r="B881" s="396" t="s">
        <v>617</v>
      </c>
      <c r="C881" s="396"/>
      <c r="D881" s="402" t="s">
        <v>1030</v>
      </c>
      <c r="G881" s="396"/>
      <c r="H881" s="396"/>
      <c r="I881" s="402"/>
      <c r="L881" s="405"/>
      <c r="M881" s="405"/>
      <c r="N881" s="405"/>
    </row>
    <row r="882" spans="2:14" ht="13.5" thickBot="1" x14ac:dyDescent="0.25">
      <c r="L882" s="361"/>
      <c r="N882" s="361"/>
    </row>
    <row r="883" spans="2:14" ht="23.25" customHeight="1" thickBot="1" x14ac:dyDescent="0.25">
      <c r="B883" s="819" t="s">
        <v>149</v>
      </c>
      <c r="C883" s="820"/>
      <c r="D883" s="820"/>
      <c r="E883" s="820"/>
      <c r="F883" s="820"/>
      <c r="G883" s="820"/>
      <c r="H883" s="820"/>
      <c r="I883" s="820"/>
      <c r="J883" s="820"/>
      <c r="K883" s="821"/>
      <c r="L883" s="361"/>
      <c r="M883" s="361" t="s">
        <v>34</v>
      </c>
      <c r="N883" s="361"/>
    </row>
    <row r="884" spans="2:14" ht="18.75" x14ac:dyDescent="0.2">
      <c r="B884" s="368" t="s">
        <v>1031</v>
      </c>
      <c r="C884" s="369"/>
      <c r="D884" s="370"/>
      <c r="E884" s="370"/>
      <c r="F884" s="370"/>
      <c r="G884" s="368" t="s">
        <v>1032</v>
      </c>
      <c r="H884" s="369"/>
      <c r="I884" s="370"/>
      <c r="J884" s="370"/>
      <c r="K884" s="370"/>
      <c r="L884" s="361"/>
      <c r="N884" s="361"/>
    </row>
    <row r="885" spans="2:14" ht="15" x14ac:dyDescent="0.2">
      <c r="B885" s="371" t="s">
        <v>1033</v>
      </c>
      <c r="C885" s="369"/>
      <c r="D885" s="370"/>
      <c r="E885" s="370"/>
      <c r="F885" s="370"/>
      <c r="G885" s="371" t="s">
        <v>1033</v>
      </c>
      <c r="H885" s="369"/>
      <c r="I885" s="370"/>
      <c r="J885" s="370"/>
      <c r="K885" s="370"/>
      <c r="L885" s="361"/>
      <c r="N885" s="361"/>
    </row>
    <row r="886" spans="2:14" s="395" customFormat="1" ht="15" x14ac:dyDescent="0.25">
      <c r="B886" s="396" t="s">
        <v>1034</v>
      </c>
      <c r="C886" s="396"/>
      <c r="D886" s="396"/>
      <c r="E886" s="396"/>
      <c r="F886" s="396"/>
      <c r="G886" s="396" t="s">
        <v>1035</v>
      </c>
      <c r="H886" s="396"/>
      <c r="I886" s="396"/>
      <c r="J886" s="396"/>
      <c r="K886" s="396"/>
      <c r="L886" s="405"/>
      <c r="M886" s="405"/>
      <c r="N886" s="405"/>
    </row>
    <row r="887" spans="2:14" s="395" customFormat="1" ht="15" x14ac:dyDescent="0.25">
      <c r="B887" s="403" t="s">
        <v>1036</v>
      </c>
      <c r="C887" s="396"/>
      <c r="D887" s="396"/>
      <c r="E887" s="396"/>
      <c r="F887" s="396"/>
      <c r="G887" s="403" t="s">
        <v>1037</v>
      </c>
      <c r="H887" s="396"/>
      <c r="I887" s="396"/>
      <c r="J887" s="396"/>
      <c r="K887" s="396"/>
      <c r="L887" s="405"/>
      <c r="M887" s="405"/>
      <c r="N887" s="405"/>
    </row>
    <row r="888" spans="2:14" s="395" customFormat="1" ht="15" x14ac:dyDescent="0.25">
      <c r="B888" s="396" t="s">
        <v>149</v>
      </c>
      <c r="C888" s="396"/>
      <c r="D888" s="396"/>
      <c r="E888" s="396"/>
      <c r="F888" s="396"/>
      <c r="G888" s="396" t="s">
        <v>149</v>
      </c>
      <c r="H888" s="396"/>
      <c r="I888" s="396"/>
      <c r="J888" s="396"/>
      <c r="K888" s="396"/>
      <c r="L888" s="405"/>
      <c r="M888" s="405"/>
      <c r="N888" s="405"/>
    </row>
    <row r="889" spans="2:14" s="395" customFormat="1" ht="15" x14ac:dyDescent="0.25">
      <c r="B889" s="396"/>
      <c r="C889" s="396"/>
      <c r="D889" s="396"/>
      <c r="E889" s="396"/>
      <c r="F889" s="396"/>
      <c r="G889" s="396"/>
      <c r="H889" s="396"/>
      <c r="I889" s="396"/>
      <c r="J889" s="396"/>
      <c r="K889" s="396"/>
      <c r="L889" s="405"/>
      <c r="M889" s="405"/>
      <c r="N889" s="405"/>
    </row>
    <row r="890" spans="2:14" s="395" customFormat="1" ht="15" x14ac:dyDescent="0.25">
      <c r="B890" s="395" t="s">
        <v>608</v>
      </c>
      <c r="C890" s="395" t="s">
        <v>609</v>
      </c>
      <c r="D890" s="395" t="s">
        <v>1038</v>
      </c>
      <c r="G890" s="395" t="s">
        <v>608</v>
      </c>
      <c r="H890" s="395" t="s">
        <v>609</v>
      </c>
      <c r="I890" s="395" t="s">
        <v>1039</v>
      </c>
      <c r="L890" s="405"/>
      <c r="M890" s="405"/>
      <c r="N890" s="405"/>
    </row>
    <row r="891" spans="2:14" s="395" customFormat="1" ht="15" x14ac:dyDescent="0.25">
      <c r="B891" s="396" t="s">
        <v>617</v>
      </c>
      <c r="C891" s="396"/>
      <c r="D891" s="402" t="s">
        <v>1040</v>
      </c>
      <c r="G891" s="396" t="s">
        <v>617</v>
      </c>
      <c r="H891" s="396"/>
      <c r="I891" s="402" t="s">
        <v>1041</v>
      </c>
      <c r="L891" s="405"/>
      <c r="M891" s="405"/>
      <c r="N891" s="405"/>
    </row>
    <row r="892" spans="2:14" x14ac:dyDescent="0.2">
      <c r="L892" s="361"/>
      <c r="N892" s="361"/>
    </row>
    <row r="893" spans="2:14" ht="18.75" x14ac:dyDescent="0.2">
      <c r="B893" s="368" t="s">
        <v>1042</v>
      </c>
      <c r="C893" s="369"/>
      <c r="D893" s="370"/>
      <c r="E893" s="370"/>
      <c r="F893" s="370"/>
      <c r="G893" s="368" t="s">
        <v>1043</v>
      </c>
      <c r="H893" s="369"/>
      <c r="I893" s="370"/>
      <c r="J893" s="370"/>
      <c r="K893" s="370"/>
      <c r="L893" s="361"/>
      <c r="N893" s="361"/>
    </row>
    <row r="894" spans="2:14" ht="15" x14ac:dyDescent="0.2">
      <c r="B894" s="371" t="s">
        <v>1033</v>
      </c>
      <c r="C894" s="369"/>
      <c r="D894" s="370"/>
      <c r="E894" s="370"/>
      <c r="F894" s="370"/>
      <c r="G894" s="371" t="s">
        <v>1033</v>
      </c>
      <c r="H894" s="369"/>
      <c r="I894" s="370"/>
      <c r="J894" s="370"/>
      <c r="K894" s="370"/>
      <c r="L894" s="361"/>
      <c r="N894" s="361"/>
    </row>
    <row r="895" spans="2:14" s="395" customFormat="1" ht="15" x14ac:dyDescent="0.25">
      <c r="B895" s="396" t="s">
        <v>1044</v>
      </c>
      <c r="C895" s="396"/>
      <c r="D895" s="396"/>
      <c r="E895" s="396"/>
      <c r="F895" s="396"/>
      <c r="G895" s="396" t="s">
        <v>1045</v>
      </c>
      <c r="H895" s="396"/>
      <c r="I895" s="396"/>
      <c r="J895" s="396"/>
      <c r="K895" s="396"/>
      <c r="L895" s="405"/>
      <c r="M895" s="405"/>
      <c r="N895" s="405"/>
    </row>
    <row r="896" spans="2:14" s="395" customFormat="1" ht="15" x14ac:dyDescent="0.25">
      <c r="B896" s="403" t="s">
        <v>1046</v>
      </c>
      <c r="C896" s="396"/>
      <c r="D896" s="396"/>
      <c r="E896" s="396"/>
      <c r="F896" s="396"/>
      <c r="G896" s="403" t="s">
        <v>1047</v>
      </c>
      <c r="H896" s="396"/>
      <c r="I896" s="396"/>
      <c r="J896" s="396"/>
      <c r="K896" s="396"/>
      <c r="L896" s="405"/>
      <c r="M896" s="405"/>
      <c r="N896" s="405"/>
    </row>
    <row r="897" spans="2:14" s="395" customFormat="1" ht="15" x14ac:dyDescent="0.25">
      <c r="B897" s="396" t="s">
        <v>149</v>
      </c>
      <c r="C897" s="396"/>
      <c r="D897" s="396"/>
      <c r="E897" s="396"/>
      <c r="F897" s="396"/>
      <c r="G897" s="396" t="s">
        <v>149</v>
      </c>
      <c r="H897" s="396"/>
      <c r="I897" s="396"/>
      <c r="J897" s="396"/>
      <c r="K897" s="396"/>
      <c r="L897" s="405"/>
      <c r="M897" s="405"/>
      <c r="N897" s="405"/>
    </row>
    <row r="898" spans="2:14" s="395" customFormat="1" ht="15" x14ac:dyDescent="0.25">
      <c r="B898" s="396"/>
      <c r="C898" s="396"/>
      <c r="D898" s="396"/>
      <c r="E898" s="396"/>
      <c r="F898" s="396"/>
      <c r="G898" s="396"/>
      <c r="H898" s="396"/>
      <c r="I898" s="396"/>
      <c r="J898" s="396"/>
      <c r="K898" s="396"/>
      <c r="L898" s="405"/>
      <c r="M898" s="405"/>
      <c r="N898" s="405"/>
    </row>
    <row r="899" spans="2:14" s="395" customFormat="1" ht="15" x14ac:dyDescent="0.25">
      <c r="B899" s="395" t="s">
        <v>608</v>
      </c>
      <c r="C899" s="395" t="s">
        <v>609</v>
      </c>
      <c r="D899" s="395" t="s">
        <v>1048</v>
      </c>
      <c r="G899" s="395" t="s">
        <v>608</v>
      </c>
      <c r="H899" s="395" t="s">
        <v>609</v>
      </c>
      <c r="I899" s="395" t="s">
        <v>1049</v>
      </c>
      <c r="L899" s="405"/>
      <c r="M899" s="405"/>
      <c r="N899" s="405"/>
    </row>
    <row r="900" spans="2:14" s="395" customFormat="1" ht="15" x14ac:dyDescent="0.25">
      <c r="B900" s="396" t="s">
        <v>617</v>
      </c>
      <c r="C900" s="396"/>
      <c r="D900" s="402" t="s">
        <v>2071</v>
      </c>
      <c r="G900" s="396" t="s">
        <v>617</v>
      </c>
      <c r="H900" s="396"/>
      <c r="I900" s="402" t="s">
        <v>1050</v>
      </c>
      <c r="L900" s="405"/>
      <c r="M900" s="405"/>
      <c r="N900" s="405"/>
    </row>
    <row r="901" spans="2:14" s="395" customFormat="1" ht="15" x14ac:dyDescent="0.25">
      <c r="B901" s="396"/>
      <c r="C901" s="396"/>
      <c r="D901" s="402" t="s">
        <v>1051</v>
      </c>
      <c r="G901" s="396"/>
      <c r="H901" s="396"/>
      <c r="I901" s="402" t="s">
        <v>1052</v>
      </c>
      <c r="L901" s="405"/>
      <c r="M901" s="405"/>
      <c r="N901" s="405"/>
    </row>
    <row r="902" spans="2:14" x14ac:dyDescent="0.2">
      <c r="L902" s="361"/>
      <c r="N902" s="361"/>
    </row>
    <row r="903" spans="2:14" x14ac:dyDescent="0.2">
      <c r="B903" s="367"/>
      <c r="C903" s="367"/>
      <c r="D903" s="367"/>
      <c r="E903" s="367"/>
      <c r="F903" s="367"/>
      <c r="G903" s="367"/>
      <c r="H903" s="367"/>
      <c r="L903" s="361"/>
      <c r="N903" s="361"/>
    </row>
    <row r="904" spans="2:14" x14ac:dyDescent="0.2">
      <c r="B904" s="367"/>
      <c r="C904" s="367"/>
      <c r="D904" s="367"/>
      <c r="E904" s="367"/>
      <c r="F904" s="367"/>
      <c r="G904" s="367"/>
      <c r="H904" s="367"/>
      <c r="L904" s="361"/>
      <c r="N904" s="361"/>
    </row>
    <row r="905" spans="2:14" x14ac:dyDescent="0.2">
      <c r="L905" s="361"/>
      <c r="N905" s="361"/>
    </row>
    <row r="906" spans="2:14" x14ac:dyDescent="0.2">
      <c r="B906" s="367"/>
      <c r="C906" s="367"/>
      <c r="D906" s="372"/>
      <c r="G906" s="367"/>
      <c r="H906" s="367"/>
      <c r="I906" s="372"/>
      <c r="L906" s="361"/>
      <c r="N906" s="361"/>
    </row>
    <row r="907" spans="2:14" ht="13.5" thickBot="1" x14ac:dyDescent="0.25">
      <c r="L907" s="361"/>
      <c r="N907" s="361"/>
    </row>
    <row r="908" spans="2:14" ht="23.25" customHeight="1" thickBot="1" x14ac:dyDescent="0.25">
      <c r="B908" s="819"/>
      <c r="C908" s="820"/>
      <c r="D908" s="820"/>
      <c r="E908" s="820"/>
      <c r="F908" s="820"/>
      <c r="G908" s="820"/>
      <c r="H908" s="820"/>
      <c r="I908" s="820"/>
      <c r="J908" s="820"/>
      <c r="K908" s="821"/>
      <c r="L908" s="361"/>
      <c r="N908" s="361"/>
    </row>
    <row r="909" spans="2:14" ht="18.75" x14ac:dyDescent="0.2">
      <c r="B909" s="368"/>
      <c r="C909" s="369"/>
      <c r="D909" s="370"/>
      <c r="E909" s="370"/>
      <c r="F909" s="370"/>
      <c r="G909" s="368"/>
      <c r="H909" s="368"/>
      <c r="L909" s="361"/>
      <c r="N909" s="361"/>
    </row>
    <row r="910" spans="2:14" ht="15" x14ac:dyDescent="0.2">
      <c r="B910" s="371"/>
      <c r="C910" s="369"/>
      <c r="D910" s="370"/>
      <c r="E910" s="370"/>
      <c r="F910" s="370"/>
      <c r="G910" s="371"/>
      <c r="H910" s="371"/>
      <c r="L910" s="361"/>
      <c r="N910" s="361"/>
    </row>
    <row r="911" spans="2:14" x14ac:dyDescent="0.2">
      <c r="B911" s="367"/>
      <c r="C911" s="367"/>
      <c r="D911" s="367"/>
      <c r="E911" s="367"/>
      <c r="F911" s="367"/>
      <c r="G911" s="367"/>
      <c r="H911" s="367"/>
      <c r="L911" s="361"/>
      <c r="N911" s="361"/>
    </row>
    <row r="912" spans="2:14" x14ac:dyDescent="0.2">
      <c r="B912" s="374"/>
      <c r="C912" s="367"/>
      <c r="D912" s="367"/>
      <c r="E912" s="367"/>
      <c r="F912" s="367"/>
      <c r="G912" s="374"/>
      <c r="H912" s="367"/>
      <c r="L912" s="361"/>
      <c r="N912" s="361"/>
    </row>
    <row r="913" spans="2:14" x14ac:dyDescent="0.2">
      <c r="B913" s="367"/>
      <c r="C913" s="367"/>
      <c r="D913" s="367"/>
      <c r="E913" s="367"/>
      <c r="F913" s="367"/>
      <c r="G913" s="367"/>
      <c r="H913" s="367"/>
      <c r="L913" s="361"/>
      <c r="N913" s="361"/>
    </row>
    <row r="914" spans="2:14" x14ac:dyDescent="0.2">
      <c r="B914" s="367"/>
      <c r="C914" s="367"/>
      <c r="D914" s="367"/>
      <c r="E914" s="367"/>
      <c r="F914" s="367"/>
      <c r="G914" s="367"/>
      <c r="H914" s="367"/>
      <c r="L914" s="361"/>
      <c r="N914" s="361"/>
    </row>
    <row r="915" spans="2:14" x14ac:dyDescent="0.2">
      <c r="L915" s="361"/>
      <c r="N915" s="361"/>
    </row>
    <row r="916" spans="2:14" x14ac:dyDescent="0.2">
      <c r="B916" s="367"/>
      <c r="C916" s="367"/>
      <c r="D916" s="372"/>
      <c r="G916" s="367"/>
      <c r="H916" s="367"/>
      <c r="I916" s="372"/>
      <c r="L916" s="361"/>
      <c r="N916" s="361"/>
    </row>
    <row r="917" spans="2:14" ht="13.5" thickBot="1" x14ac:dyDescent="0.25">
      <c r="L917" s="361"/>
      <c r="N917" s="361"/>
    </row>
    <row r="918" spans="2:14" ht="23.25" customHeight="1" thickBot="1" x14ac:dyDescent="0.25">
      <c r="B918" s="819"/>
      <c r="C918" s="820"/>
      <c r="D918" s="820"/>
      <c r="E918" s="820"/>
      <c r="F918" s="820"/>
      <c r="G918" s="820"/>
      <c r="H918" s="820"/>
      <c r="I918" s="820"/>
      <c r="J918" s="820"/>
      <c r="K918" s="821"/>
      <c r="L918" s="361"/>
      <c r="N918" s="361"/>
    </row>
    <row r="919" spans="2:14" ht="18.75" x14ac:dyDescent="0.2">
      <c r="B919" s="368"/>
      <c r="C919" s="369"/>
      <c r="D919" s="370"/>
      <c r="E919" s="370"/>
      <c r="F919" s="370"/>
      <c r="G919" s="368"/>
      <c r="H919" s="368"/>
      <c r="L919" s="361"/>
      <c r="N919" s="361"/>
    </row>
    <row r="920" spans="2:14" ht="15" x14ac:dyDescent="0.2">
      <c r="B920" s="371"/>
      <c r="C920" s="369"/>
      <c r="D920" s="370"/>
      <c r="E920" s="370"/>
      <c r="F920" s="370"/>
      <c r="G920" s="371"/>
      <c r="H920" s="371"/>
      <c r="L920" s="361"/>
      <c r="N920" s="361"/>
    </row>
    <row r="921" spans="2:14" x14ac:dyDescent="0.2">
      <c r="B921" s="367"/>
      <c r="C921" s="367"/>
      <c r="D921" s="367"/>
      <c r="E921" s="367"/>
      <c r="F921" s="367"/>
      <c r="G921" s="367"/>
      <c r="H921" s="367"/>
      <c r="L921" s="361"/>
      <c r="N921" s="361"/>
    </row>
    <row r="922" spans="2:14" x14ac:dyDescent="0.2">
      <c r="B922" s="374"/>
      <c r="C922" s="367"/>
      <c r="D922" s="367"/>
      <c r="E922" s="367"/>
      <c r="F922" s="367"/>
      <c r="G922" s="374"/>
      <c r="H922" s="367"/>
      <c r="L922" s="361"/>
      <c r="N922" s="361"/>
    </row>
    <row r="923" spans="2:14" x14ac:dyDescent="0.2">
      <c r="B923" s="367"/>
      <c r="C923" s="367"/>
      <c r="D923" s="367"/>
      <c r="E923" s="367"/>
      <c r="F923" s="367"/>
      <c r="G923" s="367"/>
      <c r="H923" s="367"/>
      <c r="L923" s="361"/>
      <c r="N923" s="361"/>
    </row>
    <row r="924" spans="2:14" x14ac:dyDescent="0.2">
      <c r="B924" s="367"/>
      <c r="C924" s="367"/>
      <c r="D924" s="367"/>
      <c r="E924" s="367"/>
      <c r="F924" s="367"/>
      <c r="G924" s="367"/>
      <c r="H924" s="367"/>
      <c r="L924" s="361"/>
      <c r="N924" s="361"/>
    </row>
    <row r="925" spans="2:14" x14ac:dyDescent="0.2">
      <c r="L925" s="361"/>
      <c r="N925" s="361"/>
    </row>
    <row r="926" spans="2:14" x14ac:dyDescent="0.2">
      <c r="B926" s="367"/>
      <c r="C926" s="367"/>
      <c r="D926" s="372"/>
      <c r="G926" s="367"/>
      <c r="H926" s="367"/>
      <c r="I926" s="372"/>
      <c r="L926" s="361"/>
      <c r="N926" s="361"/>
    </row>
    <row r="927" spans="2:14" x14ac:dyDescent="0.2">
      <c r="B927" s="367"/>
      <c r="C927" s="367"/>
      <c r="D927" s="372"/>
      <c r="G927" s="367"/>
      <c r="H927" s="367"/>
      <c r="I927" s="372"/>
      <c r="L927" s="361"/>
      <c r="N927" s="361"/>
    </row>
    <row r="928" spans="2:14" x14ac:dyDescent="0.2">
      <c r="L928" s="361"/>
      <c r="N928" s="361"/>
    </row>
    <row r="929" spans="2:14" ht="18.75" x14ac:dyDescent="0.2">
      <c r="B929" s="368"/>
      <c r="C929" s="369"/>
      <c r="D929" s="370"/>
      <c r="E929" s="370"/>
      <c r="F929" s="370"/>
      <c r="G929" s="368"/>
      <c r="H929" s="368"/>
      <c r="L929" s="361"/>
      <c r="N929" s="361"/>
    </row>
    <row r="930" spans="2:14" ht="15" x14ac:dyDescent="0.2">
      <c r="B930" s="371"/>
      <c r="C930" s="369"/>
      <c r="D930" s="370"/>
      <c r="E930" s="370"/>
      <c r="F930" s="370"/>
      <c r="G930" s="371"/>
      <c r="H930" s="371"/>
      <c r="L930" s="361"/>
      <c r="N930" s="361"/>
    </row>
    <row r="931" spans="2:14" x14ac:dyDescent="0.2">
      <c r="B931" s="367"/>
      <c r="C931" s="367"/>
      <c r="D931" s="367"/>
      <c r="E931" s="367"/>
      <c r="F931" s="367"/>
      <c r="G931" s="367"/>
      <c r="H931" s="367"/>
      <c r="L931" s="361"/>
      <c r="N931" s="361"/>
    </row>
    <row r="932" spans="2:14" x14ac:dyDescent="0.2">
      <c r="B932" s="374"/>
      <c r="C932" s="367"/>
      <c r="D932" s="367"/>
      <c r="E932" s="367"/>
      <c r="F932" s="367"/>
      <c r="G932" s="374"/>
      <c r="H932" s="367"/>
      <c r="L932" s="361"/>
      <c r="N932" s="361"/>
    </row>
    <row r="933" spans="2:14" x14ac:dyDescent="0.2">
      <c r="B933" s="367"/>
      <c r="C933" s="367"/>
      <c r="D933" s="367"/>
      <c r="E933" s="367"/>
      <c r="F933" s="367"/>
      <c r="G933" s="367"/>
      <c r="H933" s="367"/>
      <c r="L933" s="361"/>
      <c r="N933" s="361"/>
    </row>
    <row r="934" spans="2:14" x14ac:dyDescent="0.2">
      <c r="B934" s="367"/>
      <c r="C934" s="367"/>
      <c r="D934" s="367"/>
      <c r="E934" s="367"/>
      <c r="F934" s="367"/>
      <c r="G934" s="367"/>
      <c r="H934" s="367"/>
      <c r="L934" s="361"/>
      <c r="N934" s="361"/>
    </row>
    <row r="935" spans="2:14" x14ac:dyDescent="0.2">
      <c r="L935" s="361"/>
      <c r="N935" s="361"/>
    </row>
    <row r="936" spans="2:14" x14ac:dyDescent="0.2">
      <c r="B936" s="367"/>
      <c r="C936" s="367"/>
      <c r="D936" s="372"/>
      <c r="G936" s="367"/>
      <c r="H936" s="367"/>
      <c r="I936" s="372"/>
      <c r="L936" s="361"/>
      <c r="N936" s="361"/>
    </row>
    <row r="937" spans="2:14" ht="13.5" thickBot="1" x14ac:dyDescent="0.25">
      <c r="L937" s="361"/>
      <c r="N937" s="361"/>
    </row>
    <row r="938" spans="2:14" ht="23.25" customHeight="1" thickBot="1" x14ac:dyDescent="0.25">
      <c r="B938" s="819"/>
      <c r="C938" s="820"/>
      <c r="D938" s="820"/>
      <c r="E938" s="820"/>
      <c r="F938" s="820"/>
      <c r="G938" s="820"/>
      <c r="H938" s="820"/>
      <c r="I938" s="820"/>
      <c r="J938" s="820"/>
      <c r="K938" s="821"/>
      <c r="L938" s="361"/>
      <c r="N938" s="361"/>
    </row>
    <row r="939" spans="2:14" ht="18.75" x14ac:dyDescent="0.2">
      <c r="B939" s="368"/>
      <c r="C939" s="369"/>
      <c r="D939" s="370"/>
      <c r="E939" s="370"/>
      <c r="F939" s="370"/>
      <c r="G939" s="368"/>
      <c r="H939" s="369"/>
      <c r="I939" s="370"/>
      <c r="J939" s="370"/>
      <c r="K939" s="370"/>
      <c r="L939" s="361"/>
      <c r="N939" s="361"/>
    </row>
    <row r="940" spans="2:14" ht="15" x14ac:dyDescent="0.2">
      <c r="B940" s="371"/>
      <c r="C940" s="369"/>
      <c r="D940" s="370"/>
      <c r="E940" s="370"/>
      <c r="F940" s="370"/>
      <c r="G940" s="371"/>
      <c r="H940" s="369"/>
      <c r="I940" s="370"/>
      <c r="J940" s="370"/>
      <c r="K940" s="370"/>
      <c r="L940" s="361"/>
      <c r="N940" s="361"/>
    </row>
    <row r="941" spans="2:14" x14ac:dyDescent="0.2">
      <c r="B941" s="367"/>
      <c r="C941" s="367"/>
      <c r="D941" s="367"/>
      <c r="E941" s="367"/>
      <c r="F941" s="367"/>
      <c r="G941" s="367"/>
      <c r="H941" s="367"/>
      <c r="I941" s="367"/>
      <c r="J941" s="367"/>
      <c r="K941" s="367"/>
      <c r="L941" s="361"/>
      <c r="N941" s="361"/>
    </row>
    <row r="942" spans="2:14" x14ac:dyDescent="0.2">
      <c r="B942" s="374"/>
      <c r="C942" s="367"/>
      <c r="D942" s="367"/>
      <c r="E942" s="367"/>
      <c r="F942" s="367"/>
      <c r="G942" s="374"/>
      <c r="H942" s="367"/>
      <c r="I942" s="367"/>
      <c r="J942" s="367"/>
      <c r="K942" s="367"/>
      <c r="L942" s="361"/>
      <c r="N942" s="361"/>
    </row>
    <row r="943" spans="2:14" x14ac:dyDescent="0.2">
      <c r="B943" s="367"/>
      <c r="C943" s="367"/>
      <c r="D943" s="367"/>
      <c r="E943" s="367"/>
      <c r="F943" s="367"/>
      <c r="G943" s="367"/>
      <c r="H943" s="367"/>
      <c r="I943" s="367"/>
      <c r="J943" s="367"/>
      <c r="K943" s="367"/>
      <c r="L943" s="361"/>
      <c r="N943" s="361"/>
    </row>
    <row r="944" spans="2:14" x14ac:dyDescent="0.2">
      <c r="B944" s="367"/>
      <c r="C944" s="367"/>
      <c r="D944" s="367"/>
      <c r="E944" s="367"/>
      <c r="F944" s="367"/>
      <c r="G944" s="367"/>
      <c r="H944" s="367"/>
      <c r="I944" s="367"/>
      <c r="J944" s="367"/>
      <c r="K944" s="367"/>
      <c r="L944" s="361"/>
      <c r="N944" s="361"/>
    </row>
    <row r="945" spans="2:14" x14ac:dyDescent="0.2">
      <c r="L945" s="361"/>
      <c r="N945" s="361"/>
    </row>
    <row r="946" spans="2:14" x14ac:dyDescent="0.2">
      <c r="B946" s="367"/>
      <c r="C946" s="367"/>
      <c r="D946" s="372"/>
      <c r="G946" s="367"/>
      <c r="H946" s="367"/>
      <c r="I946" s="372"/>
      <c r="L946" s="361"/>
      <c r="N946" s="361"/>
    </row>
    <row r="947" spans="2:14" ht="13.5" thickBot="1" x14ac:dyDescent="0.25">
      <c r="L947" s="361"/>
      <c r="N947" s="361"/>
    </row>
    <row r="948" spans="2:14" ht="23.25" customHeight="1" thickBot="1" x14ac:dyDescent="0.25">
      <c r="B948" s="819"/>
      <c r="C948" s="820"/>
      <c r="D948" s="820"/>
      <c r="E948" s="820"/>
      <c r="F948" s="820"/>
      <c r="G948" s="820"/>
      <c r="H948" s="820"/>
      <c r="I948" s="820"/>
      <c r="J948" s="820"/>
      <c r="K948" s="821"/>
      <c r="L948" s="361"/>
      <c r="N948" s="361"/>
    </row>
    <row r="949" spans="2:14" ht="18.75" x14ac:dyDescent="0.2">
      <c r="B949" s="368"/>
      <c r="C949" s="369"/>
      <c r="D949" s="370"/>
      <c r="E949" s="370"/>
      <c r="F949" s="370"/>
      <c r="G949" s="368"/>
      <c r="H949" s="369"/>
      <c r="I949" s="370"/>
      <c r="J949" s="370"/>
      <c r="K949" s="370"/>
      <c r="L949" s="361"/>
      <c r="N949" s="361"/>
    </row>
    <row r="950" spans="2:14" ht="15" x14ac:dyDescent="0.2">
      <c r="B950" s="371"/>
      <c r="C950" s="369"/>
      <c r="D950" s="370"/>
      <c r="E950" s="370"/>
      <c r="F950" s="370"/>
      <c r="G950" s="371"/>
      <c r="H950" s="369"/>
      <c r="I950" s="370"/>
      <c r="J950" s="370"/>
      <c r="K950" s="370"/>
      <c r="L950" s="361"/>
      <c r="N950" s="361"/>
    </row>
    <row r="951" spans="2:14" x14ac:dyDescent="0.2">
      <c r="B951" s="367"/>
      <c r="C951" s="367"/>
      <c r="D951" s="367"/>
      <c r="E951" s="367"/>
      <c r="F951" s="367"/>
      <c r="G951" s="367"/>
      <c r="H951" s="367"/>
      <c r="I951" s="367"/>
      <c r="J951" s="367"/>
      <c r="K951" s="367"/>
      <c r="L951" s="361"/>
      <c r="N951" s="361"/>
    </row>
    <row r="952" spans="2:14" x14ac:dyDescent="0.2">
      <c r="B952" s="374"/>
      <c r="C952" s="367"/>
      <c r="D952" s="367"/>
      <c r="E952" s="367"/>
      <c r="F952" s="367"/>
      <c r="G952" s="374"/>
      <c r="H952" s="367"/>
      <c r="I952" s="367"/>
      <c r="J952" s="367"/>
      <c r="K952" s="367"/>
      <c r="L952" s="361"/>
      <c r="N952" s="361"/>
    </row>
    <row r="953" spans="2:14" x14ac:dyDescent="0.2">
      <c r="B953" s="367"/>
      <c r="C953" s="367"/>
      <c r="D953" s="367"/>
      <c r="E953" s="367"/>
      <c r="F953" s="367"/>
      <c r="G953" s="367"/>
      <c r="H953" s="367"/>
      <c r="I953" s="367"/>
      <c r="J953" s="367"/>
      <c r="K953" s="367"/>
      <c r="L953" s="361"/>
      <c r="N953" s="361"/>
    </row>
    <row r="954" spans="2:14" x14ac:dyDescent="0.2">
      <c r="B954" s="367"/>
      <c r="C954" s="367"/>
      <c r="D954" s="367"/>
      <c r="E954" s="367"/>
      <c r="F954" s="367"/>
      <c r="G954" s="367"/>
      <c r="H954" s="367"/>
      <c r="I954" s="367"/>
      <c r="J954" s="367"/>
      <c r="K954" s="367"/>
      <c r="L954" s="361"/>
      <c r="N954" s="361"/>
    </row>
    <row r="955" spans="2:14" x14ac:dyDescent="0.2">
      <c r="L955" s="361"/>
      <c r="N955" s="361"/>
    </row>
    <row r="956" spans="2:14" x14ac:dyDescent="0.2">
      <c r="B956" s="367"/>
      <c r="C956" s="367"/>
      <c r="D956" s="372"/>
      <c r="G956" s="367"/>
      <c r="H956" s="367"/>
      <c r="I956" s="372"/>
      <c r="L956" s="361"/>
      <c r="N956" s="361"/>
    </row>
    <row r="957" spans="2:14" ht="13.5" thickBot="1" x14ac:dyDescent="0.25">
      <c r="L957" s="361"/>
      <c r="N957" s="361"/>
    </row>
    <row r="958" spans="2:14" ht="23.25" customHeight="1" thickBot="1" x14ac:dyDescent="0.25">
      <c r="B958" s="819"/>
      <c r="C958" s="820"/>
      <c r="D958" s="820"/>
      <c r="E958" s="820"/>
      <c r="F958" s="820"/>
      <c r="G958" s="820"/>
      <c r="H958" s="820"/>
      <c r="I958" s="820"/>
      <c r="J958" s="820"/>
      <c r="K958" s="821"/>
      <c r="L958" s="361"/>
      <c r="N958" s="361"/>
    </row>
    <row r="959" spans="2:14" ht="18.75" x14ac:dyDescent="0.2">
      <c r="B959" s="368"/>
      <c r="C959" s="369"/>
      <c r="D959" s="370"/>
      <c r="E959" s="370"/>
      <c r="F959" s="370"/>
      <c r="G959" s="368"/>
      <c r="H959" s="368"/>
      <c r="L959" s="361"/>
      <c r="N959" s="361"/>
    </row>
    <row r="960" spans="2:14" ht="15" x14ac:dyDescent="0.2">
      <c r="B960" s="371"/>
      <c r="C960" s="369"/>
      <c r="D960" s="370"/>
      <c r="E960" s="370"/>
      <c r="F960" s="370"/>
      <c r="G960" s="371"/>
      <c r="H960" s="371"/>
      <c r="L960" s="361"/>
      <c r="N960" s="361"/>
    </row>
    <row r="961" spans="2:14" x14ac:dyDescent="0.2">
      <c r="B961" s="367"/>
      <c r="C961" s="367"/>
      <c r="D961" s="367"/>
      <c r="E961" s="367"/>
      <c r="F961" s="367"/>
      <c r="G961" s="367"/>
      <c r="H961" s="367"/>
      <c r="L961" s="361"/>
      <c r="N961" s="361"/>
    </row>
    <row r="962" spans="2:14" x14ac:dyDescent="0.2">
      <c r="B962" s="374"/>
      <c r="C962" s="367"/>
      <c r="D962" s="367"/>
      <c r="E962" s="367"/>
      <c r="F962" s="367"/>
      <c r="G962" s="374"/>
      <c r="H962" s="367"/>
      <c r="L962" s="361"/>
      <c r="N962" s="361"/>
    </row>
    <row r="963" spans="2:14" x14ac:dyDescent="0.2">
      <c r="B963" s="367"/>
      <c r="C963" s="367"/>
      <c r="D963" s="367"/>
      <c r="E963" s="367"/>
      <c r="F963" s="367"/>
      <c r="G963" s="367"/>
      <c r="H963" s="367"/>
      <c r="L963" s="361"/>
      <c r="N963" s="361"/>
    </row>
    <row r="964" spans="2:14" x14ac:dyDescent="0.2">
      <c r="B964" s="367"/>
      <c r="C964" s="367"/>
      <c r="D964" s="367"/>
      <c r="E964" s="367"/>
      <c r="F964" s="367"/>
      <c r="G964" s="367"/>
      <c r="H964" s="367"/>
      <c r="L964" s="361"/>
      <c r="N964" s="361"/>
    </row>
    <row r="965" spans="2:14" x14ac:dyDescent="0.2">
      <c r="L965" s="361"/>
      <c r="N965" s="361"/>
    </row>
    <row r="966" spans="2:14" x14ac:dyDescent="0.2">
      <c r="B966" s="367"/>
      <c r="C966" s="367"/>
      <c r="D966" s="372"/>
      <c r="G966" s="367"/>
      <c r="H966" s="367"/>
      <c r="I966" s="372"/>
      <c r="L966" s="361"/>
      <c r="N966" s="361"/>
    </row>
    <row r="967" spans="2:14" ht="13.5" thickBot="1" x14ac:dyDescent="0.25">
      <c r="L967" s="361"/>
      <c r="N967" s="361"/>
    </row>
    <row r="968" spans="2:14" ht="23.25" customHeight="1" thickBot="1" x14ac:dyDescent="0.25">
      <c r="B968" s="819"/>
      <c r="C968" s="820"/>
      <c r="D968" s="820"/>
      <c r="E968" s="820"/>
      <c r="F968" s="820"/>
      <c r="G968" s="820"/>
      <c r="H968" s="820"/>
      <c r="I968" s="820"/>
      <c r="J968" s="820"/>
      <c r="K968" s="821"/>
      <c r="L968" s="361"/>
      <c r="N968" s="361"/>
    </row>
    <row r="969" spans="2:14" ht="18.75" x14ac:dyDescent="0.2">
      <c r="B969" s="368"/>
      <c r="C969" s="369"/>
      <c r="D969" s="370"/>
      <c r="E969" s="370"/>
      <c r="F969" s="370"/>
      <c r="G969" s="368"/>
      <c r="H969" s="368"/>
      <c r="L969" s="361"/>
      <c r="N969" s="361"/>
    </row>
    <row r="970" spans="2:14" ht="15" x14ac:dyDescent="0.2">
      <c r="B970" s="371"/>
      <c r="C970" s="369"/>
      <c r="D970" s="370"/>
      <c r="E970" s="370"/>
      <c r="F970" s="370"/>
      <c r="G970" s="371"/>
      <c r="H970" s="371"/>
      <c r="L970" s="361"/>
      <c r="N970" s="361"/>
    </row>
    <row r="971" spans="2:14" x14ac:dyDescent="0.2">
      <c r="B971" s="367"/>
      <c r="C971" s="367"/>
      <c r="D971" s="367"/>
      <c r="E971" s="367"/>
      <c r="F971" s="367"/>
      <c r="G971" s="367"/>
      <c r="H971" s="367"/>
      <c r="L971" s="361"/>
      <c r="N971" s="361"/>
    </row>
    <row r="972" spans="2:14" x14ac:dyDescent="0.2">
      <c r="B972" s="374"/>
      <c r="C972" s="367"/>
      <c r="D972" s="367"/>
      <c r="E972" s="367"/>
      <c r="F972" s="367"/>
      <c r="G972" s="374"/>
      <c r="H972" s="367"/>
      <c r="L972" s="361"/>
      <c r="N972" s="361"/>
    </row>
    <row r="973" spans="2:14" x14ac:dyDescent="0.2">
      <c r="B973" s="367"/>
      <c r="C973" s="367"/>
      <c r="D973" s="367"/>
      <c r="E973" s="367"/>
      <c r="F973" s="367"/>
      <c r="G973" s="367"/>
      <c r="H973" s="367"/>
      <c r="L973" s="361"/>
      <c r="N973" s="361"/>
    </row>
    <row r="974" spans="2:14" x14ac:dyDescent="0.2">
      <c r="B974" s="367"/>
      <c r="C974" s="367"/>
      <c r="D974" s="367"/>
      <c r="E974" s="367"/>
      <c r="F974" s="367"/>
      <c r="G974" s="367"/>
      <c r="H974" s="367"/>
      <c r="L974" s="361"/>
      <c r="N974" s="361"/>
    </row>
    <row r="975" spans="2:14" x14ac:dyDescent="0.2">
      <c r="L975" s="361"/>
      <c r="N975" s="361"/>
    </row>
    <row r="976" spans="2:14" x14ac:dyDescent="0.2">
      <c r="B976" s="367"/>
      <c r="C976" s="367"/>
      <c r="D976" s="372"/>
      <c r="G976" s="367"/>
      <c r="H976" s="367"/>
      <c r="I976" s="372"/>
      <c r="L976" s="361"/>
      <c r="N976" s="361"/>
    </row>
    <row r="977" spans="2:14" ht="13.5" thickBot="1" x14ac:dyDescent="0.25">
      <c r="L977" s="361"/>
      <c r="N977" s="361"/>
    </row>
    <row r="978" spans="2:14" ht="23.25" customHeight="1" thickBot="1" x14ac:dyDescent="0.25">
      <c r="B978" s="819"/>
      <c r="C978" s="820"/>
      <c r="D978" s="820"/>
      <c r="E978" s="820"/>
      <c r="F978" s="820"/>
      <c r="G978" s="820"/>
      <c r="H978" s="820"/>
      <c r="I978" s="820"/>
      <c r="J978" s="820"/>
      <c r="K978" s="821"/>
      <c r="L978" s="361"/>
      <c r="N978" s="361"/>
    </row>
    <row r="979" spans="2:14" ht="18.75" x14ac:dyDescent="0.2">
      <c r="B979" s="368"/>
      <c r="C979" s="369"/>
      <c r="D979" s="370"/>
      <c r="E979" s="370"/>
      <c r="F979" s="370"/>
      <c r="G979" s="368"/>
      <c r="H979" s="369"/>
      <c r="I979" s="370"/>
      <c r="J979" s="370"/>
      <c r="K979" s="370"/>
      <c r="L979" s="361"/>
      <c r="N979" s="361"/>
    </row>
    <row r="980" spans="2:14" ht="15" x14ac:dyDescent="0.2">
      <c r="B980" s="371"/>
      <c r="C980" s="369"/>
      <c r="D980" s="370"/>
      <c r="E980" s="370"/>
      <c r="F980" s="370"/>
      <c r="G980" s="371"/>
      <c r="H980" s="369"/>
      <c r="I980" s="370"/>
      <c r="J980" s="370"/>
      <c r="K980" s="370"/>
      <c r="L980" s="361"/>
      <c r="N980" s="361"/>
    </row>
    <row r="981" spans="2:14" x14ac:dyDescent="0.2">
      <c r="B981" s="367"/>
      <c r="C981" s="367"/>
      <c r="D981" s="367"/>
      <c r="E981" s="367"/>
      <c r="F981" s="367"/>
      <c r="G981" s="367"/>
      <c r="H981" s="367"/>
      <c r="I981" s="367"/>
      <c r="J981" s="367"/>
      <c r="K981" s="367"/>
      <c r="L981" s="361"/>
      <c r="N981" s="361"/>
    </row>
    <row r="982" spans="2:14" x14ac:dyDescent="0.2">
      <c r="B982" s="374"/>
      <c r="C982" s="367"/>
      <c r="D982" s="367"/>
      <c r="E982" s="367"/>
      <c r="F982" s="367"/>
      <c r="G982" s="374"/>
      <c r="H982" s="367"/>
      <c r="I982" s="367"/>
      <c r="J982" s="367"/>
      <c r="K982" s="367"/>
      <c r="L982" s="361"/>
      <c r="N982" s="361"/>
    </row>
    <row r="983" spans="2:14" x14ac:dyDescent="0.2">
      <c r="B983" s="367"/>
      <c r="C983" s="367"/>
      <c r="D983" s="367"/>
      <c r="E983" s="367"/>
      <c r="F983" s="367"/>
      <c r="G983" s="367"/>
      <c r="H983" s="367"/>
      <c r="I983" s="367"/>
      <c r="J983" s="367"/>
      <c r="K983" s="367"/>
      <c r="L983" s="361"/>
      <c r="N983" s="361"/>
    </row>
    <row r="984" spans="2:14" x14ac:dyDescent="0.2">
      <c r="B984" s="367"/>
      <c r="C984" s="367"/>
      <c r="D984" s="367"/>
      <c r="E984" s="367"/>
      <c r="F984" s="367"/>
      <c r="G984" s="367"/>
      <c r="H984" s="367"/>
      <c r="I984" s="367"/>
      <c r="J984" s="367"/>
      <c r="K984" s="367"/>
      <c r="L984" s="361"/>
      <c r="N984" s="361"/>
    </row>
    <row r="985" spans="2:14" x14ac:dyDescent="0.2">
      <c r="L985" s="361"/>
      <c r="N985" s="361"/>
    </row>
    <row r="986" spans="2:14" x14ac:dyDescent="0.2">
      <c r="B986" s="367"/>
      <c r="C986" s="367"/>
      <c r="D986" s="372"/>
      <c r="G986" s="367"/>
      <c r="H986" s="367"/>
      <c r="I986" s="372"/>
      <c r="L986" s="361"/>
      <c r="N986" s="361"/>
    </row>
    <row r="987" spans="2:14" ht="15.75" thickBot="1" x14ac:dyDescent="0.3">
      <c r="D987" s="380"/>
      <c r="E987" s="380"/>
      <c r="F987" s="380"/>
      <c r="L987" s="361"/>
      <c r="N987" s="361"/>
    </row>
    <row r="988" spans="2:14" ht="23.25" customHeight="1" thickBot="1" x14ac:dyDescent="0.25">
      <c r="B988" s="819"/>
      <c r="C988" s="820"/>
      <c r="D988" s="820"/>
      <c r="E988" s="820"/>
      <c r="F988" s="820"/>
      <c r="G988" s="820"/>
      <c r="H988" s="820"/>
      <c r="I988" s="820"/>
      <c r="J988" s="820"/>
      <c r="K988" s="821"/>
      <c r="L988" s="361"/>
      <c r="N988" s="361"/>
    </row>
    <row r="989" spans="2:14" ht="18.75" x14ac:dyDescent="0.2">
      <c r="B989" s="368"/>
      <c r="C989" s="369"/>
      <c r="D989" s="370"/>
      <c r="E989" s="370"/>
      <c r="F989" s="370"/>
      <c r="G989" s="368"/>
      <c r="H989" s="368"/>
      <c r="L989" s="361"/>
      <c r="N989" s="361"/>
    </row>
    <row r="990" spans="2:14" ht="15" x14ac:dyDescent="0.2">
      <c r="B990" s="371"/>
      <c r="C990" s="369"/>
      <c r="D990" s="370"/>
      <c r="E990" s="370"/>
      <c r="F990" s="370"/>
      <c r="G990" s="371"/>
      <c r="H990" s="371"/>
      <c r="L990" s="361"/>
      <c r="N990" s="361"/>
    </row>
    <row r="991" spans="2:14" x14ac:dyDescent="0.2">
      <c r="B991" s="367"/>
      <c r="C991" s="367"/>
      <c r="D991" s="367"/>
      <c r="E991" s="367"/>
      <c r="F991" s="367"/>
      <c r="G991" s="367"/>
      <c r="H991" s="367"/>
      <c r="L991" s="361"/>
      <c r="N991" s="361"/>
    </row>
    <row r="992" spans="2:14" x14ac:dyDescent="0.2">
      <c r="B992" s="374"/>
      <c r="C992" s="367"/>
      <c r="D992" s="367"/>
      <c r="E992" s="367"/>
      <c r="F992" s="367"/>
      <c r="G992" s="374"/>
      <c r="H992" s="367"/>
      <c r="L992" s="361"/>
      <c r="N992" s="361"/>
    </row>
    <row r="993" spans="2:14" x14ac:dyDescent="0.2">
      <c r="B993" s="367"/>
      <c r="C993" s="367"/>
      <c r="D993" s="367"/>
      <c r="E993" s="367"/>
      <c r="F993" s="367"/>
      <c r="G993" s="367"/>
      <c r="H993" s="367"/>
      <c r="L993" s="361"/>
      <c r="N993" s="361"/>
    </row>
    <row r="994" spans="2:14" x14ac:dyDescent="0.2">
      <c r="B994" s="367"/>
      <c r="C994" s="367"/>
      <c r="D994" s="367"/>
      <c r="E994" s="367"/>
      <c r="F994" s="367"/>
      <c r="G994" s="367"/>
      <c r="H994" s="367"/>
      <c r="L994" s="361"/>
      <c r="N994" s="361"/>
    </row>
    <row r="995" spans="2:14" x14ac:dyDescent="0.2">
      <c r="L995" s="361"/>
      <c r="N995" s="361"/>
    </row>
    <row r="996" spans="2:14" x14ac:dyDescent="0.2">
      <c r="B996" s="367"/>
      <c r="C996" s="367"/>
      <c r="D996" s="372"/>
      <c r="G996" s="367"/>
      <c r="H996" s="367"/>
      <c r="I996" s="372"/>
      <c r="L996" s="361"/>
      <c r="N996" s="361"/>
    </row>
    <row r="997" spans="2:14" ht="13.5" thickBot="1" x14ac:dyDescent="0.25">
      <c r="L997" s="361"/>
      <c r="N997" s="361"/>
    </row>
    <row r="998" spans="2:14" ht="23.25" customHeight="1" thickBot="1" x14ac:dyDescent="0.25">
      <c r="B998" s="819"/>
      <c r="C998" s="820"/>
      <c r="D998" s="820"/>
      <c r="E998" s="820"/>
      <c r="F998" s="820"/>
      <c r="G998" s="820"/>
      <c r="H998" s="820"/>
      <c r="I998" s="820"/>
      <c r="J998" s="820"/>
      <c r="K998" s="821"/>
      <c r="L998" s="361"/>
      <c r="N998" s="361"/>
    </row>
    <row r="999" spans="2:14" ht="18.75" x14ac:dyDescent="0.2">
      <c r="B999" s="368"/>
      <c r="C999" s="369"/>
      <c r="D999" s="370"/>
      <c r="E999" s="370"/>
      <c r="F999" s="370"/>
      <c r="G999" s="368"/>
      <c r="H999" s="368"/>
      <c r="L999" s="361"/>
      <c r="N999" s="361"/>
    </row>
    <row r="1000" spans="2:14" ht="15" x14ac:dyDescent="0.2">
      <c r="B1000" s="371"/>
      <c r="C1000" s="369"/>
      <c r="D1000" s="370"/>
      <c r="E1000" s="370"/>
      <c r="F1000" s="370"/>
      <c r="G1000" s="371"/>
      <c r="H1000" s="371"/>
      <c r="L1000" s="361"/>
      <c r="N1000" s="361"/>
    </row>
    <row r="1001" spans="2:14" x14ac:dyDescent="0.2">
      <c r="B1001" s="367"/>
      <c r="C1001" s="367"/>
      <c r="D1001" s="367"/>
      <c r="E1001" s="367"/>
      <c r="F1001" s="367"/>
      <c r="G1001" s="367"/>
      <c r="H1001" s="367"/>
      <c r="L1001" s="361"/>
      <c r="N1001" s="361"/>
    </row>
    <row r="1002" spans="2:14" x14ac:dyDescent="0.2">
      <c r="B1002" s="374"/>
      <c r="C1002" s="367"/>
      <c r="D1002" s="367"/>
      <c r="E1002" s="367"/>
      <c r="F1002" s="367"/>
      <c r="G1002" s="374"/>
      <c r="H1002" s="367"/>
      <c r="L1002" s="361"/>
      <c r="N1002" s="361"/>
    </row>
    <row r="1003" spans="2:14" x14ac:dyDescent="0.2">
      <c r="B1003" s="367"/>
      <c r="C1003" s="367"/>
      <c r="D1003" s="367"/>
      <c r="E1003" s="367"/>
      <c r="F1003" s="367"/>
      <c r="G1003" s="367"/>
      <c r="H1003" s="367"/>
      <c r="L1003" s="361"/>
      <c r="N1003" s="361"/>
    </row>
    <row r="1004" spans="2:14" x14ac:dyDescent="0.2">
      <c r="B1004" s="367"/>
      <c r="C1004" s="367"/>
      <c r="D1004" s="367"/>
      <c r="E1004" s="367"/>
      <c r="F1004" s="367"/>
      <c r="G1004" s="367"/>
      <c r="H1004" s="367"/>
      <c r="L1004" s="361"/>
      <c r="N1004" s="361"/>
    </row>
    <row r="1005" spans="2:14" x14ac:dyDescent="0.2">
      <c r="L1005" s="361"/>
      <c r="N1005" s="361"/>
    </row>
    <row r="1006" spans="2:14" x14ac:dyDescent="0.2">
      <c r="B1006" s="367"/>
      <c r="C1006" s="367"/>
      <c r="D1006" s="372"/>
      <c r="G1006" s="367"/>
      <c r="H1006" s="367"/>
      <c r="I1006" s="372"/>
      <c r="L1006" s="361"/>
      <c r="N1006" s="361"/>
    </row>
    <row r="1007" spans="2:14" ht="13.5" thickBot="1" x14ac:dyDescent="0.25">
      <c r="L1007" s="361"/>
      <c r="N1007" s="361"/>
    </row>
    <row r="1008" spans="2:14" ht="23.25" customHeight="1" thickBot="1" x14ac:dyDescent="0.25">
      <c r="B1008" s="819"/>
      <c r="C1008" s="820"/>
      <c r="D1008" s="820"/>
      <c r="E1008" s="820"/>
      <c r="F1008" s="820"/>
      <c r="G1008" s="820"/>
      <c r="H1008" s="820"/>
      <c r="I1008" s="820"/>
      <c r="J1008" s="820"/>
      <c r="K1008" s="821"/>
      <c r="L1008" s="361"/>
      <c r="N1008" s="361"/>
    </row>
    <row r="1009" spans="2:14" ht="18.75" x14ac:dyDescent="0.2">
      <c r="B1009" s="368"/>
      <c r="C1009" s="369"/>
      <c r="D1009" s="370"/>
      <c r="E1009" s="370"/>
      <c r="F1009" s="370"/>
      <c r="G1009" s="368"/>
      <c r="H1009" s="368"/>
      <c r="L1009" s="361"/>
      <c r="N1009" s="361"/>
    </row>
    <row r="1010" spans="2:14" ht="15" x14ac:dyDescent="0.2">
      <c r="B1010" s="371"/>
      <c r="C1010" s="369"/>
      <c r="D1010" s="370"/>
      <c r="E1010" s="370"/>
      <c r="F1010" s="370"/>
      <c r="G1010" s="371"/>
      <c r="H1010" s="371"/>
      <c r="L1010" s="361"/>
      <c r="N1010" s="361"/>
    </row>
    <row r="1011" spans="2:14" x14ac:dyDescent="0.2">
      <c r="B1011" s="367"/>
      <c r="C1011" s="367"/>
      <c r="D1011" s="367"/>
      <c r="E1011" s="367"/>
      <c r="F1011" s="367"/>
      <c r="G1011" s="367"/>
      <c r="H1011" s="367"/>
      <c r="L1011" s="361"/>
      <c r="N1011" s="361"/>
    </row>
    <row r="1012" spans="2:14" x14ac:dyDescent="0.2">
      <c r="B1012" s="374"/>
      <c r="C1012" s="367"/>
      <c r="D1012" s="367"/>
      <c r="E1012" s="367"/>
      <c r="F1012" s="367"/>
      <c r="G1012" s="374"/>
      <c r="H1012" s="367"/>
      <c r="L1012" s="361"/>
      <c r="N1012" s="361"/>
    </row>
    <row r="1013" spans="2:14" x14ac:dyDescent="0.2">
      <c r="B1013" s="367"/>
      <c r="C1013" s="367"/>
      <c r="D1013" s="367"/>
      <c r="E1013" s="367"/>
      <c r="F1013" s="367"/>
      <c r="G1013" s="367"/>
      <c r="H1013" s="367"/>
      <c r="L1013" s="361"/>
      <c r="N1013" s="361"/>
    </row>
    <row r="1014" spans="2:14" x14ac:dyDescent="0.2">
      <c r="B1014" s="367"/>
      <c r="C1014" s="367"/>
      <c r="D1014" s="367"/>
      <c r="E1014" s="367"/>
      <c r="F1014" s="367"/>
      <c r="G1014" s="367"/>
      <c r="H1014" s="367"/>
      <c r="L1014" s="361"/>
      <c r="N1014" s="361"/>
    </row>
    <row r="1015" spans="2:14" x14ac:dyDescent="0.2">
      <c r="L1015" s="361"/>
      <c r="N1015" s="361"/>
    </row>
    <row r="1016" spans="2:14" x14ac:dyDescent="0.2">
      <c r="B1016" s="367"/>
      <c r="C1016" s="367"/>
      <c r="D1016" s="372"/>
      <c r="G1016" s="367"/>
      <c r="H1016" s="367"/>
      <c r="I1016" s="372"/>
      <c r="L1016" s="361"/>
      <c r="N1016" s="361"/>
    </row>
    <row r="1017" spans="2:14" ht="13.5" thickBot="1" x14ac:dyDescent="0.25">
      <c r="L1017" s="361"/>
      <c r="N1017" s="361"/>
    </row>
    <row r="1018" spans="2:14" ht="23.25" customHeight="1" thickBot="1" x14ac:dyDescent="0.25">
      <c r="B1018" s="819"/>
      <c r="C1018" s="820"/>
      <c r="D1018" s="820"/>
      <c r="E1018" s="820"/>
      <c r="F1018" s="820"/>
      <c r="G1018" s="820"/>
      <c r="H1018" s="820"/>
      <c r="I1018" s="820"/>
      <c r="J1018" s="820"/>
      <c r="K1018" s="821"/>
      <c r="L1018" s="361"/>
      <c r="N1018" s="361"/>
    </row>
    <row r="1019" spans="2:14" ht="18.75" x14ac:dyDescent="0.2">
      <c r="B1019" s="368"/>
      <c r="C1019" s="369"/>
      <c r="D1019" s="370"/>
      <c r="E1019" s="370"/>
      <c r="F1019" s="370"/>
      <c r="G1019" s="368"/>
      <c r="H1019" s="368"/>
      <c r="L1019" s="361"/>
      <c r="N1019" s="361"/>
    </row>
    <row r="1020" spans="2:14" ht="15" x14ac:dyDescent="0.2">
      <c r="B1020" s="371"/>
      <c r="C1020" s="369"/>
      <c r="D1020" s="370"/>
      <c r="E1020" s="370"/>
      <c r="F1020" s="370"/>
      <c r="G1020" s="371"/>
      <c r="H1020" s="371"/>
      <c r="L1020" s="361"/>
      <c r="N1020" s="361"/>
    </row>
    <row r="1021" spans="2:14" x14ac:dyDescent="0.2">
      <c r="B1021" s="367"/>
      <c r="C1021" s="367"/>
      <c r="D1021" s="367"/>
      <c r="E1021" s="367"/>
      <c r="F1021" s="367"/>
      <c r="G1021" s="367"/>
      <c r="H1021" s="367"/>
      <c r="L1021" s="361"/>
      <c r="N1021" s="361"/>
    </row>
    <row r="1022" spans="2:14" x14ac:dyDescent="0.2">
      <c r="B1022" s="374"/>
      <c r="C1022" s="367"/>
      <c r="D1022" s="367"/>
      <c r="E1022" s="367"/>
      <c r="F1022" s="367"/>
      <c r="G1022" s="374"/>
      <c r="H1022" s="367"/>
      <c r="L1022" s="361"/>
      <c r="N1022" s="361"/>
    </row>
    <row r="1023" spans="2:14" x14ac:dyDescent="0.2">
      <c r="B1023" s="367"/>
      <c r="C1023" s="367"/>
      <c r="D1023" s="367"/>
      <c r="E1023" s="367"/>
      <c r="F1023" s="367"/>
      <c r="G1023" s="367"/>
      <c r="H1023" s="367"/>
      <c r="L1023" s="361"/>
      <c r="N1023" s="361"/>
    </row>
    <row r="1024" spans="2:14" x14ac:dyDescent="0.2">
      <c r="B1024" s="367"/>
      <c r="C1024" s="367"/>
      <c r="D1024" s="367"/>
      <c r="E1024" s="367"/>
      <c r="F1024" s="367"/>
      <c r="G1024" s="367"/>
      <c r="H1024" s="367"/>
      <c r="L1024" s="361"/>
      <c r="N1024" s="361"/>
    </row>
    <row r="1025" spans="2:14" x14ac:dyDescent="0.2">
      <c r="L1025" s="361"/>
      <c r="N1025" s="361"/>
    </row>
    <row r="1026" spans="2:14" x14ac:dyDescent="0.2">
      <c r="B1026" s="367"/>
      <c r="C1026" s="367"/>
      <c r="D1026" s="372"/>
      <c r="G1026" s="367"/>
      <c r="H1026" s="367"/>
      <c r="I1026" s="372"/>
      <c r="L1026" s="361"/>
      <c r="N1026" s="361"/>
    </row>
    <row r="1027" spans="2:14" ht="13.5" thickBot="1" x14ac:dyDescent="0.25">
      <c r="L1027" s="361"/>
      <c r="N1027" s="361"/>
    </row>
    <row r="1028" spans="2:14" ht="23.25" customHeight="1" thickBot="1" x14ac:dyDescent="0.25">
      <c r="B1028" s="819"/>
      <c r="C1028" s="820"/>
      <c r="D1028" s="820"/>
      <c r="E1028" s="820"/>
      <c r="F1028" s="820"/>
      <c r="G1028" s="820"/>
      <c r="H1028" s="820"/>
      <c r="I1028" s="820"/>
      <c r="J1028" s="820"/>
      <c r="K1028" s="821"/>
      <c r="L1028" s="361"/>
      <c r="N1028" s="361"/>
    </row>
    <row r="1029" spans="2:14" ht="18.75" x14ac:dyDescent="0.2">
      <c r="B1029" s="368"/>
      <c r="C1029" s="369"/>
      <c r="D1029" s="370"/>
      <c r="E1029" s="370"/>
      <c r="F1029" s="370"/>
      <c r="G1029" s="368"/>
      <c r="H1029" s="369"/>
      <c r="I1029" s="370"/>
      <c r="L1029" s="361"/>
      <c r="N1029" s="361"/>
    </row>
    <row r="1030" spans="2:14" ht="15" x14ac:dyDescent="0.2">
      <c r="B1030" s="371"/>
      <c r="C1030" s="369"/>
      <c r="D1030" s="370"/>
      <c r="E1030" s="370"/>
      <c r="F1030" s="370"/>
      <c r="G1030" s="371"/>
      <c r="H1030" s="369"/>
      <c r="I1030" s="370"/>
      <c r="L1030" s="361"/>
      <c r="N1030" s="361"/>
    </row>
    <row r="1031" spans="2:14" x14ac:dyDescent="0.2">
      <c r="B1031" s="367"/>
      <c r="C1031" s="367"/>
      <c r="D1031" s="367"/>
      <c r="E1031" s="367"/>
      <c r="F1031" s="367"/>
      <c r="G1031" s="367"/>
      <c r="H1031" s="367"/>
      <c r="L1031" s="361"/>
      <c r="N1031" s="361"/>
    </row>
    <row r="1032" spans="2:14" x14ac:dyDescent="0.2">
      <c r="B1032" s="374"/>
      <c r="C1032" s="367"/>
      <c r="D1032" s="367"/>
      <c r="E1032" s="367"/>
      <c r="F1032" s="367"/>
      <c r="G1032" s="374"/>
      <c r="H1032" s="367"/>
      <c r="L1032" s="361"/>
      <c r="N1032" s="361"/>
    </row>
    <row r="1033" spans="2:14" x14ac:dyDescent="0.2">
      <c r="B1033" s="367"/>
      <c r="C1033" s="367"/>
      <c r="D1033" s="367"/>
      <c r="E1033" s="367"/>
      <c r="F1033" s="367"/>
      <c r="G1033" s="367"/>
      <c r="H1033" s="367"/>
      <c r="L1033" s="361"/>
      <c r="N1033" s="361"/>
    </row>
    <row r="1034" spans="2:14" x14ac:dyDescent="0.2">
      <c r="B1034" s="367"/>
      <c r="C1034" s="367"/>
      <c r="D1034" s="367"/>
      <c r="E1034" s="367"/>
      <c r="F1034" s="367"/>
      <c r="G1034" s="367"/>
      <c r="H1034" s="367"/>
      <c r="L1034" s="361"/>
      <c r="N1034" s="361"/>
    </row>
    <row r="1035" spans="2:14" x14ac:dyDescent="0.2">
      <c r="L1035" s="361"/>
      <c r="N1035" s="361"/>
    </row>
    <row r="1036" spans="2:14" x14ac:dyDescent="0.2">
      <c r="B1036" s="367"/>
      <c r="C1036" s="367"/>
      <c r="D1036" s="372"/>
      <c r="G1036" s="367"/>
      <c r="H1036" s="367"/>
      <c r="I1036" s="372"/>
      <c r="L1036" s="361"/>
      <c r="N1036" s="361"/>
    </row>
    <row r="1037" spans="2:14" ht="13.5" thickBot="1" x14ac:dyDescent="0.25">
      <c r="L1037" s="361"/>
      <c r="N1037" s="361"/>
    </row>
    <row r="1038" spans="2:14" ht="23.25" customHeight="1" thickBot="1" x14ac:dyDescent="0.25">
      <c r="B1038" s="819"/>
      <c r="C1038" s="820"/>
      <c r="D1038" s="820"/>
      <c r="E1038" s="820"/>
      <c r="F1038" s="820"/>
      <c r="G1038" s="820"/>
      <c r="H1038" s="820"/>
      <c r="I1038" s="820"/>
      <c r="J1038" s="820"/>
      <c r="K1038" s="821"/>
      <c r="L1038" s="361"/>
      <c r="N1038" s="361"/>
    </row>
    <row r="1039" spans="2:14" ht="18.75" x14ac:dyDescent="0.2">
      <c r="B1039" s="368"/>
      <c r="C1039" s="369"/>
      <c r="D1039" s="370"/>
      <c r="E1039" s="370"/>
      <c r="F1039" s="370"/>
      <c r="G1039" s="368"/>
      <c r="H1039" s="369"/>
      <c r="I1039" s="370"/>
      <c r="J1039" s="370"/>
      <c r="K1039" s="370"/>
      <c r="L1039" s="361"/>
      <c r="N1039" s="361"/>
    </row>
    <row r="1040" spans="2:14" ht="15" x14ac:dyDescent="0.2">
      <c r="B1040" s="371"/>
      <c r="C1040" s="369"/>
      <c r="D1040" s="370"/>
      <c r="E1040" s="370"/>
      <c r="F1040" s="370"/>
      <c r="G1040" s="371"/>
      <c r="H1040" s="369"/>
      <c r="I1040" s="370"/>
      <c r="J1040" s="370"/>
      <c r="K1040" s="370"/>
      <c r="L1040" s="361"/>
      <c r="N1040" s="361"/>
    </row>
    <row r="1041" spans="2:14" x14ac:dyDescent="0.2">
      <c r="B1041" s="367"/>
      <c r="C1041" s="367"/>
      <c r="D1041" s="367"/>
      <c r="E1041" s="367"/>
      <c r="F1041" s="367"/>
      <c r="G1041" s="367"/>
      <c r="H1041" s="367"/>
      <c r="I1041" s="367"/>
      <c r="J1041" s="367"/>
      <c r="K1041" s="367"/>
      <c r="L1041" s="361"/>
      <c r="N1041" s="361"/>
    </row>
    <row r="1042" spans="2:14" x14ac:dyDescent="0.2">
      <c r="B1042" s="374"/>
      <c r="C1042" s="367"/>
      <c r="D1042" s="367"/>
      <c r="E1042" s="367"/>
      <c r="F1042" s="367"/>
      <c r="G1042" s="374"/>
      <c r="H1042" s="367"/>
      <c r="I1042" s="367"/>
      <c r="J1042" s="367"/>
      <c r="K1042" s="367"/>
      <c r="L1042" s="361"/>
      <c r="N1042" s="361"/>
    </row>
    <row r="1043" spans="2:14" x14ac:dyDescent="0.2">
      <c r="B1043" s="367"/>
      <c r="C1043" s="367"/>
      <c r="D1043" s="367"/>
      <c r="E1043" s="367"/>
      <c r="F1043" s="367"/>
      <c r="G1043" s="367"/>
      <c r="H1043" s="367"/>
      <c r="I1043" s="367"/>
      <c r="J1043" s="367"/>
      <c r="K1043" s="367"/>
      <c r="L1043" s="361"/>
      <c r="N1043" s="361"/>
    </row>
    <row r="1044" spans="2:14" x14ac:dyDescent="0.2">
      <c r="B1044" s="367"/>
      <c r="C1044" s="367"/>
      <c r="D1044" s="367"/>
      <c r="E1044" s="367"/>
      <c r="F1044" s="367"/>
      <c r="G1044" s="367"/>
      <c r="H1044" s="367"/>
      <c r="I1044" s="367"/>
      <c r="J1044" s="367"/>
      <c r="K1044" s="367"/>
      <c r="L1044" s="361"/>
      <c r="N1044" s="361"/>
    </row>
    <row r="1045" spans="2:14" x14ac:dyDescent="0.2">
      <c r="L1045" s="361"/>
      <c r="N1045" s="361"/>
    </row>
    <row r="1046" spans="2:14" x14ac:dyDescent="0.2">
      <c r="B1046" s="367"/>
      <c r="C1046" s="367"/>
      <c r="D1046" s="372"/>
      <c r="G1046" s="367"/>
      <c r="H1046" s="367"/>
      <c r="I1046" s="372"/>
      <c r="L1046" s="361"/>
      <c r="N1046" s="361"/>
    </row>
    <row r="1047" spans="2:14" x14ac:dyDescent="0.2">
      <c r="L1047" s="361"/>
      <c r="N1047" s="361"/>
    </row>
    <row r="1048" spans="2:14" ht="18.75" x14ac:dyDescent="0.2">
      <c r="B1048" s="368"/>
      <c r="C1048" s="369"/>
      <c r="D1048" s="370"/>
      <c r="E1048" s="370"/>
      <c r="F1048" s="370"/>
      <c r="G1048" s="368"/>
      <c r="H1048" s="369"/>
      <c r="I1048" s="370"/>
      <c r="J1048" s="370"/>
      <c r="K1048" s="370"/>
      <c r="L1048" s="361"/>
      <c r="N1048" s="361"/>
    </row>
    <row r="1049" spans="2:14" ht="15" x14ac:dyDescent="0.2">
      <c r="B1049" s="371"/>
      <c r="C1049" s="369"/>
      <c r="D1049" s="370"/>
      <c r="E1049" s="370"/>
      <c r="F1049" s="370"/>
      <c r="G1049" s="371"/>
      <c r="H1049" s="369"/>
      <c r="I1049" s="370"/>
      <c r="J1049" s="370"/>
      <c r="K1049" s="370"/>
      <c r="L1049" s="361"/>
      <c r="N1049" s="361"/>
    </row>
    <row r="1050" spans="2:14" x14ac:dyDescent="0.2">
      <c r="B1050" s="367"/>
      <c r="C1050" s="367"/>
      <c r="D1050" s="367"/>
      <c r="E1050" s="367"/>
      <c r="F1050" s="367"/>
      <c r="G1050" s="367"/>
      <c r="H1050" s="367"/>
      <c r="I1050" s="367"/>
      <c r="J1050" s="367"/>
      <c r="K1050" s="367"/>
      <c r="L1050" s="361"/>
      <c r="N1050" s="361"/>
    </row>
    <row r="1051" spans="2:14" x14ac:dyDescent="0.2">
      <c r="B1051" s="374"/>
      <c r="C1051" s="367"/>
      <c r="D1051" s="367"/>
      <c r="E1051" s="367"/>
      <c r="F1051" s="367"/>
      <c r="G1051" s="374"/>
      <c r="H1051" s="367"/>
      <c r="I1051" s="367"/>
      <c r="J1051" s="367"/>
      <c r="K1051" s="367"/>
      <c r="L1051" s="361"/>
      <c r="N1051" s="361"/>
    </row>
    <row r="1052" spans="2:14" x14ac:dyDescent="0.2">
      <c r="B1052" s="367"/>
      <c r="C1052" s="367"/>
      <c r="D1052" s="367"/>
      <c r="E1052" s="367"/>
      <c r="F1052" s="367"/>
      <c r="G1052" s="367"/>
      <c r="H1052" s="367"/>
      <c r="I1052" s="367"/>
      <c r="J1052" s="367"/>
      <c r="K1052" s="367"/>
      <c r="L1052" s="361"/>
      <c r="N1052" s="361"/>
    </row>
    <row r="1053" spans="2:14" x14ac:dyDescent="0.2">
      <c r="B1053" s="367"/>
      <c r="C1053" s="367"/>
      <c r="D1053" s="367"/>
      <c r="E1053" s="367"/>
      <c r="F1053" s="367"/>
      <c r="G1053" s="367"/>
      <c r="H1053" s="367"/>
      <c r="I1053" s="367"/>
      <c r="J1053" s="367"/>
      <c r="K1053" s="367"/>
      <c r="L1053" s="361"/>
      <c r="N1053" s="361"/>
    </row>
    <row r="1054" spans="2:14" x14ac:dyDescent="0.2">
      <c r="L1054" s="361"/>
      <c r="N1054" s="361"/>
    </row>
    <row r="1055" spans="2:14" x14ac:dyDescent="0.2">
      <c r="B1055" s="367"/>
      <c r="C1055" s="367"/>
      <c r="D1055" s="372"/>
      <c r="G1055" s="367"/>
      <c r="H1055" s="367"/>
      <c r="I1055" s="372"/>
      <c r="L1055" s="361"/>
      <c r="N1055" s="361"/>
    </row>
    <row r="1056" spans="2:14" ht="13.5" thickBot="1" x14ac:dyDescent="0.25">
      <c r="L1056" s="361"/>
      <c r="N1056" s="361"/>
    </row>
    <row r="1057" spans="2:14" ht="23.25" customHeight="1" thickBot="1" x14ac:dyDescent="0.25">
      <c r="B1057" s="819"/>
      <c r="C1057" s="820"/>
      <c r="D1057" s="820"/>
      <c r="E1057" s="820"/>
      <c r="F1057" s="820"/>
      <c r="G1057" s="820"/>
      <c r="H1057" s="820"/>
      <c r="I1057" s="820"/>
      <c r="J1057" s="820"/>
      <c r="K1057" s="821"/>
      <c r="L1057" s="361"/>
      <c r="N1057" s="361"/>
    </row>
    <row r="1058" spans="2:14" ht="18.75" x14ac:dyDescent="0.2">
      <c r="B1058" s="368"/>
      <c r="C1058" s="369"/>
      <c r="D1058" s="370"/>
      <c r="E1058" s="370"/>
      <c r="F1058" s="370"/>
      <c r="G1058" s="368"/>
      <c r="H1058" s="368"/>
      <c r="L1058" s="361"/>
      <c r="N1058" s="361"/>
    </row>
    <row r="1059" spans="2:14" ht="15" x14ac:dyDescent="0.2">
      <c r="B1059" s="371"/>
      <c r="C1059" s="369"/>
      <c r="D1059" s="370"/>
      <c r="E1059" s="370"/>
      <c r="F1059" s="370"/>
      <c r="G1059" s="371"/>
      <c r="H1059" s="371"/>
      <c r="L1059" s="361"/>
      <c r="N1059" s="361"/>
    </row>
    <row r="1060" spans="2:14" x14ac:dyDescent="0.2">
      <c r="B1060" s="367"/>
      <c r="C1060" s="367"/>
      <c r="D1060" s="367"/>
      <c r="E1060" s="367"/>
      <c r="F1060" s="367"/>
      <c r="G1060" s="367"/>
      <c r="H1060" s="367"/>
      <c r="L1060" s="361"/>
      <c r="N1060" s="361"/>
    </row>
    <row r="1061" spans="2:14" x14ac:dyDescent="0.2">
      <c r="B1061" s="374"/>
      <c r="C1061" s="367"/>
      <c r="D1061" s="367"/>
      <c r="E1061" s="367"/>
      <c r="F1061" s="367"/>
      <c r="G1061" s="374"/>
      <c r="H1061" s="367"/>
      <c r="L1061" s="361"/>
      <c r="N1061" s="361"/>
    </row>
    <row r="1062" spans="2:14" x14ac:dyDescent="0.2">
      <c r="B1062" s="367"/>
      <c r="C1062" s="367"/>
      <c r="D1062" s="367"/>
      <c r="E1062" s="367"/>
      <c r="F1062" s="367"/>
      <c r="G1062" s="367"/>
      <c r="H1062" s="367"/>
      <c r="L1062" s="361"/>
      <c r="N1062" s="361"/>
    </row>
    <row r="1063" spans="2:14" x14ac:dyDescent="0.2">
      <c r="B1063" s="367"/>
      <c r="C1063" s="367"/>
      <c r="D1063" s="367"/>
      <c r="E1063" s="367"/>
      <c r="F1063" s="367"/>
      <c r="G1063" s="367"/>
      <c r="H1063" s="367"/>
      <c r="L1063" s="361"/>
      <c r="N1063" s="361"/>
    </row>
    <row r="1064" spans="2:14" x14ac:dyDescent="0.2">
      <c r="L1064" s="361"/>
      <c r="N1064" s="361"/>
    </row>
    <row r="1065" spans="2:14" x14ac:dyDescent="0.2">
      <c r="B1065" s="367"/>
      <c r="C1065" s="367"/>
      <c r="D1065" s="372"/>
      <c r="G1065" s="367"/>
      <c r="H1065" s="367"/>
      <c r="I1065" s="372"/>
      <c r="L1065" s="361"/>
      <c r="N1065" s="361"/>
    </row>
    <row r="1066" spans="2:14" x14ac:dyDescent="0.2">
      <c r="B1066" s="367"/>
      <c r="C1066" s="367"/>
      <c r="D1066" s="372"/>
      <c r="G1066" s="367"/>
      <c r="H1066" s="367"/>
      <c r="I1066" s="372"/>
      <c r="L1066" s="361"/>
      <c r="N1066" s="361"/>
    </row>
    <row r="1067" spans="2:14" ht="13.5" thickBot="1" x14ac:dyDescent="0.25">
      <c r="L1067" s="361"/>
      <c r="N1067" s="361"/>
    </row>
    <row r="1068" spans="2:14" ht="23.25" customHeight="1" thickBot="1" x14ac:dyDescent="0.25">
      <c r="B1068" s="819"/>
      <c r="C1068" s="820"/>
      <c r="D1068" s="820"/>
      <c r="E1068" s="820"/>
      <c r="F1068" s="820"/>
      <c r="G1068" s="820"/>
      <c r="H1068" s="820"/>
      <c r="I1068" s="820"/>
      <c r="J1068" s="820"/>
      <c r="K1068" s="821"/>
      <c r="L1068" s="361"/>
      <c r="N1068" s="361"/>
    </row>
    <row r="1069" spans="2:14" ht="18.75" x14ac:dyDescent="0.2">
      <c r="B1069" s="368"/>
      <c r="C1069" s="369"/>
      <c r="D1069" s="370"/>
      <c r="E1069" s="370"/>
      <c r="F1069" s="370"/>
      <c r="G1069" s="368"/>
      <c r="H1069" s="368"/>
      <c r="L1069" s="361"/>
      <c r="N1069" s="361"/>
    </row>
    <row r="1070" spans="2:14" ht="15" x14ac:dyDescent="0.2">
      <c r="B1070" s="371"/>
      <c r="C1070" s="369"/>
      <c r="D1070" s="370"/>
      <c r="E1070" s="370"/>
      <c r="F1070" s="370"/>
      <c r="G1070" s="371"/>
      <c r="H1070" s="371"/>
      <c r="L1070" s="361"/>
      <c r="N1070" s="361"/>
    </row>
    <row r="1071" spans="2:14" x14ac:dyDescent="0.2">
      <c r="B1071" s="367"/>
      <c r="C1071" s="367"/>
      <c r="D1071" s="367"/>
      <c r="E1071" s="367"/>
      <c r="F1071" s="367"/>
      <c r="G1071" s="367"/>
      <c r="H1071" s="367"/>
      <c r="L1071" s="361"/>
      <c r="N1071" s="361"/>
    </row>
    <row r="1072" spans="2:14" x14ac:dyDescent="0.2">
      <c r="B1072" s="374"/>
      <c r="C1072" s="367"/>
      <c r="D1072" s="367"/>
      <c r="E1072" s="367"/>
      <c r="F1072" s="367"/>
      <c r="G1072" s="374"/>
      <c r="H1072" s="367"/>
      <c r="L1072" s="361"/>
      <c r="N1072" s="361"/>
    </row>
    <row r="1073" spans="2:14" x14ac:dyDescent="0.2">
      <c r="B1073" s="367"/>
      <c r="C1073" s="367"/>
      <c r="D1073" s="367"/>
      <c r="E1073" s="367"/>
      <c r="F1073" s="367"/>
      <c r="G1073" s="367"/>
      <c r="H1073" s="367"/>
      <c r="L1073" s="361"/>
      <c r="N1073" s="361"/>
    </row>
    <row r="1074" spans="2:14" x14ac:dyDescent="0.2">
      <c r="B1074" s="367"/>
      <c r="C1074" s="367"/>
      <c r="D1074" s="367"/>
      <c r="E1074" s="367"/>
      <c r="F1074" s="367"/>
      <c r="G1074" s="367"/>
      <c r="H1074" s="367"/>
      <c r="L1074" s="361"/>
      <c r="N1074" s="361"/>
    </row>
    <row r="1075" spans="2:14" x14ac:dyDescent="0.2">
      <c r="L1075" s="361"/>
      <c r="N1075" s="361"/>
    </row>
    <row r="1076" spans="2:14" x14ac:dyDescent="0.2">
      <c r="B1076" s="367"/>
      <c r="C1076" s="367"/>
      <c r="D1076" s="372"/>
      <c r="G1076" s="367"/>
      <c r="H1076" s="367"/>
      <c r="I1076" s="372"/>
      <c r="L1076" s="361"/>
      <c r="N1076" s="361"/>
    </row>
    <row r="1077" spans="2:14" ht="13.5" thickBot="1" x14ac:dyDescent="0.25">
      <c r="L1077" s="361"/>
      <c r="N1077" s="361"/>
    </row>
    <row r="1078" spans="2:14" ht="23.25" customHeight="1" thickBot="1" x14ac:dyDescent="0.25">
      <c r="B1078" s="819"/>
      <c r="C1078" s="820"/>
      <c r="D1078" s="820"/>
      <c r="E1078" s="820"/>
      <c r="F1078" s="820"/>
      <c r="G1078" s="820"/>
      <c r="H1078" s="820"/>
      <c r="I1078" s="820"/>
      <c r="J1078" s="820"/>
      <c r="K1078" s="821"/>
      <c r="L1078" s="361"/>
      <c r="N1078" s="361"/>
    </row>
    <row r="1079" spans="2:14" ht="18.75" x14ac:dyDescent="0.2">
      <c r="B1079" s="368"/>
      <c r="C1079" s="369"/>
      <c r="D1079" s="370"/>
      <c r="E1079" s="370"/>
      <c r="F1079" s="370"/>
      <c r="G1079" s="368"/>
      <c r="H1079" s="368"/>
      <c r="L1079" s="361"/>
      <c r="N1079" s="361"/>
    </row>
    <row r="1080" spans="2:14" ht="15" x14ac:dyDescent="0.2">
      <c r="B1080" s="371"/>
      <c r="C1080" s="369"/>
      <c r="D1080" s="370"/>
      <c r="E1080" s="370"/>
      <c r="F1080" s="370"/>
      <c r="G1080" s="371"/>
      <c r="H1080" s="371"/>
      <c r="L1080" s="361"/>
      <c r="N1080" s="361"/>
    </row>
    <row r="1081" spans="2:14" x14ac:dyDescent="0.2">
      <c r="B1081" s="367"/>
      <c r="C1081" s="367"/>
      <c r="D1081" s="367"/>
      <c r="E1081" s="367"/>
      <c r="F1081" s="367"/>
      <c r="G1081" s="367"/>
      <c r="H1081" s="367"/>
      <c r="L1081" s="361"/>
      <c r="N1081" s="361"/>
    </row>
    <row r="1082" spans="2:14" x14ac:dyDescent="0.2">
      <c r="B1082" s="374"/>
      <c r="C1082" s="367"/>
      <c r="D1082" s="367"/>
      <c r="E1082" s="367"/>
      <c r="F1082" s="367"/>
      <c r="G1082" s="374"/>
      <c r="H1082" s="367"/>
      <c r="L1082" s="361"/>
      <c r="N1082" s="361"/>
    </row>
    <row r="1083" spans="2:14" x14ac:dyDescent="0.2">
      <c r="B1083" s="367"/>
      <c r="C1083" s="367"/>
      <c r="D1083" s="367"/>
      <c r="E1083" s="367"/>
      <c r="F1083" s="367"/>
      <c r="G1083" s="367"/>
      <c r="H1083" s="367"/>
      <c r="L1083" s="361"/>
      <c r="N1083" s="361"/>
    </row>
    <row r="1084" spans="2:14" x14ac:dyDescent="0.2">
      <c r="B1084" s="367"/>
      <c r="C1084" s="367"/>
      <c r="D1084" s="367"/>
      <c r="E1084" s="367"/>
      <c r="F1084" s="367"/>
      <c r="G1084" s="367"/>
      <c r="H1084" s="367"/>
      <c r="L1084" s="361"/>
      <c r="N1084" s="361"/>
    </row>
    <row r="1085" spans="2:14" x14ac:dyDescent="0.2">
      <c r="L1085" s="361"/>
      <c r="N1085" s="361"/>
    </row>
    <row r="1086" spans="2:14" x14ac:dyDescent="0.2">
      <c r="B1086" s="367"/>
      <c r="C1086" s="367"/>
      <c r="D1086" s="372"/>
      <c r="G1086" s="367"/>
      <c r="H1086" s="367"/>
      <c r="I1086" s="372"/>
      <c r="L1086" s="361"/>
      <c r="N1086" s="361"/>
    </row>
    <row r="1087" spans="2:14" ht="13.5" thickBot="1" x14ac:dyDescent="0.25">
      <c r="L1087" s="361"/>
      <c r="N1087" s="361"/>
    </row>
    <row r="1088" spans="2:14" ht="23.25" customHeight="1" thickBot="1" x14ac:dyDescent="0.25">
      <c r="B1088" s="819"/>
      <c r="C1088" s="820"/>
      <c r="D1088" s="820"/>
      <c r="E1088" s="820"/>
      <c r="F1088" s="820"/>
      <c r="G1088" s="820"/>
      <c r="H1088" s="820"/>
      <c r="I1088" s="820"/>
      <c r="J1088" s="820"/>
      <c r="K1088" s="821"/>
      <c r="L1088" s="361"/>
      <c r="N1088" s="361"/>
    </row>
    <row r="1089" spans="2:14" ht="18.75" x14ac:dyDescent="0.2">
      <c r="B1089" s="368"/>
      <c r="C1089" s="369"/>
      <c r="D1089" s="370"/>
      <c r="E1089" s="370"/>
      <c r="F1089" s="370"/>
      <c r="G1089" s="368"/>
      <c r="H1089" s="369"/>
      <c r="I1089" s="370"/>
      <c r="J1089" s="370"/>
      <c r="K1089" s="370"/>
      <c r="L1089" s="361"/>
      <c r="N1089" s="361"/>
    </row>
    <row r="1090" spans="2:14" ht="15" x14ac:dyDescent="0.2">
      <c r="B1090" s="371"/>
      <c r="C1090" s="369"/>
      <c r="D1090" s="370"/>
      <c r="E1090" s="370"/>
      <c r="F1090" s="370"/>
      <c r="G1090" s="371"/>
      <c r="H1090" s="369"/>
      <c r="I1090" s="370"/>
      <c r="J1090" s="370"/>
      <c r="K1090" s="370"/>
      <c r="L1090" s="361"/>
      <c r="N1090" s="361"/>
    </row>
    <row r="1091" spans="2:14" x14ac:dyDescent="0.2">
      <c r="B1091" s="367"/>
      <c r="C1091" s="367"/>
      <c r="D1091" s="367"/>
      <c r="E1091" s="367"/>
      <c r="F1091" s="367"/>
      <c r="G1091" s="367"/>
      <c r="H1091" s="367"/>
      <c r="I1091" s="367"/>
      <c r="J1091" s="367"/>
      <c r="K1091" s="367"/>
      <c r="L1091" s="361"/>
      <c r="N1091" s="361"/>
    </row>
    <row r="1092" spans="2:14" x14ac:dyDescent="0.2">
      <c r="B1092" s="374"/>
      <c r="C1092" s="367"/>
      <c r="D1092" s="367"/>
      <c r="E1092" s="367"/>
      <c r="F1092" s="367"/>
      <c r="G1092" s="374"/>
      <c r="H1092" s="367"/>
      <c r="I1092" s="367"/>
      <c r="J1092" s="367"/>
      <c r="K1092" s="367"/>
      <c r="L1092" s="361"/>
      <c r="N1092" s="361"/>
    </row>
    <row r="1093" spans="2:14" x14ac:dyDescent="0.2">
      <c r="B1093" s="367"/>
      <c r="C1093" s="367"/>
      <c r="D1093" s="367"/>
      <c r="E1093" s="367"/>
      <c r="F1093" s="367"/>
      <c r="G1093" s="367"/>
      <c r="H1093" s="367"/>
      <c r="I1093" s="367"/>
      <c r="J1093" s="367"/>
      <c r="K1093" s="367"/>
      <c r="L1093" s="361"/>
      <c r="N1093" s="361"/>
    </row>
    <row r="1094" spans="2:14" x14ac:dyDescent="0.2">
      <c r="B1094" s="367"/>
      <c r="C1094" s="367"/>
      <c r="D1094" s="367"/>
      <c r="E1094" s="367"/>
      <c r="F1094" s="367"/>
      <c r="G1094" s="367"/>
      <c r="H1094" s="367"/>
      <c r="I1094" s="367"/>
      <c r="J1094" s="367"/>
      <c r="K1094" s="367"/>
      <c r="L1094" s="361"/>
      <c r="N1094" s="361"/>
    </row>
    <row r="1095" spans="2:14" x14ac:dyDescent="0.2">
      <c r="L1095" s="361"/>
      <c r="N1095" s="361"/>
    </row>
    <row r="1096" spans="2:14" x14ac:dyDescent="0.2">
      <c r="B1096" s="367"/>
      <c r="C1096" s="367"/>
      <c r="D1096" s="372"/>
      <c r="G1096" s="367"/>
      <c r="H1096" s="367"/>
      <c r="I1096" s="372"/>
      <c r="L1096" s="361"/>
      <c r="N1096" s="361"/>
    </row>
    <row r="1097" spans="2:14" ht="13.5" thickBot="1" x14ac:dyDescent="0.25">
      <c r="L1097" s="361"/>
      <c r="N1097" s="361"/>
    </row>
    <row r="1098" spans="2:14" ht="23.25" customHeight="1" thickBot="1" x14ac:dyDescent="0.25">
      <c r="B1098" s="819"/>
      <c r="C1098" s="820"/>
      <c r="D1098" s="820"/>
      <c r="E1098" s="820"/>
      <c r="F1098" s="820"/>
      <c r="G1098" s="820"/>
      <c r="H1098" s="820"/>
      <c r="I1098" s="820"/>
      <c r="J1098" s="820"/>
      <c r="K1098" s="821"/>
      <c r="L1098" s="361"/>
      <c r="N1098" s="361"/>
    </row>
    <row r="1099" spans="2:14" ht="18.75" x14ac:dyDescent="0.2">
      <c r="B1099" s="368"/>
      <c r="C1099" s="369"/>
      <c r="D1099" s="370"/>
      <c r="E1099" s="370"/>
      <c r="F1099" s="370"/>
      <c r="G1099" s="368"/>
      <c r="H1099" s="369"/>
      <c r="I1099" s="370"/>
      <c r="J1099" s="370"/>
      <c r="K1099" s="370"/>
      <c r="L1099" s="361"/>
      <c r="N1099" s="361"/>
    </row>
    <row r="1100" spans="2:14" ht="15" x14ac:dyDescent="0.2">
      <c r="B1100" s="371"/>
      <c r="C1100" s="369"/>
      <c r="D1100" s="370"/>
      <c r="E1100" s="370"/>
      <c r="F1100" s="370"/>
      <c r="G1100" s="371"/>
      <c r="H1100" s="369"/>
      <c r="I1100" s="370"/>
      <c r="J1100" s="370"/>
      <c r="K1100" s="370"/>
      <c r="L1100" s="361"/>
      <c r="N1100" s="361"/>
    </row>
    <row r="1101" spans="2:14" x14ac:dyDescent="0.2">
      <c r="B1101" s="367"/>
      <c r="C1101" s="367"/>
      <c r="D1101" s="367"/>
      <c r="E1101" s="367"/>
      <c r="F1101" s="367"/>
      <c r="G1101" s="367"/>
      <c r="H1101" s="367"/>
      <c r="I1101" s="367"/>
      <c r="J1101" s="367"/>
      <c r="K1101" s="367"/>
      <c r="L1101" s="361"/>
      <c r="N1101" s="361"/>
    </row>
    <row r="1102" spans="2:14" x14ac:dyDescent="0.2">
      <c r="B1102" s="374"/>
      <c r="C1102" s="367"/>
      <c r="D1102" s="367"/>
      <c r="E1102" s="367"/>
      <c r="F1102" s="367"/>
      <c r="G1102" s="374"/>
      <c r="H1102" s="367"/>
      <c r="I1102" s="367"/>
      <c r="J1102" s="367"/>
      <c r="K1102" s="367"/>
      <c r="L1102" s="361"/>
      <c r="N1102" s="361"/>
    </row>
    <row r="1103" spans="2:14" x14ac:dyDescent="0.2">
      <c r="B1103" s="367"/>
      <c r="C1103" s="367"/>
      <c r="D1103" s="367"/>
      <c r="E1103" s="367"/>
      <c r="F1103" s="367"/>
      <c r="G1103" s="367"/>
      <c r="H1103" s="367"/>
      <c r="I1103" s="367"/>
      <c r="J1103" s="367"/>
      <c r="K1103" s="367"/>
      <c r="L1103" s="361"/>
      <c r="N1103" s="361"/>
    </row>
    <row r="1104" spans="2:14" x14ac:dyDescent="0.2">
      <c r="B1104" s="367"/>
      <c r="C1104" s="367"/>
      <c r="D1104" s="367"/>
      <c r="E1104" s="367"/>
      <c r="F1104" s="367"/>
      <c r="G1104" s="367"/>
      <c r="H1104" s="367"/>
      <c r="I1104" s="367"/>
      <c r="J1104" s="367"/>
      <c r="K1104" s="367"/>
      <c r="L1104" s="361"/>
      <c r="N1104" s="361"/>
    </row>
    <row r="1105" spans="2:14" x14ac:dyDescent="0.2">
      <c r="L1105" s="361"/>
      <c r="N1105" s="361"/>
    </row>
    <row r="1106" spans="2:14" x14ac:dyDescent="0.2">
      <c r="B1106" s="367"/>
      <c r="C1106" s="367"/>
      <c r="D1106" s="372"/>
      <c r="G1106" s="367"/>
      <c r="H1106" s="367"/>
      <c r="I1106" s="372"/>
      <c r="L1106" s="361"/>
      <c r="N1106" s="361"/>
    </row>
    <row r="1107" spans="2:14" x14ac:dyDescent="0.2">
      <c r="L1107" s="361"/>
      <c r="N1107" s="361"/>
    </row>
    <row r="1108" spans="2:14" ht="18.75" x14ac:dyDescent="0.2">
      <c r="B1108" s="368"/>
      <c r="C1108" s="369"/>
      <c r="D1108" s="370"/>
      <c r="E1108" s="370"/>
      <c r="F1108" s="370"/>
      <c r="G1108" s="368"/>
      <c r="H1108" s="369"/>
      <c r="I1108" s="370"/>
      <c r="J1108" s="370"/>
      <c r="K1108" s="370"/>
      <c r="L1108" s="361"/>
      <c r="N1108" s="361"/>
    </row>
    <row r="1109" spans="2:14" ht="15" x14ac:dyDescent="0.2">
      <c r="B1109" s="371"/>
      <c r="C1109" s="369"/>
      <c r="D1109" s="370"/>
      <c r="E1109" s="370"/>
      <c r="F1109" s="370"/>
      <c r="G1109" s="371"/>
      <c r="H1109" s="369"/>
      <c r="I1109" s="370"/>
      <c r="J1109" s="370"/>
      <c r="K1109" s="370"/>
      <c r="L1109" s="361"/>
      <c r="N1109" s="361"/>
    </row>
    <row r="1110" spans="2:14" x14ac:dyDescent="0.2">
      <c r="B1110" s="367"/>
      <c r="C1110" s="367"/>
      <c r="D1110" s="367"/>
      <c r="E1110" s="367"/>
      <c r="F1110" s="367"/>
      <c r="G1110" s="367"/>
      <c r="H1110" s="367"/>
      <c r="I1110" s="367"/>
      <c r="J1110" s="367"/>
      <c r="K1110" s="367"/>
      <c r="L1110" s="361"/>
      <c r="N1110" s="361"/>
    </row>
    <row r="1111" spans="2:14" x14ac:dyDescent="0.2">
      <c r="B1111" s="374"/>
      <c r="C1111" s="367"/>
      <c r="D1111" s="367"/>
      <c r="E1111" s="367"/>
      <c r="F1111" s="367"/>
      <c r="G1111" s="374"/>
      <c r="H1111" s="367"/>
      <c r="I1111" s="367"/>
      <c r="J1111" s="367"/>
      <c r="K1111" s="367"/>
      <c r="L1111" s="361"/>
      <c r="N1111" s="361"/>
    </row>
    <row r="1112" spans="2:14" x14ac:dyDescent="0.2">
      <c r="B1112" s="367"/>
      <c r="C1112" s="367"/>
      <c r="D1112" s="367"/>
      <c r="E1112" s="367"/>
      <c r="F1112" s="367"/>
      <c r="G1112" s="367"/>
      <c r="H1112" s="367"/>
      <c r="I1112" s="367"/>
      <c r="J1112" s="367"/>
      <c r="K1112" s="367"/>
      <c r="L1112" s="361"/>
      <c r="N1112" s="361"/>
    </row>
    <row r="1113" spans="2:14" x14ac:dyDescent="0.2">
      <c r="B1113" s="367"/>
      <c r="C1113" s="367"/>
      <c r="D1113" s="367"/>
      <c r="E1113" s="367"/>
      <c r="F1113" s="367"/>
      <c r="G1113" s="367"/>
      <c r="H1113" s="367"/>
      <c r="I1113" s="367"/>
      <c r="J1113" s="367"/>
      <c r="K1113" s="367"/>
      <c r="L1113" s="361"/>
      <c r="N1113" s="361"/>
    </row>
    <row r="1114" spans="2:14" x14ac:dyDescent="0.2">
      <c r="L1114" s="361"/>
      <c r="N1114" s="361"/>
    </row>
    <row r="1115" spans="2:14" x14ac:dyDescent="0.2">
      <c r="B1115" s="367"/>
      <c r="C1115" s="367"/>
      <c r="D1115" s="372"/>
      <c r="G1115" s="367"/>
      <c r="H1115" s="367"/>
      <c r="I1115" s="372"/>
      <c r="L1115" s="361"/>
      <c r="N1115" s="361"/>
    </row>
    <row r="1116" spans="2:14" ht="13.5" thickBot="1" x14ac:dyDescent="0.25">
      <c r="L1116" s="361"/>
      <c r="N1116" s="361"/>
    </row>
    <row r="1117" spans="2:14" ht="23.25" customHeight="1" thickBot="1" x14ac:dyDescent="0.25">
      <c r="B1117" s="819"/>
      <c r="C1117" s="820"/>
      <c r="D1117" s="820"/>
      <c r="E1117" s="820"/>
      <c r="F1117" s="820"/>
      <c r="G1117" s="820"/>
      <c r="H1117" s="820"/>
      <c r="I1117" s="820"/>
      <c r="J1117" s="820"/>
      <c r="K1117" s="821"/>
      <c r="L1117" s="361"/>
      <c r="N1117" s="361"/>
    </row>
    <row r="1118" spans="2:14" ht="18.75" x14ac:dyDescent="0.2">
      <c r="B1118" s="368"/>
      <c r="C1118" s="369"/>
      <c r="D1118" s="370"/>
      <c r="E1118" s="370"/>
      <c r="F1118" s="370"/>
      <c r="G1118" s="368"/>
      <c r="H1118" s="369"/>
      <c r="I1118" s="370"/>
      <c r="J1118" s="370"/>
      <c r="K1118" s="370"/>
      <c r="L1118" s="361"/>
      <c r="N1118" s="361"/>
    </row>
    <row r="1119" spans="2:14" ht="15" x14ac:dyDescent="0.2">
      <c r="B1119" s="371"/>
      <c r="C1119" s="369"/>
      <c r="D1119" s="370"/>
      <c r="E1119" s="370"/>
      <c r="F1119" s="370"/>
      <c r="G1119" s="371"/>
      <c r="H1119" s="369"/>
      <c r="I1119" s="370"/>
      <c r="J1119" s="370"/>
      <c r="K1119" s="370"/>
      <c r="L1119" s="361"/>
      <c r="N1119" s="361"/>
    </row>
    <row r="1120" spans="2:14" x14ac:dyDescent="0.2">
      <c r="B1120" s="367"/>
      <c r="C1120" s="367"/>
      <c r="D1120" s="367"/>
      <c r="E1120" s="367"/>
      <c r="F1120" s="367"/>
      <c r="G1120" s="367"/>
      <c r="H1120" s="367"/>
      <c r="I1120" s="367"/>
      <c r="J1120" s="367"/>
      <c r="K1120" s="367"/>
      <c r="L1120" s="361"/>
      <c r="N1120" s="361"/>
    </row>
    <row r="1121" spans="2:14" x14ac:dyDescent="0.2">
      <c r="B1121" s="374"/>
      <c r="C1121" s="367"/>
      <c r="D1121" s="367"/>
      <c r="E1121" s="367"/>
      <c r="F1121" s="367"/>
      <c r="G1121" s="374"/>
      <c r="H1121" s="367"/>
      <c r="I1121" s="367"/>
      <c r="J1121" s="367"/>
      <c r="K1121" s="367"/>
      <c r="L1121" s="361"/>
      <c r="N1121" s="361"/>
    </row>
    <row r="1122" spans="2:14" x14ac:dyDescent="0.2">
      <c r="B1122" s="367"/>
      <c r="C1122" s="367"/>
      <c r="D1122" s="367"/>
      <c r="E1122" s="367"/>
      <c r="F1122" s="367"/>
      <c r="G1122" s="367"/>
      <c r="H1122" s="367"/>
      <c r="I1122" s="367"/>
      <c r="J1122" s="367"/>
      <c r="K1122" s="367"/>
      <c r="L1122" s="361"/>
      <c r="N1122" s="361"/>
    </row>
    <row r="1123" spans="2:14" x14ac:dyDescent="0.2">
      <c r="B1123" s="367"/>
      <c r="C1123" s="367"/>
      <c r="D1123" s="367"/>
      <c r="E1123" s="367"/>
      <c r="F1123" s="367"/>
      <c r="G1123" s="367"/>
      <c r="H1123" s="367"/>
      <c r="I1123" s="367"/>
      <c r="J1123" s="367"/>
      <c r="K1123" s="367"/>
      <c r="L1123" s="361"/>
      <c r="N1123" s="361"/>
    </row>
    <row r="1124" spans="2:14" x14ac:dyDescent="0.2">
      <c r="L1124" s="361"/>
      <c r="N1124" s="361"/>
    </row>
    <row r="1125" spans="2:14" x14ac:dyDescent="0.2">
      <c r="B1125" s="367"/>
      <c r="C1125" s="367"/>
      <c r="D1125" s="372"/>
      <c r="G1125" s="367"/>
      <c r="H1125" s="367"/>
      <c r="I1125" s="372"/>
      <c r="L1125" s="361"/>
      <c r="N1125" s="361"/>
    </row>
    <row r="1126" spans="2:14" x14ac:dyDescent="0.2">
      <c r="L1126" s="361"/>
      <c r="N1126" s="361"/>
    </row>
    <row r="1127" spans="2:14" ht="18.75" x14ac:dyDescent="0.2">
      <c r="B1127" s="368"/>
      <c r="C1127" s="369"/>
      <c r="D1127" s="370"/>
      <c r="E1127" s="370"/>
      <c r="F1127" s="370"/>
      <c r="G1127" s="368"/>
      <c r="H1127" s="369"/>
      <c r="I1127" s="370"/>
      <c r="J1127" s="370"/>
      <c r="K1127" s="370"/>
      <c r="L1127" s="361"/>
      <c r="N1127" s="361"/>
    </row>
    <row r="1128" spans="2:14" ht="15" x14ac:dyDescent="0.2">
      <c r="B1128" s="371"/>
      <c r="C1128" s="369"/>
      <c r="D1128" s="370"/>
      <c r="E1128" s="370"/>
      <c r="F1128" s="370"/>
      <c r="G1128" s="371"/>
      <c r="H1128" s="369"/>
      <c r="I1128" s="370"/>
      <c r="J1128" s="370"/>
      <c r="K1128" s="370"/>
      <c r="L1128" s="361"/>
      <c r="N1128" s="361"/>
    </row>
    <row r="1129" spans="2:14" x14ac:dyDescent="0.2">
      <c r="B1129" s="367"/>
      <c r="C1129" s="367"/>
      <c r="D1129" s="367"/>
      <c r="E1129" s="367"/>
      <c r="F1129" s="367"/>
      <c r="G1129" s="367"/>
      <c r="H1129" s="367"/>
      <c r="I1129" s="367"/>
      <c r="J1129" s="367"/>
      <c r="K1129" s="367"/>
      <c r="L1129" s="361"/>
      <c r="N1129" s="361"/>
    </row>
    <row r="1130" spans="2:14" x14ac:dyDescent="0.2">
      <c r="B1130" s="374"/>
      <c r="C1130" s="367"/>
      <c r="D1130" s="367"/>
      <c r="E1130" s="367"/>
      <c r="F1130" s="367"/>
      <c r="G1130" s="374"/>
      <c r="H1130" s="367"/>
      <c r="I1130" s="367"/>
      <c r="J1130" s="367"/>
      <c r="K1130" s="367"/>
      <c r="L1130" s="361"/>
      <c r="N1130" s="361"/>
    </row>
    <row r="1131" spans="2:14" x14ac:dyDescent="0.2">
      <c r="B1131" s="367"/>
      <c r="C1131" s="367"/>
      <c r="D1131" s="367"/>
      <c r="E1131" s="367"/>
      <c r="F1131" s="367"/>
      <c r="G1131" s="367"/>
      <c r="H1131" s="367"/>
      <c r="I1131" s="367"/>
      <c r="J1131" s="367"/>
      <c r="K1131" s="367"/>
      <c r="L1131" s="361"/>
      <c r="N1131" s="361"/>
    </row>
    <row r="1132" spans="2:14" x14ac:dyDescent="0.2">
      <c r="B1132" s="367"/>
      <c r="C1132" s="367"/>
      <c r="D1132" s="367"/>
      <c r="E1132" s="367"/>
      <c r="F1132" s="367"/>
      <c r="G1132" s="367"/>
      <c r="H1132" s="367"/>
      <c r="I1132" s="367"/>
      <c r="J1132" s="367"/>
      <c r="K1132" s="367"/>
      <c r="L1132" s="361"/>
      <c r="N1132" s="361"/>
    </row>
    <row r="1133" spans="2:14" x14ac:dyDescent="0.2">
      <c r="L1133" s="361"/>
      <c r="N1133" s="361"/>
    </row>
    <row r="1134" spans="2:14" x14ac:dyDescent="0.2">
      <c r="B1134" s="367"/>
      <c r="C1134" s="367"/>
      <c r="D1134" s="372"/>
      <c r="G1134" s="367"/>
      <c r="H1134" s="367"/>
      <c r="I1134" s="372"/>
      <c r="L1134" s="361"/>
      <c r="N1134" s="361"/>
    </row>
    <row r="1135" spans="2:14" x14ac:dyDescent="0.2">
      <c r="L1135" s="361"/>
      <c r="N1135" s="361"/>
    </row>
    <row r="1136" spans="2:14" ht="18.75" x14ac:dyDescent="0.2">
      <c r="B1136" s="368"/>
      <c r="C1136" s="369"/>
      <c r="D1136" s="370"/>
      <c r="E1136" s="370"/>
      <c r="F1136" s="370"/>
      <c r="G1136" s="368"/>
      <c r="H1136" s="369"/>
      <c r="I1136" s="370"/>
      <c r="J1136" s="370"/>
      <c r="K1136" s="370"/>
      <c r="L1136" s="361"/>
      <c r="N1136" s="361"/>
    </row>
    <row r="1137" spans="2:14" ht="15" x14ac:dyDescent="0.2">
      <c r="B1137" s="371"/>
      <c r="C1137" s="369"/>
      <c r="D1137" s="370"/>
      <c r="E1137" s="370"/>
      <c r="F1137" s="370"/>
      <c r="G1137" s="371"/>
      <c r="H1137" s="369"/>
      <c r="I1137" s="370"/>
      <c r="J1137" s="370"/>
      <c r="K1137" s="370"/>
      <c r="L1137" s="361"/>
      <c r="N1137" s="361"/>
    </row>
    <row r="1138" spans="2:14" x14ac:dyDescent="0.2">
      <c r="B1138" s="367"/>
      <c r="C1138" s="367"/>
      <c r="D1138" s="367"/>
      <c r="E1138" s="367"/>
      <c r="F1138" s="367"/>
      <c r="G1138" s="367"/>
      <c r="H1138" s="367"/>
      <c r="I1138" s="367"/>
      <c r="J1138" s="367"/>
      <c r="K1138" s="367"/>
      <c r="L1138" s="361"/>
      <c r="N1138" s="361"/>
    </row>
    <row r="1139" spans="2:14" x14ac:dyDescent="0.2">
      <c r="B1139" s="374"/>
      <c r="C1139" s="367"/>
      <c r="D1139" s="367"/>
      <c r="E1139" s="367"/>
      <c r="F1139" s="367"/>
      <c r="G1139" s="374"/>
      <c r="H1139" s="367"/>
      <c r="I1139" s="367"/>
      <c r="J1139" s="367"/>
      <c r="K1139" s="367"/>
      <c r="L1139" s="361"/>
      <c r="N1139" s="361"/>
    </row>
    <row r="1140" spans="2:14" x14ac:dyDescent="0.2">
      <c r="B1140" s="367"/>
      <c r="C1140" s="367"/>
      <c r="D1140" s="367"/>
      <c r="E1140" s="367"/>
      <c r="F1140" s="367"/>
      <c r="G1140" s="367"/>
      <c r="H1140" s="367"/>
      <c r="I1140" s="367"/>
      <c r="J1140" s="367"/>
      <c r="K1140" s="367"/>
      <c r="L1140" s="361"/>
      <c r="N1140" s="361"/>
    </row>
    <row r="1141" spans="2:14" x14ac:dyDescent="0.2">
      <c r="B1141" s="367"/>
      <c r="C1141" s="367"/>
      <c r="D1141" s="367"/>
      <c r="E1141" s="367"/>
      <c r="F1141" s="367"/>
      <c r="G1141" s="367"/>
      <c r="H1141" s="367"/>
      <c r="I1141" s="367"/>
      <c r="J1141" s="367"/>
      <c r="K1141" s="367"/>
      <c r="L1141" s="361"/>
      <c r="N1141" s="361"/>
    </row>
    <row r="1142" spans="2:14" x14ac:dyDescent="0.2">
      <c r="L1142" s="361"/>
      <c r="N1142" s="361"/>
    </row>
    <row r="1143" spans="2:14" x14ac:dyDescent="0.2">
      <c r="B1143" s="367"/>
      <c r="C1143" s="367"/>
      <c r="D1143" s="372"/>
      <c r="G1143" s="367"/>
      <c r="H1143" s="367"/>
      <c r="I1143" s="372"/>
      <c r="L1143" s="361"/>
      <c r="N1143" s="361"/>
    </row>
    <row r="1144" spans="2:14" x14ac:dyDescent="0.2">
      <c r="L1144" s="361"/>
      <c r="N1144" s="361"/>
    </row>
    <row r="1145" spans="2:14" ht="18.75" x14ac:dyDescent="0.2">
      <c r="B1145" s="368"/>
      <c r="C1145" s="369"/>
      <c r="D1145" s="370"/>
      <c r="E1145" s="370"/>
      <c r="F1145" s="370"/>
      <c r="G1145" s="368"/>
      <c r="H1145" s="369"/>
      <c r="I1145" s="370"/>
      <c r="J1145" s="370"/>
      <c r="K1145" s="370"/>
      <c r="L1145" s="361"/>
      <c r="N1145" s="361"/>
    </row>
    <row r="1146" spans="2:14" ht="15" x14ac:dyDescent="0.2">
      <c r="B1146" s="371"/>
      <c r="C1146" s="369"/>
      <c r="D1146" s="370"/>
      <c r="E1146" s="370"/>
      <c r="F1146" s="370"/>
      <c r="G1146" s="371"/>
      <c r="H1146" s="369"/>
      <c r="I1146" s="370"/>
      <c r="J1146" s="370"/>
      <c r="K1146" s="370"/>
      <c r="L1146" s="361"/>
      <c r="N1146" s="361"/>
    </row>
    <row r="1147" spans="2:14" x14ac:dyDescent="0.2">
      <c r="B1147" s="367"/>
      <c r="C1147" s="367"/>
      <c r="D1147" s="367"/>
      <c r="E1147" s="367"/>
      <c r="F1147" s="367"/>
      <c r="G1147" s="367"/>
      <c r="H1147" s="367"/>
      <c r="I1147" s="367"/>
      <c r="J1147" s="367"/>
      <c r="K1147" s="367"/>
      <c r="L1147" s="361"/>
      <c r="N1147" s="361"/>
    </row>
    <row r="1148" spans="2:14" x14ac:dyDescent="0.2">
      <c r="B1148" s="374"/>
      <c r="C1148" s="367"/>
      <c r="D1148" s="367"/>
      <c r="E1148" s="367"/>
      <c r="F1148" s="367"/>
      <c r="G1148" s="374"/>
      <c r="H1148" s="367"/>
      <c r="I1148" s="367"/>
      <c r="J1148" s="367"/>
      <c r="K1148" s="367"/>
      <c r="L1148" s="361"/>
      <c r="N1148" s="361"/>
    </row>
    <row r="1149" spans="2:14" x14ac:dyDescent="0.2">
      <c r="B1149" s="367"/>
      <c r="C1149" s="367"/>
      <c r="D1149" s="367"/>
      <c r="E1149" s="367"/>
      <c r="F1149" s="367"/>
      <c r="G1149" s="367"/>
      <c r="H1149" s="367"/>
      <c r="I1149" s="367"/>
      <c r="J1149" s="367"/>
      <c r="K1149" s="367"/>
      <c r="L1149" s="361"/>
      <c r="N1149" s="361"/>
    </row>
    <row r="1150" spans="2:14" x14ac:dyDescent="0.2">
      <c r="B1150" s="367"/>
      <c r="C1150" s="367"/>
      <c r="D1150" s="367"/>
      <c r="E1150" s="367"/>
      <c r="F1150" s="367"/>
      <c r="G1150" s="367"/>
      <c r="H1150" s="367"/>
      <c r="I1150" s="367"/>
      <c r="J1150" s="367"/>
      <c r="K1150" s="367"/>
      <c r="L1150" s="361"/>
      <c r="N1150" s="361"/>
    </row>
    <row r="1151" spans="2:14" x14ac:dyDescent="0.2">
      <c r="L1151" s="361"/>
      <c r="N1151" s="361"/>
    </row>
    <row r="1152" spans="2:14" x14ac:dyDescent="0.2">
      <c r="B1152" s="367"/>
      <c r="C1152" s="367"/>
      <c r="D1152" s="372"/>
      <c r="G1152" s="367"/>
      <c r="H1152" s="367"/>
      <c r="I1152" s="372"/>
      <c r="L1152" s="361"/>
      <c r="N1152" s="361"/>
    </row>
    <row r="1153" spans="2:14" ht="13.5" thickBot="1" x14ac:dyDescent="0.25">
      <c r="L1153" s="361"/>
      <c r="N1153" s="361"/>
    </row>
    <row r="1154" spans="2:14" ht="23.25" customHeight="1" thickBot="1" x14ac:dyDescent="0.25">
      <c r="B1154" s="819"/>
      <c r="C1154" s="820"/>
      <c r="D1154" s="820"/>
      <c r="E1154" s="820"/>
      <c r="F1154" s="820"/>
      <c r="G1154" s="820"/>
      <c r="H1154" s="820"/>
      <c r="I1154" s="820"/>
      <c r="J1154" s="820"/>
      <c r="K1154" s="821"/>
      <c r="L1154" s="361"/>
      <c r="N1154" s="361"/>
    </row>
    <row r="1155" spans="2:14" ht="18.75" x14ac:dyDescent="0.2">
      <c r="B1155" s="368"/>
      <c r="C1155" s="369"/>
      <c r="D1155" s="370"/>
      <c r="E1155" s="370"/>
      <c r="F1155" s="370"/>
      <c r="G1155" s="368"/>
      <c r="H1155" s="369"/>
      <c r="I1155" s="370"/>
      <c r="J1155" s="370"/>
      <c r="K1155" s="370"/>
      <c r="L1155" s="361"/>
      <c r="N1155" s="361"/>
    </row>
    <row r="1156" spans="2:14" ht="15" x14ac:dyDescent="0.2">
      <c r="B1156" s="371"/>
      <c r="C1156" s="369"/>
      <c r="D1156" s="370"/>
      <c r="E1156" s="370"/>
      <c r="F1156" s="370"/>
      <c r="G1156" s="371"/>
      <c r="H1156" s="369"/>
      <c r="I1156" s="370"/>
      <c r="J1156" s="370"/>
      <c r="K1156" s="370"/>
      <c r="L1156" s="361"/>
      <c r="N1156" s="361"/>
    </row>
    <row r="1157" spans="2:14" x14ac:dyDescent="0.2">
      <c r="B1157" s="367"/>
      <c r="C1157" s="367"/>
      <c r="D1157" s="367"/>
      <c r="E1157" s="367"/>
      <c r="F1157" s="367"/>
      <c r="G1157" s="367"/>
      <c r="H1157" s="367"/>
      <c r="I1157" s="367"/>
      <c r="J1157" s="367"/>
      <c r="K1157" s="367"/>
      <c r="L1157" s="361"/>
      <c r="N1157" s="361"/>
    </row>
    <row r="1158" spans="2:14" x14ac:dyDescent="0.2">
      <c r="B1158" s="374"/>
      <c r="C1158" s="367"/>
      <c r="D1158" s="367"/>
      <c r="E1158" s="367"/>
      <c r="F1158" s="367"/>
      <c r="G1158" s="374"/>
      <c r="H1158" s="367"/>
      <c r="I1158" s="367"/>
      <c r="J1158" s="367"/>
      <c r="K1158" s="367"/>
      <c r="L1158" s="361"/>
      <c r="N1158" s="361"/>
    </row>
    <row r="1159" spans="2:14" x14ac:dyDescent="0.2">
      <c r="B1159" s="367"/>
      <c r="C1159" s="367"/>
      <c r="D1159" s="367"/>
      <c r="E1159" s="367"/>
      <c r="F1159" s="367"/>
      <c r="G1159" s="367"/>
      <c r="H1159" s="367"/>
      <c r="I1159" s="367"/>
      <c r="J1159" s="367"/>
      <c r="K1159" s="367"/>
      <c r="L1159" s="361"/>
      <c r="N1159" s="361"/>
    </row>
    <row r="1160" spans="2:14" x14ac:dyDescent="0.2">
      <c r="B1160" s="367"/>
      <c r="C1160" s="367"/>
      <c r="D1160" s="367"/>
      <c r="E1160" s="367"/>
      <c r="F1160" s="367"/>
      <c r="G1160" s="367"/>
      <c r="H1160" s="367"/>
      <c r="I1160" s="367"/>
      <c r="J1160" s="367"/>
      <c r="K1160" s="367"/>
      <c r="L1160" s="361"/>
      <c r="N1160" s="361"/>
    </row>
    <row r="1161" spans="2:14" x14ac:dyDescent="0.2">
      <c r="L1161" s="361"/>
      <c r="N1161" s="361"/>
    </row>
    <row r="1162" spans="2:14" x14ac:dyDescent="0.2">
      <c r="B1162" s="367"/>
      <c r="C1162" s="367"/>
      <c r="D1162" s="372"/>
      <c r="G1162" s="367"/>
      <c r="H1162" s="367"/>
      <c r="I1162" s="372"/>
      <c r="L1162" s="361"/>
      <c r="N1162" s="361"/>
    </row>
    <row r="1163" spans="2:14" x14ac:dyDescent="0.2">
      <c r="B1163" s="367"/>
      <c r="C1163" s="367"/>
      <c r="D1163" s="372"/>
      <c r="G1163" s="367"/>
      <c r="H1163" s="367"/>
      <c r="I1163" s="372"/>
      <c r="L1163" s="361"/>
      <c r="N1163" s="361"/>
    </row>
    <row r="1164" spans="2:14" ht="13.5" thickBot="1" x14ac:dyDescent="0.25">
      <c r="L1164" s="361"/>
      <c r="N1164" s="361"/>
    </row>
    <row r="1165" spans="2:14" ht="23.25" customHeight="1" thickBot="1" x14ac:dyDescent="0.25">
      <c r="B1165" s="819"/>
      <c r="C1165" s="820"/>
      <c r="D1165" s="820"/>
      <c r="E1165" s="820"/>
      <c r="F1165" s="820"/>
      <c r="G1165" s="820"/>
      <c r="H1165" s="820"/>
      <c r="I1165" s="820"/>
      <c r="J1165" s="820"/>
      <c r="K1165" s="821"/>
      <c r="L1165" s="361"/>
      <c r="N1165" s="361"/>
    </row>
    <row r="1166" spans="2:14" ht="18.75" x14ac:dyDescent="0.2">
      <c r="B1166" s="368"/>
      <c r="C1166" s="369"/>
      <c r="D1166" s="370"/>
      <c r="E1166" s="370"/>
      <c r="F1166" s="370"/>
      <c r="G1166" s="368"/>
      <c r="H1166" s="369"/>
      <c r="I1166" s="370"/>
      <c r="J1166" s="370"/>
      <c r="K1166" s="370"/>
      <c r="L1166" s="361"/>
      <c r="N1166" s="361"/>
    </row>
    <row r="1167" spans="2:14" ht="15" x14ac:dyDescent="0.2">
      <c r="B1167" s="371"/>
      <c r="C1167" s="369"/>
      <c r="D1167" s="370"/>
      <c r="E1167" s="370"/>
      <c r="F1167" s="370"/>
      <c r="G1167" s="371"/>
      <c r="H1167" s="369"/>
      <c r="I1167" s="370"/>
      <c r="J1167" s="370"/>
      <c r="K1167" s="370"/>
      <c r="L1167" s="361"/>
      <c r="N1167" s="361"/>
    </row>
    <row r="1168" spans="2:14" x14ac:dyDescent="0.2">
      <c r="B1168" s="367"/>
      <c r="C1168" s="367"/>
      <c r="D1168" s="367"/>
      <c r="E1168" s="367"/>
      <c r="F1168" s="367"/>
      <c r="G1168" s="367"/>
      <c r="H1168" s="367"/>
      <c r="I1168" s="367"/>
      <c r="J1168" s="367"/>
      <c r="K1168" s="367"/>
      <c r="L1168" s="361"/>
      <c r="N1168" s="361"/>
    </row>
    <row r="1169" spans="2:14" x14ac:dyDescent="0.2">
      <c r="B1169" s="374"/>
      <c r="C1169" s="367"/>
      <c r="D1169" s="367"/>
      <c r="E1169" s="367"/>
      <c r="F1169" s="367"/>
      <c r="G1169" s="374"/>
      <c r="H1169" s="367"/>
      <c r="I1169" s="367"/>
      <c r="J1169" s="367"/>
      <c r="K1169" s="367"/>
      <c r="L1169" s="361"/>
      <c r="N1169" s="361"/>
    </row>
    <row r="1170" spans="2:14" x14ac:dyDescent="0.2">
      <c r="B1170" s="367"/>
      <c r="C1170" s="367"/>
      <c r="D1170" s="367"/>
      <c r="E1170" s="367"/>
      <c r="F1170" s="367"/>
      <c r="G1170" s="367"/>
      <c r="H1170" s="367"/>
      <c r="I1170" s="367"/>
      <c r="J1170" s="367"/>
      <c r="K1170" s="367"/>
      <c r="L1170" s="361"/>
      <c r="N1170" s="361"/>
    </row>
    <row r="1171" spans="2:14" x14ac:dyDescent="0.2">
      <c r="B1171" s="367"/>
      <c r="C1171" s="367"/>
      <c r="D1171" s="367"/>
      <c r="E1171" s="367"/>
      <c r="F1171" s="367"/>
      <c r="G1171" s="367"/>
      <c r="H1171" s="367"/>
      <c r="I1171" s="367"/>
      <c r="J1171" s="367"/>
      <c r="K1171" s="367"/>
      <c r="L1171" s="361"/>
      <c r="N1171" s="361"/>
    </row>
    <row r="1172" spans="2:14" x14ac:dyDescent="0.2">
      <c r="L1172" s="361"/>
      <c r="N1172" s="361"/>
    </row>
    <row r="1173" spans="2:14" x14ac:dyDescent="0.2">
      <c r="B1173" s="367"/>
      <c r="C1173" s="367"/>
      <c r="D1173" s="372"/>
      <c r="G1173" s="367"/>
      <c r="H1173" s="367"/>
      <c r="I1173" s="372"/>
      <c r="L1173" s="361"/>
      <c r="N1173" s="361"/>
    </row>
    <row r="1174" spans="2:14" ht="13.5" thickBot="1" x14ac:dyDescent="0.25">
      <c r="L1174" s="361"/>
      <c r="N1174" s="361"/>
    </row>
    <row r="1175" spans="2:14" ht="23.25" customHeight="1" thickBot="1" x14ac:dyDescent="0.25">
      <c r="B1175" s="819"/>
      <c r="C1175" s="820"/>
      <c r="D1175" s="820"/>
      <c r="E1175" s="820"/>
      <c r="F1175" s="820"/>
      <c r="G1175" s="820"/>
      <c r="H1175" s="820"/>
      <c r="I1175" s="820"/>
      <c r="J1175" s="820"/>
      <c r="K1175" s="821"/>
      <c r="L1175" s="361"/>
      <c r="N1175" s="361"/>
    </row>
    <row r="1176" spans="2:14" ht="18.75" x14ac:dyDescent="0.2">
      <c r="B1176" s="368"/>
      <c r="C1176" s="369"/>
      <c r="D1176" s="370"/>
      <c r="E1176" s="370"/>
      <c r="F1176" s="370"/>
      <c r="G1176" s="368"/>
      <c r="H1176" s="369"/>
      <c r="I1176" s="370"/>
      <c r="J1176" s="370"/>
      <c r="K1176" s="370"/>
      <c r="L1176" s="361"/>
      <c r="N1176" s="361"/>
    </row>
    <row r="1177" spans="2:14" ht="15" x14ac:dyDescent="0.2">
      <c r="B1177" s="371"/>
      <c r="C1177" s="369"/>
      <c r="D1177" s="370"/>
      <c r="E1177" s="370"/>
      <c r="F1177" s="370"/>
      <c r="G1177" s="371"/>
      <c r="H1177" s="369"/>
      <c r="I1177" s="370"/>
      <c r="J1177" s="370"/>
      <c r="K1177" s="370"/>
      <c r="L1177" s="361"/>
      <c r="N1177" s="361"/>
    </row>
    <row r="1178" spans="2:14" x14ac:dyDescent="0.2">
      <c r="B1178" s="367"/>
      <c r="C1178" s="367"/>
      <c r="D1178" s="367"/>
      <c r="E1178" s="367"/>
      <c r="F1178" s="367"/>
      <c r="G1178" s="367"/>
      <c r="H1178" s="367"/>
      <c r="I1178" s="367"/>
      <c r="J1178" s="367"/>
      <c r="K1178" s="367"/>
      <c r="L1178" s="361"/>
      <c r="N1178" s="361"/>
    </row>
    <row r="1179" spans="2:14" x14ac:dyDescent="0.2">
      <c r="B1179" s="374"/>
      <c r="C1179" s="367"/>
      <c r="D1179" s="367"/>
      <c r="E1179" s="367"/>
      <c r="F1179" s="367"/>
      <c r="G1179" s="374"/>
      <c r="H1179" s="367"/>
      <c r="I1179" s="367"/>
      <c r="J1179" s="367"/>
      <c r="K1179" s="367"/>
      <c r="L1179" s="361"/>
      <c r="N1179" s="361"/>
    </row>
    <row r="1180" spans="2:14" x14ac:dyDescent="0.2">
      <c r="B1180" s="367"/>
      <c r="C1180" s="367"/>
      <c r="D1180" s="367"/>
      <c r="E1180" s="367"/>
      <c r="F1180" s="367"/>
      <c r="G1180" s="367"/>
      <c r="H1180" s="367"/>
      <c r="I1180" s="367"/>
      <c r="J1180" s="367"/>
      <c r="K1180" s="367"/>
      <c r="L1180" s="361"/>
      <c r="N1180" s="361"/>
    </row>
    <row r="1181" spans="2:14" x14ac:dyDescent="0.2">
      <c r="B1181" s="367"/>
      <c r="C1181" s="367"/>
      <c r="D1181" s="367"/>
      <c r="E1181" s="367"/>
      <c r="F1181" s="367"/>
      <c r="G1181" s="367"/>
      <c r="H1181" s="367"/>
      <c r="I1181" s="367"/>
      <c r="J1181" s="367"/>
      <c r="K1181" s="367"/>
      <c r="L1181" s="361"/>
      <c r="N1181" s="361"/>
    </row>
    <row r="1182" spans="2:14" x14ac:dyDescent="0.2">
      <c r="L1182" s="361"/>
      <c r="N1182" s="361"/>
    </row>
    <row r="1183" spans="2:14" x14ac:dyDescent="0.2">
      <c r="B1183" s="367"/>
      <c r="C1183" s="367"/>
      <c r="D1183" s="372"/>
      <c r="G1183" s="367"/>
      <c r="H1183" s="367"/>
      <c r="I1183" s="372"/>
      <c r="L1183" s="361"/>
      <c r="N1183" s="361"/>
    </row>
    <row r="1184" spans="2:14" ht="13.5" thickBot="1" x14ac:dyDescent="0.25">
      <c r="L1184" s="361"/>
      <c r="N1184" s="361"/>
    </row>
    <row r="1185" spans="2:14" ht="23.25" customHeight="1" thickBot="1" x14ac:dyDescent="0.25">
      <c r="B1185" s="819"/>
      <c r="C1185" s="820"/>
      <c r="D1185" s="820"/>
      <c r="E1185" s="820"/>
      <c r="F1185" s="820"/>
      <c r="G1185" s="820"/>
      <c r="H1185" s="820"/>
      <c r="I1185" s="820"/>
      <c r="J1185" s="820"/>
      <c r="K1185" s="821"/>
      <c r="L1185" s="361"/>
      <c r="N1185" s="361"/>
    </row>
    <row r="1186" spans="2:14" ht="18.75" x14ac:dyDescent="0.2">
      <c r="B1186" s="368"/>
      <c r="C1186" s="369"/>
      <c r="D1186" s="370"/>
      <c r="E1186" s="370"/>
      <c r="F1186" s="370"/>
      <c r="G1186" s="368"/>
      <c r="H1186" s="369"/>
      <c r="I1186" s="370"/>
      <c r="J1186" s="370"/>
      <c r="K1186" s="370"/>
      <c r="L1186" s="361"/>
      <c r="N1186" s="361"/>
    </row>
    <row r="1187" spans="2:14" ht="15" x14ac:dyDescent="0.2">
      <c r="B1187" s="371"/>
      <c r="C1187" s="369"/>
      <c r="D1187" s="370"/>
      <c r="E1187" s="370"/>
      <c r="F1187" s="370"/>
      <c r="G1187" s="371"/>
      <c r="H1187" s="369"/>
      <c r="I1187" s="370"/>
      <c r="J1187" s="370"/>
      <c r="K1187" s="370"/>
      <c r="L1187" s="361"/>
      <c r="N1187" s="361"/>
    </row>
    <row r="1188" spans="2:14" x14ac:dyDescent="0.2">
      <c r="B1188" s="367"/>
      <c r="C1188" s="367"/>
      <c r="D1188" s="367"/>
      <c r="E1188" s="367"/>
      <c r="F1188" s="367"/>
      <c r="G1188" s="367"/>
      <c r="H1188" s="367"/>
      <c r="I1188" s="367"/>
      <c r="J1188" s="367"/>
      <c r="K1188" s="367"/>
      <c r="L1188" s="361"/>
      <c r="N1188" s="361"/>
    </row>
    <row r="1189" spans="2:14" x14ac:dyDescent="0.2">
      <c r="B1189" s="374"/>
      <c r="C1189" s="367"/>
      <c r="D1189" s="367"/>
      <c r="E1189" s="367"/>
      <c r="F1189" s="367"/>
      <c r="G1189" s="374"/>
      <c r="H1189" s="367"/>
      <c r="I1189" s="367"/>
      <c r="J1189" s="367"/>
      <c r="K1189" s="367"/>
      <c r="L1189" s="361"/>
      <c r="N1189" s="361"/>
    </row>
    <row r="1190" spans="2:14" x14ac:dyDescent="0.2">
      <c r="B1190" s="367"/>
      <c r="C1190" s="367"/>
      <c r="D1190" s="367"/>
      <c r="E1190" s="367"/>
      <c r="F1190" s="367"/>
      <c r="G1190" s="367"/>
      <c r="H1190" s="367"/>
      <c r="I1190" s="367"/>
      <c r="J1190" s="367"/>
      <c r="K1190" s="367"/>
      <c r="L1190" s="361"/>
      <c r="N1190" s="361"/>
    </row>
    <row r="1191" spans="2:14" x14ac:dyDescent="0.2">
      <c r="B1191" s="367"/>
      <c r="C1191" s="367"/>
      <c r="D1191" s="367"/>
      <c r="E1191" s="367"/>
      <c r="F1191" s="367"/>
      <c r="G1191" s="367"/>
      <c r="H1191" s="367"/>
      <c r="I1191" s="367"/>
      <c r="J1191" s="367"/>
      <c r="K1191" s="367"/>
      <c r="L1191" s="361"/>
      <c r="N1191" s="361"/>
    </row>
    <row r="1192" spans="2:14" x14ac:dyDescent="0.2">
      <c r="L1192" s="361"/>
      <c r="N1192" s="361"/>
    </row>
    <row r="1193" spans="2:14" x14ac:dyDescent="0.2">
      <c r="B1193" s="367"/>
      <c r="C1193" s="367"/>
      <c r="D1193" s="372"/>
      <c r="G1193" s="367"/>
      <c r="H1193" s="367"/>
      <c r="I1193" s="372"/>
      <c r="L1193" s="361"/>
      <c r="N1193" s="361"/>
    </row>
    <row r="1194" spans="2:14" ht="13.5" thickBot="1" x14ac:dyDescent="0.25">
      <c r="L1194" s="361"/>
      <c r="N1194" s="361"/>
    </row>
    <row r="1195" spans="2:14" ht="23.25" customHeight="1" thickBot="1" x14ac:dyDescent="0.25">
      <c r="B1195" s="819"/>
      <c r="C1195" s="820"/>
      <c r="D1195" s="820"/>
      <c r="E1195" s="820"/>
      <c r="F1195" s="820"/>
      <c r="G1195" s="820"/>
      <c r="H1195" s="820"/>
      <c r="I1195" s="820"/>
      <c r="J1195" s="820"/>
      <c r="K1195" s="821"/>
      <c r="L1195" s="361"/>
      <c r="N1195" s="361"/>
    </row>
    <row r="1196" spans="2:14" ht="18.75" x14ac:dyDescent="0.2">
      <c r="B1196" s="368"/>
      <c r="C1196" s="369"/>
      <c r="D1196" s="370"/>
      <c r="E1196" s="370"/>
      <c r="F1196" s="370"/>
      <c r="G1196" s="368"/>
      <c r="H1196" s="369"/>
      <c r="I1196" s="370"/>
      <c r="J1196" s="370"/>
      <c r="K1196" s="370"/>
      <c r="L1196" s="361"/>
      <c r="N1196" s="361"/>
    </row>
    <row r="1197" spans="2:14" ht="15" x14ac:dyDescent="0.2">
      <c r="B1197" s="371"/>
      <c r="C1197" s="369"/>
      <c r="D1197" s="370"/>
      <c r="E1197" s="370"/>
      <c r="F1197" s="370"/>
      <c r="G1197" s="371"/>
      <c r="H1197" s="369"/>
      <c r="I1197" s="370"/>
      <c r="J1197" s="370"/>
      <c r="K1197" s="370"/>
      <c r="L1197" s="361"/>
      <c r="N1197" s="361"/>
    </row>
    <row r="1198" spans="2:14" x14ac:dyDescent="0.2">
      <c r="B1198" s="367"/>
      <c r="C1198" s="367"/>
      <c r="D1198" s="367"/>
      <c r="E1198" s="367"/>
      <c r="F1198" s="367"/>
      <c r="G1198" s="367"/>
      <c r="H1198" s="367"/>
      <c r="I1198" s="367"/>
      <c r="J1198" s="367"/>
      <c r="K1198" s="367"/>
      <c r="L1198" s="361"/>
      <c r="N1198" s="361"/>
    </row>
    <row r="1199" spans="2:14" x14ac:dyDescent="0.2">
      <c r="B1199" s="374"/>
      <c r="C1199" s="367"/>
      <c r="D1199" s="367"/>
      <c r="E1199" s="367"/>
      <c r="F1199" s="367"/>
      <c r="G1199" s="374"/>
      <c r="H1199" s="367"/>
      <c r="I1199" s="367"/>
      <c r="J1199" s="367"/>
      <c r="K1199" s="367"/>
      <c r="L1199" s="361"/>
      <c r="N1199" s="361"/>
    </row>
    <row r="1200" spans="2:14" x14ac:dyDescent="0.2">
      <c r="B1200" s="367"/>
      <c r="C1200" s="367"/>
      <c r="D1200" s="367"/>
      <c r="E1200" s="367"/>
      <c r="F1200" s="367"/>
      <c r="G1200" s="367"/>
      <c r="H1200" s="367"/>
      <c r="I1200" s="367"/>
      <c r="J1200" s="367"/>
      <c r="K1200" s="367"/>
      <c r="L1200" s="361"/>
      <c r="N1200" s="361"/>
    </row>
    <row r="1201" spans="2:14" x14ac:dyDescent="0.2">
      <c r="B1201" s="367"/>
      <c r="C1201" s="367"/>
      <c r="D1201" s="367"/>
      <c r="E1201" s="367"/>
      <c r="F1201" s="367"/>
      <c r="G1201" s="367"/>
      <c r="H1201" s="367"/>
      <c r="I1201" s="367"/>
      <c r="J1201" s="367"/>
      <c r="K1201" s="367"/>
      <c r="L1201" s="361"/>
      <c r="N1201" s="361"/>
    </row>
    <row r="1202" spans="2:14" x14ac:dyDescent="0.2">
      <c r="L1202" s="361"/>
      <c r="N1202" s="361"/>
    </row>
    <row r="1203" spans="2:14" x14ac:dyDescent="0.2">
      <c r="B1203" s="367"/>
      <c r="C1203" s="367"/>
      <c r="D1203" s="372"/>
      <c r="G1203" s="367"/>
      <c r="H1203" s="367"/>
      <c r="I1203" s="372"/>
      <c r="L1203" s="361"/>
      <c r="N1203" s="361"/>
    </row>
    <row r="1204" spans="2:14" ht="13.5" thickBot="1" x14ac:dyDescent="0.25">
      <c r="L1204" s="361"/>
      <c r="N1204" s="361"/>
    </row>
    <row r="1205" spans="2:14" ht="23.25" customHeight="1" thickBot="1" x14ac:dyDescent="0.25">
      <c r="B1205" s="819"/>
      <c r="C1205" s="820"/>
      <c r="D1205" s="820"/>
      <c r="E1205" s="820"/>
      <c r="F1205" s="820"/>
      <c r="G1205" s="820"/>
      <c r="H1205" s="820"/>
      <c r="I1205" s="820"/>
      <c r="J1205" s="820"/>
      <c r="K1205" s="821"/>
      <c r="L1205" s="361"/>
      <c r="N1205" s="361"/>
    </row>
    <row r="1206" spans="2:14" ht="18.75" x14ac:dyDescent="0.2">
      <c r="B1206" s="368"/>
      <c r="C1206" s="369"/>
      <c r="D1206" s="370"/>
      <c r="E1206" s="370"/>
      <c r="F1206" s="370"/>
      <c r="G1206" s="368"/>
      <c r="H1206" s="369"/>
      <c r="I1206" s="370"/>
      <c r="J1206" s="370"/>
      <c r="K1206" s="370"/>
      <c r="L1206" s="361"/>
      <c r="N1206" s="361"/>
    </row>
    <row r="1207" spans="2:14" ht="15" x14ac:dyDescent="0.2">
      <c r="B1207" s="371"/>
      <c r="C1207" s="369"/>
      <c r="D1207" s="370"/>
      <c r="E1207" s="370"/>
      <c r="F1207" s="370"/>
      <c r="G1207" s="371"/>
      <c r="H1207" s="369"/>
      <c r="I1207" s="370"/>
      <c r="J1207" s="370"/>
      <c r="K1207" s="370"/>
      <c r="L1207" s="361"/>
      <c r="N1207" s="361"/>
    </row>
    <row r="1208" spans="2:14" x14ac:dyDescent="0.2">
      <c r="B1208" s="367"/>
      <c r="C1208" s="367"/>
      <c r="D1208" s="367"/>
      <c r="E1208" s="367"/>
      <c r="F1208" s="367"/>
      <c r="G1208" s="367"/>
      <c r="H1208" s="367"/>
      <c r="I1208" s="367"/>
      <c r="J1208" s="367"/>
      <c r="K1208" s="367"/>
      <c r="L1208" s="361"/>
      <c r="N1208" s="361"/>
    </row>
    <row r="1209" spans="2:14" x14ac:dyDescent="0.2">
      <c r="B1209" s="374"/>
      <c r="C1209" s="367"/>
      <c r="D1209" s="367"/>
      <c r="E1209" s="367"/>
      <c r="F1209" s="367"/>
      <c r="G1209" s="374"/>
      <c r="H1209" s="367"/>
      <c r="I1209" s="367"/>
      <c r="J1209" s="367"/>
      <c r="K1209" s="367"/>
      <c r="L1209" s="361"/>
      <c r="N1209" s="361"/>
    </row>
    <row r="1210" spans="2:14" x14ac:dyDescent="0.2">
      <c r="B1210" s="367"/>
      <c r="C1210" s="367"/>
      <c r="D1210" s="367"/>
      <c r="E1210" s="367"/>
      <c r="F1210" s="367"/>
      <c r="G1210" s="367"/>
      <c r="H1210" s="367"/>
      <c r="I1210" s="367"/>
      <c r="J1210" s="367"/>
      <c r="K1210" s="367"/>
      <c r="L1210" s="361"/>
      <c r="N1210" s="361"/>
    </row>
    <row r="1211" spans="2:14" x14ac:dyDescent="0.2">
      <c r="B1211" s="367"/>
      <c r="C1211" s="367"/>
      <c r="D1211" s="367"/>
      <c r="E1211" s="367"/>
      <c r="F1211" s="367"/>
      <c r="G1211" s="367"/>
      <c r="H1211" s="367"/>
      <c r="I1211" s="367"/>
      <c r="J1211" s="367"/>
      <c r="K1211" s="367"/>
      <c r="L1211" s="361"/>
      <c r="N1211" s="361"/>
    </row>
    <row r="1212" spans="2:14" x14ac:dyDescent="0.2">
      <c r="L1212" s="361"/>
      <c r="N1212" s="361"/>
    </row>
    <row r="1213" spans="2:14" x14ac:dyDescent="0.2">
      <c r="B1213" s="367"/>
      <c r="C1213" s="367"/>
      <c r="D1213" s="372"/>
      <c r="G1213" s="367"/>
      <c r="H1213" s="367"/>
      <c r="I1213" s="372"/>
      <c r="L1213" s="361"/>
      <c r="N1213" s="361"/>
    </row>
    <row r="1214" spans="2:14" ht="13.5" thickBot="1" x14ac:dyDescent="0.25">
      <c r="L1214" s="361"/>
      <c r="N1214" s="361"/>
    </row>
    <row r="1215" spans="2:14" ht="23.25" customHeight="1" thickBot="1" x14ac:dyDescent="0.25">
      <c r="B1215" s="819"/>
      <c r="C1215" s="820"/>
      <c r="D1215" s="820"/>
      <c r="E1215" s="820"/>
      <c r="F1215" s="820"/>
      <c r="G1215" s="820"/>
      <c r="H1215" s="820"/>
      <c r="I1215" s="820"/>
      <c r="J1215" s="820"/>
      <c r="K1215" s="821"/>
      <c r="L1215" s="361"/>
      <c r="N1215" s="361"/>
    </row>
    <row r="1216" spans="2:14" ht="18.75" x14ac:dyDescent="0.2">
      <c r="B1216" s="368"/>
      <c r="C1216" s="369"/>
      <c r="D1216" s="370"/>
      <c r="E1216" s="370"/>
      <c r="F1216" s="370"/>
      <c r="G1216" s="368"/>
      <c r="H1216" s="369"/>
      <c r="I1216" s="370"/>
      <c r="J1216" s="370"/>
      <c r="K1216" s="370"/>
      <c r="L1216" s="361"/>
      <c r="N1216" s="361"/>
    </row>
    <row r="1217" spans="2:14" ht="15" x14ac:dyDescent="0.2">
      <c r="B1217" s="371"/>
      <c r="C1217" s="369"/>
      <c r="D1217" s="370"/>
      <c r="E1217" s="370"/>
      <c r="F1217" s="370"/>
      <c r="G1217" s="371"/>
      <c r="H1217" s="369"/>
      <c r="I1217" s="370"/>
      <c r="J1217" s="370"/>
      <c r="K1217" s="370"/>
      <c r="L1217" s="361"/>
      <c r="N1217" s="361"/>
    </row>
    <row r="1218" spans="2:14" x14ac:dyDescent="0.2">
      <c r="B1218" s="367"/>
      <c r="C1218" s="367"/>
      <c r="D1218" s="367"/>
      <c r="E1218" s="367"/>
      <c r="F1218" s="367"/>
      <c r="G1218" s="367"/>
      <c r="H1218" s="367"/>
      <c r="I1218" s="367"/>
      <c r="J1218" s="367"/>
      <c r="K1218" s="367"/>
      <c r="L1218" s="361"/>
      <c r="N1218" s="361"/>
    </row>
    <row r="1219" spans="2:14" x14ac:dyDescent="0.2">
      <c r="B1219" s="374"/>
      <c r="C1219" s="367"/>
      <c r="D1219" s="367"/>
      <c r="E1219" s="367"/>
      <c r="F1219" s="367"/>
      <c r="G1219" s="374"/>
      <c r="H1219" s="367"/>
      <c r="I1219" s="367"/>
      <c r="J1219" s="367"/>
      <c r="K1219" s="367"/>
      <c r="L1219" s="361"/>
      <c r="N1219" s="361"/>
    </row>
    <row r="1220" spans="2:14" x14ac:dyDescent="0.2">
      <c r="B1220" s="367"/>
      <c r="C1220" s="367"/>
      <c r="D1220" s="367"/>
      <c r="E1220" s="367"/>
      <c r="F1220" s="367"/>
      <c r="G1220" s="367"/>
      <c r="H1220" s="367"/>
      <c r="I1220" s="367"/>
      <c r="J1220" s="367"/>
      <c r="K1220" s="367"/>
      <c r="L1220" s="361"/>
      <c r="N1220" s="361"/>
    </row>
    <row r="1221" spans="2:14" x14ac:dyDescent="0.2">
      <c r="B1221" s="367"/>
      <c r="C1221" s="367"/>
      <c r="D1221" s="367"/>
      <c r="E1221" s="367"/>
      <c r="F1221" s="367"/>
      <c r="G1221" s="367"/>
      <c r="H1221" s="367"/>
      <c r="I1221" s="367"/>
      <c r="J1221" s="367"/>
      <c r="K1221" s="367"/>
      <c r="L1221" s="361"/>
      <c r="N1221" s="361"/>
    </row>
    <row r="1222" spans="2:14" x14ac:dyDescent="0.2">
      <c r="L1222" s="361"/>
      <c r="N1222" s="361"/>
    </row>
    <row r="1223" spans="2:14" x14ac:dyDescent="0.2">
      <c r="B1223" s="367"/>
      <c r="C1223" s="367"/>
      <c r="D1223" s="372"/>
      <c r="G1223" s="367"/>
      <c r="H1223" s="367"/>
      <c r="I1223" s="372"/>
      <c r="L1223" s="361"/>
      <c r="N1223" s="361"/>
    </row>
    <row r="1224" spans="2:14" ht="13.5" thickBot="1" x14ac:dyDescent="0.25">
      <c r="L1224" s="361"/>
      <c r="N1224" s="361"/>
    </row>
    <row r="1225" spans="2:14" ht="23.25" customHeight="1" thickBot="1" x14ac:dyDescent="0.25">
      <c r="B1225" s="819"/>
      <c r="C1225" s="820"/>
      <c r="D1225" s="820"/>
      <c r="E1225" s="820"/>
      <c r="F1225" s="820"/>
      <c r="G1225" s="820"/>
      <c r="H1225" s="820"/>
      <c r="I1225" s="820"/>
      <c r="J1225" s="820"/>
      <c r="K1225" s="821"/>
      <c r="L1225" s="361"/>
      <c r="N1225" s="361"/>
    </row>
    <row r="1226" spans="2:14" ht="18.75" x14ac:dyDescent="0.2">
      <c r="B1226" s="368"/>
      <c r="C1226" s="369"/>
      <c r="D1226" s="370"/>
      <c r="E1226" s="370"/>
      <c r="F1226" s="370"/>
      <c r="G1226" s="368"/>
      <c r="H1226" s="369"/>
      <c r="I1226" s="370"/>
      <c r="J1226" s="370"/>
      <c r="K1226" s="370"/>
      <c r="L1226" s="361"/>
      <c r="N1226" s="361"/>
    </row>
    <row r="1227" spans="2:14" ht="15" x14ac:dyDescent="0.2">
      <c r="B1227" s="371"/>
      <c r="C1227" s="369"/>
      <c r="D1227" s="370"/>
      <c r="E1227" s="370"/>
      <c r="F1227" s="370"/>
      <c r="G1227" s="371"/>
      <c r="H1227" s="369"/>
      <c r="I1227" s="370"/>
      <c r="J1227" s="370"/>
      <c r="K1227" s="370"/>
      <c r="L1227" s="361"/>
      <c r="N1227" s="361"/>
    </row>
    <row r="1228" spans="2:14" x14ac:dyDescent="0.2">
      <c r="B1228" s="367"/>
      <c r="C1228" s="367"/>
      <c r="D1228" s="367"/>
      <c r="E1228" s="367"/>
      <c r="F1228" s="367"/>
      <c r="G1228" s="367"/>
      <c r="H1228" s="367"/>
      <c r="I1228" s="367"/>
      <c r="J1228" s="367"/>
      <c r="K1228" s="367"/>
      <c r="L1228" s="361"/>
      <c r="N1228" s="361"/>
    </row>
    <row r="1229" spans="2:14" x14ac:dyDescent="0.2">
      <c r="B1229" s="374"/>
      <c r="C1229" s="367"/>
      <c r="D1229" s="367"/>
      <c r="E1229" s="367"/>
      <c r="F1229" s="367"/>
      <c r="G1229" s="374"/>
      <c r="H1229" s="367"/>
      <c r="I1229" s="367"/>
      <c r="J1229" s="367"/>
      <c r="K1229" s="367"/>
      <c r="L1229" s="361"/>
      <c r="N1229" s="361"/>
    </row>
    <row r="1230" spans="2:14" x14ac:dyDescent="0.2">
      <c r="B1230" s="367"/>
      <c r="C1230" s="367"/>
      <c r="D1230" s="367"/>
      <c r="E1230" s="367"/>
      <c r="F1230" s="367"/>
      <c r="G1230" s="367"/>
      <c r="H1230" s="367"/>
      <c r="I1230" s="367"/>
      <c r="J1230" s="367"/>
      <c r="K1230" s="367"/>
      <c r="L1230" s="361"/>
      <c r="N1230" s="361"/>
    </row>
    <row r="1231" spans="2:14" x14ac:dyDescent="0.2">
      <c r="B1231" s="367"/>
      <c r="C1231" s="367"/>
      <c r="D1231" s="367"/>
      <c r="E1231" s="367"/>
      <c r="F1231" s="367"/>
      <c r="G1231" s="367"/>
      <c r="H1231" s="367"/>
      <c r="I1231" s="367"/>
      <c r="J1231" s="367"/>
      <c r="K1231" s="367"/>
      <c r="L1231" s="361"/>
      <c r="N1231" s="361"/>
    </row>
    <row r="1232" spans="2:14" x14ac:dyDescent="0.2">
      <c r="L1232" s="361"/>
      <c r="N1232" s="361"/>
    </row>
    <row r="1233" spans="2:14" x14ac:dyDescent="0.2">
      <c r="B1233" s="367"/>
      <c r="C1233" s="367"/>
      <c r="D1233" s="372"/>
      <c r="G1233" s="367"/>
      <c r="H1233" s="367"/>
      <c r="I1233" s="372"/>
      <c r="L1233" s="361"/>
      <c r="N1233" s="361"/>
    </row>
    <row r="1234" spans="2:14" x14ac:dyDescent="0.2">
      <c r="L1234" s="361"/>
      <c r="N1234" s="361"/>
    </row>
    <row r="1235" spans="2:14" ht="18.75" x14ac:dyDescent="0.2">
      <c r="B1235" s="368"/>
      <c r="C1235" s="369"/>
      <c r="D1235" s="370"/>
      <c r="E1235" s="370"/>
      <c r="F1235" s="370"/>
      <c r="G1235" s="368"/>
      <c r="H1235" s="369"/>
      <c r="I1235" s="370"/>
      <c r="J1235" s="370"/>
      <c r="K1235" s="370"/>
      <c r="L1235" s="361"/>
      <c r="N1235" s="361"/>
    </row>
    <row r="1236" spans="2:14" ht="15" x14ac:dyDescent="0.2">
      <c r="B1236" s="371"/>
      <c r="C1236" s="369"/>
      <c r="D1236" s="370"/>
      <c r="E1236" s="370"/>
      <c r="F1236" s="370"/>
      <c r="G1236" s="371"/>
      <c r="H1236" s="369"/>
      <c r="I1236" s="370"/>
      <c r="J1236" s="370"/>
      <c r="K1236" s="370"/>
      <c r="L1236" s="361"/>
      <c r="N1236" s="361"/>
    </row>
    <row r="1237" spans="2:14" x14ac:dyDescent="0.2">
      <c r="B1237" s="367"/>
      <c r="C1237" s="367"/>
      <c r="D1237" s="367"/>
      <c r="E1237" s="367"/>
      <c r="F1237" s="367"/>
      <c r="G1237" s="367"/>
      <c r="H1237" s="367"/>
      <c r="I1237" s="367"/>
      <c r="J1237" s="367"/>
      <c r="K1237" s="367"/>
      <c r="L1237" s="361"/>
      <c r="N1237" s="361"/>
    </row>
    <row r="1238" spans="2:14" x14ac:dyDescent="0.2">
      <c r="B1238" s="374"/>
      <c r="C1238" s="367"/>
      <c r="D1238" s="367"/>
      <c r="E1238" s="367"/>
      <c r="F1238" s="367"/>
      <c r="G1238" s="374"/>
      <c r="H1238" s="367"/>
      <c r="I1238" s="367"/>
      <c r="J1238" s="367"/>
      <c r="K1238" s="367"/>
      <c r="L1238" s="361"/>
      <c r="N1238" s="361"/>
    </row>
    <row r="1239" spans="2:14" x14ac:dyDescent="0.2">
      <c r="B1239" s="367"/>
      <c r="C1239" s="367"/>
      <c r="D1239" s="367"/>
      <c r="E1239" s="367"/>
      <c r="F1239" s="367"/>
      <c r="G1239" s="367"/>
      <c r="H1239" s="367"/>
      <c r="I1239" s="367"/>
      <c r="J1239" s="367"/>
      <c r="K1239" s="367"/>
      <c r="L1239" s="361"/>
      <c r="N1239" s="361"/>
    </row>
    <row r="1240" spans="2:14" x14ac:dyDescent="0.2">
      <c r="B1240" s="367"/>
      <c r="C1240" s="367"/>
      <c r="D1240" s="367"/>
      <c r="E1240" s="367"/>
      <c r="F1240" s="367"/>
      <c r="G1240" s="367"/>
      <c r="H1240" s="367"/>
      <c r="I1240" s="367"/>
      <c r="J1240" s="367"/>
      <c r="K1240" s="367"/>
      <c r="L1240" s="361"/>
      <c r="N1240" s="361"/>
    </row>
    <row r="1241" spans="2:14" x14ac:dyDescent="0.2">
      <c r="L1241" s="361"/>
      <c r="N1241" s="361"/>
    </row>
    <row r="1242" spans="2:14" x14ac:dyDescent="0.2">
      <c r="B1242" s="367"/>
      <c r="C1242" s="367"/>
      <c r="D1242" s="372"/>
      <c r="G1242" s="367"/>
      <c r="H1242" s="367"/>
      <c r="I1242" s="372"/>
      <c r="L1242" s="361"/>
      <c r="N1242" s="361"/>
    </row>
    <row r="1243" spans="2:14" ht="13.5" thickBot="1" x14ac:dyDescent="0.25">
      <c r="L1243" s="361"/>
      <c r="N1243" s="361"/>
    </row>
    <row r="1244" spans="2:14" ht="23.25" customHeight="1" thickBot="1" x14ac:dyDescent="0.25">
      <c r="B1244" s="819"/>
      <c r="C1244" s="820"/>
      <c r="D1244" s="820"/>
      <c r="E1244" s="820"/>
      <c r="F1244" s="820"/>
      <c r="G1244" s="820"/>
      <c r="H1244" s="820"/>
      <c r="I1244" s="820"/>
      <c r="J1244" s="820"/>
      <c r="K1244" s="821"/>
      <c r="L1244" s="361"/>
      <c r="N1244" s="361"/>
    </row>
    <row r="1245" spans="2:14" ht="18.75" x14ac:dyDescent="0.2">
      <c r="B1245" s="368"/>
      <c r="C1245" s="369"/>
      <c r="D1245" s="370"/>
      <c r="E1245" s="370"/>
      <c r="F1245" s="370"/>
      <c r="G1245" s="368"/>
      <c r="H1245" s="369"/>
      <c r="I1245" s="370"/>
      <c r="J1245" s="370"/>
      <c r="K1245" s="370"/>
      <c r="L1245" s="361"/>
      <c r="N1245" s="361"/>
    </row>
    <row r="1246" spans="2:14" ht="15" x14ac:dyDescent="0.2">
      <c r="B1246" s="371"/>
      <c r="C1246" s="369"/>
      <c r="D1246" s="370"/>
      <c r="E1246" s="370"/>
      <c r="F1246" s="370"/>
      <c r="G1246" s="371"/>
      <c r="H1246" s="369"/>
      <c r="I1246" s="370"/>
      <c r="J1246" s="370"/>
      <c r="K1246" s="370"/>
      <c r="L1246" s="361"/>
      <c r="N1246" s="361"/>
    </row>
    <row r="1247" spans="2:14" x14ac:dyDescent="0.2">
      <c r="B1247" s="367"/>
      <c r="C1247" s="367"/>
      <c r="D1247" s="367"/>
      <c r="E1247" s="367"/>
      <c r="F1247" s="367"/>
      <c r="G1247" s="367"/>
      <c r="H1247" s="367"/>
      <c r="I1247" s="367"/>
      <c r="J1247" s="367"/>
      <c r="K1247" s="367"/>
      <c r="L1247" s="361"/>
      <c r="N1247" s="361"/>
    </row>
    <row r="1248" spans="2:14" x14ac:dyDescent="0.2">
      <c r="B1248" s="374"/>
      <c r="C1248" s="367"/>
      <c r="D1248" s="367"/>
      <c r="E1248" s="367"/>
      <c r="F1248" s="367"/>
      <c r="G1248" s="374"/>
      <c r="H1248" s="367"/>
      <c r="I1248" s="367"/>
      <c r="J1248" s="367"/>
      <c r="K1248" s="367"/>
      <c r="L1248" s="361"/>
      <c r="N1248" s="361"/>
    </row>
    <row r="1249" spans="2:14" x14ac:dyDescent="0.2">
      <c r="B1249" s="367"/>
      <c r="C1249" s="367"/>
      <c r="D1249" s="367"/>
      <c r="E1249" s="367"/>
      <c r="F1249" s="367"/>
      <c r="G1249" s="367"/>
      <c r="H1249" s="367"/>
      <c r="I1249" s="367"/>
      <c r="J1249" s="367"/>
      <c r="K1249" s="367"/>
      <c r="L1249" s="361"/>
      <c r="N1249" s="361"/>
    </row>
    <row r="1250" spans="2:14" x14ac:dyDescent="0.2">
      <c r="B1250" s="367"/>
      <c r="C1250" s="367"/>
      <c r="D1250" s="367"/>
      <c r="E1250" s="367"/>
      <c r="F1250" s="367"/>
      <c r="G1250" s="367"/>
      <c r="H1250" s="367"/>
      <c r="I1250" s="367"/>
      <c r="J1250" s="367"/>
      <c r="K1250" s="367"/>
      <c r="L1250" s="361"/>
      <c r="N1250" s="361"/>
    </row>
    <row r="1251" spans="2:14" x14ac:dyDescent="0.2">
      <c r="L1251" s="361"/>
      <c r="N1251" s="361"/>
    </row>
    <row r="1252" spans="2:14" x14ac:dyDescent="0.2">
      <c r="B1252" s="367"/>
      <c r="C1252" s="367"/>
      <c r="D1252" s="381"/>
      <c r="G1252" s="367"/>
      <c r="H1252" s="367"/>
      <c r="I1252" s="372"/>
      <c r="L1252" s="361"/>
      <c r="N1252" s="361"/>
    </row>
    <row r="1253" spans="2:14" x14ac:dyDescent="0.2">
      <c r="B1253" s="367"/>
      <c r="C1253" s="367"/>
      <c r="D1253" s="381"/>
      <c r="L1253" s="361"/>
      <c r="N1253" s="361"/>
    </row>
    <row r="1254" spans="2:14" ht="13.5" thickBot="1" x14ac:dyDescent="0.25">
      <c r="L1254" s="361"/>
      <c r="N1254" s="361"/>
    </row>
    <row r="1255" spans="2:14" ht="23.25" customHeight="1" thickBot="1" x14ac:dyDescent="0.25">
      <c r="B1255" s="819"/>
      <c r="C1255" s="820"/>
      <c r="D1255" s="820"/>
      <c r="E1255" s="820"/>
      <c r="F1255" s="820"/>
      <c r="G1255" s="820"/>
      <c r="H1255" s="820"/>
      <c r="I1255" s="820"/>
      <c r="J1255" s="820"/>
      <c r="K1255" s="821"/>
      <c r="L1255" s="361"/>
      <c r="N1255" s="361"/>
    </row>
    <row r="1256" spans="2:14" ht="18.75" x14ac:dyDescent="0.2">
      <c r="B1256" s="368"/>
      <c r="C1256" s="369"/>
      <c r="D1256" s="370"/>
      <c r="E1256" s="370"/>
      <c r="F1256" s="370"/>
      <c r="G1256" s="368"/>
      <c r="H1256" s="369"/>
      <c r="I1256" s="370"/>
      <c r="J1256" s="370"/>
      <c r="K1256" s="370"/>
      <c r="L1256" s="361"/>
      <c r="N1256" s="361"/>
    </row>
    <row r="1257" spans="2:14" ht="15" x14ac:dyDescent="0.2">
      <c r="B1257" s="371"/>
      <c r="C1257" s="369"/>
      <c r="D1257" s="370"/>
      <c r="E1257" s="370"/>
      <c r="F1257" s="370"/>
      <c r="G1257" s="371"/>
      <c r="H1257" s="369"/>
      <c r="I1257" s="370"/>
      <c r="J1257" s="370"/>
      <c r="K1257" s="370"/>
      <c r="L1257" s="361"/>
      <c r="N1257" s="361"/>
    </row>
    <row r="1258" spans="2:14" x14ac:dyDescent="0.2">
      <c r="B1258" s="367"/>
      <c r="C1258" s="367"/>
      <c r="D1258" s="367"/>
      <c r="E1258" s="367"/>
      <c r="F1258" s="367"/>
      <c r="G1258" s="367"/>
      <c r="H1258" s="367"/>
      <c r="I1258" s="367"/>
      <c r="J1258" s="367"/>
      <c r="K1258" s="367"/>
      <c r="L1258" s="361"/>
      <c r="N1258" s="361"/>
    </row>
    <row r="1259" spans="2:14" x14ac:dyDescent="0.2">
      <c r="B1259" s="374"/>
      <c r="C1259" s="367"/>
      <c r="D1259" s="367"/>
      <c r="E1259" s="367"/>
      <c r="F1259" s="367"/>
      <c r="G1259" s="374"/>
      <c r="H1259" s="367"/>
      <c r="I1259" s="367"/>
      <c r="J1259" s="367"/>
      <c r="K1259" s="367"/>
      <c r="L1259" s="361"/>
      <c r="N1259" s="361"/>
    </row>
    <row r="1260" spans="2:14" x14ac:dyDescent="0.2">
      <c r="B1260" s="367"/>
      <c r="C1260" s="367"/>
      <c r="D1260" s="367"/>
      <c r="E1260" s="367"/>
      <c r="F1260" s="367"/>
      <c r="G1260" s="367"/>
      <c r="H1260" s="367"/>
      <c r="I1260" s="367"/>
      <c r="J1260" s="367"/>
      <c r="K1260" s="367"/>
      <c r="L1260" s="361"/>
      <c r="N1260" s="361"/>
    </row>
    <row r="1261" spans="2:14" x14ac:dyDescent="0.2">
      <c r="B1261" s="367"/>
      <c r="C1261" s="367"/>
      <c r="D1261" s="367"/>
      <c r="E1261" s="367"/>
      <c r="F1261" s="367"/>
      <c r="G1261" s="367"/>
      <c r="H1261" s="367"/>
      <c r="I1261" s="367"/>
      <c r="J1261" s="367"/>
      <c r="K1261" s="367"/>
      <c r="L1261" s="361"/>
      <c r="N1261" s="361"/>
    </row>
    <row r="1262" spans="2:14" x14ac:dyDescent="0.2">
      <c r="L1262" s="361"/>
      <c r="N1262" s="361"/>
    </row>
    <row r="1263" spans="2:14" x14ac:dyDescent="0.2">
      <c r="B1263" s="367"/>
      <c r="C1263" s="367"/>
      <c r="D1263" s="372"/>
      <c r="G1263" s="367"/>
      <c r="H1263" s="367"/>
      <c r="I1263" s="372"/>
      <c r="L1263" s="361"/>
      <c r="N1263" s="361"/>
    </row>
    <row r="1264" spans="2:14" ht="13.5" thickBot="1" x14ac:dyDescent="0.25">
      <c r="L1264" s="361"/>
      <c r="N1264" s="361"/>
    </row>
    <row r="1265" spans="2:14" ht="23.25" customHeight="1" thickBot="1" x14ac:dyDescent="0.25">
      <c r="B1265" s="819"/>
      <c r="C1265" s="820"/>
      <c r="D1265" s="820"/>
      <c r="E1265" s="820"/>
      <c r="F1265" s="820"/>
      <c r="G1265" s="820"/>
      <c r="H1265" s="820"/>
      <c r="I1265" s="820"/>
      <c r="J1265" s="820"/>
      <c r="K1265" s="821"/>
      <c r="L1265" s="361"/>
      <c r="N1265" s="361"/>
    </row>
    <row r="1266" spans="2:14" ht="18.75" x14ac:dyDescent="0.2">
      <c r="B1266" s="368"/>
      <c r="C1266" s="369"/>
      <c r="D1266" s="370"/>
      <c r="E1266" s="370"/>
      <c r="F1266" s="370"/>
      <c r="G1266" s="368"/>
      <c r="H1266" s="369"/>
      <c r="I1266" s="370"/>
      <c r="J1266" s="370"/>
      <c r="K1266" s="370"/>
      <c r="L1266" s="361"/>
      <c r="N1266" s="361"/>
    </row>
    <row r="1267" spans="2:14" ht="15" x14ac:dyDescent="0.2">
      <c r="B1267" s="371"/>
      <c r="C1267" s="369"/>
      <c r="D1267" s="370"/>
      <c r="E1267" s="370"/>
      <c r="F1267" s="370"/>
      <c r="G1267" s="371"/>
      <c r="H1267" s="369"/>
      <c r="I1267" s="370"/>
      <c r="J1267" s="370"/>
      <c r="K1267" s="370"/>
      <c r="L1267" s="361"/>
      <c r="N1267" s="361"/>
    </row>
    <row r="1268" spans="2:14" x14ac:dyDescent="0.2">
      <c r="B1268" s="367"/>
      <c r="C1268" s="367"/>
      <c r="D1268" s="367"/>
      <c r="E1268" s="367"/>
      <c r="F1268" s="367"/>
      <c r="G1268" s="367"/>
      <c r="H1268" s="367"/>
      <c r="I1268" s="367"/>
      <c r="J1268" s="367"/>
      <c r="K1268" s="367"/>
      <c r="L1268" s="361"/>
      <c r="N1268" s="361"/>
    </row>
    <row r="1269" spans="2:14" x14ac:dyDescent="0.2">
      <c r="B1269" s="374"/>
      <c r="C1269" s="367"/>
      <c r="D1269" s="367"/>
      <c r="E1269" s="367"/>
      <c r="F1269" s="367"/>
      <c r="G1269" s="374"/>
      <c r="H1269" s="367"/>
      <c r="I1269" s="367"/>
      <c r="J1269" s="367"/>
      <c r="K1269" s="367"/>
      <c r="L1269" s="361"/>
      <c r="N1269" s="361"/>
    </row>
    <row r="1270" spans="2:14" x14ac:dyDescent="0.2">
      <c r="B1270" s="367"/>
      <c r="C1270" s="367"/>
      <c r="D1270" s="367"/>
      <c r="E1270" s="367"/>
      <c r="F1270" s="367"/>
      <c r="G1270" s="367"/>
      <c r="H1270" s="367"/>
      <c r="I1270" s="367"/>
      <c r="J1270" s="367"/>
      <c r="K1270" s="367"/>
      <c r="L1270" s="361"/>
      <c r="N1270" s="361"/>
    </row>
    <row r="1271" spans="2:14" x14ac:dyDescent="0.2">
      <c r="B1271" s="367"/>
      <c r="C1271" s="367"/>
      <c r="D1271" s="367"/>
      <c r="E1271" s="367"/>
      <c r="F1271" s="367"/>
      <c r="G1271" s="367"/>
      <c r="H1271" s="367"/>
      <c r="I1271" s="367"/>
      <c r="J1271" s="367"/>
      <c r="K1271" s="367"/>
      <c r="L1271" s="361"/>
      <c r="N1271" s="361"/>
    </row>
    <row r="1272" spans="2:14" x14ac:dyDescent="0.2">
      <c r="L1272" s="361"/>
      <c r="N1272" s="361"/>
    </row>
    <row r="1273" spans="2:14" x14ac:dyDescent="0.2">
      <c r="B1273" s="367"/>
      <c r="C1273" s="367"/>
      <c r="D1273" s="372"/>
      <c r="G1273" s="367"/>
      <c r="H1273" s="367"/>
      <c r="I1273" s="372"/>
      <c r="L1273" s="361"/>
      <c r="N1273" s="361"/>
    </row>
    <row r="1274" spans="2:14" ht="13.5" thickBot="1" x14ac:dyDescent="0.25">
      <c r="L1274" s="361"/>
      <c r="N1274" s="361"/>
    </row>
    <row r="1275" spans="2:14" ht="23.25" customHeight="1" thickBot="1" x14ac:dyDescent="0.25">
      <c r="B1275" s="819"/>
      <c r="C1275" s="820"/>
      <c r="D1275" s="820"/>
      <c r="E1275" s="820"/>
      <c r="F1275" s="820"/>
      <c r="G1275" s="820"/>
      <c r="H1275" s="820"/>
      <c r="I1275" s="820"/>
      <c r="J1275" s="820"/>
      <c r="K1275" s="821"/>
      <c r="L1275" s="361"/>
      <c r="N1275" s="361"/>
    </row>
    <row r="1276" spans="2:14" ht="18.75" x14ac:dyDescent="0.2">
      <c r="B1276" s="368"/>
      <c r="C1276" s="369"/>
      <c r="D1276" s="370"/>
      <c r="E1276" s="370"/>
      <c r="F1276" s="370"/>
      <c r="G1276" s="368"/>
      <c r="H1276" s="369"/>
      <c r="I1276" s="370"/>
      <c r="J1276" s="370"/>
      <c r="K1276" s="370"/>
      <c r="L1276" s="361"/>
      <c r="N1276" s="361"/>
    </row>
    <row r="1277" spans="2:14" ht="15" x14ac:dyDescent="0.2">
      <c r="B1277" s="371"/>
      <c r="C1277" s="369"/>
      <c r="D1277" s="370"/>
      <c r="E1277" s="370"/>
      <c r="F1277" s="370"/>
      <c r="G1277" s="371"/>
      <c r="H1277" s="369"/>
      <c r="I1277" s="370"/>
      <c r="J1277" s="370"/>
      <c r="K1277" s="370"/>
      <c r="L1277" s="361"/>
      <c r="N1277" s="361"/>
    </row>
    <row r="1278" spans="2:14" x14ac:dyDescent="0.2">
      <c r="B1278" s="367"/>
      <c r="C1278" s="367"/>
      <c r="D1278" s="367"/>
      <c r="E1278" s="367"/>
      <c r="F1278" s="367"/>
      <c r="G1278" s="367"/>
      <c r="H1278" s="367"/>
      <c r="I1278" s="367"/>
      <c r="J1278" s="367"/>
      <c r="K1278" s="367"/>
      <c r="L1278" s="361"/>
      <c r="N1278" s="361"/>
    </row>
    <row r="1279" spans="2:14" x14ac:dyDescent="0.2">
      <c r="B1279" s="374"/>
      <c r="C1279" s="367"/>
      <c r="D1279" s="367"/>
      <c r="E1279" s="367"/>
      <c r="F1279" s="367"/>
      <c r="G1279" s="374"/>
      <c r="H1279" s="367"/>
      <c r="I1279" s="367"/>
      <c r="J1279" s="367"/>
      <c r="K1279" s="367"/>
      <c r="L1279" s="361"/>
      <c r="N1279" s="361"/>
    </row>
    <row r="1280" spans="2:14" x14ac:dyDescent="0.2">
      <c r="B1280" s="367"/>
      <c r="C1280" s="367"/>
      <c r="D1280" s="367"/>
      <c r="E1280" s="367"/>
      <c r="F1280" s="367"/>
      <c r="G1280" s="367"/>
      <c r="H1280" s="367"/>
      <c r="I1280" s="367"/>
      <c r="J1280" s="367"/>
      <c r="K1280" s="367"/>
      <c r="L1280" s="361"/>
      <c r="N1280" s="361"/>
    </row>
    <row r="1281" spans="2:14" x14ac:dyDescent="0.2">
      <c r="B1281" s="367"/>
      <c r="C1281" s="367"/>
      <c r="D1281" s="367"/>
      <c r="E1281" s="367"/>
      <c r="F1281" s="367"/>
      <c r="G1281" s="367"/>
      <c r="H1281" s="367"/>
      <c r="I1281" s="367"/>
      <c r="J1281" s="367"/>
      <c r="K1281" s="367"/>
      <c r="L1281" s="361"/>
      <c r="N1281" s="361"/>
    </row>
    <row r="1282" spans="2:14" x14ac:dyDescent="0.2">
      <c r="L1282" s="361"/>
      <c r="N1282" s="361"/>
    </row>
    <row r="1283" spans="2:14" x14ac:dyDescent="0.2">
      <c r="B1283" s="367"/>
      <c r="C1283" s="367"/>
      <c r="D1283" s="372"/>
      <c r="G1283" s="367"/>
      <c r="H1283" s="367"/>
      <c r="I1283" s="372"/>
      <c r="L1283" s="361"/>
      <c r="N1283" s="361"/>
    </row>
    <row r="1284" spans="2:14" x14ac:dyDescent="0.2">
      <c r="L1284" s="361"/>
      <c r="N1284" s="361"/>
    </row>
    <row r="1285" spans="2:14" ht="18.75" x14ac:dyDescent="0.2">
      <c r="B1285" s="368"/>
      <c r="C1285" s="369"/>
      <c r="D1285" s="370"/>
      <c r="E1285" s="370"/>
      <c r="F1285" s="370"/>
      <c r="G1285" s="368"/>
      <c r="H1285" s="369"/>
      <c r="I1285" s="370"/>
      <c r="J1285" s="370"/>
      <c r="K1285" s="370"/>
      <c r="L1285" s="361"/>
      <c r="N1285" s="361"/>
    </row>
    <row r="1286" spans="2:14" ht="15" x14ac:dyDescent="0.2">
      <c r="B1286" s="371"/>
      <c r="C1286" s="369"/>
      <c r="D1286" s="370"/>
      <c r="E1286" s="370"/>
      <c r="F1286" s="370"/>
      <c r="G1286" s="371"/>
      <c r="H1286" s="369"/>
      <c r="I1286" s="370"/>
      <c r="J1286" s="370"/>
      <c r="K1286" s="370"/>
      <c r="L1286" s="361"/>
      <c r="N1286" s="361"/>
    </row>
    <row r="1287" spans="2:14" x14ac:dyDescent="0.2">
      <c r="B1287" s="367"/>
      <c r="C1287" s="367"/>
      <c r="D1287" s="367"/>
      <c r="E1287" s="367"/>
      <c r="F1287" s="367"/>
      <c r="G1287" s="367"/>
      <c r="H1287" s="367"/>
      <c r="I1287" s="367"/>
      <c r="J1287" s="367"/>
      <c r="K1287" s="367"/>
      <c r="L1287" s="361"/>
      <c r="N1287" s="361"/>
    </row>
    <row r="1288" spans="2:14" ht="13.5" thickBot="1" x14ac:dyDescent="0.25">
      <c r="L1288" s="361"/>
      <c r="N1288" s="361"/>
    </row>
    <row r="1289" spans="2:14" ht="23.25" customHeight="1" thickBot="1" x14ac:dyDescent="0.25">
      <c r="B1289" s="819"/>
      <c r="C1289" s="820"/>
      <c r="D1289" s="820"/>
      <c r="E1289" s="820"/>
      <c r="F1289" s="820"/>
      <c r="G1289" s="820"/>
      <c r="H1289" s="820"/>
      <c r="I1289" s="820"/>
      <c r="J1289" s="820"/>
      <c r="K1289" s="821"/>
      <c r="L1289" s="361"/>
      <c r="N1289" s="361"/>
    </row>
    <row r="1290" spans="2:14" ht="18.75" x14ac:dyDescent="0.2">
      <c r="B1290" s="368"/>
      <c r="C1290" s="369"/>
      <c r="D1290" s="370"/>
      <c r="E1290" s="370"/>
      <c r="F1290" s="370"/>
      <c r="G1290" s="368"/>
      <c r="H1290" s="369"/>
      <c r="I1290" s="370"/>
      <c r="J1290" s="370"/>
      <c r="K1290" s="370"/>
      <c r="L1290" s="361"/>
      <c r="N1290" s="361"/>
    </row>
    <row r="1291" spans="2:14" ht="15" x14ac:dyDescent="0.2">
      <c r="B1291" s="371"/>
      <c r="C1291" s="369"/>
      <c r="D1291" s="370"/>
      <c r="E1291" s="370"/>
      <c r="F1291" s="370"/>
      <c r="G1291" s="371"/>
      <c r="H1291" s="369"/>
      <c r="I1291" s="370"/>
      <c r="J1291" s="370"/>
      <c r="K1291" s="370"/>
      <c r="L1291" s="361"/>
      <c r="N1291" s="361"/>
    </row>
    <row r="1292" spans="2:14" x14ac:dyDescent="0.2">
      <c r="B1292" s="367"/>
      <c r="C1292" s="367"/>
      <c r="D1292" s="367"/>
      <c r="E1292" s="367"/>
      <c r="F1292" s="367"/>
      <c r="G1292" s="367"/>
      <c r="H1292" s="367"/>
      <c r="I1292" s="367"/>
      <c r="J1292" s="367"/>
      <c r="K1292" s="367"/>
      <c r="L1292" s="361"/>
      <c r="N1292" s="361"/>
    </row>
    <row r="1293" spans="2:14" x14ac:dyDescent="0.2">
      <c r="B1293" s="374"/>
      <c r="C1293" s="367"/>
      <c r="D1293" s="367"/>
      <c r="E1293" s="367"/>
      <c r="F1293" s="367"/>
      <c r="G1293" s="374"/>
      <c r="H1293" s="367"/>
      <c r="I1293" s="367"/>
      <c r="J1293" s="367"/>
      <c r="K1293" s="367"/>
      <c r="L1293" s="361"/>
      <c r="N1293" s="361"/>
    </row>
    <row r="1294" spans="2:14" x14ac:dyDescent="0.2">
      <c r="B1294" s="367"/>
      <c r="C1294" s="367"/>
      <c r="D1294" s="367"/>
      <c r="E1294" s="367"/>
      <c r="F1294" s="367"/>
      <c r="G1294" s="367"/>
      <c r="H1294" s="367"/>
      <c r="I1294" s="367"/>
      <c r="J1294" s="367"/>
      <c r="K1294" s="367"/>
      <c r="L1294" s="361"/>
      <c r="N1294" s="361"/>
    </row>
    <row r="1295" spans="2:14" x14ac:dyDescent="0.2">
      <c r="B1295" s="367"/>
      <c r="C1295" s="367"/>
      <c r="D1295" s="367"/>
      <c r="E1295" s="367"/>
      <c r="F1295" s="367"/>
      <c r="G1295" s="367"/>
      <c r="H1295" s="367"/>
      <c r="I1295" s="367"/>
      <c r="J1295" s="367"/>
      <c r="K1295" s="367"/>
      <c r="L1295" s="361"/>
      <c r="N1295" s="361"/>
    </row>
    <row r="1296" spans="2:14" x14ac:dyDescent="0.2">
      <c r="L1296" s="361"/>
      <c r="N1296" s="361"/>
    </row>
    <row r="1297" spans="2:14" x14ac:dyDescent="0.2">
      <c r="B1297" s="367"/>
      <c r="C1297" s="367"/>
      <c r="D1297" s="372"/>
      <c r="G1297" s="367"/>
      <c r="H1297" s="367"/>
      <c r="I1297" s="372"/>
      <c r="L1297" s="361"/>
      <c r="N1297" s="361"/>
    </row>
    <row r="1298" spans="2:14" x14ac:dyDescent="0.2">
      <c r="L1298" s="361"/>
      <c r="N1298" s="361"/>
    </row>
    <row r="1299" spans="2:14" ht="18.75" x14ac:dyDescent="0.2">
      <c r="B1299" s="368"/>
      <c r="C1299" s="369"/>
      <c r="D1299" s="370"/>
      <c r="E1299" s="370"/>
      <c r="F1299" s="370"/>
      <c r="G1299" s="368"/>
      <c r="H1299" s="369"/>
      <c r="I1299" s="370"/>
      <c r="J1299" s="370"/>
      <c r="K1299" s="370"/>
      <c r="L1299" s="361"/>
      <c r="N1299" s="361"/>
    </row>
    <row r="1300" spans="2:14" ht="15" x14ac:dyDescent="0.2">
      <c r="B1300" s="371"/>
      <c r="C1300" s="369"/>
      <c r="D1300" s="370"/>
      <c r="E1300" s="370"/>
      <c r="F1300" s="370"/>
      <c r="G1300" s="371"/>
      <c r="H1300" s="369"/>
      <c r="I1300" s="370"/>
      <c r="J1300" s="370"/>
      <c r="K1300" s="370"/>
      <c r="L1300" s="361"/>
      <c r="N1300" s="361"/>
    </row>
    <row r="1301" spans="2:14" x14ac:dyDescent="0.2">
      <c r="B1301" s="367"/>
      <c r="C1301" s="367"/>
      <c r="D1301" s="367"/>
      <c r="E1301" s="367"/>
      <c r="F1301" s="367"/>
      <c r="G1301" s="367"/>
      <c r="H1301" s="367"/>
      <c r="I1301" s="367"/>
      <c r="J1301" s="367"/>
      <c r="K1301" s="367"/>
      <c r="L1301" s="361"/>
      <c r="N1301" s="361"/>
    </row>
    <row r="1302" spans="2:14" x14ac:dyDescent="0.2">
      <c r="B1302" s="374"/>
      <c r="C1302" s="367"/>
      <c r="D1302" s="367"/>
      <c r="E1302" s="367"/>
      <c r="F1302" s="367"/>
      <c r="G1302" s="374"/>
      <c r="H1302" s="367"/>
      <c r="I1302" s="367"/>
      <c r="J1302" s="367"/>
      <c r="K1302" s="367"/>
      <c r="L1302" s="361"/>
      <c r="N1302" s="361"/>
    </row>
    <row r="1303" spans="2:14" x14ac:dyDescent="0.2">
      <c r="B1303" s="367"/>
      <c r="C1303" s="367"/>
      <c r="D1303" s="367"/>
      <c r="E1303" s="367"/>
      <c r="F1303" s="367"/>
      <c r="G1303" s="367"/>
      <c r="H1303" s="367"/>
      <c r="I1303" s="367"/>
      <c r="J1303" s="367"/>
      <c r="K1303" s="367"/>
      <c r="L1303" s="361"/>
      <c r="N1303" s="361"/>
    </row>
    <row r="1304" spans="2:14" x14ac:dyDescent="0.2">
      <c r="B1304" s="367"/>
      <c r="C1304" s="367"/>
      <c r="D1304" s="367"/>
      <c r="E1304" s="367"/>
      <c r="F1304" s="367"/>
      <c r="G1304" s="367"/>
      <c r="H1304" s="367"/>
      <c r="I1304" s="367"/>
      <c r="J1304" s="367"/>
      <c r="K1304" s="367"/>
      <c r="L1304" s="361"/>
      <c r="N1304" s="361"/>
    </row>
    <row r="1305" spans="2:14" x14ac:dyDescent="0.2">
      <c r="L1305" s="361"/>
      <c r="N1305" s="361"/>
    </row>
    <row r="1306" spans="2:14" x14ac:dyDescent="0.2">
      <c r="B1306" s="367"/>
      <c r="C1306" s="367"/>
      <c r="D1306" s="372"/>
      <c r="G1306" s="367"/>
      <c r="H1306" s="367"/>
      <c r="I1306" s="372"/>
      <c r="L1306" s="361"/>
      <c r="N1306" s="361"/>
    </row>
    <row r="1307" spans="2:14" x14ac:dyDescent="0.2">
      <c r="L1307" s="361"/>
      <c r="N1307" s="361"/>
    </row>
    <row r="1308" spans="2:14" ht="18.75" x14ac:dyDescent="0.2">
      <c r="B1308" s="368"/>
      <c r="C1308" s="369"/>
      <c r="D1308" s="370"/>
      <c r="E1308" s="370"/>
      <c r="F1308" s="370"/>
      <c r="G1308" s="368"/>
      <c r="H1308" s="369"/>
      <c r="I1308" s="370"/>
      <c r="J1308" s="370"/>
      <c r="K1308" s="370"/>
      <c r="L1308" s="361"/>
      <c r="N1308" s="361"/>
    </row>
    <row r="1309" spans="2:14" ht="15" x14ac:dyDescent="0.2">
      <c r="B1309" s="371"/>
      <c r="C1309" s="369"/>
      <c r="D1309" s="370"/>
      <c r="E1309" s="370"/>
      <c r="F1309" s="370"/>
      <c r="G1309" s="371"/>
      <c r="H1309" s="369"/>
      <c r="I1309" s="370"/>
      <c r="J1309" s="370"/>
      <c r="K1309" s="370"/>
      <c r="L1309" s="361"/>
      <c r="N1309" s="361"/>
    </row>
    <row r="1310" spans="2:14" x14ac:dyDescent="0.2">
      <c r="B1310" s="367"/>
      <c r="C1310" s="367"/>
      <c r="D1310" s="367"/>
      <c r="E1310" s="367"/>
      <c r="F1310" s="367"/>
      <c r="G1310" s="367"/>
      <c r="H1310" s="367"/>
      <c r="I1310" s="367"/>
      <c r="J1310" s="367"/>
      <c r="K1310" s="367"/>
      <c r="L1310" s="361"/>
      <c r="N1310" s="361"/>
    </row>
    <row r="1311" spans="2:14" x14ac:dyDescent="0.2">
      <c r="B1311" s="374"/>
      <c r="C1311" s="367"/>
      <c r="D1311" s="367"/>
      <c r="E1311" s="367"/>
      <c r="F1311" s="367"/>
      <c r="G1311" s="374"/>
      <c r="H1311" s="367"/>
      <c r="I1311" s="367"/>
      <c r="J1311" s="367"/>
      <c r="K1311" s="367"/>
      <c r="L1311" s="361"/>
      <c r="N1311" s="361"/>
    </row>
    <row r="1312" spans="2:14" x14ac:dyDescent="0.2">
      <c r="B1312" s="367"/>
      <c r="C1312" s="367"/>
      <c r="D1312" s="367"/>
      <c r="E1312" s="367"/>
      <c r="F1312" s="367"/>
      <c r="G1312" s="367"/>
      <c r="H1312" s="367"/>
      <c r="I1312" s="367"/>
      <c r="J1312" s="367"/>
      <c r="K1312" s="367"/>
      <c r="L1312" s="361"/>
      <c r="N1312" s="361"/>
    </row>
    <row r="1313" spans="2:14" x14ac:dyDescent="0.2">
      <c r="B1313" s="367"/>
      <c r="C1313" s="367"/>
      <c r="D1313" s="367"/>
      <c r="E1313" s="367"/>
      <c r="F1313" s="367"/>
      <c r="G1313" s="367"/>
      <c r="H1313" s="367"/>
      <c r="I1313" s="367"/>
      <c r="J1313" s="367"/>
      <c r="K1313" s="367"/>
      <c r="L1313" s="361"/>
      <c r="N1313" s="361"/>
    </row>
    <row r="1314" spans="2:14" x14ac:dyDescent="0.2">
      <c r="L1314" s="361"/>
      <c r="N1314" s="361"/>
    </row>
    <row r="1315" spans="2:14" x14ac:dyDescent="0.2">
      <c r="B1315" s="367"/>
      <c r="C1315" s="367"/>
      <c r="D1315" s="372"/>
      <c r="G1315" s="367"/>
      <c r="H1315" s="367"/>
      <c r="I1315" s="372"/>
      <c r="L1315" s="361"/>
      <c r="N1315" s="361"/>
    </row>
    <row r="1316" spans="2:14" x14ac:dyDescent="0.2">
      <c r="L1316" s="361"/>
      <c r="N1316" s="361"/>
    </row>
    <row r="1317" spans="2:14" ht="18.75" x14ac:dyDescent="0.2">
      <c r="B1317" s="368"/>
      <c r="C1317" s="369"/>
      <c r="D1317" s="370"/>
      <c r="E1317" s="370"/>
      <c r="F1317" s="370"/>
      <c r="G1317" s="368"/>
      <c r="H1317" s="369"/>
      <c r="I1317" s="370"/>
      <c r="J1317" s="370"/>
      <c r="K1317" s="370"/>
      <c r="L1317" s="361"/>
      <c r="N1317" s="361"/>
    </row>
    <row r="1318" spans="2:14" ht="15" x14ac:dyDescent="0.2">
      <c r="B1318" s="371"/>
      <c r="C1318" s="369"/>
      <c r="D1318" s="370"/>
      <c r="E1318" s="370"/>
      <c r="F1318" s="370"/>
      <c r="G1318" s="371"/>
      <c r="H1318" s="369"/>
      <c r="I1318" s="370"/>
      <c r="J1318" s="370"/>
      <c r="K1318" s="370"/>
      <c r="L1318" s="361"/>
      <c r="N1318" s="361"/>
    </row>
    <row r="1319" spans="2:14" x14ac:dyDescent="0.2">
      <c r="B1319" s="367"/>
      <c r="C1319" s="367"/>
      <c r="D1319" s="367"/>
      <c r="E1319" s="367"/>
      <c r="F1319" s="367"/>
      <c r="G1319" s="367"/>
      <c r="H1319" s="367"/>
      <c r="I1319" s="367"/>
      <c r="J1319" s="367"/>
      <c r="K1319" s="367"/>
      <c r="L1319" s="361"/>
      <c r="N1319" s="361"/>
    </row>
    <row r="1320" spans="2:14" x14ac:dyDescent="0.2">
      <c r="B1320" s="374"/>
      <c r="C1320" s="367"/>
      <c r="D1320" s="367"/>
      <c r="E1320" s="367"/>
      <c r="F1320" s="367"/>
      <c r="G1320" s="374"/>
      <c r="H1320" s="367"/>
      <c r="I1320" s="367"/>
      <c r="J1320" s="367"/>
      <c r="K1320" s="367"/>
      <c r="L1320" s="361"/>
      <c r="N1320" s="361"/>
    </row>
    <row r="1321" spans="2:14" x14ac:dyDescent="0.2">
      <c r="B1321" s="367"/>
      <c r="C1321" s="367"/>
      <c r="D1321" s="367"/>
      <c r="E1321" s="367"/>
      <c r="F1321" s="367"/>
      <c r="G1321" s="367"/>
      <c r="H1321" s="367"/>
      <c r="I1321" s="367"/>
      <c r="J1321" s="367"/>
      <c r="K1321" s="367"/>
      <c r="L1321" s="361"/>
      <c r="N1321" s="361"/>
    </row>
    <row r="1322" spans="2:14" x14ac:dyDescent="0.2">
      <c r="B1322" s="367"/>
      <c r="C1322" s="367"/>
      <c r="D1322" s="367"/>
      <c r="E1322" s="367"/>
      <c r="F1322" s="367"/>
      <c r="G1322" s="367"/>
      <c r="H1322" s="367"/>
      <c r="I1322" s="367"/>
      <c r="J1322" s="367"/>
      <c r="K1322" s="367"/>
      <c r="L1322" s="361"/>
      <c r="N1322" s="361"/>
    </row>
    <row r="1323" spans="2:14" x14ac:dyDescent="0.2">
      <c r="L1323" s="361"/>
      <c r="N1323" s="361"/>
    </row>
    <row r="1324" spans="2:14" x14ac:dyDescent="0.2">
      <c r="B1324" s="367"/>
      <c r="C1324" s="367"/>
      <c r="D1324" s="372"/>
      <c r="G1324" s="367"/>
      <c r="H1324" s="367"/>
      <c r="I1324" s="372"/>
      <c r="L1324" s="361"/>
      <c r="N1324" s="361"/>
    </row>
    <row r="1325" spans="2:14" x14ac:dyDescent="0.2">
      <c r="L1325" s="361"/>
      <c r="N1325" s="361"/>
    </row>
    <row r="1326" spans="2:14" ht="18.75" x14ac:dyDescent="0.2">
      <c r="B1326" s="368"/>
      <c r="C1326" s="369"/>
      <c r="D1326" s="370"/>
      <c r="E1326" s="370"/>
      <c r="F1326" s="370"/>
      <c r="G1326" s="368"/>
      <c r="H1326" s="369"/>
      <c r="I1326" s="370"/>
      <c r="J1326" s="370"/>
      <c r="K1326" s="370"/>
      <c r="L1326" s="361"/>
      <c r="N1326" s="361"/>
    </row>
    <row r="1327" spans="2:14" ht="15" x14ac:dyDescent="0.2">
      <c r="B1327" s="371"/>
      <c r="C1327" s="369"/>
      <c r="D1327" s="370"/>
      <c r="E1327" s="370"/>
      <c r="F1327" s="370"/>
      <c r="G1327" s="371"/>
      <c r="H1327" s="369"/>
      <c r="I1327" s="370"/>
      <c r="J1327" s="370"/>
      <c r="K1327" s="370"/>
      <c r="L1327" s="361"/>
      <c r="N1327" s="361"/>
    </row>
    <row r="1328" spans="2:14" x14ac:dyDescent="0.2">
      <c r="B1328" s="367"/>
      <c r="C1328" s="367"/>
      <c r="D1328" s="367"/>
      <c r="E1328" s="367"/>
      <c r="F1328" s="367"/>
      <c r="G1328" s="367"/>
      <c r="H1328" s="367"/>
      <c r="I1328" s="367"/>
      <c r="J1328" s="367"/>
      <c r="K1328" s="367"/>
      <c r="L1328" s="361"/>
      <c r="N1328" s="361"/>
    </row>
    <row r="1329" spans="2:14" x14ac:dyDescent="0.2">
      <c r="B1329" s="374"/>
      <c r="C1329" s="367"/>
      <c r="D1329" s="367"/>
      <c r="E1329" s="367"/>
      <c r="F1329" s="367"/>
      <c r="G1329" s="374"/>
      <c r="H1329" s="367"/>
      <c r="I1329" s="367"/>
      <c r="J1329" s="367"/>
      <c r="K1329" s="367"/>
      <c r="L1329" s="361"/>
      <c r="N1329" s="361"/>
    </row>
    <row r="1330" spans="2:14" x14ac:dyDescent="0.2">
      <c r="B1330" s="367"/>
      <c r="C1330" s="367"/>
      <c r="D1330" s="367"/>
      <c r="E1330" s="367"/>
      <c r="F1330" s="367"/>
      <c r="G1330" s="367"/>
      <c r="H1330" s="367"/>
      <c r="I1330" s="367"/>
      <c r="J1330" s="367"/>
      <c r="K1330" s="367"/>
      <c r="L1330" s="361"/>
      <c r="N1330" s="361"/>
    </row>
    <row r="1331" spans="2:14" x14ac:dyDescent="0.2">
      <c r="B1331" s="367"/>
      <c r="C1331" s="367"/>
      <c r="D1331" s="367"/>
      <c r="E1331" s="367"/>
      <c r="F1331" s="367"/>
      <c r="G1331" s="367"/>
      <c r="H1331" s="367"/>
      <c r="I1331" s="367"/>
      <c r="J1331" s="367"/>
      <c r="K1331" s="367"/>
      <c r="L1331" s="361"/>
      <c r="N1331" s="361"/>
    </row>
    <row r="1332" spans="2:14" x14ac:dyDescent="0.2">
      <c r="L1332" s="361"/>
      <c r="N1332" s="361"/>
    </row>
    <row r="1333" spans="2:14" x14ac:dyDescent="0.2">
      <c r="B1333" s="367"/>
      <c r="C1333" s="367"/>
      <c r="D1333" s="372"/>
      <c r="G1333" s="367"/>
      <c r="H1333" s="367"/>
      <c r="I1333" s="372"/>
      <c r="L1333" s="361"/>
      <c r="N1333" s="361"/>
    </row>
    <row r="1334" spans="2:14" x14ac:dyDescent="0.2">
      <c r="L1334" s="361"/>
      <c r="N1334" s="361"/>
    </row>
    <row r="1335" spans="2:14" ht="18.75" x14ac:dyDescent="0.2">
      <c r="B1335" s="368"/>
      <c r="C1335" s="369"/>
      <c r="D1335" s="370"/>
      <c r="E1335" s="370"/>
      <c r="F1335" s="370"/>
      <c r="G1335" s="368"/>
      <c r="H1335" s="369"/>
      <c r="I1335" s="370"/>
      <c r="J1335" s="370"/>
      <c r="K1335" s="370"/>
      <c r="L1335" s="361"/>
      <c r="N1335" s="361"/>
    </row>
    <row r="1336" spans="2:14" ht="15" x14ac:dyDescent="0.2">
      <c r="B1336" s="371"/>
      <c r="C1336" s="369"/>
      <c r="D1336" s="370"/>
      <c r="E1336" s="370"/>
      <c r="F1336" s="370"/>
      <c r="G1336" s="371"/>
      <c r="H1336" s="369"/>
      <c r="I1336" s="370"/>
      <c r="J1336" s="370"/>
      <c r="K1336" s="370"/>
      <c r="L1336" s="361"/>
      <c r="N1336" s="361"/>
    </row>
    <row r="1337" spans="2:14" x14ac:dyDescent="0.2">
      <c r="B1337" s="367"/>
      <c r="C1337" s="367"/>
      <c r="D1337" s="367"/>
      <c r="E1337" s="367"/>
      <c r="F1337" s="367"/>
      <c r="G1337" s="367"/>
      <c r="H1337" s="367"/>
      <c r="I1337" s="367"/>
      <c r="J1337" s="367"/>
      <c r="K1337" s="367"/>
      <c r="L1337" s="361"/>
      <c r="N1337" s="361"/>
    </row>
    <row r="1338" spans="2:14" x14ac:dyDescent="0.2">
      <c r="B1338" s="374"/>
      <c r="C1338" s="367"/>
      <c r="D1338" s="367"/>
      <c r="E1338" s="367"/>
      <c r="F1338" s="367"/>
      <c r="G1338" s="374"/>
      <c r="H1338" s="367"/>
      <c r="I1338" s="367"/>
      <c r="J1338" s="367"/>
      <c r="K1338" s="367"/>
      <c r="L1338" s="361"/>
      <c r="N1338" s="361"/>
    </row>
    <row r="1339" spans="2:14" x14ac:dyDescent="0.2">
      <c r="B1339" s="367"/>
      <c r="C1339" s="367"/>
      <c r="D1339" s="367"/>
      <c r="E1339" s="367"/>
      <c r="F1339" s="367"/>
      <c r="G1339" s="367"/>
      <c r="H1339" s="367"/>
      <c r="I1339" s="367"/>
      <c r="J1339" s="367"/>
      <c r="K1339" s="367"/>
      <c r="L1339" s="361"/>
      <c r="N1339" s="361"/>
    </row>
    <row r="1340" spans="2:14" x14ac:dyDescent="0.2">
      <c r="B1340" s="367"/>
      <c r="C1340" s="367"/>
      <c r="D1340" s="367"/>
      <c r="E1340" s="367"/>
      <c r="F1340" s="367"/>
      <c r="G1340" s="367"/>
      <c r="H1340" s="367"/>
      <c r="I1340" s="367"/>
      <c r="J1340" s="367"/>
      <c r="K1340" s="367"/>
      <c r="L1340" s="361"/>
      <c r="N1340" s="361"/>
    </row>
    <row r="1341" spans="2:14" x14ac:dyDescent="0.2">
      <c r="L1341" s="361"/>
      <c r="N1341" s="361"/>
    </row>
    <row r="1342" spans="2:14" x14ac:dyDescent="0.2">
      <c r="B1342" s="367"/>
      <c r="C1342" s="367"/>
      <c r="D1342" s="372"/>
      <c r="G1342" s="367"/>
      <c r="H1342" s="367"/>
      <c r="I1342" s="372"/>
      <c r="L1342" s="361"/>
      <c r="N1342" s="361"/>
    </row>
    <row r="1343" spans="2:14" ht="13.5" thickBot="1" x14ac:dyDescent="0.25">
      <c r="L1343" s="361"/>
      <c r="N1343" s="361"/>
    </row>
    <row r="1344" spans="2:14" ht="23.25" customHeight="1" thickBot="1" x14ac:dyDescent="0.25">
      <c r="B1344" s="819"/>
      <c r="C1344" s="820"/>
      <c r="D1344" s="820"/>
      <c r="E1344" s="820"/>
      <c r="F1344" s="820"/>
      <c r="G1344" s="820"/>
      <c r="H1344" s="820"/>
      <c r="I1344" s="820"/>
      <c r="J1344" s="820"/>
      <c r="K1344" s="821"/>
      <c r="L1344" s="361"/>
      <c r="N1344" s="361"/>
    </row>
    <row r="1345" spans="2:14" ht="18.75" x14ac:dyDescent="0.2">
      <c r="B1345" s="368"/>
      <c r="C1345" s="369"/>
      <c r="D1345" s="370"/>
      <c r="E1345" s="370"/>
      <c r="F1345" s="370"/>
      <c r="G1345" s="368"/>
      <c r="H1345" s="369"/>
      <c r="I1345" s="370"/>
      <c r="J1345" s="370"/>
      <c r="K1345" s="370"/>
      <c r="L1345" s="361"/>
      <c r="N1345" s="361"/>
    </row>
    <row r="1346" spans="2:14" ht="15" x14ac:dyDescent="0.2">
      <c r="B1346" s="371"/>
      <c r="C1346" s="369"/>
      <c r="D1346" s="370"/>
      <c r="E1346" s="370"/>
      <c r="F1346" s="370"/>
      <c r="G1346" s="371"/>
      <c r="H1346" s="369"/>
      <c r="I1346" s="370"/>
      <c r="J1346" s="370"/>
      <c r="K1346" s="370"/>
      <c r="L1346" s="361"/>
      <c r="N1346" s="361"/>
    </row>
    <row r="1347" spans="2:14" x14ac:dyDescent="0.2">
      <c r="B1347" s="367"/>
      <c r="C1347" s="367"/>
      <c r="D1347" s="367"/>
      <c r="E1347" s="367"/>
      <c r="F1347" s="367"/>
      <c r="G1347" s="367"/>
      <c r="H1347" s="367"/>
      <c r="I1347" s="367"/>
      <c r="J1347" s="367"/>
      <c r="K1347" s="367"/>
      <c r="L1347" s="361"/>
      <c r="N1347" s="361"/>
    </row>
    <row r="1348" spans="2:14" x14ac:dyDescent="0.2">
      <c r="B1348" s="374"/>
      <c r="C1348" s="367"/>
      <c r="D1348" s="367"/>
      <c r="E1348" s="367"/>
      <c r="F1348" s="367"/>
      <c r="G1348" s="374"/>
      <c r="H1348" s="367"/>
      <c r="I1348" s="367"/>
      <c r="J1348" s="367"/>
      <c r="K1348" s="367"/>
      <c r="L1348" s="361"/>
      <c r="N1348" s="361"/>
    </row>
    <row r="1349" spans="2:14" x14ac:dyDescent="0.2">
      <c r="B1349" s="367"/>
      <c r="C1349" s="367"/>
      <c r="D1349" s="367"/>
      <c r="E1349" s="367"/>
      <c r="F1349" s="367"/>
      <c r="G1349" s="367"/>
      <c r="H1349" s="367"/>
      <c r="I1349" s="367"/>
      <c r="J1349" s="367"/>
      <c r="K1349" s="367"/>
      <c r="L1349" s="361"/>
      <c r="N1349" s="361"/>
    </row>
    <row r="1350" spans="2:14" x14ac:dyDescent="0.2">
      <c r="B1350" s="367"/>
      <c r="C1350" s="367"/>
      <c r="D1350" s="367"/>
      <c r="E1350" s="367"/>
      <c r="F1350" s="367"/>
      <c r="G1350" s="367"/>
      <c r="H1350" s="367"/>
      <c r="I1350" s="367"/>
      <c r="J1350" s="367"/>
      <c r="K1350" s="367"/>
      <c r="L1350" s="361"/>
      <c r="N1350" s="361"/>
    </row>
    <row r="1351" spans="2:14" x14ac:dyDescent="0.2">
      <c r="L1351" s="361"/>
      <c r="N1351" s="361"/>
    </row>
    <row r="1352" spans="2:14" x14ac:dyDescent="0.2">
      <c r="B1352" s="367"/>
      <c r="C1352" s="367"/>
      <c r="D1352" s="372"/>
      <c r="G1352" s="367"/>
      <c r="H1352" s="367"/>
      <c r="I1352" s="372"/>
      <c r="L1352" s="361"/>
      <c r="N1352" s="361"/>
    </row>
    <row r="1353" spans="2:14" ht="13.5" thickBot="1" x14ac:dyDescent="0.25">
      <c r="L1353" s="361"/>
      <c r="N1353" s="361"/>
    </row>
    <row r="1354" spans="2:14" ht="23.25" customHeight="1" thickBot="1" x14ac:dyDescent="0.25">
      <c r="B1354" s="819"/>
      <c r="C1354" s="820"/>
      <c r="D1354" s="820"/>
      <c r="E1354" s="820"/>
      <c r="F1354" s="820"/>
      <c r="G1354" s="820"/>
      <c r="H1354" s="820"/>
      <c r="I1354" s="820"/>
      <c r="J1354" s="820"/>
      <c r="K1354" s="821"/>
      <c r="L1354" s="361"/>
      <c r="N1354" s="361"/>
    </row>
    <row r="1355" spans="2:14" ht="18.75" x14ac:dyDescent="0.2">
      <c r="B1355" s="368"/>
      <c r="C1355" s="369"/>
      <c r="D1355" s="370"/>
      <c r="E1355" s="370"/>
      <c r="F1355" s="370"/>
      <c r="G1355" s="368"/>
      <c r="H1355" s="368"/>
      <c r="L1355" s="361"/>
      <c r="N1355" s="361"/>
    </row>
    <row r="1356" spans="2:14" ht="15" x14ac:dyDescent="0.2">
      <c r="B1356" s="371"/>
      <c r="C1356" s="369"/>
      <c r="D1356" s="370"/>
      <c r="E1356" s="370"/>
      <c r="F1356" s="370"/>
      <c r="G1356" s="371"/>
      <c r="H1356" s="371"/>
      <c r="L1356" s="361"/>
      <c r="N1356" s="361"/>
    </row>
    <row r="1357" spans="2:14" x14ac:dyDescent="0.2">
      <c r="B1357" s="367"/>
      <c r="C1357" s="367"/>
      <c r="D1357" s="367"/>
      <c r="E1357" s="367"/>
      <c r="F1357" s="367"/>
      <c r="G1357" s="367"/>
      <c r="H1357" s="367"/>
      <c r="L1357" s="361"/>
      <c r="N1357" s="361"/>
    </row>
    <row r="1358" spans="2:14" x14ac:dyDescent="0.2">
      <c r="B1358" s="367"/>
      <c r="C1358" s="367"/>
      <c r="D1358" s="367"/>
      <c r="E1358" s="367"/>
      <c r="F1358" s="367"/>
      <c r="G1358" s="374"/>
      <c r="H1358" s="367"/>
      <c r="L1358" s="361"/>
      <c r="N1358" s="361"/>
    </row>
    <row r="1359" spans="2:14" x14ac:dyDescent="0.2">
      <c r="B1359" s="367"/>
      <c r="C1359" s="367"/>
      <c r="D1359" s="367"/>
      <c r="E1359" s="367"/>
      <c r="F1359" s="367"/>
      <c r="G1359" s="367"/>
      <c r="H1359" s="367"/>
      <c r="L1359" s="361"/>
      <c r="N1359" s="361"/>
    </row>
    <row r="1360" spans="2:14" x14ac:dyDescent="0.2">
      <c r="B1360" s="367"/>
      <c r="C1360" s="367"/>
      <c r="D1360" s="367"/>
      <c r="E1360" s="367"/>
      <c r="F1360" s="367"/>
      <c r="G1360" s="367"/>
      <c r="H1360" s="367"/>
      <c r="L1360" s="361"/>
      <c r="N1360" s="361"/>
    </row>
    <row r="1361" spans="2:14" x14ac:dyDescent="0.2">
      <c r="L1361" s="361"/>
      <c r="N1361" s="361"/>
    </row>
    <row r="1362" spans="2:14" x14ac:dyDescent="0.2">
      <c r="B1362" s="367"/>
      <c r="C1362" s="367"/>
      <c r="D1362" s="372"/>
      <c r="G1362" s="367"/>
      <c r="H1362" s="367"/>
      <c r="I1362" s="372"/>
      <c r="L1362" s="361"/>
      <c r="N1362" s="361"/>
    </row>
    <row r="1363" spans="2:14" ht="13.5" thickBot="1" x14ac:dyDescent="0.25">
      <c r="B1363" s="367"/>
      <c r="C1363" s="367"/>
      <c r="D1363" s="372"/>
      <c r="G1363" s="367"/>
      <c r="H1363" s="367"/>
      <c r="I1363" s="372"/>
      <c r="L1363" s="361"/>
      <c r="N1363" s="361"/>
    </row>
    <row r="1364" spans="2:14" ht="23.25" customHeight="1" thickBot="1" x14ac:dyDescent="0.25">
      <c r="B1364" s="819"/>
      <c r="C1364" s="820"/>
      <c r="D1364" s="820"/>
      <c r="E1364" s="820"/>
      <c r="F1364" s="820"/>
      <c r="G1364" s="820"/>
      <c r="H1364" s="820"/>
      <c r="I1364" s="820"/>
      <c r="J1364" s="820"/>
      <c r="K1364" s="821"/>
      <c r="L1364" s="361"/>
      <c r="N1364" s="361"/>
    </row>
    <row r="1365" spans="2:14" ht="18.75" x14ac:dyDescent="0.2">
      <c r="B1365" s="368"/>
      <c r="C1365" s="369"/>
      <c r="D1365" s="370"/>
      <c r="E1365" s="370"/>
      <c r="F1365" s="370"/>
      <c r="G1365" s="368"/>
      <c r="H1365" s="369"/>
      <c r="I1365" s="370"/>
      <c r="J1365" s="370"/>
      <c r="K1365" s="370"/>
      <c r="L1365" s="361"/>
      <c r="N1365" s="361"/>
    </row>
    <row r="1366" spans="2:14" ht="15" x14ac:dyDescent="0.2">
      <c r="B1366" s="371"/>
      <c r="C1366" s="369"/>
      <c r="D1366" s="370"/>
      <c r="E1366" s="370"/>
      <c r="F1366" s="370"/>
      <c r="G1366" s="371"/>
      <c r="H1366" s="369"/>
      <c r="I1366" s="370"/>
      <c r="J1366" s="370"/>
      <c r="K1366" s="370"/>
      <c r="L1366" s="361"/>
      <c r="N1366" s="361"/>
    </row>
    <row r="1367" spans="2:14" x14ac:dyDescent="0.2">
      <c r="B1367" s="367"/>
      <c r="C1367" s="367"/>
      <c r="D1367" s="367"/>
      <c r="E1367" s="367"/>
      <c r="F1367" s="367"/>
      <c r="G1367" s="367"/>
      <c r="H1367" s="367"/>
      <c r="I1367" s="367"/>
      <c r="J1367" s="367"/>
      <c r="K1367" s="367"/>
      <c r="L1367" s="361"/>
      <c r="N1367" s="361"/>
    </row>
    <row r="1368" spans="2:14" x14ac:dyDescent="0.2">
      <c r="B1368" s="374"/>
      <c r="C1368" s="367"/>
      <c r="D1368" s="367"/>
      <c r="E1368" s="367"/>
      <c r="F1368" s="367"/>
      <c r="G1368" s="374"/>
      <c r="H1368" s="367"/>
      <c r="I1368" s="367"/>
      <c r="J1368" s="367"/>
      <c r="K1368" s="367"/>
      <c r="L1368" s="361"/>
      <c r="N1368" s="361"/>
    </row>
    <row r="1369" spans="2:14" x14ac:dyDescent="0.2">
      <c r="B1369" s="367"/>
      <c r="C1369" s="367"/>
      <c r="D1369" s="367"/>
      <c r="E1369" s="367"/>
      <c r="F1369" s="367"/>
      <c r="G1369" s="367"/>
      <c r="H1369" s="367"/>
      <c r="I1369" s="367"/>
      <c r="J1369" s="367"/>
      <c r="K1369" s="367"/>
      <c r="L1369" s="361"/>
      <c r="N1369" s="361"/>
    </row>
    <row r="1370" spans="2:14" x14ac:dyDescent="0.2">
      <c r="B1370" s="367"/>
      <c r="C1370" s="367"/>
      <c r="D1370" s="367"/>
      <c r="E1370" s="367"/>
      <c r="F1370" s="367"/>
      <c r="G1370" s="367"/>
      <c r="H1370" s="367"/>
      <c r="I1370" s="367"/>
      <c r="J1370" s="367"/>
      <c r="K1370" s="367"/>
      <c r="L1370" s="361"/>
      <c r="N1370" s="361"/>
    </row>
    <row r="1371" spans="2:14" x14ac:dyDescent="0.2">
      <c r="L1371" s="361"/>
      <c r="N1371" s="361"/>
    </row>
    <row r="1372" spans="2:14" x14ac:dyDescent="0.2">
      <c r="B1372" s="367"/>
      <c r="C1372" s="367"/>
      <c r="D1372" s="372"/>
      <c r="G1372" s="367"/>
      <c r="H1372" s="367"/>
      <c r="I1372" s="372"/>
      <c r="L1372" s="361"/>
      <c r="N1372" s="361"/>
    </row>
    <row r="1373" spans="2:14" x14ac:dyDescent="0.2">
      <c r="L1373" s="361"/>
      <c r="N1373" s="361"/>
    </row>
    <row r="1374" spans="2:14" ht="18.75" x14ac:dyDescent="0.2">
      <c r="B1374" s="368"/>
      <c r="C1374" s="369"/>
      <c r="D1374" s="370"/>
      <c r="E1374" s="370"/>
      <c r="F1374" s="370"/>
      <c r="G1374" s="368"/>
      <c r="H1374" s="369"/>
      <c r="I1374" s="370"/>
      <c r="J1374" s="370"/>
      <c r="K1374" s="370"/>
      <c r="L1374" s="361"/>
      <c r="N1374" s="361"/>
    </row>
    <row r="1375" spans="2:14" ht="15" x14ac:dyDescent="0.2">
      <c r="B1375" s="371"/>
      <c r="C1375" s="369"/>
      <c r="D1375" s="370"/>
      <c r="E1375" s="370"/>
      <c r="F1375" s="370"/>
      <c r="G1375" s="371"/>
      <c r="H1375" s="369"/>
      <c r="I1375" s="370"/>
      <c r="J1375" s="370"/>
      <c r="K1375" s="370"/>
      <c r="L1375" s="361"/>
      <c r="N1375" s="361"/>
    </row>
    <row r="1376" spans="2:14" x14ac:dyDescent="0.2">
      <c r="B1376" s="367"/>
      <c r="C1376" s="367"/>
      <c r="D1376" s="367"/>
      <c r="E1376" s="367"/>
      <c r="F1376" s="367"/>
      <c r="G1376" s="367"/>
      <c r="H1376" s="367"/>
      <c r="I1376" s="367"/>
      <c r="J1376" s="367"/>
      <c r="K1376" s="367"/>
      <c r="L1376" s="361"/>
      <c r="N1376" s="361"/>
    </row>
    <row r="1377" spans="2:14" x14ac:dyDescent="0.2">
      <c r="B1377" s="374"/>
      <c r="C1377" s="367"/>
      <c r="D1377" s="367"/>
      <c r="E1377" s="367"/>
      <c r="F1377" s="367"/>
      <c r="G1377" s="374"/>
      <c r="H1377" s="367"/>
      <c r="I1377" s="367"/>
      <c r="J1377" s="367"/>
      <c r="K1377" s="367"/>
      <c r="L1377" s="361"/>
      <c r="N1377" s="361"/>
    </row>
    <row r="1378" spans="2:14" x14ac:dyDescent="0.2">
      <c r="B1378" s="367"/>
      <c r="C1378" s="367"/>
      <c r="D1378" s="367"/>
      <c r="E1378" s="367"/>
      <c r="F1378" s="367"/>
      <c r="G1378" s="367"/>
      <c r="H1378" s="367"/>
      <c r="I1378" s="367"/>
      <c r="J1378" s="367"/>
      <c r="K1378" s="367"/>
      <c r="L1378" s="361"/>
      <c r="N1378" s="361"/>
    </row>
    <row r="1379" spans="2:14" x14ac:dyDescent="0.2">
      <c r="B1379" s="367"/>
      <c r="C1379" s="367"/>
      <c r="D1379" s="367"/>
      <c r="E1379" s="367"/>
      <c r="F1379" s="367"/>
      <c r="G1379" s="367"/>
      <c r="H1379" s="367"/>
      <c r="I1379" s="367"/>
      <c r="J1379" s="367"/>
      <c r="K1379" s="367"/>
      <c r="L1379" s="361"/>
      <c r="N1379" s="361"/>
    </row>
    <row r="1380" spans="2:14" x14ac:dyDescent="0.2">
      <c r="L1380" s="361"/>
      <c r="N1380" s="361"/>
    </row>
    <row r="1381" spans="2:14" x14ac:dyDescent="0.2">
      <c r="B1381" s="367"/>
      <c r="C1381" s="367"/>
      <c r="D1381" s="372"/>
      <c r="G1381" s="367"/>
      <c r="H1381" s="367"/>
      <c r="I1381" s="372"/>
      <c r="L1381" s="361"/>
      <c r="N1381" s="361"/>
    </row>
    <row r="1382" spans="2:14" ht="13.5" thickBot="1" x14ac:dyDescent="0.25">
      <c r="L1382" s="361"/>
      <c r="N1382" s="361"/>
    </row>
    <row r="1383" spans="2:14" ht="23.25" customHeight="1" thickBot="1" x14ac:dyDescent="0.25">
      <c r="B1383" s="819"/>
      <c r="C1383" s="820"/>
      <c r="D1383" s="820"/>
      <c r="E1383" s="820"/>
      <c r="F1383" s="820"/>
      <c r="G1383" s="820"/>
      <c r="H1383" s="820"/>
      <c r="I1383" s="820"/>
      <c r="J1383" s="820"/>
      <c r="K1383" s="821"/>
      <c r="L1383" s="361"/>
      <c r="N1383" s="361"/>
    </row>
    <row r="1384" spans="2:14" ht="18.75" x14ac:dyDescent="0.2">
      <c r="B1384" s="368"/>
      <c r="C1384" s="369"/>
      <c r="D1384" s="370"/>
      <c r="E1384" s="370"/>
      <c r="F1384" s="370"/>
      <c r="G1384" s="368"/>
      <c r="H1384" s="369"/>
      <c r="I1384" s="370"/>
      <c r="J1384" s="370"/>
      <c r="K1384" s="370"/>
      <c r="L1384" s="361"/>
      <c r="N1384" s="361"/>
    </row>
    <row r="1385" spans="2:14" ht="15" x14ac:dyDescent="0.2">
      <c r="B1385" s="371"/>
      <c r="C1385" s="369"/>
      <c r="D1385" s="370"/>
      <c r="E1385" s="370"/>
      <c r="F1385" s="370"/>
      <c r="G1385" s="371"/>
      <c r="H1385" s="369"/>
      <c r="I1385" s="370"/>
      <c r="J1385" s="370"/>
      <c r="K1385" s="370"/>
      <c r="L1385" s="361"/>
      <c r="N1385" s="361"/>
    </row>
    <row r="1386" spans="2:14" x14ac:dyDescent="0.2">
      <c r="B1386" s="367"/>
      <c r="C1386" s="367"/>
      <c r="D1386" s="367"/>
      <c r="E1386" s="367"/>
      <c r="F1386" s="367"/>
      <c r="G1386" s="367"/>
      <c r="H1386" s="367"/>
      <c r="I1386" s="367"/>
      <c r="J1386" s="367"/>
      <c r="K1386" s="367"/>
      <c r="L1386" s="361"/>
      <c r="N1386" s="361"/>
    </row>
    <row r="1387" spans="2:14" x14ac:dyDescent="0.2">
      <c r="B1387" s="374"/>
      <c r="C1387" s="367"/>
      <c r="D1387" s="367"/>
      <c r="E1387" s="367"/>
      <c r="F1387" s="367"/>
      <c r="G1387" s="374"/>
      <c r="H1387" s="367"/>
      <c r="I1387" s="367"/>
      <c r="J1387" s="367"/>
      <c r="K1387" s="367"/>
      <c r="L1387" s="361"/>
      <c r="N1387" s="361"/>
    </row>
    <row r="1388" spans="2:14" x14ac:dyDescent="0.2">
      <c r="B1388" s="367"/>
      <c r="C1388" s="367"/>
      <c r="D1388" s="367"/>
      <c r="E1388" s="367"/>
      <c r="F1388" s="367"/>
      <c r="G1388" s="367"/>
      <c r="H1388" s="367"/>
      <c r="I1388" s="367"/>
      <c r="J1388" s="367"/>
      <c r="K1388" s="367"/>
      <c r="L1388" s="361"/>
      <c r="N1388" s="361"/>
    </row>
    <row r="1389" spans="2:14" x14ac:dyDescent="0.2">
      <c r="B1389" s="367"/>
      <c r="C1389" s="367"/>
      <c r="D1389" s="367"/>
      <c r="E1389" s="367"/>
      <c r="F1389" s="367"/>
      <c r="G1389" s="367"/>
      <c r="H1389" s="367"/>
      <c r="I1389" s="367"/>
      <c r="J1389" s="367"/>
      <c r="K1389" s="367"/>
      <c r="L1389" s="361"/>
      <c r="N1389" s="361"/>
    </row>
    <row r="1390" spans="2:14" x14ac:dyDescent="0.2">
      <c r="L1390" s="361"/>
      <c r="N1390" s="361"/>
    </row>
    <row r="1391" spans="2:14" x14ac:dyDescent="0.2">
      <c r="B1391" s="367"/>
      <c r="C1391" s="367"/>
      <c r="D1391" s="372"/>
      <c r="G1391" s="367"/>
      <c r="H1391" s="367"/>
      <c r="I1391" s="372"/>
      <c r="L1391" s="361"/>
      <c r="N1391" s="361"/>
    </row>
    <row r="1392" spans="2:14" x14ac:dyDescent="0.2">
      <c r="L1392" s="361"/>
      <c r="N1392" s="361"/>
    </row>
    <row r="1393" spans="2:14" ht="18.75" x14ac:dyDescent="0.2">
      <c r="B1393" s="368"/>
      <c r="C1393" s="369"/>
      <c r="D1393" s="370"/>
      <c r="E1393" s="370"/>
      <c r="F1393" s="370"/>
      <c r="G1393" s="368"/>
      <c r="H1393" s="369"/>
      <c r="I1393" s="370"/>
      <c r="J1393" s="370"/>
      <c r="K1393" s="370"/>
      <c r="L1393" s="361"/>
      <c r="N1393" s="361"/>
    </row>
    <row r="1394" spans="2:14" ht="15" x14ac:dyDescent="0.2">
      <c r="B1394" s="371"/>
      <c r="C1394" s="369"/>
      <c r="D1394" s="370"/>
      <c r="E1394" s="370"/>
      <c r="F1394" s="370"/>
      <c r="G1394" s="371"/>
      <c r="H1394" s="369"/>
      <c r="I1394" s="370"/>
      <c r="J1394" s="370"/>
      <c r="K1394" s="370"/>
      <c r="L1394" s="361"/>
      <c r="N1394" s="361"/>
    </row>
    <row r="1395" spans="2:14" x14ac:dyDescent="0.2">
      <c r="B1395" s="367"/>
      <c r="C1395" s="367"/>
      <c r="D1395" s="367"/>
      <c r="E1395" s="367"/>
      <c r="F1395" s="367"/>
      <c r="G1395" s="367"/>
      <c r="H1395" s="367"/>
      <c r="I1395" s="367"/>
      <c r="J1395" s="367"/>
      <c r="K1395" s="367"/>
      <c r="L1395" s="361"/>
      <c r="N1395" s="361"/>
    </row>
    <row r="1396" spans="2:14" x14ac:dyDescent="0.2">
      <c r="B1396" s="374"/>
      <c r="C1396" s="367"/>
      <c r="D1396" s="367"/>
      <c r="E1396" s="367"/>
      <c r="F1396" s="367"/>
      <c r="G1396" s="374"/>
      <c r="H1396" s="367"/>
      <c r="I1396" s="367"/>
      <c r="J1396" s="367"/>
      <c r="K1396" s="367"/>
      <c r="L1396" s="361"/>
      <c r="N1396" s="361"/>
    </row>
    <row r="1397" spans="2:14" x14ac:dyDescent="0.2">
      <c r="B1397" s="367"/>
      <c r="C1397" s="367"/>
      <c r="D1397" s="367"/>
      <c r="E1397" s="367"/>
      <c r="F1397" s="367"/>
      <c r="G1397" s="367"/>
      <c r="H1397" s="367"/>
      <c r="I1397" s="367"/>
      <c r="J1397" s="367"/>
      <c r="K1397" s="367"/>
      <c r="L1397" s="361"/>
      <c r="N1397" s="361"/>
    </row>
    <row r="1398" spans="2:14" x14ac:dyDescent="0.2">
      <c r="B1398" s="367"/>
      <c r="C1398" s="367"/>
      <c r="D1398" s="367"/>
      <c r="E1398" s="367"/>
      <c r="F1398" s="367"/>
      <c r="G1398" s="367"/>
      <c r="H1398" s="367"/>
      <c r="I1398" s="367"/>
      <c r="J1398" s="367"/>
      <c r="K1398" s="367"/>
      <c r="L1398" s="361"/>
      <c r="N1398" s="361"/>
    </row>
    <row r="1399" spans="2:14" x14ac:dyDescent="0.2">
      <c r="L1399" s="361"/>
      <c r="N1399" s="361"/>
    </row>
    <row r="1400" spans="2:14" x14ac:dyDescent="0.2">
      <c r="B1400" s="367"/>
      <c r="C1400" s="367"/>
      <c r="D1400" s="372"/>
      <c r="G1400" s="367"/>
      <c r="H1400" s="367"/>
      <c r="I1400" s="372"/>
      <c r="L1400" s="361"/>
      <c r="N1400" s="361"/>
    </row>
    <row r="1401" spans="2:14" x14ac:dyDescent="0.2">
      <c r="B1401" s="367"/>
      <c r="C1401" s="367"/>
      <c r="D1401" s="372"/>
      <c r="G1401" s="367"/>
      <c r="H1401" s="367"/>
      <c r="I1401" s="372"/>
      <c r="L1401" s="361"/>
      <c r="N1401" s="361"/>
    </row>
    <row r="1402" spans="2:14" ht="13.5" thickBot="1" x14ac:dyDescent="0.25">
      <c r="L1402" s="361"/>
      <c r="N1402" s="361"/>
    </row>
    <row r="1403" spans="2:14" ht="23.25" customHeight="1" thickBot="1" x14ac:dyDescent="0.25">
      <c r="B1403" s="819"/>
      <c r="C1403" s="820"/>
      <c r="D1403" s="820"/>
      <c r="E1403" s="820"/>
      <c r="F1403" s="820"/>
      <c r="G1403" s="820"/>
      <c r="H1403" s="820"/>
      <c r="I1403" s="820"/>
      <c r="J1403" s="820"/>
      <c r="K1403" s="821"/>
      <c r="L1403" s="361"/>
      <c r="N1403" s="361"/>
    </row>
    <row r="1404" spans="2:14" ht="18.75" x14ac:dyDescent="0.2">
      <c r="B1404" s="368"/>
      <c r="C1404" s="369"/>
      <c r="D1404" s="370"/>
      <c r="E1404" s="370"/>
      <c r="F1404" s="370"/>
      <c r="G1404" s="368"/>
      <c r="H1404" s="368"/>
      <c r="L1404" s="361"/>
      <c r="N1404" s="361"/>
    </row>
    <row r="1405" spans="2:14" ht="15" x14ac:dyDescent="0.2">
      <c r="B1405" s="371"/>
      <c r="C1405" s="369"/>
      <c r="D1405" s="370"/>
      <c r="E1405" s="370"/>
      <c r="F1405" s="370"/>
      <c r="G1405" s="371"/>
      <c r="H1405" s="371"/>
      <c r="L1405" s="361"/>
      <c r="N1405" s="361"/>
    </row>
    <row r="1406" spans="2:14" x14ac:dyDescent="0.2">
      <c r="B1406" s="367"/>
      <c r="C1406" s="367"/>
      <c r="D1406" s="367"/>
      <c r="E1406" s="367"/>
      <c r="F1406" s="367"/>
      <c r="G1406" s="367"/>
      <c r="H1406" s="367"/>
      <c r="L1406" s="361"/>
      <c r="N1406" s="361"/>
    </row>
    <row r="1407" spans="2:14" x14ac:dyDescent="0.2">
      <c r="B1407" s="367"/>
      <c r="C1407" s="367"/>
      <c r="D1407" s="367"/>
      <c r="E1407" s="367"/>
      <c r="F1407" s="367"/>
      <c r="G1407" s="374"/>
      <c r="H1407" s="367"/>
      <c r="L1407" s="361"/>
      <c r="N1407" s="361"/>
    </row>
    <row r="1408" spans="2:14" x14ac:dyDescent="0.2">
      <c r="B1408" s="367"/>
      <c r="C1408" s="367"/>
      <c r="D1408" s="367"/>
      <c r="E1408" s="367"/>
      <c r="F1408" s="367"/>
      <c r="G1408" s="367"/>
      <c r="H1408" s="367"/>
      <c r="L1408" s="361"/>
      <c r="N1408" s="361"/>
    </row>
    <row r="1409" spans="2:14" x14ac:dyDescent="0.2">
      <c r="B1409" s="367"/>
      <c r="C1409" s="367"/>
      <c r="D1409" s="367"/>
      <c r="E1409" s="367"/>
      <c r="F1409" s="367"/>
      <c r="G1409" s="367"/>
      <c r="H1409" s="367"/>
      <c r="L1409" s="361"/>
      <c r="N1409" s="361"/>
    </row>
    <row r="1410" spans="2:14" x14ac:dyDescent="0.2">
      <c r="L1410" s="361"/>
      <c r="N1410" s="361"/>
    </row>
    <row r="1411" spans="2:14" x14ac:dyDescent="0.2">
      <c r="B1411" s="367"/>
      <c r="C1411" s="367"/>
      <c r="D1411" s="372"/>
      <c r="G1411" s="367"/>
      <c r="H1411" s="367"/>
      <c r="I1411" s="372"/>
      <c r="L1411" s="361"/>
      <c r="N1411" s="361"/>
    </row>
    <row r="1412" spans="2:14" ht="13.5" thickBot="1" x14ac:dyDescent="0.25">
      <c r="B1412" s="367"/>
      <c r="C1412" s="367"/>
      <c r="D1412" s="372"/>
      <c r="G1412" s="367"/>
      <c r="H1412" s="367"/>
      <c r="I1412" s="372"/>
      <c r="L1412" s="361"/>
      <c r="N1412" s="361"/>
    </row>
    <row r="1413" spans="2:14" ht="23.25" customHeight="1" thickBot="1" x14ac:dyDescent="0.25">
      <c r="B1413" s="819"/>
      <c r="C1413" s="820"/>
      <c r="D1413" s="820"/>
      <c r="E1413" s="820"/>
      <c r="F1413" s="820"/>
      <c r="G1413" s="820"/>
      <c r="H1413" s="820"/>
      <c r="I1413" s="820"/>
      <c r="J1413" s="820"/>
      <c r="K1413" s="821"/>
      <c r="L1413" s="361"/>
      <c r="N1413" s="361"/>
    </row>
    <row r="1414" spans="2:14" ht="18.75" x14ac:dyDescent="0.2">
      <c r="B1414" s="368"/>
      <c r="C1414" s="369"/>
      <c r="D1414" s="370"/>
      <c r="E1414" s="370"/>
      <c r="F1414" s="370"/>
      <c r="G1414" s="368"/>
      <c r="H1414" s="369"/>
      <c r="I1414" s="370"/>
      <c r="J1414" s="370"/>
      <c r="K1414" s="370"/>
      <c r="L1414" s="361"/>
      <c r="N1414" s="361"/>
    </row>
    <row r="1415" spans="2:14" ht="15" x14ac:dyDescent="0.2">
      <c r="B1415" s="371"/>
      <c r="C1415" s="369"/>
      <c r="D1415" s="370"/>
      <c r="E1415" s="370"/>
      <c r="F1415" s="370"/>
      <c r="G1415" s="371"/>
      <c r="H1415" s="369"/>
      <c r="I1415" s="370"/>
      <c r="J1415" s="370"/>
      <c r="K1415" s="370"/>
      <c r="L1415" s="361"/>
      <c r="N1415" s="361"/>
    </row>
    <row r="1416" spans="2:14" x14ac:dyDescent="0.2">
      <c r="B1416" s="367"/>
      <c r="C1416" s="367"/>
      <c r="D1416" s="367"/>
      <c r="E1416" s="367"/>
      <c r="F1416" s="367"/>
      <c r="G1416" s="367"/>
      <c r="H1416" s="367"/>
      <c r="I1416" s="367"/>
      <c r="J1416" s="367"/>
      <c r="K1416" s="367"/>
      <c r="L1416" s="361"/>
      <c r="N1416" s="361"/>
    </row>
    <row r="1417" spans="2:14" x14ac:dyDescent="0.2">
      <c r="B1417" s="367"/>
      <c r="C1417" s="367"/>
      <c r="D1417" s="367"/>
      <c r="E1417" s="367"/>
      <c r="F1417" s="367"/>
      <c r="G1417" s="367"/>
      <c r="H1417" s="367"/>
      <c r="I1417" s="367"/>
      <c r="J1417" s="367"/>
      <c r="K1417" s="367"/>
      <c r="L1417" s="361"/>
      <c r="N1417" s="361"/>
    </row>
    <row r="1418" spans="2:14" x14ac:dyDescent="0.2">
      <c r="B1418" s="367"/>
      <c r="C1418" s="367"/>
      <c r="D1418" s="367"/>
      <c r="E1418" s="367"/>
      <c r="F1418" s="367"/>
      <c r="G1418" s="367"/>
      <c r="H1418" s="367"/>
      <c r="I1418" s="367"/>
      <c r="J1418" s="367"/>
      <c r="K1418" s="367"/>
      <c r="L1418" s="361"/>
      <c r="N1418" s="361"/>
    </row>
    <row r="1419" spans="2:14" x14ac:dyDescent="0.2">
      <c r="B1419" s="367"/>
      <c r="C1419" s="367"/>
      <c r="D1419" s="367"/>
      <c r="E1419" s="367"/>
      <c r="F1419" s="367"/>
      <c r="G1419" s="367"/>
      <c r="H1419" s="367"/>
      <c r="I1419" s="367"/>
      <c r="J1419" s="367"/>
      <c r="K1419" s="367"/>
      <c r="L1419" s="361"/>
      <c r="N1419" s="361"/>
    </row>
    <row r="1420" spans="2:14" x14ac:dyDescent="0.2">
      <c r="L1420" s="361"/>
      <c r="N1420" s="361"/>
    </row>
    <row r="1421" spans="2:14" x14ac:dyDescent="0.2">
      <c r="B1421" s="367"/>
      <c r="C1421" s="367"/>
      <c r="D1421" s="372"/>
      <c r="G1421" s="367"/>
      <c r="H1421" s="367"/>
      <c r="I1421" s="372"/>
      <c r="L1421" s="361"/>
      <c r="N1421" s="361"/>
    </row>
    <row r="1422" spans="2:14" x14ac:dyDescent="0.2">
      <c r="B1422" s="367"/>
      <c r="C1422" s="367"/>
      <c r="D1422" s="372"/>
      <c r="G1422" s="367"/>
      <c r="H1422" s="367"/>
      <c r="I1422" s="372"/>
      <c r="L1422" s="361"/>
      <c r="N1422" s="361"/>
    </row>
    <row r="1423" spans="2:14" x14ac:dyDescent="0.2">
      <c r="L1423" s="361"/>
      <c r="N1423" s="361"/>
    </row>
  </sheetData>
  <sheetProtection algorithmName="SHA-512" hashValue="WqtYxdza6DqkHl+1qVN6s9KDXDg1noriluheclADzNPRoKSWKhF0cTpQEU55c3cDS0tiu/s87jmGH4iCGx4aqA==" saltValue="M/xWnHOjSafMAuW36KMcfQ==" spinCount="100000" sheet="1" objects="1" scenarios="1"/>
  <mergeCells count="102">
    <mergeCell ref="B81:K81"/>
    <mergeCell ref="B118:K118"/>
    <mergeCell ref="B128:K128"/>
    <mergeCell ref="B15:C15"/>
    <mergeCell ref="B31:K31"/>
    <mergeCell ref="B51:K51"/>
    <mergeCell ref="B29:C29"/>
    <mergeCell ref="B3:K3"/>
    <mergeCell ref="A7:J7"/>
    <mergeCell ref="B10:K10"/>
    <mergeCell ref="B12:C12"/>
    <mergeCell ref="B13:C13"/>
    <mergeCell ref="B14:C14"/>
    <mergeCell ref="B41:K41"/>
    <mergeCell ref="B61:K61"/>
    <mergeCell ref="B71:K71"/>
    <mergeCell ref="B278:K278"/>
    <mergeCell ref="B288:K288"/>
    <mergeCell ref="B307:K307"/>
    <mergeCell ref="B326:K326"/>
    <mergeCell ref="B336:K336"/>
    <mergeCell ref="B347:K347"/>
    <mergeCell ref="B147:K147"/>
    <mergeCell ref="F200:F201"/>
    <mergeCell ref="B229:K229"/>
    <mergeCell ref="B239:K239"/>
    <mergeCell ref="B249:K249"/>
    <mergeCell ref="B268:K268"/>
    <mergeCell ref="B482:K482"/>
    <mergeCell ref="B493:K493"/>
    <mergeCell ref="B503:K503"/>
    <mergeCell ref="B513:K513"/>
    <mergeCell ref="B523:K523"/>
    <mergeCell ref="B533:K533"/>
    <mergeCell ref="B357:K357"/>
    <mergeCell ref="B403:K403"/>
    <mergeCell ref="B413:K413"/>
    <mergeCell ref="B423:K423"/>
    <mergeCell ref="B442:K442"/>
    <mergeCell ref="B452:K452"/>
    <mergeCell ref="B631:K631"/>
    <mergeCell ref="B641:K641"/>
    <mergeCell ref="B652:K652"/>
    <mergeCell ref="B662:K662"/>
    <mergeCell ref="B672:K672"/>
    <mergeCell ref="B698:K698"/>
    <mergeCell ref="B561:K561"/>
    <mergeCell ref="B571:K571"/>
    <mergeCell ref="B591:K591"/>
    <mergeCell ref="B601:K601"/>
    <mergeCell ref="B611:K611"/>
    <mergeCell ref="B621:K621"/>
    <mergeCell ref="B797:K797"/>
    <mergeCell ref="B807:K807"/>
    <mergeCell ref="B808:K808"/>
    <mergeCell ref="B818:K818"/>
    <mergeCell ref="B828:K828"/>
    <mergeCell ref="B883:K883"/>
    <mergeCell ref="B735:K735"/>
    <mergeCell ref="B746:K746"/>
    <mergeCell ref="B756:K756"/>
    <mergeCell ref="B766:K766"/>
    <mergeCell ref="B776:K776"/>
    <mergeCell ref="B786:K786"/>
    <mergeCell ref="B978:K978"/>
    <mergeCell ref="B988:K988"/>
    <mergeCell ref="B998:K998"/>
    <mergeCell ref="B1008:K1008"/>
    <mergeCell ref="B1018:K1018"/>
    <mergeCell ref="B1028:K1028"/>
    <mergeCell ref="B908:K908"/>
    <mergeCell ref="B918:K918"/>
    <mergeCell ref="B938:K938"/>
    <mergeCell ref="B948:K948"/>
    <mergeCell ref="B958:K958"/>
    <mergeCell ref="B968:K968"/>
    <mergeCell ref="B1117:K1117"/>
    <mergeCell ref="B1154:K1154"/>
    <mergeCell ref="B1165:K1165"/>
    <mergeCell ref="B1175:K1175"/>
    <mergeCell ref="B1185:K1185"/>
    <mergeCell ref="B1195:K1195"/>
    <mergeCell ref="B1038:K1038"/>
    <mergeCell ref="B1057:K1057"/>
    <mergeCell ref="B1068:K1068"/>
    <mergeCell ref="B1078:K1078"/>
    <mergeCell ref="B1088:K1088"/>
    <mergeCell ref="B1098:K1098"/>
    <mergeCell ref="B1403:K1403"/>
    <mergeCell ref="B1413:K1413"/>
    <mergeCell ref="B1275:K1275"/>
    <mergeCell ref="B1289:K1289"/>
    <mergeCell ref="B1344:K1344"/>
    <mergeCell ref="B1354:K1354"/>
    <mergeCell ref="B1364:K1364"/>
    <mergeCell ref="B1383:K1383"/>
    <mergeCell ref="B1205:K1205"/>
    <mergeCell ref="B1215:K1215"/>
    <mergeCell ref="B1225:K1225"/>
    <mergeCell ref="B1244:K1244"/>
    <mergeCell ref="B1255:K1255"/>
    <mergeCell ref="B1265:K1265"/>
  </mergeCells>
  <hyperlinks>
    <hyperlink ref="D39" r:id="rId1" xr:uid="{FE9DA124-8250-4AD2-8865-4189660ACFDF}"/>
    <hyperlink ref="D79" r:id="rId2" xr:uid="{EF2EAA15-99E3-45B7-8135-01780AB6CA58}"/>
    <hyperlink ref="D89" r:id="rId3" xr:uid="{4A46C5CA-2B1F-4080-8A31-FE9ACC75B60D}"/>
    <hyperlink ref="I89" r:id="rId4" xr:uid="{5AF4D226-DEF7-4E64-AD1A-123C7FBE2222}"/>
    <hyperlink ref="D98" r:id="rId5" xr:uid="{4E81DDD7-63C5-4D36-B439-3BBDEDCADEF0}"/>
    <hyperlink ref="I98" r:id="rId6" display="alexandrea.witkowski@allink.com.br" xr:uid="{6D2954D4-160C-4877-B976-1E66CCFA5B0A}"/>
    <hyperlink ref="I107" r:id="rId7" xr:uid="{2F0171E9-654B-4F5C-9276-887B67B8C6F8}"/>
    <hyperlink ref="I116" r:id="rId8" xr:uid="{21C8C375-18F2-49B0-B250-104D19EC17D4}"/>
    <hyperlink ref="D237" r:id="rId9" xr:uid="{F71395D5-449E-4A72-8099-A3473F2EBAE2}"/>
    <hyperlink ref="D247" r:id="rId10" xr:uid="{383F9839-E862-43B1-90FB-CAA6EE7E9961}"/>
    <hyperlink ref="D276" r:id="rId11" xr:uid="{E7767060-C501-4942-B900-B00986F7DBC4}"/>
    <hyperlink ref="D286" r:id="rId12" xr:uid="{EECEAE99-35D9-4CB2-B15D-6734878E962D}"/>
    <hyperlink ref="D355" r:id="rId13" xr:uid="{939513E0-94E7-42D9-891A-A2780CFEBA19}"/>
    <hyperlink ref="D365" r:id="rId14" xr:uid="{CE5B34A6-1062-4DCD-B2DC-C478958BD11E}"/>
    <hyperlink ref="I365" r:id="rId15" xr:uid="{83EFAE3D-CA65-4D32-9773-67728C78DD5B}"/>
    <hyperlink ref="D374" r:id="rId16" display="milind.ahd@teamglobal.in" xr:uid="{AF565B38-0447-4642-A345-6938AFA9852D}"/>
    <hyperlink ref="I374" r:id="rId17" xr:uid="{B28CED38-1849-4F6E-BCB8-D2FC7640C7FE}"/>
    <hyperlink ref="D383" r:id="rId18" display="matthewg.koc@teamglobal.in" xr:uid="{9E7B38A3-5F9B-4C63-BAAC-1B8112C09AC5}"/>
    <hyperlink ref="D392" r:id="rId19" display="paras@teamglobal.in" xr:uid="{2C5BE4B4-2A90-4677-80BA-FC978B868308}"/>
    <hyperlink ref="I392" r:id="rId20" display="kuldeeps.del@teamglobal.in" xr:uid="{0A4EF531-5197-4A3F-B1E6-3DEB51956BE5}"/>
    <hyperlink ref="D401" r:id="rId21" display="arvinds.pun@teamglobal.in" xr:uid="{FCBCACED-CD51-4AFB-905D-68E7CC5A9A9F}"/>
    <hyperlink ref="I401" r:id="rId22" display="raghavan.tut@teamglobal.in" xr:uid="{CEFD0C9A-E8C7-4FF5-8485-F01F70066C82}"/>
    <hyperlink ref="D411" r:id="rId23" xr:uid="{ED2EC22F-1698-4F51-AFB2-35022E828CA8}"/>
    <hyperlink ref="I411" r:id="rId24" xr:uid="{EBF7AC2F-928F-49E6-B9B5-305847A94BB7}"/>
    <hyperlink ref="D431" r:id="rId25" display="adam@eldan-cargo.com" xr:uid="{0F297896-5D1C-4331-92BA-EEE5D0CAF9E8}"/>
    <hyperlink ref="D501" r:id="rId26" xr:uid="{56287321-6A6B-479A-954A-108C7852609B}"/>
    <hyperlink ref="D511" r:id="rId27" xr:uid="{66929EDD-272E-468B-BA35-62C0DA53C9FD}"/>
    <hyperlink ref="D569" r:id="rId28" xr:uid="{C65B46DD-C361-4E98-AB2B-F62DA10DF608}"/>
    <hyperlink ref="D579" r:id="rId29" xr:uid="{7CBDCC8B-87A1-4CB4-BDCE-47DE98CDE7BD}"/>
    <hyperlink ref="I579" r:id="rId30" xr:uid="{3C17AA6E-7A52-456B-9695-C2F625B09000}"/>
    <hyperlink ref="D589" r:id="rId31" xr:uid="{0C0A2CBF-1DA4-4DA6-A957-161BC806729A}"/>
    <hyperlink ref="I589" r:id="rId32" xr:uid="{8FC9FD41-4F38-4F8D-B7BB-F5D41438ABFF}"/>
    <hyperlink ref="D609" r:id="rId33" xr:uid="{42FA0BE8-9492-48FF-8166-BA859FAB2D79}"/>
    <hyperlink ref="D629" r:id="rId34" xr:uid="{7DD14A5C-3364-43BC-9C76-B9E2160B4B52}"/>
    <hyperlink ref="D639" r:id="rId35" xr:uid="{A00A3BF8-CAE4-4565-9DD5-233A01D4AF49}"/>
    <hyperlink ref="D660" r:id="rId36" xr:uid="{0DC487BC-5D7F-4F33-AC9F-EE6E4B081615}"/>
    <hyperlink ref="D706" r:id="rId37" xr:uid="{0907272F-9D7C-4C22-8F18-2A9AF7261F61}"/>
    <hyperlink ref="I706" r:id="rId38" xr:uid="{8153FDBB-31AB-4461-8D08-2157ED9F6F29}"/>
    <hyperlink ref="D715" r:id="rId39" xr:uid="{F7287862-E4EC-4935-94F7-B0E7A300565B}"/>
    <hyperlink ref="I715" r:id="rId40" xr:uid="{6D40D064-8FB8-4986-95F4-6693E280FFC0}"/>
    <hyperlink ref="D724" r:id="rId41" xr:uid="{6CDE6DA9-9C5E-49F9-98BE-1AFD9C301AF0}"/>
    <hyperlink ref="I724" r:id="rId42" xr:uid="{5365356A-DC9B-40D8-93B9-4DDEA71DECE7}"/>
    <hyperlink ref="D733" r:id="rId43" xr:uid="{4C223297-CFA0-4B71-AB92-56DFB32E9C85}"/>
    <hyperlink ref="D743" r:id="rId44" xr:uid="{6F782CBB-0F5D-40C8-8363-CB80026470B5}"/>
    <hyperlink ref="D754" r:id="rId45" xr:uid="{6A849B63-53D5-4EC3-B1C8-CC52637C96C5}"/>
    <hyperlink ref="D541" r:id="rId46" xr:uid="{02FE81F6-3EEF-4904-880B-E8F7C10D1AF7}"/>
    <hyperlink ref="D559" r:id="rId47" xr:uid="{2DCA8A19-3269-4535-AFE6-250FB94726B9}"/>
    <hyperlink ref="I136" r:id="rId48" xr:uid="{2C623CDE-D4E0-47EA-B5AD-086416C86AF4}"/>
    <hyperlink ref="D816" r:id="rId49" xr:uid="{AF45156C-FC8E-4A5A-8E1C-B8B8E23E8B50}"/>
    <hyperlink ref="D744" r:id="rId50" xr:uid="{88D205CC-B555-4B95-AFB3-59EFF4385470}"/>
    <hyperlink ref="D891" r:id="rId51" xr:uid="{D4F0C668-E518-4C73-B4AE-C1E3ED0D316C}"/>
    <hyperlink ref="I891" r:id="rId52" xr:uid="{31FCB488-BE1E-4F80-9685-8AE09BB633B0}"/>
    <hyperlink ref="D901" r:id="rId53" xr:uid="{EA12812D-848B-422D-BBA5-2B16BA55E7AE}"/>
    <hyperlink ref="I900" r:id="rId54" xr:uid="{CF8C9F16-2B88-42D6-BED9-52DEB7A9C05B}"/>
    <hyperlink ref="I901" r:id="rId55" xr:uid="{00686133-7513-4BF3-8F72-CBCAF1621B72}"/>
    <hyperlink ref="D836" r:id="rId56" xr:uid="{887BB747-5899-4364-AB56-31CB72F6AEDB}"/>
    <hyperlink ref="I836" r:id="rId57" xr:uid="{461F58CD-233D-49EF-B38C-F9C16884218A}"/>
    <hyperlink ref="I845" r:id="rId58" xr:uid="{DA484533-60C6-4CEF-840B-D9B934D79C1F}"/>
    <hyperlink ref="D854" r:id="rId59" xr:uid="{A9E3C18A-B17A-4135-B02C-63EF4AA1D39F}"/>
    <hyperlink ref="I854" r:id="rId60" xr:uid="{2845154E-9EE3-4D32-A8A7-6FDBE54BDA2F}"/>
    <hyperlink ref="D863" r:id="rId61" xr:uid="{DE6358C4-7512-4A61-9669-B33FE288E913}"/>
    <hyperlink ref="I863" r:id="rId62" xr:uid="{D2FF6E28-9C51-42F5-A557-C3578D787166}"/>
    <hyperlink ref="D872" r:id="rId63" display="nyc@shipco.com" xr:uid="{10B74DB0-E2C4-43FB-B6DB-8147C2601C29}"/>
    <hyperlink ref="D649" r:id="rId64" xr:uid="{5453FDF7-34FE-439B-AFCA-2AA9ABCA0991}"/>
    <hyperlink ref="D650" r:id="rId65" xr:uid="{EF983E88-E4FD-49D7-9139-92EB9FBB2697}"/>
    <hyperlink ref="D784" r:id="rId66" xr:uid="{AEA9967D-A9D8-40C6-9C0D-A2BF682C8071}"/>
    <hyperlink ref="I784" r:id="rId67" xr:uid="{D1B2C4B2-575E-48D9-ADBA-9926038A29A6}"/>
    <hyperlink ref="D845" r:id="rId68" xr:uid="{AF7E2151-2E34-4608-8456-AACD51B42962}"/>
    <hyperlink ref="I872" r:id="rId69" xr:uid="{53F39E74-39C2-48B2-9688-3C6B3447031A}"/>
    <hyperlink ref="D881" r:id="rId70" xr:uid="{05BB75A9-0911-47FA-935D-6D05A8C0F68D}"/>
    <hyperlink ref="I191" r:id="rId71" xr:uid="{F72213B0-277E-40BA-93D5-DB23841D3149}"/>
    <hyperlink ref="D218" r:id="rId72" xr:uid="{C57D00FF-8642-493D-A267-4DBFCFCAFBA7}"/>
    <hyperlink ref="I218" r:id="rId73" display="tho@shipco.com" xr:uid="{3D591BCF-D818-4F55-B34D-9D9C6126FC23}"/>
    <hyperlink ref="D191" r:id="rId74" xr:uid="{CF1E87A2-DD81-4D5B-A56C-6E98CE81E738}"/>
    <hyperlink ref="D200" r:id="rId75" xr:uid="{27F49257-A16D-47C1-ABB3-C69F39AB5BED}"/>
    <hyperlink ref="D164" r:id="rId76" display="tho@shipco.com" xr:uid="{6061B7D2-29AA-4B12-AA7E-35DB5C9C6430}"/>
    <hyperlink ref="D173" r:id="rId77" xr:uid="{395ABFF8-82FE-452B-97D3-56D89B04DDCE}"/>
    <hyperlink ref="I164" r:id="rId78" xr:uid="{8032AC63-0F3D-4291-AAA0-B38C30D8B851}"/>
    <hyperlink ref="D156" r:id="rId79" xr:uid="{262CA30A-159E-49DE-977B-0790AF44420E}"/>
    <hyperlink ref="D145" r:id="rId80" xr:uid="{E961F52A-6968-4F50-A4C9-5B31A3D0161C}"/>
    <hyperlink ref="I145" r:id="rId81" xr:uid="{7DB5613A-BBF0-4E12-A7FD-414FA068FFB8}"/>
    <hyperlink ref="D599" r:id="rId82" display="jctorralba@pac2100.com.ph" xr:uid="{C00BAEAF-DE2F-42DD-97AA-E160692A1F39}"/>
    <hyperlink ref="I599" r:id="rId83" xr:uid="{D8EA7BF8-A9BA-4A8F-9533-5FD4B3623623}"/>
    <hyperlink ref="I794" r:id="rId84" xr:uid="{E9ED1BF1-77BD-4004-9466-A4A4C7C713C6}"/>
    <hyperlink ref="I521" r:id="rId85" display="mailto:pkl.exp.lcl.cust@shipco.com" xr:uid="{D136744F-5333-4C6D-B4FF-ACFAF35F9380}"/>
    <hyperlink ref="C69" r:id="rId86" xr:uid="{CC3B9008-8F39-49F8-A3EB-45A64EAB04B7}"/>
    <hyperlink ref="D461" r:id="rId87" xr:uid="{F4A4EF60-F028-48D8-883E-343FA04D7BF3}"/>
    <hyperlink ref="I470" r:id="rId88" xr:uid="{F23799A1-E005-4DAE-8065-8B057A8F2E1A}"/>
    <hyperlink ref="D479" r:id="rId89" display="kita@marine-star.co.jp" xr:uid="{3A1C0D37-7410-45C8-8771-84AE8406300D}"/>
    <hyperlink ref="B12:C12" location="'OVERSEAS AGENTS'!B31" tooltip="Argentina" display="Argentina" xr:uid="{5A12DA55-C607-45AC-B4BC-E3699A3002FC}"/>
    <hyperlink ref="B13:C13" location="'OVERSEAS AGENTS'!B41" tooltip="Austria" display="Austria" xr:uid="{89B56955-F495-4FE3-BA94-D35A166E5A1B}"/>
    <hyperlink ref="B14:C14" location="'OVERSEAS AGENTS'!B51" tooltip="Bangladesh" display="Bangladesh" xr:uid="{A22693A5-7496-4CF0-AA8A-036C521B6D79}"/>
    <hyperlink ref="I209" r:id="rId90" xr:uid="{866C3394-60CD-4F1E-ACEB-FAFBB0CC3686}"/>
    <hyperlink ref="I200" r:id="rId91" xr:uid="{4DC27930-DEA1-4FA0-9EF9-6B8B47EA64DE}"/>
    <hyperlink ref="I227" r:id="rId92" xr:uid="{D28FD17D-C157-4FB7-A11E-384759BF34C8}"/>
    <hyperlink ref="I173" r:id="rId93" xr:uid="{A94F0CEB-1F25-4035-B6B2-8F1EF3652972}"/>
    <hyperlink ref="I155" r:id="rId94" xr:uid="{F4583BA2-5F10-4443-92F7-F7E100B7A04A}"/>
    <hyperlink ref="D257" r:id="rId95" xr:uid="{4E61ECE9-6BBF-4EA3-9A59-EA77BB52CE43}"/>
    <hyperlink ref="D296" r:id="rId96" display="mailto:gracinet-duhamel@sscconsolidation.com" xr:uid="{D59BB0CA-D165-46E8-AEB7-E5D624918FAA}"/>
    <hyperlink ref="I296" r:id="rId97" xr:uid="{D73AE369-EE46-447C-8FF3-2A66987AE6CE}"/>
    <hyperlink ref="D305" r:id="rId98" display="mailto:mar@sscconsolidation.com" xr:uid="{90534110-B945-41C4-9CCF-A1E88AAC96D5}"/>
    <hyperlink ref="I305" r:id="rId99" display="mailto:mghaleb@sscconsolidation.com" xr:uid="{FF78D1E0-DBD2-45C8-BCA9-491368FC7BB9}"/>
    <hyperlink ref="D521" r:id="rId100" display="mailto:pen.exp.lcl.cust@shipco.com" xr:uid="{1972FDDB-C285-45E2-86ED-CF5EE5594383}"/>
    <hyperlink ref="D126" r:id="rId101" display="mailto:pnh@shipco.com" xr:uid="{DCCB25CF-A4E1-4736-8BD6-2928999AC6CA}"/>
    <hyperlink ref="D136" r:id="rId102" display="mailto:tor.exp.lcl.cust@shipco.com" xr:uid="{025042E0-8B85-4283-A947-50B2A8A12902}"/>
    <hyperlink ref="F12:G12" location="'OVERSEAS AGENTS'!B326" tooltip="Hong Kong" display="Hong Kong" xr:uid="{67789AC8-D3CB-49A8-B682-4CCAEF78F262}"/>
    <hyperlink ref="I13:J13" r:id="rId103" display="mailto:mghaleb@sscconsolidation.com" xr:uid="{C0AD9AF2-6672-4DD7-AA6A-8C93B63B59C4}"/>
    <hyperlink ref="D421" r:id="rId104" xr:uid="{3F4CBEDB-5158-4C02-A4BE-BAC795D0A5A8}"/>
    <hyperlink ref="D470" r:id="rId105" xr:uid="{9CC15AE9-B963-4496-B371-E599737321DF}"/>
    <hyperlink ref="I461" r:id="rId106" xr:uid="{3D01B668-3793-4A49-ACC7-147AA644ACD1}"/>
    <hyperlink ref="D580" r:id="rId107" display="mailto:rali@shipco.pk" xr:uid="{9A36CCF6-F25A-4212-8C37-BFF2A7E3CBBE}"/>
    <hyperlink ref="D116" r:id="rId108" display="mailto:nathascia.rodrigues@allink.com.br" xr:uid="{BFDB919B-DD19-457C-9CC9-9F33C8E91FFB}"/>
    <hyperlink ref="D490" r:id="rId109" display="mailto:sjkim@shipco.com" xr:uid="{992C81B1-4DF9-4E89-9000-AF1155E49E73}"/>
    <hyperlink ref="D107" r:id="rId110" display="mailto:harley.muniz@allink.com.br" xr:uid="{578A9606-9922-4E06-82A8-64C48BFC0AD7}"/>
    <hyperlink ref="D764" r:id="rId111" display="jochen.meier@ch.sslconsolidation.com" xr:uid="{7ED78CB0-0659-4A3F-992D-F12A4DCE4541}"/>
    <hyperlink ref="D619" r:id="rId112" display="mailto:ddamiao@transglory.com" xr:uid="{2E2CDDCA-0BA8-41AA-A6E5-883C635F895C}"/>
    <hyperlink ref="I619" r:id="rId113" display="mailto:ddamiao@transglory.com" xr:uid="{B1248E27-7060-4203-8742-99C4B572490D}"/>
    <hyperlink ref="D900" r:id="rId114" display="mailto:totran@shipco.com" xr:uid="{F84A93A2-3024-4516-BA4F-EEA63D536338}"/>
    <hyperlink ref="D209" r:id="rId115" display="mailto:szx.exprouting@shipco.com" xr:uid="{767B283E-57F3-42B2-B2E8-E63B5F3B1254}"/>
    <hyperlink ref="D670" r:id="rId116" display="mailto:jkrajnc@shipco.com" xr:uid="{1C454CDE-0EA6-4F55-8A96-29663EACD45A}"/>
    <hyperlink ref="D155" r:id="rId117" display="mailto:phywang@shipco.com" xr:uid="{9850E955-C485-4A9A-8495-D1958543B069}"/>
    <hyperlink ref="D49" r:id="rId118" display="mailto:export.dispo@at.sacoshipping.com" xr:uid="{FE282DE4-747B-4D42-BBC7-D65C2220F62D}"/>
    <hyperlink ref="D344" r:id="rId119" display="mailto:hkg.exp.lcl.cust.ia@shipco.com" xr:uid="{B3451C19-6F3F-4E8F-A7D3-261CBDC927AF}"/>
    <hyperlink ref="D550" r:id="rId120" xr:uid="{79844389-1697-4F8D-AF76-B86324B45E57}"/>
    <hyperlink ref="I541" r:id="rId121" display="mailto:akl.imp@ngsworld.co.nz" xr:uid="{B9B3AA60-C29B-48D3-8A6B-67672B1111DE}"/>
    <hyperlink ref="I550" r:id="rId122" display="mailto:chc.imp@ngsworld.co.nz" xr:uid="{86B298B4-4F73-44C9-8408-5B4DE260F41A}"/>
    <hyperlink ref="I559" r:id="rId123" display="mailto:akl.imp@ngsworld.co.nz" xr:uid="{8F3AC614-1D69-47EB-83FD-040A3B10546E}"/>
    <hyperlink ref="D826" r:id="rId124" xr:uid="{FC390C6B-7459-4DD4-98DC-E1AB02FCA0C1}"/>
    <hyperlink ref="F182" r:id="rId125" display="mailto:saxu@shipco.com" xr:uid="{5424A2D1-E774-4AFC-88F9-922872A7807A}"/>
    <hyperlink ref="J182" r:id="rId126" display="mailto:kzhang@shipco.com" xr:uid="{72377037-3DC4-483C-8B43-98B877EA1BFA}"/>
    <hyperlink ref="D774" r:id="rId127" display="mailto:sandy@orientstar-tpe.com.tw" xr:uid="{26CF16CA-80BE-44E4-B7BD-42E10A0BCB78}"/>
    <hyperlink ref="I774" r:id="rId128" display="mailto:sandy@orientstar-tpe.com.tw" xr:uid="{A20C51D1-1DE6-4068-974C-594BAC101462}"/>
    <hyperlink ref="D680" r:id="rId129" display="pschmidt-loffler@cfrfreight.co.za" xr:uid="{D28EA534-03F3-46F1-812A-F116361DF5AF}"/>
    <hyperlink ref="I680" r:id="rId130" display="pschmidt-loffler@cfrfreight.co.za" xr:uid="{BF02D51C-A80E-409F-851C-23723AFE635F}"/>
    <hyperlink ref="D449" r:id="rId131" display="deborah.fridecky@combimaragemar.it" xr:uid="{33CC8B2C-AA92-4CF5-80E2-60838751DD85}"/>
    <hyperlink ref="D334" r:id="rId132" xr:uid="{AD055F49-054F-43DF-93A2-A1617C791C07}"/>
    <hyperlink ref="G334" r:id="rId133" display="ppapadimitriou@eurogroup.gr " xr:uid="{1E302B98-974B-4177-A10E-F073F5A78481}"/>
    <hyperlink ref="F29" location="'OVERSEAS AGENTS'!B611" tooltip="Portugal" display="Portugal" xr:uid="{035DC242-3500-4EFC-B90D-C371984D2437}"/>
    <hyperlink ref="I12" location="'OVERSEAS AGENTS'!B621" display="Romania" xr:uid="{6D38B046-FC15-437E-8C4A-558EECE73D6B}"/>
    <hyperlink ref="I13" location="'OVERSEAS AGENTS'!B631" display="Russia" xr:uid="{B6A3AAC2-AA17-4F62-89AF-796F6489D7D0}"/>
    <hyperlink ref="I14" location="'OVERSEAS AGENTS'!B641" display="Singapore" xr:uid="{1B7FBAFF-4D02-4760-BDE0-7D1406B771CF}"/>
    <hyperlink ref="I15" location="'OVERSEAS AGENTS'!B652" tooltip="India" display="Slovakia" xr:uid="{D77D284F-F099-4E59-A48D-AD189CE4F0D4}"/>
    <hyperlink ref="I16" location="'OVERSEAS AGENTS'!B662" tooltip="Israel" display="Slovenia" xr:uid="{F9437C35-9DE8-4A34-8925-3895B595BC80}"/>
    <hyperlink ref="I17" location="'OVERSEAS AGENTS'!B672" tooltip="Italy" display="South Africa" xr:uid="{847E12B6-F050-4184-AFA9-C9BFC6E9154B}"/>
    <hyperlink ref="I18" location="'OVERSEAS AGENTS'!B698" tooltip="Japan" display="Spain" xr:uid="{FBBACB31-69CE-4031-9F0B-14F042B988E5}"/>
    <hyperlink ref="I19" location="'OVERSEAS AGENTS'!B735" tooltip="Korea" display="Sri Lanka" xr:uid="{8E895630-2607-422B-88AE-DE42DAC62C30}"/>
    <hyperlink ref="I20" location="'OVERSEAS AGENTS'!B746" tooltip="Latvia" display="Sweden" xr:uid="{E37915E1-413F-4823-AA15-685C1EC8F90D}"/>
    <hyperlink ref="I21" location="'OVERSEAS AGENTS'!B756" tooltip="Lithuania" display="Switzerland" xr:uid="{DB73F1F3-4BAF-4236-A8EA-6E07603CDCB9}"/>
    <hyperlink ref="I22" location="'OVERSEAS AGENTS'!B766" tooltip="Malaysia" display="Taiwan" xr:uid="{9AE74E48-50F1-4099-9D68-8E00FA73B40C}"/>
    <hyperlink ref="I23" location="'OVERSEAS AGENTS'!B776" tooltip="Netherlands" display="Thailand" xr:uid="{33F7EAEB-74C1-428A-B11E-AD92608307C2}"/>
    <hyperlink ref="I24" location="'OVERSEAS AGENTS'!B786" tooltip="New Zealand" display="Turkey" xr:uid="{D10195EE-B8AF-411F-A581-B351916F5424}"/>
    <hyperlink ref="I25" location="'OVERSEAS AGENTS'!B797" tooltip="Norway" display="UAE" xr:uid="{DFD847EF-8CD2-40CD-A3E0-8677D831E4DE}"/>
    <hyperlink ref="I26" location="'OVERSEAS AGENTS'!B807" tooltip="Pakistan" display="UK" xr:uid="{227791C9-393F-4417-8DD7-51D8FEA67D07}"/>
    <hyperlink ref="I27" location="'OVERSEAS AGENTS'!B828" tooltip="Phillipines" display="USA" xr:uid="{7D518747-123F-480C-90B6-AB9E759EBA98}"/>
    <hyperlink ref="I28" location="'OVERSEAS AGENTS'!B883" tooltip="Romania" display="Vietnam" xr:uid="{B7CF1E76-4005-4C4A-A266-7C3A9F0732A6}"/>
    <hyperlink ref="B15:C15" location="'OVERSEAS AGENTS'!B61" tooltip="Bangladesh" display="Bangladesh" xr:uid="{7B146686-C99B-4D6D-A575-D165BBE391A5}"/>
    <hyperlink ref="B16:C16" r:id="rId134" display="oli@shipco.com" xr:uid="{5966D241-34FE-4D77-A74F-164B74A5152F}"/>
    <hyperlink ref="B17:C17" r:id="rId135" display="oli@shipco.com" xr:uid="{D9136B9F-7BC8-45A5-BFEA-A8528DAE5EAB}"/>
    <hyperlink ref="B18:C18" r:id="rId136" display="oli@shipco.com" xr:uid="{29E32B33-2CB2-4353-AD2E-BDAC85CC01C0}"/>
    <hyperlink ref="B19:C19" r:id="rId137" display="oli@shipco.com" xr:uid="{59B26205-39BA-4055-9875-66ACE7A05C68}"/>
    <hyperlink ref="B20:C20" r:id="rId138" display="oli@shipco.com" xr:uid="{199D5EBB-4D59-42CB-A000-C68FD603FB1F}"/>
    <hyperlink ref="B22:C22" r:id="rId139" display="Yasser.Seyam@eg.SACOShipping.com" xr:uid="{B1E88A7F-2D98-4160-92C2-D01022FBECB3}"/>
    <hyperlink ref="B23:C23" r:id="rId140" display="mailto:gracinet-duhamel@sscconsolidation.com" xr:uid="{12DDC546-AA7C-43ED-BEE7-102F3EE560CE}"/>
    <hyperlink ref="B24:C24" r:id="rId141" display="sollier@sscconsolidation.com" xr:uid="{CECFB4CF-3606-4732-A3E0-BBEEC53B6C6A}"/>
    <hyperlink ref="B25:C25" r:id="rId142" display="mailto:mar@sscconsolidation.com" xr:uid="{0A391CDF-0A06-44F4-9A52-3A689BF60C02}"/>
    <hyperlink ref="B26:C26" r:id="rId143" display="mailto:mghaleb@sscconsolidation.com" xr:uid="{357707B9-B08B-4B1F-94D5-2C75754911CB}"/>
    <hyperlink ref="B27:C27" r:id="rId144" display="mailto:pen.exp.lcl.cust@shipco.com" xr:uid="{1D6C15A7-4859-4FF6-84DB-19E6293720EE}"/>
    <hyperlink ref="B28:C28" r:id="rId145" display="mailto:pnh@shipco.com" xr:uid="{BBEBF92B-9755-43B8-90C8-28CF07B6378E}"/>
    <hyperlink ref="B20" location="'OVERSEAS AGENTS'!B147" tooltip="Hong Kong" display="China" xr:uid="{B2212D4C-620B-4A64-AE75-3B66461951F7}"/>
    <hyperlink ref="B16" location="'OVERSEAS AGENTS'!B71" display="Belgium" xr:uid="{96BEB2A5-B0EF-4E02-AF48-6198D057EC48}"/>
    <hyperlink ref="B17" location="'OVERSEAS AGENTS'!B81" display="Brazil" xr:uid="{009F073A-C01A-4E2D-9774-AA8865F1FB0D}"/>
    <hyperlink ref="B18" location="'OVERSEAS AGENTS'!B118" display="Cambodia" xr:uid="{FBACDFC7-C272-4F77-8D51-B211B6117FBB}"/>
    <hyperlink ref="B19" location="'OVERSEAS AGENTS'!B128" display="Canada" xr:uid="{EF9675B5-B43C-4C12-96FD-6CF941CA385F}"/>
    <hyperlink ref="B21" location="'OVERSEAS AGENTS'!B229" tooltip="Japan" display="Czech Rep." xr:uid="{216ED2B0-FCE3-46E5-A769-B5B5272E942B}"/>
    <hyperlink ref="B22" location="'OVERSEAS AGENTS'!B239" display="Denmark" xr:uid="{4050A67D-F18E-43EE-AE9B-090A7998F1BF}"/>
    <hyperlink ref="B23" location="'OVERSEAS AGENTS'!B249" display="Egypt" xr:uid="{2C01D3AF-8314-47E6-88B9-5E26E31CC2AF}"/>
    <hyperlink ref="B24" location="'OVERSEAS AGENTS'!B268" display="Estonia" xr:uid="{1840DFB4-E1BD-493E-BB4D-43A0D144B0D3}"/>
    <hyperlink ref="B25" location="'OVERSEAS AGENTS'!B278" display="Finland" xr:uid="{17FD1551-D216-4E7E-A92D-74A5DD9A5294}"/>
    <hyperlink ref="B26" location="'OVERSEAS AGENTS'!B288" display="France" xr:uid="{904224D0-CAE7-4FB7-9AAF-AEA8D4F2E33A}"/>
    <hyperlink ref="B27" location="'OVERSEAS AGENTS'!B307" display="Germany" xr:uid="{9EB4A7EB-52BD-4D07-98B2-AD83EF6613BD}"/>
    <hyperlink ref="B28" location="'OVERSEAS AGENTS'!B326" display="Greece" xr:uid="{20372B86-D154-4245-A6B6-EDDFC7D13B58}"/>
    <hyperlink ref="B29:C29" location="'OVERSEAS AGENTS'!B336" tooltip="Hong Kong" display="Hong Kong" xr:uid="{A8FA0358-5C44-49F3-8B3C-ED207794CEF5}"/>
    <hyperlink ref="F14" location="'OVERSEAS AGENTS'!B403" display="Indonesia" xr:uid="{28BAE9AE-EDE7-4F42-B324-9C8A7FE33B13}"/>
    <hyperlink ref="F15" location="'OVERSEAS AGENTS'!B413" display="Ireland" xr:uid="{B056C4ED-6F5D-4AEE-AD8F-EDC5FD8B0763}"/>
    <hyperlink ref="F13" location="'OVERSEAS AGENTS'!B357" display="India" xr:uid="{13F94C91-D125-480A-8DAE-35A7550C15F1}"/>
    <hyperlink ref="F16" location="'OVERSEAS AGENTS'!B423" display="Israel" xr:uid="{221E5979-C78E-4A7A-8D86-AB28B7DB7D0D}"/>
    <hyperlink ref="F17" location="'OVERSEAS AGENTS'!B442" display="Italy" xr:uid="{F4EB74D6-CB2D-4BAB-9AB5-C2453846C371}"/>
    <hyperlink ref="F18" location="'OVERSEAS AGENTS'!B452" display="Japan" xr:uid="{66B1EA83-B2F2-4D95-AF68-67356D99EBE2}"/>
    <hyperlink ref="F19" location="'OVERSEAS AGENTS'!B482" display="Korea" xr:uid="{6DFFD59E-7CB8-4DE7-BF81-1A9E0826779B}"/>
    <hyperlink ref="F20" location="'OVERSEAS AGENTS'!B493" display="Latvia" xr:uid="{92764281-ECB5-4565-A2A5-B182EB28C159}"/>
    <hyperlink ref="F21" location="'OVERSEAS AGENTS'!B503" display="Lithuania" xr:uid="{F688A57E-29C4-4115-A2C6-77D15274832D}"/>
    <hyperlink ref="F22" location="'OVERSEAS AGENTS'!B513" display="Malaysia" xr:uid="{9B7251AB-5F53-459F-B04C-EF8C96D5659B}"/>
    <hyperlink ref="F23" location="'OVERSEAS AGENTS'!B523" display="Netherlands" xr:uid="{7AEE4F3D-9D8A-4270-8D4C-1C84761C04EC}"/>
    <hyperlink ref="F24" location="'OVERSEAS AGENTS'!B533" display="New Zealand" xr:uid="{844D24BB-AB28-43D6-AB89-0114318CB68F}"/>
    <hyperlink ref="F25" location="'OVERSEAS AGENTS'!B561" display="Norway" xr:uid="{96700F26-ED65-4920-A52D-7262F7A894AA}"/>
    <hyperlink ref="F26" location="'OVERSEAS AGENTS'!B571" display="Pakistan" xr:uid="{8469BA07-DB35-4298-9E94-D92456398D98}"/>
    <hyperlink ref="F27" location="'OVERSEAS AGENTS'!B591" display="Phillipines" xr:uid="{D7213198-EB00-4686-9E41-8E9264783EC3}"/>
    <hyperlink ref="F28" location="'OVERSEAS AGENTS'!B601" tooltip="Pakistan" display="Poland" xr:uid="{9F256B62-33C6-4798-B8F4-83F73E5F64D1}"/>
    <hyperlink ref="F12" location="'OVERSEAS AGENTS'!B347" tooltip="Hong Kong" display="Hungary" xr:uid="{C4D52C8D-ED21-4933-A34B-5828AA198456}"/>
    <hyperlink ref="I431" r:id="rId146" display="adam@eldan-cargo.com" xr:uid="{C0759A77-856C-40BA-8263-09CDBD872BFD}"/>
    <hyperlink ref="D440" r:id="rId147" display="adam@eldan-cargo.com" xr:uid="{AD40C3AE-C1AB-40A2-A78D-6FC4B31D6119}"/>
  </hyperlinks>
  <pageMargins left="0.7" right="0.7" top="0.75" bottom="0.75" header="0.3" footer="0.3"/>
  <pageSetup paperSize="9" orientation="portrait" r:id="rId148"/>
  <drawing r:id="rId149"/>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B836B-1222-45C7-84C9-9CD38D5927A7}">
  <dimension ref="B2:R1327"/>
  <sheetViews>
    <sheetView showGridLines="0" showRowColHeaders="0" zoomScaleNormal="100" workbookViewId="0">
      <selection activeCell="B2" sqref="B2"/>
    </sheetView>
  </sheetViews>
  <sheetFormatPr defaultColWidth="9.28515625" defaultRowHeight="15" x14ac:dyDescent="0.25"/>
  <cols>
    <col min="1" max="2" width="9.28515625" style="519"/>
    <col min="3" max="3" width="2.28515625" style="519" customWidth="1"/>
    <col min="4" max="5" width="9.28515625" style="519"/>
    <col min="6" max="6" width="16.42578125" style="519" customWidth="1"/>
    <col min="7" max="7" width="9.28515625" style="519"/>
    <col min="8" max="8" width="2.28515625" style="519" customWidth="1"/>
    <col min="9" max="10" width="9.28515625" style="519"/>
    <col min="11" max="11" width="15.7109375" style="519" customWidth="1"/>
    <col min="12" max="12" width="9.28515625" style="519"/>
    <col min="13" max="13" width="9.28515625" style="521" customWidth="1"/>
    <col min="14" max="16384" width="9.28515625" style="519"/>
  </cols>
  <sheetData>
    <row r="2" spans="2:11" x14ac:dyDescent="0.25">
      <c r="B2" s="523"/>
    </row>
    <row r="3" spans="2:11" ht="19.5" x14ac:dyDescent="0.25">
      <c r="B3" s="839" t="s">
        <v>583</v>
      </c>
      <c r="C3" s="839"/>
      <c r="D3" s="839"/>
      <c r="E3" s="839"/>
      <c r="F3" s="839"/>
      <c r="G3" s="839"/>
      <c r="H3" s="839"/>
      <c r="I3" s="839"/>
      <c r="J3" s="839"/>
      <c r="K3" s="839"/>
    </row>
    <row r="9" spans="2:11" x14ac:dyDescent="0.25">
      <c r="B9" s="840" t="s">
        <v>584</v>
      </c>
      <c r="C9" s="840"/>
      <c r="D9" s="840"/>
      <c r="E9" s="840"/>
      <c r="F9" s="840"/>
      <c r="G9" s="840"/>
      <c r="H9" s="840"/>
      <c r="I9" s="840"/>
      <c r="J9" s="840"/>
      <c r="K9" s="840"/>
    </row>
    <row r="11" spans="2:11" x14ac:dyDescent="0.25">
      <c r="B11" s="832" t="s">
        <v>1452</v>
      </c>
      <c r="C11" s="833"/>
      <c r="D11" s="524"/>
      <c r="E11" s="525"/>
      <c r="F11" s="512" t="s">
        <v>409</v>
      </c>
      <c r="G11" s="526"/>
      <c r="H11" s="527"/>
      <c r="I11" s="832" t="s">
        <v>58</v>
      </c>
      <c r="J11" s="832"/>
      <c r="K11" s="526"/>
    </row>
    <row r="12" spans="2:11" x14ac:dyDescent="0.25">
      <c r="B12" s="832" t="s">
        <v>480</v>
      </c>
      <c r="C12" s="833"/>
      <c r="D12" s="524"/>
      <c r="E12" s="525"/>
      <c r="F12" s="512" t="s">
        <v>516</v>
      </c>
      <c r="G12" s="526"/>
      <c r="H12" s="527"/>
      <c r="I12" s="832" t="s">
        <v>1455</v>
      </c>
      <c r="J12" s="832"/>
      <c r="K12" s="526"/>
    </row>
    <row r="13" spans="2:11" x14ac:dyDescent="0.25">
      <c r="B13" s="832" t="s">
        <v>130</v>
      </c>
      <c r="C13" s="833"/>
      <c r="D13" s="524"/>
      <c r="E13" s="525"/>
      <c r="F13" s="512" t="s">
        <v>208</v>
      </c>
      <c r="G13" s="526"/>
      <c r="H13" s="527"/>
      <c r="I13" s="832" t="s">
        <v>537</v>
      </c>
      <c r="J13" s="832"/>
      <c r="K13" s="526"/>
    </row>
    <row r="14" spans="2:11" x14ac:dyDescent="0.25">
      <c r="B14" s="832" t="s">
        <v>1456</v>
      </c>
      <c r="C14" s="833"/>
      <c r="D14" s="524"/>
      <c r="E14" s="525"/>
      <c r="F14" s="512" t="s">
        <v>410</v>
      </c>
      <c r="G14" s="526"/>
      <c r="H14" s="527"/>
      <c r="I14" s="832" t="s">
        <v>539</v>
      </c>
      <c r="J14" s="832"/>
      <c r="K14" s="526"/>
    </row>
    <row r="15" spans="2:11" x14ac:dyDescent="0.25">
      <c r="B15" s="832" t="s">
        <v>131</v>
      </c>
      <c r="C15" s="833"/>
      <c r="D15" s="524"/>
      <c r="E15" s="525"/>
      <c r="F15" s="512" t="s">
        <v>114</v>
      </c>
      <c r="G15" s="526"/>
      <c r="H15" s="527"/>
      <c r="I15" s="832" t="s">
        <v>1457</v>
      </c>
      <c r="J15" s="832"/>
      <c r="K15" s="526"/>
    </row>
    <row r="16" spans="2:11" x14ac:dyDescent="0.25">
      <c r="B16" s="832" t="s">
        <v>107</v>
      </c>
      <c r="C16" s="833"/>
      <c r="D16" s="524"/>
      <c r="E16" s="525"/>
      <c r="F16" s="512" t="s">
        <v>1458</v>
      </c>
      <c r="G16" s="526"/>
      <c r="H16" s="527"/>
      <c r="I16" s="832" t="s">
        <v>398</v>
      </c>
      <c r="J16" s="832"/>
      <c r="K16" s="526"/>
    </row>
    <row r="17" spans="2:11" x14ac:dyDescent="0.25">
      <c r="B17" s="832" t="s">
        <v>1459</v>
      </c>
      <c r="C17" s="833"/>
      <c r="D17" s="524"/>
      <c r="E17" s="525"/>
      <c r="F17" s="512" t="s">
        <v>1460</v>
      </c>
      <c r="G17" s="526"/>
      <c r="H17" s="527"/>
      <c r="I17" s="832" t="s">
        <v>543</v>
      </c>
      <c r="J17" s="832"/>
      <c r="K17" s="526"/>
    </row>
    <row r="18" spans="2:11" x14ac:dyDescent="0.25">
      <c r="B18" s="832" t="s">
        <v>132</v>
      </c>
      <c r="C18" s="833"/>
      <c r="D18" s="524"/>
      <c r="E18" s="525"/>
      <c r="F18" s="512" t="s">
        <v>116</v>
      </c>
      <c r="G18" s="526"/>
      <c r="H18" s="527"/>
      <c r="I18" s="832" t="s">
        <v>545</v>
      </c>
      <c r="J18" s="832"/>
      <c r="K18" s="526"/>
    </row>
    <row r="19" spans="2:11" x14ac:dyDescent="0.25">
      <c r="B19" s="832" t="s">
        <v>1177</v>
      </c>
      <c r="C19" s="833"/>
      <c r="D19" s="524"/>
      <c r="E19" s="525"/>
      <c r="F19" s="512" t="s">
        <v>1461</v>
      </c>
      <c r="G19" s="526"/>
      <c r="H19" s="527"/>
      <c r="I19" s="832" t="s">
        <v>1462</v>
      </c>
      <c r="J19" s="832"/>
      <c r="K19" s="526"/>
    </row>
    <row r="20" spans="2:11" x14ac:dyDescent="0.25">
      <c r="B20" s="832" t="s">
        <v>109</v>
      </c>
      <c r="C20" s="833"/>
      <c r="D20" s="524"/>
      <c r="E20" s="525"/>
      <c r="F20" s="512" t="s">
        <v>530</v>
      </c>
      <c r="G20" s="526"/>
      <c r="H20" s="527"/>
      <c r="I20" s="832" t="s">
        <v>121</v>
      </c>
      <c r="J20" s="832"/>
      <c r="K20" s="526"/>
    </row>
    <row r="21" spans="2:11" x14ac:dyDescent="0.25">
      <c r="B21" s="832" t="s">
        <v>1463</v>
      </c>
      <c r="C21" s="833"/>
      <c r="D21" s="524"/>
      <c r="E21" s="525"/>
      <c r="F21" s="512" t="s">
        <v>1464</v>
      </c>
      <c r="G21" s="526"/>
      <c r="H21" s="527"/>
      <c r="I21" s="832" t="s">
        <v>413</v>
      </c>
      <c r="J21" s="832"/>
      <c r="K21" s="526"/>
    </row>
    <row r="22" spans="2:11" x14ac:dyDescent="0.25">
      <c r="B22" s="832" t="s">
        <v>110</v>
      </c>
      <c r="C22" s="833"/>
      <c r="D22" s="524"/>
      <c r="E22" s="525"/>
      <c r="F22" s="512" t="s">
        <v>532</v>
      </c>
      <c r="G22" s="526"/>
      <c r="H22" s="527"/>
      <c r="I22" s="832" t="s">
        <v>414</v>
      </c>
      <c r="J22" s="832"/>
      <c r="K22" s="526"/>
    </row>
    <row r="23" spans="2:11" x14ac:dyDescent="0.25">
      <c r="B23" s="832" t="s">
        <v>1465</v>
      </c>
      <c r="C23" s="833"/>
      <c r="D23" s="524"/>
      <c r="E23" s="525"/>
      <c r="F23" s="512" t="s">
        <v>1466</v>
      </c>
      <c r="G23" s="526"/>
      <c r="H23" s="527"/>
      <c r="I23" s="832" t="s">
        <v>415</v>
      </c>
      <c r="J23" s="832"/>
      <c r="K23" s="526"/>
    </row>
    <row r="24" spans="2:11" x14ac:dyDescent="0.25">
      <c r="B24" s="832" t="s">
        <v>1467</v>
      </c>
      <c r="C24" s="833"/>
      <c r="D24" s="524"/>
      <c r="E24" s="525"/>
      <c r="F24" s="512" t="s">
        <v>117</v>
      </c>
      <c r="G24" s="526"/>
      <c r="H24" s="527"/>
      <c r="I24" s="832" t="s">
        <v>416</v>
      </c>
      <c r="J24" s="832"/>
      <c r="K24" s="526"/>
    </row>
    <row r="25" spans="2:11" x14ac:dyDescent="0.25">
      <c r="B25" s="832" t="s">
        <v>1468</v>
      </c>
      <c r="C25" s="833"/>
      <c r="D25" s="524"/>
      <c r="E25" s="525"/>
      <c r="F25" s="512" t="s">
        <v>1469</v>
      </c>
      <c r="G25" s="526"/>
      <c r="H25" s="527"/>
      <c r="I25" s="832" t="s">
        <v>122</v>
      </c>
      <c r="J25" s="832"/>
      <c r="K25" s="526"/>
    </row>
    <row r="26" spans="2:11" x14ac:dyDescent="0.25">
      <c r="B26" s="832" t="s">
        <v>601</v>
      </c>
      <c r="C26" s="833"/>
      <c r="D26" s="524"/>
      <c r="E26" s="525"/>
      <c r="F26" s="512" t="s">
        <v>1345</v>
      </c>
      <c r="G26" s="526"/>
      <c r="H26" s="527"/>
      <c r="I26" s="832" t="s">
        <v>1470</v>
      </c>
      <c r="J26" s="832"/>
      <c r="K26" s="526"/>
    </row>
    <row r="27" spans="2:11" x14ac:dyDescent="0.25">
      <c r="B27" s="832" t="s">
        <v>133</v>
      </c>
      <c r="C27" s="833"/>
      <c r="D27" s="528"/>
      <c r="E27" s="525"/>
      <c r="F27" s="512" t="s">
        <v>1471</v>
      </c>
      <c r="G27" s="526"/>
      <c r="H27" s="527"/>
      <c r="I27" s="832" t="s">
        <v>124</v>
      </c>
      <c r="J27" s="832"/>
      <c r="K27" s="526"/>
    </row>
    <row r="28" spans="2:11" x14ac:dyDescent="0.25">
      <c r="B28" s="832" t="s">
        <v>1472</v>
      </c>
      <c r="C28" s="833"/>
      <c r="D28" s="528"/>
      <c r="E28" s="525"/>
      <c r="F28" s="512" t="s">
        <v>1180</v>
      </c>
      <c r="G28" s="526"/>
      <c r="H28" s="527"/>
      <c r="I28" s="832" t="s">
        <v>1474</v>
      </c>
      <c r="J28" s="832"/>
      <c r="K28" s="526"/>
    </row>
    <row r="29" spans="2:11" x14ac:dyDescent="0.25">
      <c r="B29" s="832" t="s">
        <v>1289</v>
      </c>
      <c r="C29" s="833"/>
      <c r="D29" s="528"/>
      <c r="E29" s="525"/>
      <c r="F29" s="512" t="s">
        <v>1476</v>
      </c>
      <c r="G29" s="526"/>
      <c r="H29" s="527"/>
      <c r="I29" s="832" t="s">
        <v>1478</v>
      </c>
      <c r="J29" s="832"/>
      <c r="K29" s="526"/>
    </row>
    <row r="30" spans="2:11" x14ac:dyDescent="0.25">
      <c r="B30" s="832" t="s">
        <v>206</v>
      </c>
      <c r="C30" s="833"/>
      <c r="D30" s="528"/>
      <c r="E30" s="525"/>
      <c r="F30" s="512" t="s">
        <v>118</v>
      </c>
      <c r="G30" s="526"/>
      <c r="H30" s="527"/>
      <c r="I30" s="832" t="s">
        <v>417</v>
      </c>
      <c r="J30" s="832"/>
      <c r="K30" s="526"/>
    </row>
    <row r="31" spans="2:11" x14ac:dyDescent="0.25">
      <c r="B31" s="832" t="s">
        <v>1479</v>
      </c>
      <c r="C31" s="833"/>
      <c r="D31" s="528"/>
      <c r="E31" s="525"/>
      <c r="F31" s="512" t="s">
        <v>1481</v>
      </c>
      <c r="G31" s="526"/>
      <c r="H31" s="527"/>
      <c r="I31" s="832" t="s">
        <v>418</v>
      </c>
      <c r="J31" s="832"/>
      <c r="K31" s="526"/>
    </row>
    <row r="32" spans="2:11" x14ac:dyDescent="0.25">
      <c r="B32" s="832" t="s">
        <v>528</v>
      </c>
      <c r="C32" s="832"/>
      <c r="D32" s="528"/>
      <c r="E32" s="525"/>
      <c r="F32" s="512" t="s">
        <v>119</v>
      </c>
      <c r="G32" s="526"/>
      <c r="H32" s="527"/>
      <c r="I32" s="832" t="s">
        <v>82</v>
      </c>
      <c r="J32" s="832"/>
      <c r="K32" s="526"/>
    </row>
    <row r="33" spans="2:13" x14ac:dyDescent="0.25">
      <c r="B33" s="832" t="s">
        <v>1482</v>
      </c>
      <c r="C33" s="832"/>
      <c r="D33" s="528"/>
      <c r="E33" s="525"/>
      <c r="F33" s="512" t="s">
        <v>1484</v>
      </c>
      <c r="G33" s="526"/>
      <c r="H33" s="527"/>
      <c r="I33" s="832" t="s">
        <v>1486</v>
      </c>
      <c r="J33" s="832"/>
      <c r="K33" s="526"/>
    </row>
    <row r="34" spans="2:13" x14ac:dyDescent="0.25">
      <c r="B34" s="832" t="s">
        <v>134</v>
      </c>
      <c r="C34" s="832"/>
      <c r="D34" s="528"/>
      <c r="E34" s="525"/>
      <c r="F34" s="512" t="s">
        <v>411</v>
      </c>
      <c r="G34" s="526"/>
      <c r="H34" s="527"/>
      <c r="I34" s="832" t="s">
        <v>1488</v>
      </c>
      <c r="J34" s="832"/>
      <c r="K34" s="526"/>
    </row>
    <row r="35" spans="2:13" x14ac:dyDescent="0.25">
      <c r="B35" s="832" t="s">
        <v>135</v>
      </c>
      <c r="C35" s="832"/>
      <c r="D35" s="528"/>
      <c r="E35" s="525"/>
      <c r="F35" s="512" t="s">
        <v>1490</v>
      </c>
      <c r="G35" s="526"/>
      <c r="H35" s="527"/>
      <c r="I35" s="832" t="s">
        <v>419</v>
      </c>
      <c r="J35" s="832"/>
      <c r="K35" s="526"/>
    </row>
    <row r="36" spans="2:13" x14ac:dyDescent="0.25">
      <c r="B36" s="832" t="s">
        <v>112</v>
      </c>
      <c r="C36" s="832"/>
      <c r="D36" s="528"/>
      <c r="E36" s="525"/>
      <c r="F36" s="512" t="s">
        <v>412</v>
      </c>
      <c r="G36" s="526"/>
      <c r="H36" s="527"/>
      <c r="I36" s="832" t="s">
        <v>1492</v>
      </c>
      <c r="J36" s="832"/>
      <c r="K36" s="526"/>
    </row>
    <row r="37" spans="2:13" x14ac:dyDescent="0.25">
      <c r="B37" s="832" t="s">
        <v>1494</v>
      </c>
      <c r="C37" s="832"/>
      <c r="D37" s="528"/>
      <c r="E37" s="525"/>
      <c r="F37" s="512" t="s">
        <v>1496</v>
      </c>
      <c r="G37" s="526"/>
      <c r="H37" s="527"/>
      <c r="I37" s="832" t="s">
        <v>1497</v>
      </c>
      <c r="J37" s="832"/>
      <c r="K37" s="526"/>
    </row>
    <row r="38" spans="2:13" x14ac:dyDescent="0.25">
      <c r="B38" s="832" t="s">
        <v>1499</v>
      </c>
      <c r="C38" s="832"/>
      <c r="D38" s="528"/>
      <c r="E38" s="525"/>
      <c r="F38" s="512" t="s">
        <v>1501</v>
      </c>
      <c r="G38" s="526"/>
      <c r="H38" s="527"/>
      <c r="I38" s="832" t="s">
        <v>420</v>
      </c>
      <c r="J38" s="832"/>
      <c r="K38" s="526"/>
    </row>
    <row r="39" spans="2:13" x14ac:dyDescent="0.25">
      <c r="B39" s="832" t="s">
        <v>1503</v>
      </c>
      <c r="C39" s="832"/>
      <c r="D39" s="528"/>
      <c r="E39" s="525"/>
      <c r="F39" s="512" t="s">
        <v>1505</v>
      </c>
      <c r="G39" s="526"/>
      <c r="H39" s="527"/>
      <c r="I39" s="832" t="s">
        <v>1507</v>
      </c>
      <c r="J39" s="832"/>
      <c r="K39" s="526"/>
    </row>
    <row r="40" spans="2:13" x14ac:dyDescent="0.25">
      <c r="B40" s="832" t="s">
        <v>403</v>
      </c>
      <c r="C40" s="832"/>
      <c r="D40" s="528"/>
      <c r="E40" s="525"/>
      <c r="F40" s="512" t="s">
        <v>1182</v>
      </c>
      <c r="G40" s="526"/>
      <c r="H40" s="527"/>
      <c r="I40" s="832" t="s">
        <v>1510</v>
      </c>
      <c r="J40" s="832"/>
      <c r="K40" s="526"/>
    </row>
    <row r="41" spans="2:13" x14ac:dyDescent="0.25">
      <c r="B41" s="832" t="s">
        <v>328</v>
      </c>
      <c r="C41" s="832"/>
      <c r="D41" s="528"/>
      <c r="E41" s="525"/>
      <c r="F41" s="512" t="s">
        <v>607</v>
      </c>
      <c r="G41" s="526"/>
      <c r="H41" s="527"/>
      <c r="I41" s="834"/>
      <c r="J41" s="838"/>
      <c r="K41" s="526"/>
    </row>
    <row r="42" spans="2:13" x14ac:dyDescent="0.25">
      <c r="B42" s="832" t="s">
        <v>408</v>
      </c>
      <c r="C42" s="832"/>
      <c r="D42" s="528"/>
      <c r="E42" s="525"/>
      <c r="F42" s="512" t="s">
        <v>83</v>
      </c>
      <c r="G42" s="526"/>
      <c r="H42" s="527"/>
      <c r="I42" s="834"/>
      <c r="J42" s="838"/>
      <c r="K42" s="526"/>
    </row>
    <row r="43" spans="2:13" x14ac:dyDescent="0.25">
      <c r="B43" s="834"/>
      <c r="C43" s="835"/>
      <c r="D43" s="528"/>
      <c r="E43" s="525"/>
      <c r="F43" s="525"/>
      <c r="G43" s="525"/>
      <c r="H43" s="525"/>
      <c r="I43" s="525"/>
      <c r="J43" s="525"/>
      <c r="K43" s="525"/>
    </row>
    <row r="44" spans="2:13" ht="15.75" thickBot="1" x14ac:dyDescent="0.3">
      <c r="B44" s="836"/>
      <c r="C44" s="837"/>
      <c r="D44" s="529"/>
    </row>
    <row r="45" spans="2:13" ht="23.25" customHeight="1" thickBot="1" x14ac:dyDescent="0.3">
      <c r="B45" s="823" t="s">
        <v>1512</v>
      </c>
      <c r="C45" s="824"/>
      <c r="D45" s="824"/>
      <c r="E45" s="824"/>
      <c r="F45" s="824"/>
      <c r="G45" s="824"/>
      <c r="H45" s="824"/>
      <c r="I45" s="824"/>
      <c r="J45" s="824"/>
      <c r="K45" s="825"/>
      <c r="M45" s="521" t="s">
        <v>1453</v>
      </c>
    </row>
    <row r="46" spans="2:13" ht="18.75" x14ac:dyDescent="0.25">
      <c r="B46" s="514" t="s">
        <v>1513</v>
      </c>
      <c r="C46" s="515"/>
      <c r="D46" s="516"/>
      <c r="E46" s="516"/>
      <c r="F46" s="516"/>
    </row>
    <row r="47" spans="2:13" x14ac:dyDescent="0.25">
      <c r="B47" s="517" t="s">
        <v>1514</v>
      </c>
      <c r="C47" s="515"/>
      <c r="D47" s="516"/>
      <c r="E47" s="516"/>
      <c r="F47" s="516"/>
    </row>
    <row r="48" spans="2:13" x14ac:dyDescent="0.25">
      <c r="B48" s="518" t="s">
        <v>1515</v>
      </c>
      <c r="C48" s="518"/>
      <c r="D48" s="518"/>
      <c r="E48" s="518"/>
      <c r="F48" s="518"/>
    </row>
    <row r="49" spans="2:18" x14ac:dyDescent="0.25">
      <c r="B49" s="518" t="s">
        <v>1516</v>
      </c>
      <c r="C49" s="518"/>
      <c r="D49" s="518"/>
      <c r="E49" s="518"/>
      <c r="F49" s="518"/>
    </row>
    <row r="50" spans="2:18" x14ac:dyDescent="0.25">
      <c r="B50" s="518" t="s">
        <v>1512</v>
      </c>
      <c r="C50" s="518"/>
      <c r="D50" s="518"/>
      <c r="E50" s="518"/>
      <c r="F50" s="518"/>
    </row>
    <row r="51" spans="2:18" x14ac:dyDescent="0.25">
      <c r="B51" s="518"/>
      <c r="C51" s="518"/>
      <c r="D51" s="518"/>
      <c r="E51" s="518"/>
      <c r="F51" s="518"/>
    </row>
    <row r="52" spans="2:18" x14ac:dyDescent="0.25">
      <c r="B52" s="519" t="s">
        <v>608</v>
      </c>
      <c r="C52" s="519" t="s">
        <v>609</v>
      </c>
      <c r="D52" s="519" t="s">
        <v>1517</v>
      </c>
    </row>
    <row r="53" spans="2:18" x14ac:dyDescent="0.25">
      <c r="B53" s="518" t="s">
        <v>1518</v>
      </c>
      <c r="C53" s="518"/>
      <c r="D53" s="377" t="s">
        <v>610</v>
      </c>
    </row>
    <row r="54" spans="2:18" ht="15.75" thickBot="1" x14ac:dyDescent="0.3">
      <c r="B54" s="518"/>
      <c r="C54" s="518"/>
    </row>
    <row r="55" spans="2:18" ht="23.25" customHeight="1" thickBot="1" x14ac:dyDescent="0.3">
      <c r="B55" s="823" t="s">
        <v>490</v>
      </c>
      <c r="C55" s="824"/>
      <c r="D55" s="824"/>
      <c r="E55" s="824"/>
      <c r="F55" s="824"/>
      <c r="G55" s="824"/>
      <c r="H55" s="824"/>
      <c r="I55" s="824"/>
      <c r="J55" s="824"/>
      <c r="K55" s="825"/>
      <c r="M55" s="521" t="s">
        <v>1</v>
      </c>
    </row>
    <row r="56" spans="2:18" ht="18.75" x14ac:dyDescent="0.25">
      <c r="B56" s="514" t="s">
        <v>611</v>
      </c>
      <c r="C56" s="515"/>
      <c r="D56" s="516"/>
      <c r="E56" s="516"/>
      <c r="F56" s="516"/>
    </row>
    <row r="57" spans="2:18" x14ac:dyDescent="0.25">
      <c r="B57" s="517" t="s">
        <v>612</v>
      </c>
      <c r="C57" s="515"/>
      <c r="D57" s="516"/>
      <c r="E57" s="516"/>
      <c r="F57" s="516"/>
    </row>
    <row r="58" spans="2:18" x14ac:dyDescent="0.25">
      <c r="B58" s="518" t="s">
        <v>613</v>
      </c>
      <c r="C58" s="518"/>
      <c r="D58" s="518"/>
      <c r="E58" s="518"/>
      <c r="F58" s="518"/>
    </row>
    <row r="59" spans="2:18" x14ac:dyDescent="0.25">
      <c r="B59" s="518" t="s">
        <v>614</v>
      </c>
      <c r="C59" s="518"/>
      <c r="D59" s="518"/>
      <c r="E59" s="518"/>
      <c r="F59" s="518"/>
    </row>
    <row r="60" spans="2:18" x14ac:dyDescent="0.25">
      <c r="B60" s="518" t="s">
        <v>490</v>
      </c>
      <c r="C60" s="518"/>
      <c r="D60" s="518"/>
      <c r="E60" s="518"/>
      <c r="F60" s="518"/>
    </row>
    <row r="61" spans="2:18" x14ac:dyDescent="0.25">
      <c r="B61" s="518"/>
      <c r="C61" s="518"/>
      <c r="D61" s="518"/>
      <c r="E61" s="518"/>
      <c r="F61" s="518"/>
    </row>
    <row r="62" spans="2:18" x14ac:dyDescent="0.25">
      <c r="B62" s="519" t="s">
        <v>608</v>
      </c>
      <c r="C62" s="519" t="s">
        <v>609</v>
      </c>
      <c r="D62" s="519" t="s">
        <v>615</v>
      </c>
      <c r="R62" s="519" t="s">
        <v>616</v>
      </c>
    </row>
    <row r="63" spans="2:18" x14ac:dyDescent="0.25">
      <c r="B63" s="518" t="s">
        <v>617</v>
      </c>
      <c r="C63" s="518"/>
      <c r="D63" s="377" t="s">
        <v>618</v>
      </c>
    </row>
    <row r="64" spans="2:18" ht="15.75" thickBot="1" x14ac:dyDescent="0.3"/>
    <row r="65" spans="2:13" ht="23.25" customHeight="1" thickBot="1" x14ac:dyDescent="0.3">
      <c r="B65" s="823" t="s">
        <v>432</v>
      </c>
      <c r="C65" s="824"/>
      <c r="D65" s="824"/>
      <c r="E65" s="824"/>
      <c r="F65" s="824"/>
      <c r="G65" s="824"/>
      <c r="H65" s="824"/>
      <c r="I65" s="824"/>
      <c r="J65" s="824"/>
      <c r="K65" s="825"/>
      <c r="M65" s="521" t="s">
        <v>2</v>
      </c>
    </row>
    <row r="66" spans="2:13" ht="18.75" x14ac:dyDescent="0.25">
      <c r="B66" s="514" t="s">
        <v>619</v>
      </c>
      <c r="C66" s="515"/>
      <c r="D66" s="516"/>
      <c r="E66" s="516"/>
      <c r="F66" s="516"/>
    </row>
    <row r="67" spans="2:13" x14ac:dyDescent="0.25">
      <c r="B67" s="517" t="s">
        <v>127</v>
      </c>
      <c r="C67" s="515"/>
      <c r="D67" s="516"/>
      <c r="E67" s="516"/>
      <c r="F67" s="516"/>
    </row>
    <row r="68" spans="2:13" x14ac:dyDescent="0.25">
      <c r="B68" s="518" t="s">
        <v>620</v>
      </c>
      <c r="C68" s="518"/>
      <c r="D68" s="518"/>
      <c r="E68" s="518"/>
      <c r="F68" s="518"/>
    </row>
    <row r="69" spans="2:13" x14ac:dyDescent="0.25">
      <c r="B69" s="518" t="s">
        <v>621</v>
      </c>
      <c r="C69" s="518"/>
      <c r="D69" s="518"/>
      <c r="E69" s="518"/>
      <c r="F69" s="518"/>
    </row>
    <row r="70" spans="2:13" x14ac:dyDescent="0.25">
      <c r="B70" s="518" t="s">
        <v>432</v>
      </c>
      <c r="C70" s="518"/>
      <c r="D70" s="518"/>
      <c r="E70" s="518"/>
      <c r="F70" s="518"/>
    </row>
    <row r="71" spans="2:13" x14ac:dyDescent="0.25">
      <c r="B71" s="518"/>
      <c r="C71" s="518"/>
      <c r="D71" s="518"/>
      <c r="E71" s="518"/>
      <c r="F71" s="518"/>
    </row>
    <row r="72" spans="2:13" x14ac:dyDescent="0.25">
      <c r="B72" s="519" t="s">
        <v>608</v>
      </c>
      <c r="C72" s="519" t="s">
        <v>609</v>
      </c>
      <c r="D72" s="519" t="s">
        <v>622</v>
      </c>
    </row>
    <row r="73" spans="2:13" x14ac:dyDescent="0.25">
      <c r="B73" s="518" t="s">
        <v>617</v>
      </c>
      <c r="C73" s="518"/>
      <c r="D73" s="402" t="s">
        <v>2115</v>
      </c>
    </row>
    <row r="74" spans="2:13" ht="15.75" thickBot="1" x14ac:dyDescent="0.3"/>
    <row r="75" spans="2:13" ht="23.25" customHeight="1" thickBot="1" x14ac:dyDescent="0.3">
      <c r="B75" s="823" t="s">
        <v>1519</v>
      </c>
      <c r="C75" s="824"/>
      <c r="D75" s="824"/>
      <c r="E75" s="824"/>
      <c r="F75" s="824"/>
      <c r="G75" s="824"/>
      <c r="H75" s="824"/>
      <c r="I75" s="824"/>
      <c r="J75" s="824"/>
      <c r="K75" s="825"/>
      <c r="M75" s="521" t="s">
        <v>586</v>
      </c>
    </row>
    <row r="76" spans="2:13" ht="18.75" x14ac:dyDescent="0.25">
      <c r="B76" s="514" t="s">
        <v>1519</v>
      </c>
      <c r="C76" s="515"/>
      <c r="D76" s="516"/>
      <c r="E76" s="516"/>
      <c r="F76" s="516"/>
    </row>
    <row r="77" spans="2:13" x14ac:dyDescent="0.25">
      <c r="B77" s="517" t="s">
        <v>2241</v>
      </c>
      <c r="C77" s="515"/>
      <c r="D77" s="516"/>
      <c r="E77" s="516"/>
      <c r="F77" s="516"/>
    </row>
    <row r="78" spans="2:13" x14ac:dyDescent="0.25">
      <c r="B78" s="518" t="s">
        <v>2242</v>
      </c>
      <c r="C78" s="518"/>
      <c r="D78" s="518"/>
      <c r="E78" s="518"/>
      <c r="F78" s="518"/>
    </row>
    <row r="79" spans="2:13" x14ac:dyDescent="0.25">
      <c r="B79" s="537" t="s">
        <v>2243</v>
      </c>
      <c r="C79" s="518"/>
      <c r="D79" s="518"/>
      <c r="E79" s="518"/>
      <c r="F79" s="518"/>
    </row>
    <row r="80" spans="2:13" x14ac:dyDescent="0.25">
      <c r="B80" s="518" t="s">
        <v>2244</v>
      </c>
      <c r="C80" s="518"/>
      <c r="D80" s="518"/>
      <c r="E80" s="518"/>
      <c r="F80" s="518"/>
    </row>
    <row r="81" spans="2:13" x14ac:dyDescent="0.25">
      <c r="B81" s="518"/>
      <c r="C81" s="518"/>
      <c r="D81" s="518"/>
      <c r="E81" s="518"/>
      <c r="F81" s="518"/>
    </row>
    <row r="82" spans="2:13" x14ac:dyDescent="0.25">
      <c r="B82" s="519" t="s">
        <v>608</v>
      </c>
      <c r="C82" s="519" t="s">
        <v>609</v>
      </c>
      <c r="D82" s="519" t="s">
        <v>2245</v>
      </c>
      <c r="G82" s="519" t="s">
        <v>2233</v>
      </c>
      <c r="H82" s="519" t="s">
        <v>609</v>
      </c>
      <c r="I82" s="519" t="s">
        <v>2246</v>
      </c>
    </row>
    <row r="83" spans="2:13" x14ac:dyDescent="0.25">
      <c r="B83" s="518" t="s">
        <v>617</v>
      </c>
      <c r="C83" s="518"/>
      <c r="D83" s="400" t="s">
        <v>2247</v>
      </c>
      <c r="G83" s="538" t="s">
        <v>2248</v>
      </c>
      <c r="H83" s="538" t="s">
        <v>609</v>
      </c>
      <c r="I83" s="519" t="s">
        <v>2249</v>
      </c>
    </row>
    <row r="84" spans="2:13" ht="15.75" thickBot="1" x14ac:dyDescent="0.3"/>
    <row r="85" spans="2:13" ht="23.25" customHeight="1" thickBot="1" x14ac:dyDescent="0.3">
      <c r="B85" s="823" t="s">
        <v>433</v>
      </c>
      <c r="C85" s="824"/>
      <c r="D85" s="824"/>
      <c r="E85" s="824"/>
      <c r="F85" s="824"/>
      <c r="G85" s="824"/>
      <c r="H85" s="824"/>
      <c r="I85" s="824"/>
      <c r="J85" s="824"/>
      <c r="K85" s="825"/>
      <c r="M85" s="521" t="s">
        <v>3</v>
      </c>
    </row>
    <row r="86" spans="2:13" ht="18.75" x14ac:dyDescent="0.25">
      <c r="B86" s="368" t="s">
        <v>623</v>
      </c>
      <c r="C86" s="369"/>
      <c r="D86" s="370"/>
      <c r="E86" s="370"/>
      <c r="F86" s="370"/>
    </row>
    <row r="87" spans="2:13" x14ac:dyDescent="0.25">
      <c r="B87" s="371" t="s">
        <v>1120</v>
      </c>
      <c r="C87" s="369"/>
      <c r="D87" s="370"/>
      <c r="E87" s="370"/>
      <c r="F87" s="370"/>
    </row>
    <row r="88" spans="2:13" x14ac:dyDescent="0.25">
      <c r="B88" s="396" t="s">
        <v>1159</v>
      </c>
      <c r="C88" s="367"/>
      <c r="D88" s="367"/>
      <c r="E88" s="367"/>
      <c r="F88" s="367"/>
    </row>
    <row r="89" spans="2:13" x14ac:dyDescent="0.25">
      <c r="B89" s="396" t="s">
        <v>1160</v>
      </c>
      <c r="C89" s="367"/>
      <c r="D89" s="367"/>
      <c r="E89" s="367"/>
      <c r="F89" s="367"/>
    </row>
    <row r="90" spans="2:13" x14ac:dyDescent="0.25">
      <c r="B90" s="396" t="s">
        <v>433</v>
      </c>
      <c r="C90" s="367"/>
      <c r="D90" s="367"/>
      <c r="E90" s="367"/>
      <c r="F90" s="367"/>
    </row>
    <row r="91" spans="2:13" x14ac:dyDescent="0.25">
      <c r="B91" s="396"/>
      <c r="C91" s="367"/>
      <c r="D91" s="367"/>
      <c r="E91" s="367"/>
      <c r="F91" s="367"/>
    </row>
    <row r="92" spans="2:13" x14ac:dyDescent="0.25">
      <c r="B92" s="395" t="s">
        <v>608</v>
      </c>
      <c r="C92" s="310" t="s">
        <v>609</v>
      </c>
      <c r="D92" s="310" t="s">
        <v>1161</v>
      </c>
      <c r="E92" s="310"/>
      <c r="F92" s="310"/>
    </row>
    <row r="93" spans="2:13" ht="15.75" x14ac:dyDescent="0.25">
      <c r="B93" s="396" t="s">
        <v>617</v>
      </c>
      <c r="C93" s="380" t="s">
        <v>1162</v>
      </c>
      <c r="D93" s="373"/>
      <c r="E93" s="310"/>
      <c r="F93" s="310"/>
    </row>
    <row r="94" spans="2:13" x14ac:dyDescent="0.25">
      <c r="D94" s="377"/>
    </row>
    <row r="95" spans="2:13" ht="15.75" thickBot="1" x14ac:dyDescent="0.3">
      <c r="D95" s="377"/>
    </row>
    <row r="96" spans="2:13" ht="23.25" customHeight="1" thickBot="1" x14ac:dyDescent="0.3">
      <c r="B96" s="823" t="s">
        <v>434</v>
      </c>
      <c r="C96" s="824"/>
      <c r="D96" s="824"/>
      <c r="E96" s="824"/>
      <c r="F96" s="824"/>
      <c r="G96" s="824"/>
      <c r="H96" s="824"/>
      <c r="I96" s="824"/>
      <c r="J96" s="824"/>
      <c r="K96" s="825"/>
      <c r="M96" s="521" t="s">
        <v>4</v>
      </c>
    </row>
    <row r="97" spans="2:13" ht="18.75" x14ac:dyDescent="0.25">
      <c r="B97" s="514" t="s">
        <v>624</v>
      </c>
      <c r="C97" s="515"/>
      <c r="D97" s="516"/>
      <c r="E97" s="516"/>
      <c r="F97" s="516"/>
    </row>
    <row r="98" spans="2:13" x14ac:dyDescent="0.25">
      <c r="B98" s="517" t="s">
        <v>89</v>
      </c>
      <c r="C98" s="515"/>
      <c r="D98" s="516"/>
      <c r="E98" s="516"/>
      <c r="F98" s="516"/>
    </row>
    <row r="99" spans="2:13" x14ac:dyDescent="0.25">
      <c r="B99" s="518" t="s">
        <v>625</v>
      </c>
      <c r="C99" s="518"/>
      <c r="D99" s="518"/>
      <c r="E99" s="518"/>
      <c r="F99" s="518"/>
    </row>
    <row r="100" spans="2:13" x14ac:dyDescent="0.25">
      <c r="B100" s="518" t="s">
        <v>626</v>
      </c>
      <c r="C100" s="518"/>
      <c r="D100" s="518"/>
      <c r="E100" s="518"/>
      <c r="F100" s="518"/>
    </row>
    <row r="101" spans="2:13" x14ac:dyDescent="0.25">
      <c r="B101" s="518" t="s">
        <v>434</v>
      </c>
      <c r="C101" s="518"/>
      <c r="D101" s="518"/>
      <c r="E101" s="518"/>
      <c r="F101" s="518"/>
    </row>
    <row r="102" spans="2:13" x14ac:dyDescent="0.25">
      <c r="B102" s="518"/>
      <c r="C102" s="518"/>
      <c r="D102" s="518"/>
      <c r="E102" s="518"/>
      <c r="F102" s="518"/>
    </row>
    <row r="103" spans="2:13" x14ac:dyDescent="0.25">
      <c r="B103" s="519" t="s">
        <v>608</v>
      </c>
      <c r="C103" s="519" t="s">
        <v>609</v>
      </c>
      <c r="D103" s="519" t="s">
        <v>627</v>
      </c>
    </row>
    <row r="104" spans="2:13" x14ac:dyDescent="0.25">
      <c r="B104" s="518" t="s">
        <v>617</v>
      </c>
      <c r="C104" s="518"/>
      <c r="D104" s="377" t="s">
        <v>628</v>
      </c>
    </row>
    <row r="105" spans="2:13" ht="15.75" thickBot="1" x14ac:dyDescent="0.3"/>
    <row r="106" spans="2:13" ht="23.25" customHeight="1" thickBot="1" x14ac:dyDescent="0.3">
      <c r="B106" s="823" t="s">
        <v>1520</v>
      </c>
      <c r="C106" s="824"/>
      <c r="D106" s="824"/>
      <c r="E106" s="824"/>
      <c r="F106" s="824"/>
      <c r="G106" s="824"/>
      <c r="H106" s="824"/>
      <c r="I106" s="824"/>
      <c r="J106" s="824"/>
      <c r="K106" s="825"/>
      <c r="M106" s="521" t="s">
        <v>589</v>
      </c>
    </row>
    <row r="107" spans="2:13" ht="18.75" x14ac:dyDescent="0.25">
      <c r="B107" s="514" t="s">
        <v>1521</v>
      </c>
      <c r="C107" s="515"/>
      <c r="D107" s="516"/>
      <c r="E107" s="516"/>
      <c r="F107" s="516"/>
    </row>
    <row r="108" spans="2:13" x14ac:dyDescent="0.25">
      <c r="B108" s="517" t="s">
        <v>1522</v>
      </c>
      <c r="C108" s="515"/>
      <c r="D108" s="516"/>
      <c r="E108" s="516"/>
      <c r="F108" s="516"/>
    </row>
    <row r="109" spans="2:13" x14ac:dyDescent="0.25">
      <c r="B109" s="518" t="s">
        <v>1523</v>
      </c>
      <c r="C109" s="518"/>
      <c r="D109" s="518"/>
      <c r="E109" s="518"/>
      <c r="F109" s="518"/>
    </row>
    <row r="110" spans="2:13" x14ac:dyDescent="0.25">
      <c r="B110" s="518" t="s">
        <v>1524</v>
      </c>
      <c r="C110" s="518"/>
      <c r="D110" s="518"/>
      <c r="E110" s="518"/>
      <c r="F110" s="518"/>
    </row>
    <row r="111" spans="2:13" x14ac:dyDescent="0.25">
      <c r="B111" s="518" t="s">
        <v>1520</v>
      </c>
      <c r="C111" s="518"/>
      <c r="D111" s="518"/>
      <c r="E111" s="518"/>
      <c r="F111" s="518"/>
    </row>
    <row r="112" spans="2:13" x14ac:dyDescent="0.25">
      <c r="B112" s="518"/>
      <c r="C112" s="518"/>
      <c r="D112" s="518"/>
      <c r="E112" s="518"/>
      <c r="F112" s="518"/>
    </row>
    <row r="113" spans="2:13" x14ac:dyDescent="0.25">
      <c r="B113" s="519" t="s">
        <v>608</v>
      </c>
      <c r="C113" s="519" t="s">
        <v>609</v>
      </c>
      <c r="D113" s="519" t="s">
        <v>1525</v>
      </c>
    </row>
    <row r="114" spans="2:13" x14ac:dyDescent="0.25">
      <c r="B114" s="518" t="s">
        <v>617</v>
      </c>
      <c r="C114" s="518"/>
      <c r="D114" s="377" t="s">
        <v>1526</v>
      </c>
    </row>
    <row r="115" spans="2:13" ht="15.75" thickBot="1" x14ac:dyDescent="0.3"/>
    <row r="116" spans="2:13" ht="23.25" customHeight="1" thickBot="1" x14ac:dyDescent="0.3">
      <c r="B116" s="823" t="s">
        <v>73</v>
      </c>
      <c r="C116" s="824"/>
      <c r="D116" s="824"/>
      <c r="E116" s="824"/>
      <c r="F116" s="824"/>
      <c r="G116" s="824"/>
      <c r="H116" s="824"/>
      <c r="I116" s="824"/>
      <c r="J116" s="824"/>
      <c r="K116" s="825"/>
      <c r="M116" s="521" t="s">
        <v>5</v>
      </c>
    </row>
    <row r="117" spans="2:13" ht="18.75" x14ac:dyDescent="0.25">
      <c r="B117" s="514" t="s">
        <v>629</v>
      </c>
      <c r="C117" s="515"/>
      <c r="D117" s="516"/>
      <c r="E117" s="516"/>
      <c r="F117" s="516"/>
      <c r="G117" s="514" t="s">
        <v>630</v>
      </c>
      <c r="H117" s="514"/>
    </row>
    <row r="118" spans="2:13" x14ac:dyDescent="0.25">
      <c r="B118" s="517" t="s">
        <v>631</v>
      </c>
      <c r="C118" s="515"/>
      <c r="D118" s="516"/>
      <c r="E118" s="516"/>
      <c r="F118" s="516"/>
      <c r="G118" s="517" t="s">
        <v>631</v>
      </c>
      <c r="H118" s="517"/>
    </row>
    <row r="119" spans="2:13" x14ac:dyDescent="0.25">
      <c r="B119" s="518" t="s">
        <v>632</v>
      </c>
      <c r="C119" s="518"/>
      <c r="D119" s="518"/>
      <c r="E119" s="518"/>
      <c r="F119" s="518"/>
      <c r="G119" s="518" t="s">
        <v>633</v>
      </c>
      <c r="H119" s="518"/>
    </row>
    <row r="120" spans="2:13" x14ac:dyDescent="0.25">
      <c r="B120" s="518" t="s">
        <v>634</v>
      </c>
      <c r="C120" s="518"/>
      <c r="D120" s="518"/>
      <c r="E120" s="518"/>
      <c r="F120" s="518"/>
      <c r="G120" s="518" t="s">
        <v>635</v>
      </c>
      <c r="H120" s="518"/>
    </row>
    <row r="121" spans="2:13" x14ac:dyDescent="0.25">
      <c r="B121" s="518" t="s">
        <v>73</v>
      </c>
      <c r="C121" s="518"/>
      <c r="D121" s="518"/>
      <c r="E121" s="518"/>
      <c r="F121" s="518"/>
      <c r="G121" s="518" t="s">
        <v>73</v>
      </c>
      <c r="H121" s="518"/>
    </row>
    <row r="122" spans="2:13" x14ac:dyDescent="0.25">
      <c r="B122" s="518"/>
      <c r="C122" s="518"/>
      <c r="D122" s="518"/>
      <c r="E122" s="518"/>
      <c r="F122" s="518"/>
      <c r="G122" s="518"/>
      <c r="H122" s="518"/>
    </row>
    <row r="123" spans="2:13" x14ac:dyDescent="0.25">
      <c r="B123" s="519" t="s">
        <v>608</v>
      </c>
      <c r="C123" s="519" t="s">
        <v>609</v>
      </c>
      <c r="D123" s="519" t="s">
        <v>636</v>
      </c>
      <c r="G123" s="519" t="s">
        <v>608</v>
      </c>
      <c r="H123" s="519" t="s">
        <v>609</v>
      </c>
      <c r="I123" s="519" t="s">
        <v>637</v>
      </c>
    </row>
    <row r="124" spans="2:13" x14ac:dyDescent="0.25">
      <c r="B124" s="518" t="s">
        <v>617</v>
      </c>
      <c r="C124" s="518"/>
      <c r="D124" s="377" t="s">
        <v>638</v>
      </c>
      <c r="G124" s="518" t="s">
        <v>617</v>
      </c>
      <c r="H124" s="518"/>
      <c r="I124" s="377" t="s">
        <v>639</v>
      </c>
    </row>
    <row r="126" spans="2:13" ht="18.75" x14ac:dyDescent="0.25">
      <c r="B126" s="514" t="s">
        <v>640</v>
      </c>
      <c r="C126" s="515"/>
      <c r="D126" s="516"/>
      <c r="E126" s="516"/>
      <c r="F126" s="516"/>
      <c r="G126" s="514" t="s">
        <v>641</v>
      </c>
      <c r="H126" s="514"/>
    </row>
    <row r="127" spans="2:13" x14ac:dyDescent="0.25">
      <c r="B127" s="517" t="s">
        <v>631</v>
      </c>
      <c r="C127" s="515"/>
      <c r="D127" s="516"/>
      <c r="E127" s="516"/>
      <c r="F127" s="516"/>
      <c r="G127" s="517" t="s">
        <v>631</v>
      </c>
      <c r="H127" s="517"/>
    </row>
    <row r="128" spans="2:13" x14ac:dyDescent="0.25">
      <c r="B128" s="518" t="s">
        <v>642</v>
      </c>
      <c r="C128" s="518"/>
      <c r="D128" s="518"/>
      <c r="E128" s="518"/>
      <c r="F128" s="518"/>
      <c r="G128" s="518" t="s">
        <v>643</v>
      </c>
      <c r="H128" s="518"/>
    </row>
    <row r="129" spans="2:9" x14ac:dyDescent="0.25">
      <c r="B129" s="518" t="s">
        <v>644</v>
      </c>
      <c r="C129" s="518"/>
      <c r="D129" s="518"/>
      <c r="E129" s="518"/>
      <c r="F129" s="518"/>
      <c r="G129" s="518" t="s">
        <v>645</v>
      </c>
      <c r="H129" s="518"/>
    </row>
    <row r="130" spans="2:9" x14ac:dyDescent="0.25">
      <c r="B130" s="518" t="s">
        <v>73</v>
      </c>
      <c r="C130" s="518"/>
      <c r="D130" s="518"/>
      <c r="E130" s="518"/>
      <c r="F130" s="518"/>
      <c r="G130" s="518" t="s">
        <v>73</v>
      </c>
      <c r="H130" s="518"/>
    </row>
    <row r="131" spans="2:9" x14ac:dyDescent="0.25">
      <c r="B131" s="518"/>
      <c r="C131" s="518"/>
      <c r="D131" s="518"/>
      <c r="E131" s="518"/>
      <c r="F131" s="518"/>
      <c r="G131" s="518"/>
      <c r="H131" s="518"/>
    </row>
    <row r="132" spans="2:9" x14ac:dyDescent="0.25">
      <c r="B132" s="519" t="s">
        <v>608</v>
      </c>
      <c r="C132" s="519" t="s">
        <v>609</v>
      </c>
      <c r="D132" s="519" t="s">
        <v>646</v>
      </c>
      <c r="G132" s="519" t="s">
        <v>608</v>
      </c>
      <c r="H132" s="519" t="s">
        <v>609</v>
      </c>
      <c r="I132" s="519" t="s">
        <v>647</v>
      </c>
    </row>
    <row r="133" spans="2:9" x14ac:dyDescent="0.25">
      <c r="B133" s="518" t="s">
        <v>617</v>
      </c>
      <c r="C133" s="518"/>
      <c r="D133" s="377" t="s">
        <v>638</v>
      </c>
      <c r="G133" s="518" t="s">
        <v>617</v>
      </c>
      <c r="H133" s="518"/>
      <c r="I133" s="402" t="s">
        <v>653</v>
      </c>
    </row>
    <row r="135" spans="2:9" ht="18.75" x14ac:dyDescent="0.25">
      <c r="B135" s="514" t="s">
        <v>648</v>
      </c>
      <c r="C135" s="515"/>
      <c r="D135" s="516"/>
      <c r="E135" s="516"/>
      <c r="F135" s="516"/>
      <c r="G135" s="514" t="s">
        <v>649</v>
      </c>
      <c r="H135" s="514"/>
    </row>
    <row r="136" spans="2:9" x14ac:dyDescent="0.25">
      <c r="B136" s="517" t="s">
        <v>631</v>
      </c>
      <c r="C136" s="515"/>
      <c r="D136" s="516"/>
      <c r="E136" s="516"/>
      <c r="F136" s="516"/>
      <c r="G136" s="517" t="s">
        <v>631</v>
      </c>
      <c r="H136" s="517"/>
    </row>
    <row r="137" spans="2:9" x14ac:dyDescent="0.25">
      <c r="B137" s="518" t="s">
        <v>1096</v>
      </c>
      <c r="C137" s="518"/>
      <c r="D137" s="518"/>
      <c r="E137" s="518"/>
      <c r="F137" s="518"/>
      <c r="G137" s="518" t="s">
        <v>650</v>
      </c>
      <c r="H137" s="518"/>
    </row>
    <row r="138" spans="2:9" x14ac:dyDescent="0.25">
      <c r="B138" s="518" t="s">
        <v>1097</v>
      </c>
      <c r="C138" s="518"/>
      <c r="D138" s="518"/>
      <c r="E138" s="518"/>
      <c r="F138" s="518"/>
      <c r="G138" s="518" t="s">
        <v>651</v>
      </c>
      <c r="H138" s="518"/>
    </row>
    <row r="139" spans="2:9" x14ac:dyDescent="0.25">
      <c r="B139" s="518" t="s">
        <v>73</v>
      </c>
      <c r="C139" s="518"/>
      <c r="D139" s="518"/>
      <c r="E139" s="518"/>
      <c r="F139" s="518"/>
      <c r="G139" s="518" t="s">
        <v>73</v>
      </c>
      <c r="H139" s="518"/>
    </row>
    <row r="140" spans="2:9" x14ac:dyDescent="0.25">
      <c r="B140" s="518"/>
      <c r="C140" s="518"/>
      <c r="D140" s="518"/>
      <c r="E140" s="518"/>
      <c r="F140" s="518"/>
      <c r="G140" s="518"/>
      <c r="H140" s="518"/>
    </row>
    <row r="141" spans="2:9" x14ac:dyDescent="0.25">
      <c r="B141" s="519" t="s">
        <v>608</v>
      </c>
      <c r="C141" s="519" t="s">
        <v>609</v>
      </c>
      <c r="D141" s="519" t="s">
        <v>1098</v>
      </c>
      <c r="G141" s="519" t="s">
        <v>608</v>
      </c>
      <c r="H141" s="519" t="s">
        <v>609</v>
      </c>
      <c r="I141" s="519" t="s">
        <v>652</v>
      </c>
    </row>
    <row r="142" spans="2:9" x14ac:dyDescent="0.25">
      <c r="B142" s="518" t="s">
        <v>617</v>
      </c>
      <c r="C142" s="518"/>
      <c r="D142" s="372" t="s">
        <v>2057</v>
      </c>
      <c r="G142" s="518" t="s">
        <v>617</v>
      </c>
      <c r="H142" s="518"/>
      <c r="I142" s="377" t="s">
        <v>653</v>
      </c>
    </row>
    <row r="144" spans="2:9" ht="18.75" x14ac:dyDescent="0.25">
      <c r="B144" s="514" t="s">
        <v>654</v>
      </c>
      <c r="C144" s="515"/>
      <c r="D144" s="516"/>
      <c r="E144" s="516"/>
      <c r="F144" s="516"/>
      <c r="G144" s="514" t="s">
        <v>655</v>
      </c>
      <c r="H144" s="514"/>
    </row>
    <row r="145" spans="2:13" x14ac:dyDescent="0.25">
      <c r="B145" s="517" t="s">
        <v>631</v>
      </c>
      <c r="C145" s="515"/>
      <c r="D145" s="516"/>
      <c r="E145" s="516"/>
      <c r="F145" s="516"/>
      <c r="G145" s="517" t="s">
        <v>631</v>
      </c>
      <c r="H145" s="517"/>
    </row>
    <row r="146" spans="2:13" x14ac:dyDescent="0.25">
      <c r="B146" s="518" t="s">
        <v>656</v>
      </c>
      <c r="C146" s="518"/>
      <c r="D146" s="518"/>
      <c r="E146" s="518"/>
      <c r="F146" s="518"/>
      <c r="G146" s="518" t="s">
        <v>657</v>
      </c>
      <c r="H146" s="518"/>
    </row>
    <row r="147" spans="2:13" x14ac:dyDescent="0.25">
      <c r="B147" s="518" t="s">
        <v>658</v>
      </c>
      <c r="C147" s="518"/>
      <c r="D147" s="518"/>
      <c r="E147" s="518"/>
      <c r="F147" s="518"/>
      <c r="G147" s="518" t="s">
        <v>659</v>
      </c>
      <c r="H147" s="518"/>
    </row>
    <row r="148" spans="2:13" x14ac:dyDescent="0.25">
      <c r="B148" s="518" t="s">
        <v>73</v>
      </c>
      <c r="C148" s="518"/>
      <c r="D148" s="518"/>
      <c r="E148" s="518"/>
      <c r="F148" s="518"/>
      <c r="G148" s="518" t="s">
        <v>73</v>
      </c>
      <c r="H148" s="518"/>
    </row>
    <row r="149" spans="2:13" x14ac:dyDescent="0.25">
      <c r="B149" s="518"/>
      <c r="C149" s="518"/>
      <c r="D149" s="518"/>
      <c r="E149" s="518"/>
      <c r="F149" s="518"/>
      <c r="G149" s="518"/>
      <c r="H149" s="518"/>
    </row>
    <row r="150" spans="2:13" x14ac:dyDescent="0.25">
      <c r="B150" s="519" t="s">
        <v>608</v>
      </c>
      <c r="C150" s="519" t="s">
        <v>609</v>
      </c>
      <c r="D150" s="519" t="s">
        <v>660</v>
      </c>
      <c r="G150" s="519" t="s">
        <v>608</v>
      </c>
      <c r="H150" s="519" t="s">
        <v>609</v>
      </c>
      <c r="I150" s="519" t="s">
        <v>661</v>
      </c>
    </row>
    <row r="151" spans="2:13" x14ac:dyDescent="0.25">
      <c r="B151" s="518" t="s">
        <v>617</v>
      </c>
      <c r="C151" s="518"/>
      <c r="D151" s="372" t="s">
        <v>2058</v>
      </c>
      <c r="G151" s="518" t="s">
        <v>617</v>
      </c>
      <c r="H151" s="518"/>
      <c r="I151" s="377" t="s">
        <v>662</v>
      </c>
    </row>
    <row r="152" spans="2:13" ht="15.75" thickBot="1" x14ac:dyDescent="0.3"/>
    <row r="153" spans="2:13" ht="23.25" customHeight="1" thickBot="1" x14ac:dyDescent="0.3">
      <c r="B153" s="823" t="s">
        <v>1527</v>
      </c>
      <c r="C153" s="824"/>
      <c r="D153" s="824"/>
      <c r="E153" s="824"/>
      <c r="F153" s="824"/>
      <c r="G153" s="824"/>
      <c r="H153" s="824"/>
      <c r="I153" s="824"/>
      <c r="J153" s="824"/>
      <c r="K153" s="825"/>
      <c r="M153" s="521" t="s">
        <v>591</v>
      </c>
    </row>
    <row r="154" spans="2:13" ht="18.75" x14ac:dyDescent="0.25">
      <c r="B154" s="514" t="s">
        <v>1528</v>
      </c>
      <c r="C154" s="515"/>
      <c r="D154" s="516"/>
      <c r="E154" s="516"/>
      <c r="F154" s="516"/>
      <c r="G154" s="514" t="s">
        <v>1529</v>
      </c>
      <c r="H154" s="515"/>
      <c r="I154" s="516"/>
      <c r="J154" s="516"/>
      <c r="K154" s="516"/>
    </row>
    <row r="155" spans="2:13" x14ac:dyDescent="0.25">
      <c r="B155" s="371" t="s">
        <v>2021</v>
      </c>
      <c r="C155" s="369"/>
      <c r="D155" s="370"/>
      <c r="E155" s="516"/>
      <c r="F155" s="516"/>
      <c r="G155" s="371" t="s">
        <v>2021</v>
      </c>
      <c r="H155" s="369"/>
      <c r="I155" s="370"/>
      <c r="J155" s="516"/>
      <c r="K155" s="516"/>
    </row>
    <row r="156" spans="2:13" x14ac:dyDescent="0.25">
      <c r="B156" s="367" t="s">
        <v>2022</v>
      </c>
      <c r="C156" s="367"/>
      <c r="D156" s="367"/>
      <c r="E156" s="518"/>
      <c r="F156" s="518"/>
      <c r="G156" s="367" t="s">
        <v>2022</v>
      </c>
      <c r="H156" s="367"/>
      <c r="I156" s="367"/>
      <c r="J156" s="518"/>
      <c r="K156" s="518"/>
    </row>
    <row r="157" spans="2:13" x14ac:dyDescent="0.25">
      <c r="B157" s="367" t="s">
        <v>2023</v>
      </c>
      <c r="C157" s="367"/>
      <c r="D157" s="367"/>
      <c r="E157" s="518"/>
      <c r="F157" s="518"/>
      <c r="G157" s="367" t="s">
        <v>2023</v>
      </c>
      <c r="H157" s="367"/>
      <c r="I157" s="367"/>
      <c r="J157" s="518"/>
      <c r="K157" s="518"/>
    </row>
    <row r="158" spans="2:13" x14ac:dyDescent="0.25">
      <c r="B158" s="374">
        <v>12102</v>
      </c>
      <c r="C158" s="367"/>
      <c r="D158" s="367"/>
      <c r="E158" s="518"/>
      <c r="F158" s="518"/>
      <c r="G158" s="374">
        <v>12102</v>
      </c>
      <c r="H158" s="367"/>
      <c r="I158" s="367"/>
      <c r="J158" s="518"/>
      <c r="K158" s="518"/>
    </row>
    <row r="159" spans="2:13" x14ac:dyDescent="0.25">
      <c r="B159" s="367"/>
      <c r="C159" s="367"/>
      <c r="D159" s="367"/>
      <c r="E159" s="518"/>
      <c r="F159" s="518"/>
      <c r="G159" s="367"/>
      <c r="H159" s="367"/>
      <c r="I159" s="367"/>
      <c r="J159" s="518"/>
      <c r="K159" s="518"/>
    </row>
    <row r="160" spans="2:13" x14ac:dyDescent="0.25">
      <c r="B160" s="310" t="s">
        <v>608</v>
      </c>
      <c r="C160" s="310" t="s">
        <v>609</v>
      </c>
      <c r="D160" s="310" t="s">
        <v>2024</v>
      </c>
      <c r="G160" s="310" t="s">
        <v>608</v>
      </c>
      <c r="H160" s="310" t="s">
        <v>609</v>
      </c>
      <c r="I160" s="310" t="s">
        <v>2024</v>
      </c>
    </row>
    <row r="161" spans="2:13" x14ac:dyDescent="0.25">
      <c r="B161" s="367" t="s">
        <v>617</v>
      </c>
      <c r="C161" s="367"/>
      <c r="D161" s="372" t="s">
        <v>2025</v>
      </c>
      <c r="G161" s="367" t="s">
        <v>617</v>
      </c>
      <c r="H161" s="367"/>
      <c r="I161" s="372" t="s">
        <v>2025</v>
      </c>
    </row>
    <row r="162" spans="2:13" ht="15.75" thickBot="1" x14ac:dyDescent="0.3"/>
    <row r="163" spans="2:13" ht="23.25" customHeight="1" thickBot="1" x14ac:dyDescent="0.3">
      <c r="B163" s="823" t="s">
        <v>435</v>
      </c>
      <c r="C163" s="824"/>
      <c r="D163" s="824"/>
      <c r="E163" s="824"/>
      <c r="F163" s="824"/>
      <c r="G163" s="824"/>
      <c r="H163" s="824"/>
      <c r="I163" s="824"/>
      <c r="J163" s="824"/>
      <c r="K163" s="825"/>
      <c r="M163" s="521" t="s">
        <v>425</v>
      </c>
    </row>
    <row r="164" spans="2:13" ht="18.75" x14ac:dyDescent="0.25">
      <c r="B164" s="368" t="s">
        <v>2026</v>
      </c>
      <c r="C164" s="369"/>
      <c r="D164" s="370"/>
      <c r="E164" s="516"/>
      <c r="F164" s="516"/>
      <c r="G164" s="514" t="s">
        <v>1074</v>
      </c>
      <c r="H164" s="515"/>
      <c r="I164" s="516"/>
      <c r="J164" s="516"/>
      <c r="K164" s="516"/>
    </row>
    <row r="165" spans="2:13" x14ac:dyDescent="0.25">
      <c r="B165" s="371" t="s">
        <v>2031</v>
      </c>
      <c r="C165" s="369"/>
      <c r="D165" s="370"/>
      <c r="E165" s="516"/>
      <c r="F165" s="516"/>
      <c r="G165" s="517" t="s">
        <v>1530</v>
      </c>
      <c r="H165" s="515"/>
      <c r="I165" s="516"/>
      <c r="J165" s="516"/>
      <c r="K165" s="516"/>
    </row>
    <row r="166" spans="2:13" x14ac:dyDescent="0.25">
      <c r="B166" s="367" t="s">
        <v>2027</v>
      </c>
      <c r="C166" s="367"/>
      <c r="D166" s="367"/>
      <c r="E166" s="518"/>
      <c r="F166" s="518"/>
      <c r="G166" s="518" t="s">
        <v>663</v>
      </c>
      <c r="H166" s="518"/>
      <c r="I166" s="518"/>
      <c r="J166" s="518"/>
      <c r="K166" s="518"/>
    </row>
    <row r="167" spans="2:13" x14ac:dyDescent="0.25">
      <c r="B167" s="367" t="s">
        <v>2028</v>
      </c>
      <c r="C167" s="367"/>
      <c r="D167" s="367"/>
      <c r="E167" s="518"/>
      <c r="F167" s="518"/>
      <c r="G167" s="518" t="s">
        <v>664</v>
      </c>
      <c r="H167" s="518"/>
      <c r="I167" s="518"/>
      <c r="J167" s="518"/>
      <c r="K167" s="518"/>
    </row>
    <row r="168" spans="2:13" x14ac:dyDescent="0.25">
      <c r="B168" s="367" t="s">
        <v>435</v>
      </c>
      <c r="C168" s="367"/>
      <c r="D168" s="367"/>
      <c r="E168" s="518"/>
      <c r="F168" s="518"/>
      <c r="G168" s="518" t="s">
        <v>435</v>
      </c>
      <c r="H168" s="518"/>
      <c r="I168" s="518"/>
      <c r="J168" s="518"/>
      <c r="K168" s="518"/>
    </row>
    <row r="169" spans="2:13" x14ac:dyDescent="0.25">
      <c r="B169" s="367"/>
      <c r="C169" s="367"/>
      <c r="D169" s="367"/>
      <c r="E169" s="518"/>
      <c r="F169" s="518"/>
      <c r="G169" s="518"/>
      <c r="H169" s="518"/>
      <c r="I169" s="518"/>
      <c r="J169" s="518"/>
      <c r="K169" s="518"/>
    </row>
    <row r="170" spans="2:13" x14ac:dyDescent="0.25">
      <c r="B170" s="310" t="s">
        <v>608</v>
      </c>
      <c r="C170" s="310" t="s">
        <v>609</v>
      </c>
      <c r="D170" s="310" t="s">
        <v>2029</v>
      </c>
      <c r="G170" s="519" t="s">
        <v>608</v>
      </c>
      <c r="H170" s="519" t="s">
        <v>609</v>
      </c>
      <c r="I170" s="519" t="s">
        <v>665</v>
      </c>
    </row>
    <row r="171" spans="2:13" x14ac:dyDescent="0.25">
      <c r="B171" s="367" t="s">
        <v>617</v>
      </c>
      <c r="C171" s="367"/>
      <c r="D171" s="372" t="s">
        <v>2030</v>
      </c>
      <c r="G171" s="518" t="s">
        <v>617</v>
      </c>
      <c r="H171" s="518"/>
      <c r="I171" s="377" t="s">
        <v>666</v>
      </c>
    </row>
    <row r="173" spans="2:13" ht="18.75" x14ac:dyDescent="0.25">
      <c r="B173" s="514" t="s">
        <v>1531</v>
      </c>
      <c r="C173" s="515"/>
      <c r="D173" s="516"/>
      <c r="E173" s="516"/>
      <c r="F173" s="516"/>
      <c r="G173" s="514" t="s">
        <v>667</v>
      </c>
      <c r="H173" s="514"/>
    </row>
    <row r="174" spans="2:13" x14ac:dyDescent="0.25">
      <c r="B174" s="517" t="s">
        <v>1530</v>
      </c>
      <c r="C174" s="515"/>
      <c r="D174" s="516"/>
      <c r="E174" s="516"/>
      <c r="F174" s="516"/>
      <c r="G174" s="517" t="s">
        <v>1530</v>
      </c>
      <c r="H174" s="515"/>
      <c r="I174" s="516"/>
      <c r="J174" s="516"/>
      <c r="K174" s="516"/>
    </row>
    <row r="175" spans="2:13" x14ac:dyDescent="0.25">
      <c r="B175" s="518" t="s">
        <v>663</v>
      </c>
      <c r="C175" s="518"/>
      <c r="D175" s="518"/>
      <c r="E175" s="518"/>
      <c r="F175" s="518"/>
      <c r="G175" s="518" t="s">
        <v>663</v>
      </c>
      <c r="H175" s="518"/>
      <c r="I175" s="518"/>
      <c r="J175" s="518"/>
      <c r="K175" s="518"/>
    </row>
    <row r="176" spans="2:13" x14ac:dyDescent="0.25">
      <c r="B176" s="518" t="s">
        <v>664</v>
      </c>
      <c r="C176" s="518"/>
      <c r="D176" s="518"/>
      <c r="E176" s="518"/>
      <c r="F176" s="518"/>
      <c r="G176" s="518" t="s">
        <v>664</v>
      </c>
      <c r="H176" s="518"/>
      <c r="I176" s="518"/>
      <c r="J176" s="518"/>
      <c r="K176" s="518"/>
    </row>
    <row r="177" spans="2:13" x14ac:dyDescent="0.25">
      <c r="B177" s="518" t="s">
        <v>435</v>
      </c>
      <c r="C177" s="518"/>
      <c r="D177" s="518"/>
      <c r="E177" s="518"/>
      <c r="F177" s="518"/>
      <c r="G177" s="518" t="s">
        <v>435</v>
      </c>
      <c r="H177" s="518"/>
      <c r="I177" s="518"/>
      <c r="J177" s="518"/>
      <c r="K177" s="518"/>
    </row>
    <row r="178" spans="2:13" x14ac:dyDescent="0.25">
      <c r="B178" s="518"/>
      <c r="C178" s="518"/>
      <c r="D178" s="518"/>
      <c r="E178" s="518"/>
      <c r="F178" s="518"/>
      <c r="G178" s="518"/>
      <c r="H178" s="518"/>
      <c r="I178" s="518"/>
      <c r="J178" s="518"/>
      <c r="K178" s="518"/>
    </row>
    <row r="179" spans="2:13" x14ac:dyDescent="0.25">
      <c r="B179" s="519" t="s">
        <v>608</v>
      </c>
      <c r="C179" s="519" t="s">
        <v>609</v>
      </c>
      <c r="D179" s="519" t="s">
        <v>665</v>
      </c>
      <c r="G179" s="519" t="s">
        <v>608</v>
      </c>
      <c r="H179" s="519" t="s">
        <v>609</v>
      </c>
      <c r="I179" s="519" t="s">
        <v>665</v>
      </c>
    </row>
    <row r="180" spans="2:13" x14ac:dyDescent="0.25">
      <c r="B180" s="518" t="s">
        <v>617</v>
      </c>
      <c r="C180" s="518"/>
      <c r="D180" s="377" t="s">
        <v>666</v>
      </c>
      <c r="G180" s="518" t="s">
        <v>617</v>
      </c>
      <c r="H180" s="518"/>
      <c r="I180" s="377" t="s">
        <v>666</v>
      </c>
    </row>
    <row r="181" spans="2:13" ht="15.75" thickBot="1" x14ac:dyDescent="0.3"/>
    <row r="182" spans="2:13" ht="23.25" customHeight="1" thickBot="1" x14ac:dyDescent="0.3">
      <c r="B182" s="823" t="s">
        <v>1532</v>
      </c>
      <c r="C182" s="824"/>
      <c r="D182" s="824"/>
      <c r="E182" s="824"/>
      <c r="F182" s="824"/>
      <c r="G182" s="824"/>
      <c r="H182" s="824"/>
      <c r="I182" s="824"/>
      <c r="J182" s="824"/>
      <c r="K182" s="825"/>
      <c r="M182" s="521" t="s">
        <v>594</v>
      </c>
    </row>
    <row r="183" spans="2:13" ht="18.75" x14ac:dyDescent="0.25">
      <c r="B183" s="514" t="s">
        <v>1533</v>
      </c>
      <c r="C183" s="515"/>
      <c r="D183" s="516"/>
      <c r="E183" s="516"/>
      <c r="F183" s="516"/>
      <c r="G183" s="514"/>
      <c r="H183" s="514"/>
    </row>
    <row r="184" spans="2:13" x14ac:dyDescent="0.25">
      <c r="B184" s="517" t="s">
        <v>127</v>
      </c>
      <c r="C184" s="515"/>
      <c r="D184" s="516"/>
      <c r="E184" s="516"/>
      <c r="F184" s="516"/>
      <c r="G184" s="517"/>
      <c r="H184" s="517"/>
    </row>
    <row r="185" spans="2:13" x14ac:dyDescent="0.25">
      <c r="B185" s="518" t="s">
        <v>1534</v>
      </c>
      <c r="C185" s="518"/>
      <c r="D185" s="518"/>
      <c r="E185" s="518"/>
      <c r="F185" s="518"/>
      <c r="G185" s="518"/>
      <c r="H185" s="518"/>
    </row>
    <row r="186" spans="2:13" x14ac:dyDescent="0.25">
      <c r="B186" s="518" t="s">
        <v>1535</v>
      </c>
      <c r="C186" s="518"/>
      <c r="D186" s="518"/>
      <c r="E186" s="518"/>
      <c r="F186" s="518"/>
      <c r="G186" s="518"/>
      <c r="H186" s="518"/>
    </row>
    <row r="187" spans="2:13" x14ac:dyDescent="0.25">
      <c r="B187" s="518" t="s">
        <v>1532</v>
      </c>
      <c r="C187" s="518"/>
      <c r="D187" s="518"/>
      <c r="E187" s="518"/>
      <c r="F187" s="518"/>
      <c r="G187" s="518"/>
      <c r="H187" s="518"/>
    </row>
    <row r="188" spans="2:13" x14ac:dyDescent="0.25">
      <c r="B188" s="518"/>
      <c r="C188" s="518"/>
      <c r="D188" s="518"/>
      <c r="E188" s="518"/>
      <c r="F188" s="518"/>
      <c r="G188" s="518"/>
      <c r="H188" s="518"/>
    </row>
    <row r="189" spans="2:13" x14ac:dyDescent="0.25">
      <c r="B189" s="519" t="s">
        <v>608</v>
      </c>
      <c r="C189" s="519" t="s">
        <v>609</v>
      </c>
      <c r="D189" s="519" t="s">
        <v>1536</v>
      </c>
    </row>
    <row r="190" spans="2:13" x14ac:dyDescent="0.25">
      <c r="B190" s="518" t="s">
        <v>617</v>
      </c>
      <c r="C190" s="518"/>
      <c r="D190" s="377" t="s">
        <v>1537</v>
      </c>
      <c r="G190" s="518"/>
      <c r="H190" s="518"/>
      <c r="I190" s="377"/>
    </row>
    <row r="191" spans="2:13" ht="15.75" thickBot="1" x14ac:dyDescent="0.3"/>
    <row r="192" spans="2:13" ht="23.25" customHeight="1" thickBot="1" x14ac:dyDescent="0.3">
      <c r="B192" s="823" t="s">
        <v>353</v>
      </c>
      <c r="C192" s="824"/>
      <c r="D192" s="824"/>
      <c r="E192" s="824"/>
      <c r="F192" s="824"/>
      <c r="G192" s="824"/>
      <c r="H192" s="824"/>
      <c r="I192" s="824"/>
      <c r="J192" s="824"/>
      <c r="K192" s="825"/>
      <c r="M192" s="521" t="s">
        <v>6</v>
      </c>
    </row>
    <row r="193" spans="2:11" ht="18.75" x14ac:dyDescent="0.25">
      <c r="B193" s="514" t="s">
        <v>668</v>
      </c>
      <c r="C193" s="515"/>
      <c r="D193" s="516"/>
      <c r="E193" s="516"/>
      <c r="F193" s="516"/>
      <c r="G193" s="514" t="s">
        <v>669</v>
      </c>
      <c r="H193" s="515"/>
      <c r="I193" s="516"/>
      <c r="J193" s="516"/>
      <c r="K193" s="516"/>
    </row>
    <row r="194" spans="2:11" x14ac:dyDescent="0.25">
      <c r="B194" s="517" t="s">
        <v>888</v>
      </c>
      <c r="C194" s="515"/>
      <c r="D194" s="516"/>
      <c r="E194" s="516"/>
      <c r="F194" s="516"/>
      <c r="G194" s="517" t="s">
        <v>670</v>
      </c>
      <c r="H194" s="515"/>
      <c r="I194" s="516"/>
      <c r="J194" s="516"/>
      <c r="K194" s="516"/>
    </row>
    <row r="195" spans="2:11" x14ac:dyDescent="0.25">
      <c r="B195" s="518" t="s">
        <v>1075</v>
      </c>
      <c r="C195" s="518"/>
      <c r="D195" s="518"/>
      <c r="E195" s="518"/>
      <c r="F195" s="518"/>
      <c r="G195" s="518" t="s">
        <v>671</v>
      </c>
      <c r="H195" s="518"/>
      <c r="I195" s="518"/>
      <c r="J195" s="518"/>
      <c r="K195" s="518"/>
    </row>
    <row r="196" spans="2:11" x14ac:dyDescent="0.25">
      <c r="B196" s="518" t="s">
        <v>1076</v>
      </c>
      <c r="C196" s="518"/>
      <c r="D196" s="518"/>
      <c r="E196" s="518"/>
      <c r="F196" s="518"/>
      <c r="G196" s="518" t="s">
        <v>672</v>
      </c>
      <c r="H196" s="518"/>
      <c r="I196" s="518"/>
      <c r="J196" s="518"/>
      <c r="K196" s="518"/>
    </row>
    <row r="197" spans="2:11" x14ac:dyDescent="0.25">
      <c r="B197" s="518" t="s">
        <v>353</v>
      </c>
      <c r="C197" s="518"/>
      <c r="D197" s="518"/>
      <c r="E197" s="518"/>
      <c r="F197" s="518"/>
      <c r="G197" s="518" t="s">
        <v>353</v>
      </c>
      <c r="H197" s="518"/>
      <c r="I197" s="518"/>
      <c r="J197" s="518"/>
      <c r="K197" s="518"/>
    </row>
    <row r="198" spans="2:11" x14ac:dyDescent="0.25">
      <c r="B198" s="518"/>
      <c r="C198" s="518"/>
      <c r="D198" s="518"/>
      <c r="E198" s="518"/>
      <c r="F198" s="518"/>
      <c r="G198" s="518"/>
      <c r="H198" s="518"/>
      <c r="I198" s="518"/>
      <c r="J198" s="518"/>
      <c r="K198" s="518"/>
    </row>
    <row r="199" spans="2:11" x14ac:dyDescent="0.25">
      <c r="B199" s="519" t="s">
        <v>608</v>
      </c>
      <c r="C199" s="519" t="s">
        <v>609</v>
      </c>
      <c r="D199" s="519" t="s">
        <v>1077</v>
      </c>
      <c r="G199" s="310" t="s">
        <v>608</v>
      </c>
      <c r="H199" s="310" t="s">
        <v>609</v>
      </c>
      <c r="I199" s="310" t="s">
        <v>1994</v>
      </c>
      <c r="J199" s="310"/>
    </row>
    <row r="200" spans="2:11" x14ac:dyDescent="0.25">
      <c r="B200" s="518" t="s">
        <v>617</v>
      </c>
      <c r="C200" s="518"/>
      <c r="D200" s="375" t="s">
        <v>2082</v>
      </c>
      <c r="G200" s="367" t="s">
        <v>617</v>
      </c>
      <c r="H200" s="367"/>
      <c r="I200" s="372" t="s">
        <v>1995</v>
      </c>
      <c r="J200" s="310"/>
    </row>
    <row r="201" spans="2:11" x14ac:dyDescent="0.25">
      <c r="D201" s="377" t="s">
        <v>1078</v>
      </c>
    </row>
    <row r="202" spans="2:11" ht="18.75" x14ac:dyDescent="0.25">
      <c r="B202" s="514" t="s">
        <v>674</v>
      </c>
      <c r="C202" s="515"/>
      <c r="D202" s="516"/>
      <c r="E202" s="516"/>
      <c r="F202" s="516"/>
      <c r="G202" s="514" t="s">
        <v>679</v>
      </c>
      <c r="H202" s="515"/>
      <c r="I202" s="516"/>
      <c r="J202" s="516"/>
      <c r="K202" s="516"/>
    </row>
    <row r="203" spans="2:11" x14ac:dyDescent="0.25">
      <c r="B203" s="517" t="s">
        <v>128</v>
      </c>
      <c r="C203" s="515"/>
      <c r="D203" s="516"/>
      <c r="E203" s="516"/>
      <c r="F203" s="516"/>
      <c r="G203" s="517" t="s">
        <v>670</v>
      </c>
      <c r="H203" s="515"/>
      <c r="I203" s="516"/>
      <c r="J203" s="516"/>
      <c r="K203" s="516"/>
    </row>
    <row r="204" spans="2:11" x14ac:dyDescent="0.25">
      <c r="B204" s="518" t="s">
        <v>675</v>
      </c>
      <c r="C204" s="518"/>
      <c r="D204" s="518"/>
      <c r="E204" s="518"/>
      <c r="F204" s="518"/>
      <c r="G204" s="518" t="s">
        <v>671</v>
      </c>
      <c r="H204" s="518"/>
      <c r="I204" s="518"/>
      <c r="J204" s="518"/>
      <c r="K204" s="518"/>
    </row>
    <row r="205" spans="2:11" x14ac:dyDescent="0.25">
      <c r="B205" s="518" t="s">
        <v>676</v>
      </c>
      <c r="C205" s="518"/>
      <c r="D205" s="518"/>
      <c r="E205" s="518"/>
      <c r="F205" s="518"/>
      <c r="G205" s="518" t="s">
        <v>672</v>
      </c>
      <c r="H205" s="518"/>
      <c r="I205" s="518"/>
      <c r="J205" s="518"/>
      <c r="K205" s="518"/>
    </row>
    <row r="206" spans="2:11" x14ac:dyDescent="0.25">
      <c r="B206" s="518" t="s">
        <v>353</v>
      </c>
      <c r="C206" s="518"/>
      <c r="D206" s="518"/>
      <c r="E206" s="518"/>
      <c r="F206" s="518"/>
      <c r="G206" s="518" t="s">
        <v>353</v>
      </c>
      <c r="H206" s="518"/>
      <c r="I206" s="518"/>
      <c r="J206" s="518"/>
      <c r="K206" s="518"/>
    </row>
    <row r="207" spans="2:11" x14ac:dyDescent="0.25">
      <c r="B207" s="518"/>
      <c r="C207" s="518"/>
      <c r="D207" s="518"/>
      <c r="E207" s="518"/>
      <c r="F207" s="518"/>
      <c r="G207" s="518"/>
      <c r="H207" s="518"/>
      <c r="I207" s="518"/>
      <c r="J207" s="518"/>
      <c r="K207" s="518"/>
    </row>
    <row r="208" spans="2:11" x14ac:dyDescent="0.25">
      <c r="B208" s="519" t="s">
        <v>608</v>
      </c>
      <c r="C208" s="519" t="s">
        <v>609</v>
      </c>
      <c r="D208" s="519" t="s">
        <v>677</v>
      </c>
      <c r="G208" s="310" t="s">
        <v>608</v>
      </c>
      <c r="H208" s="310" t="s">
        <v>609</v>
      </c>
      <c r="I208" s="310" t="s">
        <v>1994</v>
      </c>
      <c r="J208" s="310"/>
    </row>
    <row r="209" spans="2:11" x14ac:dyDescent="0.25">
      <c r="B209" s="518" t="s">
        <v>617</v>
      </c>
      <c r="C209" s="518"/>
      <c r="D209" s="377" t="s">
        <v>678</v>
      </c>
      <c r="G209" s="367" t="s">
        <v>617</v>
      </c>
      <c r="H209" s="367"/>
      <c r="I209" s="372" t="s">
        <v>1995</v>
      </c>
      <c r="J209" s="310"/>
    </row>
    <row r="210" spans="2:11" ht="18.75" x14ac:dyDescent="0.25">
      <c r="B210" s="514"/>
      <c r="C210" s="515"/>
      <c r="D210" s="516"/>
      <c r="E210" s="516"/>
      <c r="F210" s="516"/>
      <c r="G210" s="514"/>
      <c r="H210" s="514"/>
    </row>
    <row r="211" spans="2:11" ht="18.75" x14ac:dyDescent="0.25">
      <c r="B211" s="514" t="s">
        <v>2136</v>
      </c>
      <c r="C211" s="515"/>
      <c r="D211" s="516"/>
      <c r="E211" s="516"/>
      <c r="F211" s="516"/>
      <c r="G211" s="514" t="s">
        <v>685</v>
      </c>
      <c r="H211" s="515"/>
      <c r="I211" s="516"/>
      <c r="J211" s="516"/>
      <c r="K211" s="516"/>
    </row>
    <row r="212" spans="2:11" x14ac:dyDescent="0.25">
      <c r="B212" s="517" t="s">
        <v>2137</v>
      </c>
      <c r="C212" s="515"/>
      <c r="D212" s="516"/>
      <c r="E212" s="516"/>
      <c r="F212" s="516"/>
      <c r="G212" s="517" t="s">
        <v>128</v>
      </c>
      <c r="H212" s="515"/>
      <c r="I212" s="516"/>
      <c r="J212" s="516"/>
      <c r="K212" s="516"/>
    </row>
    <row r="213" spans="2:11" x14ac:dyDescent="0.25">
      <c r="B213" s="398" t="s">
        <v>2138</v>
      </c>
      <c r="C213" s="518"/>
      <c r="D213" s="518"/>
      <c r="E213" s="518"/>
      <c r="F213" s="518"/>
      <c r="G213" s="518" t="s">
        <v>1081</v>
      </c>
      <c r="H213" s="518"/>
      <c r="I213" s="518"/>
      <c r="J213" s="518"/>
      <c r="K213" s="518"/>
    </row>
    <row r="214" spans="2:11" x14ac:dyDescent="0.25">
      <c r="B214" s="398" t="s">
        <v>2175</v>
      </c>
      <c r="C214" s="518"/>
      <c r="D214" s="518"/>
      <c r="E214" s="518"/>
      <c r="F214" s="518"/>
      <c r="G214" s="518" t="s">
        <v>686</v>
      </c>
      <c r="H214" s="518"/>
      <c r="I214" s="518"/>
      <c r="J214" s="518"/>
      <c r="K214" s="518"/>
    </row>
    <row r="215" spans="2:11" x14ac:dyDescent="0.25">
      <c r="B215" s="518" t="s">
        <v>2176</v>
      </c>
      <c r="C215" s="518"/>
      <c r="D215" s="518"/>
      <c r="E215" s="518"/>
      <c r="F215" s="518"/>
      <c r="G215" s="518" t="s">
        <v>353</v>
      </c>
      <c r="H215" s="518"/>
      <c r="I215" s="518"/>
      <c r="J215" s="518"/>
      <c r="K215" s="518"/>
    </row>
    <row r="216" spans="2:11" x14ac:dyDescent="0.25">
      <c r="B216" s="518"/>
      <c r="C216" s="518"/>
      <c r="D216" s="518"/>
      <c r="E216" s="518"/>
      <c r="F216" s="518"/>
      <c r="G216" s="518"/>
      <c r="H216" s="518"/>
      <c r="I216" s="518"/>
      <c r="J216" s="518"/>
      <c r="K216" s="518"/>
    </row>
    <row r="217" spans="2:11" x14ac:dyDescent="0.25">
      <c r="B217" s="395" t="s">
        <v>608</v>
      </c>
      <c r="C217" s="395" t="s">
        <v>609</v>
      </c>
      <c r="D217" s="399" t="s">
        <v>2140</v>
      </c>
      <c r="E217" s="395"/>
      <c r="F217" s="395"/>
      <c r="G217" s="519" t="s">
        <v>608</v>
      </c>
      <c r="H217" s="519" t="s">
        <v>609</v>
      </c>
      <c r="I217" s="519" t="s">
        <v>687</v>
      </c>
    </row>
    <row r="218" spans="2:11" x14ac:dyDescent="0.25">
      <c r="B218" s="396" t="s">
        <v>617</v>
      </c>
      <c r="C218" s="396"/>
      <c r="D218" s="400" t="s">
        <v>2141</v>
      </c>
      <c r="E218" s="395"/>
      <c r="F218" s="395" t="s">
        <v>2177</v>
      </c>
      <c r="G218" s="518" t="s">
        <v>617</v>
      </c>
      <c r="H218" s="518"/>
      <c r="I218" s="377" t="s">
        <v>1055</v>
      </c>
    </row>
    <row r="219" spans="2:11" ht="13.15" customHeight="1" x14ac:dyDescent="0.25">
      <c r="B219" s="518"/>
      <c r="C219" s="518"/>
      <c r="D219" s="518" t="s">
        <v>2143</v>
      </c>
      <c r="E219" s="518"/>
      <c r="F219" s="518"/>
      <c r="G219" s="518"/>
      <c r="H219" s="518"/>
    </row>
    <row r="220" spans="2:11" x14ac:dyDescent="0.25">
      <c r="D220" s="397" t="s">
        <v>2142</v>
      </c>
      <c r="F220" s="395" t="s">
        <v>2178</v>
      </c>
      <c r="J220" s="516"/>
      <c r="K220" s="516"/>
    </row>
    <row r="221" spans="2:11" x14ac:dyDescent="0.25">
      <c r="D221" s="518" t="s">
        <v>2179</v>
      </c>
      <c r="J221" s="516"/>
      <c r="K221" s="516"/>
    </row>
    <row r="222" spans="2:11" x14ac:dyDescent="0.25">
      <c r="J222" s="518"/>
      <c r="K222" s="518"/>
    </row>
    <row r="223" spans="2:11" ht="18.75" x14ac:dyDescent="0.25">
      <c r="B223" s="514" t="s">
        <v>688</v>
      </c>
      <c r="C223" s="515"/>
      <c r="D223" s="516"/>
      <c r="E223" s="516"/>
      <c r="F223" s="516"/>
      <c r="G223" s="514" t="s">
        <v>689</v>
      </c>
      <c r="H223" s="515"/>
      <c r="I223" s="516"/>
      <c r="J223" s="518"/>
      <c r="K223" s="518"/>
    </row>
    <row r="224" spans="2:11" x14ac:dyDescent="0.25">
      <c r="B224" s="517" t="s">
        <v>128</v>
      </c>
      <c r="C224" s="515"/>
      <c r="D224" s="516"/>
      <c r="E224" s="516"/>
      <c r="F224" s="516"/>
      <c r="G224" s="517" t="s">
        <v>670</v>
      </c>
      <c r="H224" s="515"/>
      <c r="I224" s="516"/>
      <c r="J224" s="518"/>
      <c r="K224" s="518"/>
    </row>
    <row r="225" spans="2:14" x14ac:dyDescent="0.25">
      <c r="B225" s="518" t="s">
        <v>682</v>
      </c>
      <c r="C225" s="518"/>
      <c r="D225" s="518"/>
      <c r="E225" s="518"/>
      <c r="F225" s="518"/>
      <c r="G225" s="518" t="s">
        <v>671</v>
      </c>
      <c r="H225" s="518"/>
      <c r="I225" s="518"/>
      <c r="J225" s="518"/>
      <c r="K225" s="518"/>
    </row>
    <row r="226" spans="2:14" x14ac:dyDescent="0.25">
      <c r="B226" s="518" t="s">
        <v>683</v>
      </c>
      <c r="C226" s="518"/>
      <c r="D226" s="518"/>
      <c r="E226" s="518"/>
      <c r="F226" s="518"/>
      <c r="G226" s="518" t="s">
        <v>672</v>
      </c>
      <c r="H226" s="518"/>
      <c r="I226" s="518"/>
      <c r="J226" s="310"/>
    </row>
    <row r="227" spans="2:14" ht="14.45" customHeight="1" x14ac:dyDescent="0.25">
      <c r="B227" s="518" t="s">
        <v>353</v>
      </c>
      <c r="C227" s="518"/>
      <c r="D227" s="518"/>
      <c r="E227" s="518"/>
      <c r="F227" s="518"/>
      <c r="G227" s="518" t="s">
        <v>353</v>
      </c>
      <c r="H227" s="518"/>
      <c r="I227" s="518"/>
      <c r="J227" s="310"/>
      <c r="L227" s="530"/>
      <c r="M227" s="530"/>
      <c r="N227" s="530"/>
    </row>
    <row r="228" spans="2:14" x14ac:dyDescent="0.25">
      <c r="B228" s="518"/>
      <c r="C228" s="518"/>
      <c r="D228" s="518"/>
      <c r="E228" s="518"/>
      <c r="F228" s="518"/>
      <c r="G228" s="518"/>
      <c r="H228" s="518"/>
      <c r="I228" s="518"/>
      <c r="L228" s="530"/>
      <c r="M228" s="530"/>
      <c r="N228" s="530"/>
    </row>
    <row r="229" spans="2:14" ht="14.45" customHeight="1" x14ac:dyDescent="0.25">
      <c r="B229" s="519" t="s">
        <v>608</v>
      </c>
      <c r="C229" s="519" t="s">
        <v>609</v>
      </c>
      <c r="D229" s="519" t="s">
        <v>684</v>
      </c>
      <c r="G229" s="310" t="s">
        <v>608</v>
      </c>
      <c r="H229" s="310" t="s">
        <v>609</v>
      </c>
      <c r="I229" s="310" t="s">
        <v>1994</v>
      </c>
      <c r="L229" s="530"/>
      <c r="M229" s="530"/>
      <c r="N229" s="530"/>
    </row>
    <row r="230" spans="2:14" ht="23.25" x14ac:dyDescent="0.25">
      <c r="B230" s="518" t="s">
        <v>617</v>
      </c>
      <c r="C230" s="518"/>
      <c r="D230" s="393" t="s">
        <v>1072</v>
      </c>
      <c r="F230" s="531" t="s">
        <v>1538</v>
      </c>
      <c r="G230" s="367" t="s">
        <v>617</v>
      </c>
      <c r="H230" s="367"/>
      <c r="I230" s="394" t="s">
        <v>1995</v>
      </c>
      <c r="L230" s="530"/>
      <c r="M230" s="530"/>
      <c r="N230" s="530"/>
    </row>
    <row r="231" spans="2:14" ht="23.25" x14ac:dyDescent="0.25">
      <c r="B231" s="518"/>
      <c r="C231" s="518"/>
      <c r="D231" s="393" t="s">
        <v>1539</v>
      </c>
      <c r="F231" s="531" t="s">
        <v>1540</v>
      </c>
      <c r="G231" s="518"/>
      <c r="H231" s="518"/>
      <c r="I231" s="377"/>
      <c r="L231" s="530"/>
      <c r="M231" s="530"/>
      <c r="N231" s="530"/>
    </row>
    <row r="232" spans="2:14" x14ac:dyDescent="0.25">
      <c r="B232" s="518"/>
      <c r="C232" s="518"/>
      <c r="D232" s="377" t="s">
        <v>1541</v>
      </c>
      <c r="F232" s="532" t="s">
        <v>1542</v>
      </c>
      <c r="G232" s="518"/>
      <c r="H232" s="518"/>
      <c r="I232" s="377"/>
      <c r="L232" s="530"/>
      <c r="M232" s="530"/>
      <c r="N232" s="530"/>
    </row>
    <row r="233" spans="2:14" x14ac:dyDescent="0.25">
      <c r="B233" s="518"/>
      <c r="C233" s="518"/>
      <c r="D233" s="518"/>
      <c r="E233" s="518"/>
      <c r="F233" s="518"/>
      <c r="G233" s="518"/>
      <c r="H233" s="518"/>
      <c r="L233" s="530"/>
      <c r="M233" s="530"/>
      <c r="N233" s="530"/>
    </row>
    <row r="234" spans="2:14" ht="18.75" x14ac:dyDescent="0.25">
      <c r="B234" s="514" t="s">
        <v>690</v>
      </c>
      <c r="C234" s="515"/>
      <c r="D234" s="516"/>
      <c r="E234" s="516"/>
      <c r="F234" s="516"/>
      <c r="G234" s="514" t="s">
        <v>691</v>
      </c>
      <c r="H234" s="515"/>
      <c r="I234" s="516"/>
      <c r="J234" s="516"/>
      <c r="K234" s="516"/>
    </row>
    <row r="235" spans="2:14" x14ac:dyDescent="0.25">
      <c r="B235" s="517" t="s">
        <v>128</v>
      </c>
      <c r="C235" s="515"/>
      <c r="D235" s="516"/>
      <c r="E235" s="516"/>
      <c r="F235" s="516"/>
      <c r="G235" s="517" t="s">
        <v>670</v>
      </c>
      <c r="H235" s="515"/>
      <c r="I235" s="516"/>
      <c r="J235" s="516"/>
      <c r="K235" s="516"/>
    </row>
    <row r="236" spans="2:14" x14ac:dyDescent="0.25">
      <c r="B236" s="518" t="s">
        <v>671</v>
      </c>
      <c r="C236" s="518"/>
      <c r="D236" s="518"/>
      <c r="E236" s="518"/>
      <c r="F236" s="518"/>
      <c r="G236" s="518" t="s">
        <v>671</v>
      </c>
      <c r="H236" s="518"/>
      <c r="I236" s="518"/>
      <c r="J236" s="518"/>
      <c r="K236" s="518"/>
    </row>
    <row r="237" spans="2:14" x14ac:dyDescent="0.25">
      <c r="B237" s="518" t="s">
        <v>672</v>
      </c>
      <c r="C237" s="518"/>
      <c r="D237" s="518"/>
      <c r="E237" s="518"/>
      <c r="F237" s="518"/>
      <c r="G237" s="518" t="s">
        <v>672</v>
      </c>
      <c r="H237" s="518"/>
      <c r="I237" s="518"/>
      <c r="J237" s="518"/>
      <c r="K237" s="518"/>
    </row>
    <row r="238" spans="2:14" x14ac:dyDescent="0.25">
      <c r="B238" s="518" t="s">
        <v>353</v>
      </c>
      <c r="C238" s="518"/>
      <c r="D238" s="518"/>
      <c r="E238" s="518"/>
      <c r="F238" s="518"/>
      <c r="G238" s="518" t="s">
        <v>353</v>
      </c>
      <c r="H238" s="518"/>
      <c r="I238" s="518"/>
      <c r="J238" s="518"/>
      <c r="K238" s="518"/>
    </row>
    <row r="239" spans="2:14" x14ac:dyDescent="0.25">
      <c r="B239" s="518"/>
      <c r="C239" s="518"/>
      <c r="D239" s="518"/>
      <c r="E239" s="518"/>
      <c r="F239" s="518"/>
      <c r="G239" s="518"/>
      <c r="H239" s="518"/>
      <c r="I239" s="518"/>
      <c r="J239" s="518"/>
      <c r="K239" s="518"/>
    </row>
    <row r="240" spans="2:14" x14ac:dyDescent="0.25">
      <c r="B240" s="310" t="s">
        <v>608</v>
      </c>
      <c r="C240" s="310" t="s">
        <v>609</v>
      </c>
      <c r="D240" s="310" t="s">
        <v>1994</v>
      </c>
      <c r="E240" s="310"/>
      <c r="G240" s="310" t="s">
        <v>608</v>
      </c>
      <c r="H240" s="310" t="s">
        <v>609</v>
      </c>
      <c r="I240" s="310" t="s">
        <v>1994</v>
      </c>
      <c r="J240" s="310"/>
    </row>
    <row r="241" spans="2:11" x14ac:dyDescent="0.25">
      <c r="B241" s="367" t="s">
        <v>617</v>
      </c>
      <c r="C241" s="367"/>
      <c r="D241" s="378" t="s">
        <v>2070</v>
      </c>
      <c r="E241" s="310"/>
      <c r="G241" s="367" t="s">
        <v>617</v>
      </c>
      <c r="H241" s="367"/>
      <c r="I241" s="372" t="s">
        <v>1995</v>
      </c>
      <c r="J241" s="310"/>
    </row>
    <row r="242" spans="2:11" x14ac:dyDescent="0.25">
      <c r="B242" s="518"/>
      <c r="C242" s="518"/>
      <c r="D242" s="518"/>
      <c r="E242" s="518"/>
      <c r="F242" s="518"/>
      <c r="G242" s="518"/>
      <c r="H242" s="518"/>
    </row>
    <row r="243" spans="2:11" ht="18.75" x14ac:dyDescent="0.25">
      <c r="B243" s="514" t="s">
        <v>692</v>
      </c>
      <c r="C243" s="515"/>
      <c r="D243" s="516"/>
      <c r="E243" s="516"/>
      <c r="F243" s="516"/>
      <c r="G243" s="514" t="s">
        <v>693</v>
      </c>
      <c r="H243" s="515"/>
      <c r="I243" s="516"/>
      <c r="J243" s="516"/>
      <c r="K243" s="516"/>
    </row>
    <row r="244" spans="2:11" x14ac:dyDescent="0.25">
      <c r="B244" s="517" t="s">
        <v>580</v>
      </c>
      <c r="C244" s="515"/>
      <c r="D244" s="516"/>
      <c r="E244" s="516"/>
      <c r="F244" s="516"/>
      <c r="G244" s="517" t="s">
        <v>128</v>
      </c>
      <c r="H244" s="515"/>
      <c r="I244" s="516"/>
      <c r="J244" s="516"/>
      <c r="K244" s="516"/>
    </row>
    <row r="245" spans="2:11" x14ac:dyDescent="0.25">
      <c r="B245" s="518" t="s">
        <v>694</v>
      </c>
      <c r="C245" s="518"/>
      <c r="D245" s="518"/>
      <c r="E245" s="518"/>
      <c r="F245" s="518"/>
      <c r="G245" s="518" t="s">
        <v>695</v>
      </c>
      <c r="H245" s="518"/>
      <c r="I245" s="518"/>
      <c r="J245" s="518"/>
      <c r="K245" s="518"/>
    </row>
    <row r="246" spans="2:11" x14ac:dyDescent="0.25">
      <c r="B246" s="518" t="s">
        <v>696</v>
      </c>
      <c r="C246" s="518"/>
      <c r="D246" s="518"/>
      <c r="E246" s="518"/>
      <c r="F246" s="518"/>
      <c r="G246" s="518" t="s">
        <v>697</v>
      </c>
      <c r="H246" s="518"/>
      <c r="I246" s="518"/>
      <c r="J246" s="518"/>
      <c r="K246" s="518"/>
    </row>
    <row r="247" spans="2:11" x14ac:dyDescent="0.25">
      <c r="B247" s="518" t="s">
        <v>353</v>
      </c>
      <c r="C247" s="518"/>
      <c r="D247" s="518"/>
      <c r="E247" s="518"/>
      <c r="F247" s="518"/>
      <c r="G247" s="518" t="s">
        <v>353</v>
      </c>
      <c r="H247" s="518"/>
      <c r="I247" s="518"/>
      <c r="J247" s="518"/>
      <c r="K247" s="518"/>
    </row>
    <row r="248" spans="2:11" x14ac:dyDescent="0.25">
      <c r="B248" s="518"/>
      <c r="C248" s="518"/>
      <c r="D248" s="518"/>
      <c r="E248" s="518"/>
      <c r="F248" s="518"/>
      <c r="G248" s="518"/>
      <c r="H248" s="518"/>
      <c r="I248" s="518"/>
      <c r="J248" s="518"/>
      <c r="K248" s="518"/>
    </row>
    <row r="249" spans="2:11" x14ac:dyDescent="0.25">
      <c r="B249" s="519" t="s">
        <v>608</v>
      </c>
      <c r="C249" s="519" t="s">
        <v>609</v>
      </c>
      <c r="D249" s="519" t="s">
        <v>1054</v>
      </c>
      <c r="G249" s="519" t="s">
        <v>608</v>
      </c>
      <c r="H249" s="519" t="s">
        <v>609</v>
      </c>
      <c r="I249" s="519" t="s">
        <v>698</v>
      </c>
    </row>
    <row r="250" spans="2:11" x14ac:dyDescent="0.25">
      <c r="B250" s="518" t="s">
        <v>617</v>
      </c>
      <c r="C250" s="518"/>
      <c r="D250" s="377" t="s">
        <v>1053</v>
      </c>
      <c r="G250" s="518" t="s">
        <v>617</v>
      </c>
      <c r="H250" s="518"/>
      <c r="I250" s="377" t="s">
        <v>699</v>
      </c>
    </row>
    <row r="251" spans="2:11" x14ac:dyDescent="0.25">
      <c r="B251" s="518"/>
      <c r="C251" s="518"/>
      <c r="D251" s="518"/>
      <c r="E251" s="518"/>
      <c r="F251" s="518"/>
      <c r="G251" s="518"/>
      <c r="H251" s="518"/>
    </row>
    <row r="252" spans="2:11" ht="18.75" x14ac:dyDescent="0.25">
      <c r="B252" s="514" t="s">
        <v>700</v>
      </c>
      <c r="C252" s="515"/>
      <c r="D252" s="516"/>
      <c r="E252" s="516"/>
      <c r="F252" s="516"/>
      <c r="G252" s="514" t="s">
        <v>701</v>
      </c>
      <c r="H252" s="515"/>
      <c r="I252" s="516"/>
      <c r="J252" s="516"/>
      <c r="K252" s="516"/>
    </row>
    <row r="253" spans="2:11" x14ac:dyDescent="0.25">
      <c r="B253" s="517" t="s">
        <v>670</v>
      </c>
      <c r="C253" s="515"/>
      <c r="D253" s="516"/>
      <c r="E253" s="516"/>
      <c r="F253" s="516"/>
      <c r="G253" s="517" t="s">
        <v>670</v>
      </c>
      <c r="H253" s="515"/>
      <c r="I253" s="516"/>
      <c r="J253" s="516"/>
      <c r="K253" s="516"/>
    </row>
    <row r="254" spans="2:11" x14ac:dyDescent="0.25">
      <c r="B254" s="518" t="s">
        <v>671</v>
      </c>
      <c r="C254" s="518"/>
      <c r="D254" s="518"/>
      <c r="E254" s="518"/>
      <c r="F254" s="518"/>
      <c r="G254" s="518" t="s">
        <v>671</v>
      </c>
      <c r="H254" s="518"/>
      <c r="I254" s="518"/>
      <c r="J254" s="518"/>
      <c r="K254" s="518"/>
    </row>
    <row r="255" spans="2:11" x14ac:dyDescent="0.25">
      <c r="B255" s="518" t="s">
        <v>672</v>
      </c>
      <c r="C255" s="518"/>
      <c r="D255" s="518"/>
      <c r="E255" s="518"/>
      <c r="F255" s="518"/>
      <c r="G255" s="518" t="s">
        <v>672</v>
      </c>
      <c r="H255" s="518"/>
      <c r="I255" s="518"/>
      <c r="J255" s="518"/>
      <c r="K255" s="518"/>
    </row>
    <row r="256" spans="2:11" x14ac:dyDescent="0.25">
      <c r="B256" s="518" t="s">
        <v>353</v>
      </c>
      <c r="C256" s="518"/>
      <c r="D256" s="518"/>
      <c r="E256" s="518"/>
      <c r="F256" s="518"/>
      <c r="G256" s="518" t="s">
        <v>353</v>
      </c>
      <c r="H256" s="518"/>
      <c r="I256" s="518"/>
      <c r="J256" s="518"/>
      <c r="K256" s="518"/>
    </row>
    <row r="257" spans="2:13" x14ac:dyDescent="0.25">
      <c r="B257" s="518"/>
      <c r="C257" s="518"/>
      <c r="D257" s="518"/>
      <c r="E257" s="518"/>
      <c r="F257" s="518"/>
      <c r="G257" s="518"/>
      <c r="H257" s="518"/>
      <c r="I257" s="518"/>
      <c r="J257" s="518"/>
      <c r="K257" s="518"/>
    </row>
    <row r="258" spans="2:13" x14ac:dyDescent="0.25">
      <c r="B258" s="310" t="s">
        <v>608</v>
      </c>
      <c r="C258" s="310" t="s">
        <v>609</v>
      </c>
      <c r="D258" s="310" t="s">
        <v>1994</v>
      </c>
      <c r="E258" s="310"/>
      <c r="G258" s="310" t="s">
        <v>608</v>
      </c>
      <c r="H258" s="310" t="s">
        <v>609</v>
      </c>
      <c r="I258" s="310" t="s">
        <v>1994</v>
      </c>
      <c r="J258" s="310"/>
    </row>
    <row r="259" spans="2:13" x14ac:dyDescent="0.25">
      <c r="B259" s="367" t="s">
        <v>617</v>
      </c>
      <c r="C259" s="367"/>
      <c r="D259" s="372" t="s">
        <v>2070</v>
      </c>
      <c r="E259" s="310"/>
      <c r="G259" s="367" t="s">
        <v>617</v>
      </c>
      <c r="H259" s="367"/>
      <c r="I259" s="372" t="s">
        <v>1995</v>
      </c>
      <c r="J259" s="310"/>
    </row>
    <row r="260" spans="2:13" ht="15.75" thickBot="1" x14ac:dyDescent="0.3">
      <c r="B260" s="518"/>
      <c r="C260" s="518"/>
      <c r="D260" s="518"/>
      <c r="E260" s="518"/>
      <c r="F260" s="518"/>
      <c r="G260" s="518"/>
      <c r="H260" s="518"/>
    </row>
    <row r="261" spans="2:13" ht="23.25" customHeight="1" thickBot="1" x14ac:dyDescent="0.3">
      <c r="B261" s="823" t="s">
        <v>1543</v>
      </c>
      <c r="C261" s="824"/>
      <c r="D261" s="824"/>
      <c r="E261" s="824"/>
      <c r="F261" s="824"/>
      <c r="G261" s="824"/>
      <c r="H261" s="824"/>
      <c r="I261" s="824"/>
      <c r="J261" s="824"/>
      <c r="K261" s="825"/>
      <c r="M261" s="521" t="s">
        <v>596</v>
      </c>
    </row>
    <row r="262" spans="2:13" ht="18.75" x14ac:dyDescent="0.25">
      <c r="B262" s="514" t="s">
        <v>1544</v>
      </c>
      <c r="C262" s="515"/>
      <c r="D262" s="516"/>
      <c r="E262" s="516"/>
      <c r="F262" s="516"/>
      <c r="G262" s="514" t="s">
        <v>1545</v>
      </c>
      <c r="H262" s="514"/>
    </row>
    <row r="263" spans="2:13" x14ac:dyDescent="0.25">
      <c r="B263" s="517" t="s">
        <v>1546</v>
      </c>
      <c r="C263" s="515"/>
      <c r="D263" s="516"/>
      <c r="E263" s="516"/>
      <c r="F263" s="516"/>
      <c r="G263" s="517" t="s">
        <v>1546</v>
      </c>
      <c r="H263" s="517"/>
    </row>
    <row r="264" spans="2:13" x14ac:dyDescent="0.25">
      <c r="B264" s="518" t="s">
        <v>1547</v>
      </c>
      <c r="C264" s="518"/>
      <c r="D264" s="518"/>
      <c r="E264" s="518"/>
      <c r="F264" s="518"/>
      <c r="G264" s="518" t="s">
        <v>1548</v>
      </c>
      <c r="H264" s="518"/>
    </row>
    <row r="265" spans="2:13" x14ac:dyDescent="0.25">
      <c r="B265" s="518" t="s">
        <v>1549</v>
      </c>
      <c r="C265" s="518"/>
      <c r="D265" s="518"/>
      <c r="E265" s="518"/>
      <c r="F265" s="518"/>
      <c r="G265" s="518" t="s">
        <v>1550</v>
      </c>
      <c r="H265" s="518"/>
    </row>
    <row r="266" spans="2:13" x14ac:dyDescent="0.25">
      <c r="B266" s="518" t="s">
        <v>1543</v>
      </c>
      <c r="C266" s="518"/>
      <c r="D266" s="518"/>
      <c r="E266" s="518"/>
      <c r="F266" s="518"/>
      <c r="G266" s="518" t="s">
        <v>1543</v>
      </c>
      <c r="H266" s="518"/>
    </row>
    <row r="267" spans="2:13" x14ac:dyDescent="0.25">
      <c r="B267" s="518"/>
      <c r="C267" s="518"/>
      <c r="D267" s="518"/>
      <c r="E267" s="518"/>
      <c r="F267" s="518"/>
      <c r="G267" s="518"/>
      <c r="H267" s="518"/>
    </row>
    <row r="268" spans="2:13" x14ac:dyDescent="0.25">
      <c r="B268" s="519" t="s">
        <v>608</v>
      </c>
      <c r="C268" s="519" t="s">
        <v>609</v>
      </c>
      <c r="D268" s="519" t="s">
        <v>1551</v>
      </c>
      <c r="G268" s="519" t="s">
        <v>608</v>
      </c>
      <c r="H268" s="519" t="s">
        <v>609</v>
      </c>
      <c r="I268" s="519" t="s">
        <v>1552</v>
      </c>
    </row>
    <row r="269" spans="2:13" x14ac:dyDescent="0.25">
      <c r="B269" s="518" t="s">
        <v>617</v>
      </c>
      <c r="C269" s="518"/>
      <c r="D269" s="377" t="s">
        <v>1553</v>
      </c>
      <c r="G269" s="518" t="s">
        <v>617</v>
      </c>
      <c r="H269" s="518"/>
      <c r="I269" s="377" t="s">
        <v>1553</v>
      </c>
    </row>
    <row r="271" spans="2:13" ht="18.75" x14ac:dyDescent="0.25">
      <c r="B271" s="514" t="s">
        <v>1554</v>
      </c>
      <c r="C271" s="515"/>
      <c r="D271" s="516"/>
      <c r="E271" s="516"/>
      <c r="F271" s="516"/>
      <c r="G271" s="514" t="s">
        <v>1555</v>
      </c>
      <c r="H271" s="514"/>
    </row>
    <row r="272" spans="2:13" x14ac:dyDescent="0.25">
      <c r="B272" s="517" t="s">
        <v>1546</v>
      </c>
      <c r="C272" s="515"/>
      <c r="D272" s="516"/>
      <c r="E272" s="516"/>
      <c r="F272" s="516"/>
      <c r="G272" s="517" t="s">
        <v>1546</v>
      </c>
      <c r="H272" s="517"/>
    </row>
    <row r="273" spans="2:9" x14ac:dyDescent="0.25">
      <c r="B273" s="518" t="s">
        <v>1556</v>
      </c>
      <c r="C273" s="518"/>
      <c r="D273" s="518"/>
      <c r="E273" s="518"/>
      <c r="F273" s="518"/>
      <c r="G273" s="518" t="s">
        <v>1557</v>
      </c>
      <c r="H273" s="518"/>
    </row>
    <row r="274" spans="2:9" x14ac:dyDescent="0.25">
      <c r="B274" s="518" t="s">
        <v>1558</v>
      </c>
      <c r="C274" s="518"/>
      <c r="D274" s="518"/>
      <c r="E274" s="518"/>
      <c r="F274" s="518"/>
      <c r="G274" s="518" t="s">
        <v>1559</v>
      </c>
      <c r="H274" s="518"/>
    </row>
    <row r="275" spans="2:9" x14ac:dyDescent="0.25">
      <c r="B275" s="518" t="s">
        <v>1543</v>
      </c>
      <c r="C275" s="518"/>
      <c r="D275" s="518"/>
      <c r="E275" s="518"/>
      <c r="F275" s="518"/>
      <c r="G275" s="518" t="s">
        <v>1543</v>
      </c>
      <c r="H275" s="518"/>
    </row>
    <row r="276" spans="2:9" x14ac:dyDescent="0.25">
      <c r="B276" s="518"/>
      <c r="C276" s="518"/>
      <c r="D276" s="518"/>
      <c r="E276" s="518"/>
      <c r="F276" s="518"/>
      <c r="G276" s="518"/>
      <c r="H276" s="518"/>
    </row>
    <row r="277" spans="2:9" x14ac:dyDescent="0.25">
      <c r="B277" s="519" t="s">
        <v>608</v>
      </c>
      <c r="C277" s="519" t="s">
        <v>609</v>
      </c>
      <c r="D277" s="519" t="s">
        <v>1560</v>
      </c>
      <c r="G277" s="519" t="s">
        <v>608</v>
      </c>
      <c r="H277" s="519" t="s">
        <v>609</v>
      </c>
      <c r="I277" s="519" t="s">
        <v>1561</v>
      </c>
    </row>
    <row r="278" spans="2:9" x14ac:dyDescent="0.25">
      <c r="B278" s="518" t="s">
        <v>617</v>
      </c>
      <c r="C278" s="518"/>
      <c r="D278" s="377" t="s">
        <v>1553</v>
      </c>
      <c r="G278" s="518" t="s">
        <v>617</v>
      </c>
      <c r="H278" s="518"/>
      <c r="I278" s="377" t="s">
        <v>1553</v>
      </c>
    </row>
    <row r="280" spans="2:9" ht="18.75" x14ac:dyDescent="0.25">
      <c r="B280" s="514" t="s">
        <v>1562</v>
      </c>
      <c r="C280" s="515"/>
      <c r="D280" s="516"/>
      <c r="E280" s="516"/>
      <c r="F280" s="516"/>
      <c r="G280" s="514" t="s">
        <v>1563</v>
      </c>
      <c r="H280" s="514"/>
    </row>
    <row r="281" spans="2:9" x14ac:dyDescent="0.25">
      <c r="B281" s="517" t="s">
        <v>1546</v>
      </c>
      <c r="C281" s="515"/>
      <c r="D281" s="516"/>
      <c r="E281" s="516"/>
      <c r="F281" s="516"/>
      <c r="G281" s="517" t="s">
        <v>1546</v>
      </c>
      <c r="H281" s="517"/>
    </row>
    <row r="282" spans="2:9" x14ac:dyDescent="0.25">
      <c r="B282" s="518" t="s">
        <v>1564</v>
      </c>
      <c r="C282" s="518"/>
      <c r="D282" s="518"/>
      <c r="E282" s="518"/>
      <c r="F282" s="518"/>
      <c r="G282" s="518" t="s">
        <v>1565</v>
      </c>
      <c r="H282" s="518"/>
    </row>
    <row r="283" spans="2:9" x14ac:dyDescent="0.25">
      <c r="B283" s="518" t="s">
        <v>1566</v>
      </c>
      <c r="C283" s="518"/>
      <c r="D283" s="518"/>
      <c r="E283" s="518"/>
      <c r="F283" s="518"/>
      <c r="G283" s="518" t="s">
        <v>1567</v>
      </c>
      <c r="H283" s="518"/>
    </row>
    <row r="284" spans="2:9" x14ac:dyDescent="0.25">
      <c r="B284" s="518" t="s">
        <v>1543</v>
      </c>
      <c r="C284" s="518"/>
      <c r="D284" s="518"/>
      <c r="E284" s="518"/>
      <c r="F284" s="518"/>
      <c r="G284" s="518" t="s">
        <v>1543</v>
      </c>
      <c r="H284" s="518"/>
    </row>
    <row r="285" spans="2:9" x14ac:dyDescent="0.25">
      <c r="B285" s="518"/>
      <c r="C285" s="518"/>
      <c r="D285" s="518"/>
      <c r="E285" s="518"/>
      <c r="F285" s="518"/>
      <c r="G285" s="518"/>
      <c r="H285" s="518"/>
    </row>
    <row r="286" spans="2:9" x14ac:dyDescent="0.25">
      <c r="B286" s="519" t="s">
        <v>608</v>
      </c>
      <c r="C286" s="519" t="s">
        <v>609</v>
      </c>
      <c r="D286" s="519" t="s">
        <v>1568</v>
      </c>
      <c r="G286" s="519" t="s">
        <v>608</v>
      </c>
      <c r="H286" s="519" t="s">
        <v>609</v>
      </c>
      <c r="I286" s="519" t="s">
        <v>1569</v>
      </c>
    </row>
    <row r="287" spans="2:9" x14ac:dyDescent="0.25">
      <c r="B287" s="518" t="s">
        <v>617</v>
      </c>
      <c r="C287" s="518"/>
      <c r="D287" s="377" t="s">
        <v>1553</v>
      </c>
      <c r="G287" s="518" t="s">
        <v>617</v>
      </c>
      <c r="H287" s="518"/>
      <c r="I287" s="377" t="s">
        <v>1553</v>
      </c>
    </row>
    <row r="288" spans="2:9" ht="15.75" thickBot="1" x14ac:dyDescent="0.3"/>
    <row r="289" spans="2:13" ht="23.25" customHeight="1" thickBot="1" x14ac:dyDescent="0.3">
      <c r="B289" s="823" t="s">
        <v>1570</v>
      </c>
      <c r="C289" s="824"/>
      <c r="D289" s="824"/>
      <c r="E289" s="824"/>
      <c r="F289" s="824"/>
      <c r="G289" s="824"/>
      <c r="H289" s="824"/>
      <c r="I289" s="824"/>
      <c r="J289" s="824"/>
      <c r="K289" s="825"/>
      <c r="M289" s="521" t="s">
        <v>598</v>
      </c>
    </row>
    <row r="290" spans="2:13" ht="18.75" x14ac:dyDescent="0.25">
      <c r="B290" s="514" t="s">
        <v>1571</v>
      </c>
      <c r="C290" s="515"/>
      <c r="D290" s="516"/>
      <c r="E290" s="516"/>
      <c r="F290" s="516"/>
      <c r="G290" s="514"/>
      <c r="H290" s="514"/>
    </row>
    <row r="291" spans="2:13" x14ac:dyDescent="0.25">
      <c r="B291" s="517" t="s">
        <v>1572</v>
      </c>
      <c r="C291" s="515"/>
      <c r="D291" s="516"/>
      <c r="E291" s="516"/>
      <c r="F291" s="516"/>
      <c r="G291" s="517"/>
      <c r="H291" s="517"/>
    </row>
    <row r="292" spans="2:13" x14ac:dyDescent="0.25">
      <c r="B292" s="518" t="s">
        <v>1573</v>
      </c>
      <c r="C292" s="518"/>
      <c r="D292" s="518"/>
      <c r="E292" s="518"/>
      <c r="F292" s="518"/>
      <c r="G292" s="518"/>
      <c r="H292" s="518"/>
    </row>
    <row r="293" spans="2:13" x14ac:dyDescent="0.25">
      <c r="B293" s="518" t="s">
        <v>1574</v>
      </c>
      <c r="C293" s="518"/>
      <c r="D293" s="518"/>
      <c r="E293" s="518"/>
      <c r="F293" s="518"/>
      <c r="G293" s="518"/>
      <c r="H293" s="518"/>
    </row>
    <row r="294" spans="2:13" x14ac:dyDescent="0.25">
      <c r="B294" s="518" t="s">
        <v>1570</v>
      </c>
      <c r="C294" s="518"/>
      <c r="D294" s="518"/>
      <c r="E294" s="518"/>
      <c r="F294" s="518"/>
      <c r="G294" s="518"/>
      <c r="H294" s="518"/>
    </row>
    <row r="295" spans="2:13" x14ac:dyDescent="0.25">
      <c r="B295" s="518"/>
      <c r="C295" s="518"/>
      <c r="D295" s="518"/>
      <c r="E295" s="518"/>
      <c r="F295" s="518"/>
      <c r="G295" s="518"/>
      <c r="H295" s="518"/>
    </row>
    <row r="296" spans="2:13" x14ac:dyDescent="0.25">
      <c r="B296" s="519" t="s">
        <v>608</v>
      </c>
      <c r="C296" s="519" t="s">
        <v>609</v>
      </c>
      <c r="D296" s="519" t="s">
        <v>1575</v>
      </c>
    </row>
    <row r="297" spans="2:13" x14ac:dyDescent="0.25">
      <c r="B297" s="518" t="s">
        <v>617</v>
      </c>
      <c r="C297" s="518"/>
      <c r="D297" s="377" t="s">
        <v>1576</v>
      </c>
      <c r="G297" s="518"/>
      <c r="H297" s="518"/>
      <c r="I297" s="377"/>
    </row>
    <row r="298" spans="2:13" ht="15.75" thickBot="1" x14ac:dyDescent="0.3"/>
    <row r="299" spans="2:13" ht="23.25" customHeight="1" thickBot="1" x14ac:dyDescent="0.3">
      <c r="B299" s="823" t="s">
        <v>1577</v>
      </c>
      <c r="C299" s="824"/>
      <c r="D299" s="824"/>
      <c r="E299" s="824"/>
      <c r="F299" s="824"/>
      <c r="G299" s="824"/>
      <c r="H299" s="824"/>
      <c r="I299" s="824"/>
      <c r="J299" s="824"/>
      <c r="K299" s="825"/>
      <c r="M299" s="521" t="s">
        <v>599</v>
      </c>
    </row>
    <row r="300" spans="2:13" ht="18.75" x14ac:dyDescent="0.25">
      <c r="B300" s="514" t="s">
        <v>1578</v>
      </c>
      <c r="C300" s="515"/>
      <c r="D300" s="516"/>
      <c r="E300" s="516"/>
      <c r="F300" s="516"/>
      <c r="G300" s="514"/>
      <c r="H300" s="514"/>
    </row>
    <row r="301" spans="2:13" x14ac:dyDescent="0.25">
      <c r="B301" s="517" t="s">
        <v>1579</v>
      </c>
      <c r="C301" s="515"/>
      <c r="D301" s="516"/>
      <c r="E301" s="516"/>
      <c r="F301" s="516"/>
      <c r="G301" s="517"/>
      <c r="H301" s="517"/>
    </row>
    <row r="302" spans="2:13" x14ac:dyDescent="0.25">
      <c r="B302" s="518" t="s">
        <v>1580</v>
      </c>
      <c r="C302" s="518"/>
      <c r="D302" s="518"/>
      <c r="E302" s="518"/>
      <c r="F302" s="518"/>
      <c r="G302" s="518"/>
      <c r="H302" s="518"/>
    </row>
    <row r="303" spans="2:13" x14ac:dyDescent="0.25">
      <c r="B303" s="518" t="s">
        <v>1581</v>
      </c>
      <c r="C303" s="518"/>
      <c r="D303" s="518"/>
      <c r="E303" s="518"/>
      <c r="F303" s="518"/>
      <c r="G303" s="518"/>
      <c r="H303" s="518"/>
    </row>
    <row r="304" spans="2:13" x14ac:dyDescent="0.25">
      <c r="B304" s="518" t="s">
        <v>1577</v>
      </c>
      <c r="C304" s="518"/>
      <c r="D304" s="518"/>
      <c r="E304" s="518"/>
      <c r="F304" s="518"/>
      <c r="G304" s="518"/>
      <c r="H304" s="518"/>
    </row>
    <row r="305" spans="2:13" x14ac:dyDescent="0.25">
      <c r="B305" s="518"/>
      <c r="C305" s="518"/>
      <c r="D305" s="518"/>
      <c r="E305" s="518"/>
      <c r="F305" s="518"/>
      <c r="G305" s="518"/>
      <c r="H305" s="518"/>
    </row>
    <row r="306" spans="2:13" x14ac:dyDescent="0.25">
      <c r="B306" s="519" t="s">
        <v>608</v>
      </c>
      <c r="C306" s="519" t="s">
        <v>609</v>
      </c>
      <c r="D306" s="519" t="s">
        <v>1582</v>
      </c>
    </row>
    <row r="307" spans="2:13" x14ac:dyDescent="0.25">
      <c r="B307" s="518" t="s">
        <v>617</v>
      </c>
      <c r="C307" s="518"/>
      <c r="D307" s="377" t="s">
        <v>1583</v>
      </c>
      <c r="G307" s="518"/>
      <c r="H307" s="518"/>
      <c r="I307" s="377"/>
    </row>
    <row r="308" spans="2:13" ht="15.75" thickBot="1" x14ac:dyDescent="0.3"/>
    <row r="309" spans="2:13" ht="23.25" customHeight="1" thickBot="1" x14ac:dyDescent="0.3">
      <c r="B309" s="823" t="s">
        <v>570</v>
      </c>
      <c r="C309" s="824"/>
      <c r="D309" s="824"/>
      <c r="E309" s="824"/>
      <c r="F309" s="824"/>
      <c r="G309" s="824"/>
      <c r="H309" s="824"/>
      <c r="I309" s="824"/>
      <c r="J309" s="824"/>
      <c r="K309" s="825"/>
      <c r="M309" s="521" t="s">
        <v>567</v>
      </c>
    </row>
    <row r="310" spans="2:13" ht="18.75" x14ac:dyDescent="0.25">
      <c r="B310" s="514" t="s">
        <v>702</v>
      </c>
      <c r="C310" s="515"/>
      <c r="D310" s="516"/>
      <c r="E310" s="516"/>
      <c r="F310" s="516"/>
      <c r="G310" s="514"/>
      <c r="H310" s="514"/>
    </row>
    <row r="311" spans="2:13" x14ac:dyDescent="0.25">
      <c r="B311" s="517" t="s">
        <v>127</v>
      </c>
      <c r="C311" s="515"/>
      <c r="D311" s="516"/>
      <c r="E311" s="516"/>
      <c r="F311" s="516"/>
      <c r="G311" s="517"/>
      <c r="H311" s="517"/>
    </row>
    <row r="312" spans="2:13" x14ac:dyDescent="0.25">
      <c r="B312" s="518" t="s">
        <v>703</v>
      </c>
      <c r="C312" s="518"/>
      <c r="D312" s="518"/>
      <c r="E312" s="518"/>
      <c r="F312" s="518"/>
      <c r="G312" s="518"/>
      <c r="H312" s="518"/>
    </row>
    <row r="313" spans="2:13" x14ac:dyDescent="0.25">
      <c r="B313" s="518" t="s">
        <v>704</v>
      </c>
      <c r="C313" s="518"/>
      <c r="D313" s="518"/>
      <c r="E313" s="518"/>
      <c r="F313" s="518"/>
      <c r="G313" s="518"/>
      <c r="H313" s="518"/>
    </row>
    <row r="314" spans="2:13" x14ac:dyDescent="0.25">
      <c r="B314" s="518" t="s">
        <v>570</v>
      </c>
      <c r="C314" s="518"/>
      <c r="D314" s="518"/>
      <c r="E314" s="518"/>
      <c r="F314" s="518"/>
      <c r="G314" s="518"/>
      <c r="H314" s="518"/>
    </row>
    <row r="315" spans="2:13" x14ac:dyDescent="0.25">
      <c r="B315" s="518"/>
      <c r="C315" s="518"/>
      <c r="D315" s="518"/>
      <c r="E315" s="518"/>
      <c r="F315" s="518"/>
      <c r="G315" s="518"/>
      <c r="H315" s="518"/>
    </row>
    <row r="316" spans="2:13" x14ac:dyDescent="0.25">
      <c r="B316" s="519" t="s">
        <v>608</v>
      </c>
      <c r="C316" s="519" t="s">
        <v>609</v>
      </c>
      <c r="D316" s="519" t="s">
        <v>705</v>
      </c>
    </row>
    <row r="317" spans="2:13" x14ac:dyDescent="0.25">
      <c r="B317" s="518" t="s">
        <v>617</v>
      </c>
      <c r="C317" s="518"/>
      <c r="D317" s="377" t="s">
        <v>706</v>
      </c>
      <c r="G317" s="518"/>
      <c r="H317" s="518"/>
      <c r="I317" s="377"/>
    </row>
    <row r="318" spans="2:13" ht="15.75" thickBot="1" x14ac:dyDescent="0.3"/>
    <row r="319" spans="2:13" ht="23.25" customHeight="1" thickBot="1" x14ac:dyDescent="0.3">
      <c r="B319" s="823" t="s">
        <v>96</v>
      </c>
      <c r="C319" s="824"/>
      <c r="D319" s="824"/>
      <c r="E319" s="824"/>
      <c r="F319" s="824"/>
      <c r="G319" s="824"/>
      <c r="H319" s="824"/>
      <c r="I319" s="824"/>
      <c r="J319" s="824"/>
      <c r="K319" s="825"/>
      <c r="M319" s="521" t="s">
        <v>7</v>
      </c>
    </row>
    <row r="320" spans="2:13" ht="18.75" x14ac:dyDescent="0.25">
      <c r="B320" s="514" t="s">
        <v>707</v>
      </c>
      <c r="C320" s="515"/>
      <c r="D320" s="516"/>
      <c r="E320" s="516"/>
      <c r="F320" s="516"/>
      <c r="G320" s="514"/>
      <c r="H320" s="514"/>
    </row>
    <row r="321" spans="2:13" x14ac:dyDescent="0.25">
      <c r="B321" s="517" t="s">
        <v>708</v>
      </c>
      <c r="C321" s="515"/>
      <c r="D321" s="516"/>
      <c r="E321" s="516"/>
      <c r="F321" s="516"/>
      <c r="G321" s="517"/>
      <c r="H321" s="517"/>
    </row>
    <row r="322" spans="2:13" x14ac:dyDescent="0.25">
      <c r="B322" s="518" t="s">
        <v>709</v>
      </c>
      <c r="C322" s="518"/>
      <c r="D322" s="518"/>
      <c r="E322" s="518"/>
      <c r="F322" s="518"/>
      <c r="G322" s="518"/>
      <c r="H322" s="518"/>
    </row>
    <row r="323" spans="2:13" x14ac:dyDescent="0.25">
      <c r="B323" s="522">
        <v>2300</v>
      </c>
      <c r="C323" s="518"/>
      <c r="D323" s="518"/>
      <c r="E323" s="518"/>
      <c r="F323" s="518"/>
      <c r="G323" s="518"/>
      <c r="H323" s="518"/>
    </row>
    <row r="324" spans="2:13" x14ac:dyDescent="0.25">
      <c r="B324" s="518" t="s">
        <v>96</v>
      </c>
      <c r="C324" s="518"/>
      <c r="D324" s="518"/>
      <c r="E324" s="518"/>
      <c r="F324" s="518"/>
      <c r="G324" s="518"/>
      <c r="H324" s="518"/>
    </row>
    <row r="325" spans="2:13" x14ac:dyDescent="0.25">
      <c r="B325" s="518"/>
      <c r="C325" s="518"/>
      <c r="D325" s="518"/>
      <c r="E325" s="518"/>
      <c r="F325" s="518"/>
      <c r="G325" s="518"/>
      <c r="H325" s="518"/>
    </row>
    <row r="326" spans="2:13" x14ac:dyDescent="0.25">
      <c r="B326" s="519" t="s">
        <v>608</v>
      </c>
      <c r="C326" s="519" t="s">
        <v>609</v>
      </c>
      <c r="D326" s="519" t="s">
        <v>710</v>
      </c>
    </row>
    <row r="327" spans="2:13" x14ac:dyDescent="0.25">
      <c r="B327" s="518" t="s">
        <v>617</v>
      </c>
      <c r="C327" s="518"/>
      <c r="D327" s="377" t="s">
        <v>1073</v>
      </c>
      <c r="G327" s="518"/>
      <c r="H327" s="518"/>
      <c r="I327" s="377"/>
    </row>
    <row r="328" spans="2:13" ht="15.75" thickBot="1" x14ac:dyDescent="0.3"/>
    <row r="329" spans="2:13" ht="23.25" customHeight="1" thickBot="1" x14ac:dyDescent="0.3">
      <c r="B329" s="823" t="s">
        <v>1584</v>
      </c>
      <c r="C329" s="824"/>
      <c r="D329" s="824"/>
      <c r="E329" s="824"/>
      <c r="F329" s="824"/>
      <c r="G329" s="824"/>
      <c r="H329" s="824"/>
      <c r="I329" s="824"/>
      <c r="J329" s="824"/>
      <c r="K329" s="825"/>
      <c r="M329" s="521" t="s">
        <v>604</v>
      </c>
    </row>
    <row r="330" spans="2:13" ht="18.75" x14ac:dyDescent="0.25">
      <c r="B330" s="514" t="s">
        <v>1585</v>
      </c>
      <c r="C330" s="515"/>
      <c r="D330" s="516"/>
      <c r="E330" s="516"/>
      <c r="F330" s="516"/>
      <c r="G330" s="514"/>
      <c r="H330" s="514"/>
    </row>
    <row r="331" spans="2:13" x14ac:dyDescent="0.25">
      <c r="B331" s="517" t="s">
        <v>1586</v>
      </c>
      <c r="C331" s="515"/>
      <c r="D331" s="516"/>
      <c r="E331" s="516"/>
      <c r="F331" s="516"/>
      <c r="G331" s="517"/>
      <c r="H331" s="517"/>
    </row>
    <row r="332" spans="2:13" x14ac:dyDescent="0.25">
      <c r="B332" s="518" t="s">
        <v>1587</v>
      </c>
      <c r="C332" s="518"/>
      <c r="D332" s="518"/>
      <c r="E332" s="518"/>
      <c r="F332" s="518"/>
      <c r="G332" s="518"/>
      <c r="H332" s="518"/>
    </row>
    <row r="333" spans="2:13" x14ac:dyDescent="0.25">
      <c r="B333" s="518" t="s">
        <v>1588</v>
      </c>
      <c r="C333" s="518"/>
      <c r="D333" s="518"/>
      <c r="E333" s="518"/>
      <c r="F333" s="518"/>
      <c r="G333" s="518"/>
      <c r="H333" s="518"/>
    </row>
    <row r="334" spans="2:13" x14ac:dyDescent="0.25">
      <c r="B334" s="518" t="s">
        <v>1584</v>
      </c>
      <c r="C334" s="518"/>
      <c r="D334" s="518"/>
      <c r="E334" s="518"/>
      <c r="F334" s="518"/>
      <c r="G334" s="518"/>
      <c r="H334" s="518"/>
    </row>
    <row r="335" spans="2:13" x14ac:dyDescent="0.25">
      <c r="B335" s="518"/>
      <c r="C335" s="518"/>
      <c r="D335" s="518"/>
      <c r="E335" s="518"/>
      <c r="F335" s="518"/>
      <c r="G335" s="518"/>
      <c r="H335" s="518"/>
    </row>
    <row r="336" spans="2:13" x14ac:dyDescent="0.25">
      <c r="B336" s="519" t="s">
        <v>608</v>
      </c>
      <c r="C336" s="519" t="s">
        <v>609</v>
      </c>
      <c r="D336" s="519" t="s">
        <v>1589</v>
      </c>
    </row>
    <row r="337" spans="2:13" x14ac:dyDescent="0.25">
      <c r="B337" s="518" t="s">
        <v>617</v>
      </c>
      <c r="C337" s="518"/>
      <c r="D337" s="377" t="s">
        <v>1590</v>
      </c>
      <c r="G337" s="518"/>
      <c r="H337" s="518"/>
      <c r="I337" s="377"/>
    </row>
    <row r="338" spans="2:13" ht="15.75" thickBot="1" x14ac:dyDescent="0.3"/>
    <row r="339" spans="2:13" ht="23.25" customHeight="1" thickBot="1" x14ac:dyDescent="0.3">
      <c r="B339" s="823" t="s">
        <v>1591</v>
      </c>
      <c r="C339" s="824"/>
      <c r="D339" s="824"/>
      <c r="E339" s="824"/>
      <c r="F339" s="824"/>
      <c r="G339" s="824"/>
      <c r="H339" s="824"/>
      <c r="I339" s="824"/>
      <c r="J339" s="824"/>
      <c r="K339" s="825"/>
      <c r="M339" s="521" t="s">
        <v>1475</v>
      </c>
    </row>
    <row r="340" spans="2:13" ht="18.75" x14ac:dyDescent="0.25">
      <c r="B340" s="514" t="s">
        <v>1592</v>
      </c>
      <c r="C340" s="515"/>
      <c r="D340" s="516"/>
      <c r="E340" s="516"/>
      <c r="F340" s="516"/>
      <c r="G340" s="514"/>
      <c r="H340" s="514"/>
    </row>
    <row r="341" spans="2:13" x14ac:dyDescent="0.25">
      <c r="B341" s="517" t="s">
        <v>1593</v>
      </c>
      <c r="C341" s="515"/>
      <c r="D341" s="516"/>
      <c r="E341" s="516"/>
      <c r="F341" s="516"/>
      <c r="G341" s="517"/>
      <c r="H341" s="517"/>
    </row>
    <row r="342" spans="2:13" x14ac:dyDescent="0.25">
      <c r="B342" s="518" t="s">
        <v>1594</v>
      </c>
      <c r="C342" s="518"/>
      <c r="D342" s="518"/>
      <c r="E342" s="518"/>
      <c r="F342" s="518"/>
      <c r="G342" s="518"/>
      <c r="H342" s="518"/>
    </row>
    <row r="343" spans="2:13" x14ac:dyDescent="0.25">
      <c r="B343" s="518" t="s">
        <v>1595</v>
      </c>
      <c r="C343" s="518"/>
      <c r="D343" s="518"/>
      <c r="E343" s="518"/>
      <c r="F343" s="518"/>
      <c r="G343" s="518"/>
      <c r="H343" s="518"/>
    </row>
    <row r="344" spans="2:13" x14ac:dyDescent="0.25">
      <c r="B344" s="518" t="s">
        <v>1591</v>
      </c>
      <c r="C344" s="518"/>
      <c r="D344" s="518"/>
      <c r="E344" s="518"/>
      <c r="F344" s="518"/>
      <c r="G344" s="518"/>
      <c r="H344" s="518"/>
    </row>
    <row r="345" spans="2:13" x14ac:dyDescent="0.25">
      <c r="B345" s="518"/>
      <c r="C345" s="518"/>
      <c r="D345" s="518"/>
      <c r="E345" s="518"/>
      <c r="F345" s="518"/>
      <c r="G345" s="518"/>
      <c r="H345" s="518"/>
    </row>
    <row r="346" spans="2:13" x14ac:dyDescent="0.25">
      <c r="B346" s="519" t="s">
        <v>608</v>
      </c>
      <c r="C346" s="519" t="s">
        <v>609</v>
      </c>
      <c r="D346" s="519" t="s">
        <v>1596</v>
      </c>
    </row>
    <row r="347" spans="2:13" x14ac:dyDescent="0.25">
      <c r="B347" s="518" t="s">
        <v>617</v>
      </c>
      <c r="C347" s="518"/>
      <c r="D347" s="377" t="s">
        <v>1597</v>
      </c>
      <c r="G347" s="518"/>
      <c r="H347" s="518"/>
      <c r="I347" s="377"/>
    </row>
    <row r="348" spans="2:13" ht="15.75" thickBot="1" x14ac:dyDescent="0.3"/>
    <row r="349" spans="2:13" ht="23.25" customHeight="1" thickBot="1" x14ac:dyDescent="0.3">
      <c r="B349" s="823" t="s">
        <v>360</v>
      </c>
      <c r="C349" s="824"/>
      <c r="D349" s="824"/>
      <c r="E349" s="824"/>
      <c r="F349" s="824"/>
      <c r="G349" s="824"/>
      <c r="H349" s="824"/>
      <c r="I349" s="824"/>
      <c r="J349" s="824"/>
      <c r="K349" s="825"/>
      <c r="M349" s="521" t="s">
        <v>35</v>
      </c>
    </row>
    <row r="350" spans="2:13" ht="18.75" x14ac:dyDescent="0.25">
      <c r="B350" s="514" t="s">
        <v>711</v>
      </c>
      <c r="C350" s="515"/>
      <c r="D350" s="516"/>
      <c r="E350" s="516"/>
      <c r="F350" s="516"/>
      <c r="G350" s="514" t="s">
        <v>712</v>
      </c>
      <c r="H350" s="514"/>
    </row>
    <row r="351" spans="2:13" x14ac:dyDescent="0.25">
      <c r="B351" s="517" t="s">
        <v>127</v>
      </c>
      <c r="C351" s="515"/>
      <c r="D351" s="516"/>
      <c r="E351" s="516"/>
      <c r="F351" s="516"/>
      <c r="G351" s="517" t="s">
        <v>127</v>
      </c>
      <c r="H351" s="517"/>
    </row>
    <row r="352" spans="2:13" x14ac:dyDescent="0.25">
      <c r="B352" s="518" t="s">
        <v>713</v>
      </c>
      <c r="C352" s="518"/>
      <c r="D352" s="518"/>
      <c r="E352" s="518"/>
      <c r="F352" s="518"/>
      <c r="G352" s="518" t="s">
        <v>1598</v>
      </c>
      <c r="H352" s="518"/>
    </row>
    <row r="353" spans="2:13" x14ac:dyDescent="0.25">
      <c r="B353" s="518" t="s">
        <v>714</v>
      </c>
      <c r="C353" s="518"/>
      <c r="D353" s="518"/>
      <c r="E353" s="518"/>
      <c r="F353" s="518"/>
      <c r="G353" s="518" t="s">
        <v>1599</v>
      </c>
      <c r="H353" s="518"/>
    </row>
    <row r="354" spans="2:13" x14ac:dyDescent="0.25">
      <c r="B354" s="518" t="s">
        <v>360</v>
      </c>
      <c r="C354" s="518"/>
      <c r="D354" s="518"/>
      <c r="E354" s="518"/>
      <c r="F354" s="518"/>
      <c r="G354" s="518" t="s">
        <v>360</v>
      </c>
      <c r="H354" s="518"/>
    </row>
    <row r="355" spans="2:13" x14ac:dyDescent="0.25">
      <c r="B355" s="518"/>
      <c r="C355" s="518"/>
      <c r="D355" s="518"/>
      <c r="E355" s="518"/>
      <c r="F355" s="518"/>
      <c r="G355" s="518"/>
      <c r="H355" s="518"/>
    </row>
    <row r="356" spans="2:13" x14ac:dyDescent="0.25">
      <c r="B356" s="519" t="s">
        <v>608</v>
      </c>
      <c r="C356" s="519" t="s">
        <v>609</v>
      </c>
      <c r="D356" s="519" t="s">
        <v>715</v>
      </c>
      <c r="G356" s="519" t="s">
        <v>608</v>
      </c>
      <c r="H356" s="519" t="s">
        <v>609</v>
      </c>
      <c r="I356" s="519" t="s">
        <v>716</v>
      </c>
    </row>
    <row r="357" spans="2:13" x14ac:dyDescent="0.25">
      <c r="B357" s="518" t="s">
        <v>617</v>
      </c>
      <c r="C357" s="518"/>
      <c r="D357" s="372" t="s">
        <v>1999</v>
      </c>
      <c r="G357" s="518" t="s">
        <v>617</v>
      </c>
      <c r="H357" s="518"/>
      <c r="I357" s="377" t="s">
        <v>2000</v>
      </c>
    </row>
    <row r="359" spans="2:13" ht="18.75" x14ac:dyDescent="0.25">
      <c r="B359" s="514" t="s">
        <v>717</v>
      </c>
      <c r="C359" s="514"/>
      <c r="G359" s="514"/>
      <c r="H359" s="514"/>
    </row>
    <row r="360" spans="2:13" x14ac:dyDescent="0.25">
      <c r="B360" s="517" t="s">
        <v>127</v>
      </c>
      <c r="C360" s="517"/>
      <c r="G360" s="517"/>
      <c r="H360" s="517"/>
    </row>
    <row r="361" spans="2:13" x14ac:dyDescent="0.25">
      <c r="B361" s="518" t="s">
        <v>718</v>
      </c>
      <c r="C361" s="518"/>
      <c r="G361" s="518"/>
      <c r="H361" s="518"/>
    </row>
    <row r="362" spans="2:13" x14ac:dyDescent="0.25">
      <c r="B362" s="518" t="s">
        <v>719</v>
      </c>
      <c r="C362" s="518"/>
      <c r="G362" s="518"/>
      <c r="H362" s="518"/>
    </row>
    <row r="363" spans="2:13" x14ac:dyDescent="0.25">
      <c r="B363" s="518" t="s">
        <v>360</v>
      </c>
      <c r="C363" s="518"/>
      <c r="G363" s="518"/>
      <c r="H363" s="518"/>
    </row>
    <row r="364" spans="2:13" x14ac:dyDescent="0.25">
      <c r="B364" s="518"/>
      <c r="C364" s="518"/>
      <c r="G364" s="518"/>
      <c r="H364" s="518"/>
    </row>
    <row r="365" spans="2:13" x14ac:dyDescent="0.25">
      <c r="B365" s="519" t="s">
        <v>608</v>
      </c>
      <c r="C365" s="519" t="s">
        <v>609</v>
      </c>
      <c r="D365" s="519" t="s">
        <v>720</v>
      </c>
    </row>
    <row r="366" spans="2:13" x14ac:dyDescent="0.25">
      <c r="B366" s="518" t="s">
        <v>617</v>
      </c>
      <c r="C366" s="518"/>
      <c r="D366" s="377" t="s">
        <v>2000</v>
      </c>
      <c r="G366" s="518"/>
      <c r="H366" s="518"/>
      <c r="I366" s="377"/>
    </row>
    <row r="367" spans="2:13" ht="15.75" thickBot="1" x14ac:dyDescent="0.3"/>
    <row r="368" spans="2:13" ht="23.25" customHeight="1" thickBot="1" x14ac:dyDescent="0.3">
      <c r="B368" s="823" t="s">
        <v>1600</v>
      </c>
      <c r="C368" s="824"/>
      <c r="D368" s="824"/>
      <c r="E368" s="824"/>
      <c r="F368" s="824"/>
      <c r="G368" s="824"/>
      <c r="H368" s="824"/>
      <c r="I368" s="824"/>
      <c r="J368" s="824"/>
      <c r="K368" s="825"/>
      <c r="M368" s="521" t="s">
        <v>1480</v>
      </c>
    </row>
    <row r="369" spans="2:13" ht="18.75" x14ac:dyDescent="0.25">
      <c r="B369" s="514" t="s">
        <v>1601</v>
      </c>
      <c r="C369" s="515"/>
      <c r="D369" s="516"/>
      <c r="E369" s="516"/>
      <c r="F369" s="516"/>
      <c r="G369" s="514"/>
      <c r="H369" s="514"/>
    </row>
    <row r="370" spans="2:13" x14ac:dyDescent="0.25">
      <c r="B370" s="517" t="s">
        <v>1572</v>
      </c>
      <c r="C370" s="515"/>
      <c r="D370" s="516"/>
      <c r="E370" s="516"/>
      <c r="F370" s="516"/>
      <c r="G370" s="517"/>
      <c r="H370" s="517"/>
    </row>
    <row r="371" spans="2:13" x14ac:dyDescent="0.25">
      <c r="B371" s="518" t="s">
        <v>1602</v>
      </c>
      <c r="C371" s="518"/>
      <c r="D371" s="518"/>
      <c r="E371" s="518"/>
      <c r="F371" s="518"/>
      <c r="G371" s="518"/>
      <c r="H371" s="518"/>
    </row>
    <row r="372" spans="2:13" x14ac:dyDescent="0.25">
      <c r="B372" s="518" t="s">
        <v>1603</v>
      </c>
      <c r="C372" s="518"/>
      <c r="D372" s="518"/>
      <c r="E372" s="518"/>
      <c r="F372" s="518"/>
      <c r="G372" s="518"/>
      <c r="H372" s="518"/>
    </row>
    <row r="373" spans="2:13" x14ac:dyDescent="0.25">
      <c r="B373" s="518" t="s">
        <v>1600</v>
      </c>
      <c r="C373" s="518"/>
      <c r="D373" s="518"/>
      <c r="E373" s="518"/>
      <c r="F373" s="518"/>
      <c r="G373" s="518"/>
      <c r="H373" s="518"/>
    </row>
    <row r="374" spans="2:13" x14ac:dyDescent="0.25">
      <c r="B374" s="518"/>
      <c r="C374" s="518"/>
      <c r="D374" s="518"/>
      <c r="E374" s="518"/>
      <c r="F374" s="518"/>
      <c r="G374" s="518"/>
      <c r="H374" s="518"/>
    </row>
    <row r="375" spans="2:13" x14ac:dyDescent="0.25">
      <c r="B375" s="519" t="s">
        <v>608</v>
      </c>
      <c r="C375" s="519" t="s">
        <v>609</v>
      </c>
      <c r="D375" s="519" t="s">
        <v>1604</v>
      </c>
    </row>
    <row r="376" spans="2:13" x14ac:dyDescent="0.25">
      <c r="B376" s="518" t="s">
        <v>617</v>
      </c>
      <c r="C376" s="518"/>
      <c r="D376" s="377" t="s">
        <v>1576</v>
      </c>
      <c r="G376" s="518"/>
      <c r="H376" s="518"/>
      <c r="I376" s="377"/>
    </row>
    <row r="377" spans="2:13" ht="15.75" thickBot="1" x14ac:dyDescent="0.3"/>
    <row r="378" spans="2:13" ht="23.25" customHeight="1" thickBot="1" x14ac:dyDescent="0.3">
      <c r="B378" s="823" t="s">
        <v>571</v>
      </c>
      <c r="C378" s="824"/>
      <c r="D378" s="824"/>
      <c r="E378" s="824"/>
      <c r="F378" s="824"/>
      <c r="G378" s="824"/>
      <c r="H378" s="824"/>
      <c r="I378" s="824"/>
      <c r="J378" s="824"/>
      <c r="K378" s="825"/>
      <c r="M378" s="521" t="s">
        <v>568</v>
      </c>
    </row>
    <row r="379" spans="2:13" ht="18.75" x14ac:dyDescent="0.25">
      <c r="B379" s="514" t="s">
        <v>721</v>
      </c>
      <c r="C379" s="515"/>
      <c r="D379" s="516"/>
      <c r="E379" s="516"/>
      <c r="F379" s="516"/>
      <c r="G379" s="514"/>
      <c r="H379" s="514"/>
    </row>
    <row r="380" spans="2:13" x14ac:dyDescent="0.25">
      <c r="B380" s="517" t="s">
        <v>722</v>
      </c>
      <c r="C380" s="515"/>
      <c r="D380" s="516"/>
      <c r="E380" s="516"/>
      <c r="F380" s="516"/>
      <c r="G380" s="517"/>
      <c r="H380" s="517"/>
    </row>
    <row r="381" spans="2:13" x14ac:dyDescent="0.25">
      <c r="B381" s="518" t="s">
        <v>572</v>
      </c>
      <c r="C381" s="518"/>
      <c r="D381" s="518"/>
      <c r="E381" s="518"/>
      <c r="F381" s="518"/>
      <c r="G381" s="518"/>
      <c r="H381" s="518"/>
    </row>
    <row r="382" spans="2:13" x14ac:dyDescent="0.25">
      <c r="B382" s="522">
        <v>10412</v>
      </c>
      <c r="C382" s="518"/>
      <c r="D382" s="518"/>
      <c r="E382" s="518"/>
      <c r="F382" s="518"/>
      <c r="G382" s="518"/>
      <c r="H382" s="518"/>
    </row>
    <row r="383" spans="2:13" x14ac:dyDescent="0.25">
      <c r="B383" s="518" t="s">
        <v>571</v>
      </c>
      <c r="C383" s="518"/>
      <c r="D383" s="518"/>
      <c r="E383" s="518"/>
      <c r="F383" s="518"/>
      <c r="G383" s="518"/>
      <c r="H383" s="518"/>
    </row>
    <row r="384" spans="2:13" x14ac:dyDescent="0.25">
      <c r="B384" s="518"/>
      <c r="C384" s="518"/>
      <c r="D384" s="518"/>
      <c r="E384" s="518"/>
      <c r="F384" s="518"/>
      <c r="G384" s="518"/>
      <c r="H384" s="518"/>
    </row>
    <row r="385" spans="2:13" x14ac:dyDescent="0.25">
      <c r="B385" s="519" t="s">
        <v>608</v>
      </c>
      <c r="C385" s="519" t="s">
        <v>609</v>
      </c>
      <c r="D385" s="519" t="s">
        <v>723</v>
      </c>
    </row>
    <row r="386" spans="2:13" x14ac:dyDescent="0.25">
      <c r="B386" s="518" t="s">
        <v>617</v>
      </c>
      <c r="C386" s="518"/>
      <c r="D386" s="377" t="s">
        <v>724</v>
      </c>
      <c r="G386" s="518"/>
      <c r="H386" s="518"/>
      <c r="I386" s="377"/>
    </row>
    <row r="387" spans="2:13" ht="15.75" thickBot="1" x14ac:dyDescent="0.3"/>
    <row r="388" spans="2:13" ht="23.25" customHeight="1" thickBot="1" x14ac:dyDescent="0.3">
      <c r="B388" s="823" t="s">
        <v>1605</v>
      </c>
      <c r="C388" s="824"/>
      <c r="D388" s="824"/>
      <c r="E388" s="824"/>
      <c r="F388" s="824"/>
      <c r="G388" s="824"/>
      <c r="H388" s="824"/>
      <c r="I388" s="824"/>
      <c r="J388" s="824"/>
      <c r="K388" s="825"/>
      <c r="M388" s="521" t="s">
        <v>1483</v>
      </c>
    </row>
    <row r="389" spans="2:13" ht="18.75" x14ac:dyDescent="0.25">
      <c r="B389" s="514" t="s">
        <v>1606</v>
      </c>
      <c r="C389" s="515"/>
      <c r="D389" s="516"/>
      <c r="E389" s="516"/>
      <c r="F389" s="516"/>
      <c r="G389" s="514" t="s">
        <v>1607</v>
      </c>
      <c r="H389" s="514"/>
    </row>
    <row r="390" spans="2:13" x14ac:dyDescent="0.25">
      <c r="B390" s="517" t="s">
        <v>1608</v>
      </c>
      <c r="C390" s="515"/>
      <c r="D390" s="516"/>
      <c r="E390" s="516"/>
      <c r="F390" s="516"/>
      <c r="G390" s="517" t="s">
        <v>1608</v>
      </c>
      <c r="H390" s="517"/>
    </row>
    <row r="391" spans="2:13" x14ac:dyDescent="0.25">
      <c r="B391" s="518" t="s">
        <v>1609</v>
      </c>
      <c r="C391" s="518"/>
      <c r="D391" s="518"/>
      <c r="E391" s="518"/>
      <c r="F391" s="518"/>
      <c r="G391" s="518"/>
      <c r="H391" s="518"/>
    </row>
    <row r="392" spans="2:13" x14ac:dyDescent="0.25">
      <c r="B392" s="522" t="s">
        <v>1610</v>
      </c>
      <c r="C392" s="518"/>
      <c r="D392" s="518"/>
      <c r="E392" s="518"/>
      <c r="F392" s="518"/>
      <c r="G392" s="518"/>
      <c r="H392" s="518"/>
    </row>
    <row r="393" spans="2:13" x14ac:dyDescent="0.25">
      <c r="B393" s="518" t="s">
        <v>1605</v>
      </c>
      <c r="C393" s="518"/>
      <c r="D393" s="518"/>
      <c r="E393" s="518"/>
      <c r="F393" s="518"/>
      <c r="G393" s="518"/>
      <c r="H393" s="518"/>
    </row>
    <row r="394" spans="2:13" x14ac:dyDescent="0.25">
      <c r="B394" s="518"/>
      <c r="C394" s="518"/>
      <c r="D394" s="518"/>
      <c r="E394" s="518"/>
      <c r="F394" s="518"/>
      <c r="G394" s="518"/>
      <c r="H394" s="518"/>
    </row>
    <row r="395" spans="2:13" x14ac:dyDescent="0.25">
      <c r="B395" s="519" t="s">
        <v>608</v>
      </c>
      <c r="C395" s="519" t="s">
        <v>609</v>
      </c>
      <c r="D395" s="519" t="s">
        <v>1611</v>
      </c>
      <c r="G395" s="519" t="s">
        <v>608</v>
      </c>
      <c r="H395" s="519" t="s">
        <v>609</v>
      </c>
      <c r="I395" s="519" t="s">
        <v>1611</v>
      </c>
    </row>
    <row r="396" spans="2:13" ht="15.75" thickBot="1" x14ac:dyDescent="0.3">
      <c r="B396" s="518" t="s">
        <v>617</v>
      </c>
      <c r="C396" s="518"/>
      <c r="D396" s="377" t="s">
        <v>1612</v>
      </c>
      <c r="G396" s="518" t="s">
        <v>617</v>
      </c>
      <c r="H396" s="518"/>
      <c r="I396" s="377" t="s">
        <v>1612</v>
      </c>
    </row>
    <row r="397" spans="2:13" ht="23.25" customHeight="1" thickBot="1" x14ac:dyDescent="0.3">
      <c r="B397" s="823" t="s">
        <v>97</v>
      </c>
      <c r="C397" s="824"/>
      <c r="D397" s="824"/>
      <c r="E397" s="824"/>
      <c r="F397" s="824"/>
      <c r="G397" s="824"/>
      <c r="H397" s="824"/>
      <c r="I397" s="824"/>
      <c r="J397" s="824"/>
      <c r="K397" s="825"/>
      <c r="M397" s="521" t="s">
        <v>8</v>
      </c>
    </row>
    <row r="398" spans="2:13" ht="18.75" x14ac:dyDescent="0.25">
      <c r="B398" s="514" t="s">
        <v>725</v>
      </c>
      <c r="C398" s="515"/>
      <c r="D398" s="516"/>
      <c r="E398" s="516"/>
      <c r="F398" s="516"/>
      <c r="G398" s="514"/>
      <c r="H398" s="514"/>
    </row>
    <row r="399" spans="2:13" x14ac:dyDescent="0.25">
      <c r="B399" s="517" t="s">
        <v>726</v>
      </c>
      <c r="C399" s="515"/>
      <c r="D399" s="516"/>
      <c r="E399" s="516"/>
      <c r="F399" s="516"/>
      <c r="G399" s="517"/>
      <c r="H399" s="517"/>
    </row>
    <row r="400" spans="2:13" x14ac:dyDescent="0.25">
      <c r="B400" s="518" t="s">
        <v>727</v>
      </c>
      <c r="C400" s="518"/>
      <c r="D400" s="518"/>
      <c r="E400" s="518"/>
      <c r="F400" s="518"/>
      <c r="G400" s="518"/>
      <c r="H400" s="518"/>
    </row>
    <row r="401" spans="2:14" x14ac:dyDescent="0.25">
      <c r="B401" s="522">
        <v>180</v>
      </c>
      <c r="C401" s="518"/>
      <c r="D401" s="518"/>
      <c r="E401" s="518"/>
      <c r="F401" s="518"/>
      <c r="G401" s="518"/>
      <c r="H401" s="518"/>
    </row>
    <row r="402" spans="2:14" x14ac:dyDescent="0.25">
      <c r="B402" s="518" t="s">
        <v>97</v>
      </c>
      <c r="C402" s="518"/>
      <c r="D402" s="518"/>
      <c r="E402" s="518"/>
      <c r="F402" s="518"/>
      <c r="G402" s="518"/>
      <c r="H402" s="518"/>
    </row>
    <row r="403" spans="2:14" x14ac:dyDescent="0.25">
      <c r="B403" s="518"/>
      <c r="C403" s="518"/>
      <c r="D403" s="518"/>
      <c r="E403" s="518"/>
      <c r="F403" s="518"/>
      <c r="G403" s="518"/>
      <c r="H403" s="518"/>
    </row>
    <row r="404" spans="2:14" x14ac:dyDescent="0.25">
      <c r="B404" s="519" t="s">
        <v>608</v>
      </c>
      <c r="C404" s="519" t="s">
        <v>609</v>
      </c>
      <c r="D404" s="519" t="s">
        <v>728</v>
      </c>
    </row>
    <row r="405" spans="2:14" x14ac:dyDescent="0.25">
      <c r="B405" s="518" t="s">
        <v>617</v>
      </c>
      <c r="C405" s="518"/>
      <c r="D405" s="377" t="s">
        <v>729</v>
      </c>
      <c r="G405" s="518"/>
      <c r="H405" s="518"/>
      <c r="I405" s="377"/>
    </row>
    <row r="406" spans="2:14" ht="15.75" thickBot="1" x14ac:dyDescent="0.3"/>
    <row r="407" spans="2:14" s="310" customFormat="1" ht="23.25" customHeight="1" thickBot="1" x14ac:dyDescent="0.25">
      <c r="B407" s="819" t="s">
        <v>98</v>
      </c>
      <c r="C407" s="820"/>
      <c r="D407" s="820"/>
      <c r="E407" s="820"/>
      <c r="F407" s="820"/>
      <c r="G407" s="820"/>
      <c r="H407" s="820"/>
      <c r="I407" s="820"/>
      <c r="J407" s="820"/>
      <c r="K407" s="821"/>
      <c r="L407" s="361"/>
      <c r="M407" s="361" t="s">
        <v>9</v>
      </c>
      <c r="N407" s="361"/>
    </row>
    <row r="408" spans="2:14" s="310" customFormat="1" ht="18.75" x14ac:dyDescent="0.2">
      <c r="B408" s="368" t="s">
        <v>730</v>
      </c>
      <c r="C408" s="369"/>
      <c r="D408" s="370"/>
      <c r="E408" s="370"/>
      <c r="F408" s="370"/>
      <c r="G408" s="368" t="s">
        <v>731</v>
      </c>
      <c r="H408" s="368"/>
      <c r="L408" s="361"/>
      <c r="M408" s="361"/>
      <c r="N408" s="361"/>
    </row>
    <row r="409" spans="2:14" s="310" customFormat="1" x14ac:dyDescent="0.2">
      <c r="B409" s="371" t="s">
        <v>2018</v>
      </c>
      <c r="C409" s="369"/>
      <c r="D409" s="370"/>
      <c r="E409" s="370"/>
      <c r="F409" s="370"/>
      <c r="G409" s="371" t="s">
        <v>2018</v>
      </c>
      <c r="H409" s="371"/>
      <c r="L409" s="361"/>
      <c r="M409" s="361"/>
      <c r="N409" s="361"/>
    </row>
    <row r="410" spans="2:14" s="310" customFormat="1" ht="12.75" x14ac:dyDescent="0.2">
      <c r="B410" s="367" t="s">
        <v>2006</v>
      </c>
      <c r="C410" s="367"/>
      <c r="D410" s="367"/>
      <c r="E410" s="367"/>
      <c r="F410" s="367"/>
      <c r="G410" s="367" t="s">
        <v>2007</v>
      </c>
      <c r="H410" s="367"/>
      <c r="L410" s="361"/>
      <c r="M410" s="361"/>
      <c r="N410" s="361"/>
    </row>
    <row r="411" spans="2:14" s="310" customFormat="1" ht="12.75" x14ac:dyDescent="0.2">
      <c r="B411" s="367" t="s">
        <v>2005</v>
      </c>
      <c r="C411" s="367"/>
      <c r="D411" s="367"/>
      <c r="E411" s="367"/>
      <c r="F411" s="367"/>
      <c r="G411" s="367" t="s">
        <v>2008</v>
      </c>
      <c r="H411" s="367"/>
      <c r="L411" s="361"/>
      <c r="M411" s="361"/>
      <c r="N411" s="361"/>
    </row>
    <row r="412" spans="2:14" s="310" customFormat="1" ht="12.75" x14ac:dyDescent="0.2">
      <c r="B412" s="367" t="s">
        <v>98</v>
      </c>
      <c r="C412" s="367"/>
      <c r="D412" s="367"/>
      <c r="E412" s="367"/>
      <c r="F412" s="367"/>
      <c r="G412" s="367" t="s">
        <v>98</v>
      </c>
      <c r="H412" s="367"/>
      <c r="L412" s="361"/>
      <c r="M412" s="361"/>
      <c r="N412" s="361"/>
    </row>
    <row r="413" spans="2:14" s="310" customFormat="1" ht="12.75" x14ac:dyDescent="0.2">
      <c r="B413" s="367"/>
      <c r="C413" s="367"/>
      <c r="D413" s="367"/>
      <c r="E413" s="367"/>
      <c r="F413" s="367"/>
      <c r="G413" s="367"/>
      <c r="H413" s="367"/>
      <c r="L413" s="361"/>
      <c r="M413" s="361"/>
      <c r="N413" s="361"/>
    </row>
    <row r="414" spans="2:14" s="310" customFormat="1" ht="12.75" x14ac:dyDescent="0.2">
      <c r="B414" s="310" t="s">
        <v>608</v>
      </c>
      <c r="C414" s="310" t="s">
        <v>609</v>
      </c>
      <c r="D414" s="310" t="s">
        <v>2002</v>
      </c>
      <c r="G414" s="310" t="s">
        <v>608</v>
      </c>
      <c r="H414" s="310" t="s">
        <v>609</v>
      </c>
      <c r="I414" s="310" t="s">
        <v>2003</v>
      </c>
      <c r="L414" s="361"/>
      <c r="M414" s="361"/>
      <c r="N414" s="361"/>
    </row>
    <row r="415" spans="2:14" s="310" customFormat="1" ht="12.75" x14ac:dyDescent="0.2">
      <c r="B415" s="367" t="s">
        <v>617</v>
      </c>
      <c r="C415" s="367"/>
      <c r="D415" s="372" t="s">
        <v>2014</v>
      </c>
      <c r="G415" s="367" t="s">
        <v>617</v>
      </c>
      <c r="H415" s="367"/>
      <c r="I415" s="372" t="s">
        <v>2015</v>
      </c>
      <c r="L415" s="361"/>
      <c r="M415" s="361"/>
      <c r="N415" s="361"/>
    </row>
    <row r="416" spans="2:14" s="310" customFormat="1" ht="12.75" x14ac:dyDescent="0.2">
      <c r="L416" s="361"/>
      <c r="M416" s="361"/>
      <c r="N416" s="361"/>
    </row>
    <row r="417" spans="2:14" s="310" customFormat="1" ht="18.75" x14ac:dyDescent="0.2">
      <c r="B417" s="368" t="s">
        <v>732</v>
      </c>
      <c r="C417" s="369"/>
      <c r="D417" s="370"/>
      <c r="E417" s="370"/>
      <c r="F417" s="370"/>
      <c r="G417" s="368" t="s">
        <v>733</v>
      </c>
      <c r="H417" s="368"/>
      <c r="L417" s="361"/>
      <c r="M417" s="361"/>
      <c r="N417" s="361"/>
    </row>
    <row r="418" spans="2:14" s="310" customFormat="1" x14ac:dyDescent="0.2">
      <c r="B418" s="371" t="s">
        <v>2018</v>
      </c>
      <c r="C418" s="369"/>
      <c r="D418" s="370"/>
      <c r="E418" s="370"/>
      <c r="F418" s="370"/>
      <c r="G418" s="371" t="s">
        <v>2018</v>
      </c>
      <c r="H418" s="371"/>
      <c r="L418" s="361"/>
      <c r="M418" s="361"/>
      <c r="N418" s="361"/>
    </row>
    <row r="419" spans="2:14" s="310" customFormat="1" ht="12.75" x14ac:dyDescent="0.2">
      <c r="B419" s="367" t="s">
        <v>2009</v>
      </c>
      <c r="C419" s="367"/>
      <c r="D419" s="367"/>
      <c r="E419" s="367"/>
      <c r="F419" s="367"/>
      <c r="G419" s="379" t="s">
        <v>2010</v>
      </c>
      <c r="H419" s="367"/>
      <c r="L419" s="361"/>
      <c r="M419" s="361"/>
      <c r="N419" s="361"/>
    </row>
    <row r="420" spans="2:14" s="310" customFormat="1" ht="12.75" x14ac:dyDescent="0.2">
      <c r="B420" s="367" t="s">
        <v>2004</v>
      </c>
      <c r="C420" s="367"/>
      <c r="D420" s="367"/>
      <c r="E420" s="367"/>
      <c r="F420" s="367"/>
      <c r="G420" s="367" t="s">
        <v>2011</v>
      </c>
      <c r="H420" s="367"/>
      <c r="L420" s="361"/>
      <c r="M420" s="361"/>
      <c r="N420" s="361"/>
    </row>
    <row r="421" spans="2:14" s="310" customFormat="1" ht="12.75" x14ac:dyDescent="0.2">
      <c r="B421" s="367" t="s">
        <v>98</v>
      </c>
      <c r="C421" s="367"/>
      <c r="D421" s="367"/>
      <c r="E421" s="367"/>
      <c r="F421" s="367"/>
      <c r="G421" s="367" t="s">
        <v>98</v>
      </c>
      <c r="H421" s="367"/>
      <c r="L421" s="361"/>
      <c r="M421" s="361"/>
      <c r="N421" s="361"/>
    </row>
    <row r="422" spans="2:14" s="310" customFormat="1" ht="12.75" x14ac:dyDescent="0.2">
      <c r="B422" s="367"/>
      <c r="C422" s="367"/>
      <c r="D422" s="367"/>
      <c r="E422" s="367"/>
      <c r="F422" s="367"/>
      <c r="G422" s="367"/>
      <c r="H422" s="367"/>
      <c r="L422" s="361"/>
      <c r="M422" s="361"/>
      <c r="N422" s="361"/>
    </row>
    <row r="423" spans="2:14" s="310" customFormat="1" ht="12.75" x14ac:dyDescent="0.2">
      <c r="B423" s="310" t="s">
        <v>608</v>
      </c>
      <c r="C423" s="310" t="s">
        <v>609</v>
      </c>
      <c r="D423" s="310" t="s">
        <v>2013</v>
      </c>
      <c r="G423" s="310" t="s">
        <v>608</v>
      </c>
      <c r="H423" s="310" t="s">
        <v>609</v>
      </c>
      <c r="I423" s="310" t="s">
        <v>2012</v>
      </c>
      <c r="L423" s="361"/>
      <c r="M423" s="361"/>
      <c r="N423" s="361"/>
    </row>
    <row r="424" spans="2:14" s="310" customFormat="1" ht="12.75" x14ac:dyDescent="0.2">
      <c r="B424" s="367" t="s">
        <v>617</v>
      </c>
      <c r="C424" s="367"/>
      <c r="D424" s="372" t="s">
        <v>2016</v>
      </c>
      <c r="G424" s="367" t="s">
        <v>617</v>
      </c>
      <c r="H424" s="367"/>
      <c r="I424" s="372" t="s">
        <v>2017</v>
      </c>
      <c r="L424" s="361"/>
      <c r="M424" s="361"/>
      <c r="N424" s="361"/>
    </row>
    <row r="425" spans="2:14" ht="15.75" thickBot="1" x14ac:dyDescent="0.3"/>
    <row r="426" spans="2:14" ht="23.25" customHeight="1" thickBot="1" x14ac:dyDescent="0.3">
      <c r="B426" s="823" t="s">
        <v>99</v>
      </c>
      <c r="C426" s="824"/>
      <c r="D426" s="824"/>
      <c r="E426" s="824"/>
      <c r="F426" s="824"/>
      <c r="G426" s="824"/>
      <c r="H426" s="824"/>
      <c r="I426" s="824"/>
      <c r="J426" s="824"/>
      <c r="K426" s="825"/>
      <c r="M426" s="521" t="s">
        <v>10</v>
      </c>
    </row>
    <row r="427" spans="2:14" ht="18.75" x14ac:dyDescent="0.25">
      <c r="B427" s="514" t="s">
        <v>734</v>
      </c>
      <c r="C427" s="515"/>
      <c r="D427" s="516"/>
      <c r="E427" s="516"/>
      <c r="F427" s="516"/>
      <c r="G427" s="514" t="s">
        <v>735</v>
      </c>
      <c r="H427" s="514"/>
    </row>
    <row r="428" spans="2:14" x14ac:dyDescent="0.25">
      <c r="B428" s="517" t="s">
        <v>37</v>
      </c>
      <c r="C428" s="515"/>
      <c r="D428" s="516"/>
      <c r="E428" s="516"/>
      <c r="F428" s="516"/>
      <c r="G428" s="517" t="s">
        <v>37</v>
      </c>
      <c r="H428" s="517"/>
    </row>
    <row r="429" spans="2:14" x14ac:dyDescent="0.25">
      <c r="B429" s="518" t="s">
        <v>736</v>
      </c>
      <c r="C429" s="518"/>
      <c r="D429" s="518"/>
      <c r="E429" s="518"/>
      <c r="F429" s="518"/>
      <c r="G429" s="518" t="s">
        <v>737</v>
      </c>
      <c r="H429" s="518"/>
    </row>
    <row r="430" spans="2:14" x14ac:dyDescent="0.25">
      <c r="B430" s="518" t="s">
        <v>738</v>
      </c>
      <c r="C430" s="518"/>
      <c r="D430" s="518"/>
      <c r="E430" s="518"/>
      <c r="F430" s="518"/>
      <c r="G430" s="522">
        <v>47119</v>
      </c>
      <c r="H430" s="518"/>
    </row>
    <row r="431" spans="2:14" x14ac:dyDescent="0.25">
      <c r="B431" s="518" t="s">
        <v>99</v>
      </c>
      <c r="C431" s="518"/>
      <c r="D431" s="518"/>
      <c r="E431" s="518"/>
      <c r="F431" s="518"/>
      <c r="G431" s="518" t="s">
        <v>99</v>
      </c>
      <c r="H431" s="518"/>
    </row>
    <row r="432" spans="2:14" x14ac:dyDescent="0.25">
      <c r="B432" s="518"/>
      <c r="C432" s="518"/>
      <c r="D432" s="518"/>
      <c r="E432" s="518"/>
      <c r="F432" s="518"/>
      <c r="G432" s="518"/>
      <c r="H432" s="518"/>
    </row>
    <row r="433" spans="2:13" x14ac:dyDescent="0.25">
      <c r="B433" s="519" t="s">
        <v>608</v>
      </c>
      <c r="C433" s="519" t="s">
        <v>609</v>
      </c>
      <c r="D433" s="519" t="s">
        <v>739</v>
      </c>
      <c r="G433" s="519" t="s">
        <v>608</v>
      </c>
      <c r="H433" s="519" t="s">
        <v>609</v>
      </c>
      <c r="I433" s="519" t="s">
        <v>740</v>
      </c>
    </row>
    <row r="434" spans="2:13" x14ac:dyDescent="0.25">
      <c r="B434" s="518" t="s">
        <v>617</v>
      </c>
      <c r="C434" s="518"/>
      <c r="D434" s="377" t="s">
        <v>1613</v>
      </c>
      <c r="G434" s="518" t="s">
        <v>617</v>
      </c>
      <c r="H434" s="518"/>
      <c r="I434" s="377" t="s">
        <v>1613</v>
      </c>
    </row>
    <row r="436" spans="2:13" ht="18.75" x14ac:dyDescent="0.25">
      <c r="B436" s="514" t="s">
        <v>741</v>
      </c>
      <c r="C436" s="515"/>
      <c r="D436" s="516"/>
      <c r="E436" s="516"/>
      <c r="F436" s="516"/>
      <c r="G436" s="514"/>
      <c r="H436" s="514"/>
    </row>
    <row r="437" spans="2:13" x14ac:dyDescent="0.25">
      <c r="B437" s="517" t="s">
        <v>37</v>
      </c>
      <c r="C437" s="515"/>
      <c r="D437" s="516"/>
      <c r="E437" s="516"/>
      <c r="F437" s="516"/>
      <c r="G437" s="517"/>
      <c r="H437" s="517"/>
    </row>
    <row r="438" spans="2:13" x14ac:dyDescent="0.25">
      <c r="B438" s="518" t="s">
        <v>742</v>
      </c>
      <c r="C438" s="518"/>
      <c r="D438" s="518"/>
      <c r="E438" s="518"/>
      <c r="F438" s="518"/>
      <c r="G438" s="518"/>
      <c r="H438" s="518"/>
    </row>
    <row r="439" spans="2:13" x14ac:dyDescent="0.25">
      <c r="B439" s="522">
        <v>21107</v>
      </c>
      <c r="C439" s="518"/>
      <c r="D439" s="518"/>
      <c r="E439" s="518"/>
      <c r="F439" s="518"/>
      <c r="G439" s="518"/>
      <c r="H439" s="518"/>
    </row>
    <row r="440" spans="2:13" x14ac:dyDescent="0.25">
      <c r="B440" s="518" t="s">
        <v>99</v>
      </c>
      <c r="C440" s="518"/>
      <c r="D440" s="518"/>
      <c r="E440" s="518"/>
      <c r="F440" s="518"/>
      <c r="G440" s="518"/>
      <c r="H440" s="518"/>
    </row>
    <row r="441" spans="2:13" x14ac:dyDescent="0.25">
      <c r="B441" s="518"/>
      <c r="C441" s="518"/>
      <c r="D441" s="518"/>
      <c r="E441" s="518"/>
      <c r="F441" s="518"/>
      <c r="G441" s="518"/>
      <c r="H441" s="518"/>
    </row>
    <row r="442" spans="2:13" x14ac:dyDescent="0.25">
      <c r="B442" s="519" t="s">
        <v>608</v>
      </c>
      <c r="C442" s="519" t="s">
        <v>609</v>
      </c>
      <c r="D442" s="519" t="s">
        <v>743</v>
      </c>
    </row>
    <row r="443" spans="2:13" x14ac:dyDescent="0.25">
      <c r="B443" s="518" t="s">
        <v>617</v>
      </c>
      <c r="C443" s="518"/>
      <c r="D443" s="377" t="s">
        <v>1613</v>
      </c>
      <c r="G443" s="518"/>
      <c r="H443" s="518"/>
      <c r="I443" s="377"/>
    </row>
    <row r="444" spans="2:13" ht="15.75" thickBot="1" x14ac:dyDescent="0.3"/>
    <row r="445" spans="2:13" ht="23.25" customHeight="1" thickBot="1" x14ac:dyDescent="0.3">
      <c r="B445" s="823" t="s">
        <v>1614</v>
      </c>
      <c r="C445" s="824"/>
      <c r="D445" s="824"/>
      <c r="E445" s="824"/>
      <c r="F445" s="824"/>
      <c r="G445" s="824"/>
      <c r="H445" s="824"/>
      <c r="I445" s="824"/>
      <c r="J445" s="824"/>
      <c r="K445" s="825"/>
      <c r="M445" s="521" t="s">
        <v>1495</v>
      </c>
    </row>
    <row r="446" spans="2:13" ht="18.75" x14ac:dyDescent="0.25">
      <c r="B446" s="514" t="s">
        <v>1615</v>
      </c>
      <c r="C446" s="515"/>
      <c r="D446" s="516"/>
      <c r="E446" s="516"/>
      <c r="F446" s="516"/>
      <c r="G446" s="514"/>
      <c r="H446" s="515"/>
      <c r="I446" s="516"/>
      <c r="J446" s="516"/>
      <c r="K446" s="516"/>
    </row>
    <row r="447" spans="2:13" x14ac:dyDescent="0.25">
      <c r="B447" s="517" t="s">
        <v>1616</v>
      </c>
      <c r="C447" s="515"/>
      <c r="D447" s="516"/>
      <c r="E447" s="516"/>
      <c r="F447" s="516"/>
      <c r="G447" s="517"/>
      <c r="H447" s="515"/>
      <c r="I447" s="516"/>
      <c r="J447" s="516"/>
      <c r="K447" s="516"/>
    </row>
    <row r="448" spans="2:13" x14ac:dyDescent="0.25">
      <c r="B448" s="518" t="s">
        <v>1617</v>
      </c>
      <c r="C448" s="518"/>
      <c r="D448" s="518"/>
      <c r="E448" s="518"/>
      <c r="F448" s="518"/>
      <c r="G448" s="518"/>
      <c r="H448" s="518"/>
      <c r="I448" s="518"/>
      <c r="J448" s="518"/>
      <c r="K448" s="518"/>
    </row>
    <row r="449" spans="2:13" x14ac:dyDescent="0.25">
      <c r="B449" s="518" t="s">
        <v>2196</v>
      </c>
      <c r="C449" s="518"/>
      <c r="D449" s="518"/>
      <c r="E449" s="518"/>
      <c r="F449" s="518"/>
      <c r="G449" s="518"/>
      <c r="H449" s="518"/>
      <c r="I449" s="518"/>
      <c r="J449" s="518"/>
      <c r="K449" s="518"/>
    </row>
    <row r="450" spans="2:13" x14ac:dyDescent="0.25">
      <c r="B450" s="518" t="s">
        <v>1614</v>
      </c>
      <c r="C450" s="518"/>
      <c r="D450" s="518"/>
      <c r="E450" s="518"/>
      <c r="F450" s="518"/>
      <c r="G450" s="518"/>
      <c r="H450" s="518"/>
      <c r="I450" s="518"/>
      <c r="J450" s="518"/>
      <c r="K450" s="518"/>
    </row>
    <row r="451" spans="2:13" x14ac:dyDescent="0.25">
      <c r="B451" s="518"/>
      <c r="C451" s="518"/>
      <c r="D451" s="518"/>
      <c r="E451" s="518"/>
      <c r="F451" s="518"/>
      <c r="G451" s="518"/>
      <c r="H451" s="518"/>
      <c r="I451" s="518"/>
      <c r="J451" s="518"/>
      <c r="K451" s="518"/>
    </row>
    <row r="452" spans="2:13" x14ac:dyDescent="0.25">
      <c r="B452" s="519" t="s">
        <v>608</v>
      </c>
      <c r="C452" s="519" t="s">
        <v>609</v>
      </c>
      <c r="D452" s="519" t="s">
        <v>2197</v>
      </c>
    </row>
    <row r="453" spans="2:13" x14ac:dyDescent="0.25">
      <c r="B453" s="518" t="s">
        <v>617</v>
      </c>
      <c r="C453" s="518"/>
      <c r="D453" s="377" t="s">
        <v>1618</v>
      </c>
      <c r="G453" s="377" t="s">
        <v>2198</v>
      </c>
      <c r="H453" s="518"/>
      <c r="I453" s="377"/>
    </row>
    <row r="454" spans="2:13" ht="15.75" thickBot="1" x14ac:dyDescent="0.3">
      <c r="B454" s="310"/>
      <c r="C454" s="310"/>
      <c r="D454" s="377"/>
      <c r="E454" s="310"/>
    </row>
    <row r="455" spans="2:13" ht="23.25" customHeight="1" thickBot="1" x14ac:dyDescent="0.3">
      <c r="B455" s="823" t="s">
        <v>1619</v>
      </c>
      <c r="C455" s="824"/>
      <c r="D455" s="824"/>
      <c r="E455" s="824"/>
      <c r="F455" s="824"/>
      <c r="G455" s="824"/>
      <c r="H455" s="824"/>
      <c r="I455" s="824"/>
      <c r="J455" s="824"/>
      <c r="K455" s="825"/>
      <c r="M455" s="521" t="s">
        <v>1500</v>
      </c>
    </row>
    <row r="456" spans="2:13" ht="18.75" x14ac:dyDescent="0.25">
      <c r="B456" s="514" t="s">
        <v>1620</v>
      </c>
      <c r="C456" s="515"/>
      <c r="D456" s="516"/>
      <c r="E456" s="516"/>
      <c r="F456" s="516"/>
      <c r="G456" s="514"/>
      <c r="H456" s="514"/>
    </row>
    <row r="457" spans="2:13" x14ac:dyDescent="0.25">
      <c r="B457" s="517" t="s">
        <v>1572</v>
      </c>
      <c r="C457" s="515"/>
      <c r="D457" s="516"/>
      <c r="E457" s="516"/>
      <c r="F457" s="516"/>
      <c r="G457" s="517"/>
      <c r="H457" s="517"/>
    </row>
    <row r="458" spans="2:13" x14ac:dyDescent="0.25">
      <c r="B458" s="518" t="s">
        <v>1621</v>
      </c>
      <c r="C458" s="518"/>
      <c r="D458" s="518"/>
      <c r="E458" s="518"/>
      <c r="F458" s="518"/>
      <c r="G458" s="518"/>
      <c r="H458" s="518"/>
    </row>
    <row r="459" spans="2:13" x14ac:dyDescent="0.25">
      <c r="B459" s="518" t="s">
        <v>1622</v>
      </c>
      <c r="C459" s="518"/>
      <c r="D459" s="518"/>
      <c r="E459" s="518"/>
      <c r="F459" s="518"/>
      <c r="G459" s="522"/>
      <c r="H459" s="518"/>
    </row>
    <row r="460" spans="2:13" x14ac:dyDescent="0.25">
      <c r="B460" s="518" t="s">
        <v>1619</v>
      </c>
      <c r="C460" s="518"/>
      <c r="D460" s="518"/>
      <c r="E460" s="518"/>
      <c r="F460" s="518"/>
      <c r="G460" s="518"/>
      <c r="H460" s="518"/>
    </row>
    <row r="461" spans="2:13" x14ac:dyDescent="0.25">
      <c r="B461" s="518"/>
      <c r="C461" s="518"/>
      <c r="D461" s="518"/>
      <c r="E461" s="518"/>
      <c r="F461" s="518"/>
      <c r="G461" s="518"/>
      <c r="H461" s="518"/>
    </row>
    <row r="462" spans="2:13" x14ac:dyDescent="0.25">
      <c r="B462" s="519" t="s">
        <v>608</v>
      </c>
      <c r="C462" s="519" t="s">
        <v>609</v>
      </c>
      <c r="D462" s="519" t="s">
        <v>1623</v>
      </c>
    </row>
    <row r="463" spans="2:13" x14ac:dyDescent="0.25">
      <c r="B463" s="518" t="s">
        <v>617</v>
      </c>
      <c r="C463" s="518"/>
      <c r="D463" s="377" t="s">
        <v>1624</v>
      </c>
      <c r="G463" s="518"/>
      <c r="H463" s="518"/>
      <c r="I463" s="377"/>
    </row>
    <row r="464" spans="2:13" ht="15.75" thickBot="1" x14ac:dyDescent="0.3"/>
    <row r="465" spans="2:13" ht="23.25" customHeight="1" thickBot="1" x14ac:dyDescent="0.3">
      <c r="B465" s="823" t="s">
        <v>1625</v>
      </c>
      <c r="C465" s="824"/>
      <c r="D465" s="824"/>
      <c r="E465" s="824"/>
      <c r="F465" s="824"/>
      <c r="G465" s="824"/>
      <c r="H465" s="824"/>
      <c r="I465" s="824"/>
      <c r="J465" s="824"/>
      <c r="K465" s="825"/>
      <c r="M465" s="521" t="s">
        <v>1504</v>
      </c>
    </row>
    <row r="466" spans="2:13" ht="18.75" x14ac:dyDescent="0.25">
      <c r="B466" s="514" t="s">
        <v>1626</v>
      </c>
      <c r="C466" s="515"/>
      <c r="D466" s="516"/>
      <c r="E466" s="516"/>
      <c r="F466" s="516"/>
      <c r="G466" s="514"/>
      <c r="H466" s="514"/>
    </row>
    <row r="467" spans="2:13" x14ac:dyDescent="0.25">
      <c r="B467" s="517" t="s">
        <v>1572</v>
      </c>
      <c r="C467" s="515"/>
      <c r="D467" s="516"/>
      <c r="E467" s="516"/>
      <c r="F467" s="516"/>
      <c r="G467" s="517"/>
      <c r="H467" s="517"/>
    </row>
    <row r="468" spans="2:13" x14ac:dyDescent="0.25">
      <c r="B468" s="518" t="s">
        <v>1627</v>
      </c>
      <c r="C468" s="518"/>
      <c r="D468" s="518"/>
      <c r="E468" s="518"/>
      <c r="F468" s="518"/>
      <c r="G468" s="518"/>
      <c r="H468" s="518"/>
    </row>
    <row r="469" spans="2:13" x14ac:dyDescent="0.25">
      <c r="B469" s="518" t="s">
        <v>1628</v>
      </c>
      <c r="C469" s="518"/>
      <c r="D469" s="518"/>
      <c r="E469" s="518"/>
      <c r="F469" s="518"/>
      <c r="G469" s="522"/>
      <c r="H469" s="518"/>
    </row>
    <row r="470" spans="2:13" x14ac:dyDescent="0.25">
      <c r="B470" s="518" t="s">
        <v>1625</v>
      </c>
      <c r="C470" s="518"/>
      <c r="D470" s="518"/>
      <c r="E470" s="518"/>
      <c r="F470" s="518"/>
      <c r="G470" s="518"/>
      <c r="H470" s="518"/>
    </row>
    <row r="471" spans="2:13" x14ac:dyDescent="0.25">
      <c r="B471" s="518"/>
      <c r="C471" s="518"/>
      <c r="D471" s="518"/>
      <c r="E471" s="518"/>
      <c r="F471" s="518"/>
      <c r="G471" s="518"/>
      <c r="H471" s="518"/>
    </row>
    <row r="472" spans="2:13" x14ac:dyDescent="0.25">
      <c r="B472" s="519" t="s">
        <v>608</v>
      </c>
      <c r="C472" s="519" t="s">
        <v>609</v>
      </c>
      <c r="D472" s="519" t="s">
        <v>1629</v>
      </c>
    </row>
    <row r="473" spans="2:13" x14ac:dyDescent="0.25">
      <c r="B473" s="518" t="s">
        <v>617</v>
      </c>
      <c r="C473" s="518"/>
      <c r="D473" s="377" t="s">
        <v>1630</v>
      </c>
      <c r="G473" s="518"/>
      <c r="H473" s="518"/>
      <c r="I473" s="377"/>
    </row>
    <row r="474" spans="2:13" ht="15.75" thickBot="1" x14ac:dyDescent="0.3"/>
    <row r="475" spans="2:13" ht="23.25" customHeight="1" thickBot="1" x14ac:dyDescent="0.3">
      <c r="B475" s="823" t="s">
        <v>352</v>
      </c>
      <c r="C475" s="824"/>
      <c r="D475" s="824"/>
      <c r="E475" s="824"/>
      <c r="F475" s="824"/>
      <c r="G475" s="824"/>
      <c r="H475" s="824"/>
      <c r="I475" s="824"/>
      <c r="J475" s="824"/>
      <c r="K475" s="825"/>
      <c r="M475" s="521" t="s">
        <v>11</v>
      </c>
    </row>
    <row r="476" spans="2:13" ht="18.75" x14ac:dyDescent="0.25">
      <c r="B476" s="514" t="s">
        <v>352</v>
      </c>
      <c r="C476" s="515"/>
      <c r="D476" s="516"/>
      <c r="E476" s="516"/>
      <c r="F476" s="516"/>
      <c r="G476" s="514"/>
      <c r="H476" s="515"/>
      <c r="I476" s="516"/>
      <c r="J476" s="516"/>
      <c r="K476" s="516"/>
    </row>
    <row r="477" spans="2:13" x14ac:dyDescent="0.25">
      <c r="B477" s="517" t="s">
        <v>128</v>
      </c>
      <c r="C477" s="515"/>
      <c r="D477" s="516"/>
      <c r="E477" s="516"/>
      <c r="F477" s="516"/>
      <c r="G477" s="517"/>
      <c r="H477" s="515"/>
      <c r="I477" s="516"/>
      <c r="J477" s="516"/>
      <c r="K477" s="516"/>
    </row>
    <row r="478" spans="2:13" x14ac:dyDescent="0.25">
      <c r="B478" s="518" t="s">
        <v>744</v>
      </c>
      <c r="C478" s="518"/>
      <c r="D478" s="518"/>
      <c r="E478" s="518"/>
      <c r="F478" s="518"/>
      <c r="G478" s="518"/>
      <c r="H478" s="518"/>
      <c r="I478" s="518"/>
      <c r="J478" s="518"/>
      <c r="K478" s="518"/>
    </row>
    <row r="479" spans="2:13" x14ac:dyDescent="0.25">
      <c r="B479" s="518" t="s">
        <v>745</v>
      </c>
      <c r="C479" s="518"/>
      <c r="D479" s="518"/>
      <c r="E479" s="518"/>
      <c r="F479" s="518"/>
      <c r="G479" s="518"/>
      <c r="H479" s="518"/>
      <c r="I479" s="518"/>
      <c r="J479" s="518"/>
      <c r="K479" s="518"/>
    </row>
    <row r="480" spans="2:13" x14ac:dyDescent="0.25">
      <c r="B480" s="518" t="s">
        <v>352</v>
      </c>
      <c r="C480" s="518"/>
      <c r="D480" s="518"/>
      <c r="E480" s="518"/>
      <c r="F480" s="518"/>
      <c r="G480" s="518"/>
      <c r="H480" s="518"/>
      <c r="I480" s="518"/>
      <c r="J480" s="518"/>
      <c r="K480" s="518"/>
    </row>
    <row r="481" spans="2:13" x14ac:dyDescent="0.25">
      <c r="B481" s="518"/>
      <c r="C481" s="518"/>
      <c r="D481" s="518"/>
      <c r="E481" s="518"/>
      <c r="F481" s="518"/>
      <c r="G481" s="518"/>
      <c r="H481" s="518"/>
      <c r="I481" s="518"/>
      <c r="J481" s="518"/>
      <c r="K481" s="518"/>
    </row>
    <row r="482" spans="2:13" x14ac:dyDescent="0.25">
      <c r="B482" s="519" t="s">
        <v>608</v>
      </c>
      <c r="C482" s="519" t="s">
        <v>609</v>
      </c>
      <c r="D482" s="519" t="s">
        <v>746</v>
      </c>
    </row>
    <row r="483" spans="2:13" x14ac:dyDescent="0.25">
      <c r="B483" s="518" t="s">
        <v>617</v>
      </c>
      <c r="C483" s="518"/>
      <c r="D483" s="377" t="s">
        <v>1631</v>
      </c>
      <c r="G483" s="518"/>
      <c r="H483" s="518"/>
      <c r="I483" s="377"/>
    </row>
    <row r="484" spans="2:13" x14ac:dyDescent="0.25">
      <c r="D484" s="378" t="s">
        <v>2128</v>
      </c>
    </row>
    <row r="485" spans="2:13" ht="15.75" thickBot="1" x14ac:dyDescent="0.3"/>
    <row r="486" spans="2:13" ht="23.25" customHeight="1" thickBot="1" x14ac:dyDescent="0.3">
      <c r="B486" s="823" t="s">
        <v>210</v>
      </c>
      <c r="C486" s="824"/>
      <c r="D486" s="824"/>
      <c r="E486" s="824"/>
      <c r="F486" s="824"/>
      <c r="G486" s="824"/>
      <c r="H486" s="824"/>
      <c r="I486" s="824"/>
      <c r="J486" s="824"/>
      <c r="K486" s="825"/>
      <c r="M486" s="521" t="s">
        <v>12</v>
      </c>
    </row>
    <row r="487" spans="2:13" ht="18.75" x14ac:dyDescent="0.25">
      <c r="B487" s="514" t="s">
        <v>747</v>
      </c>
      <c r="C487" s="515"/>
      <c r="D487" s="516"/>
      <c r="E487" s="516"/>
      <c r="F487" s="516"/>
      <c r="G487" s="514"/>
      <c r="H487" s="514"/>
    </row>
    <row r="488" spans="2:13" x14ac:dyDescent="0.25">
      <c r="B488" s="517" t="s">
        <v>127</v>
      </c>
      <c r="C488" s="515"/>
      <c r="D488" s="516"/>
      <c r="E488" s="516"/>
      <c r="F488" s="516"/>
      <c r="G488" s="517"/>
      <c r="H488" s="517"/>
    </row>
    <row r="489" spans="2:13" x14ac:dyDescent="0.25">
      <c r="B489" s="518" t="s">
        <v>211</v>
      </c>
      <c r="C489" s="518"/>
      <c r="D489" s="518"/>
      <c r="E489" s="518"/>
      <c r="F489" s="518"/>
      <c r="G489" s="518"/>
      <c r="H489" s="518"/>
    </row>
    <row r="490" spans="2:13" x14ac:dyDescent="0.25">
      <c r="B490" s="522">
        <v>1108</v>
      </c>
      <c r="C490" s="518"/>
      <c r="D490" s="518"/>
      <c r="E490" s="518"/>
      <c r="F490" s="518"/>
      <c r="G490" s="522"/>
      <c r="H490" s="518"/>
    </row>
    <row r="491" spans="2:13" x14ac:dyDescent="0.25">
      <c r="B491" s="518" t="s">
        <v>210</v>
      </c>
      <c r="C491" s="518"/>
      <c r="D491" s="372" t="s">
        <v>2019</v>
      </c>
      <c r="E491" s="518"/>
      <c r="F491" s="518"/>
      <c r="G491" s="518"/>
      <c r="H491" s="518"/>
    </row>
    <row r="492" spans="2:13" x14ac:dyDescent="0.25">
      <c r="B492" s="518"/>
      <c r="C492" s="518"/>
      <c r="D492" s="518"/>
      <c r="E492" s="518"/>
      <c r="F492" s="518"/>
      <c r="G492" s="518"/>
      <c r="H492" s="518"/>
    </row>
    <row r="493" spans="2:13" x14ac:dyDescent="0.25">
      <c r="B493" s="519" t="s">
        <v>608</v>
      </c>
      <c r="C493" s="519" t="s">
        <v>609</v>
      </c>
      <c r="D493" s="519" t="s">
        <v>748</v>
      </c>
    </row>
    <row r="494" spans="2:13" x14ac:dyDescent="0.25">
      <c r="B494" s="518" t="s">
        <v>617</v>
      </c>
      <c r="C494" s="518"/>
      <c r="D494" s="377" t="s">
        <v>749</v>
      </c>
      <c r="G494" s="518"/>
      <c r="H494" s="518"/>
      <c r="I494" s="377"/>
    </row>
    <row r="495" spans="2:13" ht="15.75" thickBot="1" x14ac:dyDescent="0.3"/>
    <row r="496" spans="2:13" ht="23.25" customHeight="1" thickBot="1" x14ac:dyDescent="0.3">
      <c r="B496" s="823" t="s">
        <v>100</v>
      </c>
      <c r="C496" s="824"/>
      <c r="D496" s="824"/>
      <c r="E496" s="824"/>
      <c r="F496" s="824"/>
      <c r="G496" s="824"/>
      <c r="H496" s="824"/>
      <c r="I496" s="824"/>
      <c r="J496" s="824"/>
      <c r="K496" s="825"/>
      <c r="M496" s="521" t="s">
        <v>487</v>
      </c>
    </row>
    <row r="497" spans="2:9" ht="18.75" x14ac:dyDescent="0.25">
      <c r="B497" s="514" t="s">
        <v>750</v>
      </c>
      <c r="C497" s="515"/>
      <c r="D497" s="516"/>
      <c r="E497" s="516"/>
      <c r="F497" s="516"/>
      <c r="G497" s="514" t="s">
        <v>751</v>
      </c>
      <c r="H497" s="514"/>
    </row>
    <row r="498" spans="2:9" x14ac:dyDescent="0.25">
      <c r="B498" s="517" t="s">
        <v>752</v>
      </c>
      <c r="C498" s="515"/>
      <c r="D498" s="516"/>
      <c r="E498" s="516"/>
      <c r="F498" s="516"/>
      <c r="G498" s="517" t="s">
        <v>752</v>
      </c>
      <c r="H498" s="517"/>
    </row>
    <row r="499" spans="2:9" x14ac:dyDescent="0.25">
      <c r="B499" s="518" t="s">
        <v>753</v>
      </c>
      <c r="C499" s="518"/>
      <c r="D499" s="518"/>
      <c r="E499" s="518"/>
      <c r="F499" s="518"/>
      <c r="G499" s="518" t="s">
        <v>754</v>
      </c>
      <c r="H499" s="518"/>
    </row>
    <row r="500" spans="2:9" x14ac:dyDescent="0.25">
      <c r="B500" s="518" t="s">
        <v>1632</v>
      </c>
      <c r="C500" s="518"/>
      <c r="D500" s="518"/>
      <c r="E500" s="518"/>
      <c r="F500" s="518"/>
      <c r="G500" s="522" t="s">
        <v>1633</v>
      </c>
      <c r="H500" s="518"/>
    </row>
    <row r="501" spans="2:9" x14ac:dyDescent="0.25">
      <c r="B501" s="518" t="s">
        <v>100</v>
      </c>
      <c r="C501" s="518"/>
      <c r="D501" s="518"/>
      <c r="E501" s="518"/>
      <c r="F501" s="518"/>
      <c r="G501" s="518" t="s">
        <v>100</v>
      </c>
      <c r="H501" s="518"/>
    </row>
    <row r="502" spans="2:9" x14ac:dyDescent="0.25">
      <c r="B502" s="518"/>
      <c r="C502" s="518"/>
      <c r="D502" s="518"/>
      <c r="E502" s="518"/>
      <c r="F502" s="518"/>
      <c r="G502" s="518"/>
      <c r="H502" s="518"/>
    </row>
    <row r="503" spans="2:9" x14ac:dyDescent="0.25">
      <c r="B503" s="519" t="s">
        <v>608</v>
      </c>
      <c r="C503" s="519" t="s">
        <v>609</v>
      </c>
      <c r="D503" s="519" t="s">
        <v>1634</v>
      </c>
      <c r="G503" s="519" t="s">
        <v>608</v>
      </c>
      <c r="H503" s="519" t="s">
        <v>609</v>
      </c>
      <c r="I503" s="519" t="s">
        <v>1635</v>
      </c>
    </row>
    <row r="504" spans="2:9" x14ac:dyDescent="0.25">
      <c r="B504" s="518" t="s">
        <v>617</v>
      </c>
      <c r="C504" s="518"/>
      <c r="D504" s="377" t="s">
        <v>1636</v>
      </c>
      <c r="G504" s="518" t="s">
        <v>617</v>
      </c>
      <c r="H504" s="518"/>
      <c r="I504" s="377" t="s">
        <v>1637</v>
      </c>
    </row>
    <row r="506" spans="2:9" ht="18.75" x14ac:dyDescent="0.25">
      <c r="B506" s="514" t="s">
        <v>755</v>
      </c>
      <c r="C506" s="515"/>
      <c r="D506" s="516"/>
      <c r="E506" s="516"/>
      <c r="F506" s="516"/>
      <c r="G506" s="514" t="s">
        <v>756</v>
      </c>
      <c r="H506" s="514"/>
    </row>
    <row r="507" spans="2:9" x14ac:dyDescent="0.25">
      <c r="B507" s="517" t="s">
        <v>752</v>
      </c>
      <c r="C507" s="515"/>
      <c r="D507" s="516"/>
      <c r="E507" s="516"/>
      <c r="F507" s="516"/>
      <c r="G507" s="517" t="s">
        <v>752</v>
      </c>
      <c r="H507" s="517"/>
    </row>
    <row r="508" spans="2:9" x14ac:dyDescent="0.25">
      <c r="B508" s="518" t="s">
        <v>757</v>
      </c>
      <c r="C508" s="518"/>
      <c r="D508" s="518"/>
      <c r="E508" s="518"/>
      <c r="F508" s="518"/>
      <c r="G508" s="518" t="s">
        <v>1638</v>
      </c>
      <c r="H508" s="518"/>
    </row>
    <row r="509" spans="2:9" x14ac:dyDescent="0.25">
      <c r="B509" s="518" t="s">
        <v>758</v>
      </c>
      <c r="C509" s="518"/>
      <c r="D509" s="518"/>
      <c r="E509" s="518"/>
      <c r="F509" s="518"/>
      <c r="G509" s="522" t="s">
        <v>1639</v>
      </c>
      <c r="H509" s="518"/>
    </row>
    <row r="510" spans="2:9" x14ac:dyDescent="0.25">
      <c r="B510" s="518" t="s">
        <v>100</v>
      </c>
      <c r="C510" s="518"/>
      <c r="D510" s="518"/>
      <c r="E510" s="518"/>
      <c r="F510" s="518"/>
      <c r="G510" s="518" t="s">
        <v>100</v>
      </c>
      <c r="H510" s="518"/>
    </row>
    <row r="511" spans="2:9" x14ac:dyDescent="0.25">
      <c r="B511" s="518"/>
      <c r="C511" s="518"/>
      <c r="D511" s="518"/>
      <c r="E511" s="518"/>
      <c r="F511" s="518"/>
      <c r="G511" s="518"/>
      <c r="H511" s="518"/>
    </row>
    <row r="512" spans="2:9" x14ac:dyDescent="0.25">
      <c r="B512" s="519" t="s">
        <v>608</v>
      </c>
      <c r="C512" s="519" t="s">
        <v>609</v>
      </c>
      <c r="D512" s="519" t="s">
        <v>1640</v>
      </c>
      <c r="G512" s="519" t="s">
        <v>608</v>
      </c>
      <c r="H512" s="519" t="s">
        <v>609</v>
      </c>
      <c r="I512" s="519" t="s">
        <v>1641</v>
      </c>
    </row>
    <row r="513" spans="2:9" x14ac:dyDescent="0.25">
      <c r="B513" s="518" t="s">
        <v>617</v>
      </c>
      <c r="C513" s="518"/>
      <c r="D513" s="377" t="s">
        <v>1114</v>
      </c>
      <c r="G513" s="518" t="s">
        <v>617</v>
      </c>
      <c r="H513" s="518"/>
      <c r="I513" s="377" t="s">
        <v>1642</v>
      </c>
    </row>
    <row r="515" spans="2:9" ht="18.75" x14ac:dyDescent="0.25">
      <c r="B515" s="514" t="s">
        <v>759</v>
      </c>
      <c r="C515" s="515"/>
      <c r="D515" s="516"/>
      <c r="E515" s="516"/>
      <c r="F515" s="516"/>
      <c r="G515" s="514" t="s">
        <v>760</v>
      </c>
      <c r="H515" s="514"/>
    </row>
    <row r="516" spans="2:9" x14ac:dyDescent="0.25">
      <c r="B516" s="517" t="s">
        <v>752</v>
      </c>
      <c r="C516" s="515"/>
      <c r="D516" s="516"/>
      <c r="E516" s="516"/>
      <c r="F516" s="516"/>
      <c r="G516" s="517" t="s">
        <v>752</v>
      </c>
      <c r="H516" s="517"/>
    </row>
    <row r="517" spans="2:9" x14ac:dyDescent="0.25">
      <c r="B517" s="518" t="s">
        <v>761</v>
      </c>
      <c r="C517" s="518"/>
      <c r="D517" s="518"/>
      <c r="E517" s="518"/>
      <c r="F517" s="518"/>
      <c r="G517" s="518" t="s">
        <v>1643</v>
      </c>
      <c r="H517" s="518"/>
    </row>
    <row r="518" spans="2:9" x14ac:dyDescent="0.25">
      <c r="B518" s="518" t="s">
        <v>762</v>
      </c>
      <c r="C518" s="518"/>
      <c r="D518" s="518"/>
      <c r="E518" s="518"/>
      <c r="F518" s="518"/>
      <c r="G518" s="522" t="s">
        <v>1644</v>
      </c>
      <c r="H518" s="518"/>
    </row>
    <row r="519" spans="2:9" x14ac:dyDescent="0.25">
      <c r="B519" s="518" t="s">
        <v>100</v>
      </c>
      <c r="C519" s="518"/>
      <c r="D519" s="518"/>
      <c r="E519" s="518"/>
      <c r="F519" s="518"/>
      <c r="G519" s="518" t="s">
        <v>100</v>
      </c>
      <c r="H519" s="518"/>
    </row>
    <row r="520" spans="2:9" x14ac:dyDescent="0.25">
      <c r="B520" s="518"/>
      <c r="C520" s="518"/>
      <c r="D520" s="518"/>
      <c r="E520" s="518"/>
      <c r="F520" s="518"/>
      <c r="G520" s="518"/>
      <c r="H520" s="518"/>
    </row>
    <row r="521" spans="2:9" x14ac:dyDescent="0.25">
      <c r="B521" s="519" t="s">
        <v>608</v>
      </c>
      <c r="C521" s="519" t="s">
        <v>609</v>
      </c>
      <c r="D521" s="519" t="s">
        <v>1645</v>
      </c>
      <c r="G521" s="519" t="s">
        <v>608</v>
      </c>
      <c r="H521" s="519" t="s">
        <v>609</v>
      </c>
      <c r="I521" s="519" t="s">
        <v>1646</v>
      </c>
    </row>
    <row r="522" spans="2:9" x14ac:dyDescent="0.25">
      <c r="B522" s="518" t="s">
        <v>617</v>
      </c>
      <c r="C522" s="518"/>
      <c r="D522" s="377" t="s">
        <v>1115</v>
      </c>
      <c r="G522" s="518" t="s">
        <v>617</v>
      </c>
      <c r="H522" s="518"/>
      <c r="I522" s="377" t="s">
        <v>1647</v>
      </c>
    </row>
    <row r="524" spans="2:9" ht="18.75" x14ac:dyDescent="0.25">
      <c r="B524" s="514" t="s">
        <v>763</v>
      </c>
      <c r="C524" s="515"/>
      <c r="D524" s="516"/>
      <c r="E524" s="516"/>
      <c r="F524" s="516"/>
      <c r="G524" s="514" t="s">
        <v>764</v>
      </c>
      <c r="H524" s="514"/>
    </row>
    <row r="525" spans="2:9" x14ac:dyDescent="0.25">
      <c r="B525" s="517" t="s">
        <v>752</v>
      </c>
      <c r="C525" s="515"/>
      <c r="D525" s="516"/>
      <c r="E525" s="516"/>
      <c r="F525" s="516"/>
      <c r="G525" s="517" t="s">
        <v>752</v>
      </c>
      <c r="H525" s="517"/>
    </row>
    <row r="526" spans="2:9" x14ac:dyDescent="0.25">
      <c r="B526" s="518" t="s">
        <v>765</v>
      </c>
      <c r="C526" s="518"/>
      <c r="D526" s="518"/>
      <c r="E526" s="518"/>
      <c r="F526" s="518"/>
      <c r="G526" s="518" t="s">
        <v>1648</v>
      </c>
      <c r="H526" s="518"/>
    </row>
    <row r="527" spans="2:9" x14ac:dyDescent="0.25">
      <c r="B527" s="518" t="s">
        <v>766</v>
      </c>
      <c r="C527" s="518"/>
      <c r="D527" s="518"/>
      <c r="E527" s="518"/>
      <c r="F527" s="518"/>
      <c r="G527" s="522" t="s">
        <v>1649</v>
      </c>
      <c r="H527" s="518"/>
    </row>
    <row r="528" spans="2:9" x14ac:dyDescent="0.25">
      <c r="B528" s="518" t="s">
        <v>100</v>
      </c>
      <c r="C528" s="518"/>
      <c r="D528" s="518"/>
      <c r="E528" s="518"/>
      <c r="F528" s="518"/>
      <c r="G528" s="518" t="s">
        <v>100</v>
      </c>
      <c r="H528" s="518"/>
    </row>
    <row r="529" spans="2:13" x14ac:dyDescent="0.25">
      <c r="B529" s="518"/>
      <c r="C529" s="518"/>
      <c r="D529" s="518"/>
      <c r="E529" s="518"/>
      <c r="F529" s="518"/>
      <c r="G529" s="518"/>
      <c r="H529" s="518"/>
    </row>
    <row r="530" spans="2:13" x14ac:dyDescent="0.25">
      <c r="B530" s="519" t="s">
        <v>608</v>
      </c>
      <c r="C530" s="519" t="s">
        <v>609</v>
      </c>
      <c r="D530" s="519" t="s">
        <v>1650</v>
      </c>
      <c r="G530" s="519" t="s">
        <v>608</v>
      </c>
      <c r="H530" s="519" t="s">
        <v>609</v>
      </c>
      <c r="I530" s="519" t="s">
        <v>1651</v>
      </c>
    </row>
    <row r="531" spans="2:13" x14ac:dyDescent="0.25">
      <c r="B531" s="518" t="s">
        <v>617</v>
      </c>
      <c r="C531" s="518"/>
      <c r="D531" s="377" t="s">
        <v>1116</v>
      </c>
      <c r="G531" s="518" t="s">
        <v>617</v>
      </c>
      <c r="H531" s="518"/>
      <c r="I531" s="377" t="s">
        <v>1117</v>
      </c>
    </row>
    <row r="533" spans="2:13" ht="18.75" x14ac:dyDescent="0.25">
      <c r="B533" s="514" t="s">
        <v>767</v>
      </c>
      <c r="C533" s="515"/>
      <c r="D533" s="516"/>
      <c r="E533" s="516"/>
      <c r="F533" s="516"/>
      <c r="G533" s="514" t="s">
        <v>768</v>
      </c>
      <c r="H533" s="514"/>
    </row>
    <row r="534" spans="2:13" x14ac:dyDescent="0.25">
      <c r="B534" s="517" t="s">
        <v>752</v>
      </c>
      <c r="C534" s="515"/>
      <c r="D534" s="516"/>
      <c r="E534" s="516"/>
      <c r="F534" s="516"/>
      <c r="G534" s="517" t="s">
        <v>752</v>
      </c>
      <c r="H534" s="517"/>
    </row>
    <row r="535" spans="2:13" x14ac:dyDescent="0.25">
      <c r="B535" s="518" t="s">
        <v>769</v>
      </c>
      <c r="C535" s="518"/>
      <c r="D535" s="518"/>
      <c r="E535" s="518"/>
      <c r="F535" s="518"/>
      <c r="G535" s="518" t="s">
        <v>1652</v>
      </c>
      <c r="H535" s="518"/>
    </row>
    <row r="536" spans="2:13" x14ac:dyDescent="0.25">
      <c r="B536" s="518" t="s">
        <v>770</v>
      </c>
      <c r="C536" s="518"/>
      <c r="D536" s="518"/>
      <c r="E536" s="518"/>
      <c r="F536" s="518"/>
      <c r="G536" s="522">
        <v>628002</v>
      </c>
      <c r="H536" s="518"/>
    </row>
    <row r="537" spans="2:13" x14ac:dyDescent="0.25">
      <c r="B537" s="518" t="s">
        <v>100</v>
      </c>
      <c r="C537" s="518"/>
      <c r="D537" s="518"/>
      <c r="E537" s="518"/>
      <c r="F537" s="518"/>
      <c r="G537" s="518" t="s">
        <v>100</v>
      </c>
      <c r="H537" s="518"/>
    </row>
    <row r="538" spans="2:13" x14ac:dyDescent="0.25">
      <c r="B538" s="518"/>
      <c r="C538" s="518"/>
      <c r="D538" s="518"/>
      <c r="E538" s="518"/>
      <c r="F538" s="518"/>
      <c r="G538" s="518"/>
      <c r="H538" s="518"/>
    </row>
    <row r="539" spans="2:13" x14ac:dyDescent="0.25">
      <c r="B539" s="519" t="s">
        <v>608</v>
      </c>
      <c r="C539" s="519" t="s">
        <v>609</v>
      </c>
      <c r="D539" s="519" t="s">
        <v>1653</v>
      </c>
      <c r="G539" s="519" t="s">
        <v>608</v>
      </c>
      <c r="H539" s="519" t="s">
        <v>609</v>
      </c>
      <c r="I539" s="519" t="s">
        <v>1654</v>
      </c>
    </row>
    <row r="540" spans="2:13" x14ac:dyDescent="0.25">
      <c r="B540" s="518" t="s">
        <v>617</v>
      </c>
      <c r="C540" s="518"/>
      <c r="D540" s="377" t="s">
        <v>1118</v>
      </c>
      <c r="G540" s="518" t="s">
        <v>617</v>
      </c>
      <c r="H540" s="518"/>
      <c r="I540" s="377" t="s">
        <v>1119</v>
      </c>
    </row>
    <row r="541" spans="2:13" ht="15.75" thickBot="1" x14ac:dyDescent="0.3"/>
    <row r="542" spans="2:13" ht="23.25" customHeight="1" thickBot="1" x14ac:dyDescent="0.3">
      <c r="B542" s="823" t="s">
        <v>101</v>
      </c>
      <c r="C542" s="824"/>
      <c r="D542" s="824"/>
      <c r="E542" s="824"/>
      <c r="F542" s="824"/>
      <c r="G542" s="824"/>
      <c r="H542" s="824"/>
      <c r="I542" s="824"/>
      <c r="J542" s="824"/>
      <c r="K542" s="825"/>
      <c r="M542" s="521" t="s">
        <v>167</v>
      </c>
    </row>
    <row r="543" spans="2:13" ht="18.75" x14ac:dyDescent="0.25">
      <c r="B543" s="514" t="s">
        <v>771</v>
      </c>
      <c r="C543" s="515"/>
      <c r="D543" s="516"/>
      <c r="E543" s="516"/>
      <c r="F543" s="516"/>
      <c r="G543" s="514" t="s">
        <v>772</v>
      </c>
      <c r="H543" s="514"/>
    </row>
    <row r="544" spans="2:13" x14ac:dyDescent="0.25">
      <c r="B544" s="517" t="s">
        <v>773</v>
      </c>
      <c r="C544" s="515"/>
      <c r="D544" s="516"/>
      <c r="E544" s="516"/>
      <c r="F544" s="516"/>
      <c r="G544" s="517" t="s">
        <v>773</v>
      </c>
      <c r="H544" s="517"/>
    </row>
    <row r="545" spans="2:13" x14ac:dyDescent="0.25">
      <c r="B545" s="518" t="s">
        <v>774</v>
      </c>
      <c r="C545" s="518"/>
      <c r="D545" s="518"/>
      <c r="E545" s="518"/>
      <c r="F545" s="518"/>
      <c r="G545" s="518" t="s">
        <v>775</v>
      </c>
      <c r="H545" s="518"/>
    </row>
    <row r="546" spans="2:13" x14ac:dyDescent="0.25">
      <c r="B546" s="518" t="s">
        <v>776</v>
      </c>
      <c r="C546" s="518"/>
      <c r="D546" s="518"/>
      <c r="E546" s="518"/>
      <c r="F546" s="518"/>
      <c r="G546" s="522" t="s">
        <v>777</v>
      </c>
      <c r="H546" s="518"/>
    </row>
    <row r="547" spans="2:13" x14ac:dyDescent="0.25">
      <c r="B547" s="518" t="s">
        <v>101</v>
      </c>
      <c r="C547" s="518"/>
      <c r="D547" s="518"/>
      <c r="E547" s="518"/>
      <c r="F547" s="518"/>
      <c r="G547" s="518" t="s">
        <v>101</v>
      </c>
      <c r="H547" s="518"/>
    </row>
    <row r="548" spans="2:13" x14ac:dyDescent="0.25">
      <c r="B548" s="518"/>
      <c r="C548" s="518"/>
      <c r="D548" s="518"/>
      <c r="E548" s="518"/>
      <c r="F548" s="518"/>
      <c r="G548" s="518"/>
      <c r="H548" s="518"/>
    </row>
    <row r="549" spans="2:13" x14ac:dyDescent="0.25">
      <c r="B549" s="519" t="s">
        <v>608</v>
      </c>
      <c r="C549" s="519" t="s">
        <v>609</v>
      </c>
      <c r="D549" s="519" t="s">
        <v>778</v>
      </c>
      <c r="G549" s="519" t="s">
        <v>608</v>
      </c>
      <c r="H549" s="519" t="s">
        <v>609</v>
      </c>
      <c r="I549" s="519" t="s">
        <v>779</v>
      </c>
    </row>
    <row r="550" spans="2:13" x14ac:dyDescent="0.25">
      <c r="B550" s="518" t="s">
        <v>617</v>
      </c>
      <c r="C550" s="518"/>
      <c r="D550" s="377" t="s">
        <v>1101</v>
      </c>
      <c r="G550" s="518" t="s">
        <v>617</v>
      </c>
      <c r="H550" s="518"/>
      <c r="I550" s="377" t="s">
        <v>780</v>
      </c>
    </row>
    <row r="551" spans="2:13" x14ac:dyDescent="0.25">
      <c r="B551" s="518"/>
      <c r="C551" s="518"/>
      <c r="D551" s="377"/>
      <c r="F551" s="519" t="s">
        <v>1655</v>
      </c>
      <c r="G551" s="518"/>
      <c r="H551" s="518"/>
      <c r="I551" s="377"/>
    </row>
    <row r="552" spans="2:13" ht="15.75" thickBot="1" x14ac:dyDescent="0.3"/>
    <row r="553" spans="2:13" ht="23.25" customHeight="1" thickBot="1" x14ac:dyDescent="0.3">
      <c r="B553" s="823" t="s">
        <v>1656</v>
      </c>
      <c r="C553" s="824"/>
      <c r="D553" s="824"/>
      <c r="E553" s="824"/>
      <c r="F553" s="824"/>
      <c r="G553" s="824"/>
      <c r="H553" s="824"/>
      <c r="I553" s="824"/>
      <c r="J553" s="824"/>
      <c r="K553" s="825"/>
      <c r="M553" s="521" t="s">
        <v>1454</v>
      </c>
    </row>
    <row r="554" spans="2:13" ht="18.75" x14ac:dyDescent="0.25">
      <c r="B554" s="514" t="s">
        <v>1657</v>
      </c>
      <c r="C554" s="515"/>
      <c r="D554" s="516"/>
      <c r="E554" s="516"/>
      <c r="F554" s="516"/>
      <c r="G554" s="514"/>
      <c r="H554" s="514"/>
    </row>
    <row r="555" spans="2:13" x14ac:dyDescent="0.25">
      <c r="B555" s="517" t="s">
        <v>2033</v>
      </c>
      <c r="C555" s="515"/>
      <c r="D555" s="516"/>
      <c r="E555" s="516"/>
      <c r="F555" s="516"/>
      <c r="G555" s="517"/>
      <c r="H555" s="517"/>
    </row>
    <row r="556" spans="2:13" x14ac:dyDescent="0.25">
      <c r="B556" s="518" t="s">
        <v>2032</v>
      </c>
      <c r="C556" s="518"/>
      <c r="D556" s="518"/>
      <c r="E556" s="518"/>
      <c r="F556" s="518"/>
      <c r="G556" s="518"/>
      <c r="H556" s="518"/>
    </row>
    <row r="557" spans="2:13" x14ac:dyDescent="0.25">
      <c r="B557" s="522" t="s">
        <v>2034</v>
      </c>
      <c r="C557" s="518"/>
      <c r="D557" s="518"/>
      <c r="E557" s="518"/>
      <c r="F557" s="518"/>
      <c r="G557" s="522"/>
      <c r="H557" s="518"/>
    </row>
    <row r="558" spans="2:13" x14ac:dyDescent="0.25">
      <c r="B558" s="518" t="s">
        <v>2035</v>
      </c>
      <c r="C558" s="518"/>
      <c r="D558" s="518"/>
      <c r="E558" s="518"/>
      <c r="F558" s="518"/>
      <c r="G558" s="518"/>
      <c r="H558" s="518"/>
    </row>
    <row r="559" spans="2:13" x14ac:dyDescent="0.25">
      <c r="B559" s="518"/>
      <c r="C559" s="518"/>
      <c r="D559" s="518"/>
      <c r="E559" s="518"/>
      <c r="F559" s="518"/>
      <c r="G559" s="518"/>
      <c r="H559" s="518"/>
    </row>
    <row r="560" spans="2:13" x14ac:dyDescent="0.25">
      <c r="B560" s="519" t="s">
        <v>608</v>
      </c>
      <c r="C560" s="519" t="s">
        <v>609</v>
      </c>
      <c r="D560" s="519" t="s">
        <v>1658</v>
      </c>
    </row>
    <row r="561" spans="2:13" x14ac:dyDescent="0.25">
      <c r="B561" s="518" t="s">
        <v>617</v>
      </c>
      <c r="C561" s="518"/>
      <c r="D561" s="377" t="s">
        <v>1659</v>
      </c>
      <c r="G561" s="518"/>
      <c r="H561" s="518"/>
      <c r="I561" s="377"/>
    </row>
    <row r="562" spans="2:13" ht="15.75" thickBot="1" x14ac:dyDescent="0.3"/>
    <row r="563" spans="2:13" ht="23.25" customHeight="1" thickBot="1" x14ac:dyDescent="0.3">
      <c r="B563" s="823" t="s">
        <v>509</v>
      </c>
      <c r="C563" s="824"/>
      <c r="D563" s="824"/>
      <c r="E563" s="824"/>
      <c r="F563" s="824"/>
      <c r="G563" s="824"/>
      <c r="H563" s="824"/>
      <c r="I563" s="824"/>
      <c r="J563" s="824"/>
      <c r="K563" s="825"/>
      <c r="M563" s="521" t="s">
        <v>423</v>
      </c>
    </row>
    <row r="564" spans="2:13" ht="18.75" x14ac:dyDescent="0.25">
      <c r="B564" s="514" t="s">
        <v>781</v>
      </c>
      <c r="C564" s="515"/>
      <c r="D564" s="516"/>
      <c r="E564" s="516"/>
      <c r="F564" s="516"/>
      <c r="G564" s="514" t="s">
        <v>782</v>
      </c>
      <c r="H564" s="514"/>
    </row>
    <row r="565" spans="2:13" x14ac:dyDescent="0.25">
      <c r="B565" s="517" t="s">
        <v>783</v>
      </c>
      <c r="C565" s="515"/>
      <c r="D565" s="516"/>
      <c r="E565" s="516"/>
      <c r="F565" s="516"/>
      <c r="G565" s="517" t="s">
        <v>783</v>
      </c>
      <c r="H565" s="517"/>
    </row>
    <row r="566" spans="2:13" x14ac:dyDescent="0.25">
      <c r="B566" s="518" t="s">
        <v>784</v>
      </c>
      <c r="C566" s="518"/>
      <c r="D566" s="518"/>
      <c r="E566" s="518"/>
      <c r="F566" s="518"/>
      <c r="G566" s="518" t="s">
        <v>785</v>
      </c>
      <c r="H566" s="518"/>
    </row>
    <row r="567" spans="2:13" x14ac:dyDescent="0.25">
      <c r="B567" s="518" t="s">
        <v>786</v>
      </c>
      <c r="C567" s="518"/>
      <c r="D567" s="518"/>
      <c r="E567" s="518"/>
      <c r="F567" s="518"/>
      <c r="G567" s="522">
        <v>31019</v>
      </c>
      <c r="H567" s="518"/>
    </row>
    <row r="568" spans="2:13" x14ac:dyDescent="0.25">
      <c r="B568" s="518" t="s">
        <v>509</v>
      </c>
      <c r="C568" s="518"/>
      <c r="D568" s="518"/>
      <c r="E568" s="518"/>
      <c r="F568" s="518"/>
      <c r="G568" s="518" t="s">
        <v>509</v>
      </c>
      <c r="H568" s="518"/>
    </row>
    <row r="569" spans="2:13" x14ac:dyDescent="0.25">
      <c r="B569" s="518"/>
      <c r="C569" s="518"/>
      <c r="D569" s="518"/>
      <c r="E569" s="518"/>
      <c r="F569" s="518"/>
      <c r="G569" s="518"/>
      <c r="H569" s="518"/>
    </row>
    <row r="570" spans="2:13" x14ac:dyDescent="0.25">
      <c r="B570" s="519" t="s">
        <v>608</v>
      </c>
      <c r="C570" s="519" t="s">
        <v>609</v>
      </c>
      <c r="D570" s="519" t="s">
        <v>787</v>
      </c>
      <c r="G570" s="519" t="s">
        <v>608</v>
      </c>
      <c r="H570" s="519" t="s">
        <v>609</v>
      </c>
      <c r="I570" s="519" t="s">
        <v>788</v>
      </c>
    </row>
    <row r="571" spans="2:13" x14ac:dyDescent="0.25">
      <c r="B571" s="518" t="s">
        <v>617</v>
      </c>
      <c r="C571" s="518"/>
      <c r="D571" s="402" t="s">
        <v>2273</v>
      </c>
      <c r="G571" s="518" t="s">
        <v>617</v>
      </c>
      <c r="H571" s="518"/>
      <c r="I571" s="402" t="s">
        <v>2273</v>
      </c>
    </row>
    <row r="573" spans="2:13" ht="18.75" x14ac:dyDescent="0.25">
      <c r="B573" s="514" t="s">
        <v>789</v>
      </c>
      <c r="C573" s="515"/>
      <c r="D573" s="516"/>
      <c r="E573" s="516"/>
      <c r="F573" s="516"/>
      <c r="G573" s="514"/>
      <c r="H573" s="514"/>
    </row>
    <row r="574" spans="2:13" x14ac:dyDescent="0.25">
      <c r="B574" s="517" t="s">
        <v>783</v>
      </c>
      <c r="C574" s="515"/>
      <c r="D574" s="516"/>
      <c r="E574" s="516"/>
      <c r="F574" s="516"/>
      <c r="G574" s="517"/>
      <c r="H574" s="517"/>
    </row>
    <row r="575" spans="2:13" x14ac:dyDescent="0.25">
      <c r="B575" s="518" t="s">
        <v>790</v>
      </c>
      <c r="C575" s="518"/>
      <c r="D575" s="518"/>
      <c r="E575" s="518"/>
      <c r="F575" s="518"/>
      <c r="G575" s="518"/>
      <c r="H575" s="518"/>
    </row>
    <row r="576" spans="2:13" x14ac:dyDescent="0.25">
      <c r="B576" s="522">
        <v>58001</v>
      </c>
      <c r="C576" s="518"/>
      <c r="D576" s="518"/>
      <c r="E576" s="518"/>
      <c r="F576" s="518"/>
      <c r="G576" s="522"/>
      <c r="H576" s="518"/>
    </row>
    <row r="577" spans="2:13" x14ac:dyDescent="0.25">
      <c r="B577" s="518" t="s">
        <v>509</v>
      </c>
      <c r="C577" s="518"/>
      <c r="D577" s="518"/>
      <c r="E577" s="518"/>
      <c r="F577" s="518"/>
      <c r="G577" s="518"/>
      <c r="H577" s="518"/>
    </row>
    <row r="578" spans="2:13" x14ac:dyDescent="0.25">
      <c r="B578" s="518"/>
      <c r="C578" s="518"/>
      <c r="D578" s="518"/>
      <c r="E578" s="518"/>
      <c r="F578" s="518"/>
      <c r="G578" s="518"/>
      <c r="H578" s="518"/>
    </row>
    <row r="579" spans="2:13" x14ac:dyDescent="0.25">
      <c r="B579" s="519" t="s">
        <v>608</v>
      </c>
      <c r="C579" s="519" t="s">
        <v>609</v>
      </c>
      <c r="D579" s="519" t="s">
        <v>791</v>
      </c>
    </row>
    <row r="580" spans="2:13" x14ac:dyDescent="0.25">
      <c r="B580" s="518" t="s">
        <v>617</v>
      </c>
      <c r="C580" s="518"/>
      <c r="D580" s="402" t="s">
        <v>2273</v>
      </c>
      <c r="G580" s="518"/>
      <c r="H580" s="518"/>
      <c r="I580" s="377"/>
    </row>
    <row r="581" spans="2:13" ht="15.75" thickBot="1" x14ac:dyDescent="0.3"/>
    <row r="582" spans="2:13" ht="23.25" customHeight="1" thickBot="1" x14ac:dyDescent="0.3">
      <c r="B582" s="823" t="s">
        <v>102</v>
      </c>
      <c r="C582" s="824"/>
      <c r="D582" s="824"/>
      <c r="E582" s="824"/>
      <c r="F582" s="824"/>
      <c r="G582" s="824"/>
      <c r="H582" s="824"/>
      <c r="I582" s="824"/>
      <c r="J582" s="824"/>
      <c r="K582" s="825"/>
      <c r="M582" s="521" t="s">
        <v>13</v>
      </c>
    </row>
    <row r="583" spans="2:13" ht="18.75" x14ac:dyDescent="0.25">
      <c r="B583" s="514" t="s">
        <v>792</v>
      </c>
      <c r="C583" s="515"/>
      <c r="D583" s="516"/>
      <c r="E583" s="516"/>
      <c r="F583" s="516"/>
      <c r="G583" s="514"/>
      <c r="H583" s="514"/>
    </row>
    <row r="584" spans="2:13" x14ac:dyDescent="0.25">
      <c r="B584" s="517" t="s">
        <v>2152</v>
      </c>
      <c r="C584" s="515"/>
      <c r="D584" s="516"/>
      <c r="E584" s="516"/>
      <c r="F584" s="516"/>
      <c r="G584" s="517"/>
      <c r="H584" s="517"/>
    </row>
    <row r="585" spans="2:13" ht="18" x14ac:dyDescent="0.45">
      <c r="B585" s="518" t="s">
        <v>2153</v>
      </c>
      <c r="C585" s="518"/>
      <c r="D585" s="518"/>
      <c r="E585" s="518"/>
      <c r="F585" s="518"/>
      <c r="G585" s="401"/>
      <c r="H585" s="518"/>
    </row>
    <row r="586" spans="2:13" x14ac:dyDescent="0.25">
      <c r="B586" s="518" t="s">
        <v>102</v>
      </c>
      <c r="C586" s="518"/>
      <c r="D586" s="518"/>
      <c r="E586" s="518"/>
      <c r="F586" s="518"/>
      <c r="G586" s="522"/>
      <c r="H586" s="518"/>
    </row>
    <row r="587" spans="2:13" x14ac:dyDescent="0.25">
      <c r="C587" s="518"/>
      <c r="D587" s="518"/>
      <c r="E587" s="518"/>
      <c r="F587" s="518"/>
      <c r="G587" s="518"/>
      <c r="H587" s="518"/>
    </row>
    <row r="588" spans="2:13" x14ac:dyDescent="0.25">
      <c r="B588" s="519" t="s">
        <v>608</v>
      </c>
      <c r="C588" s="519" t="s">
        <v>609</v>
      </c>
      <c r="D588" s="519" t="s">
        <v>2154</v>
      </c>
      <c r="E588" s="518"/>
      <c r="F588" s="518"/>
      <c r="G588" s="518"/>
      <c r="H588" s="518"/>
    </row>
    <row r="589" spans="2:13" x14ac:dyDescent="0.25">
      <c r="B589" s="518" t="s">
        <v>617</v>
      </c>
      <c r="C589" s="518"/>
      <c r="D589" s="377" t="s">
        <v>2155</v>
      </c>
    </row>
    <row r="590" spans="2:13" x14ac:dyDescent="0.25">
      <c r="B590" s="518"/>
      <c r="C590" s="518"/>
      <c r="D590" s="377" t="s">
        <v>2156</v>
      </c>
      <c r="G590" s="518"/>
      <c r="H590" s="518"/>
      <c r="I590" s="377"/>
    </row>
    <row r="591" spans="2:13" ht="15.75" thickBot="1" x14ac:dyDescent="0.3"/>
    <row r="592" spans="2:13" ht="23.25" customHeight="1" thickBot="1" x14ac:dyDescent="0.3">
      <c r="B592" s="823" t="s">
        <v>103</v>
      </c>
      <c r="C592" s="824"/>
      <c r="D592" s="824"/>
      <c r="E592" s="824"/>
      <c r="F592" s="824"/>
      <c r="G592" s="824"/>
      <c r="H592" s="824"/>
      <c r="I592" s="824"/>
      <c r="J592" s="824"/>
      <c r="K592" s="825"/>
      <c r="M592" s="521" t="s">
        <v>14</v>
      </c>
    </row>
    <row r="593" spans="2:13" ht="18.75" x14ac:dyDescent="0.25">
      <c r="B593" s="514" t="s">
        <v>1438</v>
      </c>
      <c r="C593" s="515"/>
      <c r="D593" s="516"/>
      <c r="E593" s="516"/>
      <c r="F593" s="516"/>
      <c r="G593" s="514" t="s">
        <v>2287</v>
      </c>
      <c r="H593" s="515"/>
      <c r="I593" s="516"/>
      <c r="J593" s="516"/>
      <c r="K593" s="516"/>
    </row>
    <row r="594" spans="2:13" x14ac:dyDescent="0.25">
      <c r="B594" s="517" t="s">
        <v>128</v>
      </c>
      <c r="C594" s="515"/>
      <c r="D594" s="516"/>
      <c r="E594" s="516"/>
      <c r="F594" s="516"/>
      <c r="G594" s="517" t="s">
        <v>128</v>
      </c>
      <c r="H594" s="515"/>
      <c r="I594" s="516"/>
      <c r="J594" s="516"/>
      <c r="K594" s="516"/>
    </row>
    <row r="595" spans="2:13" x14ac:dyDescent="0.25">
      <c r="B595" s="518" t="s">
        <v>2043</v>
      </c>
      <c r="C595" s="518"/>
      <c r="D595" s="518"/>
      <c r="E595" s="518"/>
      <c r="F595" s="518"/>
      <c r="G595" s="518" t="s">
        <v>1660</v>
      </c>
      <c r="H595" s="518"/>
      <c r="I595" s="518"/>
      <c r="J595" s="518"/>
      <c r="K595" s="518"/>
    </row>
    <row r="596" spans="2:13" x14ac:dyDescent="0.25">
      <c r="B596" s="518" t="s">
        <v>2044</v>
      </c>
      <c r="C596" s="518"/>
      <c r="D596" s="518"/>
      <c r="E596" s="518"/>
      <c r="F596" s="518"/>
      <c r="G596" s="518" t="s">
        <v>1661</v>
      </c>
      <c r="H596" s="518"/>
      <c r="I596" s="518"/>
      <c r="J596" s="518"/>
      <c r="K596" s="518"/>
    </row>
    <row r="597" spans="2:13" x14ac:dyDescent="0.25">
      <c r="B597" s="518" t="s">
        <v>103</v>
      </c>
      <c r="C597" s="518"/>
      <c r="D597" s="518"/>
      <c r="E597" s="518"/>
      <c r="F597" s="518"/>
      <c r="G597" s="518" t="s">
        <v>103</v>
      </c>
      <c r="H597" s="518"/>
      <c r="I597" s="518"/>
      <c r="J597" s="518"/>
      <c r="K597" s="518"/>
    </row>
    <row r="598" spans="2:13" x14ac:dyDescent="0.25">
      <c r="B598" s="518"/>
      <c r="C598" s="518"/>
      <c r="D598" s="518"/>
      <c r="E598" s="518"/>
      <c r="F598" s="518"/>
      <c r="G598" s="518"/>
      <c r="H598" s="518"/>
      <c r="I598" s="518"/>
      <c r="J598" s="518"/>
      <c r="K598" s="518"/>
    </row>
    <row r="599" spans="2:13" x14ac:dyDescent="0.25">
      <c r="B599" s="519" t="s">
        <v>608</v>
      </c>
      <c r="C599" s="519" t="s">
        <v>609</v>
      </c>
      <c r="D599" s="519" t="s">
        <v>2045</v>
      </c>
      <c r="G599" s="519" t="s">
        <v>608</v>
      </c>
      <c r="H599" s="519" t="s">
        <v>609</v>
      </c>
      <c r="I599" s="519" t="s">
        <v>1063</v>
      </c>
    </row>
    <row r="600" spans="2:13" x14ac:dyDescent="0.25">
      <c r="B600" s="518" t="s">
        <v>617</v>
      </c>
      <c r="C600" s="518"/>
      <c r="D600" s="638" t="s">
        <v>2046</v>
      </c>
      <c r="G600" s="518" t="s">
        <v>617</v>
      </c>
      <c r="H600" s="518"/>
      <c r="I600" s="638" t="s">
        <v>1941</v>
      </c>
    </row>
    <row r="601" spans="2:13" ht="15.75" thickBot="1" x14ac:dyDescent="0.3"/>
    <row r="602" spans="2:13" ht="23.25" customHeight="1" thickBot="1" x14ac:dyDescent="0.3">
      <c r="B602" s="823" t="s">
        <v>1662</v>
      </c>
      <c r="C602" s="824"/>
      <c r="D602" s="824"/>
      <c r="E602" s="824"/>
      <c r="F602" s="824"/>
      <c r="G602" s="824"/>
      <c r="H602" s="824"/>
      <c r="I602" s="824"/>
      <c r="J602" s="824"/>
      <c r="K602" s="825"/>
      <c r="M602" s="521" t="s">
        <v>588</v>
      </c>
    </row>
    <row r="603" spans="2:13" ht="18.75" x14ac:dyDescent="0.25">
      <c r="B603" s="514" t="s">
        <v>1663</v>
      </c>
      <c r="C603" s="515"/>
      <c r="D603" s="516"/>
      <c r="E603" s="516"/>
      <c r="F603" s="516"/>
      <c r="G603" s="514"/>
      <c r="H603" s="514"/>
    </row>
    <row r="604" spans="2:13" x14ac:dyDescent="0.25">
      <c r="B604" s="517" t="s">
        <v>1664</v>
      </c>
      <c r="C604" s="515"/>
      <c r="D604" s="516"/>
      <c r="E604" s="516"/>
      <c r="F604" s="516"/>
      <c r="G604" s="517"/>
      <c r="H604" s="517"/>
    </row>
    <row r="605" spans="2:13" x14ac:dyDescent="0.25">
      <c r="B605" s="518" t="s">
        <v>1665</v>
      </c>
      <c r="C605" s="518"/>
      <c r="D605" s="518"/>
      <c r="E605" s="518"/>
      <c r="F605" s="518"/>
      <c r="G605" s="518"/>
      <c r="H605" s="518"/>
    </row>
    <row r="606" spans="2:13" x14ac:dyDescent="0.25">
      <c r="B606" s="518" t="s">
        <v>1666</v>
      </c>
      <c r="C606" s="518"/>
      <c r="D606" s="518"/>
      <c r="E606" s="518"/>
      <c r="F606" s="518"/>
      <c r="G606" s="522"/>
      <c r="H606" s="518"/>
    </row>
    <row r="607" spans="2:13" x14ac:dyDescent="0.25">
      <c r="B607" s="518" t="s">
        <v>1662</v>
      </c>
      <c r="C607" s="518"/>
      <c r="D607" s="518"/>
      <c r="E607" s="518"/>
      <c r="F607" s="518"/>
      <c r="G607" s="518"/>
      <c r="H607" s="518"/>
    </row>
    <row r="608" spans="2:13" x14ac:dyDescent="0.25">
      <c r="B608" s="518"/>
      <c r="C608" s="518"/>
      <c r="D608" s="518"/>
      <c r="E608" s="518"/>
      <c r="F608" s="518"/>
      <c r="G608" s="518"/>
      <c r="H608" s="518"/>
    </row>
    <row r="609" spans="2:13" x14ac:dyDescent="0.25">
      <c r="B609" s="519" t="s">
        <v>608</v>
      </c>
      <c r="C609" s="519" t="s">
        <v>609</v>
      </c>
      <c r="D609" s="519" t="s">
        <v>1667</v>
      </c>
    </row>
    <row r="610" spans="2:13" x14ac:dyDescent="0.25">
      <c r="B610" s="518" t="s">
        <v>617</v>
      </c>
      <c r="C610" s="518"/>
      <c r="D610" s="377" t="s">
        <v>1668</v>
      </c>
      <c r="G610" s="518"/>
      <c r="H610" s="518"/>
      <c r="I610" s="377"/>
    </row>
    <row r="611" spans="2:13" ht="15.75" thickBot="1" x14ac:dyDescent="0.3">
      <c r="B611" s="518"/>
      <c r="C611" s="518"/>
      <c r="D611" s="377"/>
      <c r="G611" s="518"/>
      <c r="H611" s="518"/>
      <c r="I611" s="377"/>
    </row>
    <row r="612" spans="2:13" ht="23.25" customHeight="1" thickBot="1" x14ac:dyDescent="0.3">
      <c r="B612" s="823" t="s">
        <v>1669</v>
      </c>
      <c r="C612" s="824"/>
      <c r="D612" s="824"/>
      <c r="E612" s="824"/>
      <c r="F612" s="824"/>
      <c r="G612" s="824"/>
      <c r="H612" s="824"/>
      <c r="I612" s="824"/>
      <c r="J612" s="824"/>
      <c r="K612" s="825"/>
      <c r="M612" s="521" t="s">
        <v>590</v>
      </c>
    </row>
    <row r="613" spans="2:13" ht="18.75" x14ac:dyDescent="0.25">
      <c r="B613" s="514" t="s">
        <v>1670</v>
      </c>
      <c r="C613" s="515"/>
      <c r="D613" s="516"/>
      <c r="E613" s="516"/>
      <c r="F613" s="516"/>
      <c r="G613" s="514"/>
      <c r="H613" s="514"/>
    </row>
    <row r="614" spans="2:13" x14ac:dyDescent="0.25">
      <c r="B614" s="517" t="s">
        <v>1671</v>
      </c>
      <c r="C614" s="515"/>
      <c r="D614" s="516"/>
      <c r="E614" s="516"/>
      <c r="F614" s="516"/>
      <c r="G614" s="517"/>
      <c r="H614" s="517"/>
    </row>
    <row r="615" spans="2:13" x14ac:dyDescent="0.25">
      <c r="B615" s="518" t="s">
        <v>1672</v>
      </c>
      <c r="C615" s="518"/>
      <c r="D615" s="518"/>
      <c r="E615" s="518"/>
      <c r="F615" s="518"/>
      <c r="G615" s="518"/>
      <c r="H615" s="518"/>
    </row>
    <row r="616" spans="2:13" x14ac:dyDescent="0.25">
      <c r="B616" s="518" t="s">
        <v>1673</v>
      </c>
      <c r="C616" s="518"/>
      <c r="D616" s="518"/>
      <c r="E616" s="518"/>
      <c r="F616" s="518"/>
      <c r="G616" s="522"/>
      <c r="H616" s="518"/>
    </row>
    <row r="617" spans="2:13" x14ac:dyDescent="0.25">
      <c r="B617" s="518" t="s">
        <v>1669</v>
      </c>
      <c r="C617" s="518"/>
      <c r="D617" s="518"/>
      <c r="E617" s="518"/>
      <c r="F617" s="518"/>
      <c r="G617" s="518"/>
      <c r="H617" s="518"/>
    </row>
    <row r="618" spans="2:13" x14ac:dyDescent="0.25">
      <c r="B618" s="518"/>
      <c r="C618" s="518"/>
      <c r="D618" s="518"/>
      <c r="E618" s="518"/>
      <c r="F618" s="518"/>
      <c r="G618" s="518"/>
      <c r="H618" s="518"/>
    </row>
    <row r="619" spans="2:13" x14ac:dyDescent="0.25">
      <c r="B619" s="519" t="s">
        <v>608</v>
      </c>
      <c r="C619" s="519" t="s">
        <v>609</v>
      </c>
      <c r="D619" s="519" t="s">
        <v>1674</v>
      </c>
    </row>
    <row r="620" spans="2:13" x14ac:dyDescent="0.25">
      <c r="B620" s="518" t="s">
        <v>617</v>
      </c>
      <c r="C620" s="518"/>
      <c r="D620" s="377" t="s">
        <v>1675</v>
      </c>
      <c r="G620" s="518"/>
      <c r="H620" s="518"/>
      <c r="I620" s="377"/>
    </row>
    <row r="621" spans="2:13" ht="15.75" thickBot="1" x14ac:dyDescent="0.3">
      <c r="B621" s="518"/>
      <c r="C621" s="518"/>
      <c r="D621" s="377"/>
      <c r="G621" s="518"/>
      <c r="H621" s="518"/>
      <c r="I621" s="377"/>
    </row>
    <row r="622" spans="2:13" ht="23.25" customHeight="1" thickBot="1" x14ac:dyDescent="0.3">
      <c r="B622" s="823" t="s">
        <v>388</v>
      </c>
      <c r="C622" s="824"/>
      <c r="D622" s="824"/>
      <c r="E622" s="824"/>
      <c r="F622" s="824"/>
      <c r="G622" s="824"/>
      <c r="H622" s="824"/>
      <c r="I622" s="824"/>
      <c r="J622" s="824"/>
      <c r="K622" s="825"/>
      <c r="M622" s="521" t="s">
        <v>15</v>
      </c>
    </row>
    <row r="623" spans="2:13" ht="18.75" x14ac:dyDescent="0.25">
      <c r="B623" s="514" t="s">
        <v>794</v>
      </c>
      <c r="C623" s="515"/>
      <c r="D623" s="516"/>
      <c r="E623" s="516"/>
      <c r="F623" s="516"/>
      <c r="G623" s="514"/>
      <c r="H623" s="514"/>
    </row>
    <row r="624" spans="2:13" x14ac:dyDescent="0.25">
      <c r="B624" s="517" t="s">
        <v>795</v>
      </c>
      <c r="C624" s="515"/>
      <c r="D624" s="516"/>
      <c r="E624" s="516"/>
      <c r="F624" s="516"/>
      <c r="G624" s="517"/>
      <c r="H624" s="517"/>
    </row>
    <row r="625" spans="2:13" x14ac:dyDescent="0.25">
      <c r="B625" s="518" t="s">
        <v>796</v>
      </c>
      <c r="C625" s="518"/>
      <c r="D625" s="518"/>
      <c r="E625" s="518"/>
      <c r="F625" s="518"/>
      <c r="G625" s="518"/>
      <c r="H625" s="518"/>
    </row>
    <row r="626" spans="2:13" x14ac:dyDescent="0.25">
      <c r="B626" s="518" t="s">
        <v>797</v>
      </c>
      <c r="C626" s="518"/>
      <c r="D626" s="518"/>
      <c r="E626" s="518"/>
      <c r="F626" s="518"/>
      <c r="G626" s="522"/>
      <c r="H626" s="518"/>
    </row>
    <row r="627" spans="2:13" x14ac:dyDescent="0.25">
      <c r="B627" s="518" t="s">
        <v>388</v>
      </c>
      <c r="C627" s="518"/>
      <c r="D627" s="518"/>
      <c r="E627" s="518"/>
      <c r="F627" s="518"/>
      <c r="G627" s="518"/>
      <c r="H627" s="518"/>
    </row>
    <row r="628" spans="2:13" x14ac:dyDescent="0.25">
      <c r="B628" s="518"/>
      <c r="C628" s="518"/>
      <c r="D628" s="518"/>
      <c r="E628" s="518"/>
      <c r="F628" s="518"/>
      <c r="G628" s="518"/>
      <c r="H628" s="518"/>
    </row>
    <row r="629" spans="2:13" x14ac:dyDescent="0.25">
      <c r="B629" s="519" t="s">
        <v>608</v>
      </c>
      <c r="C629" s="519" t="s">
        <v>609</v>
      </c>
      <c r="D629" s="519" t="s">
        <v>798</v>
      </c>
    </row>
    <row r="630" spans="2:13" x14ac:dyDescent="0.25">
      <c r="B630" s="518" t="s">
        <v>617</v>
      </c>
      <c r="C630" s="518"/>
      <c r="D630" s="372" t="s">
        <v>2059</v>
      </c>
      <c r="G630" s="518"/>
      <c r="H630" s="518"/>
      <c r="I630" s="377"/>
    </row>
    <row r="631" spans="2:13" x14ac:dyDescent="0.25">
      <c r="B631" s="518"/>
      <c r="C631" s="518"/>
      <c r="G631" s="518"/>
      <c r="H631" s="518"/>
      <c r="I631" s="377"/>
    </row>
    <row r="632" spans="2:13" ht="15.75" thickBot="1" x14ac:dyDescent="0.3">
      <c r="B632" s="518"/>
      <c r="C632" s="518"/>
      <c r="D632" s="377"/>
      <c r="G632" s="518"/>
      <c r="H632" s="518"/>
      <c r="I632" s="377"/>
    </row>
    <row r="633" spans="2:13" ht="23.25" customHeight="1" thickBot="1" x14ac:dyDescent="0.3">
      <c r="B633" s="823" t="s">
        <v>1676</v>
      </c>
      <c r="C633" s="824"/>
      <c r="D633" s="824"/>
      <c r="E633" s="824"/>
      <c r="F633" s="824"/>
      <c r="G633" s="824"/>
      <c r="H633" s="824"/>
      <c r="I633" s="824"/>
      <c r="J633" s="824"/>
      <c r="K633" s="825"/>
      <c r="M633" s="521" t="s">
        <v>592</v>
      </c>
    </row>
    <row r="634" spans="2:13" ht="18.75" x14ac:dyDescent="0.25">
      <c r="B634" s="514" t="s">
        <v>1676</v>
      </c>
      <c r="C634" s="515"/>
      <c r="D634" s="516"/>
      <c r="E634" s="516"/>
      <c r="F634" s="516"/>
      <c r="G634" s="514"/>
      <c r="H634" s="514"/>
    </row>
    <row r="635" spans="2:13" x14ac:dyDescent="0.25">
      <c r="B635" s="517" t="s">
        <v>1677</v>
      </c>
      <c r="C635" s="515"/>
      <c r="D635" s="516"/>
      <c r="E635" s="516"/>
      <c r="F635" s="516"/>
      <c r="G635" s="517"/>
      <c r="H635" s="517"/>
    </row>
    <row r="636" spans="2:13" x14ac:dyDescent="0.25">
      <c r="B636" s="518" t="s">
        <v>1678</v>
      </c>
      <c r="C636" s="518"/>
      <c r="D636" s="518"/>
      <c r="E636" s="518"/>
      <c r="F636" s="518"/>
      <c r="G636" s="518"/>
      <c r="H636" s="518"/>
    </row>
    <row r="637" spans="2:13" x14ac:dyDescent="0.25">
      <c r="B637" s="518" t="s">
        <v>1679</v>
      </c>
      <c r="C637" s="518"/>
      <c r="D637" s="518"/>
      <c r="E637" s="518"/>
      <c r="F637" s="518"/>
      <c r="G637" s="522"/>
      <c r="H637" s="518"/>
    </row>
    <row r="638" spans="2:13" x14ac:dyDescent="0.25">
      <c r="B638" s="518" t="s">
        <v>1676</v>
      </c>
      <c r="C638" s="518"/>
      <c r="D638" s="518"/>
      <c r="E638" s="518"/>
      <c r="F638" s="518"/>
      <c r="G638" s="518"/>
      <c r="H638" s="518"/>
    </row>
    <row r="639" spans="2:13" x14ac:dyDescent="0.25">
      <c r="B639" s="518"/>
      <c r="C639" s="518"/>
      <c r="D639" s="518"/>
      <c r="E639" s="518"/>
      <c r="F639" s="518"/>
      <c r="G639" s="518"/>
      <c r="H639" s="518"/>
    </row>
    <row r="640" spans="2:13" x14ac:dyDescent="0.25">
      <c r="B640" s="519" t="s">
        <v>608</v>
      </c>
      <c r="C640" s="519" t="s">
        <v>609</v>
      </c>
      <c r="D640" s="519" t="s">
        <v>1680</v>
      </c>
    </row>
    <row r="641" spans="2:13" x14ac:dyDescent="0.25">
      <c r="B641" s="518" t="s">
        <v>617</v>
      </c>
      <c r="C641" s="518"/>
      <c r="D641" s="377" t="s">
        <v>1681</v>
      </c>
      <c r="G641" s="518"/>
      <c r="H641" s="518"/>
      <c r="I641" s="377"/>
    </row>
    <row r="642" spans="2:13" ht="15.75" thickBot="1" x14ac:dyDescent="0.3">
      <c r="B642" s="518"/>
      <c r="C642" s="518"/>
      <c r="D642" s="377"/>
      <c r="G642" s="518"/>
      <c r="H642" s="518"/>
      <c r="I642" s="377"/>
    </row>
    <row r="643" spans="2:13" ht="23.25" customHeight="1" thickBot="1" x14ac:dyDescent="0.3">
      <c r="B643" s="823" t="s">
        <v>573</v>
      </c>
      <c r="C643" s="824"/>
      <c r="D643" s="824"/>
      <c r="E643" s="824"/>
      <c r="F643" s="824"/>
      <c r="G643" s="824"/>
      <c r="H643" s="824"/>
      <c r="I643" s="824"/>
      <c r="J643" s="824"/>
      <c r="K643" s="825"/>
      <c r="M643" s="521" t="s">
        <v>565</v>
      </c>
    </row>
    <row r="644" spans="2:13" ht="18.75" x14ac:dyDescent="0.25">
      <c r="B644" s="514" t="s">
        <v>799</v>
      </c>
      <c r="C644" s="515"/>
      <c r="D644" s="516"/>
      <c r="E644" s="516"/>
      <c r="F644" s="516"/>
      <c r="G644" s="514"/>
      <c r="H644" s="514"/>
    </row>
    <row r="645" spans="2:13" x14ac:dyDescent="0.25">
      <c r="B645" s="517" t="s">
        <v>800</v>
      </c>
      <c r="C645" s="515"/>
      <c r="D645" s="516"/>
      <c r="E645" s="516"/>
      <c r="F645" s="516"/>
      <c r="G645" s="517"/>
      <c r="H645" s="517"/>
    </row>
    <row r="646" spans="2:13" x14ac:dyDescent="0.25">
      <c r="B646" s="518" t="s">
        <v>801</v>
      </c>
      <c r="C646" s="518"/>
      <c r="D646" s="518"/>
      <c r="E646" s="518"/>
      <c r="F646" s="518"/>
      <c r="G646" s="518"/>
      <c r="H646" s="518"/>
    </row>
    <row r="647" spans="2:13" x14ac:dyDescent="0.25">
      <c r="B647" s="522">
        <v>1048</v>
      </c>
      <c r="C647" s="518"/>
      <c r="D647" s="518"/>
      <c r="E647" s="518"/>
      <c r="F647" s="518"/>
      <c r="G647" s="522"/>
      <c r="H647" s="518"/>
    </row>
    <row r="648" spans="2:13" x14ac:dyDescent="0.25">
      <c r="B648" s="518" t="s">
        <v>573</v>
      </c>
      <c r="C648" s="518"/>
      <c r="D648" s="518"/>
      <c r="E648" s="518"/>
      <c r="F648" s="518"/>
      <c r="G648" s="518"/>
      <c r="H648" s="518"/>
    </row>
    <row r="649" spans="2:13" x14ac:dyDescent="0.25">
      <c r="B649" s="518"/>
      <c r="C649" s="518"/>
      <c r="D649" s="518"/>
      <c r="E649" s="518"/>
      <c r="F649" s="518"/>
      <c r="G649" s="518"/>
      <c r="H649" s="518"/>
    </row>
    <row r="650" spans="2:13" x14ac:dyDescent="0.25">
      <c r="B650" s="519" t="s">
        <v>608</v>
      </c>
      <c r="C650" s="519" t="s">
        <v>609</v>
      </c>
      <c r="D650" s="519" t="s">
        <v>802</v>
      </c>
    </row>
    <row r="651" spans="2:13" x14ac:dyDescent="0.25">
      <c r="B651" s="518" t="s">
        <v>617</v>
      </c>
      <c r="C651" s="518"/>
      <c r="D651" s="377" t="s">
        <v>803</v>
      </c>
      <c r="G651" s="518"/>
      <c r="H651" s="518"/>
      <c r="I651" s="377"/>
    </row>
    <row r="652" spans="2:13" ht="15.75" thickBot="1" x14ac:dyDescent="0.3"/>
    <row r="653" spans="2:13" ht="23.25" customHeight="1" thickBot="1" x14ac:dyDescent="0.3">
      <c r="B653" s="823" t="s">
        <v>1682</v>
      </c>
      <c r="C653" s="824"/>
      <c r="D653" s="824"/>
      <c r="E653" s="824"/>
      <c r="F653" s="824"/>
      <c r="G653" s="824"/>
      <c r="H653" s="824"/>
      <c r="I653" s="824"/>
      <c r="J653" s="824"/>
      <c r="K653" s="825"/>
      <c r="M653" s="521" t="s">
        <v>595</v>
      </c>
    </row>
    <row r="654" spans="2:13" ht="18.75" x14ac:dyDescent="0.25">
      <c r="B654" s="514" t="s">
        <v>1683</v>
      </c>
      <c r="C654" s="515"/>
      <c r="D654" s="516"/>
      <c r="E654" s="516"/>
      <c r="F654" s="516"/>
      <c r="G654" s="514"/>
      <c r="H654" s="514"/>
    </row>
    <row r="655" spans="2:13" x14ac:dyDescent="0.25">
      <c r="B655" s="517" t="s">
        <v>1684</v>
      </c>
      <c r="C655" s="515"/>
      <c r="D655" s="516"/>
      <c r="E655" s="516"/>
      <c r="F655" s="516"/>
      <c r="G655" s="517"/>
      <c r="H655" s="517"/>
    </row>
    <row r="656" spans="2:13" x14ac:dyDescent="0.25">
      <c r="B656" s="518" t="s">
        <v>1685</v>
      </c>
      <c r="C656" s="518"/>
      <c r="D656" s="518"/>
      <c r="E656" s="518"/>
      <c r="F656" s="518"/>
      <c r="G656" s="518"/>
      <c r="H656" s="518"/>
    </row>
    <row r="657" spans="2:13" x14ac:dyDescent="0.25">
      <c r="B657" s="522" t="s">
        <v>1686</v>
      </c>
      <c r="C657" s="518"/>
      <c r="D657" s="518"/>
      <c r="E657" s="518"/>
      <c r="F657" s="518"/>
      <c r="G657" s="522"/>
      <c r="H657" s="518"/>
    </row>
    <row r="658" spans="2:13" x14ac:dyDescent="0.25">
      <c r="B658" s="518" t="s">
        <v>1682</v>
      </c>
      <c r="C658" s="518"/>
      <c r="D658" s="518"/>
      <c r="E658" s="518"/>
      <c r="F658" s="518"/>
      <c r="G658" s="518"/>
      <c r="H658" s="518"/>
    </row>
    <row r="659" spans="2:13" x14ac:dyDescent="0.25">
      <c r="B659" s="518"/>
      <c r="C659" s="518"/>
      <c r="D659" s="518"/>
      <c r="E659" s="518"/>
      <c r="F659" s="518"/>
      <c r="G659" s="518"/>
      <c r="H659" s="518"/>
    </row>
    <row r="660" spans="2:13" x14ac:dyDescent="0.25">
      <c r="B660" s="519" t="s">
        <v>608</v>
      </c>
      <c r="C660" s="519" t="s">
        <v>609</v>
      </c>
      <c r="D660" s="519" t="s">
        <v>1687</v>
      </c>
    </row>
    <row r="661" spans="2:13" x14ac:dyDescent="0.25">
      <c r="B661" s="518" t="s">
        <v>617</v>
      </c>
      <c r="C661" s="518"/>
      <c r="D661" s="377" t="s">
        <v>1688</v>
      </c>
      <c r="G661" s="518"/>
      <c r="H661" s="518"/>
      <c r="I661" s="377"/>
    </row>
    <row r="662" spans="2:13" ht="15.75" thickBot="1" x14ac:dyDescent="0.3"/>
    <row r="663" spans="2:13" ht="23.25" customHeight="1" thickBot="1" x14ac:dyDescent="0.3">
      <c r="B663" s="823" t="s">
        <v>574</v>
      </c>
      <c r="C663" s="824"/>
      <c r="D663" s="824"/>
      <c r="E663" s="824"/>
      <c r="F663" s="824"/>
      <c r="G663" s="824"/>
      <c r="H663" s="824"/>
      <c r="I663" s="824"/>
      <c r="J663" s="824"/>
      <c r="K663" s="825"/>
      <c r="M663" s="521" t="s">
        <v>566</v>
      </c>
    </row>
    <row r="664" spans="2:13" ht="18.75" x14ac:dyDescent="0.25">
      <c r="B664" s="514" t="s">
        <v>804</v>
      </c>
      <c r="C664" s="515"/>
      <c r="D664" s="516"/>
      <c r="E664" s="516"/>
      <c r="F664" s="516"/>
      <c r="G664" s="514"/>
      <c r="H664" s="514"/>
    </row>
    <row r="665" spans="2:13" x14ac:dyDescent="0.25">
      <c r="B665" s="517" t="s">
        <v>575</v>
      </c>
      <c r="C665" s="515"/>
      <c r="D665" s="516"/>
      <c r="E665" s="516"/>
      <c r="F665" s="516"/>
      <c r="G665" s="517"/>
      <c r="H665" s="517"/>
    </row>
    <row r="666" spans="2:13" x14ac:dyDescent="0.25">
      <c r="B666" s="518" t="s">
        <v>805</v>
      </c>
      <c r="C666" s="518"/>
      <c r="D666" s="518"/>
      <c r="E666" s="518"/>
      <c r="F666" s="518"/>
      <c r="G666" s="518"/>
      <c r="H666" s="518"/>
    </row>
    <row r="667" spans="2:13" x14ac:dyDescent="0.25">
      <c r="B667" s="522">
        <v>1102</v>
      </c>
      <c r="C667" s="518"/>
      <c r="D667" s="518"/>
      <c r="E667" s="518"/>
      <c r="F667" s="518"/>
      <c r="G667" s="522"/>
      <c r="H667" s="518"/>
    </row>
    <row r="668" spans="2:13" x14ac:dyDescent="0.25">
      <c r="B668" s="518" t="s">
        <v>574</v>
      </c>
      <c r="C668" s="518"/>
      <c r="D668" s="518"/>
      <c r="E668" s="518"/>
      <c r="F668" s="518"/>
      <c r="G668" s="518"/>
      <c r="H668" s="518"/>
    </row>
    <row r="669" spans="2:13" x14ac:dyDescent="0.25">
      <c r="B669" s="518"/>
      <c r="C669" s="518"/>
      <c r="D669" s="518"/>
      <c r="E669" s="518"/>
      <c r="F669" s="518"/>
      <c r="G669" s="518"/>
      <c r="H669" s="518"/>
    </row>
    <row r="670" spans="2:13" x14ac:dyDescent="0.25">
      <c r="B670" s="519" t="s">
        <v>608</v>
      </c>
      <c r="C670" s="519" t="s">
        <v>609</v>
      </c>
      <c r="D670" s="519" t="s">
        <v>806</v>
      </c>
    </row>
    <row r="671" spans="2:13" x14ac:dyDescent="0.25">
      <c r="B671" s="518" t="s">
        <v>617</v>
      </c>
      <c r="C671" s="518"/>
      <c r="D671" s="377" t="s">
        <v>807</v>
      </c>
      <c r="G671" s="518"/>
      <c r="H671" s="518"/>
      <c r="I671" s="377"/>
    </row>
    <row r="672" spans="2:13" ht="15.75" thickBot="1" x14ac:dyDescent="0.3"/>
    <row r="673" spans="2:13" ht="23.25" customHeight="1" thickBot="1" x14ac:dyDescent="0.3">
      <c r="B673" s="823" t="s">
        <v>1689</v>
      </c>
      <c r="C673" s="824"/>
      <c r="D673" s="824"/>
      <c r="E673" s="824"/>
      <c r="F673" s="824"/>
      <c r="G673" s="824"/>
      <c r="H673" s="824"/>
      <c r="I673" s="824"/>
      <c r="J673" s="824"/>
      <c r="K673" s="825"/>
      <c r="M673" s="521" t="s">
        <v>597</v>
      </c>
    </row>
    <row r="674" spans="2:13" ht="18.75" x14ac:dyDescent="0.25">
      <c r="B674" s="514" t="s">
        <v>1689</v>
      </c>
      <c r="C674" s="515"/>
      <c r="D674" s="516"/>
      <c r="E674" s="516"/>
      <c r="F674" s="516"/>
      <c r="G674" s="514"/>
      <c r="H674" s="514"/>
    </row>
    <row r="675" spans="2:13" x14ac:dyDescent="0.25">
      <c r="B675" s="517" t="s">
        <v>1690</v>
      </c>
      <c r="C675" s="515"/>
      <c r="D675" s="516"/>
      <c r="E675" s="516"/>
      <c r="F675" s="516"/>
      <c r="G675" s="517"/>
      <c r="H675" s="517"/>
    </row>
    <row r="676" spans="2:13" x14ac:dyDescent="0.25">
      <c r="B676" s="518" t="s">
        <v>1691</v>
      </c>
      <c r="C676" s="518"/>
      <c r="D676" s="518"/>
      <c r="E676" s="518"/>
      <c r="F676" s="518"/>
      <c r="G676" s="518"/>
      <c r="H676" s="518"/>
    </row>
    <row r="677" spans="2:13" x14ac:dyDescent="0.25">
      <c r="B677" s="522" t="s">
        <v>1692</v>
      </c>
      <c r="C677" s="518"/>
      <c r="D677" s="518"/>
      <c r="E677" s="518"/>
      <c r="F677" s="518"/>
      <c r="G677" s="522"/>
      <c r="H677" s="518"/>
    </row>
    <row r="678" spans="2:13" x14ac:dyDescent="0.25">
      <c r="B678" s="518" t="s">
        <v>1689</v>
      </c>
      <c r="C678" s="518"/>
      <c r="D678" s="518"/>
      <c r="E678" s="518"/>
      <c r="F678" s="518"/>
      <c r="G678" s="518"/>
      <c r="H678" s="518"/>
    </row>
    <row r="679" spans="2:13" x14ac:dyDescent="0.25">
      <c r="B679" s="518"/>
      <c r="C679" s="518"/>
      <c r="D679" s="518"/>
      <c r="E679" s="518"/>
      <c r="F679" s="518"/>
      <c r="G679" s="518"/>
      <c r="H679" s="518"/>
    </row>
    <row r="680" spans="2:13" x14ac:dyDescent="0.25">
      <c r="B680" s="519" t="s">
        <v>608</v>
      </c>
      <c r="C680" s="519" t="s">
        <v>609</v>
      </c>
      <c r="D680" s="519" t="s">
        <v>1693</v>
      </c>
    </row>
    <row r="681" spans="2:13" x14ac:dyDescent="0.25">
      <c r="B681" s="518" t="s">
        <v>617</v>
      </c>
      <c r="C681" s="518"/>
      <c r="D681" s="377" t="s">
        <v>1694</v>
      </c>
      <c r="G681" s="518"/>
      <c r="H681" s="518"/>
      <c r="I681" s="377"/>
    </row>
    <row r="682" spans="2:13" ht="15.75" thickBot="1" x14ac:dyDescent="0.3"/>
    <row r="683" spans="2:13" ht="23.25" customHeight="1" thickBot="1" x14ac:dyDescent="0.3">
      <c r="B683" s="823" t="s">
        <v>354</v>
      </c>
      <c r="C683" s="824"/>
      <c r="D683" s="824"/>
      <c r="E683" s="824"/>
      <c r="F683" s="824"/>
      <c r="G683" s="824"/>
      <c r="H683" s="824"/>
      <c r="I683" s="824"/>
      <c r="J683" s="824"/>
      <c r="K683" s="825"/>
      <c r="M683" s="521" t="s">
        <v>16</v>
      </c>
    </row>
    <row r="684" spans="2:13" ht="18.75" x14ac:dyDescent="0.25">
      <c r="B684" s="514" t="s">
        <v>808</v>
      </c>
      <c r="C684" s="515"/>
      <c r="D684" s="516"/>
      <c r="E684" s="516"/>
      <c r="F684" s="516"/>
      <c r="G684" s="514" t="s">
        <v>809</v>
      </c>
      <c r="H684" s="514"/>
    </row>
    <row r="685" spans="2:13" x14ac:dyDescent="0.25">
      <c r="B685" s="517" t="s">
        <v>810</v>
      </c>
      <c r="C685" s="515"/>
      <c r="D685" s="516"/>
      <c r="E685" s="516"/>
      <c r="F685" s="516"/>
      <c r="G685" s="517" t="s">
        <v>810</v>
      </c>
      <c r="H685" s="517"/>
    </row>
    <row r="686" spans="2:13" x14ac:dyDescent="0.25">
      <c r="B686" s="518" t="s">
        <v>811</v>
      </c>
      <c r="C686" s="518"/>
      <c r="D686" s="518"/>
      <c r="E686" s="518"/>
      <c r="F686" s="518"/>
      <c r="G686" s="518" t="s">
        <v>812</v>
      </c>
      <c r="H686" s="518"/>
    </row>
    <row r="687" spans="2:13" x14ac:dyDescent="0.25">
      <c r="B687" s="522" t="s">
        <v>813</v>
      </c>
      <c r="C687" s="518"/>
      <c r="D687" s="518"/>
      <c r="E687" s="518"/>
      <c r="F687" s="518"/>
      <c r="G687" s="522" t="s">
        <v>814</v>
      </c>
      <c r="H687" s="518"/>
    </row>
    <row r="688" spans="2:13" x14ac:dyDescent="0.25">
      <c r="B688" s="518" t="s">
        <v>354</v>
      </c>
      <c r="C688" s="518"/>
      <c r="D688" s="518"/>
      <c r="E688" s="518"/>
      <c r="F688" s="518"/>
      <c r="G688" s="518" t="s">
        <v>354</v>
      </c>
      <c r="H688" s="518"/>
    </row>
    <row r="689" spans="2:13" x14ac:dyDescent="0.25">
      <c r="B689" s="518"/>
      <c r="C689" s="518"/>
      <c r="D689" s="518"/>
      <c r="E689" s="518"/>
      <c r="F689" s="518"/>
      <c r="G689" s="518"/>
      <c r="H689" s="518"/>
    </row>
    <row r="690" spans="2:13" x14ac:dyDescent="0.25">
      <c r="B690" s="519" t="s">
        <v>608</v>
      </c>
      <c r="C690" s="519" t="s">
        <v>609</v>
      </c>
      <c r="D690" s="519" t="s">
        <v>815</v>
      </c>
      <c r="G690" s="519" t="s">
        <v>608</v>
      </c>
      <c r="H690" s="519" t="s">
        <v>609</v>
      </c>
      <c r="I690" s="519" t="s">
        <v>815</v>
      </c>
    </row>
    <row r="691" spans="2:13" x14ac:dyDescent="0.25">
      <c r="B691" s="518" t="s">
        <v>617</v>
      </c>
      <c r="C691" s="518"/>
      <c r="D691" s="372" t="s">
        <v>2019</v>
      </c>
      <c r="G691" s="518" t="s">
        <v>617</v>
      </c>
      <c r="H691" s="518"/>
      <c r="I691" s="377" t="s">
        <v>1695</v>
      </c>
    </row>
    <row r="692" spans="2:13" ht="15.75" thickBot="1" x14ac:dyDescent="0.3"/>
    <row r="693" spans="2:13" ht="23.25" customHeight="1" thickBot="1" x14ac:dyDescent="0.3">
      <c r="B693" s="823" t="s">
        <v>1696</v>
      </c>
      <c r="C693" s="824"/>
      <c r="D693" s="824"/>
      <c r="E693" s="824"/>
      <c r="F693" s="824"/>
      <c r="G693" s="824"/>
      <c r="H693" s="824"/>
      <c r="I693" s="824"/>
      <c r="J693" s="824"/>
      <c r="K693" s="825"/>
      <c r="M693" s="521" t="s">
        <v>600</v>
      </c>
    </row>
    <row r="694" spans="2:13" ht="18.75" x14ac:dyDescent="0.25">
      <c r="B694" s="514" t="s">
        <v>1697</v>
      </c>
      <c r="C694" s="515"/>
      <c r="D694" s="516"/>
      <c r="E694" s="516"/>
      <c r="F694" s="516"/>
      <c r="G694" s="514"/>
      <c r="H694" s="514"/>
    </row>
    <row r="695" spans="2:13" x14ac:dyDescent="0.25">
      <c r="B695" s="517" t="s">
        <v>1698</v>
      </c>
      <c r="C695" s="515"/>
      <c r="D695" s="516"/>
      <c r="E695" s="516"/>
      <c r="F695" s="516"/>
      <c r="G695" s="517"/>
      <c r="H695" s="517"/>
    </row>
    <row r="696" spans="2:13" x14ac:dyDescent="0.25">
      <c r="B696" s="518" t="s">
        <v>1699</v>
      </c>
      <c r="C696" s="518"/>
      <c r="D696" s="518"/>
      <c r="E696" s="518"/>
      <c r="F696" s="518"/>
      <c r="G696" s="518"/>
      <c r="H696" s="518"/>
    </row>
    <row r="697" spans="2:13" x14ac:dyDescent="0.25">
      <c r="B697" s="522" t="s">
        <v>1700</v>
      </c>
      <c r="C697" s="518"/>
      <c r="D697" s="518"/>
      <c r="E697" s="518"/>
      <c r="F697" s="518"/>
      <c r="G697" s="522"/>
      <c r="H697" s="518"/>
    </row>
    <row r="698" spans="2:13" x14ac:dyDescent="0.25">
      <c r="B698" s="518" t="s">
        <v>1696</v>
      </c>
      <c r="C698" s="518"/>
      <c r="D698" s="518"/>
      <c r="E698" s="518"/>
      <c r="F698" s="518"/>
      <c r="G698" s="518"/>
      <c r="H698" s="518"/>
    </row>
    <row r="699" spans="2:13" x14ac:dyDescent="0.25">
      <c r="B699" s="518"/>
      <c r="C699" s="518"/>
      <c r="D699" s="518"/>
      <c r="E699" s="518"/>
      <c r="F699" s="518"/>
      <c r="G699" s="518"/>
      <c r="H699" s="518"/>
    </row>
    <row r="700" spans="2:13" x14ac:dyDescent="0.25">
      <c r="B700" s="519" t="s">
        <v>608</v>
      </c>
      <c r="C700" s="519" t="s">
        <v>609</v>
      </c>
      <c r="D700" s="519" t="s">
        <v>1701</v>
      </c>
    </row>
    <row r="701" spans="2:13" x14ac:dyDescent="0.25">
      <c r="B701" s="518" t="s">
        <v>617</v>
      </c>
      <c r="C701" s="518"/>
      <c r="D701" s="377" t="s">
        <v>1702</v>
      </c>
      <c r="G701" s="518"/>
      <c r="H701" s="518"/>
      <c r="I701" s="377"/>
    </row>
    <row r="702" spans="2:13" ht="15.75" thickBot="1" x14ac:dyDescent="0.3"/>
    <row r="703" spans="2:13" ht="23.25" customHeight="1" thickBot="1" x14ac:dyDescent="0.3">
      <c r="B703" s="823" t="s">
        <v>1703</v>
      </c>
      <c r="C703" s="824"/>
      <c r="D703" s="824"/>
      <c r="E703" s="824"/>
      <c r="F703" s="824"/>
      <c r="G703" s="824"/>
      <c r="H703" s="824"/>
      <c r="I703" s="824"/>
      <c r="J703" s="824"/>
      <c r="K703" s="825"/>
      <c r="M703" s="521" t="s">
        <v>602</v>
      </c>
    </row>
    <row r="704" spans="2:13" ht="18.75" x14ac:dyDescent="0.25">
      <c r="B704" s="514" t="s">
        <v>1704</v>
      </c>
      <c r="C704" s="515"/>
      <c r="D704" s="516"/>
      <c r="E704" s="516"/>
      <c r="F704" s="516"/>
      <c r="G704" s="514" t="s">
        <v>1705</v>
      </c>
      <c r="H704" s="514"/>
    </row>
    <row r="705" spans="2:9" x14ac:dyDescent="0.25">
      <c r="B705" s="517" t="s">
        <v>1706</v>
      </c>
      <c r="C705" s="515"/>
      <c r="D705" s="516"/>
      <c r="E705" s="516"/>
      <c r="F705" s="516"/>
      <c r="G705" s="517" t="s">
        <v>1706</v>
      </c>
      <c r="H705" s="517"/>
    </row>
    <row r="706" spans="2:9" x14ac:dyDescent="0.25">
      <c r="B706" s="518" t="s">
        <v>1707</v>
      </c>
      <c r="C706" s="518"/>
      <c r="D706" s="518"/>
      <c r="E706" s="518"/>
      <c r="F706" s="518"/>
      <c r="G706" s="518" t="s">
        <v>1708</v>
      </c>
      <c r="H706" s="518"/>
    </row>
    <row r="707" spans="2:9" x14ac:dyDescent="0.25">
      <c r="B707" s="522" t="s">
        <v>1709</v>
      </c>
      <c r="C707" s="518"/>
      <c r="D707" s="518"/>
      <c r="E707" s="518"/>
      <c r="F707" s="518"/>
      <c r="G707" s="522" t="s">
        <v>1710</v>
      </c>
      <c r="H707" s="518"/>
    </row>
    <row r="708" spans="2:9" x14ac:dyDescent="0.25">
      <c r="B708" s="518" t="s">
        <v>1703</v>
      </c>
      <c r="C708" s="518"/>
      <c r="D708" s="518"/>
      <c r="E708" s="518"/>
      <c r="F708" s="518"/>
      <c r="G708" s="518" t="s">
        <v>1703</v>
      </c>
      <c r="H708" s="518"/>
    </row>
    <row r="709" spans="2:9" x14ac:dyDescent="0.25">
      <c r="B709" s="518"/>
      <c r="C709" s="518"/>
      <c r="D709" s="518"/>
      <c r="E709" s="518"/>
      <c r="F709" s="518"/>
      <c r="G709" s="518"/>
      <c r="H709" s="518"/>
    </row>
    <row r="710" spans="2:9" x14ac:dyDescent="0.25">
      <c r="B710" s="519" t="s">
        <v>608</v>
      </c>
      <c r="C710" s="519" t="s">
        <v>609</v>
      </c>
      <c r="D710" s="519" t="s">
        <v>1711</v>
      </c>
      <c r="G710" s="519" t="s">
        <v>608</v>
      </c>
      <c r="H710" s="519" t="s">
        <v>609</v>
      </c>
      <c r="I710" s="519" t="s">
        <v>1712</v>
      </c>
    </row>
    <row r="711" spans="2:9" x14ac:dyDescent="0.25">
      <c r="B711" s="518" t="s">
        <v>617</v>
      </c>
      <c r="C711" s="518"/>
      <c r="D711" s="377" t="s">
        <v>1713</v>
      </c>
      <c r="G711" s="518" t="s">
        <v>617</v>
      </c>
      <c r="H711" s="518"/>
      <c r="I711" s="383" t="s">
        <v>1714</v>
      </c>
    </row>
    <row r="712" spans="2:9" x14ac:dyDescent="0.25">
      <c r="I712" s="383" t="s">
        <v>1715</v>
      </c>
    </row>
    <row r="713" spans="2:9" ht="18.75" x14ac:dyDescent="0.25">
      <c r="B713" s="514" t="s">
        <v>1716</v>
      </c>
      <c r="C713" s="515"/>
      <c r="D713" s="516"/>
      <c r="E713" s="516"/>
      <c r="F713" s="516"/>
      <c r="G713" s="514"/>
      <c r="H713" s="514"/>
    </row>
    <row r="714" spans="2:9" x14ac:dyDescent="0.25">
      <c r="B714" s="517" t="s">
        <v>1706</v>
      </c>
      <c r="C714" s="515"/>
      <c r="D714" s="516"/>
      <c r="E714" s="516"/>
      <c r="F714" s="516"/>
      <c r="G714" s="517"/>
      <c r="H714" s="517"/>
    </row>
    <row r="715" spans="2:9" x14ac:dyDescent="0.25">
      <c r="B715" s="518" t="s">
        <v>1717</v>
      </c>
      <c r="C715" s="518"/>
      <c r="D715" s="518"/>
      <c r="E715" s="518"/>
      <c r="F715" s="518"/>
      <c r="G715" s="518"/>
      <c r="H715" s="518"/>
    </row>
    <row r="716" spans="2:9" x14ac:dyDescent="0.25">
      <c r="B716" s="522" t="s">
        <v>1718</v>
      </c>
      <c r="C716" s="518"/>
      <c r="D716" s="518"/>
      <c r="E716" s="518"/>
      <c r="F716" s="518"/>
      <c r="G716" s="522"/>
      <c r="H716" s="518"/>
    </row>
    <row r="717" spans="2:9" x14ac:dyDescent="0.25">
      <c r="B717" s="518" t="s">
        <v>1703</v>
      </c>
      <c r="C717" s="518"/>
      <c r="D717" s="518"/>
      <c r="E717" s="518"/>
      <c r="F717" s="518"/>
      <c r="G717" s="518"/>
      <c r="H717" s="518"/>
    </row>
    <row r="718" spans="2:9" x14ac:dyDescent="0.25">
      <c r="B718" s="518"/>
      <c r="C718" s="518"/>
      <c r="D718" s="518"/>
      <c r="E718" s="518"/>
      <c r="F718" s="518"/>
      <c r="G718" s="518"/>
      <c r="H718" s="518"/>
    </row>
    <row r="719" spans="2:9" x14ac:dyDescent="0.25">
      <c r="B719" s="519" t="s">
        <v>608</v>
      </c>
      <c r="C719" s="519" t="s">
        <v>609</v>
      </c>
      <c r="D719" s="519" t="s">
        <v>1719</v>
      </c>
    </row>
    <row r="720" spans="2:9" x14ac:dyDescent="0.25">
      <c r="B720" s="518" t="s">
        <v>617</v>
      </c>
      <c r="C720" s="518"/>
      <c r="D720" s="377" t="s">
        <v>1720</v>
      </c>
      <c r="G720" s="518"/>
      <c r="H720" s="518"/>
      <c r="I720" s="377"/>
    </row>
    <row r="721" spans="2:13" ht="15.75" thickBot="1" x14ac:dyDescent="0.3"/>
    <row r="722" spans="2:13" ht="23.25" customHeight="1" thickBot="1" x14ac:dyDescent="0.3">
      <c r="B722" s="823" t="s">
        <v>1721</v>
      </c>
      <c r="C722" s="824"/>
      <c r="D722" s="824"/>
      <c r="E722" s="824"/>
      <c r="F722" s="824"/>
      <c r="G722" s="824"/>
      <c r="H722" s="824"/>
      <c r="I722" s="824"/>
      <c r="J722" s="824"/>
      <c r="K722" s="825"/>
      <c r="M722" s="521" t="s">
        <v>421</v>
      </c>
    </row>
    <row r="723" spans="2:13" ht="18.75" x14ac:dyDescent="0.25">
      <c r="B723" s="514" t="s">
        <v>1722</v>
      </c>
      <c r="C723" s="515"/>
      <c r="D723" s="516"/>
      <c r="E723" s="516"/>
      <c r="F723" s="516"/>
      <c r="G723" s="514" t="s">
        <v>1723</v>
      </c>
      <c r="H723" s="514"/>
    </row>
    <row r="724" spans="2:13" x14ac:dyDescent="0.25">
      <c r="B724" s="517" t="s">
        <v>1724</v>
      </c>
      <c r="C724" s="515"/>
      <c r="D724" s="516"/>
      <c r="E724" s="516"/>
      <c r="F724" s="516"/>
      <c r="G724" s="517" t="s">
        <v>1724</v>
      </c>
      <c r="H724" s="517"/>
    </row>
    <row r="725" spans="2:13" x14ac:dyDescent="0.25">
      <c r="B725" s="518" t="s">
        <v>1725</v>
      </c>
      <c r="C725" s="518"/>
      <c r="D725" s="518"/>
      <c r="E725" s="518"/>
      <c r="F725" s="518"/>
      <c r="G725" s="518" t="s">
        <v>1726</v>
      </c>
      <c r="H725" s="518"/>
    </row>
    <row r="726" spans="2:13" x14ac:dyDescent="0.25">
      <c r="B726" s="522" t="s">
        <v>1727</v>
      </c>
      <c r="C726" s="518"/>
      <c r="D726" s="518"/>
      <c r="E726" s="518"/>
      <c r="F726" s="518"/>
      <c r="G726" s="522" t="s">
        <v>1728</v>
      </c>
      <c r="H726" s="518"/>
    </row>
    <row r="727" spans="2:13" x14ac:dyDescent="0.25">
      <c r="B727" s="518" t="s">
        <v>1721</v>
      </c>
      <c r="C727" s="518"/>
      <c r="D727" s="518"/>
      <c r="E727" s="518"/>
      <c r="F727" s="518"/>
      <c r="G727" s="518" t="s">
        <v>1721</v>
      </c>
      <c r="H727" s="518"/>
    </row>
    <row r="728" spans="2:13" x14ac:dyDescent="0.25">
      <c r="B728" s="518"/>
      <c r="C728" s="518"/>
      <c r="D728" s="518"/>
      <c r="E728" s="518"/>
      <c r="F728" s="518"/>
      <c r="G728" s="518"/>
      <c r="H728" s="518"/>
    </row>
    <row r="729" spans="2:13" x14ac:dyDescent="0.25">
      <c r="B729" s="519" t="s">
        <v>608</v>
      </c>
      <c r="C729" s="519" t="s">
        <v>609</v>
      </c>
      <c r="D729" s="519" t="s">
        <v>1729</v>
      </c>
      <c r="G729" s="519" t="s">
        <v>608</v>
      </c>
      <c r="H729" s="519" t="s">
        <v>609</v>
      </c>
      <c r="I729" s="519" t="s">
        <v>1730</v>
      </c>
    </row>
    <row r="730" spans="2:13" x14ac:dyDescent="0.25">
      <c r="B730" s="518" t="s">
        <v>617</v>
      </c>
      <c r="C730" s="518"/>
      <c r="D730" s="377" t="s">
        <v>1731</v>
      </c>
      <c r="G730" s="518" t="s">
        <v>617</v>
      </c>
      <c r="H730" s="518"/>
      <c r="I730" s="377" t="s">
        <v>1732</v>
      </c>
    </row>
    <row r="731" spans="2:13" ht="15.75" thickBot="1" x14ac:dyDescent="0.3"/>
    <row r="732" spans="2:13" ht="23.25" customHeight="1" thickBot="1" x14ac:dyDescent="0.3">
      <c r="B732" s="823" t="s">
        <v>1733</v>
      </c>
      <c r="C732" s="824"/>
      <c r="D732" s="824"/>
      <c r="E732" s="824"/>
      <c r="F732" s="824"/>
      <c r="G732" s="824"/>
      <c r="H732" s="824"/>
      <c r="I732" s="824"/>
      <c r="J732" s="824"/>
      <c r="K732" s="825"/>
      <c r="M732" s="521" t="s">
        <v>1473</v>
      </c>
    </row>
    <row r="733" spans="2:13" ht="18.75" x14ac:dyDescent="0.25">
      <c r="B733" s="514" t="s">
        <v>1734</v>
      </c>
      <c r="C733" s="515"/>
      <c r="D733" s="516"/>
      <c r="E733" s="516"/>
      <c r="F733" s="516"/>
      <c r="G733" s="514"/>
      <c r="H733" s="514"/>
    </row>
    <row r="734" spans="2:13" x14ac:dyDescent="0.25">
      <c r="B734" s="517" t="s">
        <v>1735</v>
      </c>
      <c r="C734" s="515"/>
      <c r="D734" s="516"/>
      <c r="E734" s="516"/>
      <c r="F734" s="516"/>
      <c r="G734" s="517"/>
      <c r="H734" s="517"/>
    </row>
    <row r="735" spans="2:13" x14ac:dyDescent="0.25">
      <c r="B735" s="518" t="s">
        <v>1736</v>
      </c>
      <c r="C735" s="518"/>
      <c r="D735" s="518"/>
      <c r="E735" s="518"/>
      <c r="F735" s="518"/>
      <c r="G735" s="518"/>
      <c r="H735" s="518"/>
    </row>
    <row r="736" spans="2:13" x14ac:dyDescent="0.25">
      <c r="B736" s="522" t="s">
        <v>1737</v>
      </c>
      <c r="C736" s="518"/>
      <c r="D736" s="518"/>
      <c r="E736" s="518"/>
      <c r="F736" s="518"/>
      <c r="G736" s="522"/>
      <c r="H736" s="518"/>
    </row>
    <row r="737" spans="2:13" x14ac:dyDescent="0.25">
      <c r="B737" s="518" t="s">
        <v>1733</v>
      </c>
      <c r="C737" s="518"/>
      <c r="D737" s="518"/>
      <c r="E737" s="518"/>
      <c r="F737" s="518"/>
      <c r="G737" s="518"/>
      <c r="H737" s="518"/>
    </row>
    <row r="738" spans="2:13" x14ac:dyDescent="0.25">
      <c r="B738" s="518"/>
      <c r="C738" s="518"/>
      <c r="D738" s="518"/>
      <c r="E738" s="518"/>
      <c r="F738" s="518"/>
      <c r="G738" s="518"/>
      <c r="H738" s="518"/>
    </row>
    <row r="739" spans="2:13" x14ac:dyDescent="0.25">
      <c r="B739" s="519" t="s">
        <v>608</v>
      </c>
      <c r="C739" s="519" t="s">
        <v>609</v>
      </c>
      <c r="D739" s="519" t="s">
        <v>1738</v>
      </c>
    </row>
    <row r="740" spans="2:13" x14ac:dyDescent="0.25">
      <c r="B740" s="518" t="s">
        <v>617</v>
      </c>
      <c r="C740" s="518"/>
      <c r="D740" s="377" t="s">
        <v>1739</v>
      </c>
      <c r="G740" s="518"/>
      <c r="H740" s="518"/>
      <c r="I740" s="377"/>
    </row>
    <row r="741" spans="2:13" ht="15.75" thickBot="1" x14ac:dyDescent="0.3"/>
    <row r="742" spans="2:13" ht="23.25" customHeight="1" thickBot="1" x14ac:dyDescent="0.3">
      <c r="B742" s="823" t="s">
        <v>355</v>
      </c>
      <c r="C742" s="824"/>
      <c r="D742" s="824"/>
      <c r="E742" s="824"/>
      <c r="F742" s="824"/>
      <c r="G742" s="824"/>
      <c r="H742" s="824"/>
      <c r="I742" s="824"/>
      <c r="J742" s="824"/>
      <c r="K742" s="825"/>
      <c r="M742" s="521" t="s">
        <v>17</v>
      </c>
    </row>
    <row r="743" spans="2:13" ht="18.75" x14ac:dyDescent="0.25">
      <c r="B743" s="514" t="s">
        <v>816</v>
      </c>
      <c r="C743" s="515"/>
      <c r="D743" s="516"/>
      <c r="E743" s="516"/>
      <c r="F743" s="516"/>
      <c r="G743" s="514"/>
      <c r="H743" s="514"/>
    </row>
    <row r="744" spans="2:13" x14ac:dyDescent="0.25">
      <c r="B744" s="517" t="s">
        <v>88</v>
      </c>
      <c r="C744" s="515"/>
      <c r="D744" s="516"/>
      <c r="E744" s="516"/>
      <c r="F744" s="516"/>
      <c r="G744" s="517"/>
      <c r="H744" s="517"/>
    </row>
    <row r="745" spans="2:13" x14ac:dyDescent="0.25">
      <c r="B745" s="518" t="s">
        <v>817</v>
      </c>
      <c r="C745" s="518"/>
      <c r="D745" s="518"/>
      <c r="E745" s="518"/>
      <c r="F745" s="518"/>
      <c r="G745" s="518"/>
      <c r="H745" s="518"/>
    </row>
    <row r="746" spans="2:13" x14ac:dyDescent="0.25">
      <c r="B746" s="522">
        <v>3194</v>
      </c>
      <c r="C746" s="518"/>
      <c r="D746" s="518"/>
      <c r="E746" s="518"/>
      <c r="F746" s="518"/>
      <c r="G746" s="522"/>
      <c r="H746" s="518"/>
    </row>
    <row r="747" spans="2:13" x14ac:dyDescent="0.25">
      <c r="B747" s="518" t="s">
        <v>355</v>
      </c>
      <c r="C747" s="518"/>
      <c r="D747" s="518"/>
      <c r="E747" s="518"/>
      <c r="F747" s="518"/>
      <c r="G747" s="518"/>
      <c r="H747" s="518"/>
    </row>
    <row r="748" spans="2:13" x14ac:dyDescent="0.25">
      <c r="B748" s="518"/>
      <c r="C748" s="518"/>
      <c r="D748" s="518"/>
      <c r="E748" s="518"/>
      <c r="F748" s="518"/>
      <c r="G748" s="518"/>
      <c r="H748" s="518"/>
    </row>
    <row r="749" spans="2:13" x14ac:dyDescent="0.25">
      <c r="B749" s="519" t="s">
        <v>608</v>
      </c>
      <c r="C749" s="519" t="s">
        <v>609</v>
      </c>
      <c r="D749" s="519" t="s">
        <v>818</v>
      </c>
    </row>
    <row r="750" spans="2:13" x14ac:dyDescent="0.25">
      <c r="B750" s="518" t="s">
        <v>617</v>
      </c>
      <c r="C750" s="518"/>
      <c r="D750" s="377" t="s">
        <v>2202</v>
      </c>
      <c r="G750" s="518"/>
      <c r="H750" s="518"/>
      <c r="I750" s="377"/>
    </row>
    <row r="751" spans="2:13" ht="15.75" thickBot="1" x14ac:dyDescent="0.3">
      <c r="B751" s="518"/>
      <c r="C751" s="518"/>
      <c r="D751" s="377"/>
      <c r="G751" s="518"/>
      <c r="H751" s="518"/>
      <c r="I751" s="377"/>
    </row>
    <row r="752" spans="2:13" ht="23.25" customHeight="1" thickBot="1" x14ac:dyDescent="0.3">
      <c r="B752" s="823" t="s">
        <v>1740</v>
      </c>
      <c r="C752" s="824"/>
      <c r="D752" s="824"/>
      <c r="E752" s="824"/>
      <c r="F752" s="824"/>
      <c r="G752" s="824"/>
      <c r="H752" s="824"/>
      <c r="I752" s="824"/>
      <c r="J752" s="824"/>
      <c r="K752" s="825"/>
      <c r="M752" s="521" t="s">
        <v>1477</v>
      </c>
    </row>
    <row r="753" spans="2:13" ht="18.75" x14ac:dyDescent="0.25">
      <c r="B753" s="514" t="s">
        <v>1741</v>
      </c>
      <c r="C753" s="515"/>
      <c r="D753" s="516"/>
      <c r="E753" s="516"/>
      <c r="F753" s="516"/>
      <c r="G753" s="514"/>
      <c r="H753" s="514"/>
    </row>
    <row r="754" spans="2:13" x14ac:dyDescent="0.25">
      <c r="B754" s="517" t="s">
        <v>1742</v>
      </c>
      <c r="C754" s="515"/>
      <c r="D754" s="516"/>
      <c r="E754" s="516"/>
      <c r="F754" s="516"/>
      <c r="G754" s="517"/>
      <c r="H754" s="517"/>
    </row>
    <row r="755" spans="2:13" x14ac:dyDescent="0.25">
      <c r="B755" s="518" t="s">
        <v>1743</v>
      </c>
      <c r="C755" s="518"/>
      <c r="D755" s="518"/>
      <c r="E755" s="518"/>
      <c r="F755" s="518"/>
      <c r="G755" s="518"/>
      <c r="H755" s="518"/>
    </row>
    <row r="756" spans="2:13" x14ac:dyDescent="0.25">
      <c r="B756" s="522" t="s">
        <v>1744</v>
      </c>
      <c r="C756" s="518"/>
      <c r="D756" s="518"/>
      <c r="E756" s="518"/>
      <c r="F756" s="518"/>
      <c r="G756" s="522"/>
      <c r="H756" s="518"/>
    </row>
    <row r="757" spans="2:13" x14ac:dyDescent="0.25">
      <c r="B757" s="518" t="s">
        <v>1740</v>
      </c>
      <c r="C757" s="518"/>
      <c r="D757" s="518"/>
      <c r="E757" s="518"/>
      <c r="F757" s="518"/>
      <c r="G757" s="518"/>
      <c r="H757" s="518"/>
    </row>
    <row r="758" spans="2:13" x14ac:dyDescent="0.25">
      <c r="B758" s="518"/>
      <c r="C758" s="518"/>
      <c r="D758" s="518"/>
      <c r="E758" s="518"/>
      <c r="F758" s="518"/>
      <c r="G758" s="518"/>
      <c r="H758" s="518"/>
    </row>
    <row r="759" spans="2:13" x14ac:dyDescent="0.25">
      <c r="B759" s="519" t="s">
        <v>608</v>
      </c>
      <c r="C759" s="519" t="s">
        <v>609</v>
      </c>
      <c r="D759" s="519" t="s">
        <v>1745</v>
      </c>
    </row>
    <row r="760" spans="2:13" x14ac:dyDescent="0.25">
      <c r="B760" s="518" t="s">
        <v>617</v>
      </c>
      <c r="C760" s="518"/>
      <c r="D760" s="377" t="s">
        <v>1746</v>
      </c>
      <c r="G760" s="518"/>
      <c r="H760" s="518"/>
      <c r="I760" s="377"/>
    </row>
    <row r="761" spans="2:13" ht="15.75" thickBot="1" x14ac:dyDescent="0.3">
      <c r="B761" s="518"/>
      <c r="C761" s="518"/>
      <c r="D761" s="377"/>
      <c r="G761" s="518"/>
      <c r="H761" s="518"/>
      <c r="I761" s="377"/>
    </row>
    <row r="762" spans="2:13" ht="23.25" customHeight="1" thickBot="1" x14ac:dyDescent="0.3">
      <c r="B762" s="823" t="s">
        <v>1747</v>
      </c>
      <c r="C762" s="824"/>
      <c r="D762" s="824"/>
      <c r="E762" s="824"/>
      <c r="F762" s="824"/>
      <c r="G762" s="824"/>
      <c r="H762" s="824"/>
      <c r="I762" s="824"/>
      <c r="J762" s="824"/>
      <c r="K762" s="825"/>
      <c r="M762" s="521" t="s">
        <v>422</v>
      </c>
    </row>
    <row r="763" spans="2:13" ht="18.75" x14ac:dyDescent="0.25">
      <c r="B763" s="514" t="s">
        <v>1748</v>
      </c>
      <c r="C763" s="515"/>
      <c r="D763" s="516"/>
      <c r="E763" s="516"/>
      <c r="F763" s="516"/>
      <c r="G763" s="514"/>
      <c r="H763" s="514"/>
    </row>
    <row r="764" spans="2:13" x14ac:dyDescent="0.25">
      <c r="B764" s="517" t="s">
        <v>1749</v>
      </c>
      <c r="C764" s="515"/>
      <c r="D764" s="516"/>
      <c r="E764" s="516"/>
      <c r="F764" s="516"/>
      <c r="G764" s="517"/>
      <c r="H764" s="517"/>
    </row>
    <row r="765" spans="2:13" x14ac:dyDescent="0.25">
      <c r="B765" s="518" t="s">
        <v>1750</v>
      </c>
      <c r="C765" s="518"/>
      <c r="D765" s="518"/>
      <c r="E765" s="518"/>
      <c r="F765" s="518"/>
      <c r="G765" s="518"/>
      <c r="H765" s="518"/>
    </row>
    <row r="766" spans="2:13" x14ac:dyDescent="0.25">
      <c r="B766" s="522" t="s">
        <v>1751</v>
      </c>
      <c r="C766" s="518"/>
      <c r="D766" s="518"/>
      <c r="E766" s="518"/>
      <c r="F766" s="518"/>
      <c r="G766" s="522"/>
      <c r="H766" s="518"/>
    </row>
    <row r="767" spans="2:13" x14ac:dyDescent="0.25">
      <c r="B767" s="518" t="s">
        <v>1747</v>
      </c>
      <c r="C767" s="518"/>
      <c r="D767" s="518"/>
      <c r="E767" s="518"/>
      <c r="F767" s="518"/>
      <c r="G767" s="518"/>
      <c r="H767" s="518"/>
    </row>
    <row r="768" spans="2:13" x14ac:dyDescent="0.25">
      <c r="B768" s="518"/>
      <c r="C768" s="518"/>
      <c r="D768" s="518"/>
      <c r="E768" s="518"/>
      <c r="F768" s="518"/>
      <c r="G768" s="518"/>
      <c r="H768" s="518"/>
    </row>
    <row r="769" spans="2:13" x14ac:dyDescent="0.25">
      <c r="B769" s="519" t="s">
        <v>608</v>
      </c>
      <c r="C769" s="519" t="s">
        <v>609</v>
      </c>
      <c r="D769" s="519" t="s">
        <v>1752</v>
      </c>
    </row>
    <row r="770" spans="2:13" x14ac:dyDescent="0.25">
      <c r="B770" s="518" t="s">
        <v>617</v>
      </c>
      <c r="C770" s="518"/>
      <c r="D770" s="377" t="s">
        <v>1753</v>
      </c>
      <c r="G770" s="518"/>
      <c r="H770" s="518"/>
      <c r="I770" s="377"/>
    </row>
    <row r="771" spans="2:13" ht="15.75" thickBot="1" x14ac:dyDescent="0.3"/>
    <row r="772" spans="2:13" ht="23.25" customHeight="1" thickBot="1" x14ac:dyDescent="0.3">
      <c r="B772" s="823" t="s">
        <v>356</v>
      </c>
      <c r="C772" s="824"/>
      <c r="D772" s="824"/>
      <c r="E772" s="824"/>
      <c r="F772" s="824"/>
      <c r="G772" s="824"/>
      <c r="H772" s="824"/>
      <c r="I772" s="824"/>
      <c r="J772" s="824"/>
      <c r="K772" s="825"/>
      <c r="M772" s="521" t="s">
        <v>18</v>
      </c>
    </row>
    <row r="773" spans="2:13" ht="18.75" x14ac:dyDescent="0.25">
      <c r="B773" s="514" t="s">
        <v>819</v>
      </c>
      <c r="C773" s="515"/>
      <c r="D773" s="516"/>
      <c r="E773" s="516"/>
      <c r="F773" s="516"/>
      <c r="G773" s="514" t="s">
        <v>820</v>
      </c>
      <c r="H773" s="514"/>
    </row>
    <row r="774" spans="2:13" x14ac:dyDescent="0.25">
      <c r="B774" s="517" t="s">
        <v>2093</v>
      </c>
      <c r="C774" s="515"/>
      <c r="D774" s="516"/>
      <c r="E774" s="516"/>
      <c r="F774" s="516"/>
      <c r="G774" s="517" t="s">
        <v>2093</v>
      </c>
      <c r="H774" s="517"/>
    </row>
    <row r="775" spans="2:13" x14ac:dyDescent="0.25">
      <c r="B775" s="518" t="s">
        <v>2094</v>
      </c>
      <c r="C775" s="518"/>
      <c r="D775" s="518"/>
      <c r="E775" s="518"/>
      <c r="F775" s="518"/>
      <c r="G775" s="518" t="s">
        <v>2096</v>
      </c>
      <c r="H775" s="518"/>
      <c r="I775" s="518"/>
      <c r="J775" s="518"/>
      <c r="K775" s="518"/>
    </row>
    <row r="776" spans="2:13" x14ac:dyDescent="0.25">
      <c r="B776" s="518" t="s">
        <v>2095</v>
      </c>
      <c r="C776" s="518"/>
      <c r="D776" s="518"/>
      <c r="E776" s="518"/>
      <c r="F776" s="518"/>
      <c r="G776" s="518" t="s">
        <v>2097</v>
      </c>
      <c r="H776" s="518"/>
      <c r="I776" s="518"/>
      <c r="J776" s="518"/>
      <c r="K776" s="518"/>
    </row>
    <row r="777" spans="2:13" x14ac:dyDescent="0.25">
      <c r="B777" s="518" t="s">
        <v>356</v>
      </c>
      <c r="C777" s="518"/>
      <c r="D777" s="518"/>
      <c r="E777" s="518"/>
      <c r="F777" s="518"/>
      <c r="G777" s="518" t="s">
        <v>356</v>
      </c>
      <c r="H777" s="518"/>
      <c r="I777" s="518"/>
      <c r="J777" s="518"/>
      <c r="K777" s="518"/>
    </row>
    <row r="778" spans="2:13" x14ac:dyDescent="0.25">
      <c r="B778" s="518"/>
      <c r="C778" s="518"/>
      <c r="D778" s="518"/>
      <c r="E778" s="518"/>
      <c r="F778" s="518"/>
      <c r="G778" s="518"/>
      <c r="H778" s="518"/>
      <c r="I778" s="518"/>
      <c r="J778" s="518"/>
      <c r="K778" s="518"/>
    </row>
    <row r="779" spans="2:13" x14ac:dyDescent="0.25">
      <c r="B779" s="519" t="s">
        <v>608</v>
      </c>
      <c r="C779" s="519" t="s">
        <v>609</v>
      </c>
      <c r="D779" s="519" t="s">
        <v>2001</v>
      </c>
      <c r="G779" s="519" t="s">
        <v>608</v>
      </c>
      <c r="H779" s="519" t="s">
        <v>609</v>
      </c>
      <c r="I779" s="519" t="s">
        <v>2001</v>
      </c>
    </row>
    <row r="780" spans="2:13" x14ac:dyDescent="0.25">
      <c r="B780" s="518" t="s">
        <v>617</v>
      </c>
      <c r="C780" s="518"/>
      <c r="D780" s="378" t="s">
        <v>2098</v>
      </c>
      <c r="G780" s="518" t="s">
        <v>617</v>
      </c>
      <c r="H780" s="518"/>
      <c r="I780" s="378" t="s">
        <v>2099</v>
      </c>
    </row>
    <row r="782" spans="2:13" ht="18.75" x14ac:dyDescent="0.25">
      <c r="B782" s="514" t="s">
        <v>828</v>
      </c>
      <c r="C782" s="515"/>
      <c r="D782" s="516"/>
      <c r="E782" s="516"/>
      <c r="F782" s="516"/>
      <c r="G782" s="514"/>
      <c r="H782" s="514"/>
    </row>
    <row r="783" spans="2:13" x14ac:dyDescent="0.25">
      <c r="B783" s="517" t="s">
        <v>2093</v>
      </c>
      <c r="C783" s="515"/>
      <c r="D783" s="516"/>
      <c r="G783" s="517"/>
      <c r="H783" s="517"/>
    </row>
    <row r="784" spans="2:13" x14ac:dyDescent="0.25">
      <c r="B784" s="518" t="s">
        <v>2094</v>
      </c>
      <c r="C784" s="518"/>
      <c r="D784" s="518"/>
      <c r="E784" s="518"/>
      <c r="F784" s="518"/>
      <c r="G784" s="518"/>
      <c r="H784" s="518"/>
    </row>
    <row r="785" spans="2:13" x14ac:dyDescent="0.25">
      <c r="B785" s="518" t="s">
        <v>2095</v>
      </c>
      <c r="C785" s="518"/>
      <c r="D785" s="518"/>
      <c r="E785" s="518"/>
      <c r="F785" s="518"/>
      <c r="G785" s="518"/>
      <c r="H785" s="518"/>
    </row>
    <row r="786" spans="2:13" x14ac:dyDescent="0.25">
      <c r="B786" s="518" t="s">
        <v>356</v>
      </c>
      <c r="C786" s="518"/>
      <c r="D786" s="518"/>
      <c r="E786" s="518"/>
      <c r="F786" s="518"/>
      <c r="G786" s="518"/>
      <c r="H786" s="518"/>
    </row>
    <row r="787" spans="2:13" x14ac:dyDescent="0.25">
      <c r="B787" s="518"/>
      <c r="C787" s="518"/>
      <c r="D787" s="518"/>
      <c r="E787" s="518"/>
      <c r="F787" s="518"/>
      <c r="G787" s="518"/>
      <c r="H787" s="518"/>
    </row>
    <row r="788" spans="2:13" x14ac:dyDescent="0.25">
      <c r="B788" s="519" t="s">
        <v>608</v>
      </c>
      <c r="C788" s="519" t="s">
        <v>609</v>
      </c>
      <c r="D788" s="519" t="s">
        <v>2001</v>
      </c>
    </row>
    <row r="789" spans="2:13" x14ac:dyDescent="0.25">
      <c r="B789" s="518" t="s">
        <v>617</v>
      </c>
      <c r="C789" s="518"/>
      <c r="D789" s="378" t="s">
        <v>2098</v>
      </c>
      <c r="G789" s="518"/>
      <c r="H789" s="518"/>
      <c r="I789" s="377"/>
    </row>
    <row r="790" spans="2:13" ht="15.75" thickBot="1" x14ac:dyDescent="0.3"/>
    <row r="791" spans="2:13" ht="23.25" customHeight="1" thickBot="1" x14ac:dyDescent="0.3">
      <c r="B791" s="823" t="s">
        <v>1754</v>
      </c>
      <c r="C791" s="824"/>
      <c r="D791" s="824"/>
      <c r="E791" s="824"/>
      <c r="F791" s="824"/>
      <c r="G791" s="824"/>
      <c r="H791" s="824"/>
      <c r="I791" s="824"/>
      <c r="J791" s="824"/>
      <c r="K791" s="825"/>
      <c r="M791" s="521" t="s">
        <v>1485</v>
      </c>
    </row>
    <row r="792" spans="2:13" ht="18.75" x14ac:dyDescent="0.25">
      <c r="B792" s="514" t="s">
        <v>1755</v>
      </c>
      <c r="C792" s="515"/>
      <c r="D792" s="516"/>
      <c r="E792" s="516"/>
      <c r="F792" s="516"/>
      <c r="G792" s="514"/>
      <c r="H792" s="514"/>
    </row>
    <row r="793" spans="2:13" x14ac:dyDescent="0.25">
      <c r="B793" s="517" t="s">
        <v>1572</v>
      </c>
      <c r="C793" s="515"/>
      <c r="D793" s="516"/>
      <c r="E793" s="516"/>
      <c r="F793" s="516"/>
      <c r="G793" s="517"/>
      <c r="H793" s="517"/>
    </row>
    <row r="794" spans="2:13" x14ac:dyDescent="0.25">
      <c r="B794" s="518" t="s">
        <v>1756</v>
      </c>
      <c r="C794" s="518"/>
      <c r="D794" s="518"/>
      <c r="E794" s="518"/>
      <c r="F794" s="518"/>
      <c r="G794" s="518"/>
      <c r="H794" s="518"/>
    </row>
    <row r="795" spans="2:13" x14ac:dyDescent="0.25">
      <c r="B795" s="522" t="s">
        <v>1757</v>
      </c>
      <c r="C795" s="518"/>
      <c r="D795" s="518"/>
      <c r="E795" s="518"/>
      <c r="F795" s="518"/>
      <c r="G795" s="522"/>
      <c r="H795" s="518"/>
    </row>
    <row r="796" spans="2:13" x14ac:dyDescent="0.25">
      <c r="B796" s="518" t="s">
        <v>1754</v>
      </c>
      <c r="C796" s="518"/>
      <c r="D796" s="518"/>
      <c r="E796" s="518"/>
      <c r="F796" s="518"/>
      <c r="G796" s="518"/>
      <c r="H796" s="518"/>
    </row>
    <row r="797" spans="2:13" x14ac:dyDescent="0.25">
      <c r="B797" s="518"/>
      <c r="C797" s="518"/>
      <c r="D797" s="518"/>
      <c r="E797" s="518"/>
      <c r="F797" s="518"/>
      <c r="G797" s="518"/>
      <c r="H797" s="518"/>
    </row>
    <row r="798" spans="2:13" x14ac:dyDescent="0.25">
      <c r="B798" s="519" t="s">
        <v>608</v>
      </c>
      <c r="C798" s="519" t="s">
        <v>609</v>
      </c>
      <c r="D798" s="519" t="s">
        <v>1758</v>
      </c>
    </row>
    <row r="799" spans="2:13" x14ac:dyDescent="0.25">
      <c r="B799" s="518" t="s">
        <v>617</v>
      </c>
      <c r="C799" s="518"/>
      <c r="D799" s="377" t="s">
        <v>1759</v>
      </c>
      <c r="G799" s="518"/>
      <c r="H799" s="518"/>
      <c r="I799" s="377"/>
    </row>
    <row r="800" spans="2:13" ht="15.75" thickBot="1" x14ac:dyDescent="0.3"/>
    <row r="801" spans="2:13" ht="23.25" customHeight="1" thickBot="1" x14ac:dyDescent="0.3">
      <c r="B801" s="823" t="s">
        <v>357</v>
      </c>
      <c r="C801" s="824"/>
      <c r="D801" s="824"/>
      <c r="E801" s="824"/>
      <c r="F801" s="824"/>
      <c r="G801" s="824"/>
      <c r="H801" s="824"/>
      <c r="I801" s="824"/>
      <c r="J801" s="824"/>
      <c r="K801" s="825"/>
      <c r="M801" s="521" t="s">
        <v>19</v>
      </c>
    </row>
    <row r="802" spans="2:13" ht="18.75" x14ac:dyDescent="0.25">
      <c r="B802" s="514" t="s">
        <v>833</v>
      </c>
      <c r="C802" s="515"/>
      <c r="D802" s="516"/>
      <c r="E802" s="516"/>
      <c r="F802" s="516"/>
      <c r="G802" s="514"/>
      <c r="H802" s="514"/>
    </row>
    <row r="803" spans="2:13" x14ac:dyDescent="0.25">
      <c r="B803" s="517" t="s">
        <v>834</v>
      </c>
      <c r="C803" s="515"/>
      <c r="D803" s="516"/>
      <c r="E803" s="516"/>
      <c r="F803" s="516"/>
      <c r="G803" s="517"/>
      <c r="H803" s="517"/>
    </row>
    <row r="804" spans="2:13" x14ac:dyDescent="0.25">
      <c r="B804" s="518" t="s">
        <v>835</v>
      </c>
      <c r="C804" s="518"/>
      <c r="D804" s="518"/>
      <c r="E804" s="518"/>
      <c r="F804" s="518"/>
      <c r="G804" s="518"/>
      <c r="H804" s="518"/>
    </row>
    <row r="805" spans="2:13" x14ac:dyDescent="0.25">
      <c r="B805" s="522">
        <v>2069</v>
      </c>
      <c r="C805" s="518"/>
      <c r="D805" s="518"/>
      <c r="E805" s="518"/>
      <c r="F805" s="518"/>
      <c r="G805" s="522"/>
      <c r="H805" s="518"/>
    </row>
    <row r="806" spans="2:13" x14ac:dyDescent="0.25">
      <c r="B806" s="518" t="s">
        <v>357</v>
      </c>
      <c r="C806" s="518"/>
      <c r="D806" s="518"/>
      <c r="E806" s="518"/>
      <c r="F806" s="518"/>
      <c r="G806" s="518"/>
      <c r="H806" s="518"/>
    </row>
    <row r="807" spans="2:13" x14ac:dyDescent="0.25">
      <c r="B807" s="518"/>
      <c r="C807" s="518"/>
      <c r="D807" s="518"/>
      <c r="E807" s="518"/>
      <c r="F807" s="518"/>
      <c r="G807" s="518"/>
      <c r="H807" s="518"/>
    </row>
    <row r="808" spans="2:13" x14ac:dyDescent="0.25">
      <c r="B808" s="519" t="s">
        <v>608</v>
      </c>
      <c r="C808" s="519" t="s">
        <v>609</v>
      </c>
      <c r="D808" s="519" t="s">
        <v>836</v>
      </c>
    </row>
    <row r="809" spans="2:13" x14ac:dyDescent="0.25">
      <c r="B809" s="518" t="s">
        <v>617</v>
      </c>
      <c r="C809" s="518"/>
      <c r="D809" s="377" t="s">
        <v>837</v>
      </c>
      <c r="G809" s="518"/>
      <c r="H809" s="518"/>
      <c r="I809" s="377"/>
    </row>
    <row r="810" spans="2:13" ht="15.75" thickBot="1" x14ac:dyDescent="0.3"/>
    <row r="811" spans="2:13" ht="23.25" customHeight="1" thickBot="1" x14ac:dyDescent="0.3">
      <c r="B811" s="823" t="s">
        <v>1760</v>
      </c>
      <c r="C811" s="824"/>
      <c r="D811" s="824"/>
      <c r="E811" s="824"/>
      <c r="F811" s="824"/>
      <c r="G811" s="824"/>
      <c r="H811" s="824"/>
      <c r="I811" s="824"/>
      <c r="J811" s="824"/>
      <c r="K811" s="825"/>
      <c r="M811" s="521" t="s">
        <v>1491</v>
      </c>
    </row>
    <row r="812" spans="2:13" ht="18.75" x14ac:dyDescent="0.25">
      <c r="B812" s="514" t="s">
        <v>1761</v>
      </c>
      <c r="C812" s="515"/>
      <c r="D812" s="516"/>
      <c r="E812" s="516"/>
      <c r="F812" s="516"/>
      <c r="G812" s="514"/>
      <c r="H812" s="514"/>
    </row>
    <row r="813" spans="2:13" x14ac:dyDescent="0.25">
      <c r="B813" s="517" t="s">
        <v>1762</v>
      </c>
      <c r="C813" s="515"/>
      <c r="D813" s="516"/>
      <c r="E813" s="516"/>
      <c r="F813" s="516"/>
      <c r="G813" s="517"/>
      <c r="H813" s="517"/>
    </row>
    <row r="814" spans="2:13" x14ac:dyDescent="0.25">
      <c r="B814" s="518" t="s">
        <v>1763</v>
      </c>
      <c r="C814" s="518"/>
      <c r="D814" s="518"/>
      <c r="E814" s="518"/>
      <c r="F814" s="518"/>
      <c r="G814" s="518"/>
      <c r="H814" s="518"/>
    </row>
    <row r="815" spans="2:13" x14ac:dyDescent="0.25">
      <c r="B815" s="522" t="s">
        <v>1764</v>
      </c>
      <c r="C815" s="518"/>
      <c r="D815" s="518"/>
      <c r="E815" s="518"/>
      <c r="F815" s="518"/>
      <c r="G815" s="522"/>
      <c r="H815" s="518"/>
    </row>
    <row r="816" spans="2:13" x14ac:dyDescent="0.25">
      <c r="B816" s="518" t="s">
        <v>1760</v>
      </c>
      <c r="C816" s="518"/>
      <c r="D816" s="518"/>
      <c r="E816" s="518"/>
      <c r="F816" s="518"/>
      <c r="G816" s="518"/>
      <c r="H816" s="518"/>
    </row>
    <row r="817" spans="2:13" x14ac:dyDescent="0.25">
      <c r="B817" s="518"/>
      <c r="C817" s="518"/>
      <c r="D817" s="518"/>
      <c r="E817" s="518"/>
      <c r="F817" s="518"/>
      <c r="G817" s="518"/>
      <c r="H817" s="518"/>
    </row>
    <row r="818" spans="2:13" x14ac:dyDescent="0.25">
      <c r="B818" s="519" t="s">
        <v>608</v>
      </c>
      <c r="C818" s="519" t="s">
        <v>609</v>
      </c>
      <c r="D818" s="519" t="s">
        <v>1765</v>
      </c>
    </row>
    <row r="819" spans="2:13" x14ac:dyDescent="0.25">
      <c r="B819" s="518" t="s">
        <v>617</v>
      </c>
      <c r="C819" s="518"/>
      <c r="D819" s="377" t="s">
        <v>1766</v>
      </c>
      <c r="G819" s="518"/>
      <c r="H819" s="518"/>
      <c r="I819" s="377"/>
    </row>
    <row r="820" spans="2:13" ht="15.75" thickBot="1" x14ac:dyDescent="0.3"/>
    <row r="821" spans="2:13" ht="23.25" customHeight="1" thickBot="1" x14ac:dyDescent="0.3">
      <c r="B821" s="823" t="s">
        <v>358</v>
      </c>
      <c r="C821" s="824"/>
      <c r="D821" s="824"/>
      <c r="E821" s="824"/>
      <c r="F821" s="824"/>
      <c r="G821" s="824"/>
      <c r="H821" s="824"/>
      <c r="I821" s="824"/>
      <c r="J821" s="824"/>
      <c r="K821" s="825"/>
      <c r="M821" s="521" t="s">
        <v>20</v>
      </c>
    </row>
    <row r="822" spans="2:13" ht="18.75" x14ac:dyDescent="0.25">
      <c r="B822" s="514" t="s">
        <v>838</v>
      </c>
      <c r="C822" s="515"/>
      <c r="D822" s="516"/>
      <c r="E822" s="516"/>
      <c r="F822" s="516"/>
      <c r="G822" s="514" t="s">
        <v>839</v>
      </c>
      <c r="H822" s="514"/>
    </row>
    <row r="823" spans="2:13" x14ac:dyDescent="0.25">
      <c r="B823" s="517" t="s">
        <v>840</v>
      </c>
      <c r="C823" s="515"/>
      <c r="D823" s="516"/>
      <c r="E823" s="516"/>
      <c r="F823" s="516"/>
      <c r="G823" s="517" t="s">
        <v>840</v>
      </c>
      <c r="H823" s="517"/>
    </row>
    <row r="824" spans="2:13" x14ac:dyDescent="0.25">
      <c r="B824" s="518" t="s">
        <v>841</v>
      </c>
      <c r="C824" s="518"/>
      <c r="D824" s="518"/>
      <c r="E824" s="518"/>
      <c r="F824" s="518"/>
      <c r="G824" s="518" t="s">
        <v>842</v>
      </c>
      <c r="H824" s="518"/>
    </row>
    <row r="825" spans="2:13" x14ac:dyDescent="0.25">
      <c r="B825" s="522" t="s">
        <v>843</v>
      </c>
      <c r="C825" s="518"/>
      <c r="D825" s="518"/>
      <c r="E825" s="518"/>
      <c r="F825" s="518"/>
      <c r="G825" s="522" t="s">
        <v>844</v>
      </c>
      <c r="H825" s="518"/>
    </row>
    <row r="826" spans="2:13" x14ac:dyDescent="0.25">
      <c r="B826" s="518" t="s">
        <v>358</v>
      </c>
      <c r="C826" s="518"/>
      <c r="D826" s="518"/>
      <c r="E826" s="518"/>
      <c r="F826" s="518"/>
      <c r="G826" s="518" t="s">
        <v>358</v>
      </c>
      <c r="H826" s="518"/>
    </row>
    <row r="827" spans="2:13" x14ac:dyDescent="0.25">
      <c r="B827" s="518"/>
      <c r="C827" s="518"/>
      <c r="D827" s="518"/>
      <c r="E827" s="518"/>
      <c r="F827" s="518"/>
      <c r="G827" s="518"/>
      <c r="H827" s="518"/>
    </row>
    <row r="828" spans="2:13" x14ac:dyDescent="0.25">
      <c r="B828" s="519" t="s">
        <v>608</v>
      </c>
      <c r="C828" s="519" t="s">
        <v>609</v>
      </c>
      <c r="D828" s="519" t="s">
        <v>845</v>
      </c>
      <c r="G828" s="519" t="s">
        <v>608</v>
      </c>
      <c r="H828" s="519" t="s">
        <v>609</v>
      </c>
      <c r="I828" s="519" t="s">
        <v>846</v>
      </c>
    </row>
    <row r="829" spans="2:13" x14ac:dyDescent="0.25">
      <c r="B829" s="518" t="s">
        <v>617</v>
      </c>
      <c r="C829" s="518"/>
      <c r="D829" s="377" t="s">
        <v>1065</v>
      </c>
      <c r="G829" s="518" t="s">
        <v>617</v>
      </c>
      <c r="H829" s="518"/>
      <c r="I829" s="377" t="s">
        <v>847</v>
      </c>
    </row>
    <row r="830" spans="2:13" x14ac:dyDescent="0.25">
      <c r="B830" s="518"/>
      <c r="C830" s="518"/>
      <c r="D830" s="378" t="s">
        <v>2060</v>
      </c>
      <c r="G830" s="518"/>
      <c r="H830" s="518"/>
      <c r="I830" s="377"/>
    </row>
    <row r="832" spans="2:13" ht="18.75" x14ac:dyDescent="0.25">
      <c r="B832" s="514" t="s">
        <v>848</v>
      </c>
      <c r="C832" s="515"/>
      <c r="D832" s="516"/>
      <c r="E832" s="516"/>
      <c r="F832" s="516"/>
      <c r="G832" s="514" t="s">
        <v>849</v>
      </c>
      <c r="H832" s="514"/>
    </row>
    <row r="833" spans="2:13" x14ac:dyDescent="0.25">
      <c r="B833" s="517" t="s">
        <v>840</v>
      </c>
      <c r="C833" s="515"/>
      <c r="D833" s="516"/>
      <c r="E833" s="516"/>
      <c r="F833" s="516"/>
      <c r="G833" s="517" t="s">
        <v>840</v>
      </c>
      <c r="H833" s="517"/>
    </row>
    <row r="834" spans="2:13" x14ac:dyDescent="0.25">
      <c r="B834" s="518" t="s">
        <v>850</v>
      </c>
      <c r="C834" s="518"/>
      <c r="D834" s="518"/>
      <c r="E834" s="518"/>
      <c r="F834" s="518"/>
      <c r="G834" s="518" t="s">
        <v>851</v>
      </c>
      <c r="H834" s="518"/>
    </row>
    <row r="835" spans="2:13" x14ac:dyDescent="0.25">
      <c r="B835" s="522" t="s">
        <v>852</v>
      </c>
      <c r="C835" s="518"/>
      <c r="D835" s="518"/>
      <c r="E835" s="518"/>
      <c r="F835" s="518"/>
      <c r="G835" s="522" t="s">
        <v>853</v>
      </c>
      <c r="H835" s="518"/>
    </row>
    <row r="836" spans="2:13" x14ac:dyDescent="0.25">
      <c r="B836" s="518" t="s">
        <v>358</v>
      </c>
      <c r="C836" s="518"/>
      <c r="D836" s="518"/>
      <c r="E836" s="518"/>
      <c r="F836" s="518"/>
      <c r="G836" s="518" t="s">
        <v>358</v>
      </c>
      <c r="H836" s="518"/>
    </row>
    <row r="837" spans="2:13" x14ac:dyDescent="0.25">
      <c r="B837" s="518"/>
      <c r="C837" s="518"/>
      <c r="D837" s="518"/>
      <c r="E837" s="518"/>
      <c r="F837" s="518"/>
      <c r="G837" s="518"/>
      <c r="H837" s="518"/>
    </row>
    <row r="838" spans="2:13" x14ac:dyDescent="0.25">
      <c r="B838" s="519" t="s">
        <v>608</v>
      </c>
      <c r="C838" s="519" t="s">
        <v>609</v>
      </c>
      <c r="D838" s="519" t="s">
        <v>854</v>
      </c>
      <c r="G838" s="519" t="s">
        <v>608</v>
      </c>
      <c r="H838" s="519" t="s">
        <v>609</v>
      </c>
      <c r="I838" s="519" t="s">
        <v>855</v>
      </c>
    </row>
    <row r="839" spans="2:13" x14ac:dyDescent="0.25">
      <c r="B839" s="518" t="s">
        <v>617</v>
      </c>
      <c r="C839" s="518"/>
      <c r="D839" s="377" t="s">
        <v>856</v>
      </c>
      <c r="G839" s="518" t="s">
        <v>617</v>
      </c>
      <c r="H839" s="518"/>
      <c r="I839" s="377" t="s">
        <v>857</v>
      </c>
    </row>
    <row r="840" spans="2:13" ht="15.75" thickBot="1" x14ac:dyDescent="0.3"/>
    <row r="841" spans="2:13" ht="23.25" customHeight="1" thickBot="1" x14ac:dyDescent="0.3">
      <c r="B841" s="823" t="s">
        <v>1767</v>
      </c>
      <c r="C841" s="824"/>
      <c r="D841" s="824"/>
      <c r="E841" s="824"/>
      <c r="F841" s="824"/>
      <c r="G841" s="824"/>
      <c r="H841" s="824"/>
      <c r="I841" s="824"/>
      <c r="J841" s="824"/>
      <c r="K841" s="825"/>
      <c r="M841" s="521" t="s">
        <v>426</v>
      </c>
    </row>
    <row r="842" spans="2:13" ht="18.75" x14ac:dyDescent="0.25">
      <c r="B842" s="514" t="s">
        <v>1768</v>
      </c>
      <c r="C842" s="515"/>
      <c r="D842" s="516"/>
      <c r="E842" s="516"/>
      <c r="F842" s="516"/>
      <c r="G842" s="514" t="s">
        <v>1769</v>
      </c>
      <c r="H842" s="515"/>
      <c r="I842" s="516"/>
      <c r="J842" s="516"/>
      <c r="K842" s="516"/>
    </row>
    <row r="843" spans="2:13" x14ac:dyDescent="0.25">
      <c r="B843" s="517" t="s">
        <v>1770</v>
      </c>
      <c r="C843" s="515"/>
      <c r="D843" s="516"/>
      <c r="E843" s="516"/>
      <c r="F843" s="516"/>
      <c r="G843" s="517" t="s">
        <v>1770</v>
      </c>
      <c r="H843" s="515"/>
      <c r="I843" s="516"/>
      <c r="J843" s="516"/>
      <c r="K843" s="516"/>
    </row>
    <row r="844" spans="2:13" x14ac:dyDescent="0.25">
      <c r="B844" s="518" t="s">
        <v>1771</v>
      </c>
      <c r="C844" s="518"/>
      <c r="D844" s="518"/>
      <c r="E844" s="518"/>
      <c r="F844" s="518"/>
      <c r="G844" s="518" t="s">
        <v>1772</v>
      </c>
      <c r="H844" s="518"/>
      <c r="I844" s="518"/>
      <c r="J844" s="518"/>
      <c r="K844" s="518"/>
    </row>
    <row r="845" spans="2:13" x14ac:dyDescent="0.25">
      <c r="B845" s="522" t="s">
        <v>1773</v>
      </c>
      <c r="C845" s="518"/>
      <c r="D845" s="518"/>
      <c r="E845" s="518"/>
      <c r="F845" s="518"/>
      <c r="G845" s="522" t="s">
        <v>1774</v>
      </c>
      <c r="H845" s="518"/>
      <c r="I845" s="518"/>
      <c r="J845" s="518"/>
      <c r="K845" s="518"/>
    </row>
    <row r="846" spans="2:13" x14ac:dyDescent="0.25">
      <c r="B846" s="518" t="s">
        <v>1767</v>
      </c>
      <c r="C846" s="518"/>
      <c r="D846" s="518"/>
      <c r="E846" s="518"/>
      <c r="F846" s="518"/>
      <c r="G846" s="518" t="s">
        <v>1767</v>
      </c>
      <c r="H846" s="518"/>
      <c r="I846" s="518"/>
      <c r="J846" s="518"/>
      <c r="K846" s="518"/>
    </row>
    <row r="847" spans="2:13" x14ac:dyDescent="0.25">
      <c r="B847" s="518"/>
      <c r="C847" s="518"/>
      <c r="D847" s="518"/>
      <c r="E847" s="518"/>
      <c r="F847" s="518"/>
      <c r="G847" s="518"/>
      <c r="H847" s="518"/>
      <c r="I847" s="518"/>
      <c r="J847" s="518"/>
      <c r="K847" s="518"/>
    </row>
    <row r="848" spans="2:13" x14ac:dyDescent="0.25">
      <c r="B848" s="519" t="s">
        <v>608</v>
      </c>
      <c r="C848" s="519" t="s">
        <v>609</v>
      </c>
      <c r="D848" s="519" t="s">
        <v>1775</v>
      </c>
      <c r="G848" s="519" t="s">
        <v>608</v>
      </c>
      <c r="H848" s="519" t="s">
        <v>609</v>
      </c>
      <c r="I848" s="519" t="s">
        <v>1776</v>
      </c>
    </row>
    <row r="849" spans="2:13" x14ac:dyDescent="0.25">
      <c r="B849" s="518" t="s">
        <v>617</v>
      </c>
      <c r="C849" s="518"/>
      <c r="D849" s="377" t="s">
        <v>1777</v>
      </c>
      <c r="G849" s="518" t="s">
        <v>617</v>
      </c>
      <c r="H849" s="518"/>
      <c r="I849" s="377" t="s">
        <v>1777</v>
      </c>
    </row>
    <row r="850" spans="2:13" ht="15.75" thickBot="1" x14ac:dyDescent="0.3"/>
    <row r="851" spans="2:13" ht="23.25" customHeight="1" thickBot="1" x14ac:dyDescent="0.3">
      <c r="B851" s="823" t="s">
        <v>1778</v>
      </c>
      <c r="C851" s="824"/>
      <c r="D851" s="824"/>
      <c r="E851" s="824"/>
      <c r="F851" s="824"/>
      <c r="G851" s="824"/>
      <c r="H851" s="824"/>
      <c r="I851" s="824"/>
      <c r="J851" s="824"/>
      <c r="K851" s="825"/>
      <c r="M851" s="521" t="s">
        <v>1502</v>
      </c>
    </row>
    <row r="852" spans="2:13" ht="18.75" x14ac:dyDescent="0.25">
      <c r="B852" s="514" t="s">
        <v>1779</v>
      </c>
      <c r="C852" s="515"/>
      <c r="D852" s="516"/>
      <c r="E852" s="516"/>
      <c r="F852" s="516"/>
      <c r="G852" s="514" t="s">
        <v>1780</v>
      </c>
      <c r="H852" s="515"/>
      <c r="I852" s="516"/>
      <c r="J852" s="516"/>
      <c r="K852" s="516"/>
    </row>
    <row r="853" spans="2:13" x14ac:dyDescent="0.25">
      <c r="B853" s="517" t="s">
        <v>1781</v>
      </c>
      <c r="C853" s="515"/>
      <c r="D853" s="516"/>
      <c r="E853" s="516"/>
      <c r="F853" s="516"/>
      <c r="G853" s="517" t="s">
        <v>1781</v>
      </c>
      <c r="H853" s="515"/>
      <c r="I853" s="516"/>
      <c r="J853" s="516"/>
      <c r="K853" s="516"/>
    </row>
    <row r="854" spans="2:13" x14ac:dyDescent="0.25">
      <c r="B854" s="518" t="s">
        <v>1782</v>
      </c>
      <c r="C854" s="518"/>
      <c r="D854" s="518"/>
      <c r="E854" s="518"/>
      <c r="F854" s="518"/>
      <c r="G854" s="518" t="s">
        <v>1783</v>
      </c>
      <c r="H854" s="518"/>
      <c r="I854" s="518"/>
      <c r="J854" s="518"/>
      <c r="K854" s="518"/>
    </row>
    <row r="855" spans="2:13" x14ac:dyDescent="0.25">
      <c r="B855" s="522" t="s">
        <v>1784</v>
      </c>
      <c r="C855" s="518"/>
      <c r="D855" s="518"/>
      <c r="E855" s="518"/>
      <c r="F855" s="518"/>
      <c r="G855" s="522" t="s">
        <v>1785</v>
      </c>
      <c r="H855" s="518"/>
      <c r="I855" s="518"/>
      <c r="J855" s="518"/>
      <c r="K855" s="518"/>
    </row>
    <row r="856" spans="2:13" x14ac:dyDescent="0.25">
      <c r="B856" s="518" t="s">
        <v>1778</v>
      </c>
      <c r="C856" s="518"/>
      <c r="D856" s="518"/>
      <c r="E856" s="518"/>
      <c r="F856" s="518"/>
      <c r="G856" s="518" t="s">
        <v>1778</v>
      </c>
      <c r="H856" s="518"/>
      <c r="I856" s="518"/>
      <c r="J856" s="518"/>
      <c r="K856" s="518"/>
    </row>
    <row r="857" spans="2:13" x14ac:dyDescent="0.25">
      <c r="B857" s="518"/>
      <c r="C857" s="518"/>
      <c r="D857" s="518"/>
      <c r="E857" s="518"/>
      <c r="F857" s="518"/>
      <c r="G857" s="518"/>
      <c r="H857" s="518"/>
      <c r="I857" s="518"/>
      <c r="J857" s="518"/>
      <c r="K857" s="518"/>
    </row>
    <row r="858" spans="2:13" x14ac:dyDescent="0.25">
      <c r="B858" s="519" t="s">
        <v>608</v>
      </c>
      <c r="C858" s="519" t="s">
        <v>609</v>
      </c>
      <c r="D858" s="519" t="s">
        <v>1786</v>
      </c>
      <c r="G858" s="519" t="s">
        <v>608</v>
      </c>
      <c r="H858" s="519" t="s">
        <v>609</v>
      </c>
      <c r="I858" s="519" t="s">
        <v>1787</v>
      </c>
    </row>
    <row r="859" spans="2:13" x14ac:dyDescent="0.25">
      <c r="B859" s="518" t="s">
        <v>617</v>
      </c>
      <c r="C859" s="518"/>
      <c r="D859" s="377" t="s">
        <v>1788</v>
      </c>
      <c r="G859" s="518" t="s">
        <v>617</v>
      </c>
      <c r="H859" s="518"/>
      <c r="I859" s="377" t="s">
        <v>1789</v>
      </c>
    </row>
    <row r="860" spans="2:13" ht="15.75" thickBot="1" x14ac:dyDescent="0.3"/>
    <row r="861" spans="2:13" ht="23.25" customHeight="1" thickBot="1" x14ac:dyDescent="0.3">
      <c r="B861" s="823" t="s">
        <v>1790</v>
      </c>
      <c r="C861" s="824"/>
      <c r="D861" s="824"/>
      <c r="E861" s="824"/>
      <c r="F861" s="824"/>
      <c r="G861" s="824"/>
      <c r="H861" s="824"/>
      <c r="I861" s="824"/>
      <c r="J861" s="824"/>
      <c r="K861" s="825"/>
      <c r="M861" s="521" t="s">
        <v>1506</v>
      </c>
    </row>
    <row r="862" spans="2:13" ht="18.75" x14ac:dyDescent="0.25">
      <c r="B862" s="514" t="s">
        <v>1791</v>
      </c>
      <c r="C862" s="515"/>
      <c r="D862" s="516"/>
      <c r="E862" s="516"/>
      <c r="F862" s="516"/>
      <c r="G862" s="514"/>
      <c r="H862" s="514"/>
    </row>
    <row r="863" spans="2:13" x14ac:dyDescent="0.25">
      <c r="B863" s="517" t="s">
        <v>1792</v>
      </c>
      <c r="C863" s="515"/>
      <c r="D863" s="516"/>
      <c r="E863" s="516"/>
      <c r="F863" s="516"/>
      <c r="G863" s="517"/>
      <c r="H863" s="517"/>
    </row>
    <row r="864" spans="2:13" x14ac:dyDescent="0.25">
      <c r="B864" s="518" t="s">
        <v>1793</v>
      </c>
      <c r="C864" s="518"/>
      <c r="D864" s="518"/>
      <c r="E864" s="518"/>
      <c r="F864" s="518"/>
      <c r="G864" s="518"/>
      <c r="H864" s="518"/>
    </row>
    <row r="865" spans="2:13" x14ac:dyDescent="0.25">
      <c r="B865" s="522" t="s">
        <v>1794</v>
      </c>
      <c r="C865" s="518"/>
      <c r="D865" s="518"/>
      <c r="E865" s="518"/>
      <c r="F865" s="518"/>
      <c r="G865" s="522"/>
      <c r="H865" s="518"/>
    </row>
    <row r="866" spans="2:13" x14ac:dyDescent="0.25">
      <c r="B866" s="518" t="s">
        <v>1790</v>
      </c>
      <c r="C866" s="518"/>
      <c r="D866" s="518"/>
      <c r="E866" s="518"/>
      <c r="F866" s="518"/>
      <c r="G866" s="518"/>
      <c r="H866" s="518"/>
    </row>
    <row r="867" spans="2:13" x14ac:dyDescent="0.25">
      <c r="B867" s="518"/>
      <c r="C867" s="518"/>
      <c r="D867" s="518"/>
      <c r="E867" s="518"/>
      <c r="F867" s="518"/>
      <c r="G867" s="518"/>
      <c r="H867" s="518"/>
    </row>
    <row r="868" spans="2:13" x14ac:dyDescent="0.25">
      <c r="B868" s="519" t="s">
        <v>608</v>
      </c>
      <c r="C868" s="519" t="s">
        <v>609</v>
      </c>
      <c r="D868" s="519" t="s">
        <v>1795</v>
      </c>
    </row>
    <row r="869" spans="2:13" x14ac:dyDescent="0.25">
      <c r="B869" s="518" t="s">
        <v>617</v>
      </c>
      <c r="C869" s="518"/>
      <c r="D869" s="377" t="s">
        <v>1796</v>
      </c>
      <c r="G869" s="518"/>
      <c r="H869" s="518"/>
      <c r="I869" s="377"/>
    </row>
    <row r="870" spans="2:13" ht="15.75" thickBot="1" x14ac:dyDescent="0.3"/>
    <row r="871" spans="2:13" ht="23.25" customHeight="1" thickBot="1" x14ac:dyDescent="0.3">
      <c r="B871" s="823" t="s">
        <v>1797</v>
      </c>
      <c r="C871" s="824"/>
      <c r="D871" s="824"/>
      <c r="E871" s="824"/>
      <c r="F871" s="824"/>
      <c r="G871" s="824"/>
      <c r="H871" s="824"/>
      <c r="I871" s="824"/>
      <c r="J871" s="824"/>
      <c r="K871" s="825"/>
      <c r="M871" s="521" t="s">
        <v>1509</v>
      </c>
    </row>
    <row r="872" spans="2:13" ht="18.75" x14ac:dyDescent="0.25">
      <c r="B872" s="514" t="s">
        <v>1798</v>
      </c>
      <c r="C872" s="515"/>
      <c r="D872" s="516"/>
      <c r="E872" s="516"/>
      <c r="F872" s="516"/>
      <c r="G872" s="514"/>
      <c r="H872" s="514"/>
    </row>
    <row r="873" spans="2:13" x14ac:dyDescent="0.25">
      <c r="B873" s="517" t="s">
        <v>1792</v>
      </c>
      <c r="C873" s="515"/>
      <c r="D873" s="516"/>
      <c r="E873" s="516"/>
      <c r="F873" s="516"/>
      <c r="G873" s="517"/>
      <c r="H873" s="517"/>
    </row>
    <row r="874" spans="2:13" x14ac:dyDescent="0.25">
      <c r="B874" s="518" t="s">
        <v>1799</v>
      </c>
      <c r="C874" s="518"/>
      <c r="D874" s="518"/>
      <c r="E874" s="518"/>
      <c r="F874" s="518"/>
      <c r="G874" s="518"/>
      <c r="H874" s="518"/>
    </row>
    <row r="875" spans="2:13" x14ac:dyDescent="0.25">
      <c r="B875" s="522" t="s">
        <v>1800</v>
      </c>
      <c r="C875" s="518"/>
      <c r="D875" s="518"/>
      <c r="E875" s="518"/>
      <c r="F875" s="518"/>
      <c r="G875" s="522"/>
      <c r="H875" s="518"/>
    </row>
    <row r="876" spans="2:13" x14ac:dyDescent="0.25">
      <c r="B876" s="518" t="s">
        <v>1797</v>
      </c>
      <c r="C876" s="518"/>
      <c r="D876" s="518"/>
      <c r="E876" s="518"/>
      <c r="F876" s="518"/>
      <c r="G876" s="518"/>
      <c r="H876" s="518"/>
    </row>
    <row r="877" spans="2:13" x14ac:dyDescent="0.25">
      <c r="B877" s="518"/>
      <c r="C877" s="518"/>
      <c r="D877" s="518"/>
      <c r="E877" s="518"/>
      <c r="F877" s="518"/>
      <c r="G877" s="518"/>
      <c r="H877" s="518"/>
    </row>
    <row r="878" spans="2:13" x14ac:dyDescent="0.25">
      <c r="B878" s="519" t="s">
        <v>608</v>
      </c>
      <c r="C878" s="519" t="s">
        <v>609</v>
      </c>
      <c r="D878" s="519" t="s">
        <v>1801</v>
      </c>
    </row>
    <row r="879" spans="2:13" x14ac:dyDescent="0.25">
      <c r="B879" s="518" t="s">
        <v>617</v>
      </c>
      <c r="C879" s="518"/>
      <c r="D879" s="377" t="s">
        <v>1802</v>
      </c>
      <c r="G879" s="518"/>
      <c r="H879" s="518"/>
      <c r="I879" s="377"/>
    </row>
    <row r="880" spans="2:13" ht="15.75" thickBot="1" x14ac:dyDescent="0.3"/>
    <row r="881" spans="2:13" ht="23.25" customHeight="1" thickBot="1" x14ac:dyDescent="0.3">
      <c r="B881" s="823" t="s">
        <v>858</v>
      </c>
      <c r="C881" s="824"/>
      <c r="D881" s="824"/>
      <c r="E881" s="824"/>
      <c r="F881" s="824"/>
      <c r="G881" s="824"/>
      <c r="H881" s="824"/>
      <c r="I881" s="824"/>
      <c r="J881" s="824"/>
      <c r="K881" s="825"/>
      <c r="M881" s="521" t="s">
        <v>21</v>
      </c>
    </row>
    <row r="882" spans="2:13" ht="18.75" x14ac:dyDescent="0.25">
      <c r="B882" s="514" t="s">
        <v>859</v>
      </c>
      <c r="C882" s="515"/>
      <c r="D882" s="516"/>
      <c r="E882" s="516"/>
      <c r="F882" s="516"/>
      <c r="G882" s="514" t="s">
        <v>860</v>
      </c>
      <c r="H882" s="515"/>
      <c r="I882" s="516"/>
      <c r="J882" s="516"/>
      <c r="K882" s="516"/>
    </row>
    <row r="883" spans="2:13" x14ac:dyDescent="0.25">
      <c r="B883" s="517" t="s">
        <v>128</v>
      </c>
      <c r="C883" s="515"/>
      <c r="D883" s="516"/>
      <c r="E883" s="516"/>
      <c r="F883" s="516"/>
      <c r="G883" s="517" t="s">
        <v>128</v>
      </c>
      <c r="H883" s="515"/>
      <c r="I883" s="516"/>
      <c r="J883" s="516"/>
      <c r="K883" s="516"/>
    </row>
    <row r="884" spans="2:13" x14ac:dyDescent="0.25">
      <c r="B884" s="518" t="s">
        <v>1099</v>
      </c>
      <c r="C884" s="518"/>
      <c r="D884" s="518"/>
      <c r="E884" s="518"/>
      <c r="F884" s="518"/>
      <c r="G884" s="518" t="s">
        <v>861</v>
      </c>
      <c r="H884" s="518"/>
      <c r="I884" s="518"/>
      <c r="J884" s="518"/>
      <c r="K884" s="518"/>
    </row>
    <row r="885" spans="2:13" x14ac:dyDescent="0.25">
      <c r="B885" s="522" t="s">
        <v>1102</v>
      </c>
      <c r="C885" s="518"/>
      <c r="D885" s="518"/>
      <c r="E885" s="518"/>
      <c r="F885" s="518"/>
      <c r="G885" s="522" t="s">
        <v>862</v>
      </c>
      <c r="H885" s="518"/>
      <c r="I885" s="518"/>
      <c r="J885" s="518"/>
      <c r="K885" s="518"/>
    </row>
    <row r="886" spans="2:13" x14ac:dyDescent="0.25">
      <c r="B886" s="518" t="s">
        <v>858</v>
      </c>
      <c r="C886" s="518"/>
      <c r="D886" s="518"/>
      <c r="E886" s="518"/>
      <c r="F886" s="518"/>
      <c r="G886" s="518" t="s">
        <v>858</v>
      </c>
      <c r="H886" s="518"/>
      <c r="I886" s="518"/>
      <c r="J886" s="518"/>
      <c r="K886" s="518"/>
    </row>
    <row r="887" spans="2:13" x14ac:dyDescent="0.25">
      <c r="B887" s="518"/>
      <c r="C887" s="518"/>
      <c r="D887" s="518"/>
      <c r="E887" s="518"/>
      <c r="F887" s="518"/>
      <c r="G887" s="518"/>
      <c r="H887" s="518"/>
      <c r="I887" s="518"/>
      <c r="J887" s="518"/>
      <c r="K887" s="518"/>
    </row>
    <row r="888" spans="2:13" x14ac:dyDescent="0.25">
      <c r="B888" s="519" t="s">
        <v>608</v>
      </c>
      <c r="C888" s="519" t="s">
        <v>609</v>
      </c>
      <c r="D888" s="519" t="s">
        <v>1100</v>
      </c>
      <c r="G888" s="519" t="s">
        <v>608</v>
      </c>
      <c r="H888" s="519" t="s">
        <v>609</v>
      </c>
      <c r="I888" s="519" t="s">
        <v>863</v>
      </c>
    </row>
    <row r="889" spans="2:13" x14ac:dyDescent="0.25">
      <c r="B889" s="518" t="s">
        <v>617</v>
      </c>
      <c r="C889" s="518"/>
      <c r="D889" s="377" t="s">
        <v>1103</v>
      </c>
      <c r="G889" s="518" t="s">
        <v>617</v>
      </c>
      <c r="H889" s="518"/>
      <c r="I889" s="377" t="s">
        <v>864</v>
      </c>
    </row>
    <row r="890" spans="2:13" ht="15.75" thickBot="1" x14ac:dyDescent="0.3">
      <c r="D890" s="533" t="s">
        <v>1104</v>
      </c>
      <c r="E890" s="533"/>
      <c r="F890" s="533"/>
    </row>
    <row r="891" spans="2:13" ht="23.25" customHeight="1" thickBot="1" x14ac:dyDescent="0.3">
      <c r="B891" s="823" t="s">
        <v>86</v>
      </c>
      <c r="C891" s="824"/>
      <c r="D891" s="824"/>
      <c r="E891" s="824"/>
      <c r="F891" s="824"/>
      <c r="G891" s="824"/>
      <c r="H891" s="824"/>
      <c r="I891" s="824"/>
      <c r="J891" s="824"/>
      <c r="K891" s="825"/>
      <c r="M891" s="521" t="s">
        <v>22</v>
      </c>
    </row>
    <row r="892" spans="2:13" ht="18.75" x14ac:dyDescent="0.25">
      <c r="B892" s="514" t="s">
        <v>865</v>
      </c>
      <c r="C892" s="515"/>
      <c r="D892" s="516"/>
      <c r="E892" s="516"/>
      <c r="F892" s="516"/>
      <c r="G892" s="514"/>
      <c r="H892" s="514"/>
    </row>
    <row r="893" spans="2:13" x14ac:dyDescent="0.25">
      <c r="B893" s="517" t="s">
        <v>866</v>
      </c>
      <c r="C893" s="515"/>
      <c r="D893" s="516"/>
      <c r="E893" s="516"/>
      <c r="F893" s="516"/>
      <c r="G893" s="517"/>
      <c r="H893" s="517"/>
    </row>
    <row r="894" spans="2:13" x14ac:dyDescent="0.25">
      <c r="B894" s="518" t="s">
        <v>867</v>
      </c>
      <c r="C894" s="518"/>
      <c r="D894" s="518"/>
      <c r="E894" s="518"/>
      <c r="F894" s="518"/>
      <c r="G894" s="518"/>
      <c r="H894" s="518"/>
    </row>
    <row r="895" spans="2:13" x14ac:dyDescent="0.25">
      <c r="B895" s="522" t="s">
        <v>868</v>
      </c>
      <c r="C895" s="518"/>
      <c r="D895" s="518"/>
      <c r="E895" s="518"/>
      <c r="F895" s="518"/>
      <c r="G895" s="522"/>
      <c r="H895" s="518"/>
    </row>
    <row r="896" spans="2:13" x14ac:dyDescent="0.25">
      <c r="B896" s="518" t="s">
        <v>86</v>
      </c>
      <c r="C896" s="518"/>
      <c r="D896" s="518"/>
      <c r="E896" s="518"/>
      <c r="F896" s="518"/>
      <c r="G896" s="518"/>
      <c r="H896" s="518"/>
    </row>
    <row r="897" spans="2:13" x14ac:dyDescent="0.25">
      <c r="B897" s="518"/>
      <c r="C897" s="518"/>
      <c r="D897" s="518"/>
      <c r="E897" s="518"/>
      <c r="F897" s="518"/>
      <c r="G897" s="518"/>
      <c r="H897" s="518"/>
    </row>
    <row r="898" spans="2:13" x14ac:dyDescent="0.25">
      <c r="B898" s="519" t="s">
        <v>608</v>
      </c>
      <c r="C898" s="519" t="s">
        <v>609</v>
      </c>
      <c r="D898" s="519" t="s">
        <v>869</v>
      </c>
    </row>
    <row r="899" spans="2:13" x14ac:dyDescent="0.25">
      <c r="B899" s="518" t="s">
        <v>617</v>
      </c>
      <c r="C899" s="518"/>
      <c r="D899" s="377" t="s">
        <v>870</v>
      </c>
      <c r="G899" s="518"/>
      <c r="H899" s="518"/>
      <c r="I899" s="377"/>
    </row>
    <row r="900" spans="2:13" ht="15.75" thickBot="1" x14ac:dyDescent="0.3"/>
    <row r="901" spans="2:13" ht="23.25" customHeight="1" thickBot="1" x14ac:dyDescent="0.3">
      <c r="B901" s="823" t="s">
        <v>871</v>
      </c>
      <c r="C901" s="824"/>
      <c r="D901" s="824"/>
      <c r="E901" s="824"/>
      <c r="F901" s="824"/>
      <c r="G901" s="824"/>
      <c r="H901" s="824"/>
      <c r="I901" s="824"/>
      <c r="J901" s="824"/>
      <c r="K901" s="825"/>
      <c r="M901" s="521" t="s">
        <v>33</v>
      </c>
    </row>
    <row r="902" spans="2:13" ht="18.75" x14ac:dyDescent="0.25">
      <c r="B902" s="514" t="s">
        <v>872</v>
      </c>
      <c r="C902" s="515"/>
      <c r="D902" s="516"/>
      <c r="E902" s="516"/>
      <c r="F902" s="516"/>
      <c r="G902" s="514" t="s">
        <v>873</v>
      </c>
      <c r="H902" s="514"/>
    </row>
    <row r="903" spans="2:13" x14ac:dyDescent="0.25">
      <c r="B903" s="517" t="s">
        <v>874</v>
      </c>
      <c r="C903" s="515"/>
      <c r="D903" s="516"/>
      <c r="E903" s="516"/>
      <c r="F903" s="516"/>
      <c r="G903" s="517" t="s">
        <v>874</v>
      </c>
      <c r="H903" s="517"/>
    </row>
    <row r="904" spans="2:13" x14ac:dyDescent="0.25">
      <c r="B904" s="518" t="s">
        <v>875</v>
      </c>
      <c r="C904" s="518"/>
      <c r="D904" s="518"/>
      <c r="E904" s="518"/>
      <c r="F904" s="518"/>
      <c r="G904" s="518" t="s">
        <v>876</v>
      </c>
      <c r="H904" s="518"/>
    </row>
    <row r="905" spans="2:13" x14ac:dyDescent="0.25">
      <c r="B905" s="522" t="s">
        <v>877</v>
      </c>
      <c r="C905" s="518"/>
      <c r="D905" s="518"/>
      <c r="E905" s="518"/>
      <c r="F905" s="518"/>
      <c r="G905" s="522" t="s">
        <v>878</v>
      </c>
      <c r="H905" s="518"/>
    </row>
    <row r="906" spans="2:13" x14ac:dyDescent="0.25">
      <c r="B906" s="518" t="s">
        <v>871</v>
      </c>
      <c r="C906" s="518"/>
      <c r="D906" s="518"/>
      <c r="E906" s="518"/>
      <c r="F906" s="518"/>
      <c r="G906" s="518" t="s">
        <v>871</v>
      </c>
      <c r="H906" s="518"/>
    </row>
    <row r="907" spans="2:13" x14ac:dyDescent="0.25">
      <c r="B907" s="518"/>
      <c r="C907" s="518"/>
      <c r="D907" s="518"/>
      <c r="E907" s="518"/>
      <c r="F907" s="518"/>
      <c r="G907" s="518"/>
      <c r="H907" s="518"/>
    </row>
    <row r="908" spans="2:13" x14ac:dyDescent="0.25">
      <c r="B908" s="519" t="s">
        <v>608</v>
      </c>
      <c r="C908" s="519" t="s">
        <v>609</v>
      </c>
      <c r="D908" s="519" t="s">
        <v>879</v>
      </c>
      <c r="G908" s="519" t="s">
        <v>608</v>
      </c>
      <c r="H908" s="519" t="s">
        <v>609</v>
      </c>
      <c r="I908" s="519" t="s">
        <v>880</v>
      </c>
    </row>
    <row r="909" spans="2:13" x14ac:dyDescent="0.25">
      <c r="B909" s="518" t="s">
        <v>617</v>
      </c>
      <c r="C909" s="518"/>
      <c r="D909" s="372" t="s">
        <v>2066</v>
      </c>
      <c r="G909" s="518" t="s">
        <v>617</v>
      </c>
      <c r="H909" s="518"/>
      <c r="I909" s="372" t="s">
        <v>2066</v>
      </c>
    </row>
    <row r="910" spans="2:13" ht="15.75" thickBot="1" x14ac:dyDescent="0.3"/>
    <row r="911" spans="2:13" ht="23.25" customHeight="1" thickBot="1" x14ac:dyDescent="0.3">
      <c r="B911" s="823" t="s">
        <v>1803</v>
      </c>
      <c r="C911" s="824"/>
      <c r="D911" s="824"/>
      <c r="E911" s="824"/>
      <c r="F911" s="824"/>
      <c r="G911" s="824"/>
      <c r="H911" s="824"/>
      <c r="I911" s="824"/>
      <c r="J911" s="824"/>
      <c r="K911" s="825"/>
      <c r="M911" s="521" t="s">
        <v>585</v>
      </c>
    </row>
    <row r="912" spans="2:13" ht="18.75" x14ac:dyDescent="0.25">
      <c r="B912" s="514" t="s">
        <v>1804</v>
      </c>
      <c r="C912" s="515"/>
      <c r="D912" s="516"/>
      <c r="E912" s="516"/>
      <c r="F912" s="516"/>
      <c r="G912" s="514"/>
      <c r="H912" s="514"/>
    </row>
    <row r="913" spans="2:13" x14ac:dyDescent="0.25">
      <c r="B913" s="517" t="s">
        <v>1805</v>
      </c>
      <c r="C913" s="515"/>
      <c r="D913" s="516"/>
      <c r="E913" s="516"/>
      <c r="F913" s="516"/>
      <c r="G913" s="517"/>
      <c r="H913" s="517"/>
    </row>
    <row r="914" spans="2:13" x14ac:dyDescent="0.25">
      <c r="B914" s="518" t="s">
        <v>1806</v>
      </c>
      <c r="C914" s="518"/>
      <c r="D914" s="518"/>
      <c r="E914" s="518"/>
      <c r="F914" s="518"/>
      <c r="G914" s="518"/>
      <c r="H914" s="518"/>
    </row>
    <row r="915" spans="2:13" x14ac:dyDescent="0.25">
      <c r="B915" s="522">
        <v>37564</v>
      </c>
      <c r="C915" s="518"/>
      <c r="D915" s="518"/>
      <c r="E915" s="518"/>
      <c r="F915" s="518"/>
      <c r="G915" s="522"/>
      <c r="H915" s="518"/>
    </row>
    <row r="916" spans="2:13" x14ac:dyDescent="0.25">
      <c r="B916" s="518" t="s">
        <v>1803</v>
      </c>
      <c r="C916" s="518"/>
      <c r="D916" s="518"/>
      <c r="E916" s="518"/>
      <c r="F916" s="518"/>
      <c r="G916" s="518"/>
      <c r="H916" s="518"/>
    </row>
    <row r="917" spans="2:13" x14ac:dyDescent="0.25">
      <c r="B917" s="518"/>
      <c r="C917" s="518"/>
      <c r="D917" s="518"/>
      <c r="E917" s="518"/>
      <c r="F917" s="518"/>
      <c r="G917" s="518"/>
      <c r="H917" s="518"/>
    </row>
    <row r="918" spans="2:13" x14ac:dyDescent="0.25">
      <c r="B918" s="519" t="s">
        <v>608</v>
      </c>
      <c r="C918" s="519" t="s">
        <v>609</v>
      </c>
      <c r="D918" s="519" t="s">
        <v>1807</v>
      </c>
    </row>
    <row r="919" spans="2:13" x14ac:dyDescent="0.25">
      <c r="B919" s="518" t="s">
        <v>617</v>
      </c>
      <c r="C919" s="518"/>
      <c r="D919" s="377" t="s">
        <v>1808</v>
      </c>
      <c r="G919" s="518"/>
      <c r="H919" s="518"/>
      <c r="I919" s="377"/>
    </row>
    <row r="920" spans="2:13" ht="15.75" thickBot="1" x14ac:dyDescent="0.3"/>
    <row r="921" spans="2:13" ht="23.25" customHeight="1" thickBot="1" x14ac:dyDescent="0.3">
      <c r="B921" s="823" t="s">
        <v>576</v>
      </c>
      <c r="C921" s="824"/>
      <c r="D921" s="824"/>
      <c r="E921" s="824"/>
      <c r="F921" s="824"/>
      <c r="G921" s="824"/>
      <c r="H921" s="824"/>
      <c r="I921" s="824"/>
      <c r="J921" s="824"/>
      <c r="K921" s="825"/>
      <c r="M921" s="521" t="s">
        <v>569</v>
      </c>
    </row>
    <row r="922" spans="2:13" ht="18.75" x14ac:dyDescent="0.25">
      <c r="B922" s="514" t="s">
        <v>881</v>
      </c>
      <c r="C922" s="515"/>
      <c r="D922" s="516"/>
      <c r="E922" s="516"/>
      <c r="F922" s="516"/>
      <c r="G922" s="514"/>
      <c r="H922" s="514"/>
    </row>
    <row r="923" spans="2:13" x14ac:dyDescent="0.25">
      <c r="B923" s="517" t="s">
        <v>882</v>
      </c>
      <c r="C923" s="515"/>
      <c r="D923" s="516"/>
      <c r="E923" s="516"/>
      <c r="F923" s="516"/>
      <c r="G923" s="517"/>
      <c r="H923" s="517"/>
    </row>
    <row r="924" spans="2:13" x14ac:dyDescent="0.25">
      <c r="B924" s="518" t="s">
        <v>883</v>
      </c>
      <c r="C924" s="518"/>
      <c r="D924" s="518"/>
      <c r="E924" s="518"/>
      <c r="F924" s="518"/>
      <c r="G924" s="518"/>
      <c r="H924" s="518"/>
    </row>
    <row r="925" spans="2:13" x14ac:dyDescent="0.25">
      <c r="B925" s="522" t="s">
        <v>884</v>
      </c>
      <c r="C925" s="518"/>
      <c r="D925" s="518"/>
      <c r="E925" s="518"/>
      <c r="F925" s="518"/>
      <c r="G925" s="522"/>
      <c r="H925" s="518"/>
    </row>
    <row r="926" spans="2:13" x14ac:dyDescent="0.25">
      <c r="B926" s="518" t="s">
        <v>576</v>
      </c>
      <c r="C926" s="518"/>
      <c r="D926" s="518"/>
      <c r="E926" s="518"/>
      <c r="F926" s="518"/>
      <c r="G926" s="518"/>
      <c r="H926" s="518"/>
    </row>
    <row r="927" spans="2:13" x14ac:dyDescent="0.25">
      <c r="B927" s="518"/>
      <c r="C927" s="518"/>
      <c r="D927" s="518"/>
      <c r="E927" s="518"/>
      <c r="F927" s="518"/>
      <c r="G927" s="518"/>
      <c r="H927" s="518"/>
    </row>
    <row r="928" spans="2:13" x14ac:dyDescent="0.25">
      <c r="B928" s="519" t="s">
        <v>608</v>
      </c>
      <c r="C928" s="519" t="s">
        <v>609</v>
      </c>
      <c r="D928" s="519" t="s">
        <v>885</v>
      </c>
    </row>
    <row r="929" spans="2:13" x14ac:dyDescent="0.25">
      <c r="B929" s="518" t="s">
        <v>617</v>
      </c>
      <c r="C929" s="518"/>
      <c r="D929" s="377" t="s">
        <v>886</v>
      </c>
      <c r="G929" s="518"/>
      <c r="H929" s="518"/>
      <c r="I929" s="377"/>
    </row>
    <row r="930" spans="2:13" ht="15.75" thickBot="1" x14ac:dyDescent="0.3"/>
    <row r="931" spans="2:13" ht="23.25" customHeight="1" thickBot="1" x14ac:dyDescent="0.3">
      <c r="B931" s="823" t="s">
        <v>577</v>
      </c>
      <c r="C931" s="824"/>
      <c r="D931" s="824"/>
      <c r="E931" s="824"/>
      <c r="F931" s="824"/>
      <c r="G931" s="824"/>
      <c r="H931" s="824"/>
      <c r="I931" s="824"/>
      <c r="J931" s="824"/>
      <c r="K931" s="825"/>
      <c r="M931" s="521" t="s">
        <v>562</v>
      </c>
    </row>
    <row r="932" spans="2:13" ht="18.75" x14ac:dyDescent="0.25">
      <c r="B932" s="514" t="s">
        <v>887</v>
      </c>
      <c r="C932" s="515"/>
      <c r="D932" s="516"/>
      <c r="E932" s="516"/>
      <c r="F932" s="516"/>
      <c r="G932" s="514" t="s">
        <v>1058</v>
      </c>
      <c r="H932" s="515"/>
      <c r="I932" s="516"/>
    </row>
    <row r="933" spans="2:13" x14ac:dyDescent="0.25">
      <c r="B933" s="517" t="s">
        <v>888</v>
      </c>
      <c r="C933" s="515"/>
      <c r="D933" s="516"/>
      <c r="E933" s="516"/>
      <c r="F933" s="516"/>
      <c r="G933" s="517" t="s">
        <v>1809</v>
      </c>
      <c r="H933" s="515"/>
      <c r="I933" s="516"/>
    </row>
    <row r="934" spans="2:13" x14ac:dyDescent="0.25">
      <c r="B934" s="518" t="s">
        <v>889</v>
      </c>
      <c r="C934" s="518"/>
      <c r="D934" s="518"/>
      <c r="E934" s="518"/>
      <c r="F934" s="518"/>
      <c r="G934" s="518"/>
      <c r="H934" s="518"/>
    </row>
    <row r="935" spans="2:13" x14ac:dyDescent="0.25">
      <c r="B935" s="522" t="s">
        <v>890</v>
      </c>
      <c r="C935" s="518"/>
      <c r="D935" s="518"/>
      <c r="E935" s="518"/>
      <c r="F935" s="518"/>
      <c r="G935" s="522"/>
      <c r="H935" s="518"/>
    </row>
    <row r="936" spans="2:13" x14ac:dyDescent="0.25">
      <c r="B936" s="518" t="s">
        <v>577</v>
      </c>
      <c r="C936" s="518"/>
      <c r="D936" s="518"/>
      <c r="E936" s="518"/>
      <c r="F936" s="518"/>
      <c r="G936" s="518"/>
      <c r="H936" s="518"/>
    </row>
    <row r="937" spans="2:13" x14ac:dyDescent="0.25">
      <c r="B937" s="518"/>
      <c r="C937" s="518"/>
      <c r="D937" s="518"/>
      <c r="E937" s="518"/>
      <c r="F937" s="518"/>
      <c r="G937" s="518"/>
      <c r="H937" s="518"/>
    </row>
    <row r="938" spans="2:13" x14ac:dyDescent="0.25">
      <c r="B938" s="519" t="s">
        <v>608</v>
      </c>
      <c r="C938" s="519" t="s">
        <v>609</v>
      </c>
      <c r="D938" s="519" t="s">
        <v>891</v>
      </c>
    </row>
    <row r="939" spans="2:13" x14ac:dyDescent="0.25">
      <c r="B939" s="518" t="s">
        <v>617</v>
      </c>
      <c r="C939" s="518"/>
      <c r="D939" s="377" t="s">
        <v>892</v>
      </c>
      <c r="G939" s="518"/>
      <c r="H939" s="518"/>
      <c r="I939" s="377"/>
    </row>
    <row r="940" spans="2:13" ht="15.75" thickBot="1" x14ac:dyDescent="0.3"/>
    <row r="941" spans="2:13" ht="23.25" customHeight="1" thickBot="1" x14ac:dyDescent="0.3">
      <c r="B941" s="823" t="s">
        <v>1810</v>
      </c>
      <c r="C941" s="824"/>
      <c r="D941" s="824"/>
      <c r="E941" s="824"/>
      <c r="F941" s="824"/>
      <c r="G941" s="824"/>
      <c r="H941" s="824"/>
      <c r="I941" s="824"/>
      <c r="J941" s="824"/>
      <c r="K941" s="825"/>
      <c r="M941" s="521" t="s">
        <v>587</v>
      </c>
    </row>
    <row r="942" spans="2:13" ht="18.75" x14ac:dyDescent="0.25">
      <c r="B942" s="514" t="s">
        <v>1811</v>
      </c>
      <c r="C942" s="515"/>
      <c r="D942" s="516"/>
      <c r="E942" s="516"/>
      <c r="F942" s="516"/>
      <c r="G942" s="514" t="s">
        <v>1812</v>
      </c>
      <c r="H942" s="515"/>
      <c r="I942" s="516"/>
      <c r="J942" s="516"/>
      <c r="K942" s="516"/>
    </row>
    <row r="943" spans="2:13" x14ac:dyDescent="0.25">
      <c r="B943" s="517" t="s">
        <v>1813</v>
      </c>
      <c r="C943" s="515"/>
      <c r="D943" s="516"/>
      <c r="E943" s="516"/>
      <c r="F943" s="516"/>
      <c r="G943" s="517" t="s">
        <v>1814</v>
      </c>
      <c r="H943" s="515"/>
      <c r="I943" s="516"/>
      <c r="J943" s="516"/>
      <c r="K943" s="516"/>
    </row>
    <row r="944" spans="2:13" x14ac:dyDescent="0.25">
      <c r="B944" s="518" t="s">
        <v>1815</v>
      </c>
      <c r="C944" s="518"/>
      <c r="D944" s="518"/>
      <c r="E944" s="518"/>
      <c r="F944" s="518"/>
      <c r="G944" s="518" t="s">
        <v>1815</v>
      </c>
      <c r="H944" s="518"/>
      <c r="I944" s="518"/>
      <c r="J944" s="518"/>
      <c r="K944" s="518"/>
    </row>
    <row r="945" spans="2:13" x14ac:dyDescent="0.25">
      <c r="B945" s="522" t="s">
        <v>1816</v>
      </c>
      <c r="C945" s="518"/>
      <c r="D945" s="518"/>
      <c r="E945" s="518"/>
      <c r="F945" s="518"/>
      <c r="G945" s="522" t="s">
        <v>1817</v>
      </c>
      <c r="H945" s="518"/>
      <c r="I945" s="518"/>
      <c r="J945" s="518"/>
      <c r="K945" s="518"/>
    </row>
    <row r="946" spans="2:13" x14ac:dyDescent="0.25">
      <c r="B946" s="518" t="s">
        <v>1810</v>
      </c>
      <c r="C946" s="518"/>
      <c r="D946" s="518"/>
      <c r="E946" s="518"/>
      <c r="F946" s="518"/>
      <c r="G946" s="518" t="s">
        <v>1810</v>
      </c>
      <c r="H946" s="518"/>
      <c r="I946" s="518"/>
      <c r="J946" s="518"/>
      <c r="K946" s="518"/>
    </row>
    <row r="947" spans="2:13" x14ac:dyDescent="0.25">
      <c r="B947" s="518"/>
      <c r="C947" s="518"/>
      <c r="D947" s="518"/>
      <c r="E947" s="518"/>
      <c r="F947" s="518"/>
      <c r="G947" s="518"/>
      <c r="H947" s="518"/>
      <c r="I947" s="518"/>
      <c r="J947" s="518"/>
      <c r="K947" s="518"/>
    </row>
    <row r="948" spans="2:13" x14ac:dyDescent="0.25">
      <c r="B948" s="519" t="s">
        <v>608</v>
      </c>
      <c r="C948" s="519" t="s">
        <v>609</v>
      </c>
      <c r="D948" s="519" t="s">
        <v>1818</v>
      </c>
      <c r="G948" s="519" t="s">
        <v>608</v>
      </c>
      <c r="H948" s="519" t="s">
        <v>609</v>
      </c>
      <c r="I948" s="519" t="s">
        <v>1819</v>
      </c>
    </row>
    <row r="949" spans="2:13" x14ac:dyDescent="0.25">
      <c r="B949" s="518" t="s">
        <v>617</v>
      </c>
      <c r="C949" s="518"/>
      <c r="D949" s="377" t="s">
        <v>1820</v>
      </c>
      <c r="G949" s="518" t="s">
        <v>617</v>
      </c>
      <c r="H949" s="518"/>
      <c r="I949" s="377" t="s">
        <v>1821</v>
      </c>
    </row>
    <row r="951" spans="2:13" ht="18.75" x14ac:dyDescent="0.25">
      <c r="B951" s="514" t="s">
        <v>1822</v>
      </c>
      <c r="C951" s="515"/>
      <c r="D951" s="516"/>
      <c r="E951" s="516"/>
      <c r="F951" s="516"/>
      <c r="G951" s="514"/>
      <c r="H951" s="515"/>
      <c r="I951" s="516"/>
      <c r="J951" s="516"/>
      <c r="K951" s="516"/>
    </row>
    <row r="952" spans="2:13" x14ac:dyDescent="0.25">
      <c r="B952" s="517" t="s">
        <v>1813</v>
      </c>
      <c r="C952" s="515"/>
      <c r="D952" s="516"/>
      <c r="E952" s="516"/>
      <c r="F952" s="516"/>
      <c r="G952" s="517"/>
      <c r="H952" s="515"/>
      <c r="I952" s="516"/>
      <c r="J952" s="516"/>
      <c r="K952" s="516"/>
    </row>
    <row r="953" spans="2:13" x14ac:dyDescent="0.25">
      <c r="B953" s="518" t="s">
        <v>1815</v>
      </c>
      <c r="C953" s="518"/>
      <c r="D953" s="518"/>
      <c r="E953" s="518"/>
      <c r="F953" s="518"/>
      <c r="G953" s="518"/>
      <c r="H953" s="518"/>
      <c r="I953" s="518"/>
      <c r="J953" s="518"/>
      <c r="K953" s="518"/>
    </row>
    <row r="954" spans="2:13" x14ac:dyDescent="0.25">
      <c r="B954" s="522" t="s">
        <v>1816</v>
      </c>
      <c r="C954" s="518"/>
      <c r="D954" s="518"/>
      <c r="E954" s="518"/>
      <c r="F954" s="518"/>
      <c r="G954" s="522"/>
      <c r="H954" s="518"/>
      <c r="I954" s="518"/>
      <c r="J954" s="518"/>
      <c r="K954" s="518"/>
    </row>
    <row r="955" spans="2:13" x14ac:dyDescent="0.25">
      <c r="B955" s="518" t="s">
        <v>1810</v>
      </c>
      <c r="C955" s="518"/>
      <c r="D955" s="518"/>
      <c r="E955" s="518"/>
      <c r="F955" s="518"/>
      <c r="G955" s="518"/>
      <c r="H955" s="518"/>
      <c r="I955" s="518"/>
      <c r="J955" s="518"/>
      <c r="K955" s="518"/>
    </row>
    <row r="956" spans="2:13" x14ac:dyDescent="0.25">
      <c r="B956" s="518"/>
      <c r="C956" s="518"/>
      <c r="D956" s="518"/>
      <c r="E956" s="518"/>
      <c r="F956" s="518"/>
      <c r="G956" s="518"/>
      <c r="H956" s="518"/>
      <c r="I956" s="518"/>
      <c r="J956" s="518"/>
      <c r="K956" s="518"/>
    </row>
    <row r="957" spans="2:13" x14ac:dyDescent="0.25">
      <c r="B957" s="519" t="s">
        <v>608</v>
      </c>
      <c r="C957" s="519" t="s">
        <v>609</v>
      </c>
      <c r="D957" s="519" t="s">
        <v>1823</v>
      </c>
    </row>
    <row r="958" spans="2:13" x14ac:dyDescent="0.25">
      <c r="B958" s="518" t="s">
        <v>617</v>
      </c>
      <c r="C958" s="518"/>
      <c r="D958" s="377" t="s">
        <v>1824</v>
      </c>
      <c r="G958" s="518"/>
      <c r="H958" s="518"/>
      <c r="I958" s="377"/>
    </row>
    <row r="959" spans="2:13" ht="15.75" thickBot="1" x14ac:dyDescent="0.3"/>
    <row r="960" spans="2:13" ht="23.25" customHeight="1" thickBot="1" x14ac:dyDescent="0.3">
      <c r="B960" s="823" t="s">
        <v>51</v>
      </c>
      <c r="C960" s="824"/>
      <c r="D960" s="824"/>
      <c r="E960" s="824"/>
      <c r="F960" s="824"/>
      <c r="G960" s="824"/>
      <c r="H960" s="824"/>
      <c r="I960" s="824"/>
      <c r="J960" s="824"/>
      <c r="K960" s="825"/>
      <c r="M960" s="521" t="s">
        <v>23</v>
      </c>
    </row>
    <row r="961" spans="2:13" ht="18.75" x14ac:dyDescent="0.25">
      <c r="B961" s="514" t="s">
        <v>51</v>
      </c>
      <c r="C961" s="515"/>
      <c r="D961" s="516"/>
      <c r="E961" s="516"/>
      <c r="F961" s="516"/>
      <c r="G961" s="514"/>
      <c r="H961" s="514"/>
    </row>
    <row r="962" spans="2:13" x14ac:dyDescent="0.25">
      <c r="B962" s="517" t="s">
        <v>888</v>
      </c>
      <c r="C962" s="515"/>
      <c r="D962" s="516"/>
      <c r="E962" s="516"/>
      <c r="F962" s="516"/>
      <c r="G962" s="517"/>
      <c r="H962" s="517"/>
    </row>
    <row r="963" spans="2:13" x14ac:dyDescent="0.25">
      <c r="B963" s="518" t="s">
        <v>893</v>
      </c>
      <c r="C963" s="518"/>
      <c r="D963" s="518"/>
      <c r="E963" s="518"/>
      <c r="F963" s="518"/>
      <c r="G963" s="518"/>
      <c r="H963" s="518"/>
    </row>
    <row r="964" spans="2:13" x14ac:dyDescent="0.25">
      <c r="B964" s="522" t="s">
        <v>894</v>
      </c>
      <c r="C964" s="518"/>
      <c r="D964" s="518"/>
      <c r="E964" s="518"/>
      <c r="F964" s="518"/>
      <c r="G964" s="522"/>
      <c r="H964" s="518"/>
    </row>
    <row r="965" spans="2:13" x14ac:dyDescent="0.25">
      <c r="B965" s="518" t="s">
        <v>51</v>
      </c>
      <c r="C965" s="518"/>
      <c r="D965" s="518"/>
      <c r="E965" s="518"/>
      <c r="F965" s="518"/>
      <c r="G965" s="518"/>
      <c r="H965" s="518"/>
    </row>
    <row r="966" spans="2:13" x14ac:dyDescent="0.25">
      <c r="B966" s="518"/>
      <c r="C966" s="518"/>
      <c r="D966" s="518"/>
      <c r="E966" s="518"/>
      <c r="F966" s="518"/>
      <c r="G966" s="518"/>
      <c r="H966" s="518"/>
    </row>
    <row r="967" spans="2:13" x14ac:dyDescent="0.25">
      <c r="B967" s="519" t="s">
        <v>608</v>
      </c>
      <c r="C967" s="519" t="s">
        <v>609</v>
      </c>
      <c r="D967" s="519" t="s">
        <v>895</v>
      </c>
    </row>
    <row r="968" spans="2:13" x14ac:dyDescent="0.25">
      <c r="B968" s="518" t="s">
        <v>617</v>
      </c>
      <c r="C968" s="518"/>
      <c r="D968" s="377" t="s">
        <v>896</v>
      </c>
      <c r="G968" s="518"/>
      <c r="H968" s="518"/>
      <c r="I968" s="377"/>
    </row>
    <row r="969" spans="2:13" x14ac:dyDescent="0.25">
      <c r="B969" s="518"/>
      <c r="C969" s="518"/>
      <c r="D969" s="377" t="s">
        <v>897</v>
      </c>
      <c r="G969" s="518"/>
      <c r="H969" s="518"/>
      <c r="I969" s="377"/>
    </row>
    <row r="970" spans="2:13" ht="15.75" thickBot="1" x14ac:dyDescent="0.3"/>
    <row r="971" spans="2:13" ht="23.25" customHeight="1" thickBot="1" x14ac:dyDescent="0.3">
      <c r="B971" s="823" t="s">
        <v>578</v>
      </c>
      <c r="C971" s="824"/>
      <c r="D971" s="824"/>
      <c r="E971" s="824"/>
      <c r="F971" s="824"/>
      <c r="G971" s="824"/>
      <c r="H971" s="824"/>
      <c r="I971" s="824"/>
      <c r="J971" s="824"/>
      <c r="K971" s="825"/>
      <c r="M971" s="521" t="s">
        <v>563</v>
      </c>
    </row>
    <row r="972" spans="2:13" ht="18.75" x14ac:dyDescent="0.25">
      <c r="B972" s="514" t="s">
        <v>898</v>
      </c>
      <c r="C972" s="515"/>
      <c r="D972" s="516"/>
      <c r="E972" s="516"/>
      <c r="F972" s="516"/>
      <c r="G972" s="514"/>
      <c r="H972" s="514"/>
    </row>
    <row r="973" spans="2:13" x14ac:dyDescent="0.25">
      <c r="B973" s="517" t="s">
        <v>127</v>
      </c>
      <c r="C973" s="515"/>
      <c r="D973" s="516"/>
      <c r="E973" s="516"/>
      <c r="F973" s="516"/>
      <c r="G973" s="517"/>
      <c r="H973" s="517"/>
    </row>
    <row r="974" spans="2:13" x14ac:dyDescent="0.25">
      <c r="B974" s="518" t="s">
        <v>899</v>
      </c>
      <c r="C974" s="518"/>
      <c r="D974" s="518"/>
      <c r="E974" s="518"/>
      <c r="F974" s="518"/>
      <c r="G974" s="518"/>
      <c r="H974" s="518"/>
    </row>
    <row r="975" spans="2:13" x14ac:dyDescent="0.25">
      <c r="B975" s="522">
        <v>85203</v>
      </c>
      <c r="C975" s="518"/>
      <c r="D975" s="518"/>
      <c r="E975" s="518"/>
      <c r="F975" s="518"/>
      <c r="G975" s="522"/>
      <c r="H975" s="518"/>
    </row>
    <row r="976" spans="2:13" x14ac:dyDescent="0.25">
      <c r="B976" s="518" t="s">
        <v>578</v>
      </c>
      <c r="C976" s="518"/>
      <c r="D976" s="518"/>
      <c r="E976" s="518"/>
      <c r="F976" s="518"/>
      <c r="G976" s="518"/>
      <c r="H976" s="518"/>
    </row>
    <row r="977" spans="2:13" x14ac:dyDescent="0.25">
      <c r="B977" s="518"/>
      <c r="C977" s="518"/>
      <c r="D977" s="518"/>
      <c r="E977" s="518"/>
      <c r="F977" s="518"/>
      <c r="G977" s="518"/>
      <c r="H977" s="518"/>
    </row>
    <row r="978" spans="2:13" x14ac:dyDescent="0.25">
      <c r="B978" s="519" t="s">
        <v>608</v>
      </c>
      <c r="C978" s="519" t="s">
        <v>609</v>
      </c>
      <c r="D978" s="519" t="s">
        <v>900</v>
      </c>
    </row>
    <row r="979" spans="2:13" x14ac:dyDescent="0.25">
      <c r="B979" s="518" t="s">
        <v>617</v>
      </c>
      <c r="C979" s="518"/>
      <c r="D979" s="377" t="s">
        <v>901</v>
      </c>
      <c r="G979" s="518"/>
      <c r="H979" s="518"/>
      <c r="I979" s="377"/>
    </row>
    <row r="980" spans="2:13" ht="15.75" thickBot="1" x14ac:dyDescent="0.3"/>
    <row r="981" spans="2:13" ht="23.25" customHeight="1" thickBot="1" x14ac:dyDescent="0.3">
      <c r="B981" s="823" t="s">
        <v>579</v>
      </c>
      <c r="C981" s="824"/>
      <c r="D981" s="824"/>
      <c r="E981" s="824"/>
      <c r="F981" s="824"/>
      <c r="G981" s="824"/>
      <c r="H981" s="824"/>
      <c r="I981" s="824"/>
      <c r="J981" s="824"/>
      <c r="K981" s="825"/>
      <c r="M981" s="521" t="s">
        <v>564</v>
      </c>
    </row>
    <row r="982" spans="2:13" ht="18.75" x14ac:dyDescent="0.25">
      <c r="B982" s="514" t="s">
        <v>902</v>
      </c>
      <c r="C982" s="515"/>
      <c r="D982" s="516"/>
      <c r="E982" s="516"/>
      <c r="F982" s="516"/>
      <c r="G982" s="514"/>
      <c r="H982" s="514"/>
    </row>
    <row r="983" spans="2:13" x14ac:dyDescent="0.25">
      <c r="B983" s="517" t="s">
        <v>903</v>
      </c>
      <c r="C983" s="515"/>
      <c r="D983" s="516"/>
      <c r="E983" s="516"/>
      <c r="F983" s="516"/>
      <c r="G983" s="517"/>
      <c r="H983" s="517"/>
    </row>
    <row r="984" spans="2:13" x14ac:dyDescent="0.25">
      <c r="B984" s="518" t="s">
        <v>904</v>
      </c>
      <c r="C984" s="518"/>
      <c r="D984" s="518"/>
      <c r="E984" s="518"/>
      <c r="F984" s="518"/>
      <c r="G984" s="518"/>
      <c r="H984" s="518"/>
    </row>
    <row r="985" spans="2:13" x14ac:dyDescent="0.25">
      <c r="B985" s="522" t="s">
        <v>905</v>
      </c>
      <c r="C985" s="518"/>
      <c r="D985" s="518"/>
      <c r="E985" s="518"/>
      <c r="F985" s="518"/>
      <c r="G985" s="522"/>
      <c r="H985" s="518"/>
    </row>
    <row r="986" spans="2:13" x14ac:dyDescent="0.25">
      <c r="B986" s="518" t="s">
        <v>579</v>
      </c>
      <c r="C986" s="518"/>
      <c r="D986" s="518"/>
      <c r="E986" s="518"/>
      <c r="F986" s="518"/>
      <c r="G986" s="518"/>
      <c r="H986" s="518"/>
    </row>
    <row r="987" spans="2:13" x14ac:dyDescent="0.25">
      <c r="B987" s="518"/>
      <c r="C987" s="518"/>
      <c r="D987" s="518"/>
      <c r="E987" s="518"/>
      <c r="F987" s="518"/>
      <c r="G987" s="518"/>
      <c r="H987" s="518"/>
    </row>
    <row r="988" spans="2:13" x14ac:dyDescent="0.25">
      <c r="B988" s="519" t="s">
        <v>608</v>
      </c>
      <c r="C988" s="519" t="s">
        <v>609</v>
      </c>
      <c r="D988" s="519" t="s">
        <v>906</v>
      </c>
    </row>
    <row r="989" spans="2:13" x14ac:dyDescent="0.25">
      <c r="B989" s="518" t="s">
        <v>617</v>
      </c>
      <c r="C989" s="518"/>
      <c r="D989" s="372" t="s">
        <v>2081</v>
      </c>
      <c r="G989" s="518"/>
      <c r="H989" s="518"/>
      <c r="I989" s="377"/>
    </row>
    <row r="990" spans="2:13" ht="15.75" thickBot="1" x14ac:dyDescent="0.3"/>
    <row r="991" spans="2:13" ht="23.25" customHeight="1" thickBot="1" x14ac:dyDescent="0.3">
      <c r="B991" s="823" t="s">
        <v>1825</v>
      </c>
      <c r="C991" s="824"/>
      <c r="D991" s="824"/>
      <c r="E991" s="824"/>
      <c r="F991" s="824"/>
      <c r="G991" s="824"/>
      <c r="H991" s="824"/>
      <c r="I991" s="824"/>
      <c r="J991" s="824"/>
      <c r="K991" s="825"/>
      <c r="M991" s="521" t="s">
        <v>593</v>
      </c>
    </row>
    <row r="992" spans="2:13" ht="18.75" x14ac:dyDescent="0.25">
      <c r="B992" s="514" t="s">
        <v>1826</v>
      </c>
      <c r="C992" s="515"/>
      <c r="D992" s="516"/>
      <c r="E992" s="516"/>
      <c r="F992" s="516"/>
      <c r="G992" s="514"/>
      <c r="H992" s="515"/>
      <c r="I992" s="516"/>
      <c r="J992" s="516"/>
      <c r="K992" s="516"/>
    </row>
    <row r="993" spans="2:13" x14ac:dyDescent="0.25">
      <c r="B993" s="517" t="s">
        <v>1827</v>
      </c>
      <c r="C993" s="515"/>
      <c r="D993" s="516"/>
      <c r="E993" s="516"/>
      <c r="F993" s="516"/>
      <c r="G993" s="517"/>
      <c r="H993" s="515"/>
      <c r="I993" s="516"/>
      <c r="J993" s="516"/>
      <c r="K993" s="516"/>
    </row>
    <row r="994" spans="2:13" x14ac:dyDescent="0.25">
      <c r="B994" s="518" t="s">
        <v>1828</v>
      </c>
      <c r="C994" s="518"/>
      <c r="D994" s="518"/>
      <c r="E994" s="518"/>
      <c r="F994" s="518"/>
      <c r="G994" s="518"/>
      <c r="H994" s="518"/>
      <c r="I994" s="518"/>
      <c r="J994" s="518"/>
      <c r="K994" s="518"/>
    </row>
    <row r="995" spans="2:13" x14ac:dyDescent="0.25">
      <c r="B995" s="522" t="s">
        <v>1829</v>
      </c>
      <c r="C995" s="518"/>
      <c r="D995" s="518"/>
      <c r="E995" s="518"/>
      <c r="F995" s="518"/>
      <c r="G995" s="522"/>
      <c r="H995" s="518"/>
      <c r="I995" s="518"/>
      <c r="J995" s="518"/>
      <c r="K995" s="518"/>
    </row>
    <row r="996" spans="2:13" x14ac:dyDescent="0.25">
      <c r="B996" s="518" t="s">
        <v>1825</v>
      </c>
      <c r="C996" s="518"/>
      <c r="D996" s="518"/>
      <c r="E996" s="518"/>
      <c r="F996" s="518"/>
      <c r="G996" s="518"/>
      <c r="H996" s="518"/>
      <c r="I996" s="518"/>
      <c r="J996" s="518"/>
      <c r="K996" s="518"/>
    </row>
    <row r="997" spans="2:13" x14ac:dyDescent="0.25">
      <c r="B997" s="518"/>
      <c r="C997" s="518"/>
      <c r="D997" s="518"/>
      <c r="E997" s="518"/>
      <c r="F997" s="518"/>
      <c r="G997" s="518"/>
      <c r="H997" s="518"/>
      <c r="I997" s="518"/>
      <c r="J997" s="518"/>
      <c r="K997" s="518"/>
    </row>
    <row r="998" spans="2:13" x14ac:dyDescent="0.25">
      <c r="B998" s="519" t="s">
        <v>608</v>
      </c>
      <c r="C998" s="519" t="s">
        <v>609</v>
      </c>
      <c r="D998" s="519" t="s">
        <v>1830</v>
      </c>
    </row>
    <row r="999" spans="2:13" x14ac:dyDescent="0.25">
      <c r="B999" s="518" t="s">
        <v>617</v>
      </c>
      <c r="C999" s="518"/>
      <c r="D999" s="377" t="s">
        <v>1831</v>
      </c>
      <c r="G999" s="518"/>
      <c r="H999" s="518"/>
      <c r="I999" s="377"/>
    </row>
    <row r="1000" spans="2:13" ht="15.75" thickBot="1" x14ac:dyDescent="0.3"/>
    <row r="1001" spans="2:13" ht="23.25" customHeight="1" thickBot="1" x14ac:dyDescent="0.3">
      <c r="B1001" s="823" t="s">
        <v>389</v>
      </c>
      <c r="C1001" s="824"/>
      <c r="D1001" s="824"/>
      <c r="E1001" s="824"/>
      <c r="F1001" s="824"/>
      <c r="G1001" s="824"/>
      <c r="H1001" s="824"/>
      <c r="I1001" s="824"/>
      <c r="J1001" s="824"/>
      <c r="K1001" s="825"/>
      <c r="M1001" s="521" t="s">
        <v>24</v>
      </c>
    </row>
    <row r="1002" spans="2:13" ht="18.75" x14ac:dyDescent="0.25">
      <c r="B1002" s="514" t="s">
        <v>907</v>
      </c>
      <c r="C1002" s="515"/>
      <c r="D1002" s="516"/>
      <c r="E1002" s="516"/>
      <c r="F1002" s="516"/>
      <c r="G1002" s="514" t="s">
        <v>908</v>
      </c>
      <c r="H1002" s="515"/>
      <c r="I1002" s="516"/>
      <c r="J1002" s="516"/>
      <c r="K1002" s="516"/>
    </row>
    <row r="1003" spans="2:13" x14ac:dyDescent="0.25">
      <c r="B1003" s="517" t="s">
        <v>2159</v>
      </c>
      <c r="C1003" s="515"/>
      <c r="D1003" s="516"/>
      <c r="E1003" s="516"/>
      <c r="F1003" s="516"/>
      <c r="G1003" s="517" t="s">
        <v>2159</v>
      </c>
      <c r="H1003" s="515"/>
      <c r="I1003" s="516"/>
      <c r="J1003" s="516"/>
      <c r="K1003" s="516"/>
    </row>
    <row r="1004" spans="2:13" x14ac:dyDescent="0.25">
      <c r="B1004" s="518" t="s">
        <v>2171</v>
      </c>
      <c r="C1004" s="518"/>
      <c r="D1004" s="518"/>
      <c r="E1004" s="518"/>
      <c r="F1004" s="518"/>
      <c r="G1004" s="518" t="s">
        <v>909</v>
      </c>
      <c r="H1004" s="518"/>
      <c r="I1004" s="518"/>
      <c r="J1004" s="518"/>
      <c r="K1004" s="518"/>
    </row>
    <row r="1005" spans="2:13" x14ac:dyDescent="0.25">
      <c r="B1005" s="522" t="s">
        <v>2172</v>
      </c>
      <c r="C1005" s="518"/>
      <c r="D1005" s="518"/>
      <c r="E1005" s="518"/>
      <c r="F1005" s="518"/>
      <c r="G1005" s="522" t="s">
        <v>2160</v>
      </c>
      <c r="H1005" s="518"/>
      <c r="I1005" s="518"/>
      <c r="J1005" s="518"/>
      <c r="K1005" s="518"/>
    </row>
    <row r="1006" spans="2:13" x14ac:dyDescent="0.25">
      <c r="B1006" s="518" t="s">
        <v>389</v>
      </c>
      <c r="C1006" s="518"/>
      <c r="D1006" s="518"/>
      <c r="E1006" s="518"/>
      <c r="F1006" s="518"/>
      <c r="G1006" s="519" t="s">
        <v>2161</v>
      </c>
      <c r="H1006" s="518"/>
      <c r="I1006" s="518"/>
      <c r="J1006" s="518"/>
      <c r="K1006" s="518"/>
    </row>
    <row r="1007" spans="2:13" x14ac:dyDescent="0.25">
      <c r="B1007" s="518"/>
      <c r="C1007" s="518"/>
      <c r="D1007" s="518"/>
      <c r="E1007" s="518"/>
      <c r="F1007" s="518"/>
      <c r="G1007" s="518" t="s">
        <v>2162</v>
      </c>
      <c r="H1007" s="518"/>
      <c r="I1007" s="518"/>
      <c r="J1007" s="518"/>
      <c r="K1007" s="518"/>
    </row>
    <row r="1008" spans="2:13" ht="21.6" customHeight="1" x14ac:dyDescent="0.25">
      <c r="B1008" s="519" t="s">
        <v>608</v>
      </c>
      <c r="C1008" s="519" t="s">
        <v>609</v>
      </c>
      <c r="D1008" s="519" t="s">
        <v>2166</v>
      </c>
      <c r="G1008" s="519" t="s">
        <v>608</v>
      </c>
      <c r="H1008" s="519" t="s">
        <v>609</v>
      </c>
      <c r="I1008" s="519" t="s">
        <v>2165</v>
      </c>
    </row>
    <row r="1009" spans="2:13" x14ac:dyDescent="0.25">
      <c r="B1009" s="518" t="s">
        <v>617</v>
      </c>
      <c r="C1009" s="518"/>
      <c r="D1009" s="377" t="s">
        <v>2164</v>
      </c>
      <c r="G1009" s="518" t="s">
        <v>617</v>
      </c>
      <c r="H1009" s="518"/>
      <c r="I1009" s="377" t="s">
        <v>2163</v>
      </c>
    </row>
    <row r="1011" spans="2:13" ht="18.75" x14ac:dyDescent="0.25">
      <c r="B1011" s="514" t="s">
        <v>910</v>
      </c>
      <c r="C1011" s="515"/>
      <c r="D1011" s="516"/>
      <c r="E1011" s="516"/>
      <c r="F1011" s="516"/>
      <c r="G1011" s="514" t="s">
        <v>911</v>
      </c>
      <c r="H1011" s="515"/>
      <c r="I1011" s="516"/>
      <c r="J1011" s="516"/>
      <c r="K1011" s="516"/>
    </row>
    <row r="1012" spans="2:13" x14ac:dyDescent="0.25">
      <c r="B1012" s="517" t="s">
        <v>2159</v>
      </c>
      <c r="C1012" s="515"/>
      <c r="D1012" s="516"/>
      <c r="E1012" s="516"/>
      <c r="F1012" s="516"/>
      <c r="G1012" s="517" t="s">
        <v>2159</v>
      </c>
      <c r="H1012" s="515"/>
      <c r="I1012" s="516"/>
      <c r="J1012" s="516"/>
      <c r="K1012" s="516"/>
    </row>
    <row r="1013" spans="2:13" x14ac:dyDescent="0.25">
      <c r="B1013" s="518" t="s">
        <v>2173</v>
      </c>
      <c r="C1013" s="518"/>
      <c r="D1013" s="518"/>
      <c r="E1013" s="518"/>
      <c r="F1013" s="518"/>
      <c r="G1013" s="518" t="s">
        <v>909</v>
      </c>
      <c r="H1013" s="518"/>
      <c r="I1013" s="518"/>
      <c r="J1013" s="518"/>
      <c r="K1013" s="518"/>
    </row>
    <row r="1014" spans="2:13" x14ac:dyDescent="0.25">
      <c r="B1014" s="522" t="s">
        <v>2174</v>
      </c>
      <c r="C1014" s="518"/>
      <c r="D1014" s="518"/>
      <c r="E1014" s="518"/>
      <c r="F1014" s="518"/>
      <c r="G1014" s="522" t="s">
        <v>2184</v>
      </c>
      <c r="H1014" s="518"/>
      <c r="I1014" s="518"/>
      <c r="J1014" s="518"/>
      <c r="K1014" s="518"/>
    </row>
    <row r="1015" spans="2:13" x14ac:dyDescent="0.25">
      <c r="B1015" s="518" t="s">
        <v>389</v>
      </c>
      <c r="C1015" s="518"/>
      <c r="D1015" s="518"/>
      <c r="E1015" s="518"/>
      <c r="F1015" s="518"/>
      <c r="G1015" s="518" t="s">
        <v>2185</v>
      </c>
      <c r="H1015" s="518"/>
      <c r="I1015" s="518"/>
      <c r="J1015" s="518"/>
      <c r="K1015" s="518"/>
    </row>
    <row r="1016" spans="2:13" x14ac:dyDescent="0.25">
      <c r="B1016" s="518"/>
      <c r="C1016" s="518"/>
      <c r="D1016" s="518"/>
      <c r="E1016" s="518"/>
      <c r="F1016" s="518"/>
      <c r="G1016" s="518"/>
      <c r="H1016" s="518"/>
      <c r="I1016" s="518"/>
      <c r="J1016" s="518"/>
      <c r="K1016" s="518"/>
    </row>
    <row r="1017" spans="2:13" x14ac:dyDescent="0.25">
      <c r="B1017" s="519" t="s">
        <v>608</v>
      </c>
      <c r="C1017" s="519" t="s">
        <v>609</v>
      </c>
      <c r="D1017" s="519" t="s">
        <v>2167</v>
      </c>
      <c r="G1017" s="519" t="s">
        <v>608</v>
      </c>
      <c r="H1017" s="519" t="s">
        <v>609</v>
      </c>
      <c r="I1017" s="519" t="s">
        <v>2169</v>
      </c>
    </row>
    <row r="1018" spans="2:13" x14ac:dyDescent="0.25">
      <c r="B1018" s="518" t="s">
        <v>617</v>
      </c>
      <c r="C1018" s="518"/>
      <c r="D1018" s="377" t="s">
        <v>2168</v>
      </c>
      <c r="G1018" s="518" t="s">
        <v>617</v>
      </c>
      <c r="H1018" s="518"/>
      <c r="I1018" s="377" t="s">
        <v>2170</v>
      </c>
    </row>
    <row r="1019" spans="2:13" ht="15.75" thickBot="1" x14ac:dyDescent="0.3"/>
    <row r="1020" spans="2:13" ht="23.25" customHeight="1" thickBot="1" x14ac:dyDescent="0.3">
      <c r="B1020" s="823" t="s">
        <v>441</v>
      </c>
      <c r="C1020" s="824"/>
      <c r="D1020" s="824"/>
      <c r="E1020" s="824"/>
      <c r="F1020" s="824"/>
      <c r="G1020" s="824"/>
      <c r="H1020" s="824"/>
      <c r="I1020" s="824"/>
      <c r="J1020" s="824"/>
      <c r="K1020" s="825"/>
      <c r="M1020" s="521" t="s">
        <v>25</v>
      </c>
    </row>
    <row r="1021" spans="2:13" ht="18.75" x14ac:dyDescent="0.25">
      <c r="B1021" s="514" t="s">
        <v>912</v>
      </c>
      <c r="C1021" s="515"/>
      <c r="D1021" s="516"/>
      <c r="E1021" s="516"/>
      <c r="F1021" s="516"/>
      <c r="G1021" s="514" t="s">
        <v>913</v>
      </c>
      <c r="H1021" s="515"/>
      <c r="I1021" s="516"/>
      <c r="J1021" s="516"/>
      <c r="K1021" s="516"/>
    </row>
    <row r="1022" spans="2:13" x14ac:dyDescent="0.25">
      <c r="B1022" s="517" t="s">
        <v>914</v>
      </c>
      <c r="C1022" s="515"/>
      <c r="D1022" s="516"/>
      <c r="E1022" s="516"/>
      <c r="F1022" s="516"/>
      <c r="G1022" s="517" t="s">
        <v>914</v>
      </c>
      <c r="H1022" s="515"/>
      <c r="I1022" s="516"/>
      <c r="J1022" s="516"/>
      <c r="K1022" s="516"/>
    </row>
    <row r="1023" spans="2:13" x14ac:dyDescent="0.25">
      <c r="B1023" s="518" t="s">
        <v>915</v>
      </c>
      <c r="C1023" s="518"/>
      <c r="D1023" s="518"/>
      <c r="E1023" s="518"/>
      <c r="F1023" s="518"/>
      <c r="G1023" s="518" t="s">
        <v>916</v>
      </c>
      <c r="H1023" s="518"/>
      <c r="I1023" s="518"/>
      <c r="J1023" s="518"/>
      <c r="K1023" s="518"/>
    </row>
    <row r="1024" spans="2:13" x14ac:dyDescent="0.25">
      <c r="B1024" s="522">
        <v>3002</v>
      </c>
      <c r="C1024" s="518"/>
      <c r="D1024" s="518"/>
      <c r="E1024" s="518"/>
      <c r="F1024" s="518"/>
      <c r="G1024" s="522">
        <v>8820</v>
      </c>
      <c r="H1024" s="518"/>
      <c r="I1024" s="518"/>
      <c r="J1024" s="518"/>
      <c r="K1024" s="518"/>
    </row>
    <row r="1025" spans="2:11" x14ac:dyDescent="0.25">
      <c r="B1025" s="518" t="s">
        <v>441</v>
      </c>
      <c r="C1025" s="518"/>
      <c r="D1025" s="518"/>
      <c r="E1025" s="518"/>
      <c r="F1025" s="518"/>
      <c r="G1025" s="518" t="s">
        <v>441</v>
      </c>
      <c r="H1025" s="518"/>
      <c r="I1025" s="518"/>
      <c r="J1025" s="518"/>
      <c r="K1025" s="518"/>
    </row>
    <row r="1026" spans="2:11" x14ac:dyDescent="0.25">
      <c r="B1026" s="518"/>
      <c r="C1026" s="518"/>
      <c r="D1026" s="518"/>
      <c r="E1026" s="518"/>
      <c r="F1026" s="518"/>
      <c r="G1026" s="518"/>
      <c r="H1026" s="518"/>
      <c r="I1026" s="518"/>
      <c r="J1026" s="518"/>
      <c r="K1026" s="518"/>
    </row>
    <row r="1027" spans="2:11" x14ac:dyDescent="0.25">
      <c r="B1027" s="519" t="s">
        <v>608</v>
      </c>
      <c r="C1027" s="519" t="s">
        <v>609</v>
      </c>
      <c r="D1027" s="519" t="s">
        <v>917</v>
      </c>
      <c r="G1027" s="519" t="s">
        <v>608</v>
      </c>
      <c r="H1027" s="519" t="s">
        <v>609</v>
      </c>
      <c r="I1027" s="519" t="s">
        <v>918</v>
      </c>
    </row>
    <row r="1028" spans="2:11" x14ac:dyDescent="0.25">
      <c r="B1028" s="518" t="s">
        <v>617</v>
      </c>
      <c r="C1028" s="518"/>
      <c r="D1028" s="377" t="s">
        <v>610</v>
      </c>
      <c r="G1028" s="518" t="s">
        <v>617</v>
      </c>
      <c r="H1028" s="518"/>
      <c r="I1028" s="377" t="s">
        <v>610</v>
      </c>
    </row>
    <row r="1030" spans="2:11" ht="18.75" x14ac:dyDescent="0.25">
      <c r="B1030" s="514" t="s">
        <v>919</v>
      </c>
      <c r="C1030" s="515"/>
      <c r="D1030" s="516"/>
      <c r="E1030" s="516"/>
      <c r="F1030" s="516"/>
      <c r="G1030" s="514" t="s">
        <v>920</v>
      </c>
      <c r="H1030" s="515"/>
      <c r="I1030" s="516"/>
      <c r="J1030" s="516"/>
      <c r="K1030" s="516"/>
    </row>
    <row r="1031" spans="2:11" x14ac:dyDescent="0.25">
      <c r="B1031" s="517" t="s">
        <v>914</v>
      </c>
      <c r="C1031" s="515"/>
      <c r="D1031" s="516"/>
      <c r="E1031" s="516"/>
      <c r="F1031" s="516"/>
      <c r="G1031" s="517" t="s">
        <v>914</v>
      </c>
      <c r="H1031" s="515"/>
      <c r="I1031" s="516"/>
      <c r="J1031" s="516"/>
      <c r="K1031" s="516"/>
    </row>
    <row r="1032" spans="2:11" x14ac:dyDescent="0.25">
      <c r="B1032" s="518" t="s">
        <v>921</v>
      </c>
      <c r="C1032" s="518"/>
      <c r="D1032" s="518"/>
      <c r="E1032" s="518"/>
      <c r="F1032" s="518"/>
      <c r="G1032" s="518" t="s">
        <v>922</v>
      </c>
      <c r="H1032" s="518"/>
      <c r="I1032" s="518"/>
      <c r="J1032" s="518"/>
      <c r="K1032" s="518"/>
    </row>
    <row r="1033" spans="2:11" x14ac:dyDescent="0.25">
      <c r="B1033" s="522" t="s">
        <v>923</v>
      </c>
      <c r="C1033" s="518"/>
      <c r="D1033" s="518"/>
      <c r="E1033" s="518"/>
      <c r="F1033" s="518"/>
      <c r="G1033" s="522">
        <v>28820</v>
      </c>
      <c r="H1033" s="518"/>
      <c r="I1033" s="518"/>
      <c r="J1033" s="518"/>
      <c r="K1033" s="518"/>
    </row>
    <row r="1034" spans="2:11" x14ac:dyDescent="0.25">
      <c r="B1034" s="518" t="s">
        <v>441</v>
      </c>
      <c r="C1034" s="518"/>
      <c r="D1034" s="518"/>
      <c r="E1034" s="518"/>
      <c r="F1034" s="518"/>
      <c r="G1034" s="518" t="s">
        <v>441</v>
      </c>
      <c r="H1034" s="518"/>
      <c r="I1034" s="518"/>
      <c r="J1034" s="518"/>
      <c r="K1034" s="518"/>
    </row>
    <row r="1035" spans="2:11" x14ac:dyDescent="0.25">
      <c r="B1035" s="518"/>
      <c r="C1035" s="518"/>
      <c r="D1035" s="518"/>
      <c r="E1035" s="518"/>
      <c r="F1035" s="518"/>
      <c r="G1035" s="518"/>
      <c r="H1035" s="518"/>
      <c r="I1035" s="518"/>
      <c r="J1035" s="518"/>
      <c r="K1035" s="518"/>
    </row>
    <row r="1036" spans="2:11" x14ac:dyDescent="0.25">
      <c r="B1036" s="519" t="s">
        <v>608</v>
      </c>
      <c r="C1036" s="519" t="s">
        <v>609</v>
      </c>
      <c r="D1036" s="519" t="s">
        <v>924</v>
      </c>
      <c r="G1036" s="519" t="s">
        <v>608</v>
      </c>
      <c r="H1036" s="519" t="s">
        <v>609</v>
      </c>
      <c r="I1036" s="519" t="s">
        <v>925</v>
      </c>
    </row>
    <row r="1037" spans="2:11" x14ac:dyDescent="0.25">
      <c r="B1037" s="518" t="s">
        <v>617</v>
      </c>
      <c r="C1037" s="518"/>
      <c r="D1037" s="377" t="s">
        <v>610</v>
      </c>
      <c r="G1037" s="518" t="s">
        <v>617</v>
      </c>
      <c r="H1037" s="518"/>
      <c r="I1037" s="377" t="s">
        <v>610</v>
      </c>
    </row>
    <row r="1039" spans="2:11" ht="18.75" x14ac:dyDescent="0.25">
      <c r="B1039" s="514" t="s">
        <v>926</v>
      </c>
      <c r="C1039" s="515"/>
      <c r="D1039" s="516"/>
      <c r="E1039" s="516"/>
      <c r="F1039" s="516"/>
      <c r="G1039" s="514" t="s">
        <v>927</v>
      </c>
      <c r="H1039" s="515"/>
      <c r="I1039" s="516"/>
      <c r="J1039" s="516"/>
      <c r="K1039" s="516"/>
    </row>
    <row r="1040" spans="2:11" x14ac:dyDescent="0.25">
      <c r="B1040" s="517" t="s">
        <v>914</v>
      </c>
      <c r="C1040" s="515"/>
      <c r="D1040" s="516"/>
      <c r="E1040" s="516"/>
      <c r="F1040" s="516"/>
      <c r="G1040" s="517" t="s">
        <v>914</v>
      </c>
      <c r="H1040" s="515"/>
      <c r="I1040" s="516"/>
      <c r="J1040" s="516"/>
      <c r="K1040" s="516"/>
    </row>
    <row r="1041" spans="2:11" x14ac:dyDescent="0.25">
      <c r="B1041" s="518" t="s">
        <v>928</v>
      </c>
      <c r="C1041" s="518"/>
      <c r="D1041" s="518"/>
      <c r="E1041" s="518"/>
      <c r="F1041" s="518"/>
      <c r="G1041" s="518" t="s">
        <v>929</v>
      </c>
      <c r="H1041" s="518"/>
      <c r="I1041" s="518"/>
      <c r="J1041" s="518"/>
      <c r="K1041" s="518"/>
    </row>
    <row r="1042" spans="2:11" x14ac:dyDescent="0.25">
      <c r="B1042" s="522" t="s">
        <v>930</v>
      </c>
      <c r="C1042" s="518"/>
      <c r="D1042" s="518"/>
      <c r="E1042" s="518"/>
      <c r="F1042" s="518"/>
      <c r="G1042" s="522" t="s">
        <v>931</v>
      </c>
      <c r="H1042" s="518"/>
      <c r="I1042" s="518"/>
      <c r="J1042" s="518"/>
      <c r="K1042" s="518"/>
    </row>
    <row r="1043" spans="2:11" x14ac:dyDescent="0.25">
      <c r="B1043" s="518" t="s">
        <v>441</v>
      </c>
      <c r="C1043" s="518"/>
      <c r="D1043" s="518"/>
      <c r="E1043" s="518"/>
      <c r="F1043" s="518"/>
      <c r="G1043" s="518" t="s">
        <v>441</v>
      </c>
      <c r="H1043" s="518"/>
      <c r="I1043" s="518"/>
      <c r="J1043" s="518"/>
      <c r="K1043" s="518"/>
    </row>
    <row r="1044" spans="2:11" x14ac:dyDescent="0.25">
      <c r="B1044" s="518"/>
      <c r="C1044" s="518"/>
      <c r="D1044" s="518"/>
      <c r="E1044" s="518"/>
      <c r="F1044" s="518"/>
      <c r="G1044" s="518"/>
      <c r="H1044" s="518"/>
      <c r="I1044" s="518"/>
      <c r="J1044" s="518"/>
      <c r="K1044" s="518"/>
    </row>
    <row r="1045" spans="2:11" x14ac:dyDescent="0.25">
      <c r="B1045" s="519" t="s">
        <v>608</v>
      </c>
      <c r="C1045" s="519" t="s">
        <v>609</v>
      </c>
      <c r="D1045" s="519" t="s">
        <v>932</v>
      </c>
      <c r="G1045" s="519" t="s">
        <v>608</v>
      </c>
      <c r="H1045" s="519" t="s">
        <v>609</v>
      </c>
      <c r="I1045" s="519" t="s">
        <v>933</v>
      </c>
    </row>
    <row r="1046" spans="2:11" x14ac:dyDescent="0.25">
      <c r="B1046" s="518" t="s">
        <v>617</v>
      </c>
      <c r="C1046" s="518"/>
      <c r="D1046" s="377" t="s">
        <v>610</v>
      </c>
      <c r="G1046" s="518" t="s">
        <v>617</v>
      </c>
      <c r="H1046" s="518"/>
      <c r="I1046" s="377" t="s">
        <v>610</v>
      </c>
    </row>
    <row r="1048" spans="2:11" ht="18.75" x14ac:dyDescent="0.25">
      <c r="B1048" s="514" t="s">
        <v>934</v>
      </c>
      <c r="C1048" s="515"/>
      <c r="D1048" s="516"/>
      <c r="E1048" s="516"/>
      <c r="F1048" s="516"/>
      <c r="G1048" s="514"/>
      <c r="H1048" s="515"/>
      <c r="I1048" s="516"/>
      <c r="J1048" s="516"/>
      <c r="K1048" s="516"/>
    </row>
    <row r="1049" spans="2:11" x14ac:dyDescent="0.25">
      <c r="B1049" s="517" t="s">
        <v>914</v>
      </c>
      <c r="C1049" s="515"/>
      <c r="D1049" s="516"/>
      <c r="E1049" s="516"/>
      <c r="F1049" s="516"/>
      <c r="G1049" s="517"/>
      <c r="H1049" s="515"/>
      <c r="I1049" s="516"/>
      <c r="J1049" s="516"/>
      <c r="K1049" s="516"/>
    </row>
    <row r="1050" spans="2:11" x14ac:dyDescent="0.25">
      <c r="B1050" s="518" t="s">
        <v>935</v>
      </c>
      <c r="C1050" s="518"/>
      <c r="D1050" s="518"/>
      <c r="E1050" s="518"/>
      <c r="F1050" s="518"/>
      <c r="G1050" s="518"/>
      <c r="H1050" s="518"/>
      <c r="I1050" s="518"/>
      <c r="J1050" s="518"/>
      <c r="K1050" s="518"/>
    </row>
    <row r="1051" spans="2:11" x14ac:dyDescent="0.25">
      <c r="B1051" s="522" t="s">
        <v>936</v>
      </c>
      <c r="C1051" s="518"/>
      <c r="D1051" s="518"/>
      <c r="E1051" s="518"/>
      <c r="F1051" s="518"/>
      <c r="G1051" s="522"/>
      <c r="H1051" s="518"/>
      <c r="I1051" s="518"/>
      <c r="J1051" s="518"/>
      <c r="K1051" s="518"/>
    </row>
    <row r="1052" spans="2:11" x14ac:dyDescent="0.25">
      <c r="B1052" s="518" t="s">
        <v>441</v>
      </c>
      <c r="C1052" s="518"/>
      <c r="D1052" s="518"/>
      <c r="E1052" s="518"/>
      <c r="F1052" s="518"/>
      <c r="G1052" s="518"/>
      <c r="H1052" s="518"/>
      <c r="I1052" s="518"/>
      <c r="J1052" s="518"/>
      <c r="K1052" s="518"/>
    </row>
    <row r="1053" spans="2:11" x14ac:dyDescent="0.25">
      <c r="B1053" s="518"/>
      <c r="C1053" s="518"/>
      <c r="D1053" s="518"/>
      <c r="E1053" s="518"/>
      <c r="F1053" s="518"/>
      <c r="G1053" s="518"/>
      <c r="H1053" s="518"/>
      <c r="I1053" s="518"/>
      <c r="J1053" s="518"/>
      <c r="K1053" s="518"/>
    </row>
    <row r="1054" spans="2:11" x14ac:dyDescent="0.25">
      <c r="B1054" s="519" t="s">
        <v>608</v>
      </c>
      <c r="C1054" s="519" t="s">
        <v>609</v>
      </c>
      <c r="D1054" s="519" t="s">
        <v>937</v>
      </c>
    </row>
    <row r="1055" spans="2:11" x14ac:dyDescent="0.25">
      <c r="B1055" s="518" t="s">
        <v>617</v>
      </c>
      <c r="C1055" s="518"/>
      <c r="D1055" s="377" t="s">
        <v>610</v>
      </c>
      <c r="G1055" s="518"/>
      <c r="H1055" s="518"/>
      <c r="I1055" s="377"/>
    </row>
    <row r="1056" spans="2:11" ht="15.75" thickBot="1" x14ac:dyDescent="0.3"/>
    <row r="1057" spans="2:13" ht="23.25" customHeight="1" thickBot="1" x14ac:dyDescent="0.3">
      <c r="B1057" s="823" t="s">
        <v>140</v>
      </c>
      <c r="C1057" s="824"/>
      <c r="D1057" s="824"/>
      <c r="E1057" s="824"/>
      <c r="F1057" s="824"/>
      <c r="G1057" s="824"/>
      <c r="H1057" s="824"/>
      <c r="I1057" s="824"/>
      <c r="J1057" s="824"/>
      <c r="K1057" s="825"/>
      <c r="M1057" s="521" t="s">
        <v>26</v>
      </c>
    </row>
    <row r="1058" spans="2:13" ht="18.75" x14ac:dyDescent="0.25">
      <c r="B1058" s="514" t="s">
        <v>938</v>
      </c>
      <c r="C1058" s="515"/>
      <c r="D1058" s="516"/>
      <c r="E1058" s="516"/>
      <c r="F1058" s="516"/>
      <c r="G1058" s="514"/>
      <c r="H1058" s="515"/>
      <c r="I1058" s="516"/>
      <c r="J1058" s="516"/>
      <c r="K1058" s="516"/>
    </row>
    <row r="1059" spans="2:13" x14ac:dyDescent="0.25">
      <c r="B1059" s="517" t="s">
        <v>939</v>
      </c>
      <c r="C1059" s="515"/>
      <c r="D1059" s="516"/>
      <c r="E1059" s="516"/>
      <c r="F1059" s="516"/>
      <c r="G1059" s="517"/>
      <c r="H1059" s="515"/>
      <c r="I1059" s="516"/>
      <c r="J1059" s="516"/>
      <c r="K1059" s="516"/>
    </row>
    <row r="1060" spans="2:13" x14ac:dyDescent="0.25">
      <c r="B1060" s="518" t="s">
        <v>940</v>
      </c>
      <c r="C1060" s="518"/>
      <c r="D1060" s="518"/>
      <c r="E1060" s="518"/>
      <c r="F1060" s="518"/>
      <c r="G1060" s="518"/>
      <c r="H1060" s="518"/>
      <c r="I1060" s="518"/>
      <c r="J1060" s="518"/>
      <c r="K1060" s="518"/>
    </row>
    <row r="1061" spans="2:13" x14ac:dyDescent="0.25">
      <c r="B1061" s="522">
        <v>2</v>
      </c>
      <c r="C1061" s="518"/>
      <c r="D1061" s="518"/>
      <c r="E1061" s="518"/>
      <c r="F1061" s="518"/>
      <c r="G1061" s="522"/>
      <c r="H1061" s="518"/>
      <c r="I1061" s="518"/>
      <c r="J1061" s="518"/>
      <c r="K1061" s="518"/>
    </row>
    <row r="1062" spans="2:13" x14ac:dyDescent="0.25">
      <c r="B1062" s="518" t="s">
        <v>140</v>
      </c>
      <c r="C1062" s="518"/>
      <c r="D1062" s="518"/>
      <c r="E1062" s="518"/>
      <c r="F1062" s="518"/>
      <c r="G1062" s="518"/>
      <c r="H1062" s="518"/>
      <c r="I1062" s="518"/>
      <c r="J1062" s="518"/>
      <c r="K1062" s="518"/>
    </row>
    <row r="1063" spans="2:13" x14ac:dyDescent="0.25">
      <c r="B1063" s="518"/>
      <c r="C1063" s="518"/>
      <c r="D1063" s="518"/>
      <c r="E1063" s="518"/>
      <c r="F1063" s="518"/>
      <c r="G1063" s="518"/>
      <c r="H1063" s="518"/>
      <c r="I1063" s="518"/>
      <c r="J1063" s="518"/>
      <c r="K1063" s="518"/>
    </row>
    <row r="1064" spans="2:13" x14ac:dyDescent="0.25">
      <c r="B1064" s="519" t="s">
        <v>608</v>
      </c>
      <c r="C1064" s="519" t="s">
        <v>609</v>
      </c>
      <c r="D1064" s="519" t="s">
        <v>941</v>
      </c>
    </row>
    <row r="1065" spans="2:13" x14ac:dyDescent="0.25">
      <c r="B1065" s="518" t="s">
        <v>617</v>
      </c>
      <c r="C1065" s="518"/>
      <c r="D1065" s="377" t="s">
        <v>942</v>
      </c>
      <c r="G1065" s="518"/>
      <c r="H1065" s="518"/>
      <c r="I1065" s="377"/>
    </row>
    <row r="1066" spans="2:13" x14ac:dyDescent="0.25">
      <c r="B1066" s="518"/>
      <c r="C1066" s="518"/>
      <c r="D1066" s="377" t="s">
        <v>943</v>
      </c>
      <c r="G1066" s="518"/>
      <c r="H1066" s="518"/>
      <c r="I1066" s="377"/>
    </row>
    <row r="1067" spans="2:13" ht="15.75" thickBot="1" x14ac:dyDescent="0.3"/>
    <row r="1068" spans="2:13" ht="23.25" customHeight="1" thickBot="1" x14ac:dyDescent="0.3">
      <c r="B1068" s="823" t="s">
        <v>443</v>
      </c>
      <c r="C1068" s="824"/>
      <c r="D1068" s="824"/>
      <c r="E1068" s="824"/>
      <c r="F1068" s="824"/>
      <c r="G1068" s="824"/>
      <c r="H1068" s="824"/>
      <c r="I1068" s="824"/>
      <c r="J1068" s="824"/>
      <c r="K1068" s="825"/>
      <c r="M1068" s="521" t="s">
        <v>27</v>
      </c>
    </row>
    <row r="1069" spans="2:13" ht="18.75" x14ac:dyDescent="0.25">
      <c r="B1069" s="514" t="s">
        <v>944</v>
      </c>
      <c r="C1069" s="515"/>
      <c r="D1069" s="516"/>
      <c r="E1069" s="516"/>
      <c r="F1069" s="516"/>
      <c r="G1069" s="514"/>
      <c r="H1069" s="515"/>
      <c r="I1069" s="516"/>
      <c r="J1069" s="516"/>
      <c r="K1069" s="516"/>
    </row>
    <row r="1070" spans="2:13" x14ac:dyDescent="0.25">
      <c r="B1070" s="517" t="s">
        <v>939</v>
      </c>
      <c r="C1070" s="515"/>
      <c r="D1070" s="516"/>
      <c r="E1070" s="516"/>
      <c r="F1070" s="516"/>
      <c r="G1070" s="517"/>
      <c r="H1070" s="515"/>
      <c r="I1070" s="516"/>
      <c r="J1070" s="516"/>
      <c r="K1070" s="516"/>
    </row>
    <row r="1071" spans="2:13" x14ac:dyDescent="0.25">
      <c r="B1071" s="518" t="s">
        <v>945</v>
      </c>
      <c r="C1071" s="518"/>
      <c r="D1071" s="518"/>
      <c r="E1071" s="518"/>
      <c r="F1071" s="518"/>
      <c r="G1071" s="518"/>
      <c r="H1071" s="518"/>
      <c r="I1071" s="518"/>
      <c r="J1071" s="518"/>
      <c r="K1071" s="518"/>
    </row>
    <row r="1072" spans="2:13" x14ac:dyDescent="0.25">
      <c r="B1072" s="522">
        <v>41127</v>
      </c>
      <c r="C1072" s="518"/>
      <c r="D1072" s="518"/>
      <c r="E1072" s="518"/>
      <c r="F1072" s="518"/>
      <c r="G1072" s="522"/>
      <c r="H1072" s="518"/>
      <c r="I1072" s="518"/>
      <c r="J1072" s="518"/>
      <c r="K1072" s="518"/>
    </row>
    <row r="1073" spans="2:13" x14ac:dyDescent="0.25">
      <c r="B1073" s="518" t="s">
        <v>443</v>
      </c>
      <c r="C1073" s="518"/>
      <c r="D1073" s="518"/>
      <c r="E1073" s="518"/>
      <c r="F1073" s="518"/>
      <c r="G1073" s="518"/>
      <c r="H1073" s="518"/>
      <c r="I1073" s="518"/>
      <c r="J1073" s="518"/>
      <c r="K1073" s="518"/>
    </row>
    <row r="1074" spans="2:13" x14ac:dyDescent="0.25">
      <c r="B1074" s="518"/>
      <c r="C1074" s="518"/>
      <c r="D1074" s="518"/>
      <c r="E1074" s="518"/>
      <c r="F1074" s="518"/>
      <c r="G1074" s="518"/>
      <c r="H1074" s="518"/>
      <c r="I1074" s="518"/>
      <c r="J1074" s="518"/>
      <c r="K1074" s="518"/>
    </row>
    <row r="1075" spans="2:13" x14ac:dyDescent="0.25">
      <c r="B1075" s="519" t="s">
        <v>608</v>
      </c>
      <c r="C1075" s="519" t="s">
        <v>609</v>
      </c>
      <c r="D1075" s="519" t="s">
        <v>946</v>
      </c>
    </row>
    <row r="1076" spans="2:13" x14ac:dyDescent="0.25">
      <c r="B1076" s="518" t="s">
        <v>617</v>
      </c>
      <c r="C1076" s="518"/>
      <c r="D1076" s="377" t="s">
        <v>947</v>
      </c>
      <c r="G1076" s="518"/>
      <c r="H1076" s="518"/>
      <c r="I1076" s="377"/>
    </row>
    <row r="1077" spans="2:13" ht="15.75" thickBot="1" x14ac:dyDescent="0.3"/>
    <row r="1078" spans="2:13" ht="23.25" customHeight="1" thickBot="1" x14ac:dyDescent="0.3">
      <c r="B1078" s="823" t="s">
        <v>444</v>
      </c>
      <c r="C1078" s="824"/>
      <c r="D1078" s="824"/>
      <c r="E1078" s="824"/>
      <c r="F1078" s="824"/>
      <c r="G1078" s="824"/>
      <c r="H1078" s="824"/>
      <c r="I1078" s="824"/>
      <c r="J1078" s="824"/>
      <c r="K1078" s="825"/>
      <c r="M1078" s="521" t="s">
        <v>28</v>
      </c>
    </row>
    <row r="1079" spans="2:13" ht="18.75" x14ac:dyDescent="0.25">
      <c r="B1079" s="514" t="s">
        <v>948</v>
      </c>
      <c r="C1079" s="515"/>
      <c r="D1079" s="516"/>
      <c r="E1079" s="516"/>
      <c r="F1079" s="516"/>
      <c r="G1079" s="514"/>
      <c r="H1079" s="515"/>
      <c r="I1079" s="516"/>
      <c r="J1079" s="516"/>
      <c r="K1079" s="516"/>
    </row>
    <row r="1080" spans="2:13" x14ac:dyDescent="0.25">
      <c r="B1080" s="517" t="s">
        <v>37</v>
      </c>
      <c r="C1080" s="515"/>
      <c r="D1080" s="516"/>
      <c r="E1080" s="516"/>
      <c r="F1080" s="516"/>
      <c r="G1080" s="517"/>
      <c r="H1080" s="515"/>
      <c r="I1080" s="516"/>
      <c r="J1080" s="516"/>
      <c r="K1080" s="516"/>
    </row>
    <row r="1081" spans="2:13" x14ac:dyDescent="0.25">
      <c r="B1081" s="396" t="s">
        <v>141</v>
      </c>
      <c r="C1081" s="396"/>
      <c r="D1081" s="396"/>
      <c r="E1081" s="518"/>
      <c r="F1081" s="518"/>
      <c r="G1081" s="518"/>
      <c r="H1081" s="518"/>
      <c r="I1081" s="518"/>
      <c r="J1081" s="518"/>
      <c r="K1081" s="518"/>
    </row>
    <row r="1082" spans="2:13" x14ac:dyDescent="0.25">
      <c r="B1082" s="403" t="s">
        <v>2067</v>
      </c>
      <c r="C1082" s="396"/>
      <c r="D1082" s="396"/>
      <c r="E1082" s="518"/>
      <c r="F1082" s="518"/>
      <c r="G1082" s="522"/>
      <c r="H1082" s="518"/>
      <c r="I1082" s="518"/>
      <c r="J1082" s="518"/>
      <c r="K1082" s="518"/>
    </row>
    <row r="1083" spans="2:13" x14ac:dyDescent="0.25">
      <c r="B1083" s="396" t="s">
        <v>444</v>
      </c>
      <c r="C1083" s="396"/>
      <c r="D1083" s="396"/>
      <c r="E1083" s="518"/>
      <c r="F1083" s="518"/>
      <c r="G1083" s="518"/>
      <c r="H1083" s="518"/>
      <c r="I1083" s="518"/>
      <c r="J1083" s="518"/>
      <c r="K1083" s="518"/>
    </row>
    <row r="1084" spans="2:13" x14ac:dyDescent="0.25">
      <c r="B1084" s="396"/>
      <c r="C1084" s="396"/>
      <c r="D1084" s="396"/>
      <c r="E1084" s="518"/>
      <c r="F1084" s="518"/>
      <c r="G1084" s="518"/>
      <c r="H1084" s="518"/>
      <c r="I1084" s="518"/>
      <c r="J1084" s="518"/>
      <c r="K1084" s="518"/>
    </row>
    <row r="1085" spans="2:13" x14ac:dyDescent="0.25">
      <c r="B1085" s="395" t="s">
        <v>608</v>
      </c>
      <c r="C1085" s="395" t="s">
        <v>609</v>
      </c>
      <c r="D1085" s="395" t="s">
        <v>2068</v>
      </c>
    </row>
    <row r="1086" spans="2:13" x14ac:dyDescent="0.25">
      <c r="B1086" s="396" t="s">
        <v>617</v>
      </c>
      <c r="C1086" s="396"/>
      <c r="D1086" s="402" t="s">
        <v>2201</v>
      </c>
      <c r="G1086" s="518"/>
      <c r="H1086" s="518"/>
      <c r="I1086" s="377"/>
    </row>
    <row r="1087" spans="2:13" ht="15.75" thickBot="1" x14ac:dyDescent="0.3"/>
    <row r="1088" spans="2:13" ht="23.25" customHeight="1" thickBot="1" x14ac:dyDescent="0.3">
      <c r="B1088" s="823" t="s">
        <v>445</v>
      </c>
      <c r="C1088" s="824"/>
      <c r="D1088" s="824"/>
      <c r="E1088" s="824"/>
      <c r="F1088" s="824"/>
      <c r="G1088" s="824"/>
      <c r="H1088" s="824"/>
      <c r="I1088" s="824"/>
      <c r="J1088" s="824"/>
      <c r="K1088" s="825"/>
      <c r="M1088" s="521" t="s">
        <v>29</v>
      </c>
    </row>
    <row r="1089" spans="2:13" ht="18.75" x14ac:dyDescent="0.25">
      <c r="B1089" s="514" t="s">
        <v>949</v>
      </c>
      <c r="C1089" s="515"/>
      <c r="D1089" s="516"/>
      <c r="E1089" s="516"/>
      <c r="F1089" s="516"/>
      <c r="G1089" s="514" t="s">
        <v>950</v>
      </c>
      <c r="H1089" s="515"/>
      <c r="I1089" s="516"/>
      <c r="J1089" s="516"/>
      <c r="K1089" s="516"/>
    </row>
    <row r="1090" spans="2:13" x14ac:dyDescent="0.25">
      <c r="B1090" s="517" t="s">
        <v>1832</v>
      </c>
      <c r="C1090" s="515"/>
      <c r="D1090" s="516"/>
      <c r="E1090" s="516"/>
      <c r="F1090" s="516"/>
      <c r="G1090" s="517" t="s">
        <v>1832</v>
      </c>
      <c r="H1090" s="515"/>
      <c r="I1090" s="516"/>
      <c r="J1090" s="516"/>
      <c r="K1090" s="516"/>
    </row>
    <row r="1091" spans="2:13" x14ac:dyDescent="0.25">
      <c r="B1091" s="518" t="s">
        <v>2145</v>
      </c>
      <c r="C1091" s="518"/>
      <c r="D1091" s="518"/>
      <c r="E1091" s="518"/>
      <c r="F1091" s="518"/>
      <c r="G1091" s="518" t="s">
        <v>952</v>
      </c>
      <c r="H1091" s="518"/>
      <c r="I1091" s="518"/>
      <c r="J1091" s="518"/>
      <c r="K1091" s="518"/>
    </row>
    <row r="1092" spans="2:13" x14ac:dyDescent="0.25">
      <c r="B1092" s="522" t="s">
        <v>2144</v>
      </c>
      <c r="C1092" s="518"/>
      <c r="D1092" s="518"/>
      <c r="E1092" s="518"/>
      <c r="F1092" s="518"/>
      <c r="G1092" s="522"/>
      <c r="H1092" s="518"/>
      <c r="I1092" s="518"/>
      <c r="J1092" s="518"/>
      <c r="K1092" s="518"/>
    </row>
    <row r="1093" spans="2:13" x14ac:dyDescent="0.25">
      <c r="B1093" s="518" t="s">
        <v>445</v>
      </c>
      <c r="C1093" s="518"/>
      <c r="D1093" s="518"/>
      <c r="E1093" s="518"/>
      <c r="F1093" s="518"/>
      <c r="G1093" s="518"/>
      <c r="H1093" s="518"/>
      <c r="I1093" s="518"/>
      <c r="J1093" s="518"/>
      <c r="K1093" s="518"/>
    </row>
    <row r="1094" spans="2:13" x14ac:dyDescent="0.25">
      <c r="B1094" s="518"/>
      <c r="C1094" s="518"/>
      <c r="D1094" s="518"/>
      <c r="E1094" s="518"/>
      <c r="F1094" s="518"/>
      <c r="G1094" s="518"/>
      <c r="H1094" s="518"/>
      <c r="I1094" s="518"/>
      <c r="J1094" s="518"/>
      <c r="K1094" s="518"/>
    </row>
    <row r="1095" spans="2:13" x14ac:dyDescent="0.25">
      <c r="B1095" s="519" t="s">
        <v>608</v>
      </c>
      <c r="C1095" s="519" t="s">
        <v>609</v>
      </c>
      <c r="D1095" s="519" t="s">
        <v>2146</v>
      </c>
    </row>
    <row r="1096" spans="2:13" x14ac:dyDescent="0.25">
      <c r="B1096" s="518" t="s">
        <v>617</v>
      </c>
      <c r="C1096" s="518"/>
      <c r="D1096" s="377" t="s">
        <v>2147</v>
      </c>
      <c r="G1096" s="377" t="s">
        <v>2148</v>
      </c>
      <c r="H1096" s="518"/>
      <c r="I1096" s="377"/>
    </row>
    <row r="1097" spans="2:13" ht="31.15" customHeight="1" thickBot="1" x14ac:dyDescent="0.3">
      <c r="D1097" s="518" t="s">
        <v>2150</v>
      </c>
      <c r="G1097" s="518" t="s">
        <v>2149</v>
      </c>
    </row>
    <row r="1098" spans="2:13" ht="23.25" customHeight="1" thickBot="1" x14ac:dyDescent="0.3">
      <c r="B1098" s="823" t="s">
        <v>1833</v>
      </c>
      <c r="C1098" s="824"/>
      <c r="D1098" s="824"/>
      <c r="E1098" s="824"/>
      <c r="F1098" s="824"/>
      <c r="G1098" s="824"/>
      <c r="H1098" s="824"/>
      <c r="I1098" s="824"/>
      <c r="J1098" s="824"/>
      <c r="K1098" s="825"/>
      <c r="M1098" s="521" t="s">
        <v>603</v>
      </c>
    </row>
    <row r="1099" spans="2:13" ht="18.75" x14ac:dyDescent="0.25">
      <c r="B1099" s="514" t="s">
        <v>1834</v>
      </c>
      <c r="C1099" s="515"/>
      <c r="D1099" s="516"/>
      <c r="E1099" s="516"/>
      <c r="F1099" s="516"/>
      <c r="G1099" s="514"/>
      <c r="H1099" s="515"/>
      <c r="I1099" s="516"/>
      <c r="J1099" s="516"/>
      <c r="K1099" s="516"/>
    </row>
    <row r="1100" spans="2:13" x14ac:dyDescent="0.25">
      <c r="B1100" s="517" t="s">
        <v>1835</v>
      </c>
      <c r="C1100" s="515"/>
      <c r="D1100" s="516"/>
      <c r="E1100" s="516"/>
      <c r="F1100" s="516"/>
      <c r="G1100" s="517"/>
      <c r="H1100" s="515"/>
      <c r="I1100" s="516"/>
      <c r="J1100" s="516"/>
      <c r="K1100" s="516"/>
    </row>
    <row r="1101" spans="2:13" x14ac:dyDescent="0.25">
      <c r="B1101" s="518" t="s">
        <v>1836</v>
      </c>
      <c r="C1101" s="518"/>
      <c r="D1101" s="518"/>
      <c r="E1101" s="518"/>
      <c r="F1101" s="518"/>
      <c r="G1101" s="518"/>
      <c r="H1101" s="518"/>
      <c r="I1101" s="518"/>
      <c r="J1101" s="518"/>
      <c r="K1101" s="518"/>
    </row>
    <row r="1102" spans="2:13" x14ac:dyDescent="0.25">
      <c r="B1102" s="522" t="s">
        <v>1837</v>
      </c>
      <c r="C1102" s="518"/>
      <c r="D1102" s="518"/>
      <c r="E1102" s="518"/>
      <c r="F1102" s="518"/>
      <c r="G1102" s="522"/>
      <c r="H1102" s="518"/>
      <c r="I1102" s="518"/>
      <c r="J1102" s="518"/>
      <c r="K1102" s="518"/>
    </row>
    <row r="1103" spans="2:13" x14ac:dyDescent="0.25">
      <c r="B1103" s="518" t="s">
        <v>1833</v>
      </c>
      <c r="C1103" s="518"/>
      <c r="D1103" s="518"/>
      <c r="E1103" s="518"/>
      <c r="F1103" s="518"/>
      <c r="G1103" s="518"/>
      <c r="H1103" s="518"/>
      <c r="I1103" s="518"/>
      <c r="J1103" s="518"/>
      <c r="K1103" s="518"/>
    </row>
    <row r="1104" spans="2:13" x14ac:dyDescent="0.25">
      <c r="B1104" s="518"/>
      <c r="C1104" s="518"/>
      <c r="D1104" s="518"/>
      <c r="E1104" s="518"/>
      <c r="F1104" s="518"/>
      <c r="G1104" s="518"/>
      <c r="H1104" s="518"/>
      <c r="I1104" s="518"/>
      <c r="J1104" s="518"/>
      <c r="K1104" s="518"/>
    </row>
    <row r="1105" spans="2:13" x14ac:dyDescent="0.25">
      <c r="B1105" s="519" t="s">
        <v>608</v>
      </c>
      <c r="C1105" s="519" t="s">
        <v>609</v>
      </c>
      <c r="D1105" s="519" t="s">
        <v>1838</v>
      </c>
    </row>
    <row r="1106" spans="2:13" x14ac:dyDescent="0.25">
      <c r="B1106" s="518" t="s">
        <v>617</v>
      </c>
      <c r="C1106" s="518"/>
      <c r="D1106" s="377" t="s">
        <v>1839</v>
      </c>
      <c r="G1106" s="518"/>
      <c r="H1106" s="518"/>
      <c r="I1106" s="377"/>
    </row>
    <row r="1107" spans="2:13" ht="15.75" thickBot="1" x14ac:dyDescent="0.3"/>
    <row r="1108" spans="2:13" ht="23.25" customHeight="1" thickBot="1" x14ac:dyDescent="0.3">
      <c r="B1108" s="823" t="s">
        <v>142</v>
      </c>
      <c r="C1108" s="824"/>
      <c r="D1108" s="824"/>
      <c r="E1108" s="824"/>
      <c r="F1108" s="824"/>
      <c r="G1108" s="824"/>
      <c r="H1108" s="824"/>
      <c r="I1108" s="824"/>
      <c r="J1108" s="824"/>
      <c r="K1108" s="825"/>
      <c r="M1108" s="521" t="s">
        <v>30</v>
      </c>
    </row>
    <row r="1109" spans="2:13" ht="18.75" x14ac:dyDescent="0.25">
      <c r="B1109" s="514" t="s">
        <v>955</v>
      </c>
      <c r="C1109" s="515"/>
      <c r="D1109" s="516"/>
      <c r="E1109" s="516"/>
      <c r="F1109" s="516"/>
      <c r="G1109" s="514" t="s">
        <v>956</v>
      </c>
      <c r="H1109" s="515"/>
      <c r="I1109" s="516"/>
      <c r="J1109" s="516"/>
      <c r="K1109" s="516"/>
    </row>
    <row r="1110" spans="2:13" x14ac:dyDescent="0.25">
      <c r="B1110" s="517" t="s">
        <v>957</v>
      </c>
      <c r="C1110" s="515"/>
      <c r="D1110" s="516"/>
      <c r="E1110" s="516"/>
      <c r="F1110" s="516"/>
      <c r="G1110" s="517" t="s">
        <v>957</v>
      </c>
      <c r="H1110" s="515"/>
      <c r="I1110" s="516"/>
      <c r="J1110" s="516"/>
      <c r="K1110" s="516"/>
    </row>
    <row r="1111" spans="2:13" x14ac:dyDescent="0.25">
      <c r="B1111" s="518" t="s">
        <v>1449</v>
      </c>
      <c r="C1111" s="518"/>
      <c r="D1111" s="518"/>
      <c r="E1111" s="518"/>
      <c r="F1111" s="518"/>
      <c r="G1111" s="518" t="s">
        <v>958</v>
      </c>
      <c r="H1111" s="518"/>
      <c r="I1111" s="518"/>
      <c r="J1111" s="518"/>
      <c r="K1111" s="518"/>
    </row>
    <row r="1112" spans="2:13" x14ac:dyDescent="0.25">
      <c r="B1112" s="522" t="s">
        <v>1840</v>
      </c>
      <c r="C1112" s="518"/>
      <c r="D1112" s="518"/>
      <c r="E1112" s="518"/>
      <c r="F1112" s="518"/>
      <c r="G1112" s="522" t="s">
        <v>959</v>
      </c>
      <c r="H1112" s="518"/>
      <c r="I1112" s="518"/>
      <c r="J1112" s="518"/>
      <c r="K1112" s="518"/>
    </row>
    <row r="1113" spans="2:13" x14ac:dyDescent="0.25">
      <c r="B1113" s="518" t="s">
        <v>142</v>
      </c>
      <c r="C1113" s="518"/>
      <c r="D1113" s="518"/>
      <c r="E1113" s="518"/>
      <c r="F1113" s="518"/>
      <c r="G1113" s="518" t="s">
        <v>142</v>
      </c>
      <c r="H1113" s="518"/>
      <c r="I1113" s="518"/>
      <c r="J1113" s="518"/>
      <c r="K1113" s="518"/>
    </row>
    <row r="1114" spans="2:13" x14ac:dyDescent="0.25">
      <c r="B1114" s="518"/>
      <c r="C1114" s="518"/>
      <c r="D1114" s="518"/>
      <c r="E1114" s="518"/>
      <c r="F1114" s="518"/>
      <c r="G1114" s="518"/>
      <c r="H1114" s="518"/>
      <c r="I1114" s="518"/>
      <c r="J1114" s="518"/>
      <c r="K1114" s="518"/>
    </row>
    <row r="1115" spans="2:13" x14ac:dyDescent="0.25">
      <c r="B1115" s="519" t="s">
        <v>608</v>
      </c>
      <c r="C1115" s="519" t="s">
        <v>609</v>
      </c>
      <c r="D1115" s="519" t="s">
        <v>1451</v>
      </c>
      <c r="G1115" s="519" t="s">
        <v>608</v>
      </c>
      <c r="H1115" s="519" t="s">
        <v>609</v>
      </c>
      <c r="I1115" s="519" t="s">
        <v>960</v>
      </c>
    </row>
    <row r="1116" spans="2:13" x14ac:dyDescent="0.25">
      <c r="B1116" s="518" t="s">
        <v>617</v>
      </c>
      <c r="C1116" s="518"/>
      <c r="D1116" s="377" t="s">
        <v>961</v>
      </c>
      <c r="G1116" s="518" t="s">
        <v>617</v>
      </c>
      <c r="H1116" s="518"/>
      <c r="I1116" s="377" t="s">
        <v>962</v>
      </c>
    </row>
    <row r="1117" spans="2:13" ht="15.75" thickBot="1" x14ac:dyDescent="0.3"/>
    <row r="1118" spans="2:13" ht="23.25" customHeight="1" thickBot="1" x14ac:dyDescent="0.3">
      <c r="B1118" s="823" t="s">
        <v>1841</v>
      </c>
      <c r="C1118" s="824"/>
      <c r="D1118" s="824"/>
      <c r="E1118" s="824"/>
      <c r="F1118" s="824"/>
      <c r="G1118" s="824"/>
      <c r="H1118" s="824"/>
      <c r="I1118" s="824"/>
      <c r="J1118" s="824"/>
      <c r="K1118" s="825"/>
      <c r="M1118" s="521" t="s">
        <v>605</v>
      </c>
    </row>
    <row r="1119" spans="2:13" ht="18.75" x14ac:dyDescent="0.25">
      <c r="B1119" s="514" t="s">
        <v>1842</v>
      </c>
      <c r="C1119" s="515"/>
      <c r="D1119" s="516"/>
      <c r="E1119" s="516"/>
      <c r="F1119" s="516"/>
      <c r="G1119" s="514"/>
      <c r="H1119" s="515"/>
      <c r="I1119" s="516"/>
      <c r="J1119" s="516"/>
      <c r="K1119" s="516"/>
    </row>
    <row r="1120" spans="2:13" x14ac:dyDescent="0.25">
      <c r="B1120" s="517" t="s">
        <v>1843</v>
      </c>
      <c r="C1120" s="515"/>
      <c r="D1120" s="516"/>
      <c r="E1120" s="516"/>
      <c r="F1120" s="516"/>
      <c r="G1120" s="517"/>
      <c r="H1120" s="515"/>
      <c r="I1120" s="516"/>
      <c r="J1120" s="516"/>
      <c r="K1120" s="516"/>
    </row>
    <row r="1121" spans="2:13" x14ac:dyDescent="0.25">
      <c r="B1121" s="518" t="s">
        <v>1844</v>
      </c>
      <c r="C1121" s="518"/>
      <c r="D1121" s="518"/>
      <c r="E1121" s="518"/>
      <c r="F1121" s="518"/>
      <c r="G1121" s="518"/>
      <c r="H1121" s="518"/>
      <c r="I1121" s="518"/>
      <c r="J1121" s="518"/>
      <c r="K1121" s="518"/>
    </row>
    <row r="1122" spans="2:13" x14ac:dyDescent="0.25">
      <c r="B1122" s="522" t="s">
        <v>1845</v>
      </c>
      <c r="C1122" s="518"/>
      <c r="D1122" s="518"/>
      <c r="E1122" s="518"/>
      <c r="F1122" s="518"/>
      <c r="G1122" s="522"/>
      <c r="H1122" s="518"/>
      <c r="I1122" s="518"/>
      <c r="J1122" s="518"/>
      <c r="K1122" s="518"/>
    </row>
    <row r="1123" spans="2:13" x14ac:dyDescent="0.25">
      <c r="B1123" s="518" t="s">
        <v>1841</v>
      </c>
      <c r="C1123" s="518"/>
      <c r="D1123" s="518"/>
      <c r="E1123" s="518"/>
      <c r="F1123" s="518"/>
      <c r="G1123" s="518"/>
      <c r="H1123" s="518"/>
      <c r="I1123" s="518"/>
      <c r="J1123" s="518"/>
      <c r="K1123" s="518"/>
    </row>
    <row r="1124" spans="2:13" x14ac:dyDescent="0.25">
      <c r="B1124" s="518"/>
      <c r="C1124" s="518"/>
      <c r="D1124" s="518"/>
      <c r="E1124" s="518"/>
      <c r="F1124" s="518"/>
      <c r="G1124" s="518"/>
      <c r="H1124" s="518"/>
      <c r="I1124" s="518"/>
      <c r="J1124" s="518"/>
      <c r="K1124" s="518"/>
    </row>
    <row r="1125" spans="2:13" x14ac:dyDescent="0.25">
      <c r="B1125" s="519" t="s">
        <v>608</v>
      </c>
      <c r="C1125" s="519" t="s">
        <v>609</v>
      </c>
      <c r="D1125" s="519" t="s">
        <v>1846</v>
      </c>
    </row>
    <row r="1126" spans="2:13" x14ac:dyDescent="0.25">
      <c r="B1126" s="518" t="s">
        <v>617</v>
      </c>
      <c r="C1126" s="518"/>
      <c r="D1126" s="377" t="s">
        <v>1847</v>
      </c>
      <c r="G1126" s="518"/>
      <c r="H1126" s="518"/>
      <c r="I1126" s="377"/>
    </row>
    <row r="1127" spans="2:13" ht="15.75" thickBot="1" x14ac:dyDescent="0.3"/>
    <row r="1128" spans="2:13" ht="23.25" customHeight="1" thickBot="1" x14ac:dyDescent="0.3">
      <c r="B1128" s="823" t="s">
        <v>1848</v>
      </c>
      <c r="C1128" s="824"/>
      <c r="D1128" s="824"/>
      <c r="E1128" s="824"/>
      <c r="F1128" s="824"/>
      <c r="G1128" s="824"/>
      <c r="H1128" s="824"/>
      <c r="I1128" s="824"/>
      <c r="J1128" s="824"/>
      <c r="K1128" s="825"/>
      <c r="M1128" s="521" t="s">
        <v>424</v>
      </c>
    </row>
    <row r="1129" spans="2:13" ht="18.75" x14ac:dyDescent="0.25">
      <c r="B1129" s="514" t="s">
        <v>1849</v>
      </c>
      <c r="C1129" s="515"/>
      <c r="D1129" s="516"/>
      <c r="E1129" s="516"/>
      <c r="F1129" s="516"/>
      <c r="G1129" s="514" t="s">
        <v>1850</v>
      </c>
      <c r="H1129" s="515"/>
      <c r="I1129" s="516"/>
      <c r="J1129" s="516"/>
      <c r="K1129" s="516"/>
    </row>
    <row r="1130" spans="2:13" x14ac:dyDescent="0.25">
      <c r="B1130" s="517" t="s">
        <v>1851</v>
      </c>
      <c r="C1130" s="515"/>
      <c r="D1130" s="516"/>
      <c r="E1130" s="516"/>
      <c r="F1130" s="516"/>
      <c r="G1130" s="517" t="s">
        <v>1851</v>
      </c>
      <c r="H1130" s="515"/>
      <c r="I1130" s="516"/>
      <c r="J1130" s="516"/>
      <c r="K1130" s="516"/>
    </row>
    <row r="1131" spans="2:13" x14ac:dyDescent="0.25">
      <c r="B1131" s="518" t="s">
        <v>1852</v>
      </c>
      <c r="C1131" s="518"/>
      <c r="D1131" s="518"/>
      <c r="E1131" s="518"/>
      <c r="F1131" s="518"/>
      <c r="G1131" s="518" t="s">
        <v>1853</v>
      </c>
      <c r="H1131" s="518"/>
      <c r="I1131" s="518"/>
      <c r="J1131" s="518"/>
      <c r="K1131" s="518"/>
    </row>
    <row r="1132" spans="2:13" x14ac:dyDescent="0.25">
      <c r="B1132" s="522" t="s">
        <v>1854</v>
      </c>
      <c r="C1132" s="518"/>
      <c r="D1132" s="518"/>
      <c r="E1132" s="518"/>
      <c r="F1132" s="518"/>
      <c r="G1132" s="522" t="s">
        <v>1855</v>
      </c>
      <c r="H1132" s="518"/>
      <c r="I1132" s="518"/>
      <c r="J1132" s="518"/>
      <c r="K1132" s="518"/>
    </row>
    <row r="1133" spans="2:13" x14ac:dyDescent="0.25">
      <c r="B1133" s="518" t="s">
        <v>1848</v>
      </c>
      <c r="C1133" s="518"/>
      <c r="D1133" s="518"/>
      <c r="E1133" s="518"/>
      <c r="F1133" s="518"/>
      <c r="G1133" s="518" t="s">
        <v>1848</v>
      </c>
      <c r="H1133" s="518"/>
      <c r="I1133" s="518"/>
      <c r="J1133" s="518"/>
      <c r="K1133" s="518"/>
    </row>
    <row r="1134" spans="2:13" x14ac:dyDescent="0.25">
      <c r="B1134" s="518"/>
      <c r="C1134" s="518"/>
      <c r="D1134" s="518"/>
      <c r="E1134" s="518"/>
      <c r="F1134" s="518"/>
      <c r="G1134" s="518"/>
      <c r="H1134" s="518"/>
      <c r="I1134" s="518"/>
      <c r="J1134" s="518"/>
      <c r="K1134" s="518"/>
    </row>
    <row r="1135" spans="2:13" x14ac:dyDescent="0.25">
      <c r="B1135" s="519" t="s">
        <v>608</v>
      </c>
      <c r="C1135" s="519" t="s">
        <v>609</v>
      </c>
      <c r="D1135" s="519" t="s">
        <v>1856</v>
      </c>
      <c r="G1135" s="519" t="s">
        <v>608</v>
      </c>
      <c r="H1135" s="519" t="s">
        <v>609</v>
      </c>
      <c r="I1135" s="519" t="s">
        <v>1857</v>
      </c>
    </row>
    <row r="1136" spans="2:13" x14ac:dyDescent="0.25">
      <c r="B1136" s="518" t="s">
        <v>617</v>
      </c>
      <c r="C1136" s="518"/>
      <c r="D1136" s="377" t="s">
        <v>1858</v>
      </c>
      <c r="G1136" s="518" t="s">
        <v>617</v>
      </c>
      <c r="H1136" s="518"/>
      <c r="I1136" s="377" t="s">
        <v>1859</v>
      </c>
    </row>
    <row r="1138" spans="2:13" ht="18.75" x14ac:dyDescent="0.25">
      <c r="B1138" s="514" t="s">
        <v>1860</v>
      </c>
      <c r="C1138" s="515"/>
      <c r="D1138" s="516"/>
      <c r="E1138" s="516"/>
      <c r="F1138" s="516"/>
      <c r="G1138" s="514"/>
      <c r="H1138" s="515"/>
      <c r="I1138" s="516"/>
      <c r="J1138" s="516"/>
      <c r="K1138" s="516"/>
    </row>
    <row r="1139" spans="2:13" x14ac:dyDescent="0.25">
      <c r="B1139" s="517" t="s">
        <v>1851</v>
      </c>
      <c r="C1139" s="515"/>
      <c r="D1139" s="516"/>
      <c r="E1139" s="516"/>
      <c r="F1139" s="516"/>
      <c r="G1139" s="517"/>
      <c r="H1139" s="515"/>
      <c r="I1139" s="516"/>
      <c r="J1139" s="516"/>
      <c r="K1139" s="516"/>
    </row>
    <row r="1140" spans="2:13" x14ac:dyDescent="0.25">
      <c r="B1140" s="518" t="s">
        <v>1861</v>
      </c>
      <c r="C1140" s="518"/>
      <c r="D1140" s="518"/>
      <c r="E1140" s="518"/>
      <c r="F1140" s="518"/>
      <c r="G1140" s="518"/>
      <c r="H1140" s="518"/>
      <c r="I1140" s="518"/>
      <c r="J1140" s="518"/>
      <c r="K1140" s="518"/>
    </row>
    <row r="1141" spans="2:13" x14ac:dyDescent="0.25">
      <c r="B1141" s="522" t="s">
        <v>1862</v>
      </c>
      <c r="C1141" s="518"/>
      <c r="D1141" s="518"/>
      <c r="E1141" s="518"/>
      <c r="F1141" s="518"/>
      <c r="G1141" s="522"/>
      <c r="H1141" s="518"/>
      <c r="I1141" s="518"/>
      <c r="J1141" s="518"/>
      <c r="K1141" s="518"/>
    </row>
    <row r="1142" spans="2:13" x14ac:dyDescent="0.25">
      <c r="B1142" s="518" t="s">
        <v>1848</v>
      </c>
      <c r="C1142" s="518"/>
      <c r="D1142" s="518"/>
      <c r="E1142" s="518"/>
      <c r="F1142" s="518"/>
      <c r="G1142" s="518"/>
      <c r="H1142" s="518"/>
      <c r="I1142" s="518"/>
      <c r="J1142" s="518"/>
      <c r="K1142" s="518"/>
    </row>
    <row r="1143" spans="2:13" x14ac:dyDescent="0.25">
      <c r="B1143" s="518"/>
      <c r="C1143" s="518"/>
      <c r="D1143" s="518"/>
      <c r="E1143" s="518"/>
      <c r="F1143" s="518"/>
      <c r="G1143" s="518"/>
      <c r="H1143" s="518"/>
      <c r="I1143" s="518"/>
      <c r="J1143" s="518"/>
      <c r="K1143" s="518"/>
    </row>
    <row r="1144" spans="2:13" x14ac:dyDescent="0.25">
      <c r="B1144" s="519" t="s">
        <v>608</v>
      </c>
      <c r="C1144" s="519" t="s">
        <v>609</v>
      </c>
      <c r="D1144" s="519" t="s">
        <v>1863</v>
      </c>
    </row>
    <row r="1145" spans="2:13" x14ac:dyDescent="0.25">
      <c r="B1145" s="518" t="s">
        <v>617</v>
      </c>
      <c r="C1145" s="518"/>
      <c r="D1145" s="377" t="s">
        <v>1864</v>
      </c>
      <c r="G1145" s="518"/>
      <c r="H1145" s="518"/>
      <c r="I1145" s="377"/>
    </row>
    <row r="1146" spans="2:13" ht="15.75" thickBot="1" x14ac:dyDescent="0.3"/>
    <row r="1147" spans="2:13" ht="23.25" customHeight="1" thickBot="1" x14ac:dyDescent="0.3">
      <c r="B1147" s="823" t="s">
        <v>446</v>
      </c>
      <c r="C1147" s="824"/>
      <c r="D1147" s="824"/>
      <c r="E1147" s="824"/>
      <c r="F1147" s="824"/>
      <c r="G1147" s="824"/>
      <c r="H1147" s="824"/>
      <c r="I1147" s="824"/>
      <c r="J1147" s="824"/>
      <c r="K1147" s="825"/>
      <c r="M1147" s="521" t="s">
        <v>36</v>
      </c>
    </row>
    <row r="1148" spans="2:13" ht="18.75" x14ac:dyDescent="0.25">
      <c r="B1148" s="514" t="s">
        <v>963</v>
      </c>
      <c r="C1148" s="515"/>
      <c r="D1148" s="516"/>
      <c r="E1148" s="516"/>
      <c r="F1148" s="516"/>
      <c r="G1148" s="514" t="s">
        <v>1105</v>
      </c>
      <c r="H1148" s="515"/>
      <c r="I1148" s="516"/>
      <c r="J1148" s="516"/>
      <c r="K1148" s="516"/>
    </row>
    <row r="1149" spans="2:13" x14ac:dyDescent="0.25">
      <c r="B1149" s="517" t="s">
        <v>964</v>
      </c>
      <c r="C1149" s="515"/>
      <c r="D1149" s="516"/>
      <c r="E1149" s="516"/>
      <c r="F1149" s="516"/>
      <c r="G1149" s="517" t="s">
        <v>964</v>
      </c>
      <c r="H1149" s="515"/>
      <c r="I1149" s="516"/>
      <c r="J1149" s="516"/>
      <c r="K1149" s="516"/>
    </row>
    <row r="1150" spans="2:13" x14ac:dyDescent="0.25">
      <c r="B1150" s="518" t="s">
        <v>965</v>
      </c>
      <c r="C1150" s="518"/>
      <c r="D1150" s="518"/>
      <c r="E1150" s="518"/>
      <c r="F1150" s="518"/>
      <c r="G1150" s="518" t="s">
        <v>1106</v>
      </c>
      <c r="H1150" s="518"/>
      <c r="I1150" s="518"/>
      <c r="J1150" s="518"/>
      <c r="K1150" s="518"/>
    </row>
    <row r="1151" spans="2:13" x14ac:dyDescent="0.25">
      <c r="B1151" s="522" t="s">
        <v>966</v>
      </c>
      <c r="C1151" s="518"/>
      <c r="D1151" s="518"/>
      <c r="E1151" s="518"/>
      <c r="F1151" s="518"/>
      <c r="G1151" s="522" t="s">
        <v>1107</v>
      </c>
      <c r="H1151" s="518"/>
      <c r="I1151" s="518"/>
      <c r="J1151" s="518"/>
      <c r="K1151" s="518"/>
    </row>
    <row r="1152" spans="2:13" x14ac:dyDescent="0.25">
      <c r="B1152" s="518" t="s">
        <v>446</v>
      </c>
      <c r="C1152" s="518"/>
      <c r="D1152" s="518"/>
      <c r="E1152" s="518"/>
      <c r="F1152" s="518"/>
      <c r="G1152" s="518" t="s">
        <v>446</v>
      </c>
      <c r="H1152" s="518"/>
      <c r="I1152" s="518"/>
      <c r="J1152" s="518"/>
      <c r="K1152" s="518"/>
    </row>
    <row r="1153" spans="2:13" x14ac:dyDescent="0.25">
      <c r="B1153" s="518"/>
      <c r="C1153" s="518"/>
      <c r="D1153" s="518"/>
      <c r="E1153" s="518"/>
      <c r="F1153" s="518"/>
      <c r="G1153" s="518"/>
      <c r="H1153" s="518"/>
      <c r="I1153" s="518"/>
      <c r="J1153" s="518"/>
      <c r="K1153" s="518"/>
    </row>
    <row r="1154" spans="2:13" x14ac:dyDescent="0.25">
      <c r="B1154" s="519" t="s">
        <v>608</v>
      </c>
      <c r="C1154" s="519" t="s">
        <v>609</v>
      </c>
      <c r="D1154" s="519" t="s">
        <v>967</v>
      </c>
      <c r="G1154" s="519" t="s">
        <v>608</v>
      </c>
      <c r="H1154" s="519" t="s">
        <v>609</v>
      </c>
      <c r="I1154" s="519" t="s">
        <v>1108</v>
      </c>
    </row>
    <row r="1155" spans="2:13" x14ac:dyDescent="0.25">
      <c r="B1155" s="518" t="s">
        <v>617</v>
      </c>
      <c r="C1155" s="518"/>
      <c r="D1155" s="384" t="s">
        <v>1164</v>
      </c>
      <c r="G1155" s="518" t="s">
        <v>617</v>
      </c>
      <c r="H1155" s="518"/>
      <c r="I1155" s="377" t="s">
        <v>1109</v>
      </c>
    </row>
    <row r="1156" spans="2:13" x14ac:dyDescent="0.25">
      <c r="B1156" s="518"/>
      <c r="C1156" s="518"/>
      <c r="D1156" s="384" t="s">
        <v>1165</v>
      </c>
    </row>
    <row r="1157" spans="2:13" ht="15.75" thickBot="1" x14ac:dyDescent="0.3"/>
    <row r="1158" spans="2:13" ht="23.25" customHeight="1" thickBot="1" x14ac:dyDescent="0.3">
      <c r="B1158" s="823" t="s">
        <v>1865</v>
      </c>
      <c r="C1158" s="824"/>
      <c r="D1158" s="824"/>
      <c r="E1158" s="824"/>
      <c r="F1158" s="824"/>
      <c r="G1158" s="824"/>
      <c r="H1158" s="824"/>
      <c r="I1158" s="824"/>
      <c r="J1158" s="824"/>
      <c r="K1158" s="825"/>
      <c r="M1158" s="521" t="s">
        <v>1487</v>
      </c>
    </row>
    <row r="1159" spans="2:13" ht="18.75" x14ac:dyDescent="0.25">
      <c r="B1159" s="514" t="s">
        <v>1866</v>
      </c>
      <c r="C1159" s="515"/>
      <c r="D1159" s="516"/>
      <c r="E1159" s="516"/>
      <c r="F1159" s="516"/>
      <c r="G1159" s="514" t="s">
        <v>1867</v>
      </c>
      <c r="H1159" s="515"/>
      <c r="I1159" s="516"/>
      <c r="J1159" s="516"/>
      <c r="K1159" s="516"/>
    </row>
    <row r="1160" spans="2:13" x14ac:dyDescent="0.25">
      <c r="B1160" s="517" t="s">
        <v>1868</v>
      </c>
      <c r="C1160" s="515"/>
      <c r="D1160" s="516"/>
      <c r="E1160" s="516"/>
      <c r="F1160" s="516"/>
      <c r="G1160" s="517" t="s">
        <v>1868</v>
      </c>
      <c r="H1160" s="515"/>
      <c r="I1160" s="516"/>
      <c r="J1160" s="516"/>
      <c r="K1160" s="516"/>
    </row>
    <row r="1161" spans="2:13" x14ac:dyDescent="0.25">
      <c r="B1161" s="518" t="s">
        <v>1869</v>
      </c>
      <c r="C1161" s="518"/>
      <c r="D1161" s="518"/>
      <c r="E1161" s="518"/>
      <c r="F1161" s="518"/>
      <c r="G1161" s="518" t="s">
        <v>1870</v>
      </c>
      <c r="H1161" s="518"/>
      <c r="I1161" s="518"/>
      <c r="J1161" s="518"/>
      <c r="K1161" s="518"/>
    </row>
    <row r="1162" spans="2:13" x14ac:dyDescent="0.25">
      <c r="B1162" s="522" t="s">
        <v>1871</v>
      </c>
      <c r="C1162" s="518"/>
      <c r="D1162" s="518"/>
      <c r="E1162" s="518"/>
      <c r="F1162" s="518"/>
      <c r="G1162" s="522" t="s">
        <v>1872</v>
      </c>
      <c r="H1162" s="518"/>
      <c r="I1162" s="518"/>
      <c r="J1162" s="518"/>
      <c r="K1162" s="518"/>
    </row>
    <row r="1163" spans="2:13" x14ac:dyDescent="0.25">
      <c r="B1163" s="518" t="s">
        <v>1865</v>
      </c>
      <c r="C1163" s="518"/>
      <c r="D1163" s="518"/>
      <c r="E1163" s="518"/>
      <c r="F1163" s="518"/>
      <c r="G1163" s="518" t="s">
        <v>1865</v>
      </c>
      <c r="H1163" s="518"/>
      <c r="I1163" s="518"/>
      <c r="J1163" s="518"/>
      <c r="K1163" s="518"/>
    </row>
    <row r="1164" spans="2:13" x14ac:dyDescent="0.25">
      <c r="B1164" s="518"/>
      <c r="C1164" s="518"/>
      <c r="D1164" s="518"/>
      <c r="E1164" s="518"/>
      <c r="F1164" s="518"/>
      <c r="G1164" s="518"/>
      <c r="H1164" s="518"/>
      <c r="I1164" s="518"/>
      <c r="J1164" s="518"/>
      <c r="K1164" s="518"/>
    </row>
    <row r="1165" spans="2:13" x14ac:dyDescent="0.25">
      <c r="B1165" s="519" t="s">
        <v>608</v>
      </c>
      <c r="C1165" s="519" t="s">
        <v>609</v>
      </c>
      <c r="D1165" s="519" t="s">
        <v>1873</v>
      </c>
      <c r="G1165" s="519" t="s">
        <v>608</v>
      </c>
      <c r="H1165" s="519" t="s">
        <v>609</v>
      </c>
      <c r="I1165" s="519" t="s">
        <v>1874</v>
      </c>
    </row>
    <row r="1166" spans="2:13" x14ac:dyDescent="0.25">
      <c r="B1166" s="518" t="s">
        <v>617</v>
      </c>
      <c r="C1166" s="518"/>
      <c r="D1166" s="377" t="s">
        <v>1875</v>
      </c>
      <c r="G1166" s="518" t="s">
        <v>617</v>
      </c>
      <c r="H1166" s="518"/>
      <c r="I1166" s="377" t="s">
        <v>1876</v>
      </c>
    </row>
    <row r="1167" spans="2:13" ht="15.75" thickBot="1" x14ac:dyDescent="0.3"/>
    <row r="1168" spans="2:13" ht="23.25" customHeight="1" thickBot="1" x14ac:dyDescent="0.3">
      <c r="B1168" s="823" t="s">
        <v>1112</v>
      </c>
      <c r="C1168" s="824"/>
      <c r="D1168" s="824"/>
      <c r="E1168" s="824"/>
      <c r="F1168" s="824"/>
      <c r="G1168" s="824"/>
      <c r="H1168" s="824"/>
      <c r="I1168" s="824"/>
      <c r="J1168" s="824"/>
      <c r="K1168" s="825"/>
      <c r="M1168" s="521" t="s">
        <v>31</v>
      </c>
    </row>
    <row r="1169" spans="2:13" ht="18.75" x14ac:dyDescent="0.25">
      <c r="B1169" s="514" t="s">
        <v>968</v>
      </c>
      <c r="C1169" s="515"/>
      <c r="D1169" s="516"/>
      <c r="E1169" s="516"/>
      <c r="F1169" s="516"/>
      <c r="G1169" s="514"/>
      <c r="H1169" s="515"/>
      <c r="I1169" s="516"/>
      <c r="J1169" s="516"/>
      <c r="K1169" s="516"/>
    </row>
    <row r="1170" spans="2:13" x14ac:dyDescent="0.25">
      <c r="B1170" s="517" t="s">
        <v>969</v>
      </c>
      <c r="C1170" s="515"/>
      <c r="D1170" s="516"/>
      <c r="E1170" s="516"/>
      <c r="F1170" s="516"/>
      <c r="G1170" s="517"/>
      <c r="H1170" s="515"/>
      <c r="I1170" s="516"/>
      <c r="J1170" s="516"/>
      <c r="K1170" s="516"/>
    </row>
    <row r="1171" spans="2:13" x14ac:dyDescent="0.25">
      <c r="B1171" s="518" t="s">
        <v>513</v>
      </c>
      <c r="C1171" s="518"/>
      <c r="D1171" s="518"/>
      <c r="E1171" s="518"/>
      <c r="F1171" s="518"/>
      <c r="G1171" s="518"/>
      <c r="H1171" s="518"/>
      <c r="I1171" s="518"/>
      <c r="J1171" s="518"/>
      <c r="K1171" s="518"/>
    </row>
    <row r="1172" spans="2:13" x14ac:dyDescent="0.25">
      <c r="B1172" s="522" t="s">
        <v>970</v>
      </c>
      <c r="C1172" s="518"/>
      <c r="D1172" s="518"/>
      <c r="E1172" s="518"/>
      <c r="F1172" s="518"/>
      <c r="G1172" s="522"/>
      <c r="H1172" s="518"/>
      <c r="I1172" s="518"/>
      <c r="J1172" s="518"/>
      <c r="K1172" s="518"/>
    </row>
    <row r="1173" spans="2:13" x14ac:dyDescent="0.25">
      <c r="B1173" s="518" t="s">
        <v>418</v>
      </c>
      <c r="C1173" s="518"/>
      <c r="D1173" s="518"/>
      <c r="E1173" s="518"/>
      <c r="F1173" s="518"/>
      <c r="G1173" s="518"/>
      <c r="H1173" s="518"/>
      <c r="I1173" s="518"/>
      <c r="J1173" s="518"/>
      <c r="K1173" s="518"/>
    </row>
    <row r="1174" spans="2:13" x14ac:dyDescent="0.25">
      <c r="B1174" s="518"/>
      <c r="C1174" s="518"/>
      <c r="D1174" s="518"/>
      <c r="E1174" s="518"/>
      <c r="F1174" s="518"/>
      <c r="G1174" s="518"/>
      <c r="H1174" s="518"/>
      <c r="I1174" s="518"/>
      <c r="J1174" s="518"/>
      <c r="K1174" s="518"/>
    </row>
    <row r="1175" spans="2:13" x14ac:dyDescent="0.25">
      <c r="B1175" s="519" t="s">
        <v>608</v>
      </c>
      <c r="C1175" s="519" t="s">
        <v>609</v>
      </c>
      <c r="D1175" s="519" t="s">
        <v>971</v>
      </c>
    </row>
    <row r="1176" spans="2:13" x14ac:dyDescent="0.25">
      <c r="B1176" s="396" t="s">
        <v>617</v>
      </c>
      <c r="C1176" s="396"/>
      <c r="D1176" s="402" t="s">
        <v>2250</v>
      </c>
      <c r="E1176" s="395"/>
      <c r="F1176" s="395"/>
      <c r="G1176" s="402" t="s">
        <v>2251</v>
      </c>
      <c r="H1176" s="396"/>
      <c r="I1176" s="377"/>
    </row>
    <row r="1177" spans="2:13" ht="15.75" thickBot="1" x14ac:dyDescent="0.3"/>
    <row r="1178" spans="2:13" ht="23.25" customHeight="1" thickBot="1" x14ac:dyDescent="0.3">
      <c r="B1178" s="823" t="s">
        <v>1111</v>
      </c>
      <c r="C1178" s="824"/>
      <c r="D1178" s="824"/>
      <c r="E1178" s="824"/>
      <c r="F1178" s="824"/>
      <c r="G1178" s="824"/>
      <c r="H1178" s="824"/>
      <c r="I1178" s="824"/>
      <c r="J1178" s="824"/>
      <c r="K1178" s="825"/>
      <c r="M1178" s="521" t="s">
        <v>606</v>
      </c>
    </row>
    <row r="1179" spans="2:13" ht="18.75" x14ac:dyDescent="0.25">
      <c r="B1179" s="514" t="s">
        <v>972</v>
      </c>
      <c r="C1179" s="515"/>
      <c r="D1179" s="516"/>
      <c r="E1179" s="516"/>
      <c r="F1179" s="516"/>
      <c r="G1179" s="514" t="s">
        <v>973</v>
      </c>
      <c r="H1179" s="515"/>
      <c r="I1179" s="516"/>
      <c r="J1179" s="516"/>
      <c r="K1179" s="516"/>
    </row>
    <row r="1180" spans="2:13" x14ac:dyDescent="0.25">
      <c r="B1180" s="517" t="s">
        <v>128</v>
      </c>
      <c r="C1180" s="515"/>
      <c r="D1180" s="516"/>
      <c r="E1180" s="516"/>
      <c r="F1180" s="516"/>
      <c r="G1180" s="517" t="s">
        <v>128</v>
      </c>
      <c r="H1180" s="515"/>
      <c r="I1180" s="516"/>
      <c r="J1180" s="516"/>
      <c r="K1180" s="516"/>
    </row>
    <row r="1181" spans="2:13" x14ac:dyDescent="0.25">
      <c r="B1181" s="518" t="s">
        <v>1877</v>
      </c>
      <c r="C1181" s="518"/>
      <c r="D1181" s="518"/>
      <c r="E1181" s="518"/>
      <c r="F1181" s="518"/>
      <c r="G1181" s="518" t="s">
        <v>974</v>
      </c>
      <c r="H1181" s="518"/>
      <c r="I1181" s="518"/>
      <c r="J1181" s="518"/>
      <c r="K1181" s="518"/>
    </row>
    <row r="1182" spans="2:13" x14ac:dyDescent="0.25">
      <c r="B1182" s="522" t="s">
        <v>1878</v>
      </c>
      <c r="C1182" s="518"/>
      <c r="D1182" s="518"/>
      <c r="E1182" s="518"/>
      <c r="F1182" s="518"/>
      <c r="G1182" s="522"/>
      <c r="H1182" s="518"/>
      <c r="I1182" s="518"/>
      <c r="J1182" s="518"/>
      <c r="K1182" s="518"/>
    </row>
    <row r="1183" spans="2:13" x14ac:dyDescent="0.25">
      <c r="B1183" s="518" t="s">
        <v>82</v>
      </c>
      <c r="C1183" s="518"/>
      <c r="D1183" s="518"/>
      <c r="E1183" s="518"/>
      <c r="F1183" s="518"/>
      <c r="G1183" s="518"/>
      <c r="H1183" s="518"/>
      <c r="I1183" s="518"/>
      <c r="J1183" s="518"/>
      <c r="K1183" s="518"/>
    </row>
    <row r="1184" spans="2:13" x14ac:dyDescent="0.25">
      <c r="B1184" s="518"/>
      <c r="C1184" s="518"/>
      <c r="D1184" s="518"/>
      <c r="E1184" s="518"/>
      <c r="F1184" s="518"/>
    </row>
    <row r="1185" spans="2:13" x14ac:dyDescent="0.25">
      <c r="B1185" s="519" t="s">
        <v>608</v>
      </c>
      <c r="C1185" s="519" t="s">
        <v>609</v>
      </c>
      <c r="D1185" s="519" t="s">
        <v>1879</v>
      </c>
      <c r="G1185" s="519" t="s">
        <v>608</v>
      </c>
      <c r="H1185" s="519" t="s">
        <v>609</v>
      </c>
      <c r="I1185" s="519" t="s">
        <v>1879</v>
      </c>
    </row>
    <row r="1186" spans="2:13" x14ac:dyDescent="0.25">
      <c r="B1186" s="518" t="s">
        <v>617</v>
      </c>
      <c r="C1186" s="518"/>
      <c r="D1186" s="377" t="s">
        <v>1880</v>
      </c>
      <c r="G1186" s="518" t="s">
        <v>617</v>
      </c>
      <c r="H1186" s="534" t="s">
        <v>616</v>
      </c>
      <c r="I1186" s="377" t="s">
        <v>1880</v>
      </c>
    </row>
    <row r="1188" spans="2:13" ht="18.75" x14ac:dyDescent="0.25">
      <c r="B1188" s="514" t="s">
        <v>978</v>
      </c>
      <c r="C1188" s="515"/>
      <c r="D1188" s="516"/>
      <c r="E1188" s="516"/>
      <c r="F1188" s="516"/>
      <c r="G1188" s="514" t="s">
        <v>979</v>
      </c>
      <c r="H1188" s="515"/>
      <c r="I1188" s="516"/>
      <c r="J1188" s="516"/>
      <c r="K1188" s="516"/>
    </row>
    <row r="1189" spans="2:13" x14ac:dyDescent="0.25">
      <c r="B1189" s="517" t="s">
        <v>128</v>
      </c>
      <c r="C1189" s="515"/>
      <c r="D1189" s="516"/>
      <c r="E1189" s="516"/>
      <c r="F1189" s="516"/>
      <c r="G1189" s="517" t="s">
        <v>128</v>
      </c>
      <c r="H1189" s="515"/>
      <c r="I1189" s="516"/>
      <c r="J1189" s="516"/>
      <c r="K1189" s="516"/>
    </row>
    <row r="1190" spans="2:13" x14ac:dyDescent="0.25">
      <c r="B1190" s="518" t="s">
        <v>974</v>
      </c>
      <c r="C1190" s="518"/>
      <c r="D1190" s="518"/>
      <c r="E1190" s="518"/>
      <c r="F1190" s="518"/>
      <c r="G1190" s="518" t="s">
        <v>974</v>
      </c>
      <c r="H1190" s="518"/>
      <c r="I1190" s="518"/>
      <c r="J1190" s="518"/>
      <c r="K1190" s="518"/>
    </row>
    <row r="1191" spans="2:13" x14ac:dyDescent="0.25">
      <c r="B1191" s="519" t="s">
        <v>608</v>
      </c>
      <c r="C1191" s="519" t="s">
        <v>609</v>
      </c>
      <c r="D1191" s="519" t="s">
        <v>1879</v>
      </c>
      <c r="G1191" s="519" t="s">
        <v>608</v>
      </c>
      <c r="H1191" s="519" t="s">
        <v>609</v>
      </c>
      <c r="I1191" s="519" t="s">
        <v>1879</v>
      </c>
    </row>
    <row r="1192" spans="2:13" x14ac:dyDescent="0.25">
      <c r="B1192" s="518" t="s">
        <v>617</v>
      </c>
      <c r="C1192" s="518"/>
      <c r="D1192" s="377" t="s">
        <v>1880</v>
      </c>
      <c r="G1192" s="518" t="s">
        <v>617</v>
      </c>
      <c r="H1192" s="518"/>
      <c r="I1192" s="377" t="s">
        <v>1881</v>
      </c>
    </row>
    <row r="1193" spans="2:13" ht="15.75" thickBot="1" x14ac:dyDescent="0.3"/>
    <row r="1194" spans="2:13" ht="23.25" customHeight="1" thickBot="1" x14ac:dyDescent="0.3">
      <c r="B1194" s="823" t="s">
        <v>1110</v>
      </c>
      <c r="C1194" s="824"/>
      <c r="D1194" s="824"/>
      <c r="E1194" s="824"/>
      <c r="F1194" s="824"/>
      <c r="G1194" s="824"/>
      <c r="H1194" s="824"/>
      <c r="I1194" s="824"/>
      <c r="J1194" s="824"/>
      <c r="K1194" s="825"/>
      <c r="M1194" s="521" t="s">
        <v>32</v>
      </c>
    </row>
    <row r="1195" spans="2:13" ht="18.75" x14ac:dyDescent="0.25">
      <c r="B1195" s="514" t="s">
        <v>980</v>
      </c>
      <c r="C1195" s="515"/>
      <c r="D1195" s="516"/>
      <c r="E1195" s="516"/>
      <c r="F1195" s="516"/>
      <c r="G1195" s="514" t="s">
        <v>981</v>
      </c>
      <c r="H1195" s="515"/>
      <c r="I1195" s="516"/>
      <c r="J1195" s="516"/>
      <c r="K1195" s="516"/>
    </row>
    <row r="1196" spans="2:13" x14ac:dyDescent="0.25">
      <c r="B1196" s="517" t="s">
        <v>128</v>
      </c>
      <c r="C1196" s="515"/>
      <c r="D1196" s="516"/>
      <c r="E1196" s="516"/>
      <c r="F1196" s="516"/>
      <c r="G1196" s="517" t="s">
        <v>128</v>
      </c>
      <c r="H1196" s="515"/>
      <c r="I1196" s="516"/>
      <c r="J1196" s="516"/>
      <c r="K1196" s="516"/>
    </row>
    <row r="1197" spans="2:13" x14ac:dyDescent="0.25">
      <c r="B1197" s="518" t="s">
        <v>982</v>
      </c>
      <c r="C1197" s="518"/>
      <c r="D1197" s="518"/>
      <c r="E1197" s="518"/>
      <c r="F1197" s="518"/>
      <c r="G1197" s="518" t="s">
        <v>983</v>
      </c>
      <c r="H1197" s="518"/>
      <c r="I1197" s="518"/>
      <c r="J1197" s="518"/>
      <c r="K1197" s="518"/>
    </row>
    <row r="1198" spans="2:13" x14ac:dyDescent="0.25">
      <c r="B1198" s="522" t="s">
        <v>984</v>
      </c>
      <c r="C1198" s="518"/>
      <c r="D1198" s="518"/>
      <c r="E1198" s="518"/>
      <c r="F1198" s="518"/>
      <c r="G1198" s="522" t="s">
        <v>985</v>
      </c>
      <c r="H1198" s="518"/>
      <c r="I1198" s="518"/>
      <c r="J1198" s="518"/>
      <c r="K1198" s="518"/>
    </row>
    <row r="1199" spans="2:13" x14ac:dyDescent="0.25">
      <c r="B1199" s="518" t="s">
        <v>419</v>
      </c>
      <c r="C1199" s="518"/>
      <c r="D1199" s="518"/>
      <c r="E1199" s="518"/>
      <c r="F1199" s="518"/>
      <c r="G1199" s="518" t="s">
        <v>419</v>
      </c>
      <c r="H1199" s="518"/>
      <c r="I1199" s="518"/>
      <c r="J1199" s="518"/>
      <c r="K1199" s="518"/>
    </row>
    <row r="1200" spans="2:13" x14ac:dyDescent="0.25">
      <c r="B1200" s="518"/>
      <c r="C1200" s="518"/>
      <c r="D1200" s="518"/>
      <c r="E1200" s="518"/>
      <c r="F1200" s="518"/>
      <c r="G1200" s="518"/>
      <c r="H1200" s="518"/>
      <c r="I1200" s="518"/>
      <c r="J1200" s="518"/>
      <c r="K1200" s="518"/>
    </row>
    <row r="1201" spans="2:11" x14ac:dyDescent="0.25">
      <c r="B1201" s="519" t="s">
        <v>608</v>
      </c>
      <c r="C1201" s="519" t="s">
        <v>609</v>
      </c>
      <c r="D1201" s="519" t="s">
        <v>986</v>
      </c>
      <c r="G1201" s="519" t="s">
        <v>608</v>
      </c>
      <c r="H1201" s="519" t="s">
        <v>609</v>
      </c>
      <c r="I1201" s="519" t="s">
        <v>987</v>
      </c>
    </row>
    <row r="1202" spans="2:11" x14ac:dyDescent="0.25">
      <c r="B1202" s="518" t="s">
        <v>617</v>
      </c>
      <c r="C1202" s="518"/>
      <c r="D1202" s="377" t="s">
        <v>988</v>
      </c>
      <c r="G1202" s="518" t="s">
        <v>617</v>
      </c>
      <c r="H1202" s="518"/>
      <c r="I1202" s="377" t="s">
        <v>989</v>
      </c>
    </row>
    <row r="1204" spans="2:11" ht="18.75" x14ac:dyDescent="0.25">
      <c r="B1204" s="514" t="s">
        <v>990</v>
      </c>
      <c r="C1204" s="515"/>
      <c r="D1204" s="516"/>
      <c r="E1204" s="516"/>
      <c r="F1204" s="516"/>
      <c r="G1204" s="514" t="s">
        <v>991</v>
      </c>
      <c r="H1204" s="515"/>
      <c r="I1204" s="516"/>
      <c r="J1204" s="516"/>
      <c r="K1204" s="516"/>
    </row>
    <row r="1205" spans="2:11" x14ac:dyDescent="0.25">
      <c r="B1205" s="517" t="s">
        <v>128</v>
      </c>
      <c r="C1205" s="515"/>
      <c r="D1205" s="516"/>
      <c r="E1205" s="516"/>
      <c r="F1205" s="516"/>
      <c r="G1205" s="517" t="s">
        <v>128</v>
      </c>
      <c r="H1205" s="515"/>
      <c r="I1205" s="516"/>
      <c r="J1205" s="516"/>
      <c r="K1205" s="516"/>
    </row>
    <row r="1206" spans="2:11" x14ac:dyDescent="0.25">
      <c r="B1206" s="518" t="s">
        <v>992</v>
      </c>
      <c r="C1206" s="518"/>
      <c r="D1206" s="518"/>
      <c r="E1206" s="518"/>
      <c r="F1206" s="518"/>
      <c r="G1206" s="518" t="s">
        <v>993</v>
      </c>
      <c r="H1206" s="518"/>
      <c r="I1206" s="518"/>
      <c r="J1206" s="518"/>
      <c r="K1206" s="518"/>
    </row>
    <row r="1207" spans="2:11" x14ac:dyDescent="0.25">
      <c r="B1207" s="522" t="s">
        <v>994</v>
      </c>
      <c r="C1207" s="518"/>
      <c r="D1207" s="518"/>
      <c r="E1207" s="518"/>
      <c r="F1207" s="518"/>
      <c r="G1207" s="522" t="s">
        <v>995</v>
      </c>
      <c r="H1207" s="518"/>
      <c r="I1207" s="518"/>
      <c r="J1207" s="518"/>
      <c r="K1207" s="518"/>
    </row>
    <row r="1208" spans="2:11" x14ac:dyDescent="0.25">
      <c r="B1208" s="518" t="s">
        <v>419</v>
      </c>
      <c r="C1208" s="518"/>
      <c r="D1208" s="518"/>
      <c r="E1208" s="518"/>
      <c r="F1208" s="518"/>
      <c r="G1208" s="518" t="s">
        <v>419</v>
      </c>
      <c r="H1208" s="518"/>
      <c r="I1208" s="518"/>
      <c r="J1208" s="518"/>
      <c r="K1208" s="518"/>
    </row>
    <row r="1209" spans="2:11" x14ac:dyDescent="0.25">
      <c r="B1209" s="518"/>
      <c r="C1209" s="518"/>
      <c r="D1209" s="518"/>
      <c r="E1209" s="518"/>
      <c r="F1209" s="518"/>
      <c r="G1209" s="518"/>
      <c r="H1209" s="518"/>
      <c r="I1209" s="518"/>
      <c r="J1209" s="518"/>
      <c r="K1209" s="518"/>
    </row>
    <row r="1210" spans="2:11" x14ac:dyDescent="0.25">
      <c r="B1210" s="519" t="s">
        <v>608</v>
      </c>
      <c r="C1210" s="519" t="s">
        <v>609</v>
      </c>
      <c r="D1210" s="519" t="s">
        <v>996</v>
      </c>
      <c r="G1210" s="519" t="s">
        <v>608</v>
      </c>
      <c r="H1210" s="519" t="s">
        <v>609</v>
      </c>
      <c r="I1210" s="519" t="s">
        <v>997</v>
      </c>
    </row>
    <row r="1211" spans="2:11" x14ac:dyDescent="0.25">
      <c r="B1211" s="518" t="s">
        <v>617</v>
      </c>
      <c r="C1211" s="518"/>
      <c r="D1211" s="377" t="s">
        <v>998</v>
      </c>
      <c r="G1211" s="518" t="s">
        <v>617</v>
      </c>
      <c r="H1211" s="518"/>
      <c r="I1211" s="377" t="s">
        <v>999</v>
      </c>
    </row>
    <row r="1213" spans="2:11" ht="18.75" x14ac:dyDescent="0.25">
      <c r="B1213" s="514" t="s">
        <v>1000</v>
      </c>
      <c r="C1213" s="515"/>
      <c r="D1213" s="516"/>
      <c r="E1213" s="516"/>
      <c r="F1213" s="516"/>
      <c r="G1213" s="514" t="s">
        <v>1001</v>
      </c>
      <c r="H1213" s="515"/>
      <c r="I1213" s="516"/>
      <c r="J1213" s="516"/>
      <c r="K1213" s="516"/>
    </row>
    <row r="1214" spans="2:11" x14ac:dyDescent="0.25">
      <c r="B1214" s="517" t="s">
        <v>128</v>
      </c>
      <c r="C1214" s="515"/>
      <c r="D1214" s="516"/>
      <c r="E1214" s="516"/>
      <c r="F1214" s="516"/>
      <c r="G1214" s="517" t="s">
        <v>128</v>
      </c>
      <c r="H1214" s="515"/>
      <c r="I1214" s="516"/>
      <c r="J1214" s="516"/>
      <c r="K1214" s="516"/>
    </row>
    <row r="1215" spans="2:11" x14ac:dyDescent="0.25">
      <c r="B1215" s="518" t="s">
        <v>1002</v>
      </c>
      <c r="C1215" s="518"/>
      <c r="D1215" s="518"/>
      <c r="E1215" s="518"/>
      <c r="F1215" s="518"/>
      <c r="G1215" s="518" t="s">
        <v>1003</v>
      </c>
      <c r="H1215" s="518"/>
      <c r="I1215" s="518"/>
      <c r="J1215" s="518"/>
      <c r="K1215" s="518"/>
    </row>
    <row r="1216" spans="2:11" x14ac:dyDescent="0.25">
      <c r="B1216" s="522" t="s">
        <v>1004</v>
      </c>
      <c r="C1216" s="518"/>
      <c r="D1216" s="518"/>
      <c r="E1216" s="518"/>
      <c r="F1216" s="518"/>
      <c r="G1216" s="522" t="s">
        <v>1005</v>
      </c>
      <c r="H1216" s="518"/>
      <c r="I1216" s="518"/>
      <c r="J1216" s="518"/>
      <c r="K1216" s="518"/>
    </row>
    <row r="1217" spans="2:11" x14ac:dyDescent="0.25">
      <c r="B1217" s="518" t="s">
        <v>419</v>
      </c>
      <c r="C1217" s="518"/>
      <c r="D1217" s="518"/>
      <c r="E1217" s="518"/>
      <c r="F1217" s="518"/>
      <c r="G1217" s="518" t="s">
        <v>419</v>
      </c>
      <c r="H1217" s="518"/>
      <c r="I1217" s="518"/>
      <c r="J1217" s="518"/>
      <c r="K1217" s="518"/>
    </row>
    <row r="1218" spans="2:11" x14ac:dyDescent="0.25">
      <c r="B1218" s="518"/>
      <c r="C1218" s="518"/>
      <c r="D1218" s="518"/>
      <c r="E1218" s="518"/>
      <c r="F1218" s="518"/>
      <c r="G1218" s="518"/>
      <c r="H1218" s="518"/>
      <c r="I1218" s="518"/>
      <c r="J1218" s="518"/>
      <c r="K1218" s="518"/>
    </row>
    <row r="1219" spans="2:11" x14ac:dyDescent="0.25">
      <c r="B1219" s="519" t="s">
        <v>608</v>
      </c>
      <c r="C1219" s="519" t="s">
        <v>609</v>
      </c>
      <c r="D1219" s="519" t="s">
        <v>1006</v>
      </c>
      <c r="G1219" s="519" t="s">
        <v>608</v>
      </c>
      <c r="H1219" s="519" t="s">
        <v>609</v>
      </c>
      <c r="I1219" s="519" t="s">
        <v>1007</v>
      </c>
    </row>
    <row r="1220" spans="2:11" x14ac:dyDescent="0.25">
      <c r="B1220" s="518" t="s">
        <v>617</v>
      </c>
      <c r="C1220" s="518"/>
      <c r="D1220" s="377" t="s">
        <v>1008</v>
      </c>
      <c r="G1220" s="518" t="s">
        <v>617</v>
      </c>
      <c r="H1220" s="518"/>
      <c r="I1220" s="377" t="s">
        <v>1009</v>
      </c>
    </row>
    <row r="1222" spans="2:11" ht="18.75" x14ac:dyDescent="0.25">
      <c r="B1222" s="514" t="s">
        <v>1010</v>
      </c>
      <c r="C1222" s="515"/>
      <c r="D1222" s="516"/>
      <c r="E1222" s="516"/>
      <c r="F1222" s="516"/>
      <c r="G1222" s="514" t="s">
        <v>1011</v>
      </c>
      <c r="H1222" s="515"/>
      <c r="I1222" s="516"/>
      <c r="J1222" s="516"/>
      <c r="K1222" s="516"/>
    </row>
    <row r="1223" spans="2:11" x14ac:dyDescent="0.25">
      <c r="B1223" s="517" t="s">
        <v>128</v>
      </c>
      <c r="C1223" s="515"/>
      <c r="D1223" s="516"/>
      <c r="E1223" s="516"/>
      <c r="F1223" s="516"/>
      <c r="G1223" s="517" t="s">
        <v>128</v>
      </c>
      <c r="H1223" s="515"/>
      <c r="I1223" s="516"/>
      <c r="J1223" s="516"/>
      <c r="K1223" s="516"/>
    </row>
    <row r="1224" spans="2:11" x14ac:dyDescent="0.25">
      <c r="B1224" s="367" t="s">
        <v>2064</v>
      </c>
      <c r="C1224" s="518"/>
      <c r="D1224" s="518"/>
      <c r="E1224" s="518"/>
      <c r="F1224" s="518"/>
      <c r="G1224" s="518" t="s">
        <v>1012</v>
      </c>
      <c r="H1224" s="518"/>
      <c r="I1224" s="518"/>
      <c r="J1224" s="518"/>
      <c r="K1224" s="518"/>
    </row>
    <row r="1225" spans="2:11" x14ac:dyDescent="0.25">
      <c r="B1225" s="310" t="s">
        <v>2065</v>
      </c>
      <c r="C1225" s="518"/>
      <c r="D1225" s="518"/>
      <c r="E1225" s="518"/>
      <c r="F1225" s="518"/>
      <c r="G1225" s="522" t="s">
        <v>1013</v>
      </c>
      <c r="H1225" s="518"/>
      <c r="I1225" s="518"/>
      <c r="J1225" s="518"/>
      <c r="K1225" s="518"/>
    </row>
    <row r="1226" spans="2:11" x14ac:dyDescent="0.25">
      <c r="B1226" s="518" t="s">
        <v>419</v>
      </c>
      <c r="C1226" s="518"/>
      <c r="D1226" s="518"/>
      <c r="E1226" s="518"/>
      <c r="F1226" s="518"/>
      <c r="G1226" s="518" t="s">
        <v>419</v>
      </c>
      <c r="H1226" s="518"/>
      <c r="I1226" s="518"/>
      <c r="J1226" s="518"/>
      <c r="K1226" s="518"/>
    </row>
    <row r="1227" spans="2:11" x14ac:dyDescent="0.25">
      <c r="B1227" s="518"/>
      <c r="C1227" s="518"/>
      <c r="D1227" s="518"/>
      <c r="E1227" s="518"/>
      <c r="F1227" s="518"/>
      <c r="G1227" s="518"/>
      <c r="H1227" s="518"/>
      <c r="I1227" s="518"/>
      <c r="J1227" s="518"/>
      <c r="K1227" s="518"/>
    </row>
    <row r="1228" spans="2:11" x14ac:dyDescent="0.25">
      <c r="B1228" s="519" t="s">
        <v>608</v>
      </c>
      <c r="C1228" s="519" t="s">
        <v>609</v>
      </c>
      <c r="D1228" s="519" t="s">
        <v>1014</v>
      </c>
      <c r="G1228" s="519" t="s">
        <v>608</v>
      </c>
      <c r="H1228" s="519" t="s">
        <v>609</v>
      </c>
      <c r="I1228" s="519" t="s">
        <v>1015</v>
      </c>
    </row>
    <row r="1229" spans="2:11" x14ac:dyDescent="0.25">
      <c r="B1229" s="518" t="s">
        <v>617</v>
      </c>
      <c r="C1229" s="518"/>
      <c r="D1229" s="377" t="s">
        <v>1016</v>
      </c>
      <c r="G1229" s="518" t="s">
        <v>617</v>
      </c>
      <c r="H1229" s="518"/>
      <c r="I1229" s="377" t="s">
        <v>1017</v>
      </c>
    </row>
    <row r="1231" spans="2:11" ht="18.75" x14ac:dyDescent="0.25">
      <c r="B1231" s="514" t="s">
        <v>1018</v>
      </c>
      <c r="C1231" s="515"/>
      <c r="D1231" s="516"/>
      <c r="E1231" s="516"/>
      <c r="F1231" s="516"/>
      <c r="G1231" s="514" t="s">
        <v>1019</v>
      </c>
      <c r="H1231" s="515"/>
      <c r="I1231" s="516"/>
      <c r="J1231" s="516"/>
      <c r="K1231" s="516"/>
    </row>
    <row r="1232" spans="2:11" x14ac:dyDescent="0.25">
      <c r="B1232" s="517" t="s">
        <v>128</v>
      </c>
      <c r="C1232" s="515"/>
      <c r="D1232" s="516"/>
      <c r="E1232" s="516"/>
      <c r="F1232" s="516"/>
      <c r="G1232" s="517" t="s">
        <v>128</v>
      </c>
      <c r="H1232" s="515"/>
      <c r="I1232" s="516"/>
      <c r="J1232" s="516"/>
      <c r="K1232" s="516"/>
    </row>
    <row r="1233" spans="2:11" x14ac:dyDescent="0.25">
      <c r="B1233" s="518" t="s">
        <v>145</v>
      </c>
      <c r="C1233" s="518"/>
      <c r="D1233" s="518"/>
      <c r="E1233" s="518"/>
      <c r="F1233" s="518"/>
      <c r="G1233" s="518" t="s">
        <v>1020</v>
      </c>
      <c r="H1233" s="518"/>
      <c r="I1233" s="518"/>
      <c r="J1233" s="518"/>
      <c r="K1233" s="518"/>
    </row>
    <row r="1234" spans="2:11" x14ac:dyDescent="0.25">
      <c r="B1234" s="522" t="s">
        <v>1021</v>
      </c>
      <c r="C1234" s="518"/>
      <c r="D1234" s="518"/>
      <c r="E1234" s="518"/>
      <c r="F1234" s="518"/>
      <c r="G1234" s="522" t="s">
        <v>1022</v>
      </c>
      <c r="H1234" s="518"/>
      <c r="I1234" s="518"/>
      <c r="J1234" s="518"/>
      <c r="K1234" s="518"/>
    </row>
    <row r="1235" spans="2:11" x14ac:dyDescent="0.25">
      <c r="B1235" s="518" t="s">
        <v>419</v>
      </c>
      <c r="C1235" s="518"/>
      <c r="D1235" s="518"/>
      <c r="E1235" s="518"/>
      <c r="F1235" s="518"/>
      <c r="G1235" s="518" t="s">
        <v>419</v>
      </c>
      <c r="H1235" s="518"/>
      <c r="I1235" s="518"/>
      <c r="J1235" s="518"/>
      <c r="K1235" s="518"/>
    </row>
    <row r="1236" spans="2:11" x14ac:dyDescent="0.25">
      <c r="B1236" s="518"/>
      <c r="C1236" s="518"/>
      <c r="D1236" s="518"/>
      <c r="E1236" s="518"/>
      <c r="F1236" s="518"/>
      <c r="G1236" s="518"/>
      <c r="H1236" s="518"/>
      <c r="I1236" s="518"/>
      <c r="J1236" s="518"/>
      <c r="K1236" s="518"/>
    </row>
    <row r="1237" spans="2:11" x14ac:dyDescent="0.25">
      <c r="B1237" s="519" t="s">
        <v>608</v>
      </c>
      <c r="C1237" s="519" t="s">
        <v>609</v>
      </c>
      <c r="D1237" s="519" t="s">
        <v>1023</v>
      </c>
      <c r="G1237" s="519" t="s">
        <v>608</v>
      </c>
      <c r="H1237" s="519" t="s">
        <v>609</v>
      </c>
      <c r="I1237" s="519" t="s">
        <v>1024</v>
      </c>
    </row>
    <row r="1238" spans="2:11" x14ac:dyDescent="0.25">
      <c r="B1238" s="518" t="s">
        <v>617</v>
      </c>
      <c r="C1238" s="518"/>
      <c r="D1238" s="402" t="s">
        <v>2204</v>
      </c>
      <c r="G1238" s="518" t="s">
        <v>617</v>
      </c>
      <c r="H1238" s="518"/>
      <c r="I1238" s="377" t="s">
        <v>1025</v>
      </c>
    </row>
    <row r="1240" spans="2:11" ht="18.75" x14ac:dyDescent="0.25">
      <c r="B1240" s="514" t="s">
        <v>1026</v>
      </c>
      <c r="C1240" s="515"/>
      <c r="D1240" s="516"/>
      <c r="E1240" s="516"/>
      <c r="F1240" s="516"/>
      <c r="G1240" s="514"/>
      <c r="H1240" s="515"/>
      <c r="I1240" s="516"/>
      <c r="J1240" s="516"/>
      <c r="K1240" s="516"/>
    </row>
    <row r="1241" spans="2:11" x14ac:dyDescent="0.25">
      <c r="B1241" s="517" t="s">
        <v>128</v>
      </c>
      <c r="C1241" s="515"/>
      <c r="D1241" s="516"/>
      <c r="E1241" s="516"/>
      <c r="F1241" s="516"/>
      <c r="G1241" s="517"/>
      <c r="H1241" s="515"/>
      <c r="I1241" s="516"/>
      <c r="J1241" s="516"/>
      <c r="K1241" s="516"/>
    </row>
    <row r="1242" spans="2:11" x14ac:dyDescent="0.25">
      <c r="B1242" s="518" t="s">
        <v>1027</v>
      </c>
      <c r="C1242" s="518"/>
      <c r="D1242" s="518"/>
      <c r="E1242" s="518"/>
      <c r="F1242" s="518"/>
      <c r="G1242" s="518"/>
      <c r="H1242" s="518"/>
      <c r="I1242" s="518"/>
      <c r="J1242" s="518"/>
      <c r="K1242" s="518"/>
    </row>
    <row r="1243" spans="2:11" x14ac:dyDescent="0.25">
      <c r="B1243" s="522" t="s">
        <v>1028</v>
      </c>
      <c r="C1243" s="518"/>
      <c r="D1243" s="518"/>
      <c r="E1243" s="518"/>
      <c r="F1243" s="518"/>
      <c r="G1243" s="522"/>
      <c r="H1243" s="518"/>
      <c r="I1243" s="518"/>
      <c r="J1243" s="518"/>
      <c r="K1243" s="518"/>
    </row>
    <row r="1244" spans="2:11" x14ac:dyDescent="0.25">
      <c r="B1244" s="518" t="s">
        <v>419</v>
      </c>
      <c r="C1244" s="518"/>
      <c r="D1244" s="518"/>
      <c r="E1244" s="518"/>
      <c r="F1244" s="518"/>
      <c r="G1244" s="518"/>
      <c r="H1244" s="518"/>
      <c r="I1244" s="518"/>
      <c r="J1244" s="518"/>
      <c r="K1244" s="518"/>
    </row>
    <row r="1245" spans="2:11" x14ac:dyDescent="0.25">
      <c r="B1245" s="518"/>
      <c r="C1245" s="518"/>
      <c r="D1245" s="518"/>
      <c r="E1245" s="518"/>
      <c r="F1245" s="518"/>
      <c r="G1245" s="518"/>
      <c r="H1245" s="518"/>
      <c r="I1245" s="518"/>
      <c r="J1245" s="518"/>
      <c r="K1245" s="518"/>
    </row>
    <row r="1246" spans="2:11" x14ac:dyDescent="0.25">
      <c r="B1246" s="519" t="s">
        <v>608</v>
      </c>
      <c r="C1246" s="519" t="s">
        <v>609</v>
      </c>
      <c r="D1246" s="519" t="s">
        <v>1029</v>
      </c>
    </row>
    <row r="1247" spans="2:11" x14ac:dyDescent="0.25">
      <c r="B1247" s="518" t="s">
        <v>617</v>
      </c>
      <c r="C1247" s="518"/>
      <c r="D1247" s="377" t="s">
        <v>1030</v>
      </c>
      <c r="G1247" s="518"/>
      <c r="H1247" s="518"/>
      <c r="I1247" s="377"/>
    </row>
    <row r="1248" spans="2:11" ht="15.75" thickBot="1" x14ac:dyDescent="0.3"/>
    <row r="1249" spans="2:13" ht="23.25" customHeight="1" thickBot="1" x14ac:dyDescent="0.3">
      <c r="B1249" s="823" t="s">
        <v>1882</v>
      </c>
      <c r="C1249" s="824"/>
      <c r="D1249" s="824"/>
      <c r="E1249" s="824"/>
      <c r="F1249" s="824"/>
      <c r="G1249" s="824"/>
      <c r="H1249" s="824"/>
      <c r="I1249" s="824"/>
      <c r="J1249" s="824"/>
      <c r="K1249" s="825"/>
      <c r="M1249" s="521" t="s">
        <v>1489</v>
      </c>
    </row>
    <row r="1250" spans="2:13" ht="18.75" x14ac:dyDescent="0.25">
      <c r="B1250" s="514" t="s">
        <v>1883</v>
      </c>
      <c r="C1250" s="515"/>
      <c r="D1250" s="516"/>
      <c r="E1250" s="516"/>
      <c r="F1250" s="516"/>
      <c r="G1250" s="514"/>
      <c r="H1250" s="515"/>
      <c r="I1250" s="516"/>
      <c r="J1250" s="516"/>
      <c r="K1250" s="516"/>
    </row>
    <row r="1251" spans="2:13" x14ac:dyDescent="0.25">
      <c r="B1251" s="517" t="s">
        <v>1884</v>
      </c>
      <c r="C1251" s="515"/>
      <c r="D1251" s="516"/>
      <c r="E1251" s="516"/>
      <c r="F1251" s="516"/>
      <c r="G1251" s="517"/>
      <c r="H1251" s="515"/>
      <c r="I1251" s="516"/>
      <c r="J1251" s="516"/>
      <c r="K1251" s="516"/>
    </row>
    <row r="1252" spans="2:13" x14ac:dyDescent="0.25">
      <c r="B1252" s="518" t="s">
        <v>1885</v>
      </c>
      <c r="C1252" s="518"/>
      <c r="D1252" s="518"/>
      <c r="E1252" s="518"/>
      <c r="F1252" s="518"/>
      <c r="G1252" s="518"/>
      <c r="H1252" s="518"/>
      <c r="I1252" s="518"/>
      <c r="J1252" s="518"/>
      <c r="K1252" s="518"/>
    </row>
    <row r="1253" spans="2:13" x14ac:dyDescent="0.25">
      <c r="B1253" s="522" t="s">
        <v>1886</v>
      </c>
      <c r="C1253" s="518"/>
      <c r="D1253" s="518"/>
      <c r="E1253" s="518"/>
      <c r="F1253" s="518"/>
      <c r="G1253" s="522"/>
      <c r="H1253" s="518"/>
      <c r="I1253" s="518"/>
      <c r="J1253" s="518"/>
      <c r="K1253" s="518"/>
    </row>
    <row r="1254" spans="2:13" x14ac:dyDescent="0.25">
      <c r="B1254" s="518" t="s">
        <v>1882</v>
      </c>
      <c r="C1254" s="518"/>
      <c r="D1254" s="518"/>
      <c r="E1254" s="518"/>
      <c r="F1254" s="518"/>
      <c r="G1254" s="518"/>
      <c r="H1254" s="518"/>
      <c r="I1254" s="518"/>
      <c r="J1254" s="518"/>
      <c r="K1254" s="518"/>
    </row>
    <row r="1255" spans="2:13" x14ac:dyDescent="0.25">
      <c r="B1255" s="518"/>
      <c r="C1255" s="518"/>
      <c r="D1255" s="518"/>
      <c r="E1255" s="518"/>
      <c r="F1255" s="518"/>
      <c r="G1255" s="518"/>
      <c r="H1255" s="518"/>
      <c r="I1255" s="518"/>
      <c r="J1255" s="518"/>
      <c r="K1255" s="518"/>
    </row>
    <row r="1256" spans="2:13" x14ac:dyDescent="0.25">
      <c r="B1256" s="519" t="s">
        <v>608</v>
      </c>
      <c r="C1256" s="519" t="s">
        <v>609</v>
      </c>
      <c r="D1256" s="519" t="s">
        <v>1887</v>
      </c>
    </row>
    <row r="1257" spans="2:13" x14ac:dyDescent="0.25">
      <c r="B1257" s="518" t="s">
        <v>617</v>
      </c>
      <c r="C1257" s="518"/>
      <c r="D1257" s="377" t="s">
        <v>1888</v>
      </c>
      <c r="G1257" s="518"/>
      <c r="H1257" s="518"/>
      <c r="I1257" s="377"/>
    </row>
    <row r="1258" spans="2:13" ht="15.75" thickBot="1" x14ac:dyDescent="0.3"/>
    <row r="1259" spans="2:13" ht="23.25" customHeight="1" thickBot="1" x14ac:dyDescent="0.3">
      <c r="B1259" s="823" t="s">
        <v>1889</v>
      </c>
      <c r="C1259" s="824"/>
      <c r="D1259" s="824"/>
      <c r="E1259" s="824"/>
      <c r="F1259" s="824"/>
      <c r="G1259" s="824"/>
      <c r="H1259" s="824"/>
      <c r="I1259" s="824"/>
      <c r="J1259" s="824"/>
      <c r="K1259" s="825"/>
      <c r="M1259" s="521" t="s">
        <v>1493</v>
      </c>
    </row>
    <row r="1260" spans="2:13" ht="18.75" x14ac:dyDescent="0.25">
      <c r="B1260" s="514" t="s">
        <v>1890</v>
      </c>
      <c r="C1260" s="515"/>
      <c r="D1260" s="516"/>
      <c r="E1260" s="516"/>
      <c r="F1260" s="516"/>
      <c r="G1260" s="514"/>
      <c r="H1260" s="514"/>
    </row>
    <row r="1261" spans="2:13" x14ac:dyDescent="0.25">
      <c r="B1261" s="517" t="s">
        <v>1891</v>
      </c>
      <c r="C1261" s="515"/>
      <c r="D1261" s="516"/>
      <c r="E1261" s="516"/>
      <c r="F1261" s="516"/>
      <c r="G1261" s="517"/>
      <c r="H1261" s="517"/>
    </row>
    <row r="1262" spans="2:13" x14ac:dyDescent="0.25">
      <c r="B1262" s="518" t="s">
        <v>1892</v>
      </c>
      <c r="C1262" s="518"/>
      <c r="D1262" s="518"/>
      <c r="E1262" s="518"/>
      <c r="F1262" s="518"/>
      <c r="G1262" s="518"/>
      <c r="H1262" s="518"/>
    </row>
    <row r="1263" spans="2:13" x14ac:dyDescent="0.25">
      <c r="B1263" s="518" t="s">
        <v>1893</v>
      </c>
      <c r="C1263" s="518"/>
      <c r="D1263" s="518"/>
      <c r="E1263" s="518"/>
      <c r="F1263" s="518"/>
      <c r="G1263" s="522"/>
      <c r="H1263" s="518"/>
    </row>
    <row r="1264" spans="2:13" x14ac:dyDescent="0.25">
      <c r="B1264" s="518" t="s">
        <v>1889</v>
      </c>
      <c r="C1264" s="518"/>
      <c r="D1264" s="518"/>
      <c r="E1264" s="518"/>
      <c r="F1264" s="518"/>
      <c r="G1264" s="518"/>
      <c r="H1264" s="518"/>
    </row>
    <row r="1265" spans="2:13" x14ac:dyDescent="0.25">
      <c r="B1265" s="518"/>
      <c r="C1265" s="518"/>
      <c r="D1265" s="518"/>
      <c r="E1265" s="518"/>
      <c r="F1265" s="518"/>
      <c r="G1265" s="518"/>
      <c r="H1265" s="518"/>
    </row>
    <row r="1266" spans="2:13" x14ac:dyDescent="0.25">
      <c r="B1266" s="519" t="s">
        <v>608</v>
      </c>
      <c r="C1266" s="519" t="s">
        <v>609</v>
      </c>
      <c r="D1266" s="519" t="s">
        <v>1894</v>
      </c>
    </row>
    <row r="1267" spans="2:13" x14ac:dyDescent="0.25">
      <c r="B1267" s="518" t="s">
        <v>617</v>
      </c>
      <c r="C1267" s="518"/>
      <c r="D1267" s="377" t="s">
        <v>1895</v>
      </c>
      <c r="G1267" s="518"/>
      <c r="H1267" s="518"/>
      <c r="I1267" s="377"/>
    </row>
    <row r="1268" spans="2:13" ht="15.75" thickBot="1" x14ac:dyDescent="0.3">
      <c r="B1268" s="518"/>
      <c r="C1268" s="518"/>
      <c r="D1268" s="377"/>
      <c r="G1268" s="518"/>
      <c r="H1268" s="518"/>
      <c r="I1268" s="377"/>
    </row>
    <row r="1269" spans="2:13" ht="23.25" customHeight="1" thickBot="1" x14ac:dyDescent="0.3">
      <c r="B1269" s="823" t="s">
        <v>1896</v>
      </c>
      <c r="C1269" s="824"/>
      <c r="D1269" s="824"/>
      <c r="E1269" s="824"/>
      <c r="F1269" s="824"/>
      <c r="G1269" s="824"/>
      <c r="H1269" s="824"/>
      <c r="I1269" s="824"/>
      <c r="J1269" s="824"/>
      <c r="K1269" s="825"/>
      <c r="M1269" s="521" t="s">
        <v>1498</v>
      </c>
    </row>
    <row r="1270" spans="2:13" ht="18.75" x14ac:dyDescent="0.25">
      <c r="B1270" s="514" t="s">
        <v>1897</v>
      </c>
      <c r="C1270" s="515"/>
      <c r="D1270" s="516"/>
      <c r="E1270" s="516"/>
      <c r="F1270" s="516"/>
      <c r="G1270" s="514" t="s">
        <v>1898</v>
      </c>
      <c r="H1270" s="515"/>
      <c r="I1270" s="516"/>
      <c r="J1270" s="516"/>
      <c r="K1270" s="516"/>
    </row>
    <row r="1271" spans="2:13" x14ac:dyDescent="0.25">
      <c r="B1271" s="517" t="s">
        <v>1899</v>
      </c>
      <c r="C1271" s="515"/>
      <c r="D1271" s="516"/>
      <c r="E1271" s="516"/>
      <c r="F1271" s="516"/>
      <c r="G1271" s="517" t="s">
        <v>1899</v>
      </c>
      <c r="H1271" s="515"/>
      <c r="I1271" s="516"/>
      <c r="J1271" s="516"/>
      <c r="K1271" s="516"/>
    </row>
    <row r="1272" spans="2:13" x14ac:dyDescent="0.25">
      <c r="B1272" s="518" t="s">
        <v>1900</v>
      </c>
      <c r="C1272" s="518"/>
      <c r="D1272" s="518"/>
      <c r="E1272" s="518"/>
      <c r="F1272" s="518"/>
      <c r="G1272" s="518" t="s">
        <v>1900</v>
      </c>
      <c r="H1272" s="518"/>
      <c r="I1272" s="518"/>
      <c r="J1272" s="518"/>
      <c r="K1272" s="518"/>
    </row>
    <row r="1273" spans="2:13" x14ac:dyDescent="0.25">
      <c r="B1273" s="522" t="s">
        <v>1901</v>
      </c>
      <c r="C1273" s="518"/>
      <c r="D1273" s="518"/>
      <c r="E1273" s="518"/>
      <c r="F1273" s="518"/>
      <c r="G1273" s="522" t="s">
        <v>1901</v>
      </c>
      <c r="H1273" s="518"/>
      <c r="I1273" s="518"/>
      <c r="J1273" s="518"/>
      <c r="K1273" s="518"/>
    </row>
    <row r="1274" spans="2:13" x14ac:dyDescent="0.25">
      <c r="B1274" s="518" t="s">
        <v>1896</v>
      </c>
      <c r="C1274" s="518"/>
      <c r="D1274" s="518"/>
      <c r="E1274" s="518"/>
      <c r="F1274" s="518"/>
      <c r="G1274" s="518" t="s">
        <v>1896</v>
      </c>
      <c r="H1274" s="518"/>
      <c r="I1274" s="518"/>
      <c r="J1274" s="518"/>
      <c r="K1274" s="518"/>
    </row>
    <row r="1275" spans="2:13" x14ac:dyDescent="0.25">
      <c r="B1275" s="518"/>
      <c r="C1275" s="518"/>
      <c r="D1275" s="518"/>
      <c r="E1275" s="518"/>
      <c r="F1275" s="518"/>
      <c r="G1275" s="518"/>
      <c r="H1275" s="518"/>
      <c r="I1275" s="518"/>
      <c r="J1275" s="518"/>
      <c r="K1275" s="518"/>
    </row>
    <row r="1276" spans="2:13" x14ac:dyDescent="0.25">
      <c r="B1276" s="519" t="s">
        <v>608</v>
      </c>
      <c r="C1276" s="519" t="s">
        <v>609</v>
      </c>
      <c r="D1276" s="519" t="s">
        <v>1902</v>
      </c>
      <c r="G1276" s="519" t="s">
        <v>608</v>
      </c>
      <c r="H1276" s="519" t="s">
        <v>609</v>
      </c>
      <c r="I1276" s="519" t="s">
        <v>1902</v>
      </c>
    </row>
    <row r="1277" spans="2:13" x14ac:dyDescent="0.25">
      <c r="B1277" s="518" t="s">
        <v>1903</v>
      </c>
      <c r="C1277" s="518"/>
      <c r="D1277" s="377" t="s">
        <v>1904</v>
      </c>
      <c r="G1277" s="518" t="s">
        <v>1903</v>
      </c>
      <c r="H1277" s="518"/>
      <c r="I1277" s="377" t="s">
        <v>1904</v>
      </c>
    </row>
    <row r="1279" spans="2:13" ht="18.75" x14ac:dyDescent="0.25">
      <c r="B1279" s="514" t="s">
        <v>1905</v>
      </c>
      <c r="C1279" s="515"/>
      <c r="D1279" s="516"/>
      <c r="E1279" s="516"/>
      <c r="F1279" s="516"/>
      <c r="G1279" s="514"/>
      <c r="H1279" s="515"/>
      <c r="I1279" s="516"/>
      <c r="J1279" s="516"/>
      <c r="K1279" s="516"/>
    </row>
    <row r="1280" spans="2:13" x14ac:dyDescent="0.25">
      <c r="B1280" s="517" t="s">
        <v>1899</v>
      </c>
      <c r="C1280" s="515"/>
      <c r="D1280" s="516"/>
      <c r="E1280" s="516"/>
      <c r="F1280" s="516"/>
      <c r="G1280" s="517"/>
      <c r="H1280" s="515"/>
      <c r="I1280" s="516"/>
      <c r="J1280" s="516"/>
      <c r="K1280" s="516"/>
    </row>
    <row r="1281" spans="2:13" x14ac:dyDescent="0.25">
      <c r="B1281" s="518" t="s">
        <v>1906</v>
      </c>
      <c r="C1281" s="518"/>
      <c r="D1281" s="518"/>
      <c r="E1281" s="518"/>
      <c r="F1281" s="518"/>
      <c r="G1281" s="518"/>
      <c r="H1281" s="518"/>
      <c r="I1281" s="518"/>
      <c r="J1281" s="518"/>
      <c r="K1281" s="518"/>
    </row>
    <row r="1282" spans="2:13" x14ac:dyDescent="0.25">
      <c r="B1282" s="522" t="s">
        <v>1907</v>
      </c>
      <c r="C1282" s="518"/>
      <c r="D1282" s="518"/>
      <c r="E1282" s="518"/>
      <c r="F1282" s="518"/>
      <c r="G1282" s="522"/>
      <c r="H1282" s="518"/>
      <c r="I1282" s="518"/>
      <c r="J1282" s="518"/>
      <c r="K1282" s="518"/>
    </row>
    <row r="1283" spans="2:13" x14ac:dyDescent="0.25">
      <c r="B1283" s="518" t="s">
        <v>1896</v>
      </c>
      <c r="C1283" s="518"/>
      <c r="D1283" s="518"/>
      <c r="E1283" s="518"/>
      <c r="F1283" s="518"/>
      <c r="G1283" s="518"/>
      <c r="H1283" s="518"/>
      <c r="I1283" s="518"/>
      <c r="J1283" s="518"/>
      <c r="K1283" s="518"/>
    </row>
    <row r="1284" spans="2:13" x14ac:dyDescent="0.25">
      <c r="B1284" s="518"/>
      <c r="C1284" s="518"/>
      <c r="D1284" s="518"/>
      <c r="E1284" s="518"/>
      <c r="F1284" s="518"/>
      <c r="G1284" s="518"/>
      <c r="H1284" s="518"/>
      <c r="I1284" s="518"/>
      <c r="J1284" s="518"/>
      <c r="K1284" s="518"/>
    </row>
    <row r="1285" spans="2:13" x14ac:dyDescent="0.25">
      <c r="B1285" s="519" t="s">
        <v>608</v>
      </c>
      <c r="C1285" s="519" t="s">
        <v>609</v>
      </c>
      <c r="D1285" s="519" t="s">
        <v>1908</v>
      </c>
    </row>
    <row r="1286" spans="2:13" x14ac:dyDescent="0.25">
      <c r="B1286" s="518" t="s">
        <v>1903</v>
      </c>
      <c r="C1286" s="518"/>
      <c r="D1286" s="377" t="s">
        <v>1909</v>
      </c>
      <c r="G1286" s="518"/>
      <c r="H1286" s="518"/>
      <c r="I1286" s="377"/>
    </row>
    <row r="1287" spans="2:13" ht="15.75" thickBot="1" x14ac:dyDescent="0.3"/>
    <row r="1288" spans="2:13" ht="23.25" customHeight="1" thickBot="1" x14ac:dyDescent="0.3">
      <c r="B1288" s="823" t="s">
        <v>149</v>
      </c>
      <c r="C1288" s="824"/>
      <c r="D1288" s="824"/>
      <c r="E1288" s="824"/>
      <c r="F1288" s="824"/>
      <c r="G1288" s="824"/>
      <c r="H1288" s="824"/>
      <c r="I1288" s="824"/>
      <c r="J1288" s="824"/>
      <c r="K1288" s="825"/>
      <c r="M1288" s="521" t="s">
        <v>34</v>
      </c>
    </row>
    <row r="1289" spans="2:13" ht="18.75" x14ac:dyDescent="0.25">
      <c r="B1289" s="514" t="s">
        <v>1031</v>
      </c>
      <c r="C1289" s="515"/>
      <c r="D1289" s="516"/>
      <c r="E1289" s="516"/>
      <c r="F1289" s="516"/>
      <c r="G1289" s="514" t="s">
        <v>1032</v>
      </c>
      <c r="H1289" s="515"/>
      <c r="I1289" s="516"/>
      <c r="J1289" s="516"/>
      <c r="K1289" s="516"/>
    </row>
    <row r="1290" spans="2:13" x14ac:dyDescent="0.25">
      <c r="B1290" s="517" t="s">
        <v>1033</v>
      </c>
      <c r="C1290" s="515"/>
      <c r="D1290" s="516"/>
      <c r="E1290" s="516"/>
      <c r="F1290" s="516"/>
      <c r="G1290" s="517" t="s">
        <v>1033</v>
      </c>
      <c r="H1290" s="515"/>
      <c r="I1290" s="516"/>
      <c r="J1290" s="516"/>
      <c r="K1290" s="516"/>
    </row>
    <row r="1291" spans="2:13" x14ac:dyDescent="0.25">
      <c r="B1291" s="518" t="s">
        <v>1034</v>
      </c>
      <c r="C1291" s="518"/>
      <c r="D1291" s="518"/>
      <c r="E1291" s="518"/>
      <c r="F1291" s="518"/>
      <c r="G1291" s="518" t="s">
        <v>1035</v>
      </c>
      <c r="H1291" s="518"/>
      <c r="I1291" s="518"/>
      <c r="J1291" s="518"/>
      <c r="K1291" s="518"/>
    </row>
    <row r="1292" spans="2:13" x14ac:dyDescent="0.25">
      <c r="B1292" s="522" t="s">
        <v>1036</v>
      </c>
      <c r="C1292" s="518"/>
      <c r="D1292" s="518"/>
      <c r="E1292" s="518"/>
      <c r="F1292" s="518"/>
      <c r="G1292" s="522" t="s">
        <v>1037</v>
      </c>
      <c r="H1292" s="518"/>
      <c r="I1292" s="518"/>
      <c r="J1292" s="518"/>
      <c r="K1292" s="518"/>
    </row>
    <row r="1293" spans="2:13" x14ac:dyDescent="0.25">
      <c r="B1293" s="518" t="s">
        <v>149</v>
      </c>
      <c r="C1293" s="518"/>
      <c r="D1293" s="518"/>
      <c r="E1293" s="518"/>
      <c r="F1293" s="518"/>
      <c r="G1293" s="518" t="s">
        <v>149</v>
      </c>
      <c r="H1293" s="518"/>
      <c r="I1293" s="518"/>
      <c r="J1293" s="518"/>
      <c r="K1293" s="518"/>
    </row>
    <row r="1294" spans="2:13" x14ac:dyDescent="0.25">
      <c r="B1294" s="518"/>
      <c r="C1294" s="518"/>
      <c r="D1294" s="518"/>
      <c r="E1294" s="518"/>
      <c r="F1294" s="518"/>
      <c r="G1294" s="518"/>
      <c r="H1294" s="518"/>
      <c r="I1294" s="518"/>
      <c r="J1294" s="518"/>
      <c r="K1294" s="518"/>
    </row>
    <row r="1295" spans="2:13" x14ac:dyDescent="0.25">
      <c r="B1295" s="519" t="s">
        <v>608</v>
      </c>
      <c r="C1295" s="519" t="s">
        <v>609</v>
      </c>
      <c r="D1295" s="519" t="s">
        <v>1038</v>
      </c>
      <c r="G1295" s="519" t="s">
        <v>608</v>
      </c>
      <c r="H1295" s="519" t="s">
        <v>609</v>
      </c>
      <c r="I1295" s="519" t="s">
        <v>1039</v>
      </c>
    </row>
    <row r="1296" spans="2:13" x14ac:dyDescent="0.25">
      <c r="B1296" s="518" t="s">
        <v>617</v>
      </c>
      <c r="C1296" s="518"/>
      <c r="D1296" s="377" t="s">
        <v>1040</v>
      </c>
      <c r="G1296" s="518" t="s">
        <v>617</v>
      </c>
      <c r="H1296" s="518"/>
      <c r="I1296" s="377" t="s">
        <v>1041</v>
      </c>
    </row>
    <row r="1298" spans="2:13" ht="18.75" x14ac:dyDescent="0.25">
      <c r="B1298" s="514" t="s">
        <v>1042</v>
      </c>
      <c r="C1298" s="515"/>
      <c r="D1298" s="516"/>
      <c r="E1298" s="516"/>
      <c r="F1298" s="516"/>
      <c r="G1298" s="514" t="s">
        <v>1043</v>
      </c>
      <c r="H1298" s="515"/>
      <c r="I1298" s="516"/>
      <c r="J1298" s="516"/>
      <c r="K1298" s="516"/>
    </row>
    <row r="1299" spans="2:13" x14ac:dyDescent="0.25">
      <c r="B1299" s="517" t="s">
        <v>1033</v>
      </c>
      <c r="C1299" s="515"/>
      <c r="D1299" s="516"/>
      <c r="E1299" s="516"/>
      <c r="F1299" s="516"/>
      <c r="G1299" s="517" t="s">
        <v>1033</v>
      </c>
      <c r="H1299" s="515"/>
      <c r="I1299" s="516"/>
      <c r="J1299" s="516"/>
      <c r="K1299" s="516"/>
    </row>
    <row r="1300" spans="2:13" x14ac:dyDescent="0.25">
      <c r="B1300" s="518" t="s">
        <v>1044</v>
      </c>
      <c r="C1300" s="518"/>
      <c r="D1300" s="518"/>
      <c r="E1300" s="518"/>
      <c r="F1300" s="518"/>
      <c r="G1300" s="518" t="s">
        <v>1045</v>
      </c>
      <c r="H1300" s="518"/>
      <c r="I1300" s="518"/>
      <c r="J1300" s="518"/>
      <c r="K1300" s="518"/>
    </row>
    <row r="1301" spans="2:13" x14ac:dyDescent="0.25">
      <c r="B1301" s="522" t="s">
        <v>1046</v>
      </c>
      <c r="C1301" s="518"/>
      <c r="D1301" s="518"/>
      <c r="E1301" s="518"/>
      <c r="F1301" s="518"/>
      <c r="G1301" s="522" t="s">
        <v>1047</v>
      </c>
      <c r="H1301" s="518"/>
      <c r="I1301" s="518"/>
      <c r="J1301" s="518"/>
      <c r="K1301" s="518"/>
    </row>
    <row r="1302" spans="2:13" x14ac:dyDescent="0.25">
      <c r="B1302" s="518" t="s">
        <v>149</v>
      </c>
      <c r="C1302" s="518"/>
      <c r="D1302" s="518"/>
      <c r="E1302" s="518"/>
      <c r="F1302" s="518"/>
      <c r="G1302" s="518" t="s">
        <v>149</v>
      </c>
      <c r="H1302" s="518"/>
      <c r="I1302" s="518"/>
      <c r="J1302" s="518"/>
      <c r="K1302" s="518"/>
    </row>
    <row r="1303" spans="2:13" x14ac:dyDescent="0.25">
      <c r="B1303" s="518"/>
      <c r="C1303" s="518"/>
      <c r="D1303" s="518"/>
      <c r="E1303" s="518"/>
      <c r="F1303" s="518"/>
      <c r="G1303" s="518"/>
      <c r="H1303" s="518"/>
      <c r="I1303" s="518"/>
      <c r="J1303" s="518"/>
      <c r="K1303" s="518"/>
    </row>
    <row r="1304" spans="2:13" x14ac:dyDescent="0.25">
      <c r="B1304" s="519" t="s">
        <v>608</v>
      </c>
      <c r="C1304" s="519" t="s">
        <v>609</v>
      </c>
      <c r="D1304" s="519" t="s">
        <v>1048</v>
      </c>
      <c r="G1304" s="519" t="s">
        <v>608</v>
      </c>
      <c r="H1304" s="519" t="s">
        <v>609</v>
      </c>
      <c r="I1304" s="519" t="s">
        <v>1049</v>
      </c>
    </row>
    <row r="1305" spans="2:13" x14ac:dyDescent="0.25">
      <c r="B1305" s="518" t="s">
        <v>617</v>
      </c>
      <c r="C1305" s="518"/>
      <c r="D1305" s="372" t="s">
        <v>2071</v>
      </c>
      <c r="G1305" s="518" t="s">
        <v>617</v>
      </c>
      <c r="H1305" s="518"/>
      <c r="I1305" s="377" t="s">
        <v>1050</v>
      </c>
    </row>
    <row r="1306" spans="2:13" x14ac:dyDescent="0.25">
      <c r="B1306" s="518"/>
      <c r="C1306" s="518"/>
      <c r="D1306" s="377" t="s">
        <v>1051</v>
      </c>
      <c r="G1306" s="518"/>
      <c r="H1306" s="518"/>
      <c r="I1306" s="377" t="s">
        <v>1052</v>
      </c>
    </row>
    <row r="1307" spans="2:13" ht="15.75" thickBot="1" x14ac:dyDescent="0.3"/>
    <row r="1308" spans="2:13" ht="23.25" customHeight="1" thickBot="1" x14ac:dyDescent="0.3">
      <c r="B1308" s="823" t="s">
        <v>1910</v>
      </c>
      <c r="C1308" s="824"/>
      <c r="D1308" s="824"/>
      <c r="E1308" s="824"/>
      <c r="F1308" s="824"/>
      <c r="G1308" s="824"/>
      <c r="H1308" s="824"/>
      <c r="I1308" s="824"/>
      <c r="J1308" s="824"/>
      <c r="K1308" s="825"/>
      <c r="M1308" s="521" t="s">
        <v>1508</v>
      </c>
    </row>
    <row r="1309" spans="2:13" ht="18.75" x14ac:dyDescent="0.25">
      <c r="B1309" s="514" t="s">
        <v>1911</v>
      </c>
      <c r="C1309" s="515"/>
      <c r="D1309" s="516"/>
      <c r="E1309" s="516"/>
      <c r="F1309" s="516"/>
      <c r="G1309" s="514"/>
      <c r="H1309" s="514"/>
    </row>
    <row r="1310" spans="2:13" x14ac:dyDescent="0.25">
      <c r="B1310" s="517" t="s">
        <v>1912</v>
      </c>
      <c r="C1310" s="515"/>
      <c r="D1310" s="516"/>
      <c r="E1310" s="516"/>
      <c r="F1310" s="516"/>
      <c r="G1310" s="517"/>
      <c r="H1310" s="517"/>
    </row>
    <row r="1311" spans="2:13" x14ac:dyDescent="0.25">
      <c r="B1311" s="518" t="s">
        <v>1913</v>
      </c>
      <c r="C1311" s="518"/>
      <c r="D1311" s="518"/>
      <c r="E1311" s="518"/>
      <c r="F1311" s="518"/>
      <c r="G1311" s="518"/>
      <c r="H1311" s="518"/>
    </row>
    <row r="1312" spans="2:13" x14ac:dyDescent="0.25">
      <c r="B1312" s="518" t="s">
        <v>1914</v>
      </c>
      <c r="C1312" s="518"/>
      <c r="D1312" s="518"/>
      <c r="E1312" s="518"/>
      <c r="F1312" s="518"/>
      <c r="G1312" s="522"/>
      <c r="H1312" s="518"/>
    </row>
    <row r="1313" spans="2:13" x14ac:dyDescent="0.25">
      <c r="B1313" s="518" t="s">
        <v>1915</v>
      </c>
      <c r="C1313" s="518"/>
      <c r="D1313" s="518"/>
      <c r="E1313" s="518"/>
      <c r="F1313" s="518"/>
      <c r="G1313" s="518"/>
      <c r="H1313" s="518"/>
    </row>
    <row r="1314" spans="2:13" x14ac:dyDescent="0.25">
      <c r="B1314" s="518"/>
      <c r="C1314" s="518"/>
      <c r="D1314" s="518"/>
      <c r="E1314" s="518"/>
      <c r="F1314" s="518"/>
      <c r="G1314" s="518"/>
      <c r="H1314" s="518"/>
    </row>
    <row r="1315" spans="2:13" x14ac:dyDescent="0.25">
      <c r="B1315" s="519" t="s">
        <v>608</v>
      </c>
      <c r="C1315" s="519" t="s">
        <v>609</v>
      </c>
      <c r="D1315" s="519" t="s">
        <v>1916</v>
      </c>
    </row>
    <row r="1316" spans="2:13" x14ac:dyDescent="0.25">
      <c r="B1316" s="518" t="s">
        <v>617</v>
      </c>
      <c r="C1316" s="518"/>
      <c r="D1316" s="377" t="s">
        <v>1917</v>
      </c>
      <c r="G1316" s="518"/>
      <c r="H1316" s="518"/>
      <c r="I1316" s="377"/>
    </row>
    <row r="1317" spans="2:13" ht="15.75" thickBot="1" x14ac:dyDescent="0.3">
      <c r="B1317" s="518"/>
      <c r="C1317" s="518"/>
      <c r="D1317" s="377"/>
      <c r="G1317" s="518"/>
      <c r="H1317" s="518"/>
      <c r="I1317" s="377"/>
    </row>
    <row r="1318" spans="2:13" ht="23.25" customHeight="1" thickBot="1" x14ac:dyDescent="0.3">
      <c r="B1318" s="823" t="s">
        <v>1918</v>
      </c>
      <c r="C1318" s="824"/>
      <c r="D1318" s="824"/>
      <c r="E1318" s="824"/>
      <c r="F1318" s="824"/>
      <c r="G1318" s="824"/>
      <c r="H1318" s="824"/>
      <c r="I1318" s="824"/>
      <c r="J1318" s="824"/>
      <c r="K1318" s="825"/>
      <c r="M1318" s="521" t="s">
        <v>1511</v>
      </c>
    </row>
    <row r="1319" spans="2:13" ht="18.75" x14ac:dyDescent="0.25">
      <c r="B1319" s="514" t="s">
        <v>1919</v>
      </c>
      <c r="C1319" s="515"/>
      <c r="D1319" s="516"/>
      <c r="E1319" s="516"/>
      <c r="F1319" s="516"/>
      <c r="G1319" s="514" t="s">
        <v>1920</v>
      </c>
      <c r="H1319" s="515"/>
      <c r="I1319" s="516"/>
      <c r="J1319" s="516"/>
      <c r="K1319" s="516"/>
    </row>
    <row r="1320" spans="2:13" x14ac:dyDescent="0.25">
      <c r="B1320" s="517" t="s">
        <v>1921</v>
      </c>
      <c r="C1320" s="515"/>
      <c r="D1320" s="516"/>
      <c r="E1320" s="516"/>
      <c r="F1320" s="516"/>
      <c r="G1320" s="517" t="s">
        <v>1921</v>
      </c>
      <c r="H1320" s="515"/>
      <c r="I1320" s="516"/>
      <c r="J1320" s="516"/>
      <c r="K1320" s="516"/>
    </row>
    <row r="1321" spans="2:13" x14ac:dyDescent="0.25">
      <c r="B1321" s="518" t="s">
        <v>1922</v>
      </c>
      <c r="C1321" s="518"/>
      <c r="D1321" s="518"/>
      <c r="E1321" s="518"/>
      <c r="F1321" s="518"/>
      <c r="G1321" s="518" t="s">
        <v>1923</v>
      </c>
      <c r="H1321" s="518"/>
      <c r="I1321" s="518"/>
      <c r="J1321" s="518"/>
      <c r="K1321" s="518"/>
    </row>
    <row r="1322" spans="2:13" x14ac:dyDescent="0.25">
      <c r="B1322" s="518" t="s">
        <v>1924</v>
      </c>
      <c r="C1322" s="518"/>
      <c r="D1322" s="518"/>
      <c r="E1322" s="518"/>
      <c r="F1322" s="518"/>
      <c r="G1322" s="518" t="s">
        <v>1925</v>
      </c>
      <c r="H1322" s="518"/>
      <c r="I1322" s="518"/>
      <c r="J1322" s="518"/>
      <c r="K1322" s="518"/>
    </row>
    <row r="1323" spans="2:13" x14ac:dyDescent="0.25">
      <c r="B1323" s="518" t="s">
        <v>1918</v>
      </c>
      <c r="C1323" s="518"/>
      <c r="D1323" s="518"/>
      <c r="E1323" s="518"/>
      <c r="F1323" s="518"/>
      <c r="G1323" s="518" t="s">
        <v>1918</v>
      </c>
      <c r="H1323" s="518"/>
      <c r="I1323" s="518"/>
      <c r="J1323" s="518"/>
      <c r="K1323" s="518"/>
    </row>
    <row r="1324" spans="2:13" x14ac:dyDescent="0.25">
      <c r="B1324" s="518"/>
      <c r="C1324" s="518"/>
      <c r="D1324" s="518"/>
      <c r="E1324" s="518"/>
      <c r="F1324" s="518"/>
      <c r="G1324" s="518"/>
      <c r="H1324" s="518"/>
      <c r="I1324" s="518"/>
      <c r="J1324" s="518"/>
      <c r="K1324" s="518"/>
    </row>
    <row r="1325" spans="2:13" x14ac:dyDescent="0.25">
      <c r="B1325" s="519" t="s">
        <v>608</v>
      </c>
      <c r="C1325" s="519" t="s">
        <v>609</v>
      </c>
      <c r="D1325" s="519" t="s">
        <v>1926</v>
      </c>
      <c r="G1325" s="519" t="s">
        <v>608</v>
      </c>
      <c r="H1325" s="519" t="s">
        <v>609</v>
      </c>
      <c r="I1325" s="519" t="s">
        <v>1927</v>
      </c>
    </row>
    <row r="1326" spans="2:13" x14ac:dyDescent="0.25">
      <c r="B1326" s="518" t="s">
        <v>617</v>
      </c>
      <c r="C1326" s="518"/>
      <c r="D1326" s="377" t="s">
        <v>1928</v>
      </c>
      <c r="G1326" s="518" t="s">
        <v>617</v>
      </c>
      <c r="H1326" s="518"/>
      <c r="I1326" s="377" t="s">
        <v>1929</v>
      </c>
    </row>
    <row r="1327" spans="2:13" x14ac:dyDescent="0.25">
      <c r="B1327" s="518"/>
      <c r="C1327" s="518"/>
      <c r="D1327" s="377"/>
      <c r="G1327" s="518"/>
      <c r="H1327" s="518"/>
      <c r="I1327" s="377"/>
    </row>
  </sheetData>
  <sheetProtection algorithmName="SHA-512" hashValue="EiHN/CgZ8+OTpQU7R+CQe288n5A6JZ+vJ2nagJFMk1HTCgt6jCXGThimNE77seXu97xsnW6Y86PuHGG1AaSsDw==" saltValue="IP5+kVb2+1Llvf2CjMt46g==" spinCount="100000" sheet="1" objects="1" scenarios="1"/>
  <mergeCells count="162">
    <mergeCell ref="B3:K3"/>
    <mergeCell ref="B9:K9"/>
    <mergeCell ref="B11:C11"/>
    <mergeCell ref="I11:J11"/>
    <mergeCell ref="B12:C12"/>
    <mergeCell ref="I12:J12"/>
    <mergeCell ref="B16:C16"/>
    <mergeCell ref="I16:J16"/>
    <mergeCell ref="B17:C17"/>
    <mergeCell ref="I17:J17"/>
    <mergeCell ref="B18:C18"/>
    <mergeCell ref="I18:J18"/>
    <mergeCell ref="B13:C13"/>
    <mergeCell ref="I13:J13"/>
    <mergeCell ref="B14:C14"/>
    <mergeCell ref="I14:J14"/>
    <mergeCell ref="B15:C15"/>
    <mergeCell ref="I15:J15"/>
    <mergeCell ref="B22:C22"/>
    <mergeCell ref="I22:J22"/>
    <mergeCell ref="B23:C23"/>
    <mergeCell ref="I23:J23"/>
    <mergeCell ref="B24:C24"/>
    <mergeCell ref="I24:J24"/>
    <mergeCell ref="B19:C19"/>
    <mergeCell ref="I19:J19"/>
    <mergeCell ref="B20:C20"/>
    <mergeCell ref="I20:J20"/>
    <mergeCell ref="B21:C21"/>
    <mergeCell ref="I21:J21"/>
    <mergeCell ref="B28:C28"/>
    <mergeCell ref="I28:J28"/>
    <mergeCell ref="B29:C29"/>
    <mergeCell ref="I29:J29"/>
    <mergeCell ref="B30:C30"/>
    <mergeCell ref="I30:J30"/>
    <mergeCell ref="B25:C25"/>
    <mergeCell ref="I25:J25"/>
    <mergeCell ref="B26:C26"/>
    <mergeCell ref="I26:J26"/>
    <mergeCell ref="B27:C27"/>
    <mergeCell ref="I27:J27"/>
    <mergeCell ref="B34:C34"/>
    <mergeCell ref="I34:J34"/>
    <mergeCell ref="B35:C35"/>
    <mergeCell ref="I35:J35"/>
    <mergeCell ref="B36:C36"/>
    <mergeCell ref="I36:J36"/>
    <mergeCell ref="B31:C31"/>
    <mergeCell ref="I31:J31"/>
    <mergeCell ref="B32:C32"/>
    <mergeCell ref="I32:J32"/>
    <mergeCell ref="B33:C33"/>
    <mergeCell ref="I33:J33"/>
    <mergeCell ref="B40:C40"/>
    <mergeCell ref="I40:J40"/>
    <mergeCell ref="B41:C41"/>
    <mergeCell ref="I41:J41"/>
    <mergeCell ref="B42:C42"/>
    <mergeCell ref="I42:J42"/>
    <mergeCell ref="B37:C37"/>
    <mergeCell ref="I37:J37"/>
    <mergeCell ref="B38:C38"/>
    <mergeCell ref="I38:J38"/>
    <mergeCell ref="B39:C39"/>
    <mergeCell ref="I39:J39"/>
    <mergeCell ref="B85:K85"/>
    <mergeCell ref="B96:K96"/>
    <mergeCell ref="B106:K106"/>
    <mergeCell ref="B116:K116"/>
    <mergeCell ref="B153:K153"/>
    <mergeCell ref="B163:K163"/>
    <mergeCell ref="B43:C43"/>
    <mergeCell ref="B44:C44"/>
    <mergeCell ref="B45:K45"/>
    <mergeCell ref="B55:K55"/>
    <mergeCell ref="B65:K65"/>
    <mergeCell ref="B75:K75"/>
    <mergeCell ref="B319:K319"/>
    <mergeCell ref="B329:K329"/>
    <mergeCell ref="B339:K339"/>
    <mergeCell ref="B349:K349"/>
    <mergeCell ref="B368:K368"/>
    <mergeCell ref="B378:K378"/>
    <mergeCell ref="B182:K182"/>
    <mergeCell ref="B192:K192"/>
    <mergeCell ref="B261:K261"/>
    <mergeCell ref="B289:K289"/>
    <mergeCell ref="B299:K299"/>
    <mergeCell ref="B309:K309"/>
    <mergeCell ref="B465:K465"/>
    <mergeCell ref="B475:K475"/>
    <mergeCell ref="B486:K486"/>
    <mergeCell ref="B496:K496"/>
    <mergeCell ref="B542:K542"/>
    <mergeCell ref="B553:K553"/>
    <mergeCell ref="B388:K388"/>
    <mergeCell ref="B397:K397"/>
    <mergeCell ref="B407:K407"/>
    <mergeCell ref="B426:K426"/>
    <mergeCell ref="B445:K445"/>
    <mergeCell ref="B455:K455"/>
    <mergeCell ref="B633:K633"/>
    <mergeCell ref="B643:K643"/>
    <mergeCell ref="B653:K653"/>
    <mergeCell ref="B663:K663"/>
    <mergeCell ref="B673:K673"/>
    <mergeCell ref="B683:K683"/>
    <mergeCell ref="B563:K563"/>
    <mergeCell ref="B582:K582"/>
    <mergeCell ref="B592:K592"/>
    <mergeCell ref="B602:K602"/>
    <mergeCell ref="B612:K612"/>
    <mergeCell ref="B622:K622"/>
    <mergeCell ref="B762:K762"/>
    <mergeCell ref="B772:K772"/>
    <mergeCell ref="B791:K791"/>
    <mergeCell ref="B801:K801"/>
    <mergeCell ref="B811:K811"/>
    <mergeCell ref="B821:K821"/>
    <mergeCell ref="B693:K693"/>
    <mergeCell ref="B703:K703"/>
    <mergeCell ref="B722:K722"/>
    <mergeCell ref="B732:K732"/>
    <mergeCell ref="B742:K742"/>
    <mergeCell ref="B752:K752"/>
    <mergeCell ref="B901:K901"/>
    <mergeCell ref="B911:K911"/>
    <mergeCell ref="B921:K921"/>
    <mergeCell ref="B931:K931"/>
    <mergeCell ref="B941:K941"/>
    <mergeCell ref="B960:K960"/>
    <mergeCell ref="B841:K841"/>
    <mergeCell ref="B851:K851"/>
    <mergeCell ref="B861:K861"/>
    <mergeCell ref="B871:K871"/>
    <mergeCell ref="B881:K881"/>
    <mergeCell ref="B891:K891"/>
    <mergeCell ref="B1068:K1068"/>
    <mergeCell ref="B1078:K1078"/>
    <mergeCell ref="B1088:K1088"/>
    <mergeCell ref="B1098:K1098"/>
    <mergeCell ref="B1108:K1108"/>
    <mergeCell ref="B1118:K1118"/>
    <mergeCell ref="B971:K971"/>
    <mergeCell ref="B981:K981"/>
    <mergeCell ref="B991:K991"/>
    <mergeCell ref="B1001:K1001"/>
    <mergeCell ref="B1020:K1020"/>
    <mergeCell ref="B1057:K1057"/>
    <mergeCell ref="B1249:K1249"/>
    <mergeCell ref="B1259:K1259"/>
    <mergeCell ref="B1269:K1269"/>
    <mergeCell ref="B1288:K1288"/>
    <mergeCell ref="B1308:K1308"/>
    <mergeCell ref="B1318:K1318"/>
    <mergeCell ref="B1128:K1128"/>
    <mergeCell ref="B1147:K1147"/>
    <mergeCell ref="B1158:K1158"/>
    <mergeCell ref="B1168:K1168"/>
    <mergeCell ref="B1178:K1178"/>
    <mergeCell ref="B1194:K1194"/>
  </mergeCells>
  <hyperlinks>
    <hyperlink ref="D53" r:id="rId1" xr:uid="{22594AC8-4DF3-4AE1-B1CA-D6E9A62E8FE5}"/>
    <hyperlink ref="D63" r:id="rId2" xr:uid="{8990643B-FF1E-43BE-9BA2-CCBB77BF47C7}"/>
    <hyperlink ref="D104" r:id="rId3" xr:uid="{E76E499C-D9AA-4A1C-AA1D-62E153D1E7A7}"/>
    <hyperlink ref="D114" r:id="rId4" xr:uid="{C146C9F7-DB70-455E-A137-F4572ADE6054}"/>
    <hyperlink ref="D124" r:id="rId5" xr:uid="{304580DC-58CA-4D02-9A3B-32457BEA452B}"/>
    <hyperlink ref="I124" r:id="rId6" xr:uid="{F1C78613-E7AD-45B5-BBEF-677B57DFA8C1}"/>
    <hyperlink ref="D133" r:id="rId7" xr:uid="{1B94F98C-35B3-406F-9B71-52738310399C}"/>
    <hyperlink ref="I142" r:id="rId8" xr:uid="{9935280D-DAB2-4873-B6E3-58887DC180DC}"/>
    <hyperlink ref="I151" r:id="rId9" xr:uid="{1F1D34D5-F249-4E98-9253-FA0DBF874016}"/>
    <hyperlink ref="D190" r:id="rId10" xr:uid="{6E5B4382-EDA5-4F29-8C2F-ECFDAA9C5F4B}"/>
    <hyperlink ref="D269" r:id="rId11" xr:uid="{70D0FFF6-DE2A-4696-8E7E-167D4758DE1C}"/>
    <hyperlink ref="I269" r:id="rId12" xr:uid="{D12FE632-265D-4970-9086-DC98C86E1EDE}"/>
    <hyperlink ref="D278" r:id="rId13" xr:uid="{A15195C6-5D31-4A66-BDF0-CE091B05395A}"/>
    <hyperlink ref="I278" r:id="rId14" xr:uid="{C3C3810E-D0B4-4390-BF19-7502021BD696}"/>
    <hyperlink ref="D287" r:id="rId15" xr:uid="{41A24765-CB4A-438A-9704-A6037C4C8535}"/>
    <hyperlink ref="I287" r:id="rId16" xr:uid="{086C0D6B-2A91-46EF-A284-C21E35BB48DF}"/>
    <hyperlink ref="D297" r:id="rId17" xr:uid="{5C7A2ABD-A4A0-4DF8-81E3-E666E9B2EFDB}"/>
    <hyperlink ref="D307" r:id="rId18" xr:uid="{5C290138-BF96-4C69-9E20-CACB76C79D1A}"/>
    <hyperlink ref="D317" r:id="rId19" xr:uid="{BA33C7F4-247E-4B36-B979-133E9AD38BA1}"/>
    <hyperlink ref="D327" r:id="rId20" xr:uid="{28163398-A226-49C0-A3CE-63BB2CB0CD24}"/>
    <hyperlink ref="D337" r:id="rId21" xr:uid="{B0DABE33-6682-41A6-A302-4AD60DFD3F68}"/>
    <hyperlink ref="D347" r:id="rId22" xr:uid="{96E7F3A1-84B6-4D4C-B93F-9D55DF52FB37}"/>
    <hyperlink ref="D357" r:id="rId23" xr:uid="{A9928F80-93B8-44C5-9EB4-E9D95F9945B2}"/>
    <hyperlink ref="D376" r:id="rId24" xr:uid="{63EE9362-6151-4330-B09E-9365138FADA8}"/>
    <hyperlink ref="D386" r:id="rId25" xr:uid="{6CBBED92-BFBF-4CA4-B552-70AA17977ACC}"/>
    <hyperlink ref="D405" r:id="rId26" xr:uid="{35D93C31-E1A6-49D1-8581-C277C0186344}"/>
    <hyperlink ref="D434" r:id="rId27" xr:uid="{09FD8F52-A8CA-4FD6-A376-203D7A112F75}"/>
    <hyperlink ref="I434" r:id="rId28" xr:uid="{88B34690-64EF-4D4C-88AE-697C0BB2231C}"/>
    <hyperlink ref="D443" r:id="rId29" xr:uid="{D597A0EC-B80B-4AD1-A601-48870FE2A53D}"/>
    <hyperlink ref="D463" r:id="rId30" xr:uid="{D7641366-40F9-4405-9059-3C9EE1634D82}"/>
    <hyperlink ref="D473" r:id="rId31" xr:uid="{B8529330-40AE-4E59-A1F4-FFFBA018B405}"/>
    <hyperlink ref="D494" r:id="rId32" xr:uid="{E373966E-7169-46C6-A1CA-4233D87AAD66}"/>
    <hyperlink ref="I550" r:id="rId33" xr:uid="{B91930B4-4609-4BFE-A56B-2AB617F1939C}"/>
    <hyperlink ref="D561" r:id="rId34" xr:uid="{8D1B304F-05E9-4020-B254-33C4DD206B54}"/>
    <hyperlink ref="D651" r:id="rId35" xr:uid="{C1565AE5-FB87-4604-904F-58A56DC1C246}"/>
    <hyperlink ref="D661" r:id="rId36" xr:uid="{0A1225AB-07BC-451E-A2A5-9AF765C955B0}"/>
    <hyperlink ref="D671" r:id="rId37" xr:uid="{A3F74BCA-9FB3-4288-9B94-EB9FE41CC913}"/>
    <hyperlink ref="D711" r:id="rId38" xr:uid="{74824C4C-4486-4254-9EF7-8375CEA14A5F}"/>
    <hyperlink ref="D720" r:id="rId39" xr:uid="{56C33FE6-C569-4F7A-B857-7FC3B248BD9D}"/>
    <hyperlink ref="D730" r:id="rId40" xr:uid="{062C5473-2D72-42A4-B9CC-956368E3C274}"/>
    <hyperlink ref="I730" r:id="rId41" xr:uid="{4F38E547-CDAF-4D5C-997C-8B1FE3B1D5AF}"/>
    <hyperlink ref="D750" r:id="rId42" display="timwauters@sscconsolidation.com" xr:uid="{7CC8BF8A-EF14-4604-BCE6-B8A856BEC432}"/>
    <hyperlink ref="D799" r:id="rId43" xr:uid="{1FDD8DA7-D6A2-4B72-8B9B-6B3D7D1D4751}"/>
    <hyperlink ref="D809" r:id="rId44" xr:uid="{A145BAF8-CE9F-415E-B76D-0E7DFBAD098E}"/>
    <hyperlink ref="D829" r:id="rId45" xr:uid="{A3E9C98A-101D-400A-99B8-C9F45278E4DD}"/>
    <hyperlink ref="I829" r:id="rId46" xr:uid="{ED566671-147F-4A62-8DBC-D4F1851CE062}"/>
    <hyperlink ref="D839" r:id="rId47" xr:uid="{54553F8B-C4EC-4ED4-A720-F694CB98225F}"/>
    <hyperlink ref="I839" r:id="rId48" xr:uid="{2ABDD1CE-A245-4EE7-B1F3-4AF3A14768EA}"/>
    <hyperlink ref="D849" r:id="rId49" xr:uid="{27F34500-24C5-4469-B532-32E315D6F0D9}"/>
    <hyperlink ref="D869" r:id="rId50" xr:uid="{6BE64D66-E17E-48C2-B22F-4CFC9ADCF6D3}"/>
    <hyperlink ref="D879" r:id="rId51" xr:uid="{76CC9471-254B-45F5-951C-62A4E2BFA83F}"/>
    <hyperlink ref="D899" r:id="rId52" xr:uid="{D99BA9F0-A8C0-40AC-BFD4-E2644C04370E}"/>
    <hyperlink ref="D929" r:id="rId53" xr:uid="{E350F93D-9705-41EE-A158-332171E91485}"/>
    <hyperlink ref="D939" r:id="rId54" xr:uid="{7B30255A-4677-40F4-960D-3ACEBB60D827}"/>
    <hyperlink ref="D979" r:id="rId55" xr:uid="{3FE316F7-AD77-4B9F-AC79-93A5D488CC8E}"/>
    <hyperlink ref="D1009" r:id="rId56" display="pschmidt-loffler@cfrfreight.co.za" xr:uid="{96DED9CB-5A5F-4B97-BE8D-FBD1CE0E6E20}"/>
    <hyperlink ref="I1009" r:id="rId57" display="pschmidt-loffler@cfrfreight.co.za" xr:uid="{2B85891D-CF55-4070-A522-F1C4928AE5A5}"/>
    <hyperlink ref="D1028" r:id="rId58" xr:uid="{9BFDFDD7-B8BD-4926-A8D4-C1863B72EFF0}"/>
    <hyperlink ref="I1028" r:id="rId59" xr:uid="{AF32F5F3-B599-49B1-9B63-276C910BFCA3}"/>
    <hyperlink ref="D1037" r:id="rId60" xr:uid="{6FF810E9-A7F2-496C-895F-936F870679E9}"/>
    <hyperlink ref="I1037" r:id="rId61" xr:uid="{76803E6B-011F-43C9-A18C-294CEDB862CB}"/>
    <hyperlink ref="D1046" r:id="rId62" xr:uid="{837FD034-493F-4704-804E-5F03F92F5206}"/>
    <hyperlink ref="I1046" r:id="rId63" xr:uid="{06BFF26F-61FA-43AC-A428-4CB597C262D3}"/>
    <hyperlink ref="D1055" r:id="rId64" xr:uid="{E4872E3D-272E-4185-9879-671CD9CFDE42}"/>
    <hyperlink ref="D1065" r:id="rId65" xr:uid="{83AED534-D9D4-48B9-8149-E0DB3B90A1D2}"/>
    <hyperlink ref="D1076" r:id="rId66" xr:uid="{6AEE6515-3335-4692-A064-D59916DBFAC7}"/>
    <hyperlink ref="D1136" r:id="rId67" xr:uid="{C02C853F-29ED-4865-B489-6BB834A79E8A}"/>
    <hyperlink ref="I1136" r:id="rId68" xr:uid="{7BD7C42D-20BC-4960-8181-7B3F161B4B91}"/>
    <hyperlink ref="D1145" r:id="rId69" xr:uid="{0F40453F-7281-458E-B590-F9F30034831C}"/>
    <hyperlink ref="D1166" r:id="rId70" xr:uid="{FF809B20-CAA9-42DB-9473-705D9C103F35}"/>
    <hyperlink ref="I1166" r:id="rId71" xr:uid="{91A47E6C-81FF-49BB-886B-F0B59C1CD9E7}"/>
    <hyperlink ref="D1257" r:id="rId72" xr:uid="{D09D44F7-3475-44D1-8578-4BC3E51BC083}"/>
    <hyperlink ref="D1277" r:id="rId73" xr:uid="{2114BF6B-A1C9-44AC-A21C-97D1592CA10A}"/>
    <hyperlink ref="I171" r:id="rId74" xr:uid="{D4F867FB-2E2E-43BC-B67C-8E68609A0644}"/>
    <hyperlink ref="D610" r:id="rId75" xr:uid="{F5D793B6-03F1-4DDA-BC15-068E96CD6948}"/>
    <hyperlink ref="D1096" r:id="rId76" display="nhsu@shipco.com" xr:uid="{373261DA-1C15-42A7-98C7-11DA9F2C84E5}"/>
    <hyperlink ref="D1316" r:id="rId77" xr:uid="{2407D8D5-90A6-4790-8CF0-363B01703FE0}"/>
    <hyperlink ref="D1267" r:id="rId78" xr:uid="{17FF68A0-AD29-4C14-8E84-1167B691DF59}"/>
    <hyperlink ref="D1126" r:id="rId79" xr:uid="{F6E68A3B-0F0E-4DAB-8411-C8D7353F9B64}"/>
    <hyperlink ref="D999" r:id="rId80" xr:uid="{AC61141B-D613-4C19-88F5-4777143980E4}"/>
    <hyperlink ref="D770" r:id="rId81" xr:uid="{6B643BE1-18DB-45EA-B557-5F4D00201EC9}"/>
    <hyperlink ref="D483" r:id="rId82" xr:uid="{2C4ABFB0-0C31-46DA-9711-4F6AAA1CF858}"/>
    <hyperlink ref="D1066" r:id="rId83" xr:uid="{AFB4E159-3E8B-467B-AADA-4DFB37955D22}"/>
    <hyperlink ref="D1296" r:id="rId84" xr:uid="{7E5BD3AD-DD7D-4418-A665-D86E54914C69}"/>
    <hyperlink ref="I1296" r:id="rId85" xr:uid="{2ABAECB0-8473-4FCC-9B3F-66D73101A2E8}"/>
    <hyperlink ref="D1306" r:id="rId86" xr:uid="{ABE6AD56-3D51-4E83-A5F7-1A57909E9A43}"/>
    <hyperlink ref="I1305" r:id="rId87" xr:uid="{3B8B68B6-4584-4985-A71E-068A0DDB935A}"/>
    <hyperlink ref="I1306" r:id="rId88" xr:uid="{564CFBF1-8458-4E93-A8BB-67FBF5211E63}"/>
    <hyperlink ref="D1202" r:id="rId89" xr:uid="{953AECF4-3EA3-48DC-80D5-CDE3469CF06E}"/>
    <hyperlink ref="I1202" r:id="rId90" xr:uid="{40069B66-8263-4520-B3B0-FA2E0712E495}"/>
    <hyperlink ref="I1211" r:id="rId91" xr:uid="{EF4580FE-7A15-42B6-A6FD-8E8D6714B4E4}"/>
    <hyperlink ref="D1220" r:id="rId92" xr:uid="{1DDF3EEA-C269-424C-B7BC-267A5B700756}"/>
    <hyperlink ref="I1220" r:id="rId93" xr:uid="{B44FEB9A-B86E-4184-B9E9-F8FA1A0E3091}"/>
    <hyperlink ref="D1229" r:id="rId94" xr:uid="{5229321F-9FBB-4E9F-80A9-69527DAC1996}"/>
    <hyperlink ref="I1229" r:id="rId95" xr:uid="{749126BC-D301-4832-B575-EF62A5A409C6}"/>
    <hyperlink ref="D968" r:id="rId96" xr:uid="{4C905547-D0AA-4411-A8EF-09DFEE7D683F}"/>
    <hyperlink ref="D969" r:id="rId97" xr:uid="{DB0B7EBE-4733-4B97-A6B3-2E80530A78C6}"/>
    <hyperlink ref="D1116" r:id="rId98" xr:uid="{8DC33CBE-A973-4AC2-91DF-1CACBEE18BC6}"/>
    <hyperlink ref="I1116" r:id="rId99" xr:uid="{33A2AF16-E306-48F7-A680-BE867E842675}"/>
    <hyperlink ref="D1211" r:id="rId100" xr:uid="{C1DC9F9C-A4EC-4C43-A0E3-C4FF0A10D633}"/>
    <hyperlink ref="I1238" r:id="rId101" xr:uid="{D96AD62D-7188-4EC4-B66F-77DDC3F22DB7}"/>
    <hyperlink ref="D1247" r:id="rId102" xr:uid="{80CC8B0C-9F51-4BC5-B337-0FC339424983}"/>
    <hyperlink ref="D889" r:id="rId103" display="jctorralba@pac2100.com.ph" xr:uid="{B0B6899A-C5E1-4420-9A77-0DA1399B988A}"/>
    <hyperlink ref="I889" r:id="rId104" xr:uid="{9CDE2430-1173-4A8F-9C82-76080B65E3FC}"/>
    <hyperlink ref="D1326" r:id="rId105" xr:uid="{E068850C-15FC-48D4-82EC-1089CBCD8E41}"/>
    <hyperlink ref="D1106" r:id="rId106" xr:uid="{3784537A-E509-456E-A9A3-19A60B662AC9}"/>
    <hyperlink ref="D949" r:id="rId107" xr:uid="{CE5F890F-7889-4E26-9785-60051D2C8212}"/>
    <hyperlink ref="D919" r:id="rId108" xr:uid="{C4907EE5-3740-48FE-B612-9324943A18F6}"/>
    <hyperlink ref="I1326" r:id="rId109" xr:uid="{577F1F09-2B17-48F9-8924-6827BF7DEC4A}"/>
    <hyperlink ref="I949" r:id="rId110" xr:uid="{CB16DD3E-62CC-4B8E-A9E1-C7277938B209}"/>
    <hyperlink ref="D760" r:id="rId111" xr:uid="{3F10A9AB-F1DA-4468-94CB-55CE81C1B179}"/>
    <hyperlink ref="D641" r:id="rId112" xr:uid="{825FD3DF-A157-44B9-98EA-419A9E763BBD}"/>
    <hyperlink ref="D1286" r:id="rId113" xr:uid="{72E673FC-2B16-406D-B24E-ABD08C4A733B}"/>
    <hyperlink ref="I1277" r:id="rId114" xr:uid="{4DD5DB8D-D803-4590-9443-C779A3ED4181}"/>
    <hyperlink ref="D819" r:id="rId115" xr:uid="{85BE4911-BB24-4B57-B20B-B6865CEBC768}"/>
    <hyperlink ref="D620" r:id="rId116" xr:uid="{84076FDD-160A-44BE-8300-5F0DE5420C4E}"/>
    <hyperlink ref="D681" r:id="rId117" xr:uid="{10F26DB8-0F7F-47D4-81B3-E51276467781}"/>
    <hyperlink ref="I849" r:id="rId118" xr:uid="{4A921ABC-B0E5-4B08-9649-A36D7E39B506}"/>
    <hyperlink ref="D701" r:id="rId119" xr:uid="{B520E18E-DE5A-4B07-9CF7-8A0C6F7F1E82}"/>
    <hyperlink ref="D740" r:id="rId120" xr:uid="{F3FD434E-2ED1-4238-800D-EB0AEF1CD17D}"/>
    <hyperlink ref="D958" r:id="rId121" xr:uid="{BEF9F38E-FE84-43FB-A2DA-2202D52CFAD3}"/>
    <hyperlink ref="I691" r:id="rId122" xr:uid="{F012BE7E-FFE8-48D1-B410-7AA33C33E8AE}"/>
    <hyperlink ref="D209" r:id="rId123" xr:uid="{345597E5-BFC1-496E-B6E5-A43D5D94C228}"/>
    <hyperlink ref="I218" r:id="rId124" xr:uid="{0B68FDF7-4F8D-47D6-A87E-2D102D172461}"/>
    <hyperlink ref="D250" r:id="rId125" xr:uid="{D51157C7-48AE-40CC-AFDC-DACED0702184}"/>
    <hyperlink ref="I250" r:id="rId126" display="tho@shipco.com" xr:uid="{00DAC273-2D22-484D-82D8-99785A002CFF}"/>
    <hyperlink ref="D180" r:id="rId127" xr:uid="{2F30C54F-4F02-437B-A5FD-0AF0644EABED}"/>
    <hyperlink ref="I180" r:id="rId128" xr:uid="{F70B9329-8B09-4897-B795-E1EA96336562}"/>
    <hyperlink ref="I600" r:id="rId129" xr:uid="{3769A53D-499D-449C-8E07-6BF0DB37080B}"/>
    <hyperlink ref="D1192" r:id="rId130" xr:uid="{1AC253FC-9E14-4E7F-BF27-193A598BAAE2}"/>
    <hyperlink ref="D230" r:id="rId131" xr:uid="{985FC25E-FDAA-4632-90B7-843A468879DA}"/>
    <hyperlink ref="D232" r:id="rId132" xr:uid="{083A34D1-89C9-45FF-8C88-8DD20A98BC95}"/>
    <hyperlink ref="D231" r:id="rId133" xr:uid="{D2679593-09D4-4712-BA15-9711D52EE324}"/>
    <hyperlink ref="D201" r:id="rId134" xr:uid="{B990B2B8-037C-4CC9-A280-D5F08E87AAEF}"/>
    <hyperlink ref="I712" r:id="rId135" display="mailto:cecilia.herrera@interteam.com.mx" xr:uid="{AC199329-0414-44A1-B636-4FDB48B068E7}"/>
    <hyperlink ref="I711" r:id="rId136" display="mailto:andres.tovar@interteam.com.mx" xr:uid="{F9C0714F-29C2-4B33-AE2E-5AD0063D2058}"/>
    <hyperlink ref="D550" r:id="rId137" display="mailto:jkt.exp.lcl.cust@shipco.com" xr:uid="{73D3EA54-4210-44A6-8FD2-487A46AC389E}"/>
    <hyperlink ref="I1155" r:id="rId138" xr:uid="{46599EED-9CA0-4C2C-87DB-348BB7F6E026}"/>
    <hyperlink ref="D504" r:id="rId139" display="milind.ahd@teamglobal.in" xr:uid="{69158BC1-1E0C-4E2C-A7C3-FEAC00029584}"/>
    <hyperlink ref="I504" r:id="rId140" display="rajesh.chn@teamglobal.in" xr:uid="{6D47BEA3-7270-4088-84A6-8350E586A4EA}"/>
    <hyperlink ref="D513" r:id="rId141" display="milind.ahd@teamglobal.in" xr:uid="{DFF1B0F1-7740-430E-8E2C-94705A7397C7}"/>
    <hyperlink ref="I513" r:id="rId142" display="amlan.cal@teamglobal.in" xr:uid="{E5EDE963-391A-45D0-9438-AFCB4BA4791C}"/>
    <hyperlink ref="D522" r:id="rId143" display="matthewg.koc@teamglobal.in" xr:uid="{F6B944B2-6FDB-4CF5-8229-FFF193D827FB}"/>
    <hyperlink ref="I522" r:id="rId144" display="sujit.baral@teamglobal.in" xr:uid="{B4B36CD6-CB83-455C-8081-062E75543A3F}"/>
    <hyperlink ref="D531" r:id="rId145" display="paras@teamglobal.in" xr:uid="{1EDB21C3-FD7B-4A32-8EDF-2A0945BF261C}"/>
    <hyperlink ref="I531" r:id="rId146" display="kuldeeps.del@teamglobal.in" xr:uid="{B8E5236C-0468-4FEA-981F-89240205C1BA}"/>
    <hyperlink ref="D540" r:id="rId147" display="arvinds.pun@teamglobal.in" xr:uid="{2A999A5F-AA91-45D3-80A5-AFDA1BA40FFA}"/>
    <hyperlink ref="I540" r:id="rId148" display="raghavan.tut@teamglobal.in" xr:uid="{C5D001F9-B623-46C9-8F6A-49960AB4C6D1}"/>
    <hyperlink ref="D859" r:id="rId149" xr:uid="{BDF88AD1-DA47-406D-8E5E-C0ACD62618C8}"/>
    <hyperlink ref="I859" r:id="rId150" xr:uid="{8A68C124-C547-4C62-ADF8-AA0F7BD00FCD}"/>
    <hyperlink ref="D1186" r:id="rId151" xr:uid="{3F683CB2-ABBC-49BB-9363-AC0DF4A4CD2A}"/>
    <hyperlink ref="I1186" r:id="rId152" xr:uid="{A8FC0361-108B-487A-BE33-DF1087077CDA}"/>
    <hyperlink ref="I1192" r:id="rId153" xr:uid="{B6843FBB-B587-4980-AAA5-FD64665CCFF8}"/>
    <hyperlink ref="B11:C11" location="'WWA OS AGENTS'!B45" tooltip="Algeria" display="Algeria" xr:uid="{A8DD1FA0-8E8C-4011-AF4D-16AD11FD73EA}"/>
    <hyperlink ref="B12:C12" location="'WWA OS AGENTS'!B55" tooltip="Argentina" display="Argentina" xr:uid="{B76123C2-A391-45EB-BA17-9EB3C377988B}"/>
    <hyperlink ref="B13:C13" location="'WWA OS AGENTS'!B65" tooltip="Austria" display="Austria" xr:uid="{10A9877B-D40E-4D1B-B9FF-21EF220A8F81}"/>
    <hyperlink ref="B14:C14" location="'WWA OS AGENTS'!B75" tooltip="Bahrain" display="Bahrain" xr:uid="{E02B3BC6-0A86-4D7A-89CF-5FCE79A96620}"/>
    <hyperlink ref="B15:C15" location="'WWA OS AGENTS'!B85" tooltip="Bangladesh" display="Bangladesh" xr:uid="{8B83521E-F6C0-4E0A-B702-AE48A854D689}"/>
    <hyperlink ref="B16:C16" location="'WWA OS AGENTS'!B96" tooltip="Belgium" display="Belgium" xr:uid="{9F08E229-5F72-447C-BACD-B30624A3FCBE}"/>
    <hyperlink ref="B17:C17" location="'WWA OS AGENTS'!B106" tooltip="Bolivia" display="Bolivia" xr:uid="{4F9073F4-1087-45F2-806F-D1F676B620D2}"/>
    <hyperlink ref="B18:C18" location="'WWA OS AGENTS'!B116" tooltip="Brazil" display="Brazil" xr:uid="{8D25454D-A573-4013-A40C-C172941C7D11}"/>
    <hyperlink ref="B19:C19" location="'WWA OS AGENTS'!B153" tooltip="Cambodia" display="Cambodia" xr:uid="{018C0DE2-CE32-454A-B9EB-C0DB2EC0DDC5}"/>
    <hyperlink ref="B20:C20" location="'WWA OS AGENTS'!B163" tooltip="Canada" display="Canada" xr:uid="{A61112A8-CB59-48E1-94A0-9556C6941D38}"/>
    <hyperlink ref="B22:C22" location="'WWA OS AGENTS'!B192" tooltip="China" display="China" xr:uid="{CCA49B99-6B52-4143-9F92-668CB4C1F0E0}"/>
    <hyperlink ref="B21:C21" location="'WWA OS AGENTS'!B182" tooltip="Chile" display="Chile" xr:uid="{E9502BAC-F2BD-433D-8C25-9352732F5687}"/>
    <hyperlink ref="B23:C23" location="'WWA OS AGENTS'!B261" tooltip="Colombia" display="Colombia" xr:uid="{A9E3CE44-DB92-4331-8AAB-B10AB43C6E51}"/>
    <hyperlink ref="B24:C24" location="'WWA OS AGENTS'!B289" tooltip="Costa Rica" display="Costa Rica" xr:uid="{4CD42B2D-2399-4838-8358-FC4B0744304C}"/>
    <hyperlink ref="B25:C25" location="'WWA OS AGENTS'!B299" tooltip="Cyprus" display="Cyprus" xr:uid="{BF9D8ACF-28F6-403F-82AD-E27255CC051F}"/>
    <hyperlink ref="B26:C26" location="'WWA OS AGENTS'!B309" tooltip="Czech Rep." display="Czech Rep." xr:uid="{C93840B9-B55A-400B-A68A-E20356F61C32}"/>
    <hyperlink ref="B27:C27" location="'WWA OS AGENTS'!B319" tooltip="Denmark" display="Denmark" xr:uid="{B8F57AF9-01E9-4608-A245-A85735205DF6}"/>
    <hyperlink ref="B28:C28" location="'WWA OS AGENTS'!B329" tooltip="Dominican" display="Dominican" xr:uid="{F772B6F4-2162-42D7-95C4-07DA11879D38}"/>
    <hyperlink ref="B29:C29" location="'WWA OS AGENTS'!B339" tooltip="Ecuador" display="Ecuador" xr:uid="{0F329BED-9DA0-4BC5-9AAC-8C0E9829536C}"/>
    <hyperlink ref="B30:C30" location="'WWA OS AGENTS'!B349" tooltip="Egypt" display="Egypt" xr:uid="{A2BF70B1-659D-4C60-9BCA-AB2AB25E150C}"/>
    <hyperlink ref="B31:C31" location="'WWA OS AGENTS'!B368" tooltip="El Salvador" display="El Salvador" xr:uid="{419336A1-73CE-4BCE-B5F8-7D16FB76DB61}"/>
    <hyperlink ref="B32:C32" location="'WWA OS AGENTS'!B378" tooltip="Estonia" display="Estonia" xr:uid="{FF2068E1-2B48-4F87-96D7-FA1C6CF6F40F}"/>
    <hyperlink ref="B33:C33" location="'WWA OS AGENTS'!B388" tooltip="Fiji" display="Fiji" xr:uid="{77CFA5EF-F226-4473-8122-A9BEF78D7370}"/>
    <hyperlink ref="B34:C34" location="'WWA OS AGENTS'!B397" tooltip="Finland" display="Finland" xr:uid="{07CE4025-D047-49FC-9C06-5A90AE91F260}"/>
    <hyperlink ref="B35:C35" location="'WWA OS AGENTS'!B407" tooltip="France" display="France" xr:uid="{C741183B-07CE-4CF1-A7FC-2C9EA27DADE0}"/>
    <hyperlink ref="B36:C36" location="'WWA OS AGENTS'!B426" tooltip="Germany" display="Germany" xr:uid="{AAA1F7FA-3833-4E1C-A043-BFC7BFC6768C}"/>
    <hyperlink ref="B37:C37" location="'WWA OS AGENTS'!B445" tooltip="Greece" display="Greece" xr:uid="{555F24CB-BAA6-4A76-A37E-FBA81EEEAF5C}"/>
    <hyperlink ref="B38:C38" location="'WWA OS AGENTS'!B455" tooltip="Guatemala" display="Guatemala" xr:uid="{098250D3-7E43-40E2-801B-31B42ACB6610}"/>
    <hyperlink ref="B39:C39" location="'WWA OS AGENTS'!B465" tooltip="Honduras" display="Honduras" xr:uid="{93DC654E-1AD3-4722-A48C-EC3646AB61F2}"/>
    <hyperlink ref="B40:C40" location="'WWA OS AGENTS'!B475" tooltip="Hong Kong" display="Hong Kong" xr:uid="{002D7898-9D2F-4E45-978F-B56BF83D1C53}"/>
    <hyperlink ref="B41:C41" location="'WWA OS AGENTS'!B486" tooltip="Hungary" display="Hungary" xr:uid="{D773F03F-12E4-4DEF-ACE6-3D8C1C9F897C}"/>
    <hyperlink ref="B42:C42" location="'WWA OS AGENTS'!B496" tooltip="India" display="India" xr:uid="{DB62FAE7-8D54-441B-8B6A-3B6EA38DC2EE}"/>
    <hyperlink ref="F11" location="'WWA OS AGENTS'!B542" tooltip="Indonesia" display="Indonesia" xr:uid="{3F7A517A-C7BA-43CB-91BE-8E19BF890681}"/>
    <hyperlink ref="F12" location="'WWA OS AGENTS'!B553" tooltip="Ireland" display="Ireland" xr:uid="{52C1AAED-74D9-4671-A8DF-C0A4CD21BBEC}"/>
    <hyperlink ref="F13" location="'WWA OS AGENTS'!B563" tooltip="Israel" display="Israel" xr:uid="{3FC88271-D536-4E35-A2C6-14D60FC38645}"/>
    <hyperlink ref="F14" location="'WWA OS AGENTS'!B582" tooltip="Italy" display="Italy" xr:uid="{1BF4051C-740C-457A-9643-CD096286AB2A}"/>
    <hyperlink ref="F15" location="'WWA OS AGENTS'!B592" tooltip="Japan" display="Japan" xr:uid="{DFC3F75D-3977-4F1E-92E8-478F59DFB8B2}"/>
    <hyperlink ref="F16" location="'WWA OS AGENTS'!B602" tooltip="Jordan" display="Jordan" xr:uid="{0D958947-1578-4643-8613-EA3B0B348156}"/>
    <hyperlink ref="F17" location="'WWA OS AGENTS'!B612" tooltip="Kenya" display="Kenya" xr:uid="{4B5A77F5-0831-4239-8BD1-5653EE9D9F50}"/>
    <hyperlink ref="F18" location="'WWA OS AGENTS'!B622" tooltip="Korea" display="Korea" xr:uid="{60570C82-1ECA-45A7-91E8-C4566821314E}"/>
    <hyperlink ref="F19" location="'WWA OS AGENTS'!B633" tooltip="Kuwait" display="Kuwait" xr:uid="{305FB6DF-555D-4147-B8A3-5D8AA33FE037}"/>
    <hyperlink ref="F20" location="'WWA OS AGENTS'!B643" tooltip="Latvia" display="Latvia" xr:uid="{4D5FB210-8FFC-40A0-BCCB-4704BDDE4835}"/>
    <hyperlink ref="F21" location="'WWA OS AGENTS'!B653" tooltip="Lebanon" display="Lebanon" xr:uid="{CCAC27F5-845C-4ABF-BD2A-C3F4DE550445}"/>
    <hyperlink ref="F22" location="'WWA OS AGENTS'!B663" tooltip="Lithuania" display="Lithuania" xr:uid="{784F97F7-C936-4749-85B9-30E7662AE8E7}"/>
    <hyperlink ref="F23" location="'WWA OS AGENTS'!B673" tooltip="Macau" display="Macau" xr:uid="{04E50665-F9EC-4EC2-A4D9-C1D59EF5824F}"/>
    <hyperlink ref="F24" location="'WWA OS AGENTS'!B683" tooltip="Malaysia" display="Malaysia" xr:uid="{FD907C30-2528-4D7A-96C4-63CD90A0509E}"/>
    <hyperlink ref="F25" location="'WWA OS AGENTS'!B693" tooltip="Mauritius" display="Mauritius" xr:uid="{1DA37FE3-71F2-4DD8-842F-55902BFEC2FD}"/>
    <hyperlink ref="F26" location="'WWA OS AGENTS'!B703" tooltip="Mexico" display="Mexico" xr:uid="{779C2219-C082-498A-984D-2AB9BC131C2D}"/>
    <hyperlink ref="F27" location="'WWA OS AGENTS'!B722" tooltip="Morocco" display="Morocco" xr:uid="{FE401BE8-0040-43BE-B1DF-0EDCF90BC4D0}"/>
    <hyperlink ref="F28" location="'WWA OS AGENTS'!B732" tooltip="Myanmar" display="Myanmar" xr:uid="{BA495943-5335-49E7-9575-61419B70F7C5}"/>
    <hyperlink ref="F29" location="'WWA OS AGENTS'!B752" tooltip="Nepal" display="Nepal" xr:uid="{168039EF-0D3C-44B1-8378-BA8F1D88DDC4}"/>
    <hyperlink ref="F30" location="'WWA OS AGENTS'!B742" tooltip="Netherlands" display="Netherlands" xr:uid="{2BF11F6B-2B12-4205-9246-13E45ACC81F3}"/>
    <hyperlink ref="F31" location="'WWA OS AGENTS'!B762" tooltip="New Caledonia" display="New Caledonia" xr:uid="{51332DFB-EE99-4F55-95D3-0B2F9F1BF0DC}"/>
    <hyperlink ref="F33" location="'WWA OS AGENTS'!B791" tooltip="Nicaragua" display="Nicaragua" xr:uid="{A59F376D-2DC0-4CB0-9455-7C6C77008150}"/>
    <hyperlink ref="F32" location="'WWA OS AGENTS'!B772" tooltip="New Zealand" display="New Zealand" xr:uid="{EE8402A1-39D2-40FC-A1D3-C4FE7A3A618D}"/>
    <hyperlink ref="F34" location="'WWA OS AGENTS'!B801" tooltip="Norway" display="Norway" xr:uid="{FFD020E4-7887-4808-BC8F-502279BE5390}"/>
    <hyperlink ref="F35" location="'WWA OS AGENTS'!B811" tooltip="Oman" display="Oman" xr:uid="{397E283D-6F31-4E96-9EAA-33AB8F3EC464}"/>
    <hyperlink ref="F36" location="'WWA OS AGENTS'!B821" tooltip="Pakistan" display="Pakistan" xr:uid="{4991A610-E2E7-4C72-B324-0FA44C074C2F}"/>
    <hyperlink ref="F37" location="'WWA OS AGENTS'!B841" tooltip="Panama" display="Panama" xr:uid="{4788E28F-C924-4A71-AAA5-054D41362D8F}"/>
    <hyperlink ref="F38" location="'WWA OS AGENTS'!B851" tooltip="Papua New Guinea" display="Papua New Guinea" xr:uid="{3E217C2F-6037-4B31-8900-096BAC9B40DC}"/>
    <hyperlink ref="F39" location="'WWA OS AGENTS'!B861" tooltip="Paraguay" display="Paraguay" xr:uid="{341BD7EA-6D99-4EAA-AA1F-70EEB1994DDC}"/>
    <hyperlink ref="F40" location="'WWA OS AGENTS'!B871" tooltip="Peru" display="Peru" xr:uid="{8026A347-586E-45E9-ACA0-63F6FBC263F6}"/>
    <hyperlink ref="F41" location="'WWA OS AGENTS'!B881" tooltip="Phillipines" display="Phillipines" xr:uid="{B19176CF-1C28-4B94-B43E-21B0AA5354F0}"/>
    <hyperlink ref="F42" location="'WWA OS AGENTS'!B891" tooltip="Poland" display="Poland" xr:uid="{EFDE37AD-2446-48C6-97DC-71B169EE8DA3}"/>
    <hyperlink ref="I11:J11" location="'WWA OS AGENTS'!B901" tooltip="Portugal" display="Portugal" xr:uid="{3ED8D05C-7020-4598-95FF-35295CF8F1CE}"/>
    <hyperlink ref="I12:J12" location="'WWA OS AGENTS'!B911" tooltip="Qatar" display="Qatar" xr:uid="{6F6B5E79-091F-4074-93F2-DA4859D8B2EF}"/>
    <hyperlink ref="I13:J13" location="'WWA OS AGENTS'!B921" tooltip="Romania" display="Romania" xr:uid="{89225A33-5CCC-439C-9DE3-657BAF51337F}"/>
    <hyperlink ref="I14:J14" location="'WWA OS AGENTS'!B931" tooltip="Russia" display="Russia" xr:uid="{515E7F72-ED51-4AB7-9BD3-40A5E7352D12}"/>
    <hyperlink ref="I15:J15" location="'WWA OS AGENTS'!B941" tooltip="Saudi Arabia" display="Saudi Arabia" xr:uid="{DF43864B-7A6C-49EA-B28B-CFF6C2B7ACD8}"/>
    <hyperlink ref="I16:J16" location="'WWA OS AGENTS'!B960" tooltip="Singapore" display="Singapore" xr:uid="{C4D61845-6550-4A84-A32D-F697DE3048F4}"/>
    <hyperlink ref="I17:J17" location="'WWA OS AGENTS'!B971" tooltip="Slovakia" display="Slovakia" xr:uid="{7B5C1D80-3687-4C3D-BAD5-63143CEE1238}"/>
    <hyperlink ref="I18:J18" location="'WWA OS AGENTS'!B981" tooltip="Slovenia" display="Slovenia" xr:uid="{3713DBCE-5CDB-4B6D-9DCE-6696E5FCA508}"/>
    <hyperlink ref="I19:J19" location="'WWA OS AGENTS'!B991" tooltip="Solomon Islands" display="Solomon Islands" xr:uid="{EAA8533C-64E5-4832-AF32-F14A4E248262}"/>
    <hyperlink ref="I20:J20" location="'WWA OS AGENTS'!B1001" tooltip="South Africa" display="South Africa" xr:uid="{28DAA52A-D680-4420-9000-7EE491A4C72E}"/>
    <hyperlink ref="I21:J21" location="'WWA OS AGENTS'!B1020" tooltip="Spain" display="Spain" xr:uid="{EECF498B-B88C-49B8-BE4A-5F8557C48E97}"/>
    <hyperlink ref="I22:J22" location="'WWA OS AGENTS'!B1057" tooltip="Sri Lanka" display="Sri Lanka" xr:uid="{84433249-EA23-48AB-AC0C-204D61154C0A}"/>
    <hyperlink ref="I23:J23" location="'WWA OS AGENTS'!B1068" tooltip="Sweden" display="Sweden" xr:uid="{4F8142B6-6E27-43F4-B95A-47D540F4C77A}"/>
    <hyperlink ref="I24:J24" location="'WWA OS AGENTS'!B1078" tooltip="Switzerland" display="Switzerland" xr:uid="{29AC5BB4-9166-47C3-8BE2-2E58FE611D9A}"/>
    <hyperlink ref="I25:J25" location="'WWA OS AGENTS'!B1088" tooltip="Taiwan" display="Taiwan" xr:uid="{00F8ED88-85A6-401C-BB56-5CDA29CC4E07}"/>
    <hyperlink ref="I26:J26" location="'WWA OS AGENTS'!B1098" tooltip="Tanzania" display="Tanzania" xr:uid="{AD399C6E-54FF-4A28-9DEC-8718CC36233E}"/>
    <hyperlink ref="I27:J27" location="'WWA OS AGENTS'!B1108" tooltip="Thailand" display="Thailand" xr:uid="{73463FA7-1A68-4AE9-BEC0-63D3B9255A04}"/>
    <hyperlink ref="I28:J28" location="'WWA OS AGENTS'!B1118" tooltip="Tonga" display="Tonga" xr:uid="{C5B061A2-4E46-4DA9-B141-CD9186D27A48}"/>
    <hyperlink ref="I29:J29" location="'WWA OS AGENTS'!B1128" tooltip="Tunisia" display="Tunisia" xr:uid="{FF47347E-421C-4C64-AA89-7EC0D1409115}"/>
    <hyperlink ref="I30:J30" location="'WWA OS AGENTS'!B1147" tooltip="Turkey" display="Turkey" xr:uid="{E758B927-C4D8-4607-81B7-D96FE540297A}"/>
    <hyperlink ref="I33:J33" location="'WWA OS AGENTS'!B1158" tooltip="Ukraine" display="Ukraine" xr:uid="{4FB97C03-A7DF-4AD0-802E-45D0B488271E}"/>
    <hyperlink ref="I31:J31" location="'WWA OS AGENTS'!B1168" tooltip="UAE" display="UAE" xr:uid="{290E58D3-083A-4EEA-8707-63364DAA8DD1}"/>
    <hyperlink ref="I32:J32" location="'WWA OS AGENTS'!B1178" tooltip="UK" display="UK" xr:uid="{AB580710-E548-42C1-8D48-E02A2CBA0C69}"/>
    <hyperlink ref="I35:J35" location="'WWA OS AGENTS'!B1194" tooltip="USA" display="USA" xr:uid="{47293E93-4565-4937-A736-C43737D43E99}"/>
    <hyperlink ref="I34:J34" location="'WWA OS AGENTS'!B1249" tooltip="Uruguay" display="Uruguay" xr:uid="{EDE89B62-8518-41FF-909A-63CF44BE4E72}"/>
    <hyperlink ref="I36:J36" location="'WWA OS AGENTS'!B1259" tooltip="Vanuatu" display="Vanuatu" xr:uid="{8E390C22-26F5-4CFD-8A82-C5C35304043C}"/>
    <hyperlink ref="I37:J37" location="'WWA OS AGENTS'!B1269" tooltip="Venezuela" display="Venezuela" xr:uid="{C49B4ABE-F041-40BC-A960-DEBCCE7F0866}"/>
    <hyperlink ref="I38:J38" location="'WWA OS AGENTS'!B1288" tooltip="Vietnam" display="Vietnam" xr:uid="{C1E0DC6B-38E2-4420-B141-F27CCB1FF6F9}"/>
    <hyperlink ref="I39:J39" location="'WWA OS AGENTS'!B1308" tooltip="Western Samoa" display="Western Samoa" xr:uid="{EE1C68F6-2826-4A01-B872-518BFDBF9B38}"/>
    <hyperlink ref="I40:J40" location="'WWA OS AGENTS'!B1318" tooltip="Yemen" display="Yemen" xr:uid="{CB56AC95-A6DF-4574-9031-05F47150AFCE}"/>
    <hyperlink ref="I200" r:id="rId154" xr:uid="{B480B9AB-19D5-41CC-BA73-E24E3937E710}"/>
    <hyperlink ref="I209" r:id="rId155" xr:uid="{00ADDB43-2061-4B47-9206-8AF6AF0B3860}"/>
    <hyperlink ref="I230" r:id="rId156" xr:uid="{A609E0FD-6AB0-4274-986A-118087AEF85B}"/>
    <hyperlink ref="I241" r:id="rId157" xr:uid="{4713EC54-3E4A-49FA-B10C-537467E40E6F}"/>
    <hyperlink ref="I259" r:id="rId158" xr:uid="{97CD3B0A-7A09-4943-A42B-B72B8085F1A3}"/>
    <hyperlink ref="D415" r:id="rId159" display="mailto:gracinet-duhamel@sscconsolidation.com" xr:uid="{C732CE15-B2C3-4B53-A5C5-150DC18F4C55}"/>
    <hyperlink ref="I415" r:id="rId160" xr:uid="{E53AA38C-CA6A-4EEC-87DA-661B47D9DED3}"/>
    <hyperlink ref="D424" r:id="rId161" display="mailto:mar@sscconsolidation.com" xr:uid="{4ED7D67C-3932-45F3-8723-78DA071BD3EC}"/>
    <hyperlink ref="I424" r:id="rId162" display="mailto:mghaleb@sscconsolidation.com" xr:uid="{185D17B8-AE97-41BA-8DF9-135965D70336}"/>
    <hyperlink ref="D491" r:id="rId163" display="mailto:pen.exp.lcl.cust@shipco.com" xr:uid="{9567AF34-56C4-4233-8A7B-5BB60D8D210E}"/>
    <hyperlink ref="D691" r:id="rId164" display="mailto:pen.exp.lcl.cust@shipco.com" xr:uid="{C2F5D385-75DF-4010-9847-6F08780199E3}"/>
    <hyperlink ref="D161" r:id="rId165" display="mailto:pnh@shipco.com" xr:uid="{1560C30B-997E-4C7A-B1DF-B83CB44D414C}"/>
    <hyperlink ref="I161" r:id="rId166" display="mailto:pnh@shipco.com" xr:uid="{E4C82BE4-7DF1-40A4-8FAA-190A95810760}"/>
    <hyperlink ref="D171" r:id="rId167" display="mailto:tor.exp.lcl.cust@shipco.com" xr:uid="{5FD25078-9AAE-4CB5-B822-5D360EB2945E}"/>
    <hyperlink ref="D600" r:id="rId168" xr:uid="{73AE595D-9A7C-4754-8370-94901B210926}"/>
    <hyperlink ref="D151" r:id="rId169" display="mailto:nathascia.rodrigues@allink.com.br" xr:uid="{CCC1563B-90BC-4778-A197-F3235A587688}"/>
    <hyperlink ref="D830" r:id="rId170" display="mailto:rali@shipco.pk" xr:uid="{59A9FD92-3FF0-40A6-9F23-D6D896A7E4A2}"/>
    <hyperlink ref="D630" r:id="rId171" display="mailto:sjkim@shipco.com" xr:uid="{2E858EB1-CD6E-4574-88C0-07D78E730B12}"/>
    <hyperlink ref="D142" r:id="rId172" display="mailto:harley.muniz@allink.com.br" xr:uid="{E2607C1D-D39F-4DE5-84EF-6B74B294A8FA}"/>
    <hyperlink ref="D1086" r:id="rId173" display="jochen.meier@ch.sslconsolidation.com" xr:uid="{1714340C-0CF2-478D-B1B0-F873CA9DF60D}"/>
    <hyperlink ref="I909" r:id="rId174" display="mailto:ddamiao@transglory.com" xr:uid="{BA4EFB89-4187-4C1C-B58E-C03BB9AAF69A}"/>
    <hyperlink ref="D909" r:id="rId175" display="mailto:ddamiao@transglory.com" xr:uid="{03202D92-213D-4FEA-B769-E5AB17D76B9D}"/>
    <hyperlink ref="D1305" r:id="rId176" display="mailto:totran@shipco.com" xr:uid="{076D7727-C6C2-4448-A6BA-C1959D4F88EA}"/>
    <hyperlink ref="D241" r:id="rId177" display="mailto:szx.exprouting@shipco.com" xr:uid="{2ABD3A75-9A7C-42F0-8306-86CC1FE2D5A2}"/>
    <hyperlink ref="D989" r:id="rId178" display="mailto:jkrajnc@shipco.com" xr:uid="{5C81D7DD-E6CA-410F-873D-DAF56FA75BBF}"/>
    <hyperlink ref="D200" r:id="rId179" display="mailto:phywang@shipco.com" xr:uid="{01D84261-5AF2-44DF-896E-E3C1887C8953}"/>
    <hyperlink ref="D780" r:id="rId180" display="mailto:akl.imp@ngsworld.co.nz" xr:uid="{68A4E19B-AA5C-4DD7-91C5-6BD88BB8E619}"/>
    <hyperlink ref="I780" r:id="rId181" display="mailto:chc.imp@ngsworld.co.nz" xr:uid="{D960FE74-8F6B-4F97-946F-47366CF06B18}"/>
    <hyperlink ref="D789" r:id="rId182" display="mailto:akl.imp@ngsworld.co.nz" xr:uid="{A91099C0-7090-4510-9E52-E82EE70F2223}"/>
    <hyperlink ref="D73" r:id="rId183" display="mailto:export.dispo@at.sacoshipping.com" xr:uid="{4516A9D8-FAB1-41E8-8BBA-091F9AD43300}"/>
    <hyperlink ref="D484" r:id="rId184" display="mailto:hkg.exp.lcl.cust.ia@shipco.com" xr:uid="{258B2B48-5622-43B3-BF1E-9658966E56B4}"/>
    <hyperlink ref="G1096" r:id="rId185" display="nhsu@shipco.com" xr:uid="{F761ED9A-2ECC-4591-95F8-26887F6B2D53}"/>
    <hyperlink ref="D589" r:id="rId186" display="deborah.fridecky@combimaragemar.it" xr:uid="{79B238C4-A139-4925-AC88-9C1EFFA8A332}"/>
    <hyperlink ref="D220" r:id="rId187" display="mailto:kzhang@shipco.com" xr:uid="{4444885D-E0E4-465B-82D3-2AFF5CA3B265}"/>
    <hyperlink ref="D218" r:id="rId188" display="mailto:saxu@shipco.com" xr:uid="{524A67C1-713D-48C8-B0E7-7117F0F77A69}"/>
    <hyperlink ref="D453" r:id="rId189" xr:uid="{DFF98E15-14FF-43D5-AF65-783BC389F12C}"/>
    <hyperlink ref="G453" r:id="rId190" display="ppapadimitriou@eurogroup.gr " xr:uid="{1ACACA4A-7505-4C8B-BC63-7D82A4DCA296}"/>
    <hyperlink ref="I133" r:id="rId191" display="alexandrea.witkowski@allink.com.br" xr:uid="{5A7E59D8-AD91-4D11-8F49-0C0AB800073C}"/>
    <hyperlink ref="D1238" r:id="rId192" display="nyc@shipco.com" xr:uid="{A9931B5C-D148-489C-944A-3AAFA8B2DE83}"/>
    <hyperlink ref="D571" r:id="rId193" display="adam@eldan-cargo.com" xr:uid="{46177168-3263-4FA1-B4B2-EE2769FB8389}"/>
    <hyperlink ref="I571" r:id="rId194" display="adam@eldan-cargo.com" xr:uid="{EEC3C78C-26BB-4EDE-9A63-8699C674732F}"/>
    <hyperlink ref="D580" r:id="rId195" display="adam@eldan-cargo.com" xr:uid="{64BBFEFD-F430-4EA2-BE49-94329EBAB275}"/>
  </hyperlinks>
  <pageMargins left="0.7" right="0.7" top="0.75" bottom="0.75" header="0.3" footer="0.3"/>
  <pageSetup paperSize="9" orientation="portrait" r:id="rId196"/>
  <drawing r:id="rId197"/>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AC691"/>
  <sheetViews>
    <sheetView topLeftCell="C1" zoomScale="95" zoomScaleNormal="95" workbookViewId="0">
      <selection activeCell="M4" sqref="M4:O128"/>
    </sheetView>
  </sheetViews>
  <sheetFormatPr defaultColWidth="9.28515625" defaultRowHeight="12.75" x14ac:dyDescent="0.2"/>
  <cols>
    <col min="1" max="1" width="11.7109375" bestFit="1" customWidth="1"/>
    <col min="2" max="2" width="14.7109375" bestFit="1" customWidth="1"/>
    <col min="3" max="3" width="11.7109375" bestFit="1" customWidth="1"/>
    <col min="4" max="4" width="13.7109375" bestFit="1" customWidth="1"/>
    <col min="5" max="5" width="6.42578125" bestFit="1" customWidth="1"/>
    <col min="6" max="9" width="11.7109375" bestFit="1" customWidth="1"/>
    <col min="10" max="10" width="6.42578125" bestFit="1" customWidth="1"/>
    <col min="11" max="11" width="12.7109375" bestFit="1" customWidth="1"/>
    <col min="12" max="19" width="6.42578125" bestFit="1" customWidth="1"/>
    <col min="20" max="20" width="10.5703125" customWidth="1"/>
    <col min="21" max="22" width="11.7109375" bestFit="1" customWidth="1"/>
    <col min="25" max="25" width="9.28515625" style="391"/>
  </cols>
  <sheetData>
    <row r="1" spans="1:29" s="23" customFormat="1" ht="20.25" x14ac:dyDescent="0.3">
      <c r="A1" s="770" t="s">
        <v>1243</v>
      </c>
      <c r="B1" s="770"/>
      <c r="C1" s="770"/>
      <c r="D1" s="770"/>
      <c r="E1" s="770"/>
      <c r="F1" s="770"/>
      <c r="G1" s="770"/>
      <c r="H1" s="770"/>
      <c r="I1" s="770"/>
      <c r="J1" s="770"/>
      <c r="K1" s="770"/>
      <c r="L1" s="770"/>
      <c r="M1" s="770"/>
      <c r="N1" s="770"/>
      <c r="O1" s="770"/>
      <c r="P1" s="770"/>
      <c r="Q1" s="770"/>
      <c r="R1" s="770"/>
      <c r="S1" s="770"/>
      <c r="T1" s="770"/>
      <c r="U1" s="770"/>
      <c r="V1" s="770"/>
      <c r="W1" s="770"/>
      <c r="X1" s="770"/>
      <c r="Y1" s="770"/>
      <c r="Z1" s="770"/>
      <c r="AA1" s="770"/>
      <c r="AB1" s="770"/>
      <c r="AC1" s="770"/>
    </row>
    <row r="2" spans="1:29" s="23" customFormat="1" ht="21" thickBot="1" x14ac:dyDescent="0.35">
      <c r="A2" s="770" t="s">
        <v>2302</v>
      </c>
      <c r="B2" s="770"/>
      <c r="C2" s="770"/>
      <c r="D2" s="770"/>
      <c r="E2" s="770"/>
      <c r="F2" s="770"/>
      <c r="G2" s="770"/>
      <c r="H2" s="770"/>
      <c r="I2" s="770"/>
      <c r="J2" s="770"/>
      <c r="K2" s="770"/>
      <c r="L2" s="770"/>
      <c r="M2" s="770"/>
      <c r="N2" s="770"/>
      <c r="O2" s="770"/>
      <c r="P2" s="770"/>
      <c r="Q2" s="770"/>
      <c r="R2" s="770"/>
      <c r="S2" s="770"/>
      <c r="T2" s="770"/>
      <c r="U2" s="770"/>
      <c r="V2" s="770"/>
      <c r="W2" s="770"/>
      <c r="X2" s="770"/>
      <c r="Y2" s="770"/>
      <c r="Z2" s="770"/>
      <c r="AA2" s="770"/>
      <c r="AB2" s="770"/>
      <c r="AC2" s="770"/>
    </row>
    <row r="3" spans="1:29" ht="93" thickBot="1" x14ac:dyDescent="0.25">
      <c r="A3" s="69" t="s">
        <v>1942</v>
      </c>
      <c r="B3" s="69" t="s">
        <v>1190</v>
      </c>
      <c r="C3" s="69" t="s">
        <v>1943</v>
      </c>
      <c r="D3" s="69" t="s">
        <v>1944</v>
      </c>
      <c r="E3" s="69" t="s">
        <v>1945</v>
      </c>
      <c r="F3" s="69" t="s">
        <v>1946</v>
      </c>
      <c r="G3" s="69" t="s">
        <v>1192</v>
      </c>
      <c r="H3" s="69" t="s">
        <v>1947</v>
      </c>
      <c r="I3" s="69" t="s">
        <v>1948</v>
      </c>
      <c r="J3" s="69" t="s">
        <v>230</v>
      </c>
      <c r="K3" s="69" t="s">
        <v>1949</v>
      </c>
      <c r="L3" s="70" t="s">
        <v>227</v>
      </c>
      <c r="M3" s="71" t="s">
        <v>1950</v>
      </c>
      <c r="N3" s="69" t="s">
        <v>1196</v>
      </c>
      <c r="O3" s="71" t="s">
        <v>1197</v>
      </c>
      <c r="P3" s="71" t="s">
        <v>1198</v>
      </c>
      <c r="Q3" s="70" t="s">
        <v>1951</v>
      </c>
      <c r="R3" s="70" t="s">
        <v>1952</v>
      </c>
      <c r="S3" s="70" t="s">
        <v>1953</v>
      </c>
      <c r="T3" s="72" t="s">
        <v>1200</v>
      </c>
      <c r="U3" s="73" t="s">
        <v>1201</v>
      </c>
      <c r="V3" s="74" t="s">
        <v>1954</v>
      </c>
      <c r="X3" s="392" t="s">
        <v>2203</v>
      </c>
    </row>
    <row r="4" spans="1:29" x14ac:dyDescent="0.2">
      <c r="A4" s="75" t="s">
        <v>305</v>
      </c>
      <c r="B4" s="76" t="s">
        <v>1955</v>
      </c>
      <c r="C4" s="76" t="s">
        <v>419</v>
      </c>
      <c r="D4" s="76" t="s">
        <v>463</v>
      </c>
      <c r="E4" s="76"/>
      <c r="F4" s="76" t="s">
        <v>235</v>
      </c>
      <c r="G4" s="76" t="s">
        <v>1956</v>
      </c>
      <c r="H4" s="77" t="s">
        <v>1957</v>
      </c>
      <c r="I4" s="77" t="s">
        <v>439</v>
      </c>
      <c r="J4" s="76" t="s">
        <v>1958</v>
      </c>
      <c r="K4" s="77" t="s">
        <v>1203</v>
      </c>
      <c r="L4" s="76" t="s">
        <v>39</v>
      </c>
      <c r="M4" s="508">
        <v>141</v>
      </c>
      <c r="N4" s="508" t="s">
        <v>1220</v>
      </c>
      <c r="O4" s="508">
        <v>141</v>
      </c>
      <c r="P4" s="508"/>
      <c r="Q4" s="508">
        <v>0</v>
      </c>
      <c r="R4" s="508">
        <v>999</v>
      </c>
      <c r="S4" s="508"/>
      <c r="T4" s="536">
        <v>46158</v>
      </c>
      <c r="U4" s="536">
        <v>46265</v>
      </c>
      <c r="V4" s="682"/>
      <c r="W4" s="230">
        <v>46171</v>
      </c>
      <c r="Y4" s="391">
        <f t="shared" ref="Y4:Y67" si="0">O4-M4</f>
        <v>0</v>
      </c>
    </row>
    <row r="5" spans="1:29" x14ac:dyDescent="0.2">
      <c r="A5" s="79" t="s">
        <v>305</v>
      </c>
      <c r="B5" s="80" t="s">
        <v>1955</v>
      </c>
      <c r="C5" s="80" t="s">
        <v>419</v>
      </c>
      <c r="D5" s="80" t="s">
        <v>463</v>
      </c>
      <c r="E5" s="80"/>
      <c r="F5" s="80" t="s">
        <v>236</v>
      </c>
      <c r="G5" s="80" t="s">
        <v>1956</v>
      </c>
      <c r="H5" s="81" t="s">
        <v>1957</v>
      </c>
      <c r="I5" s="81" t="s">
        <v>438</v>
      </c>
      <c r="J5" s="80" t="s">
        <v>1958</v>
      </c>
      <c r="K5" s="81" t="s">
        <v>1203</v>
      </c>
      <c r="L5" s="80" t="s">
        <v>39</v>
      </c>
      <c r="M5" s="509">
        <v>58</v>
      </c>
      <c r="N5" s="509" t="s">
        <v>1220</v>
      </c>
      <c r="O5" s="509">
        <v>58</v>
      </c>
      <c r="P5" s="509"/>
      <c r="Q5" s="509">
        <v>0</v>
      </c>
      <c r="R5" s="509">
        <v>999</v>
      </c>
      <c r="S5" s="509"/>
      <c r="T5" s="541">
        <v>46158</v>
      </c>
      <c r="U5" s="541">
        <v>46265</v>
      </c>
      <c r="V5" s="683"/>
      <c r="W5" s="144"/>
      <c r="Y5" s="391">
        <f t="shared" si="0"/>
        <v>0</v>
      </c>
    </row>
    <row r="6" spans="1:29" x14ac:dyDescent="0.2">
      <c r="A6" s="75" t="s">
        <v>305</v>
      </c>
      <c r="B6" s="76" t="s">
        <v>1955</v>
      </c>
      <c r="C6" s="76" t="s">
        <v>419</v>
      </c>
      <c r="D6" s="76" t="s">
        <v>463</v>
      </c>
      <c r="E6" s="76"/>
      <c r="F6" s="76" t="s">
        <v>237</v>
      </c>
      <c r="G6" s="76" t="s">
        <v>1956</v>
      </c>
      <c r="H6" s="77" t="s">
        <v>1957</v>
      </c>
      <c r="I6" s="77" t="s">
        <v>440</v>
      </c>
      <c r="J6" s="76" t="s">
        <v>1958</v>
      </c>
      <c r="K6" s="77" t="s">
        <v>1203</v>
      </c>
      <c r="L6" s="76" t="s">
        <v>39</v>
      </c>
      <c r="M6" s="508">
        <v>86</v>
      </c>
      <c r="N6" s="508" t="s">
        <v>1220</v>
      </c>
      <c r="O6" s="508">
        <v>86</v>
      </c>
      <c r="P6" s="508"/>
      <c r="Q6" s="508">
        <v>0</v>
      </c>
      <c r="R6" s="508">
        <v>999</v>
      </c>
      <c r="S6" s="508"/>
      <c r="T6" s="536">
        <v>46158</v>
      </c>
      <c r="U6" s="536">
        <v>46265</v>
      </c>
      <c r="V6" s="682"/>
      <c r="Y6" s="391">
        <f t="shared" si="0"/>
        <v>0</v>
      </c>
    </row>
    <row r="7" spans="1:29" x14ac:dyDescent="0.2">
      <c r="A7" s="79" t="s">
        <v>305</v>
      </c>
      <c r="B7" s="80" t="s">
        <v>1955</v>
      </c>
      <c r="C7" s="80" t="s">
        <v>419</v>
      </c>
      <c r="D7" s="80" t="s">
        <v>463</v>
      </c>
      <c r="E7" s="80"/>
      <c r="F7" s="80" t="s">
        <v>238</v>
      </c>
      <c r="G7" s="80" t="s">
        <v>1956</v>
      </c>
      <c r="H7" s="81" t="s">
        <v>1957</v>
      </c>
      <c r="I7" s="81" t="s">
        <v>437</v>
      </c>
      <c r="J7" s="80" t="s">
        <v>1958</v>
      </c>
      <c r="K7" s="81" t="s">
        <v>1203</v>
      </c>
      <c r="L7" s="80" t="s">
        <v>39</v>
      </c>
      <c r="M7" s="509">
        <v>61</v>
      </c>
      <c r="N7" s="509" t="s">
        <v>1220</v>
      </c>
      <c r="O7" s="509">
        <v>61</v>
      </c>
      <c r="P7" s="509"/>
      <c r="Q7" s="509">
        <v>0</v>
      </c>
      <c r="R7" s="509">
        <v>999</v>
      </c>
      <c r="S7" s="509"/>
      <c r="T7" s="541">
        <v>46158</v>
      </c>
      <c r="U7" s="541">
        <v>46265</v>
      </c>
      <c r="V7" s="683"/>
      <c r="Y7" s="391">
        <f t="shared" si="0"/>
        <v>0</v>
      </c>
    </row>
    <row r="8" spans="1:29" x14ac:dyDescent="0.2">
      <c r="A8" s="75" t="s">
        <v>305</v>
      </c>
      <c r="B8" s="76" t="s">
        <v>1955</v>
      </c>
      <c r="C8" s="76" t="s">
        <v>419</v>
      </c>
      <c r="D8" s="76" t="s">
        <v>463</v>
      </c>
      <c r="E8" s="76"/>
      <c r="F8" s="76" t="s">
        <v>239</v>
      </c>
      <c r="G8" s="76" t="s">
        <v>1956</v>
      </c>
      <c r="H8" s="77" t="s">
        <v>1957</v>
      </c>
      <c r="I8" s="77" t="s">
        <v>436</v>
      </c>
      <c r="J8" s="76" t="s">
        <v>1958</v>
      </c>
      <c r="K8" s="77" t="s">
        <v>1203</v>
      </c>
      <c r="L8" s="76" t="s">
        <v>39</v>
      </c>
      <c r="M8" s="508">
        <v>56</v>
      </c>
      <c r="N8" s="508" t="s">
        <v>1220</v>
      </c>
      <c r="O8" s="508">
        <v>56</v>
      </c>
      <c r="P8" s="508"/>
      <c r="Q8" s="508">
        <v>0</v>
      </c>
      <c r="R8" s="508">
        <v>999</v>
      </c>
      <c r="S8" s="508"/>
      <c r="T8" s="536">
        <v>46158</v>
      </c>
      <c r="U8" s="536">
        <v>46265</v>
      </c>
      <c r="V8" s="682"/>
      <c r="Y8" s="391">
        <f t="shared" si="0"/>
        <v>0</v>
      </c>
    </row>
    <row r="9" spans="1:29" x14ac:dyDescent="0.2">
      <c r="A9" s="79" t="s">
        <v>306</v>
      </c>
      <c r="B9" s="80" t="s">
        <v>1959</v>
      </c>
      <c r="C9" s="80" t="s">
        <v>419</v>
      </c>
      <c r="D9" s="80" t="s">
        <v>464</v>
      </c>
      <c r="E9" s="80"/>
      <c r="F9" s="80" t="s">
        <v>235</v>
      </c>
      <c r="G9" s="80" t="s">
        <v>1956</v>
      </c>
      <c r="H9" s="81" t="s">
        <v>1957</v>
      </c>
      <c r="I9" s="81" t="s">
        <v>439</v>
      </c>
      <c r="J9" s="80" t="s">
        <v>1958</v>
      </c>
      <c r="K9" s="81" t="s">
        <v>1203</v>
      </c>
      <c r="L9" s="80" t="s">
        <v>39</v>
      </c>
      <c r="M9" s="509">
        <v>155</v>
      </c>
      <c r="N9" s="509" t="s">
        <v>1220</v>
      </c>
      <c r="O9" s="509">
        <v>155</v>
      </c>
      <c r="P9" s="509"/>
      <c r="Q9" s="509">
        <v>0</v>
      </c>
      <c r="R9" s="509">
        <v>999</v>
      </c>
      <c r="S9" s="509"/>
      <c r="T9" s="541">
        <v>46158</v>
      </c>
      <c r="U9" s="541">
        <v>46265</v>
      </c>
      <c r="V9" s="683"/>
      <c r="Y9" s="391">
        <f t="shared" si="0"/>
        <v>0</v>
      </c>
    </row>
    <row r="10" spans="1:29" x14ac:dyDescent="0.2">
      <c r="A10" s="75" t="s">
        <v>306</v>
      </c>
      <c r="B10" s="76" t="s">
        <v>1959</v>
      </c>
      <c r="C10" s="76" t="s">
        <v>419</v>
      </c>
      <c r="D10" s="76" t="s">
        <v>464</v>
      </c>
      <c r="E10" s="76"/>
      <c r="F10" s="76" t="s">
        <v>236</v>
      </c>
      <c r="G10" s="76" t="s">
        <v>1956</v>
      </c>
      <c r="H10" s="77" t="s">
        <v>1957</v>
      </c>
      <c r="I10" s="77" t="s">
        <v>438</v>
      </c>
      <c r="J10" s="76" t="s">
        <v>1958</v>
      </c>
      <c r="K10" s="77" t="s">
        <v>1203</v>
      </c>
      <c r="L10" s="76" t="s">
        <v>39</v>
      </c>
      <c r="M10" s="508">
        <v>131</v>
      </c>
      <c r="N10" s="508" t="s">
        <v>1220</v>
      </c>
      <c r="O10" s="508">
        <v>131</v>
      </c>
      <c r="P10" s="508"/>
      <c r="Q10" s="508">
        <v>0</v>
      </c>
      <c r="R10" s="508">
        <v>999</v>
      </c>
      <c r="S10" s="508"/>
      <c r="T10" s="536">
        <v>46158</v>
      </c>
      <c r="U10" s="536">
        <v>46265</v>
      </c>
      <c r="V10" s="682"/>
      <c r="Y10" s="391">
        <f t="shared" si="0"/>
        <v>0</v>
      </c>
    </row>
    <row r="11" spans="1:29" x14ac:dyDescent="0.2">
      <c r="A11" s="79" t="s">
        <v>306</v>
      </c>
      <c r="B11" s="80" t="s">
        <v>1959</v>
      </c>
      <c r="C11" s="80" t="s">
        <v>419</v>
      </c>
      <c r="D11" s="80" t="s">
        <v>464</v>
      </c>
      <c r="E11" s="80"/>
      <c r="F11" s="80" t="s">
        <v>237</v>
      </c>
      <c r="G11" s="80" t="s">
        <v>1956</v>
      </c>
      <c r="H11" s="81" t="s">
        <v>1957</v>
      </c>
      <c r="I11" s="81" t="s">
        <v>440</v>
      </c>
      <c r="J11" s="80" t="s">
        <v>1958</v>
      </c>
      <c r="K11" s="81" t="s">
        <v>1203</v>
      </c>
      <c r="L11" s="80" t="s">
        <v>39</v>
      </c>
      <c r="M11" s="509">
        <v>118</v>
      </c>
      <c r="N11" s="509" t="s">
        <v>1220</v>
      </c>
      <c r="O11" s="509">
        <v>118</v>
      </c>
      <c r="P11" s="509"/>
      <c r="Q11" s="509">
        <v>0</v>
      </c>
      <c r="R11" s="509">
        <v>999</v>
      </c>
      <c r="S11" s="509"/>
      <c r="T11" s="541">
        <v>46158</v>
      </c>
      <c r="U11" s="541">
        <v>46265</v>
      </c>
      <c r="V11" s="683"/>
      <c r="Y11" s="391">
        <f t="shared" si="0"/>
        <v>0</v>
      </c>
    </row>
    <row r="12" spans="1:29" x14ac:dyDescent="0.2">
      <c r="A12" s="75" t="s">
        <v>306</v>
      </c>
      <c r="B12" s="76" t="s">
        <v>1959</v>
      </c>
      <c r="C12" s="76" t="s">
        <v>419</v>
      </c>
      <c r="D12" s="76" t="s">
        <v>464</v>
      </c>
      <c r="E12" s="76"/>
      <c r="F12" s="76" t="s">
        <v>238</v>
      </c>
      <c r="G12" s="76" t="s">
        <v>1956</v>
      </c>
      <c r="H12" s="77" t="s">
        <v>1957</v>
      </c>
      <c r="I12" s="77" t="s">
        <v>437</v>
      </c>
      <c r="J12" s="76" t="s">
        <v>1958</v>
      </c>
      <c r="K12" s="77" t="s">
        <v>1203</v>
      </c>
      <c r="L12" s="76" t="s">
        <v>39</v>
      </c>
      <c r="M12" s="508">
        <v>114</v>
      </c>
      <c r="N12" s="508" t="s">
        <v>1220</v>
      </c>
      <c r="O12" s="508">
        <v>114</v>
      </c>
      <c r="P12" s="508"/>
      <c r="Q12" s="508">
        <v>0</v>
      </c>
      <c r="R12" s="508">
        <v>999</v>
      </c>
      <c r="S12" s="508"/>
      <c r="T12" s="536">
        <v>46158</v>
      </c>
      <c r="U12" s="536">
        <v>46265</v>
      </c>
      <c r="V12" s="682"/>
      <c r="Y12" s="391">
        <f t="shared" si="0"/>
        <v>0</v>
      </c>
    </row>
    <row r="13" spans="1:29" x14ac:dyDescent="0.2">
      <c r="A13" s="79" t="s">
        <v>306</v>
      </c>
      <c r="B13" s="80" t="s">
        <v>1959</v>
      </c>
      <c r="C13" s="80" t="s">
        <v>419</v>
      </c>
      <c r="D13" s="80" t="s">
        <v>464</v>
      </c>
      <c r="E13" s="80"/>
      <c r="F13" s="80" t="s">
        <v>239</v>
      </c>
      <c r="G13" s="80" t="s">
        <v>1956</v>
      </c>
      <c r="H13" s="81" t="s">
        <v>1957</v>
      </c>
      <c r="I13" s="81" t="s">
        <v>436</v>
      </c>
      <c r="J13" s="80" t="s">
        <v>1958</v>
      </c>
      <c r="K13" s="81" t="s">
        <v>1203</v>
      </c>
      <c r="L13" s="80" t="s">
        <v>39</v>
      </c>
      <c r="M13" s="509">
        <v>114</v>
      </c>
      <c r="N13" s="509" t="s">
        <v>1220</v>
      </c>
      <c r="O13" s="509">
        <v>114</v>
      </c>
      <c r="P13" s="509"/>
      <c r="Q13" s="509">
        <v>0</v>
      </c>
      <c r="R13" s="509">
        <v>999</v>
      </c>
      <c r="S13" s="509"/>
      <c r="T13" s="541">
        <v>46158</v>
      </c>
      <c r="U13" s="541">
        <v>46265</v>
      </c>
      <c r="V13" s="683"/>
      <c r="Y13" s="391">
        <f t="shared" si="0"/>
        <v>0</v>
      </c>
    </row>
    <row r="14" spans="1:29" x14ac:dyDescent="0.2">
      <c r="A14" s="75" t="s">
        <v>307</v>
      </c>
      <c r="B14" s="76" t="s">
        <v>1959</v>
      </c>
      <c r="C14" s="76" t="s">
        <v>419</v>
      </c>
      <c r="D14" s="76" t="s">
        <v>465</v>
      </c>
      <c r="E14" s="76"/>
      <c r="F14" s="76" t="s">
        <v>235</v>
      </c>
      <c r="G14" s="76" t="s">
        <v>1956</v>
      </c>
      <c r="H14" s="77" t="s">
        <v>1957</v>
      </c>
      <c r="I14" s="77" t="s">
        <v>439</v>
      </c>
      <c r="J14" s="76" t="s">
        <v>1958</v>
      </c>
      <c r="K14" s="77" t="s">
        <v>1203</v>
      </c>
      <c r="L14" s="76" t="s">
        <v>39</v>
      </c>
      <c r="M14" s="508">
        <v>155</v>
      </c>
      <c r="N14" s="508" t="s">
        <v>1220</v>
      </c>
      <c r="O14" s="508">
        <v>155</v>
      </c>
      <c r="P14" s="508"/>
      <c r="Q14" s="508">
        <v>0</v>
      </c>
      <c r="R14" s="508">
        <v>999</v>
      </c>
      <c r="S14" s="508"/>
      <c r="T14" s="536">
        <v>46158</v>
      </c>
      <c r="U14" s="536">
        <v>46265</v>
      </c>
      <c r="V14" s="682"/>
      <c r="Y14" s="391">
        <f t="shared" si="0"/>
        <v>0</v>
      </c>
    </row>
    <row r="15" spans="1:29" x14ac:dyDescent="0.2">
      <c r="A15" s="79" t="s">
        <v>307</v>
      </c>
      <c r="B15" s="80" t="s">
        <v>1959</v>
      </c>
      <c r="C15" s="80" t="s">
        <v>419</v>
      </c>
      <c r="D15" s="80" t="s">
        <v>465</v>
      </c>
      <c r="E15" s="80"/>
      <c r="F15" s="80" t="s">
        <v>236</v>
      </c>
      <c r="G15" s="80" t="s">
        <v>1956</v>
      </c>
      <c r="H15" s="81" t="s">
        <v>1957</v>
      </c>
      <c r="I15" s="81" t="s">
        <v>438</v>
      </c>
      <c r="J15" s="80" t="s">
        <v>1958</v>
      </c>
      <c r="K15" s="81" t="s">
        <v>1203</v>
      </c>
      <c r="L15" s="80" t="s">
        <v>39</v>
      </c>
      <c r="M15" s="509">
        <v>106</v>
      </c>
      <c r="N15" s="509" t="s">
        <v>1220</v>
      </c>
      <c r="O15" s="509">
        <v>106</v>
      </c>
      <c r="P15" s="509"/>
      <c r="Q15" s="509">
        <v>0</v>
      </c>
      <c r="R15" s="509">
        <v>999</v>
      </c>
      <c r="S15" s="509"/>
      <c r="T15" s="541">
        <v>46158</v>
      </c>
      <c r="U15" s="541">
        <v>46265</v>
      </c>
      <c r="V15" s="683"/>
      <c r="Y15" s="391">
        <f t="shared" si="0"/>
        <v>0</v>
      </c>
    </row>
    <row r="16" spans="1:29" x14ac:dyDescent="0.2">
      <c r="A16" s="75" t="s">
        <v>307</v>
      </c>
      <c r="B16" s="76" t="s">
        <v>1959</v>
      </c>
      <c r="C16" s="76" t="s">
        <v>419</v>
      </c>
      <c r="D16" s="76" t="s">
        <v>465</v>
      </c>
      <c r="E16" s="76"/>
      <c r="F16" s="76" t="s">
        <v>237</v>
      </c>
      <c r="G16" s="76" t="s">
        <v>1956</v>
      </c>
      <c r="H16" s="77" t="s">
        <v>1957</v>
      </c>
      <c r="I16" s="77" t="s">
        <v>440</v>
      </c>
      <c r="J16" s="76" t="s">
        <v>1958</v>
      </c>
      <c r="K16" s="77" t="s">
        <v>1203</v>
      </c>
      <c r="L16" s="76" t="s">
        <v>39</v>
      </c>
      <c r="M16" s="508">
        <v>115</v>
      </c>
      <c r="N16" s="508" t="s">
        <v>1220</v>
      </c>
      <c r="O16" s="508">
        <v>115</v>
      </c>
      <c r="P16" s="508"/>
      <c r="Q16" s="508">
        <v>0</v>
      </c>
      <c r="R16" s="508">
        <v>999</v>
      </c>
      <c r="S16" s="508"/>
      <c r="T16" s="536">
        <v>46158</v>
      </c>
      <c r="U16" s="536">
        <v>46265</v>
      </c>
      <c r="V16" s="682"/>
      <c r="Y16" s="391">
        <f t="shared" si="0"/>
        <v>0</v>
      </c>
    </row>
    <row r="17" spans="1:25" x14ac:dyDescent="0.2">
      <c r="A17" s="79" t="s">
        <v>307</v>
      </c>
      <c r="B17" s="80" t="s">
        <v>1959</v>
      </c>
      <c r="C17" s="80" t="s">
        <v>419</v>
      </c>
      <c r="D17" s="80" t="s">
        <v>465</v>
      </c>
      <c r="E17" s="80"/>
      <c r="F17" s="80" t="s">
        <v>238</v>
      </c>
      <c r="G17" s="80" t="s">
        <v>1956</v>
      </c>
      <c r="H17" s="81" t="s">
        <v>1957</v>
      </c>
      <c r="I17" s="81" t="s">
        <v>437</v>
      </c>
      <c r="J17" s="80" t="s">
        <v>1958</v>
      </c>
      <c r="K17" s="81" t="s">
        <v>1203</v>
      </c>
      <c r="L17" s="80" t="s">
        <v>39</v>
      </c>
      <c r="M17" s="509">
        <v>106</v>
      </c>
      <c r="N17" s="509" t="s">
        <v>1220</v>
      </c>
      <c r="O17" s="509">
        <v>106</v>
      </c>
      <c r="P17" s="509"/>
      <c r="Q17" s="509">
        <v>0</v>
      </c>
      <c r="R17" s="509">
        <v>999</v>
      </c>
      <c r="S17" s="509"/>
      <c r="T17" s="541">
        <v>46158</v>
      </c>
      <c r="U17" s="541">
        <v>46265</v>
      </c>
      <c r="V17" s="683"/>
      <c r="Y17" s="391">
        <f t="shared" si="0"/>
        <v>0</v>
      </c>
    </row>
    <row r="18" spans="1:25" x14ac:dyDescent="0.2">
      <c r="A18" s="75" t="s">
        <v>307</v>
      </c>
      <c r="B18" s="76" t="s">
        <v>1959</v>
      </c>
      <c r="C18" s="76" t="s">
        <v>419</v>
      </c>
      <c r="D18" s="76" t="s">
        <v>465</v>
      </c>
      <c r="E18" s="76"/>
      <c r="F18" s="76" t="s">
        <v>239</v>
      </c>
      <c r="G18" s="76" t="s">
        <v>1956</v>
      </c>
      <c r="H18" s="77" t="s">
        <v>1957</v>
      </c>
      <c r="I18" s="77" t="s">
        <v>436</v>
      </c>
      <c r="J18" s="76" t="s">
        <v>1958</v>
      </c>
      <c r="K18" s="77" t="s">
        <v>1203</v>
      </c>
      <c r="L18" s="76" t="s">
        <v>39</v>
      </c>
      <c r="M18" s="508">
        <v>106</v>
      </c>
      <c r="N18" s="508" t="s">
        <v>1220</v>
      </c>
      <c r="O18" s="508">
        <v>106</v>
      </c>
      <c r="P18" s="508"/>
      <c r="Q18" s="508">
        <v>0</v>
      </c>
      <c r="R18" s="508">
        <v>999</v>
      </c>
      <c r="S18" s="508"/>
      <c r="T18" s="536">
        <v>46158</v>
      </c>
      <c r="U18" s="536">
        <v>46265</v>
      </c>
      <c r="V18" s="682"/>
      <c r="Y18" s="391">
        <f t="shared" si="0"/>
        <v>0</v>
      </c>
    </row>
    <row r="19" spans="1:25" x14ac:dyDescent="0.2">
      <c r="A19" s="75" t="s">
        <v>308</v>
      </c>
      <c r="B19" s="76" t="s">
        <v>1955</v>
      </c>
      <c r="C19" s="76" t="s">
        <v>419</v>
      </c>
      <c r="D19" s="76" t="s">
        <v>466</v>
      </c>
      <c r="E19" s="76"/>
      <c r="F19" s="76" t="s">
        <v>235</v>
      </c>
      <c r="G19" s="76" t="s">
        <v>1956</v>
      </c>
      <c r="H19" s="77" t="s">
        <v>1957</v>
      </c>
      <c r="I19" s="77" t="s">
        <v>439</v>
      </c>
      <c r="J19" s="76" t="s">
        <v>1958</v>
      </c>
      <c r="K19" s="77" t="s">
        <v>1203</v>
      </c>
      <c r="L19" s="76" t="s">
        <v>39</v>
      </c>
      <c r="M19" s="509">
        <v>148</v>
      </c>
      <c r="N19" s="509" t="s">
        <v>1220</v>
      </c>
      <c r="O19" s="509">
        <v>148</v>
      </c>
      <c r="P19" s="509"/>
      <c r="Q19" s="509">
        <v>0</v>
      </c>
      <c r="R19" s="509">
        <v>999</v>
      </c>
      <c r="S19" s="509"/>
      <c r="T19" s="541">
        <v>46158</v>
      </c>
      <c r="U19" s="541">
        <v>46265</v>
      </c>
      <c r="V19" s="683"/>
      <c r="Y19" s="391">
        <f t="shared" si="0"/>
        <v>0</v>
      </c>
    </row>
    <row r="20" spans="1:25" x14ac:dyDescent="0.2">
      <c r="A20" s="79" t="s">
        <v>308</v>
      </c>
      <c r="B20" s="80" t="s">
        <v>1955</v>
      </c>
      <c r="C20" s="80" t="s">
        <v>419</v>
      </c>
      <c r="D20" s="80" t="s">
        <v>466</v>
      </c>
      <c r="E20" s="80"/>
      <c r="F20" s="80" t="s">
        <v>236</v>
      </c>
      <c r="G20" s="80" t="s">
        <v>1956</v>
      </c>
      <c r="H20" s="81" t="s">
        <v>1957</v>
      </c>
      <c r="I20" s="81" t="s">
        <v>438</v>
      </c>
      <c r="J20" s="80" t="s">
        <v>1958</v>
      </c>
      <c r="K20" s="81" t="s">
        <v>1203</v>
      </c>
      <c r="L20" s="80" t="s">
        <v>39</v>
      </c>
      <c r="M20" s="508">
        <v>111</v>
      </c>
      <c r="N20" s="508" t="s">
        <v>1220</v>
      </c>
      <c r="O20" s="508">
        <v>111</v>
      </c>
      <c r="P20" s="508"/>
      <c r="Q20" s="508">
        <v>0</v>
      </c>
      <c r="R20" s="508">
        <v>999</v>
      </c>
      <c r="S20" s="508"/>
      <c r="T20" s="536">
        <v>46158</v>
      </c>
      <c r="U20" s="536">
        <v>46265</v>
      </c>
      <c r="V20" s="682"/>
      <c r="Y20" s="391">
        <f t="shared" si="0"/>
        <v>0</v>
      </c>
    </row>
    <row r="21" spans="1:25" x14ac:dyDescent="0.2">
      <c r="A21" s="75" t="s">
        <v>308</v>
      </c>
      <c r="B21" s="76" t="s">
        <v>1955</v>
      </c>
      <c r="C21" s="76" t="s">
        <v>419</v>
      </c>
      <c r="D21" s="76" t="s">
        <v>466</v>
      </c>
      <c r="E21" s="76"/>
      <c r="F21" s="76" t="s">
        <v>237</v>
      </c>
      <c r="G21" s="76" t="s">
        <v>1956</v>
      </c>
      <c r="H21" s="77" t="s">
        <v>1957</v>
      </c>
      <c r="I21" s="77" t="s">
        <v>440</v>
      </c>
      <c r="J21" s="76" t="s">
        <v>1958</v>
      </c>
      <c r="K21" s="77" t="s">
        <v>1203</v>
      </c>
      <c r="L21" s="76" t="s">
        <v>39</v>
      </c>
      <c r="M21" s="509">
        <v>105</v>
      </c>
      <c r="N21" s="509" t="s">
        <v>1220</v>
      </c>
      <c r="O21" s="509">
        <v>105</v>
      </c>
      <c r="P21" s="509"/>
      <c r="Q21" s="509">
        <v>0</v>
      </c>
      <c r="R21" s="509">
        <v>999</v>
      </c>
      <c r="S21" s="509"/>
      <c r="T21" s="541">
        <v>46158</v>
      </c>
      <c r="U21" s="541">
        <v>46265</v>
      </c>
      <c r="V21" s="683"/>
      <c r="Y21" s="391">
        <f t="shared" si="0"/>
        <v>0</v>
      </c>
    </row>
    <row r="22" spans="1:25" x14ac:dyDescent="0.2">
      <c r="A22" s="79" t="s">
        <v>308</v>
      </c>
      <c r="B22" s="80" t="s">
        <v>1955</v>
      </c>
      <c r="C22" s="80" t="s">
        <v>419</v>
      </c>
      <c r="D22" s="80" t="s">
        <v>466</v>
      </c>
      <c r="E22" s="80"/>
      <c r="F22" s="80" t="s">
        <v>238</v>
      </c>
      <c r="G22" s="80" t="s">
        <v>1956</v>
      </c>
      <c r="H22" s="81" t="s">
        <v>1957</v>
      </c>
      <c r="I22" s="81" t="s">
        <v>437</v>
      </c>
      <c r="J22" s="80" t="s">
        <v>1958</v>
      </c>
      <c r="K22" s="81" t="s">
        <v>1203</v>
      </c>
      <c r="L22" s="80" t="s">
        <v>39</v>
      </c>
      <c r="M22" s="508">
        <v>107</v>
      </c>
      <c r="N22" s="508" t="s">
        <v>1220</v>
      </c>
      <c r="O22" s="508">
        <v>107</v>
      </c>
      <c r="P22" s="508"/>
      <c r="Q22" s="508">
        <v>0</v>
      </c>
      <c r="R22" s="508">
        <v>999</v>
      </c>
      <c r="S22" s="508"/>
      <c r="T22" s="536">
        <v>46158</v>
      </c>
      <c r="U22" s="536">
        <v>46265</v>
      </c>
      <c r="V22" s="682"/>
      <c r="Y22" s="391">
        <f t="shared" si="0"/>
        <v>0</v>
      </c>
    </row>
    <row r="23" spans="1:25" x14ac:dyDescent="0.2">
      <c r="A23" s="75" t="s">
        <v>308</v>
      </c>
      <c r="B23" s="76" t="s">
        <v>1955</v>
      </c>
      <c r="C23" s="76" t="s">
        <v>419</v>
      </c>
      <c r="D23" s="76" t="s">
        <v>466</v>
      </c>
      <c r="E23" s="76"/>
      <c r="F23" s="76" t="s">
        <v>239</v>
      </c>
      <c r="G23" s="76" t="s">
        <v>1956</v>
      </c>
      <c r="H23" s="77" t="s">
        <v>1957</v>
      </c>
      <c r="I23" s="77" t="s">
        <v>436</v>
      </c>
      <c r="J23" s="76" t="s">
        <v>1958</v>
      </c>
      <c r="K23" s="77" t="s">
        <v>1203</v>
      </c>
      <c r="L23" s="76" t="s">
        <v>39</v>
      </c>
      <c r="M23" s="509">
        <v>107</v>
      </c>
      <c r="N23" s="509" t="s">
        <v>1220</v>
      </c>
      <c r="O23" s="509">
        <v>107</v>
      </c>
      <c r="P23" s="509"/>
      <c r="Q23" s="509">
        <v>0</v>
      </c>
      <c r="R23" s="509">
        <v>999</v>
      </c>
      <c r="S23" s="509"/>
      <c r="T23" s="541">
        <v>46158</v>
      </c>
      <c r="U23" s="541">
        <v>46265</v>
      </c>
      <c r="V23" s="683"/>
      <c r="Y23" s="391">
        <f t="shared" si="0"/>
        <v>0</v>
      </c>
    </row>
    <row r="24" spans="1:25" x14ac:dyDescent="0.2">
      <c r="A24" s="75" t="s">
        <v>309</v>
      </c>
      <c r="B24" s="76" t="s">
        <v>1955</v>
      </c>
      <c r="C24" s="76" t="s">
        <v>419</v>
      </c>
      <c r="D24" s="76" t="s">
        <v>467</v>
      </c>
      <c r="E24" s="76"/>
      <c r="F24" s="76" t="s">
        <v>235</v>
      </c>
      <c r="G24" s="76" t="s">
        <v>1956</v>
      </c>
      <c r="H24" s="77" t="s">
        <v>1957</v>
      </c>
      <c r="I24" s="77" t="s">
        <v>439</v>
      </c>
      <c r="J24" s="76" t="s">
        <v>1958</v>
      </c>
      <c r="K24" s="77" t="s">
        <v>1203</v>
      </c>
      <c r="L24" s="76" t="s">
        <v>39</v>
      </c>
      <c r="M24" s="508">
        <v>158</v>
      </c>
      <c r="N24" s="508" t="s">
        <v>1220</v>
      </c>
      <c r="O24" s="508">
        <v>158</v>
      </c>
      <c r="P24" s="508"/>
      <c r="Q24" s="508">
        <v>0</v>
      </c>
      <c r="R24" s="508">
        <v>999</v>
      </c>
      <c r="S24" s="508"/>
      <c r="T24" s="536">
        <v>46158</v>
      </c>
      <c r="U24" s="536">
        <v>46265</v>
      </c>
      <c r="V24" s="682"/>
      <c r="Y24" s="391">
        <f t="shared" si="0"/>
        <v>0</v>
      </c>
    </row>
    <row r="25" spans="1:25" x14ac:dyDescent="0.2">
      <c r="A25" s="79" t="s">
        <v>309</v>
      </c>
      <c r="B25" s="80" t="s">
        <v>1955</v>
      </c>
      <c r="C25" s="80" t="s">
        <v>419</v>
      </c>
      <c r="D25" s="80" t="s">
        <v>467</v>
      </c>
      <c r="E25" s="80"/>
      <c r="F25" s="80" t="s">
        <v>236</v>
      </c>
      <c r="G25" s="80" t="s">
        <v>1956</v>
      </c>
      <c r="H25" s="81" t="s">
        <v>1957</v>
      </c>
      <c r="I25" s="81" t="s">
        <v>438</v>
      </c>
      <c r="J25" s="80" t="s">
        <v>1958</v>
      </c>
      <c r="K25" s="81" t="s">
        <v>1203</v>
      </c>
      <c r="L25" s="80" t="s">
        <v>39</v>
      </c>
      <c r="M25" s="509">
        <v>114</v>
      </c>
      <c r="N25" s="509" t="s">
        <v>1220</v>
      </c>
      <c r="O25" s="509">
        <v>114</v>
      </c>
      <c r="P25" s="509"/>
      <c r="Q25" s="509">
        <v>0</v>
      </c>
      <c r="R25" s="509">
        <v>999</v>
      </c>
      <c r="S25" s="509"/>
      <c r="T25" s="541">
        <v>46158</v>
      </c>
      <c r="U25" s="541">
        <v>46265</v>
      </c>
      <c r="V25" s="683"/>
      <c r="Y25" s="391">
        <f t="shared" si="0"/>
        <v>0</v>
      </c>
    </row>
    <row r="26" spans="1:25" x14ac:dyDescent="0.2">
      <c r="A26" s="75" t="s">
        <v>309</v>
      </c>
      <c r="B26" s="76" t="s">
        <v>1955</v>
      </c>
      <c r="C26" s="76" t="s">
        <v>419</v>
      </c>
      <c r="D26" s="76" t="s">
        <v>467</v>
      </c>
      <c r="E26" s="76"/>
      <c r="F26" s="76" t="s">
        <v>237</v>
      </c>
      <c r="G26" s="76" t="s">
        <v>1956</v>
      </c>
      <c r="H26" s="77" t="s">
        <v>1957</v>
      </c>
      <c r="I26" s="77" t="s">
        <v>440</v>
      </c>
      <c r="J26" s="76" t="s">
        <v>1958</v>
      </c>
      <c r="K26" s="77" t="s">
        <v>1203</v>
      </c>
      <c r="L26" s="76" t="s">
        <v>39</v>
      </c>
      <c r="M26" s="508">
        <v>111</v>
      </c>
      <c r="N26" s="508" t="s">
        <v>1220</v>
      </c>
      <c r="O26" s="508">
        <v>111</v>
      </c>
      <c r="P26" s="508"/>
      <c r="Q26" s="508">
        <v>0</v>
      </c>
      <c r="R26" s="508">
        <v>999</v>
      </c>
      <c r="S26" s="508"/>
      <c r="T26" s="536">
        <v>46158</v>
      </c>
      <c r="U26" s="536">
        <v>46265</v>
      </c>
      <c r="V26" s="682"/>
      <c r="Y26" s="391">
        <f t="shared" si="0"/>
        <v>0</v>
      </c>
    </row>
    <row r="27" spans="1:25" x14ac:dyDescent="0.2">
      <c r="A27" s="79" t="s">
        <v>309</v>
      </c>
      <c r="B27" s="80" t="s">
        <v>1955</v>
      </c>
      <c r="C27" s="80" t="s">
        <v>419</v>
      </c>
      <c r="D27" s="80" t="s">
        <v>467</v>
      </c>
      <c r="E27" s="80"/>
      <c r="F27" s="80" t="s">
        <v>238</v>
      </c>
      <c r="G27" s="80" t="s">
        <v>1956</v>
      </c>
      <c r="H27" s="81" t="s">
        <v>1957</v>
      </c>
      <c r="I27" s="81" t="s">
        <v>437</v>
      </c>
      <c r="J27" s="80" t="s">
        <v>1958</v>
      </c>
      <c r="K27" s="81" t="s">
        <v>1203</v>
      </c>
      <c r="L27" s="80" t="s">
        <v>39</v>
      </c>
      <c r="M27" s="509">
        <v>92</v>
      </c>
      <c r="N27" s="509" t="s">
        <v>1220</v>
      </c>
      <c r="O27" s="509">
        <v>92</v>
      </c>
      <c r="P27" s="509"/>
      <c r="Q27" s="509">
        <v>0</v>
      </c>
      <c r="R27" s="509">
        <v>999</v>
      </c>
      <c r="S27" s="509"/>
      <c r="T27" s="541">
        <v>46158</v>
      </c>
      <c r="U27" s="541">
        <v>46265</v>
      </c>
      <c r="V27" s="683"/>
      <c r="Y27" s="391">
        <f t="shared" si="0"/>
        <v>0</v>
      </c>
    </row>
    <row r="28" spans="1:25" x14ac:dyDescent="0.2">
      <c r="A28" s="75" t="s">
        <v>309</v>
      </c>
      <c r="B28" s="76" t="s">
        <v>1955</v>
      </c>
      <c r="C28" s="76" t="s">
        <v>419</v>
      </c>
      <c r="D28" s="76" t="s">
        <v>467</v>
      </c>
      <c r="E28" s="76"/>
      <c r="F28" s="76" t="s">
        <v>239</v>
      </c>
      <c r="G28" s="76" t="s">
        <v>1956</v>
      </c>
      <c r="H28" s="77" t="s">
        <v>1957</v>
      </c>
      <c r="I28" s="77" t="s">
        <v>436</v>
      </c>
      <c r="J28" s="76" t="s">
        <v>1958</v>
      </c>
      <c r="K28" s="77" t="s">
        <v>1203</v>
      </c>
      <c r="L28" s="76" t="s">
        <v>39</v>
      </c>
      <c r="M28" s="508">
        <v>92</v>
      </c>
      <c r="N28" s="508" t="s">
        <v>1220</v>
      </c>
      <c r="O28" s="508">
        <v>92</v>
      </c>
      <c r="P28" s="508"/>
      <c r="Q28" s="508">
        <v>0</v>
      </c>
      <c r="R28" s="508">
        <v>999</v>
      </c>
      <c r="S28" s="508"/>
      <c r="T28" s="536">
        <v>46158</v>
      </c>
      <c r="U28" s="536">
        <v>46265</v>
      </c>
      <c r="V28" s="682"/>
      <c r="Y28" s="391">
        <f t="shared" si="0"/>
        <v>0</v>
      </c>
    </row>
    <row r="29" spans="1:25" x14ac:dyDescent="0.2">
      <c r="A29" s="79" t="s">
        <v>310</v>
      </c>
      <c r="B29" s="80" t="s">
        <v>1960</v>
      </c>
      <c r="C29" s="80" t="s">
        <v>419</v>
      </c>
      <c r="D29" s="80" t="s">
        <v>468</v>
      </c>
      <c r="E29" s="80"/>
      <c r="F29" s="80" t="s">
        <v>235</v>
      </c>
      <c r="G29" s="80" t="s">
        <v>1956</v>
      </c>
      <c r="H29" s="81" t="s">
        <v>1957</v>
      </c>
      <c r="I29" s="81" t="s">
        <v>439</v>
      </c>
      <c r="J29" s="80" t="s">
        <v>1958</v>
      </c>
      <c r="K29" s="81" t="s">
        <v>1203</v>
      </c>
      <c r="L29" s="80" t="s">
        <v>39</v>
      </c>
      <c r="M29" s="509">
        <v>131</v>
      </c>
      <c r="N29" s="509" t="s">
        <v>1220</v>
      </c>
      <c r="O29" s="509">
        <v>131</v>
      </c>
      <c r="P29" s="509"/>
      <c r="Q29" s="509">
        <v>0</v>
      </c>
      <c r="R29" s="509">
        <v>999</v>
      </c>
      <c r="S29" s="509"/>
      <c r="T29" s="541">
        <v>46158</v>
      </c>
      <c r="U29" s="541">
        <v>46265</v>
      </c>
      <c r="V29" s="683"/>
      <c r="Y29" s="391">
        <f t="shared" si="0"/>
        <v>0</v>
      </c>
    </row>
    <row r="30" spans="1:25" x14ac:dyDescent="0.2">
      <c r="A30" s="75" t="s">
        <v>310</v>
      </c>
      <c r="B30" s="76" t="s">
        <v>1960</v>
      </c>
      <c r="C30" s="76" t="s">
        <v>419</v>
      </c>
      <c r="D30" s="76" t="s">
        <v>468</v>
      </c>
      <c r="E30" s="76"/>
      <c r="F30" s="76" t="s">
        <v>236</v>
      </c>
      <c r="G30" s="76" t="s">
        <v>1956</v>
      </c>
      <c r="H30" s="77" t="s">
        <v>1957</v>
      </c>
      <c r="I30" s="77" t="s">
        <v>438</v>
      </c>
      <c r="J30" s="76" t="s">
        <v>1958</v>
      </c>
      <c r="K30" s="77" t="s">
        <v>1203</v>
      </c>
      <c r="L30" s="76" t="s">
        <v>39</v>
      </c>
      <c r="M30" s="508">
        <v>90</v>
      </c>
      <c r="N30" s="508" t="s">
        <v>1220</v>
      </c>
      <c r="O30" s="508">
        <v>90</v>
      </c>
      <c r="P30" s="508"/>
      <c r="Q30" s="508">
        <v>0</v>
      </c>
      <c r="R30" s="508">
        <v>999</v>
      </c>
      <c r="S30" s="508"/>
      <c r="T30" s="536">
        <v>46158</v>
      </c>
      <c r="U30" s="536">
        <v>46265</v>
      </c>
      <c r="V30" s="682"/>
      <c r="Y30" s="391">
        <f t="shared" si="0"/>
        <v>0</v>
      </c>
    </row>
    <row r="31" spans="1:25" x14ac:dyDescent="0.2">
      <c r="A31" s="79" t="s">
        <v>310</v>
      </c>
      <c r="B31" s="80" t="s">
        <v>1960</v>
      </c>
      <c r="C31" s="80" t="s">
        <v>419</v>
      </c>
      <c r="D31" s="80" t="s">
        <v>468</v>
      </c>
      <c r="E31" s="80"/>
      <c r="F31" s="80" t="s">
        <v>237</v>
      </c>
      <c r="G31" s="80" t="s">
        <v>1956</v>
      </c>
      <c r="H31" s="81" t="s">
        <v>1957</v>
      </c>
      <c r="I31" s="81" t="s">
        <v>440</v>
      </c>
      <c r="J31" s="80" t="s">
        <v>1958</v>
      </c>
      <c r="K31" s="81" t="s">
        <v>1203</v>
      </c>
      <c r="L31" s="80" t="s">
        <v>39</v>
      </c>
      <c r="M31" s="509">
        <v>107</v>
      </c>
      <c r="N31" s="509" t="s">
        <v>1220</v>
      </c>
      <c r="O31" s="509">
        <v>107</v>
      </c>
      <c r="P31" s="509"/>
      <c r="Q31" s="509">
        <v>0</v>
      </c>
      <c r="R31" s="509">
        <v>999</v>
      </c>
      <c r="S31" s="509"/>
      <c r="T31" s="541">
        <v>46158</v>
      </c>
      <c r="U31" s="541">
        <v>46265</v>
      </c>
      <c r="V31" s="683"/>
      <c r="Y31" s="391">
        <f t="shared" si="0"/>
        <v>0</v>
      </c>
    </row>
    <row r="32" spans="1:25" x14ac:dyDescent="0.2">
      <c r="A32" s="75" t="s">
        <v>310</v>
      </c>
      <c r="B32" s="76" t="s">
        <v>1960</v>
      </c>
      <c r="C32" s="76" t="s">
        <v>419</v>
      </c>
      <c r="D32" s="76" t="s">
        <v>468</v>
      </c>
      <c r="E32" s="76"/>
      <c r="F32" s="76" t="s">
        <v>238</v>
      </c>
      <c r="G32" s="76" t="s">
        <v>1956</v>
      </c>
      <c r="H32" s="77" t="s">
        <v>1957</v>
      </c>
      <c r="I32" s="77" t="s">
        <v>437</v>
      </c>
      <c r="J32" s="76" t="s">
        <v>1958</v>
      </c>
      <c r="K32" s="77" t="s">
        <v>1203</v>
      </c>
      <c r="L32" s="76" t="s">
        <v>39</v>
      </c>
      <c r="M32" s="508">
        <v>74</v>
      </c>
      <c r="N32" s="508" t="s">
        <v>1220</v>
      </c>
      <c r="O32" s="508">
        <v>74</v>
      </c>
      <c r="P32" s="508"/>
      <c r="Q32" s="508">
        <v>0</v>
      </c>
      <c r="R32" s="508">
        <v>999</v>
      </c>
      <c r="S32" s="508"/>
      <c r="T32" s="536">
        <v>46158</v>
      </c>
      <c r="U32" s="536">
        <v>46265</v>
      </c>
      <c r="V32" s="682"/>
      <c r="Y32" s="391">
        <f t="shared" si="0"/>
        <v>0</v>
      </c>
    </row>
    <row r="33" spans="1:25" x14ac:dyDescent="0.2">
      <c r="A33" s="79" t="s">
        <v>310</v>
      </c>
      <c r="B33" s="80" t="s">
        <v>1960</v>
      </c>
      <c r="C33" s="80" t="s">
        <v>419</v>
      </c>
      <c r="D33" s="80" t="s">
        <v>468</v>
      </c>
      <c r="E33" s="80"/>
      <c r="F33" s="80" t="s">
        <v>239</v>
      </c>
      <c r="G33" s="80" t="s">
        <v>1956</v>
      </c>
      <c r="H33" s="81" t="s">
        <v>1957</v>
      </c>
      <c r="I33" s="81" t="s">
        <v>436</v>
      </c>
      <c r="J33" s="80" t="s">
        <v>1958</v>
      </c>
      <c r="K33" s="81" t="s">
        <v>1203</v>
      </c>
      <c r="L33" s="80" t="s">
        <v>39</v>
      </c>
      <c r="M33" s="509">
        <v>76</v>
      </c>
      <c r="N33" s="509" t="s">
        <v>1220</v>
      </c>
      <c r="O33" s="509">
        <v>76</v>
      </c>
      <c r="P33" s="509"/>
      <c r="Q33" s="509">
        <v>0</v>
      </c>
      <c r="R33" s="509">
        <v>999</v>
      </c>
      <c r="S33" s="509"/>
      <c r="T33" s="541">
        <v>46158</v>
      </c>
      <c r="U33" s="541">
        <v>46265</v>
      </c>
      <c r="V33" s="683"/>
      <c r="Y33" s="391">
        <f t="shared" si="0"/>
        <v>0</v>
      </c>
    </row>
    <row r="34" spans="1:25" x14ac:dyDescent="0.2">
      <c r="A34" s="75" t="s">
        <v>1965</v>
      </c>
      <c r="B34" s="76" t="s">
        <v>1960</v>
      </c>
      <c r="C34" s="76" t="s">
        <v>419</v>
      </c>
      <c r="D34" s="76" t="s">
        <v>483</v>
      </c>
      <c r="E34" s="76"/>
      <c r="F34" s="76" t="s">
        <v>235</v>
      </c>
      <c r="G34" s="76" t="s">
        <v>1956</v>
      </c>
      <c r="H34" s="77" t="s">
        <v>1957</v>
      </c>
      <c r="I34" s="77" t="s">
        <v>439</v>
      </c>
      <c r="J34" s="76" t="s">
        <v>1958</v>
      </c>
      <c r="K34" s="77" t="s">
        <v>1203</v>
      </c>
      <c r="L34" s="76" t="s">
        <v>39</v>
      </c>
      <c r="M34" s="508">
        <v>173</v>
      </c>
      <c r="N34" s="508" t="s">
        <v>1220</v>
      </c>
      <c r="O34" s="508">
        <v>173</v>
      </c>
      <c r="P34" s="508"/>
      <c r="Q34" s="508">
        <v>0</v>
      </c>
      <c r="R34" s="508">
        <v>999</v>
      </c>
      <c r="S34" s="508"/>
      <c r="T34" s="536">
        <v>46158</v>
      </c>
      <c r="U34" s="536">
        <v>46265</v>
      </c>
      <c r="V34" s="682"/>
      <c r="Y34" s="391">
        <f t="shared" si="0"/>
        <v>0</v>
      </c>
    </row>
    <row r="35" spans="1:25" x14ac:dyDescent="0.2">
      <c r="A35" s="75" t="s">
        <v>1965</v>
      </c>
      <c r="B35" s="80" t="s">
        <v>1960</v>
      </c>
      <c r="C35" s="80" t="s">
        <v>419</v>
      </c>
      <c r="D35" s="80" t="s">
        <v>483</v>
      </c>
      <c r="E35" s="80"/>
      <c r="F35" s="80" t="s">
        <v>236</v>
      </c>
      <c r="G35" s="80" t="s">
        <v>1956</v>
      </c>
      <c r="H35" s="81" t="s">
        <v>1957</v>
      </c>
      <c r="I35" s="81" t="s">
        <v>438</v>
      </c>
      <c r="J35" s="80" t="s">
        <v>1958</v>
      </c>
      <c r="K35" s="81" t="s">
        <v>1203</v>
      </c>
      <c r="L35" s="80" t="s">
        <v>39</v>
      </c>
      <c r="M35" s="509">
        <v>132</v>
      </c>
      <c r="N35" s="509" t="s">
        <v>1220</v>
      </c>
      <c r="O35" s="509">
        <v>132</v>
      </c>
      <c r="P35" s="509"/>
      <c r="Q35" s="509">
        <v>0</v>
      </c>
      <c r="R35" s="509">
        <v>999</v>
      </c>
      <c r="S35" s="509"/>
      <c r="T35" s="541">
        <v>46158</v>
      </c>
      <c r="U35" s="541">
        <v>46265</v>
      </c>
      <c r="V35" s="683"/>
      <c r="Y35" s="391">
        <f t="shared" si="0"/>
        <v>0</v>
      </c>
    </row>
    <row r="36" spans="1:25" x14ac:dyDescent="0.2">
      <c r="A36" s="75" t="s">
        <v>1965</v>
      </c>
      <c r="B36" s="76" t="s">
        <v>1960</v>
      </c>
      <c r="C36" s="76" t="s">
        <v>419</v>
      </c>
      <c r="D36" s="76" t="s">
        <v>483</v>
      </c>
      <c r="E36" s="76"/>
      <c r="F36" s="76" t="s">
        <v>237</v>
      </c>
      <c r="G36" s="76" t="s">
        <v>1956</v>
      </c>
      <c r="H36" s="77" t="s">
        <v>1957</v>
      </c>
      <c r="I36" s="77" t="s">
        <v>440</v>
      </c>
      <c r="J36" s="76" t="s">
        <v>1958</v>
      </c>
      <c r="K36" s="77" t="s">
        <v>1203</v>
      </c>
      <c r="L36" s="76" t="s">
        <v>39</v>
      </c>
      <c r="M36" s="508">
        <v>129</v>
      </c>
      <c r="N36" s="508" t="s">
        <v>1220</v>
      </c>
      <c r="O36" s="508">
        <v>129</v>
      </c>
      <c r="P36" s="508"/>
      <c r="Q36" s="508">
        <v>0</v>
      </c>
      <c r="R36" s="508">
        <v>999</v>
      </c>
      <c r="S36" s="508"/>
      <c r="T36" s="536">
        <v>46158</v>
      </c>
      <c r="U36" s="536">
        <v>46265</v>
      </c>
      <c r="V36" s="682"/>
      <c r="Y36" s="391">
        <f t="shared" si="0"/>
        <v>0</v>
      </c>
    </row>
    <row r="37" spans="1:25" x14ac:dyDescent="0.2">
      <c r="A37" s="75" t="s">
        <v>1965</v>
      </c>
      <c r="B37" s="80" t="s">
        <v>1960</v>
      </c>
      <c r="C37" s="80" t="s">
        <v>419</v>
      </c>
      <c r="D37" s="80" t="s">
        <v>483</v>
      </c>
      <c r="E37" s="80"/>
      <c r="F37" s="80" t="s">
        <v>238</v>
      </c>
      <c r="G37" s="80" t="s">
        <v>1956</v>
      </c>
      <c r="H37" s="81" t="s">
        <v>1957</v>
      </c>
      <c r="I37" s="81" t="s">
        <v>437</v>
      </c>
      <c r="J37" s="80" t="s">
        <v>1958</v>
      </c>
      <c r="K37" s="81" t="s">
        <v>1203</v>
      </c>
      <c r="L37" s="80" t="s">
        <v>39</v>
      </c>
      <c r="M37" s="509">
        <v>145</v>
      </c>
      <c r="N37" s="509" t="s">
        <v>1220</v>
      </c>
      <c r="O37" s="509">
        <v>145</v>
      </c>
      <c r="P37" s="509"/>
      <c r="Q37" s="509">
        <v>0</v>
      </c>
      <c r="R37" s="509">
        <v>999</v>
      </c>
      <c r="S37" s="509"/>
      <c r="T37" s="541">
        <v>46158</v>
      </c>
      <c r="U37" s="541">
        <v>46265</v>
      </c>
      <c r="V37" s="683"/>
      <c r="Y37" s="391">
        <f t="shared" si="0"/>
        <v>0</v>
      </c>
    </row>
    <row r="38" spans="1:25" x14ac:dyDescent="0.2">
      <c r="A38" s="75" t="s">
        <v>1965</v>
      </c>
      <c r="B38" s="76" t="s">
        <v>1960</v>
      </c>
      <c r="C38" s="76" t="s">
        <v>419</v>
      </c>
      <c r="D38" s="76" t="s">
        <v>483</v>
      </c>
      <c r="E38" s="76"/>
      <c r="F38" s="76" t="s">
        <v>239</v>
      </c>
      <c r="G38" s="76" t="s">
        <v>1956</v>
      </c>
      <c r="H38" s="77" t="s">
        <v>1957</v>
      </c>
      <c r="I38" s="77" t="s">
        <v>436</v>
      </c>
      <c r="J38" s="76" t="s">
        <v>1958</v>
      </c>
      <c r="K38" s="77" t="s">
        <v>1203</v>
      </c>
      <c r="L38" s="76" t="s">
        <v>39</v>
      </c>
      <c r="M38" s="508">
        <v>145</v>
      </c>
      <c r="N38" s="508" t="s">
        <v>1220</v>
      </c>
      <c r="O38" s="508">
        <v>145</v>
      </c>
      <c r="P38" s="508"/>
      <c r="Q38" s="508">
        <v>0</v>
      </c>
      <c r="R38" s="508">
        <v>999</v>
      </c>
      <c r="S38" s="508"/>
      <c r="T38" s="536">
        <v>46158</v>
      </c>
      <c r="U38" s="536">
        <v>46265</v>
      </c>
      <c r="V38" s="682"/>
      <c r="Y38" s="391">
        <f t="shared" si="0"/>
        <v>0</v>
      </c>
    </row>
    <row r="39" spans="1:25" x14ac:dyDescent="0.2">
      <c r="A39" s="79" t="s">
        <v>311</v>
      </c>
      <c r="B39" s="80" t="s">
        <v>1960</v>
      </c>
      <c r="C39" s="80" t="s">
        <v>419</v>
      </c>
      <c r="D39" s="80" t="s">
        <v>469</v>
      </c>
      <c r="E39" s="80"/>
      <c r="F39" s="80" t="s">
        <v>235</v>
      </c>
      <c r="G39" s="80" t="s">
        <v>1956</v>
      </c>
      <c r="H39" s="81" t="s">
        <v>1957</v>
      </c>
      <c r="I39" s="81" t="s">
        <v>439</v>
      </c>
      <c r="J39" s="80" t="s">
        <v>1958</v>
      </c>
      <c r="K39" s="81" t="s">
        <v>1203</v>
      </c>
      <c r="L39" s="80" t="s">
        <v>39</v>
      </c>
      <c r="M39" s="509">
        <v>160</v>
      </c>
      <c r="N39" s="509" t="s">
        <v>1220</v>
      </c>
      <c r="O39" s="509">
        <v>160</v>
      </c>
      <c r="P39" s="509"/>
      <c r="Q39" s="509">
        <v>0</v>
      </c>
      <c r="R39" s="509">
        <v>999</v>
      </c>
      <c r="S39" s="509"/>
      <c r="T39" s="541">
        <v>46158</v>
      </c>
      <c r="U39" s="541">
        <v>46265</v>
      </c>
      <c r="V39" s="683"/>
      <c r="Y39" s="391">
        <f t="shared" si="0"/>
        <v>0</v>
      </c>
    </row>
    <row r="40" spans="1:25" x14ac:dyDescent="0.2">
      <c r="A40" s="75" t="s">
        <v>311</v>
      </c>
      <c r="B40" s="76" t="s">
        <v>1960</v>
      </c>
      <c r="C40" s="76" t="s">
        <v>419</v>
      </c>
      <c r="D40" s="76" t="s">
        <v>469</v>
      </c>
      <c r="E40" s="76"/>
      <c r="F40" s="76" t="s">
        <v>236</v>
      </c>
      <c r="G40" s="76" t="s">
        <v>1956</v>
      </c>
      <c r="H40" s="77" t="s">
        <v>1957</v>
      </c>
      <c r="I40" s="77" t="s">
        <v>438</v>
      </c>
      <c r="J40" s="76" t="s">
        <v>1958</v>
      </c>
      <c r="K40" s="77" t="s">
        <v>1203</v>
      </c>
      <c r="L40" s="76" t="s">
        <v>39</v>
      </c>
      <c r="M40" s="508">
        <v>151</v>
      </c>
      <c r="N40" s="508" t="s">
        <v>1220</v>
      </c>
      <c r="O40" s="508">
        <v>151</v>
      </c>
      <c r="P40" s="508"/>
      <c r="Q40" s="508">
        <v>0</v>
      </c>
      <c r="R40" s="508">
        <v>999</v>
      </c>
      <c r="S40" s="508"/>
      <c r="T40" s="536">
        <v>46158</v>
      </c>
      <c r="U40" s="536">
        <v>46265</v>
      </c>
      <c r="V40" s="682"/>
      <c r="Y40" s="391">
        <f t="shared" si="0"/>
        <v>0</v>
      </c>
    </row>
    <row r="41" spans="1:25" x14ac:dyDescent="0.2">
      <c r="A41" s="79" t="s">
        <v>311</v>
      </c>
      <c r="B41" s="80" t="s">
        <v>1960</v>
      </c>
      <c r="C41" s="80" t="s">
        <v>419</v>
      </c>
      <c r="D41" s="80" t="s">
        <v>469</v>
      </c>
      <c r="E41" s="80"/>
      <c r="F41" s="80" t="s">
        <v>237</v>
      </c>
      <c r="G41" s="80" t="s">
        <v>1956</v>
      </c>
      <c r="H41" s="81" t="s">
        <v>1957</v>
      </c>
      <c r="I41" s="81" t="s">
        <v>440</v>
      </c>
      <c r="J41" s="80" t="s">
        <v>1958</v>
      </c>
      <c r="K41" s="81" t="s">
        <v>1203</v>
      </c>
      <c r="L41" s="80" t="s">
        <v>39</v>
      </c>
      <c r="M41" s="509">
        <v>119</v>
      </c>
      <c r="N41" s="509" t="s">
        <v>1220</v>
      </c>
      <c r="O41" s="509">
        <v>119</v>
      </c>
      <c r="P41" s="509"/>
      <c r="Q41" s="509">
        <v>0</v>
      </c>
      <c r="R41" s="509">
        <v>999</v>
      </c>
      <c r="S41" s="509"/>
      <c r="T41" s="541">
        <v>46158</v>
      </c>
      <c r="U41" s="541">
        <v>46265</v>
      </c>
      <c r="V41" s="683"/>
      <c r="Y41" s="391">
        <f t="shared" si="0"/>
        <v>0</v>
      </c>
    </row>
    <row r="42" spans="1:25" x14ac:dyDescent="0.2">
      <c r="A42" s="75" t="s">
        <v>311</v>
      </c>
      <c r="B42" s="76" t="s">
        <v>1960</v>
      </c>
      <c r="C42" s="76" t="s">
        <v>419</v>
      </c>
      <c r="D42" s="76" t="s">
        <v>469</v>
      </c>
      <c r="E42" s="76"/>
      <c r="F42" s="76" t="s">
        <v>238</v>
      </c>
      <c r="G42" s="76" t="s">
        <v>1956</v>
      </c>
      <c r="H42" s="77" t="s">
        <v>1957</v>
      </c>
      <c r="I42" s="77" t="s">
        <v>437</v>
      </c>
      <c r="J42" s="76" t="s">
        <v>1958</v>
      </c>
      <c r="K42" s="77" t="s">
        <v>1203</v>
      </c>
      <c r="L42" s="76" t="s">
        <v>39</v>
      </c>
      <c r="M42" s="508">
        <v>124</v>
      </c>
      <c r="N42" s="508" t="s">
        <v>1220</v>
      </c>
      <c r="O42" s="508">
        <v>124</v>
      </c>
      <c r="P42" s="508"/>
      <c r="Q42" s="508">
        <v>0</v>
      </c>
      <c r="R42" s="508">
        <v>999</v>
      </c>
      <c r="S42" s="508"/>
      <c r="T42" s="536">
        <v>46158</v>
      </c>
      <c r="U42" s="536">
        <v>46265</v>
      </c>
      <c r="V42" s="682"/>
      <c r="Y42" s="391">
        <f t="shared" si="0"/>
        <v>0</v>
      </c>
    </row>
    <row r="43" spans="1:25" x14ac:dyDescent="0.2">
      <c r="A43" s="79" t="s">
        <v>311</v>
      </c>
      <c r="B43" s="80" t="s">
        <v>1960</v>
      </c>
      <c r="C43" s="80" t="s">
        <v>419</v>
      </c>
      <c r="D43" s="80" t="s">
        <v>469</v>
      </c>
      <c r="E43" s="80"/>
      <c r="F43" s="80" t="s">
        <v>239</v>
      </c>
      <c r="G43" s="80" t="s">
        <v>1956</v>
      </c>
      <c r="H43" s="81" t="s">
        <v>1957</v>
      </c>
      <c r="I43" s="81" t="s">
        <v>436</v>
      </c>
      <c r="J43" s="80" t="s">
        <v>1958</v>
      </c>
      <c r="K43" s="81" t="s">
        <v>1203</v>
      </c>
      <c r="L43" s="80" t="s">
        <v>39</v>
      </c>
      <c r="M43" s="509">
        <v>124</v>
      </c>
      <c r="N43" s="509" t="s">
        <v>1220</v>
      </c>
      <c r="O43" s="509">
        <v>124</v>
      </c>
      <c r="P43" s="509"/>
      <c r="Q43" s="509">
        <v>0</v>
      </c>
      <c r="R43" s="509">
        <v>999</v>
      </c>
      <c r="S43" s="509"/>
      <c r="T43" s="541">
        <v>46158</v>
      </c>
      <c r="U43" s="541">
        <v>46265</v>
      </c>
      <c r="V43" s="683"/>
      <c r="Y43" s="391">
        <f t="shared" si="0"/>
        <v>0</v>
      </c>
    </row>
    <row r="44" spans="1:25" x14ac:dyDescent="0.2">
      <c r="A44" s="79" t="s">
        <v>312</v>
      </c>
      <c r="B44" s="80" t="s">
        <v>1960</v>
      </c>
      <c r="C44" s="80" t="s">
        <v>419</v>
      </c>
      <c r="D44" s="80" t="s">
        <v>470</v>
      </c>
      <c r="E44" s="80"/>
      <c r="F44" s="80" t="s">
        <v>235</v>
      </c>
      <c r="G44" s="80" t="s">
        <v>1956</v>
      </c>
      <c r="H44" s="81" t="s">
        <v>1957</v>
      </c>
      <c r="I44" s="81" t="s">
        <v>439</v>
      </c>
      <c r="J44" s="80" t="s">
        <v>1958</v>
      </c>
      <c r="K44" s="81" t="s">
        <v>1203</v>
      </c>
      <c r="L44" s="80" t="s">
        <v>39</v>
      </c>
      <c r="M44" s="508">
        <v>173</v>
      </c>
      <c r="N44" s="508" t="s">
        <v>1220</v>
      </c>
      <c r="O44" s="508">
        <v>173</v>
      </c>
      <c r="P44" s="508"/>
      <c r="Q44" s="508">
        <v>0</v>
      </c>
      <c r="R44" s="508">
        <v>999</v>
      </c>
      <c r="S44" s="508"/>
      <c r="T44" s="536">
        <v>46158</v>
      </c>
      <c r="U44" s="536">
        <v>46265</v>
      </c>
      <c r="V44" s="682"/>
      <c r="Y44" s="391">
        <f t="shared" si="0"/>
        <v>0</v>
      </c>
    </row>
    <row r="45" spans="1:25" x14ac:dyDescent="0.2">
      <c r="A45" s="75" t="s">
        <v>312</v>
      </c>
      <c r="B45" s="76" t="s">
        <v>1960</v>
      </c>
      <c r="C45" s="76" t="s">
        <v>419</v>
      </c>
      <c r="D45" s="76" t="s">
        <v>470</v>
      </c>
      <c r="E45" s="76"/>
      <c r="F45" s="76" t="s">
        <v>236</v>
      </c>
      <c r="G45" s="76" t="s">
        <v>1956</v>
      </c>
      <c r="H45" s="77" t="s">
        <v>1957</v>
      </c>
      <c r="I45" s="77" t="s">
        <v>438</v>
      </c>
      <c r="J45" s="76" t="s">
        <v>1958</v>
      </c>
      <c r="K45" s="77" t="s">
        <v>1203</v>
      </c>
      <c r="L45" s="76" t="s">
        <v>39</v>
      </c>
      <c r="M45" s="509">
        <v>132</v>
      </c>
      <c r="N45" s="509" t="s">
        <v>1220</v>
      </c>
      <c r="O45" s="509">
        <v>132</v>
      </c>
      <c r="P45" s="509"/>
      <c r="Q45" s="509">
        <v>0</v>
      </c>
      <c r="R45" s="509">
        <v>999</v>
      </c>
      <c r="S45" s="509"/>
      <c r="T45" s="541">
        <v>46158</v>
      </c>
      <c r="U45" s="541">
        <v>46265</v>
      </c>
      <c r="V45" s="683"/>
      <c r="Y45" s="391">
        <f t="shared" si="0"/>
        <v>0</v>
      </c>
    </row>
    <row r="46" spans="1:25" x14ac:dyDescent="0.2">
      <c r="A46" s="79" t="s">
        <v>312</v>
      </c>
      <c r="B46" s="80" t="s">
        <v>1960</v>
      </c>
      <c r="C46" s="80" t="s">
        <v>419</v>
      </c>
      <c r="D46" s="80" t="s">
        <v>470</v>
      </c>
      <c r="E46" s="80"/>
      <c r="F46" s="80" t="s">
        <v>237</v>
      </c>
      <c r="G46" s="80" t="s">
        <v>1956</v>
      </c>
      <c r="H46" s="81" t="s">
        <v>1957</v>
      </c>
      <c r="I46" s="81" t="s">
        <v>440</v>
      </c>
      <c r="J46" s="80" t="s">
        <v>1958</v>
      </c>
      <c r="K46" s="81" t="s">
        <v>1203</v>
      </c>
      <c r="L46" s="80" t="s">
        <v>39</v>
      </c>
      <c r="M46" s="508">
        <v>122</v>
      </c>
      <c r="N46" s="508" t="s">
        <v>1220</v>
      </c>
      <c r="O46" s="508">
        <v>122</v>
      </c>
      <c r="P46" s="508"/>
      <c r="Q46" s="508">
        <v>0</v>
      </c>
      <c r="R46" s="508">
        <v>999</v>
      </c>
      <c r="S46" s="508"/>
      <c r="T46" s="536">
        <v>46158</v>
      </c>
      <c r="U46" s="536">
        <v>46265</v>
      </c>
      <c r="V46" s="682"/>
      <c r="Y46" s="391">
        <f t="shared" si="0"/>
        <v>0</v>
      </c>
    </row>
    <row r="47" spans="1:25" x14ac:dyDescent="0.2">
      <c r="A47" s="75" t="s">
        <v>312</v>
      </c>
      <c r="B47" s="76" t="s">
        <v>1960</v>
      </c>
      <c r="C47" s="76" t="s">
        <v>419</v>
      </c>
      <c r="D47" s="76" t="s">
        <v>470</v>
      </c>
      <c r="E47" s="76"/>
      <c r="F47" s="76" t="s">
        <v>238</v>
      </c>
      <c r="G47" s="76" t="s">
        <v>1956</v>
      </c>
      <c r="H47" s="77" t="s">
        <v>1957</v>
      </c>
      <c r="I47" s="77" t="s">
        <v>437</v>
      </c>
      <c r="J47" s="76" t="s">
        <v>1958</v>
      </c>
      <c r="K47" s="77" t="s">
        <v>1203</v>
      </c>
      <c r="L47" s="76" t="s">
        <v>39</v>
      </c>
      <c r="M47" s="509">
        <v>116</v>
      </c>
      <c r="N47" s="509" t="s">
        <v>1220</v>
      </c>
      <c r="O47" s="509">
        <v>116</v>
      </c>
      <c r="P47" s="509"/>
      <c r="Q47" s="509">
        <v>0</v>
      </c>
      <c r="R47" s="509">
        <v>999</v>
      </c>
      <c r="S47" s="509"/>
      <c r="T47" s="541">
        <v>46158</v>
      </c>
      <c r="U47" s="541">
        <v>46265</v>
      </c>
      <c r="V47" s="683"/>
      <c r="Y47" s="391">
        <f t="shared" si="0"/>
        <v>0</v>
      </c>
    </row>
    <row r="48" spans="1:25" x14ac:dyDescent="0.2">
      <c r="A48" s="79" t="s">
        <v>312</v>
      </c>
      <c r="B48" s="80" t="s">
        <v>1960</v>
      </c>
      <c r="C48" s="80" t="s">
        <v>419</v>
      </c>
      <c r="D48" s="80" t="s">
        <v>470</v>
      </c>
      <c r="E48" s="80"/>
      <c r="F48" s="80" t="s">
        <v>239</v>
      </c>
      <c r="G48" s="80" t="s">
        <v>1956</v>
      </c>
      <c r="H48" s="81" t="s">
        <v>1957</v>
      </c>
      <c r="I48" s="81" t="s">
        <v>436</v>
      </c>
      <c r="J48" s="80" t="s">
        <v>1958</v>
      </c>
      <c r="K48" s="81" t="s">
        <v>1203</v>
      </c>
      <c r="L48" s="80" t="s">
        <v>39</v>
      </c>
      <c r="M48" s="508">
        <v>116</v>
      </c>
      <c r="N48" s="508" t="s">
        <v>1220</v>
      </c>
      <c r="O48" s="508">
        <v>116</v>
      </c>
      <c r="P48" s="508"/>
      <c r="Q48" s="508">
        <v>0</v>
      </c>
      <c r="R48" s="508">
        <v>999</v>
      </c>
      <c r="S48" s="508"/>
      <c r="T48" s="536">
        <v>46158</v>
      </c>
      <c r="U48" s="536">
        <v>46265</v>
      </c>
      <c r="V48" s="682"/>
      <c r="Y48" s="391">
        <f t="shared" si="0"/>
        <v>0</v>
      </c>
    </row>
    <row r="49" spans="1:25" x14ac:dyDescent="0.2">
      <c r="A49" s="84" t="s">
        <v>1969</v>
      </c>
      <c r="B49" s="80" t="s">
        <v>1961</v>
      </c>
      <c r="C49" s="80" t="s">
        <v>419</v>
      </c>
      <c r="D49" s="80" t="s">
        <v>471</v>
      </c>
      <c r="E49" s="80"/>
      <c r="F49" s="80" t="s">
        <v>235</v>
      </c>
      <c r="G49" s="80" t="s">
        <v>1956</v>
      </c>
      <c r="H49" s="81" t="s">
        <v>1957</v>
      </c>
      <c r="I49" s="81" t="s">
        <v>439</v>
      </c>
      <c r="J49" s="80" t="s">
        <v>1958</v>
      </c>
      <c r="K49" s="81" t="s">
        <v>1203</v>
      </c>
      <c r="L49" s="80" t="s">
        <v>39</v>
      </c>
      <c r="M49" s="509">
        <v>171</v>
      </c>
      <c r="N49" s="509" t="s">
        <v>1220</v>
      </c>
      <c r="O49" s="509">
        <v>171</v>
      </c>
      <c r="P49" s="509"/>
      <c r="Q49" s="509">
        <v>0</v>
      </c>
      <c r="R49" s="509">
        <v>999</v>
      </c>
      <c r="S49" s="509"/>
      <c r="T49" s="541">
        <v>46158</v>
      </c>
      <c r="U49" s="541">
        <v>46265</v>
      </c>
      <c r="V49" s="683"/>
      <c r="Y49" s="391">
        <f t="shared" si="0"/>
        <v>0</v>
      </c>
    </row>
    <row r="50" spans="1:25" x14ac:dyDescent="0.2">
      <c r="A50" s="84" t="s">
        <v>1969</v>
      </c>
      <c r="B50" s="76" t="s">
        <v>1961</v>
      </c>
      <c r="C50" s="76" t="s">
        <v>419</v>
      </c>
      <c r="D50" s="76" t="s">
        <v>471</v>
      </c>
      <c r="E50" s="76"/>
      <c r="F50" s="76" t="s">
        <v>236</v>
      </c>
      <c r="G50" s="76" t="s">
        <v>1956</v>
      </c>
      <c r="H50" s="77" t="s">
        <v>1957</v>
      </c>
      <c r="I50" s="77" t="s">
        <v>438</v>
      </c>
      <c r="J50" s="76" t="s">
        <v>1958</v>
      </c>
      <c r="K50" s="77" t="s">
        <v>1203</v>
      </c>
      <c r="L50" s="76" t="s">
        <v>39</v>
      </c>
      <c r="M50" s="508">
        <v>128</v>
      </c>
      <c r="N50" s="508" t="s">
        <v>1220</v>
      </c>
      <c r="O50" s="508">
        <v>128</v>
      </c>
      <c r="P50" s="508"/>
      <c r="Q50" s="508">
        <v>0</v>
      </c>
      <c r="R50" s="508">
        <v>999</v>
      </c>
      <c r="S50" s="508"/>
      <c r="T50" s="536">
        <v>46158</v>
      </c>
      <c r="U50" s="536">
        <v>46265</v>
      </c>
      <c r="V50" s="682"/>
      <c r="Y50" s="391">
        <f t="shared" si="0"/>
        <v>0</v>
      </c>
    </row>
    <row r="51" spans="1:25" x14ac:dyDescent="0.2">
      <c r="A51" s="84" t="s">
        <v>1969</v>
      </c>
      <c r="B51" s="80" t="s">
        <v>1961</v>
      </c>
      <c r="C51" s="80" t="s">
        <v>419</v>
      </c>
      <c r="D51" s="80" t="s">
        <v>471</v>
      </c>
      <c r="E51" s="80"/>
      <c r="F51" s="80" t="s">
        <v>237</v>
      </c>
      <c r="G51" s="80" t="s">
        <v>1956</v>
      </c>
      <c r="H51" s="81" t="s">
        <v>1957</v>
      </c>
      <c r="I51" s="81" t="s">
        <v>440</v>
      </c>
      <c r="J51" s="80" t="s">
        <v>1958</v>
      </c>
      <c r="K51" s="81" t="s">
        <v>1203</v>
      </c>
      <c r="L51" s="80" t="s">
        <v>39</v>
      </c>
      <c r="M51" s="509">
        <v>120</v>
      </c>
      <c r="N51" s="509" t="s">
        <v>1220</v>
      </c>
      <c r="O51" s="509">
        <v>120</v>
      </c>
      <c r="P51" s="509"/>
      <c r="Q51" s="509">
        <v>0</v>
      </c>
      <c r="R51" s="509">
        <v>999</v>
      </c>
      <c r="S51" s="509"/>
      <c r="T51" s="541">
        <v>46158</v>
      </c>
      <c r="U51" s="541">
        <v>46265</v>
      </c>
      <c r="V51" s="683"/>
      <c r="Y51" s="391">
        <f t="shared" si="0"/>
        <v>0</v>
      </c>
    </row>
    <row r="52" spans="1:25" x14ac:dyDescent="0.2">
      <c r="A52" s="84" t="s">
        <v>1969</v>
      </c>
      <c r="B52" s="76" t="s">
        <v>1961</v>
      </c>
      <c r="C52" s="76" t="s">
        <v>419</v>
      </c>
      <c r="D52" s="76" t="s">
        <v>471</v>
      </c>
      <c r="E52" s="76"/>
      <c r="F52" s="76" t="s">
        <v>238</v>
      </c>
      <c r="G52" s="76" t="s">
        <v>1956</v>
      </c>
      <c r="H52" s="77" t="s">
        <v>1957</v>
      </c>
      <c r="I52" s="77" t="s">
        <v>437</v>
      </c>
      <c r="J52" s="76" t="s">
        <v>1958</v>
      </c>
      <c r="K52" s="77" t="s">
        <v>1203</v>
      </c>
      <c r="L52" s="76" t="s">
        <v>39</v>
      </c>
      <c r="M52" s="508">
        <v>132</v>
      </c>
      <c r="N52" s="508" t="s">
        <v>1220</v>
      </c>
      <c r="O52" s="508">
        <v>132</v>
      </c>
      <c r="P52" s="508"/>
      <c r="Q52" s="508">
        <v>0</v>
      </c>
      <c r="R52" s="508">
        <v>999</v>
      </c>
      <c r="S52" s="508"/>
      <c r="T52" s="536">
        <v>46158</v>
      </c>
      <c r="U52" s="536">
        <v>46265</v>
      </c>
      <c r="V52" s="682"/>
      <c r="Y52" s="391">
        <f t="shared" si="0"/>
        <v>0</v>
      </c>
    </row>
    <row r="53" spans="1:25" x14ac:dyDescent="0.2">
      <c r="A53" s="84" t="s">
        <v>1969</v>
      </c>
      <c r="B53" s="80" t="s">
        <v>1961</v>
      </c>
      <c r="C53" s="80" t="s">
        <v>419</v>
      </c>
      <c r="D53" s="80" t="s">
        <v>471</v>
      </c>
      <c r="E53" s="80"/>
      <c r="F53" s="80" t="s">
        <v>239</v>
      </c>
      <c r="G53" s="80" t="s">
        <v>1956</v>
      </c>
      <c r="H53" s="81" t="s">
        <v>1957</v>
      </c>
      <c r="I53" s="81" t="s">
        <v>436</v>
      </c>
      <c r="J53" s="80" t="s">
        <v>1958</v>
      </c>
      <c r="K53" s="81" t="s">
        <v>1203</v>
      </c>
      <c r="L53" s="80" t="s">
        <v>39</v>
      </c>
      <c r="M53" s="509">
        <v>127</v>
      </c>
      <c r="N53" s="509" t="s">
        <v>1220</v>
      </c>
      <c r="O53" s="509">
        <v>127</v>
      </c>
      <c r="P53" s="509"/>
      <c r="Q53" s="509">
        <v>0</v>
      </c>
      <c r="R53" s="509">
        <v>999</v>
      </c>
      <c r="S53" s="509"/>
      <c r="T53" s="541">
        <v>46158</v>
      </c>
      <c r="U53" s="541">
        <v>46265</v>
      </c>
      <c r="V53" s="683"/>
      <c r="Y53" s="391">
        <f t="shared" si="0"/>
        <v>0</v>
      </c>
    </row>
    <row r="54" spans="1:25" x14ac:dyDescent="0.2">
      <c r="A54" s="75" t="s">
        <v>314</v>
      </c>
      <c r="B54" s="76" t="s">
        <v>1960</v>
      </c>
      <c r="C54" s="76" t="s">
        <v>419</v>
      </c>
      <c r="D54" s="76" t="s">
        <v>1962</v>
      </c>
      <c r="E54" s="76"/>
      <c r="F54" s="76" t="s">
        <v>235</v>
      </c>
      <c r="G54" s="76" t="s">
        <v>1956</v>
      </c>
      <c r="H54" s="77" t="s">
        <v>1957</v>
      </c>
      <c r="I54" s="77" t="s">
        <v>439</v>
      </c>
      <c r="J54" s="76" t="s">
        <v>1958</v>
      </c>
      <c r="K54" s="77" t="s">
        <v>1203</v>
      </c>
      <c r="L54" s="76" t="s">
        <v>39</v>
      </c>
      <c r="M54" s="508">
        <v>176</v>
      </c>
      <c r="N54" s="508" t="s">
        <v>1220</v>
      </c>
      <c r="O54" s="508">
        <v>176</v>
      </c>
      <c r="P54" s="508"/>
      <c r="Q54" s="508">
        <v>0</v>
      </c>
      <c r="R54" s="508">
        <v>999</v>
      </c>
      <c r="S54" s="508"/>
      <c r="T54" s="536">
        <v>46158</v>
      </c>
      <c r="U54" s="536">
        <v>46265</v>
      </c>
      <c r="V54" s="682"/>
      <c r="Y54" s="391">
        <f t="shared" si="0"/>
        <v>0</v>
      </c>
    </row>
    <row r="55" spans="1:25" x14ac:dyDescent="0.2">
      <c r="A55" s="79" t="s">
        <v>314</v>
      </c>
      <c r="B55" s="80" t="s">
        <v>1960</v>
      </c>
      <c r="C55" s="80" t="s">
        <v>419</v>
      </c>
      <c r="D55" s="80" t="s">
        <v>1962</v>
      </c>
      <c r="E55" s="80"/>
      <c r="F55" s="80" t="s">
        <v>236</v>
      </c>
      <c r="G55" s="80" t="s">
        <v>1956</v>
      </c>
      <c r="H55" s="81" t="s">
        <v>1957</v>
      </c>
      <c r="I55" s="81" t="s">
        <v>438</v>
      </c>
      <c r="J55" s="80" t="s">
        <v>1958</v>
      </c>
      <c r="K55" s="81" t="s">
        <v>1203</v>
      </c>
      <c r="L55" s="80" t="s">
        <v>39</v>
      </c>
      <c r="M55" s="509">
        <v>134</v>
      </c>
      <c r="N55" s="509" t="s">
        <v>1220</v>
      </c>
      <c r="O55" s="509">
        <v>134</v>
      </c>
      <c r="P55" s="509"/>
      <c r="Q55" s="509">
        <v>0</v>
      </c>
      <c r="R55" s="509">
        <v>999</v>
      </c>
      <c r="S55" s="509"/>
      <c r="T55" s="541">
        <v>46158</v>
      </c>
      <c r="U55" s="541">
        <v>46265</v>
      </c>
      <c r="V55" s="683"/>
      <c r="Y55" s="391">
        <f t="shared" si="0"/>
        <v>0</v>
      </c>
    </row>
    <row r="56" spans="1:25" x14ac:dyDescent="0.2">
      <c r="A56" s="75" t="s">
        <v>314</v>
      </c>
      <c r="B56" s="76" t="s">
        <v>1960</v>
      </c>
      <c r="C56" s="76" t="s">
        <v>419</v>
      </c>
      <c r="D56" s="76" t="s">
        <v>1962</v>
      </c>
      <c r="E56" s="76"/>
      <c r="F56" s="76" t="s">
        <v>237</v>
      </c>
      <c r="G56" s="76" t="s">
        <v>1956</v>
      </c>
      <c r="H56" s="77" t="s">
        <v>1957</v>
      </c>
      <c r="I56" s="77" t="s">
        <v>440</v>
      </c>
      <c r="J56" s="76" t="s">
        <v>1958</v>
      </c>
      <c r="K56" s="77" t="s">
        <v>1203</v>
      </c>
      <c r="L56" s="76" t="s">
        <v>39</v>
      </c>
      <c r="M56" s="508">
        <v>118</v>
      </c>
      <c r="N56" s="508" t="s">
        <v>1220</v>
      </c>
      <c r="O56" s="508">
        <v>118</v>
      </c>
      <c r="P56" s="508"/>
      <c r="Q56" s="508">
        <v>0</v>
      </c>
      <c r="R56" s="508">
        <v>999</v>
      </c>
      <c r="S56" s="508"/>
      <c r="T56" s="536">
        <v>46158</v>
      </c>
      <c r="U56" s="536">
        <v>46265</v>
      </c>
      <c r="V56" s="682"/>
      <c r="Y56" s="391">
        <f t="shared" si="0"/>
        <v>0</v>
      </c>
    </row>
    <row r="57" spans="1:25" x14ac:dyDescent="0.2">
      <c r="A57" s="79" t="s">
        <v>314</v>
      </c>
      <c r="B57" s="80" t="s">
        <v>1960</v>
      </c>
      <c r="C57" s="80" t="s">
        <v>419</v>
      </c>
      <c r="D57" s="80" t="s">
        <v>1962</v>
      </c>
      <c r="E57" s="80"/>
      <c r="F57" s="80" t="s">
        <v>238</v>
      </c>
      <c r="G57" s="80" t="s">
        <v>1956</v>
      </c>
      <c r="H57" s="81" t="s">
        <v>1957</v>
      </c>
      <c r="I57" s="81" t="s">
        <v>437</v>
      </c>
      <c r="J57" s="80" t="s">
        <v>1958</v>
      </c>
      <c r="K57" s="81" t="s">
        <v>1203</v>
      </c>
      <c r="L57" s="80" t="s">
        <v>39</v>
      </c>
      <c r="M57" s="509">
        <v>141</v>
      </c>
      <c r="N57" s="509" t="s">
        <v>1220</v>
      </c>
      <c r="O57" s="509">
        <v>141</v>
      </c>
      <c r="P57" s="509"/>
      <c r="Q57" s="509">
        <v>0</v>
      </c>
      <c r="R57" s="509">
        <v>999</v>
      </c>
      <c r="S57" s="509"/>
      <c r="T57" s="541">
        <v>46158</v>
      </c>
      <c r="U57" s="541">
        <v>46265</v>
      </c>
      <c r="V57" s="683"/>
      <c r="Y57" s="391">
        <f t="shared" si="0"/>
        <v>0</v>
      </c>
    </row>
    <row r="58" spans="1:25" x14ac:dyDescent="0.2">
      <c r="A58" s="75" t="s">
        <v>314</v>
      </c>
      <c r="B58" s="76" t="s">
        <v>1960</v>
      </c>
      <c r="C58" s="76" t="s">
        <v>419</v>
      </c>
      <c r="D58" s="76" t="s">
        <v>1962</v>
      </c>
      <c r="E58" s="76"/>
      <c r="F58" s="76" t="s">
        <v>239</v>
      </c>
      <c r="G58" s="76" t="s">
        <v>1956</v>
      </c>
      <c r="H58" s="77" t="s">
        <v>1957</v>
      </c>
      <c r="I58" s="77" t="s">
        <v>436</v>
      </c>
      <c r="J58" s="76" t="s">
        <v>1958</v>
      </c>
      <c r="K58" s="77" t="s">
        <v>1203</v>
      </c>
      <c r="L58" s="76" t="s">
        <v>39</v>
      </c>
      <c r="M58" s="508">
        <v>141</v>
      </c>
      <c r="N58" s="508" t="s">
        <v>1220</v>
      </c>
      <c r="O58" s="508">
        <v>141</v>
      </c>
      <c r="P58" s="508"/>
      <c r="Q58" s="508">
        <v>0</v>
      </c>
      <c r="R58" s="508">
        <v>999</v>
      </c>
      <c r="S58" s="508"/>
      <c r="T58" s="536">
        <v>46158</v>
      </c>
      <c r="U58" s="536">
        <v>46265</v>
      </c>
      <c r="V58" s="682"/>
      <c r="Y58" s="391">
        <f t="shared" si="0"/>
        <v>0</v>
      </c>
    </row>
    <row r="59" spans="1:25" x14ac:dyDescent="0.2">
      <c r="A59" s="79" t="s">
        <v>315</v>
      </c>
      <c r="B59" s="80" t="s">
        <v>1961</v>
      </c>
      <c r="C59" s="80" t="s">
        <v>419</v>
      </c>
      <c r="D59" s="80" t="s">
        <v>473</v>
      </c>
      <c r="E59" s="80"/>
      <c r="F59" s="80" t="s">
        <v>235</v>
      </c>
      <c r="G59" s="80" t="s">
        <v>1956</v>
      </c>
      <c r="H59" s="81" t="s">
        <v>1957</v>
      </c>
      <c r="I59" s="81" t="s">
        <v>439</v>
      </c>
      <c r="J59" s="80" t="s">
        <v>1958</v>
      </c>
      <c r="K59" s="81" t="s">
        <v>1203</v>
      </c>
      <c r="L59" s="80" t="s">
        <v>39</v>
      </c>
      <c r="M59" s="509">
        <v>163</v>
      </c>
      <c r="N59" s="509" t="s">
        <v>1220</v>
      </c>
      <c r="O59" s="509">
        <v>163</v>
      </c>
      <c r="P59" s="509"/>
      <c r="Q59" s="509">
        <v>0</v>
      </c>
      <c r="R59" s="509">
        <v>999</v>
      </c>
      <c r="S59" s="509"/>
      <c r="T59" s="541">
        <v>46158</v>
      </c>
      <c r="U59" s="541">
        <v>46265</v>
      </c>
      <c r="V59" s="683"/>
      <c r="Y59" s="391">
        <f t="shared" si="0"/>
        <v>0</v>
      </c>
    </row>
    <row r="60" spans="1:25" x14ac:dyDescent="0.2">
      <c r="A60" s="75" t="s">
        <v>315</v>
      </c>
      <c r="B60" s="76" t="s">
        <v>1961</v>
      </c>
      <c r="C60" s="76" t="s">
        <v>419</v>
      </c>
      <c r="D60" s="76" t="s">
        <v>473</v>
      </c>
      <c r="E60" s="76"/>
      <c r="F60" s="76" t="s">
        <v>236</v>
      </c>
      <c r="G60" s="76" t="s">
        <v>1956</v>
      </c>
      <c r="H60" s="77" t="s">
        <v>1957</v>
      </c>
      <c r="I60" s="77" t="s">
        <v>438</v>
      </c>
      <c r="J60" s="76" t="s">
        <v>1958</v>
      </c>
      <c r="K60" s="77" t="s">
        <v>1203</v>
      </c>
      <c r="L60" s="76" t="s">
        <v>39</v>
      </c>
      <c r="M60" s="508">
        <v>133</v>
      </c>
      <c r="N60" s="508" t="s">
        <v>1220</v>
      </c>
      <c r="O60" s="508">
        <v>133</v>
      </c>
      <c r="P60" s="508"/>
      <c r="Q60" s="508">
        <v>0</v>
      </c>
      <c r="R60" s="508">
        <v>999</v>
      </c>
      <c r="S60" s="508"/>
      <c r="T60" s="536">
        <v>46158</v>
      </c>
      <c r="U60" s="536">
        <v>46265</v>
      </c>
      <c r="V60" s="682"/>
      <c r="Y60" s="391">
        <f t="shared" si="0"/>
        <v>0</v>
      </c>
    </row>
    <row r="61" spans="1:25" x14ac:dyDescent="0.2">
      <c r="A61" s="79" t="s">
        <v>315</v>
      </c>
      <c r="B61" s="80" t="s">
        <v>1961</v>
      </c>
      <c r="C61" s="80" t="s">
        <v>419</v>
      </c>
      <c r="D61" s="80" t="s">
        <v>473</v>
      </c>
      <c r="E61" s="80"/>
      <c r="F61" s="80" t="s">
        <v>237</v>
      </c>
      <c r="G61" s="80" t="s">
        <v>1956</v>
      </c>
      <c r="H61" s="81" t="s">
        <v>1957</v>
      </c>
      <c r="I61" s="81" t="s">
        <v>440</v>
      </c>
      <c r="J61" s="80" t="s">
        <v>1958</v>
      </c>
      <c r="K61" s="81" t="s">
        <v>1203</v>
      </c>
      <c r="L61" s="80" t="s">
        <v>39</v>
      </c>
      <c r="M61" s="509">
        <v>80</v>
      </c>
      <c r="N61" s="509" t="s">
        <v>1220</v>
      </c>
      <c r="O61" s="509">
        <v>80</v>
      </c>
      <c r="P61" s="509"/>
      <c r="Q61" s="509">
        <v>0</v>
      </c>
      <c r="R61" s="509">
        <v>999</v>
      </c>
      <c r="S61" s="509"/>
      <c r="T61" s="541">
        <v>46158</v>
      </c>
      <c r="U61" s="541">
        <v>46265</v>
      </c>
      <c r="V61" s="683"/>
      <c r="Y61" s="391">
        <f t="shared" si="0"/>
        <v>0</v>
      </c>
    </row>
    <row r="62" spans="1:25" x14ac:dyDescent="0.2">
      <c r="A62" s="75" t="s">
        <v>315</v>
      </c>
      <c r="B62" s="76" t="s">
        <v>1961</v>
      </c>
      <c r="C62" s="76" t="s">
        <v>419</v>
      </c>
      <c r="D62" s="76" t="s">
        <v>473</v>
      </c>
      <c r="E62" s="76"/>
      <c r="F62" s="76" t="s">
        <v>238</v>
      </c>
      <c r="G62" s="76" t="s">
        <v>1956</v>
      </c>
      <c r="H62" s="77" t="s">
        <v>1957</v>
      </c>
      <c r="I62" s="77" t="s">
        <v>437</v>
      </c>
      <c r="J62" s="76" t="s">
        <v>1958</v>
      </c>
      <c r="K62" s="77" t="s">
        <v>1203</v>
      </c>
      <c r="L62" s="76" t="s">
        <v>39</v>
      </c>
      <c r="M62" s="508">
        <v>122</v>
      </c>
      <c r="N62" s="508" t="s">
        <v>1220</v>
      </c>
      <c r="O62" s="508">
        <v>122</v>
      </c>
      <c r="P62" s="508"/>
      <c r="Q62" s="508">
        <v>0</v>
      </c>
      <c r="R62" s="508">
        <v>999</v>
      </c>
      <c r="S62" s="508"/>
      <c r="T62" s="536">
        <v>46158</v>
      </c>
      <c r="U62" s="536">
        <v>46265</v>
      </c>
      <c r="V62" s="682"/>
      <c r="Y62" s="391">
        <f t="shared" si="0"/>
        <v>0</v>
      </c>
    </row>
    <row r="63" spans="1:25" x14ac:dyDescent="0.2">
      <c r="A63" s="79" t="s">
        <v>315</v>
      </c>
      <c r="B63" s="80" t="s">
        <v>1961</v>
      </c>
      <c r="C63" s="80" t="s">
        <v>419</v>
      </c>
      <c r="D63" s="80" t="s">
        <v>473</v>
      </c>
      <c r="E63" s="80"/>
      <c r="F63" s="80" t="s">
        <v>239</v>
      </c>
      <c r="G63" s="80" t="s">
        <v>1956</v>
      </c>
      <c r="H63" s="81" t="s">
        <v>1957</v>
      </c>
      <c r="I63" s="81" t="s">
        <v>436</v>
      </c>
      <c r="J63" s="80" t="s">
        <v>1958</v>
      </c>
      <c r="K63" s="81" t="s">
        <v>1203</v>
      </c>
      <c r="L63" s="80" t="s">
        <v>39</v>
      </c>
      <c r="M63" s="509">
        <v>122</v>
      </c>
      <c r="N63" s="509" t="s">
        <v>1220</v>
      </c>
      <c r="O63" s="509">
        <v>122</v>
      </c>
      <c r="P63" s="509"/>
      <c r="Q63" s="509">
        <v>0</v>
      </c>
      <c r="R63" s="509">
        <v>999</v>
      </c>
      <c r="S63" s="509"/>
      <c r="T63" s="541">
        <v>46158</v>
      </c>
      <c r="U63" s="541">
        <v>46265</v>
      </c>
      <c r="V63" s="683"/>
      <c r="Y63" s="391">
        <f t="shared" si="0"/>
        <v>0</v>
      </c>
    </row>
    <row r="64" spans="1:25" x14ac:dyDescent="0.2">
      <c r="A64" s="75" t="s">
        <v>486</v>
      </c>
      <c r="B64" s="76" t="s">
        <v>1960</v>
      </c>
      <c r="C64" s="76" t="s">
        <v>419</v>
      </c>
      <c r="D64" s="76" t="s">
        <v>485</v>
      </c>
      <c r="E64" s="76"/>
      <c r="F64" s="76" t="s">
        <v>235</v>
      </c>
      <c r="G64" s="76" t="s">
        <v>1956</v>
      </c>
      <c r="H64" s="77" t="s">
        <v>1957</v>
      </c>
      <c r="I64" s="77" t="s">
        <v>439</v>
      </c>
      <c r="J64" s="76" t="s">
        <v>1958</v>
      </c>
      <c r="K64" s="77" t="s">
        <v>1203</v>
      </c>
      <c r="L64" s="76" t="s">
        <v>39</v>
      </c>
      <c r="M64" s="508">
        <v>173</v>
      </c>
      <c r="N64" s="508" t="s">
        <v>1220</v>
      </c>
      <c r="O64" s="508">
        <v>173</v>
      </c>
      <c r="P64" s="508"/>
      <c r="Q64" s="508">
        <v>0</v>
      </c>
      <c r="R64" s="508">
        <v>999</v>
      </c>
      <c r="S64" s="508"/>
      <c r="T64" s="536">
        <v>46158</v>
      </c>
      <c r="U64" s="536">
        <v>46265</v>
      </c>
      <c r="V64" s="682"/>
      <c r="Y64" s="391">
        <f t="shared" si="0"/>
        <v>0</v>
      </c>
    </row>
    <row r="65" spans="1:25" x14ac:dyDescent="0.2">
      <c r="A65" s="79" t="s">
        <v>486</v>
      </c>
      <c r="B65" s="80" t="s">
        <v>1960</v>
      </c>
      <c r="C65" s="80" t="s">
        <v>419</v>
      </c>
      <c r="D65" s="80" t="s">
        <v>485</v>
      </c>
      <c r="E65" s="80"/>
      <c r="F65" s="80" t="s">
        <v>236</v>
      </c>
      <c r="G65" s="80" t="s">
        <v>1956</v>
      </c>
      <c r="H65" s="81" t="s">
        <v>1957</v>
      </c>
      <c r="I65" s="81" t="s">
        <v>438</v>
      </c>
      <c r="J65" s="80" t="s">
        <v>1958</v>
      </c>
      <c r="K65" s="81" t="s">
        <v>1203</v>
      </c>
      <c r="L65" s="80" t="s">
        <v>39</v>
      </c>
      <c r="M65" s="509">
        <v>175</v>
      </c>
      <c r="N65" s="509" t="s">
        <v>1220</v>
      </c>
      <c r="O65" s="509">
        <v>175</v>
      </c>
      <c r="P65" s="509"/>
      <c r="Q65" s="509">
        <v>0</v>
      </c>
      <c r="R65" s="509">
        <v>999</v>
      </c>
      <c r="S65" s="509"/>
      <c r="T65" s="541">
        <v>46158</v>
      </c>
      <c r="U65" s="541">
        <v>46265</v>
      </c>
      <c r="V65" s="683"/>
      <c r="Y65" s="391">
        <f t="shared" si="0"/>
        <v>0</v>
      </c>
    </row>
    <row r="66" spans="1:25" x14ac:dyDescent="0.2">
      <c r="A66" s="75" t="s">
        <v>486</v>
      </c>
      <c r="B66" s="76" t="s">
        <v>1960</v>
      </c>
      <c r="C66" s="76" t="s">
        <v>419</v>
      </c>
      <c r="D66" s="76" t="s">
        <v>485</v>
      </c>
      <c r="E66" s="76"/>
      <c r="F66" s="76" t="s">
        <v>237</v>
      </c>
      <c r="G66" s="76" t="s">
        <v>1956</v>
      </c>
      <c r="H66" s="77" t="s">
        <v>1957</v>
      </c>
      <c r="I66" s="77" t="s">
        <v>440</v>
      </c>
      <c r="J66" s="76" t="s">
        <v>1958</v>
      </c>
      <c r="K66" s="77" t="s">
        <v>1203</v>
      </c>
      <c r="L66" s="76" t="s">
        <v>39</v>
      </c>
      <c r="M66" s="508">
        <v>125</v>
      </c>
      <c r="N66" s="508" t="s">
        <v>1220</v>
      </c>
      <c r="O66" s="508">
        <v>125</v>
      </c>
      <c r="P66" s="508"/>
      <c r="Q66" s="508">
        <v>0</v>
      </c>
      <c r="R66" s="508">
        <v>999</v>
      </c>
      <c r="S66" s="508"/>
      <c r="T66" s="536">
        <v>46158</v>
      </c>
      <c r="U66" s="536">
        <v>46265</v>
      </c>
      <c r="V66" s="682"/>
      <c r="Y66" s="391">
        <f t="shared" si="0"/>
        <v>0</v>
      </c>
    </row>
    <row r="67" spans="1:25" x14ac:dyDescent="0.2">
      <c r="A67" s="79" t="s">
        <v>486</v>
      </c>
      <c r="B67" s="80" t="s">
        <v>1960</v>
      </c>
      <c r="C67" s="80" t="s">
        <v>419</v>
      </c>
      <c r="D67" s="80" t="s">
        <v>485</v>
      </c>
      <c r="E67" s="80"/>
      <c r="F67" s="80" t="s">
        <v>238</v>
      </c>
      <c r="G67" s="80" t="s">
        <v>1956</v>
      </c>
      <c r="H67" s="81" t="s">
        <v>1957</v>
      </c>
      <c r="I67" s="81" t="s">
        <v>437</v>
      </c>
      <c r="J67" s="80" t="s">
        <v>1958</v>
      </c>
      <c r="K67" s="81" t="s">
        <v>1203</v>
      </c>
      <c r="L67" s="80" t="s">
        <v>39</v>
      </c>
      <c r="M67" s="509">
        <v>116</v>
      </c>
      <c r="N67" s="509" t="s">
        <v>1220</v>
      </c>
      <c r="O67" s="509">
        <v>116</v>
      </c>
      <c r="P67" s="509"/>
      <c r="Q67" s="509">
        <v>0</v>
      </c>
      <c r="R67" s="509">
        <v>999</v>
      </c>
      <c r="S67" s="509"/>
      <c r="T67" s="541">
        <v>46158</v>
      </c>
      <c r="U67" s="541">
        <v>46265</v>
      </c>
      <c r="V67" s="683"/>
      <c r="Y67" s="391">
        <f t="shared" si="0"/>
        <v>0</v>
      </c>
    </row>
    <row r="68" spans="1:25" x14ac:dyDescent="0.2">
      <c r="A68" s="75" t="s">
        <v>486</v>
      </c>
      <c r="B68" s="76" t="s">
        <v>1960</v>
      </c>
      <c r="C68" s="76" t="s">
        <v>419</v>
      </c>
      <c r="D68" s="76" t="s">
        <v>485</v>
      </c>
      <c r="E68" s="76"/>
      <c r="F68" s="76" t="s">
        <v>239</v>
      </c>
      <c r="G68" s="76" t="s">
        <v>1956</v>
      </c>
      <c r="H68" s="77" t="s">
        <v>1957</v>
      </c>
      <c r="I68" s="77" t="s">
        <v>436</v>
      </c>
      <c r="J68" s="76" t="s">
        <v>1958</v>
      </c>
      <c r="K68" s="77" t="s">
        <v>1203</v>
      </c>
      <c r="L68" s="76" t="s">
        <v>39</v>
      </c>
      <c r="M68" s="508">
        <v>140</v>
      </c>
      <c r="N68" s="508" t="s">
        <v>1220</v>
      </c>
      <c r="O68" s="508">
        <v>140</v>
      </c>
      <c r="P68" s="508"/>
      <c r="Q68" s="508">
        <v>0</v>
      </c>
      <c r="R68" s="508">
        <v>999</v>
      </c>
      <c r="S68" s="508"/>
      <c r="T68" s="536">
        <v>46158</v>
      </c>
      <c r="U68" s="536">
        <v>46265</v>
      </c>
      <c r="V68" s="682"/>
      <c r="Y68" s="391">
        <f t="shared" ref="Y68:Y128" si="1">O68-M68</f>
        <v>0</v>
      </c>
    </row>
    <row r="69" spans="1:25" x14ac:dyDescent="0.2">
      <c r="A69" s="79" t="s">
        <v>362</v>
      </c>
      <c r="B69" s="80" t="s">
        <v>1963</v>
      </c>
      <c r="C69" s="80" t="s">
        <v>419</v>
      </c>
      <c r="D69" s="80" t="s">
        <v>43</v>
      </c>
      <c r="E69" s="80"/>
      <c r="F69" s="80" t="s">
        <v>235</v>
      </c>
      <c r="G69" s="80" t="s">
        <v>1956</v>
      </c>
      <c r="H69" s="81" t="s">
        <v>1957</v>
      </c>
      <c r="I69" s="81" t="s">
        <v>439</v>
      </c>
      <c r="J69" s="80" t="s">
        <v>1958</v>
      </c>
      <c r="K69" s="81" t="s">
        <v>1203</v>
      </c>
      <c r="L69" s="80" t="s">
        <v>39</v>
      </c>
      <c r="M69" s="509">
        <v>195</v>
      </c>
      <c r="N69" s="509" t="s">
        <v>1220</v>
      </c>
      <c r="O69" s="509">
        <v>195</v>
      </c>
      <c r="P69" s="509"/>
      <c r="Q69" s="509">
        <v>0</v>
      </c>
      <c r="R69" s="509">
        <v>999</v>
      </c>
      <c r="S69" s="509"/>
      <c r="T69" s="541">
        <v>46158</v>
      </c>
      <c r="U69" s="541">
        <v>46265</v>
      </c>
      <c r="V69" s="683"/>
      <c r="Y69" s="391">
        <f t="shared" si="1"/>
        <v>0</v>
      </c>
    </row>
    <row r="70" spans="1:25" x14ac:dyDescent="0.2">
      <c r="A70" s="75" t="s">
        <v>362</v>
      </c>
      <c r="B70" s="76" t="s">
        <v>1963</v>
      </c>
      <c r="C70" s="76" t="s">
        <v>419</v>
      </c>
      <c r="D70" s="76" t="s">
        <v>43</v>
      </c>
      <c r="E70" s="76"/>
      <c r="F70" s="76" t="s">
        <v>236</v>
      </c>
      <c r="G70" s="76" t="s">
        <v>1956</v>
      </c>
      <c r="H70" s="77" t="s">
        <v>1957</v>
      </c>
      <c r="I70" s="77" t="s">
        <v>438</v>
      </c>
      <c r="J70" s="76" t="s">
        <v>1958</v>
      </c>
      <c r="K70" s="77" t="s">
        <v>1203</v>
      </c>
      <c r="L70" s="76" t="s">
        <v>39</v>
      </c>
      <c r="M70" s="508">
        <v>173</v>
      </c>
      <c r="N70" s="508" t="s">
        <v>1220</v>
      </c>
      <c r="O70" s="508">
        <v>173</v>
      </c>
      <c r="P70" s="508"/>
      <c r="Q70" s="508">
        <v>0</v>
      </c>
      <c r="R70" s="508">
        <v>999</v>
      </c>
      <c r="S70" s="508"/>
      <c r="T70" s="536">
        <v>46158</v>
      </c>
      <c r="U70" s="536">
        <v>46265</v>
      </c>
      <c r="V70" s="682"/>
      <c r="Y70" s="391">
        <f t="shared" si="1"/>
        <v>0</v>
      </c>
    </row>
    <row r="71" spans="1:25" x14ac:dyDescent="0.2">
      <c r="A71" s="79" t="s">
        <v>362</v>
      </c>
      <c r="B71" s="80" t="s">
        <v>1963</v>
      </c>
      <c r="C71" s="80" t="s">
        <v>419</v>
      </c>
      <c r="D71" s="80" t="s">
        <v>43</v>
      </c>
      <c r="E71" s="80"/>
      <c r="F71" s="80" t="s">
        <v>237</v>
      </c>
      <c r="G71" s="80" t="s">
        <v>1956</v>
      </c>
      <c r="H71" s="81" t="s">
        <v>1957</v>
      </c>
      <c r="I71" s="81" t="s">
        <v>440</v>
      </c>
      <c r="J71" s="80" t="s">
        <v>1958</v>
      </c>
      <c r="K71" s="81" t="s">
        <v>1203</v>
      </c>
      <c r="L71" s="80" t="s">
        <v>39</v>
      </c>
      <c r="M71" s="509">
        <v>179</v>
      </c>
      <c r="N71" s="509" t="s">
        <v>1220</v>
      </c>
      <c r="O71" s="509">
        <v>179</v>
      </c>
      <c r="P71" s="509"/>
      <c r="Q71" s="509">
        <v>0</v>
      </c>
      <c r="R71" s="509">
        <v>999</v>
      </c>
      <c r="S71" s="509"/>
      <c r="T71" s="541">
        <v>46158</v>
      </c>
      <c r="U71" s="541">
        <v>46265</v>
      </c>
      <c r="V71" s="683"/>
      <c r="Y71" s="391">
        <f t="shared" si="1"/>
        <v>0</v>
      </c>
    </row>
    <row r="72" spans="1:25" x14ac:dyDescent="0.2">
      <c r="A72" s="75" t="s">
        <v>362</v>
      </c>
      <c r="B72" s="76" t="s">
        <v>1963</v>
      </c>
      <c r="C72" s="76" t="s">
        <v>419</v>
      </c>
      <c r="D72" s="76" t="s">
        <v>43</v>
      </c>
      <c r="E72" s="76"/>
      <c r="F72" s="76" t="s">
        <v>238</v>
      </c>
      <c r="G72" s="76" t="s">
        <v>1956</v>
      </c>
      <c r="H72" s="77" t="s">
        <v>1957</v>
      </c>
      <c r="I72" s="77" t="s">
        <v>437</v>
      </c>
      <c r="J72" s="76" t="s">
        <v>1958</v>
      </c>
      <c r="K72" s="77" t="s">
        <v>1203</v>
      </c>
      <c r="L72" s="76" t="s">
        <v>39</v>
      </c>
      <c r="M72" s="508">
        <v>137</v>
      </c>
      <c r="N72" s="508" t="s">
        <v>1220</v>
      </c>
      <c r="O72" s="508">
        <v>137</v>
      </c>
      <c r="P72" s="508"/>
      <c r="Q72" s="508">
        <v>0</v>
      </c>
      <c r="R72" s="508">
        <v>999</v>
      </c>
      <c r="S72" s="508"/>
      <c r="T72" s="536">
        <v>46158</v>
      </c>
      <c r="U72" s="536">
        <v>46265</v>
      </c>
      <c r="V72" s="682"/>
      <c r="Y72" s="391">
        <f t="shared" si="1"/>
        <v>0</v>
      </c>
    </row>
    <row r="73" spans="1:25" x14ac:dyDescent="0.2">
      <c r="A73" s="79" t="s">
        <v>362</v>
      </c>
      <c r="B73" s="80" t="s">
        <v>1963</v>
      </c>
      <c r="C73" s="80" t="s">
        <v>419</v>
      </c>
      <c r="D73" s="80" t="s">
        <v>43</v>
      </c>
      <c r="E73" s="80"/>
      <c r="F73" s="80" t="s">
        <v>239</v>
      </c>
      <c r="G73" s="80" t="s">
        <v>1956</v>
      </c>
      <c r="H73" s="81" t="s">
        <v>1957</v>
      </c>
      <c r="I73" s="81" t="s">
        <v>436</v>
      </c>
      <c r="J73" s="80" t="s">
        <v>1958</v>
      </c>
      <c r="K73" s="81" t="s">
        <v>1203</v>
      </c>
      <c r="L73" s="80" t="s">
        <v>39</v>
      </c>
      <c r="M73" s="509">
        <v>137</v>
      </c>
      <c r="N73" s="509" t="s">
        <v>1220</v>
      </c>
      <c r="O73" s="509">
        <v>137</v>
      </c>
      <c r="P73" s="509"/>
      <c r="Q73" s="509">
        <v>0</v>
      </c>
      <c r="R73" s="509">
        <v>999</v>
      </c>
      <c r="S73" s="509"/>
      <c r="T73" s="541">
        <v>46158</v>
      </c>
      <c r="U73" s="541">
        <v>46265</v>
      </c>
      <c r="V73" s="683"/>
      <c r="Y73" s="391">
        <f t="shared" si="1"/>
        <v>0</v>
      </c>
    </row>
    <row r="74" spans="1:25" x14ac:dyDescent="0.2">
      <c r="A74" s="75" t="s">
        <v>316</v>
      </c>
      <c r="B74" s="76" t="s">
        <v>1955</v>
      </c>
      <c r="C74" s="76" t="s">
        <v>419</v>
      </c>
      <c r="D74" s="76" t="s">
        <v>474</v>
      </c>
      <c r="E74" s="76"/>
      <c r="F74" s="76" t="s">
        <v>235</v>
      </c>
      <c r="G74" s="76" t="s">
        <v>1956</v>
      </c>
      <c r="H74" s="77" t="s">
        <v>1957</v>
      </c>
      <c r="I74" s="77" t="s">
        <v>439</v>
      </c>
      <c r="J74" s="76" t="s">
        <v>1958</v>
      </c>
      <c r="K74" s="77" t="s">
        <v>1203</v>
      </c>
      <c r="L74" s="76" t="s">
        <v>39</v>
      </c>
      <c r="M74" s="508">
        <v>90</v>
      </c>
      <c r="N74" s="508" t="s">
        <v>1220</v>
      </c>
      <c r="O74" s="508">
        <v>90</v>
      </c>
      <c r="P74" s="508"/>
      <c r="Q74" s="508">
        <v>0</v>
      </c>
      <c r="R74" s="508">
        <v>999</v>
      </c>
      <c r="S74" s="508"/>
      <c r="T74" s="536">
        <v>46158</v>
      </c>
      <c r="U74" s="536">
        <v>46265</v>
      </c>
      <c r="V74" s="682"/>
      <c r="Y74" s="391">
        <f t="shared" si="1"/>
        <v>0</v>
      </c>
    </row>
    <row r="75" spans="1:25" x14ac:dyDescent="0.2">
      <c r="A75" s="79" t="s">
        <v>316</v>
      </c>
      <c r="B75" s="80" t="s">
        <v>1955</v>
      </c>
      <c r="C75" s="80" t="s">
        <v>419</v>
      </c>
      <c r="D75" s="80" t="s">
        <v>474</v>
      </c>
      <c r="E75" s="80"/>
      <c r="F75" s="80" t="s">
        <v>236</v>
      </c>
      <c r="G75" s="80" t="s">
        <v>1956</v>
      </c>
      <c r="H75" s="81" t="s">
        <v>1957</v>
      </c>
      <c r="I75" s="81" t="s">
        <v>438</v>
      </c>
      <c r="J75" s="80" t="s">
        <v>1958</v>
      </c>
      <c r="K75" s="81" t="s">
        <v>1203</v>
      </c>
      <c r="L75" s="80" t="s">
        <v>39</v>
      </c>
      <c r="M75" s="509">
        <v>50</v>
      </c>
      <c r="N75" s="509" t="s">
        <v>1220</v>
      </c>
      <c r="O75" s="509">
        <v>50</v>
      </c>
      <c r="P75" s="509"/>
      <c r="Q75" s="509">
        <v>0</v>
      </c>
      <c r="R75" s="509">
        <v>999</v>
      </c>
      <c r="S75" s="509"/>
      <c r="T75" s="541">
        <v>46158</v>
      </c>
      <c r="U75" s="541">
        <v>46265</v>
      </c>
      <c r="V75" s="683"/>
      <c r="Y75" s="391">
        <f t="shared" si="1"/>
        <v>0</v>
      </c>
    </row>
    <row r="76" spans="1:25" x14ac:dyDescent="0.2">
      <c r="A76" s="75" t="s">
        <v>316</v>
      </c>
      <c r="B76" s="76" t="s">
        <v>1955</v>
      </c>
      <c r="C76" s="76" t="s">
        <v>419</v>
      </c>
      <c r="D76" s="76" t="s">
        <v>474</v>
      </c>
      <c r="E76" s="76"/>
      <c r="F76" s="76" t="s">
        <v>237</v>
      </c>
      <c r="G76" s="76" t="s">
        <v>1956</v>
      </c>
      <c r="H76" s="77" t="s">
        <v>1957</v>
      </c>
      <c r="I76" s="77" t="s">
        <v>440</v>
      </c>
      <c r="J76" s="76" t="s">
        <v>1958</v>
      </c>
      <c r="K76" s="77" t="s">
        <v>1203</v>
      </c>
      <c r="L76" s="76" t="s">
        <v>39</v>
      </c>
      <c r="M76" s="508">
        <v>59</v>
      </c>
      <c r="N76" s="508" t="s">
        <v>1220</v>
      </c>
      <c r="O76" s="508">
        <v>59</v>
      </c>
      <c r="P76" s="508"/>
      <c r="Q76" s="508">
        <v>0</v>
      </c>
      <c r="R76" s="508">
        <v>999</v>
      </c>
      <c r="S76" s="508"/>
      <c r="T76" s="536">
        <v>46158</v>
      </c>
      <c r="U76" s="536">
        <v>46265</v>
      </c>
      <c r="V76" s="682"/>
      <c r="Y76" s="391">
        <f t="shared" si="1"/>
        <v>0</v>
      </c>
    </row>
    <row r="77" spans="1:25" x14ac:dyDescent="0.2">
      <c r="A77" s="79" t="s">
        <v>316</v>
      </c>
      <c r="B77" s="80" t="s">
        <v>1955</v>
      </c>
      <c r="C77" s="80" t="s">
        <v>419</v>
      </c>
      <c r="D77" s="80" t="s">
        <v>474</v>
      </c>
      <c r="E77" s="80"/>
      <c r="F77" s="80" t="s">
        <v>238</v>
      </c>
      <c r="G77" s="80" t="s">
        <v>1956</v>
      </c>
      <c r="H77" s="81" t="s">
        <v>1957</v>
      </c>
      <c r="I77" s="81" t="s">
        <v>437</v>
      </c>
      <c r="J77" s="80" t="s">
        <v>1958</v>
      </c>
      <c r="K77" s="81" t="s">
        <v>1203</v>
      </c>
      <c r="L77" s="80" t="s">
        <v>39</v>
      </c>
      <c r="M77" s="509">
        <v>50</v>
      </c>
      <c r="N77" s="509" t="s">
        <v>1220</v>
      </c>
      <c r="O77" s="509">
        <v>50</v>
      </c>
      <c r="P77" s="509"/>
      <c r="Q77" s="509">
        <v>0</v>
      </c>
      <c r="R77" s="509">
        <v>999</v>
      </c>
      <c r="S77" s="509"/>
      <c r="T77" s="541">
        <v>46158</v>
      </c>
      <c r="U77" s="541">
        <v>46265</v>
      </c>
      <c r="V77" s="683"/>
      <c r="Y77" s="391">
        <f t="shared" si="1"/>
        <v>0</v>
      </c>
    </row>
    <row r="78" spans="1:25" x14ac:dyDescent="0.2">
      <c r="A78" s="75" t="s">
        <v>316</v>
      </c>
      <c r="B78" s="76" t="s">
        <v>1955</v>
      </c>
      <c r="C78" s="76" t="s">
        <v>419</v>
      </c>
      <c r="D78" s="76" t="s">
        <v>474</v>
      </c>
      <c r="E78" s="76"/>
      <c r="F78" s="76" t="s">
        <v>239</v>
      </c>
      <c r="G78" s="76" t="s">
        <v>1956</v>
      </c>
      <c r="H78" s="77" t="s">
        <v>1957</v>
      </c>
      <c r="I78" s="77" t="s">
        <v>436</v>
      </c>
      <c r="J78" s="76" t="s">
        <v>1958</v>
      </c>
      <c r="K78" s="77" t="s">
        <v>1203</v>
      </c>
      <c r="L78" s="76" t="s">
        <v>39</v>
      </c>
      <c r="M78" s="508">
        <v>50</v>
      </c>
      <c r="N78" s="508" t="s">
        <v>1220</v>
      </c>
      <c r="O78" s="508">
        <v>50</v>
      </c>
      <c r="P78" s="508"/>
      <c r="Q78" s="508">
        <v>0</v>
      </c>
      <c r="R78" s="508">
        <v>999</v>
      </c>
      <c r="S78" s="508"/>
      <c r="T78" s="536">
        <v>46158</v>
      </c>
      <c r="U78" s="536">
        <v>46265</v>
      </c>
      <c r="V78" s="682"/>
      <c r="Y78" s="391">
        <f t="shared" si="1"/>
        <v>0</v>
      </c>
    </row>
    <row r="79" spans="1:25" x14ac:dyDescent="0.2">
      <c r="A79" s="75" t="s">
        <v>317</v>
      </c>
      <c r="B79" s="76" t="s">
        <v>1955</v>
      </c>
      <c r="C79" s="76" t="s">
        <v>419</v>
      </c>
      <c r="D79" s="76" t="s">
        <v>475</v>
      </c>
      <c r="E79" s="76"/>
      <c r="F79" s="76" t="s">
        <v>235</v>
      </c>
      <c r="G79" s="76" t="s">
        <v>1956</v>
      </c>
      <c r="H79" s="77" t="s">
        <v>1957</v>
      </c>
      <c r="I79" s="77" t="s">
        <v>439</v>
      </c>
      <c r="J79" s="76" t="s">
        <v>1958</v>
      </c>
      <c r="K79" s="77" t="s">
        <v>1203</v>
      </c>
      <c r="L79" s="76" t="s">
        <v>39</v>
      </c>
      <c r="M79" s="509">
        <v>160</v>
      </c>
      <c r="N79" s="509" t="s">
        <v>1220</v>
      </c>
      <c r="O79" s="509">
        <v>160</v>
      </c>
      <c r="P79" s="509"/>
      <c r="Q79" s="509">
        <v>0</v>
      </c>
      <c r="R79" s="509">
        <v>999</v>
      </c>
      <c r="S79" s="509"/>
      <c r="T79" s="541">
        <v>46158</v>
      </c>
      <c r="U79" s="541">
        <v>46265</v>
      </c>
      <c r="V79" s="683"/>
      <c r="Y79" s="391">
        <f t="shared" si="1"/>
        <v>0</v>
      </c>
    </row>
    <row r="80" spans="1:25" x14ac:dyDescent="0.2">
      <c r="A80" s="79" t="s">
        <v>317</v>
      </c>
      <c r="B80" s="80" t="s">
        <v>1955</v>
      </c>
      <c r="C80" s="80" t="s">
        <v>419</v>
      </c>
      <c r="D80" s="80" t="s">
        <v>475</v>
      </c>
      <c r="E80" s="80"/>
      <c r="F80" s="80" t="s">
        <v>236</v>
      </c>
      <c r="G80" s="80" t="s">
        <v>1956</v>
      </c>
      <c r="H80" s="81" t="s">
        <v>1957</v>
      </c>
      <c r="I80" s="81" t="s">
        <v>438</v>
      </c>
      <c r="J80" s="80" t="s">
        <v>1958</v>
      </c>
      <c r="K80" s="81" t="s">
        <v>1203</v>
      </c>
      <c r="L80" s="80" t="s">
        <v>39</v>
      </c>
      <c r="M80" s="508">
        <v>114</v>
      </c>
      <c r="N80" s="508" t="s">
        <v>1220</v>
      </c>
      <c r="O80" s="508">
        <v>114</v>
      </c>
      <c r="P80" s="508"/>
      <c r="Q80" s="508">
        <v>0</v>
      </c>
      <c r="R80" s="508">
        <v>999</v>
      </c>
      <c r="S80" s="508"/>
      <c r="T80" s="536">
        <v>46158</v>
      </c>
      <c r="U80" s="536">
        <v>46265</v>
      </c>
      <c r="V80" s="682"/>
      <c r="Y80" s="391">
        <f t="shared" si="1"/>
        <v>0</v>
      </c>
    </row>
    <row r="81" spans="1:25" x14ac:dyDescent="0.2">
      <c r="A81" s="75" t="s">
        <v>317</v>
      </c>
      <c r="B81" s="76" t="s">
        <v>1955</v>
      </c>
      <c r="C81" s="76" t="s">
        <v>419</v>
      </c>
      <c r="D81" s="76" t="s">
        <v>475</v>
      </c>
      <c r="E81" s="76"/>
      <c r="F81" s="76" t="s">
        <v>237</v>
      </c>
      <c r="G81" s="76" t="s">
        <v>1956</v>
      </c>
      <c r="H81" s="77" t="s">
        <v>1957</v>
      </c>
      <c r="I81" s="77" t="s">
        <v>440</v>
      </c>
      <c r="J81" s="76" t="s">
        <v>1958</v>
      </c>
      <c r="K81" s="77" t="s">
        <v>1203</v>
      </c>
      <c r="L81" s="76" t="s">
        <v>39</v>
      </c>
      <c r="M81" s="509">
        <v>125</v>
      </c>
      <c r="N81" s="509" t="s">
        <v>1220</v>
      </c>
      <c r="O81" s="509">
        <v>125</v>
      </c>
      <c r="P81" s="509"/>
      <c r="Q81" s="509">
        <v>0</v>
      </c>
      <c r="R81" s="509">
        <v>999</v>
      </c>
      <c r="S81" s="509"/>
      <c r="T81" s="541">
        <v>46158</v>
      </c>
      <c r="U81" s="541">
        <v>46265</v>
      </c>
      <c r="V81" s="683"/>
      <c r="Y81" s="391">
        <f t="shared" si="1"/>
        <v>0</v>
      </c>
    </row>
    <row r="82" spans="1:25" x14ac:dyDescent="0.2">
      <c r="A82" s="79" t="s">
        <v>317</v>
      </c>
      <c r="B82" s="80" t="s">
        <v>1955</v>
      </c>
      <c r="C82" s="80" t="s">
        <v>419</v>
      </c>
      <c r="D82" s="80" t="s">
        <v>475</v>
      </c>
      <c r="E82" s="80"/>
      <c r="F82" s="80" t="s">
        <v>238</v>
      </c>
      <c r="G82" s="80" t="s">
        <v>1956</v>
      </c>
      <c r="H82" s="81" t="s">
        <v>1957</v>
      </c>
      <c r="I82" s="81" t="s">
        <v>437</v>
      </c>
      <c r="J82" s="80" t="s">
        <v>1958</v>
      </c>
      <c r="K82" s="81" t="s">
        <v>1203</v>
      </c>
      <c r="L82" s="80" t="s">
        <v>39</v>
      </c>
      <c r="M82" s="508">
        <v>114</v>
      </c>
      <c r="N82" s="508" t="s">
        <v>1220</v>
      </c>
      <c r="O82" s="508">
        <v>114</v>
      </c>
      <c r="P82" s="508"/>
      <c r="Q82" s="508">
        <v>0</v>
      </c>
      <c r="R82" s="508">
        <v>999</v>
      </c>
      <c r="S82" s="508"/>
      <c r="T82" s="536">
        <v>46158</v>
      </c>
      <c r="U82" s="536">
        <v>46265</v>
      </c>
      <c r="V82" s="682"/>
      <c r="Y82" s="391">
        <f t="shared" si="1"/>
        <v>0</v>
      </c>
    </row>
    <row r="83" spans="1:25" x14ac:dyDescent="0.2">
      <c r="A83" s="75" t="s">
        <v>317</v>
      </c>
      <c r="B83" s="76" t="s">
        <v>1955</v>
      </c>
      <c r="C83" s="76" t="s">
        <v>419</v>
      </c>
      <c r="D83" s="76" t="s">
        <v>475</v>
      </c>
      <c r="E83" s="76"/>
      <c r="F83" s="76" t="s">
        <v>239</v>
      </c>
      <c r="G83" s="76" t="s">
        <v>1956</v>
      </c>
      <c r="H83" s="77" t="s">
        <v>1957</v>
      </c>
      <c r="I83" s="77" t="s">
        <v>436</v>
      </c>
      <c r="J83" s="76" t="s">
        <v>1958</v>
      </c>
      <c r="K83" s="77" t="s">
        <v>1203</v>
      </c>
      <c r="L83" s="76" t="s">
        <v>39</v>
      </c>
      <c r="M83" s="509">
        <v>112</v>
      </c>
      <c r="N83" s="509" t="s">
        <v>1220</v>
      </c>
      <c r="O83" s="509">
        <v>112</v>
      </c>
      <c r="P83" s="509"/>
      <c r="Q83" s="509">
        <v>0</v>
      </c>
      <c r="R83" s="509">
        <v>999</v>
      </c>
      <c r="S83" s="509"/>
      <c r="T83" s="541">
        <v>46158</v>
      </c>
      <c r="U83" s="541">
        <v>46265</v>
      </c>
      <c r="V83" s="683"/>
      <c r="Y83" s="391">
        <f t="shared" si="1"/>
        <v>0</v>
      </c>
    </row>
    <row r="84" spans="1:25" x14ac:dyDescent="0.2">
      <c r="A84" s="79" t="s">
        <v>1186</v>
      </c>
      <c r="B84" s="80" t="s">
        <v>1960</v>
      </c>
      <c r="C84" s="80" t="s">
        <v>419</v>
      </c>
      <c r="D84" s="80" t="s">
        <v>1185</v>
      </c>
      <c r="E84" s="80"/>
      <c r="F84" s="80" t="s">
        <v>235</v>
      </c>
      <c r="G84" s="80" t="s">
        <v>1956</v>
      </c>
      <c r="H84" s="81" t="s">
        <v>1957</v>
      </c>
      <c r="I84" s="81" t="s">
        <v>439</v>
      </c>
      <c r="J84" s="80" t="s">
        <v>1958</v>
      </c>
      <c r="K84" s="81" t="s">
        <v>1203</v>
      </c>
      <c r="L84" s="80" t="s">
        <v>39</v>
      </c>
      <c r="M84" s="508">
        <v>173</v>
      </c>
      <c r="N84" s="508" t="s">
        <v>1220</v>
      </c>
      <c r="O84" s="508">
        <v>173</v>
      </c>
      <c r="P84" s="508"/>
      <c r="Q84" s="508">
        <v>0</v>
      </c>
      <c r="R84" s="508">
        <v>999</v>
      </c>
      <c r="S84" s="508"/>
      <c r="T84" s="536">
        <v>46158</v>
      </c>
      <c r="U84" s="536">
        <v>46265</v>
      </c>
      <c r="V84" s="682"/>
      <c r="Y84" s="391">
        <f t="shared" si="1"/>
        <v>0</v>
      </c>
    </row>
    <row r="85" spans="1:25" x14ac:dyDescent="0.2">
      <c r="A85" s="75" t="s">
        <v>1186</v>
      </c>
      <c r="B85" s="76" t="s">
        <v>1960</v>
      </c>
      <c r="C85" s="76" t="s">
        <v>419</v>
      </c>
      <c r="D85" s="76" t="s">
        <v>1185</v>
      </c>
      <c r="E85" s="76"/>
      <c r="F85" s="76" t="s">
        <v>236</v>
      </c>
      <c r="G85" s="76" t="s">
        <v>1956</v>
      </c>
      <c r="H85" s="77" t="s">
        <v>1957</v>
      </c>
      <c r="I85" s="77" t="s">
        <v>438</v>
      </c>
      <c r="J85" s="76" t="s">
        <v>1958</v>
      </c>
      <c r="K85" s="77" t="s">
        <v>1203</v>
      </c>
      <c r="L85" s="76" t="s">
        <v>39</v>
      </c>
      <c r="M85" s="509">
        <v>101</v>
      </c>
      <c r="N85" s="509" t="s">
        <v>1220</v>
      </c>
      <c r="O85" s="509">
        <v>101</v>
      </c>
      <c r="P85" s="509"/>
      <c r="Q85" s="509">
        <v>0</v>
      </c>
      <c r="R85" s="509">
        <v>999</v>
      </c>
      <c r="S85" s="509"/>
      <c r="T85" s="541">
        <v>46158</v>
      </c>
      <c r="U85" s="541">
        <v>46265</v>
      </c>
      <c r="V85" s="683"/>
      <c r="Y85" s="391">
        <f t="shared" si="1"/>
        <v>0</v>
      </c>
    </row>
    <row r="86" spans="1:25" x14ac:dyDescent="0.2">
      <c r="A86" s="79" t="s">
        <v>1186</v>
      </c>
      <c r="B86" s="80" t="s">
        <v>1960</v>
      </c>
      <c r="C86" s="80" t="s">
        <v>419</v>
      </c>
      <c r="D86" s="80" t="s">
        <v>1185</v>
      </c>
      <c r="E86" s="80"/>
      <c r="F86" s="80" t="s">
        <v>237</v>
      </c>
      <c r="G86" s="80" t="s">
        <v>1956</v>
      </c>
      <c r="H86" s="81" t="s">
        <v>1957</v>
      </c>
      <c r="I86" s="81" t="s">
        <v>440</v>
      </c>
      <c r="J86" s="80" t="s">
        <v>1958</v>
      </c>
      <c r="K86" s="81" t="s">
        <v>1203</v>
      </c>
      <c r="L86" s="80" t="s">
        <v>39</v>
      </c>
      <c r="M86" s="508">
        <v>116</v>
      </c>
      <c r="N86" s="508" t="s">
        <v>1220</v>
      </c>
      <c r="O86" s="508">
        <v>116</v>
      </c>
      <c r="P86" s="508"/>
      <c r="Q86" s="508">
        <v>0</v>
      </c>
      <c r="R86" s="508">
        <v>999</v>
      </c>
      <c r="S86" s="508"/>
      <c r="T86" s="536">
        <v>46158</v>
      </c>
      <c r="U86" s="536">
        <v>46265</v>
      </c>
      <c r="V86" s="682"/>
      <c r="Y86" s="391">
        <f t="shared" si="1"/>
        <v>0</v>
      </c>
    </row>
    <row r="87" spans="1:25" x14ac:dyDescent="0.2">
      <c r="A87" s="75" t="s">
        <v>1186</v>
      </c>
      <c r="B87" s="76" t="s">
        <v>1960</v>
      </c>
      <c r="C87" s="76" t="s">
        <v>419</v>
      </c>
      <c r="D87" s="76" t="s">
        <v>1185</v>
      </c>
      <c r="E87" s="76"/>
      <c r="F87" s="76" t="s">
        <v>238</v>
      </c>
      <c r="G87" s="76" t="s">
        <v>1956</v>
      </c>
      <c r="H87" s="77" t="s">
        <v>1957</v>
      </c>
      <c r="I87" s="77" t="s">
        <v>437</v>
      </c>
      <c r="J87" s="76" t="s">
        <v>1958</v>
      </c>
      <c r="K87" s="77" t="s">
        <v>1203</v>
      </c>
      <c r="L87" s="76" t="s">
        <v>39</v>
      </c>
      <c r="M87" s="509">
        <v>104</v>
      </c>
      <c r="N87" s="509" t="s">
        <v>1220</v>
      </c>
      <c r="O87" s="509">
        <v>104</v>
      </c>
      <c r="P87" s="509"/>
      <c r="Q87" s="509">
        <v>0</v>
      </c>
      <c r="R87" s="509">
        <v>999</v>
      </c>
      <c r="S87" s="509"/>
      <c r="T87" s="541">
        <v>46158</v>
      </c>
      <c r="U87" s="541">
        <v>46265</v>
      </c>
      <c r="V87" s="683"/>
      <c r="Y87" s="391">
        <f t="shared" si="1"/>
        <v>0</v>
      </c>
    </row>
    <row r="88" spans="1:25" x14ac:dyDescent="0.2">
      <c r="A88" s="79" t="s">
        <v>1186</v>
      </c>
      <c r="B88" s="80" t="s">
        <v>1960</v>
      </c>
      <c r="C88" s="80" t="s">
        <v>419</v>
      </c>
      <c r="D88" s="80" t="s">
        <v>1185</v>
      </c>
      <c r="E88" s="80"/>
      <c r="F88" s="80" t="s">
        <v>239</v>
      </c>
      <c r="G88" s="80" t="s">
        <v>1956</v>
      </c>
      <c r="H88" s="81" t="s">
        <v>1957</v>
      </c>
      <c r="I88" s="81" t="s">
        <v>436</v>
      </c>
      <c r="J88" s="80" t="s">
        <v>1958</v>
      </c>
      <c r="K88" s="81" t="s">
        <v>1203</v>
      </c>
      <c r="L88" s="80" t="s">
        <v>39</v>
      </c>
      <c r="M88" s="508">
        <v>100</v>
      </c>
      <c r="N88" s="508" t="s">
        <v>1220</v>
      </c>
      <c r="O88" s="508">
        <v>100</v>
      </c>
      <c r="P88" s="508"/>
      <c r="Q88" s="508">
        <v>0</v>
      </c>
      <c r="R88" s="508">
        <v>999</v>
      </c>
      <c r="S88" s="508"/>
      <c r="T88" s="536">
        <v>46158</v>
      </c>
      <c r="U88" s="536">
        <v>46265</v>
      </c>
      <c r="V88" s="682"/>
      <c r="Y88" s="391">
        <f t="shared" si="1"/>
        <v>0</v>
      </c>
    </row>
    <row r="89" spans="1:25" x14ac:dyDescent="0.2">
      <c r="A89" s="84" t="s">
        <v>1966</v>
      </c>
      <c r="B89" s="80" t="s">
        <v>1960</v>
      </c>
      <c r="C89" s="80" t="s">
        <v>419</v>
      </c>
      <c r="D89" s="80" t="s">
        <v>488</v>
      </c>
      <c r="E89" s="80"/>
      <c r="F89" s="80" t="s">
        <v>235</v>
      </c>
      <c r="G89" s="80" t="s">
        <v>1956</v>
      </c>
      <c r="H89" s="81" t="s">
        <v>1957</v>
      </c>
      <c r="I89" s="81" t="s">
        <v>439</v>
      </c>
      <c r="J89" s="80" t="s">
        <v>1958</v>
      </c>
      <c r="K89" s="81" t="s">
        <v>1203</v>
      </c>
      <c r="L89" s="80" t="s">
        <v>39</v>
      </c>
      <c r="M89" s="509">
        <v>190</v>
      </c>
      <c r="N89" s="509" t="s">
        <v>1220</v>
      </c>
      <c r="O89" s="509">
        <v>190</v>
      </c>
      <c r="P89" s="509"/>
      <c r="Q89" s="509">
        <v>0</v>
      </c>
      <c r="R89" s="509">
        <v>999</v>
      </c>
      <c r="S89" s="509"/>
      <c r="T89" s="541">
        <v>46158</v>
      </c>
      <c r="U89" s="541">
        <v>46265</v>
      </c>
      <c r="V89" s="683"/>
      <c r="Y89" s="391">
        <f t="shared" si="1"/>
        <v>0</v>
      </c>
    </row>
    <row r="90" spans="1:25" x14ac:dyDescent="0.2">
      <c r="A90" s="84" t="s">
        <v>1966</v>
      </c>
      <c r="B90" s="76" t="s">
        <v>1960</v>
      </c>
      <c r="C90" s="76" t="s">
        <v>419</v>
      </c>
      <c r="D90" s="76" t="s">
        <v>488</v>
      </c>
      <c r="E90" s="76"/>
      <c r="F90" s="76" t="s">
        <v>236</v>
      </c>
      <c r="G90" s="76" t="s">
        <v>1956</v>
      </c>
      <c r="H90" s="77" t="s">
        <v>1957</v>
      </c>
      <c r="I90" s="77" t="s">
        <v>438</v>
      </c>
      <c r="J90" s="76" t="s">
        <v>1958</v>
      </c>
      <c r="K90" s="77" t="s">
        <v>1203</v>
      </c>
      <c r="L90" s="76" t="s">
        <v>39</v>
      </c>
      <c r="M90" s="508">
        <v>124</v>
      </c>
      <c r="N90" s="508" t="s">
        <v>1220</v>
      </c>
      <c r="O90" s="508">
        <v>124</v>
      </c>
      <c r="P90" s="508"/>
      <c r="Q90" s="508">
        <v>0</v>
      </c>
      <c r="R90" s="508">
        <v>999</v>
      </c>
      <c r="S90" s="508"/>
      <c r="T90" s="536">
        <v>46158</v>
      </c>
      <c r="U90" s="536">
        <v>46265</v>
      </c>
      <c r="V90" s="682"/>
      <c r="Y90" s="391">
        <f t="shared" si="1"/>
        <v>0</v>
      </c>
    </row>
    <row r="91" spans="1:25" x14ac:dyDescent="0.2">
      <c r="A91" s="84" t="s">
        <v>1966</v>
      </c>
      <c r="B91" s="80" t="s">
        <v>1960</v>
      </c>
      <c r="C91" s="80" t="s">
        <v>419</v>
      </c>
      <c r="D91" s="80" t="s">
        <v>488</v>
      </c>
      <c r="E91" s="80"/>
      <c r="F91" s="80" t="s">
        <v>237</v>
      </c>
      <c r="G91" s="80" t="s">
        <v>1956</v>
      </c>
      <c r="H91" s="81" t="s">
        <v>1957</v>
      </c>
      <c r="I91" s="81" t="s">
        <v>440</v>
      </c>
      <c r="J91" s="80" t="s">
        <v>1958</v>
      </c>
      <c r="K91" s="81" t="s">
        <v>1203</v>
      </c>
      <c r="L91" s="80" t="s">
        <v>39</v>
      </c>
      <c r="M91" s="509">
        <v>138</v>
      </c>
      <c r="N91" s="509" t="s">
        <v>1220</v>
      </c>
      <c r="O91" s="509">
        <v>138</v>
      </c>
      <c r="P91" s="509"/>
      <c r="Q91" s="509">
        <v>0</v>
      </c>
      <c r="R91" s="509">
        <v>999</v>
      </c>
      <c r="S91" s="509"/>
      <c r="T91" s="541">
        <v>46158</v>
      </c>
      <c r="U91" s="541">
        <v>46265</v>
      </c>
      <c r="V91" s="683"/>
      <c r="Y91" s="391">
        <f t="shared" si="1"/>
        <v>0</v>
      </c>
    </row>
    <row r="92" spans="1:25" x14ac:dyDescent="0.2">
      <c r="A92" s="84" t="s">
        <v>1966</v>
      </c>
      <c r="B92" s="76" t="s">
        <v>1960</v>
      </c>
      <c r="C92" s="76" t="s">
        <v>419</v>
      </c>
      <c r="D92" s="76" t="s">
        <v>488</v>
      </c>
      <c r="E92" s="76"/>
      <c r="F92" s="76" t="s">
        <v>238</v>
      </c>
      <c r="G92" s="76" t="s">
        <v>1956</v>
      </c>
      <c r="H92" s="77" t="s">
        <v>1957</v>
      </c>
      <c r="I92" s="77" t="s">
        <v>437</v>
      </c>
      <c r="J92" s="76" t="s">
        <v>1958</v>
      </c>
      <c r="K92" s="77" t="s">
        <v>1203</v>
      </c>
      <c r="L92" s="76" t="s">
        <v>39</v>
      </c>
      <c r="M92" s="508">
        <v>110</v>
      </c>
      <c r="N92" s="508" t="s">
        <v>1220</v>
      </c>
      <c r="O92" s="508">
        <v>110</v>
      </c>
      <c r="P92" s="508"/>
      <c r="Q92" s="508">
        <v>0</v>
      </c>
      <c r="R92" s="508">
        <v>999</v>
      </c>
      <c r="S92" s="508"/>
      <c r="T92" s="536">
        <v>46158</v>
      </c>
      <c r="U92" s="536">
        <v>46265</v>
      </c>
      <c r="V92" s="682"/>
      <c r="Y92" s="391">
        <f t="shared" si="1"/>
        <v>0</v>
      </c>
    </row>
    <row r="93" spans="1:25" x14ac:dyDescent="0.2">
      <c r="A93" s="84" t="s">
        <v>1966</v>
      </c>
      <c r="B93" s="80" t="s">
        <v>1960</v>
      </c>
      <c r="C93" s="80" t="s">
        <v>419</v>
      </c>
      <c r="D93" s="80" t="s">
        <v>488</v>
      </c>
      <c r="E93" s="80"/>
      <c r="F93" s="80" t="s">
        <v>239</v>
      </c>
      <c r="G93" s="80" t="s">
        <v>1956</v>
      </c>
      <c r="H93" s="81" t="s">
        <v>1957</v>
      </c>
      <c r="I93" s="81" t="s">
        <v>436</v>
      </c>
      <c r="J93" s="80" t="s">
        <v>1958</v>
      </c>
      <c r="K93" s="81" t="s">
        <v>1203</v>
      </c>
      <c r="L93" s="80" t="s">
        <v>39</v>
      </c>
      <c r="M93" s="509">
        <v>110</v>
      </c>
      <c r="N93" s="509" t="s">
        <v>1220</v>
      </c>
      <c r="O93" s="509">
        <v>110</v>
      </c>
      <c r="P93" s="509"/>
      <c r="Q93" s="509">
        <v>0</v>
      </c>
      <c r="R93" s="509">
        <v>999</v>
      </c>
      <c r="S93" s="509"/>
      <c r="T93" s="541">
        <v>46158</v>
      </c>
      <c r="U93" s="541">
        <v>46265</v>
      </c>
      <c r="V93" s="683"/>
      <c r="Y93" s="391">
        <f t="shared" si="1"/>
        <v>0</v>
      </c>
    </row>
    <row r="94" spans="1:25" x14ac:dyDescent="0.2">
      <c r="A94" s="85" t="s">
        <v>1970</v>
      </c>
      <c r="B94" s="76" t="s">
        <v>1961</v>
      </c>
      <c r="C94" s="76" t="s">
        <v>419</v>
      </c>
      <c r="D94" s="76" t="s">
        <v>476</v>
      </c>
      <c r="E94" s="76"/>
      <c r="F94" s="76" t="s">
        <v>235</v>
      </c>
      <c r="G94" s="76" t="s">
        <v>1956</v>
      </c>
      <c r="H94" s="77" t="s">
        <v>1957</v>
      </c>
      <c r="I94" s="77" t="s">
        <v>439</v>
      </c>
      <c r="J94" s="76" t="s">
        <v>1958</v>
      </c>
      <c r="K94" s="77" t="s">
        <v>1203</v>
      </c>
      <c r="L94" s="76" t="s">
        <v>39</v>
      </c>
      <c r="M94" s="548">
        <v>197</v>
      </c>
      <c r="N94" s="508" t="s">
        <v>1220</v>
      </c>
      <c r="O94" s="548">
        <v>197</v>
      </c>
      <c r="P94" s="508"/>
      <c r="Q94" s="508">
        <v>0</v>
      </c>
      <c r="R94" s="508">
        <v>999</v>
      </c>
      <c r="S94" s="508"/>
      <c r="T94" s="536">
        <v>45292</v>
      </c>
      <c r="U94" s="536">
        <v>46081</v>
      </c>
      <c r="V94" s="78"/>
      <c r="W94" s="144" t="s">
        <v>2255</v>
      </c>
      <c r="Y94" s="391">
        <f t="shared" si="1"/>
        <v>0</v>
      </c>
    </row>
    <row r="95" spans="1:25" x14ac:dyDescent="0.2">
      <c r="A95" s="85" t="s">
        <v>1970</v>
      </c>
      <c r="B95" s="80" t="s">
        <v>1961</v>
      </c>
      <c r="C95" s="80" t="s">
        <v>419</v>
      </c>
      <c r="D95" s="80" t="s">
        <v>476</v>
      </c>
      <c r="E95" s="80"/>
      <c r="F95" s="80" t="s">
        <v>236</v>
      </c>
      <c r="G95" s="80" t="s">
        <v>1956</v>
      </c>
      <c r="H95" s="81" t="s">
        <v>1957</v>
      </c>
      <c r="I95" s="81" t="s">
        <v>438</v>
      </c>
      <c r="J95" s="80" t="s">
        <v>1958</v>
      </c>
      <c r="K95" s="81" t="s">
        <v>1203</v>
      </c>
      <c r="L95" s="80" t="s">
        <v>39</v>
      </c>
      <c r="M95" s="549">
        <v>171</v>
      </c>
      <c r="N95" s="509" t="s">
        <v>1220</v>
      </c>
      <c r="O95" s="549">
        <v>171</v>
      </c>
      <c r="P95" s="509"/>
      <c r="Q95" s="509">
        <v>0</v>
      </c>
      <c r="R95" s="509">
        <v>999</v>
      </c>
      <c r="S95" s="509"/>
      <c r="T95" s="541">
        <v>45408</v>
      </c>
      <c r="U95" s="541">
        <v>46081</v>
      </c>
      <c r="V95" s="82"/>
      <c r="W95" s="144" t="s">
        <v>2255</v>
      </c>
      <c r="Y95" s="391">
        <f t="shared" si="1"/>
        <v>0</v>
      </c>
    </row>
    <row r="96" spans="1:25" x14ac:dyDescent="0.2">
      <c r="A96" s="85" t="s">
        <v>1970</v>
      </c>
      <c r="B96" s="76" t="s">
        <v>1961</v>
      </c>
      <c r="C96" s="76" t="s">
        <v>419</v>
      </c>
      <c r="D96" s="76" t="s">
        <v>476</v>
      </c>
      <c r="E96" s="76"/>
      <c r="F96" s="76" t="s">
        <v>237</v>
      </c>
      <c r="G96" s="76" t="s">
        <v>1956</v>
      </c>
      <c r="H96" s="77" t="s">
        <v>1957</v>
      </c>
      <c r="I96" s="77" t="s">
        <v>440</v>
      </c>
      <c r="J96" s="76" t="s">
        <v>1958</v>
      </c>
      <c r="K96" s="77" t="s">
        <v>1203</v>
      </c>
      <c r="L96" s="76" t="s">
        <v>39</v>
      </c>
      <c r="M96" s="548">
        <v>128</v>
      </c>
      <c r="N96" s="508" t="s">
        <v>1220</v>
      </c>
      <c r="O96" s="548">
        <v>128</v>
      </c>
      <c r="P96" s="508"/>
      <c r="Q96" s="508">
        <v>0</v>
      </c>
      <c r="R96" s="508">
        <v>999</v>
      </c>
      <c r="S96" s="508"/>
      <c r="T96" s="536">
        <v>45292</v>
      </c>
      <c r="U96" s="536">
        <v>46081</v>
      </c>
      <c r="V96" s="78"/>
      <c r="W96" s="144" t="s">
        <v>2255</v>
      </c>
      <c r="Y96" s="391">
        <f t="shared" si="1"/>
        <v>0</v>
      </c>
    </row>
    <row r="97" spans="1:25" x14ac:dyDescent="0.2">
      <c r="A97" s="85" t="s">
        <v>1970</v>
      </c>
      <c r="B97" s="80" t="s">
        <v>1961</v>
      </c>
      <c r="C97" s="80" t="s">
        <v>419</v>
      </c>
      <c r="D97" s="80" t="s">
        <v>476</v>
      </c>
      <c r="E97" s="80"/>
      <c r="F97" s="80" t="s">
        <v>238</v>
      </c>
      <c r="G97" s="80" t="s">
        <v>1956</v>
      </c>
      <c r="H97" s="81" t="s">
        <v>1957</v>
      </c>
      <c r="I97" s="81" t="s">
        <v>437</v>
      </c>
      <c r="J97" s="80" t="s">
        <v>1958</v>
      </c>
      <c r="K97" s="81" t="s">
        <v>1203</v>
      </c>
      <c r="L97" s="80" t="s">
        <v>39</v>
      </c>
      <c r="M97" s="549">
        <v>149</v>
      </c>
      <c r="N97" s="509" t="s">
        <v>1220</v>
      </c>
      <c r="O97" s="549">
        <v>149</v>
      </c>
      <c r="P97" s="509"/>
      <c r="Q97" s="509">
        <v>0</v>
      </c>
      <c r="R97" s="509">
        <v>999</v>
      </c>
      <c r="S97" s="509"/>
      <c r="T97" s="541">
        <v>45408</v>
      </c>
      <c r="U97" s="541">
        <v>46081</v>
      </c>
      <c r="V97" s="82"/>
      <c r="W97" s="144" t="s">
        <v>2255</v>
      </c>
      <c r="Y97" s="391">
        <f t="shared" si="1"/>
        <v>0</v>
      </c>
    </row>
    <row r="98" spans="1:25" x14ac:dyDescent="0.2">
      <c r="A98" s="85" t="s">
        <v>1970</v>
      </c>
      <c r="B98" s="76" t="s">
        <v>1961</v>
      </c>
      <c r="C98" s="76" t="s">
        <v>419</v>
      </c>
      <c r="D98" s="76" t="s">
        <v>476</v>
      </c>
      <c r="E98" s="76"/>
      <c r="F98" s="76" t="s">
        <v>239</v>
      </c>
      <c r="G98" s="76" t="s">
        <v>1956</v>
      </c>
      <c r="H98" s="77" t="s">
        <v>1957</v>
      </c>
      <c r="I98" s="77" t="s">
        <v>436</v>
      </c>
      <c r="J98" s="76" t="s">
        <v>1958</v>
      </c>
      <c r="K98" s="77" t="s">
        <v>1203</v>
      </c>
      <c r="L98" s="76" t="s">
        <v>39</v>
      </c>
      <c r="M98" s="548">
        <v>149</v>
      </c>
      <c r="N98" s="508" t="s">
        <v>1220</v>
      </c>
      <c r="O98" s="548">
        <v>149</v>
      </c>
      <c r="P98" s="508"/>
      <c r="Q98" s="508">
        <v>0</v>
      </c>
      <c r="R98" s="508">
        <v>999</v>
      </c>
      <c r="S98" s="508"/>
      <c r="T98" s="536">
        <v>45408</v>
      </c>
      <c r="U98" s="536">
        <v>46081</v>
      </c>
      <c r="V98" s="78"/>
      <c r="W98" s="144" t="s">
        <v>2255</v>
      </c>
      <c r="Y98" s="391">
        <f t="shared" si="1"/>
        <v>0</v>
      </c>
    </row>
    <row r="99" spans="1:25" x14ac:dyDescent="0.2">
      <c r="A99" s="79" t="s">
        <v>319</v>
      </c>
      <c r="B99" s="80" t="s">
        <v>1959</v>
      </c>
      <c r="C99" s="80" t="s">
        <v>419</v>
      </c>
      <c r="D99" s="80" t="s">
        <v>44</v>
      </c>
      <c r="E99" s="80"/>
      <c r="F99" s="80" t="s">
        <v>235</v>
      </c>
      <c r="G99" s="80" t="s">
        <v>1956</v>
      </c>
      <c r="H99" s="81" t="s">
        <v>1957</v>
      </c>
      <c r="I99" s="81" t="s">
        <v>439</v>
      </c>
      <c r="J99" s="80" t="s">
        <v>1958</v>
      </c>
      <c r="K99" s="81" t="s">
        <v>1203</v>
      </c>
      <c r="L99" s="80" t="s">
        <v>39</v>
      </c>
      <c r="M99" s="508">
        <v>129</v>
      </c>
      <c r="N99" s="508" t="s">
        <v>1220</v>
      </c>
      <c r="O99" s="508">
        <v>129</v>
      </c>
      <c r="P99" s="508"/>
      <c r="Q99" s="508">
        <v>0</v>
      </c>
      <c r="R99" s="508">
        <v>999</v>
      </c>
      <c r="S99" s="508"/>
      <c r="T99" s="536">
        <v>46158</v>
      </c>
      <c r="U99" s="536">
        <v>46265</v>
      </c>
      <c r="V99" s="682"/>
      <c r="Y99" s="391">
        <f t="shared" si="1"/>
        <v>0</v>
      </c>
    </row>
    <row r="100" spans="1:25" x14ac:dyDescent="0.2">
      <c r="A100" s="75" t="s">
        <v>319</v>
      </c>
      <c r="B100" s="76" t="s">
        <v>1959</v>
      </c>
      <c r="C100" s="76" t="s">
        <v>419</v>
      </c>
      <c r="D100" s="76" t="s">
        <v>44</v>
      </c>
      <c r="E100" s="76"/>
      <c r="F100" s="76" t="s">
        <v>236</v>
      </c>
      <c r="G100" s="76" t="s">
        <v>1956</v>
      </c>
      <c r="H100" s="77" t="s">
        <v>1957</v>
      </c>
      <c r="I100" s="77" t="s">
        <v>438</v>
      </c>
      <c r="J100" s="76" t="s">
        <v>1958</v>
      </c>
      <c r="K100" s="77" t="s">
        <v>1203</v>
      </c>
      <c r="L100" s="76" t="s">
        <v>39</v>
      </c>
      <c r="M100" s="509">
        <v>60</v>
      </c>
      <c r="N100" s="509" t="s">
        <v>1220</v>
      </c>
      <c r="O100" s="509">
        <v>60</v>
      </c>
      <c r="P100" s="509"/>
      <c r="Q100" s="509">
        <v>0</v>
      </c>
      <c r="R100" s="509">
        <v>999</v>
      </c>
      <c r="S100" s="509"/>
      <c r="T100" s="541">
        <v>46158</v>
      </c>
      <c r="U100" s="541">
        <v>46265</v>
      </c>
      <c r="V100" s="683"/>
      <c r="Y100" s="391">
        <f t="shared" si="1"/>
        <v>0</v>
      </c>
    </row>
    <row r="101" spans="1:25" x14ac:dyDescent="0.2">
      <c r="A101" s="79" t="s">
        <v>319</v>
      </c>
      <c r="B101" s="80" t="s">
        <v>1959</v>
      </c>
      <c r="C101" s="80" t="s">
        <v>419</v>
      </c>
      <c r="D101" s="80" t="s">
        <v>44</v>
      </c>
      <c r="E101" s="80"/>
      <c r="F101" s="80" t="s">
        <v>237</v>
      </c>
      <c r="G101" s="80" t="s">
        <v>1956</v>
      </c>
      <c r="H101" s="81" t="s">
        <v>1957</v>
      </c>
      <c r="I101" s="81" t="s">
        <v>440</v>
      </c>
      <c r="J101" s="80" t="s">
        <v>1958</v>
      </c>
      <c r="K101" s="81" t="s">
        <v>1203</v>
      </c>
      <c r="L101" s="80" t="s">
        <v>39</v>
      </c>
      <c r="M101" s="508">
        <v>95</v>
      </c>
      <c r="N101" s="508" t="s">
        <v>1220</v>
      </c>
      <c r="O101" s="508">
        <v>95</v>
      </c>
      <c r="P101" s="508"/>
      <c r="Q101" s="508">
        <v>0</v>
      </c>
      <c r="R101" s="508">
        <v>999</v>
      </c>
      <c r="S101" s="508"/>
      <c r="T101" s="536">
        <v>46158</v>
      </c>
      <c r="U101" s="536">
        <v>46265</v>
      </c>
      <c r="V101" s="682"/>
      <c r="Y101" s="391">
        <f t="shared" si="1"/>
        <v>0</v>
      </c>
    </row>
    <row r="102" spans="1:25" x14ac:dyDescent="0.2">
      <c r="A102" s="75" t="s">
        <v>319</v>
      </c>
      <c r="B102" s="76" t="s">
        <v>1959</v>
      </c>
      <c r="C102" s="76" t="s">
        <v>419</v>
      </c>
      <c r="D102" s="76" t="s">
        <v>44</v>
      </c>
      <c r="E102" s="76"/>
      <c r="F102" s="76" t="s">
        <v>238</v>
      </c>
      <c r="G102" s="76" t="s">
        <v>1956</v>
      </c>
      <c r="H102" s="77" t="s">
        <v>1957</v>
      </c>
      <c r="I102" s="77" t="s">
        <v>437</v>
      </c>
      <c r="J102" s="76" t="s">
        <v>1958</v>
      </c>
      <c r="K102" s="77" t="s">
        <v>1203</v>
      </c>
      <c r="L102" s="76" t="s">
        <v>39</v>
      </c>
      <c r="M102" s="509">
        <v>60</v>
      </c>
      <c r="N102" s="509" t="s">
        <v>1220</v>
      </c>
      <c r="O102" s="509">
        <v>60</v>
      </c>
      <c r="P102" s="509"/>
      <c r="Q102" s="509">
        <v>0</v>
      </c>
      <c r="R102" s="509">
        <v>999</v>
      </c>
      <c r="S102" s="509"/>
      <c r="T102" s="541">
        <v>46158</v>
      </c>
      <c r="U102" s="541">
        <v>46265</v>
      </c>
      <c r="V102" s="683"/>
      <c r="Y102" s="391">
        <f t="shared" si="1"/>
        <v>0</v>
      </c>
    </row>
    <row r="103" spans="1:25" x14ac:dyDescent="0.2">
      <c r="A103" s="79" t="s">
        <v>319</v>
      </c>
      <c r="B103" s="80" t="s">
        <v>1959</v>
      </c>
      <c r="C103" s="80" t="s">
        <v>419</v>
      </c>
      <c r="D103" s="80" t="s">
        <v>44</v>
      </c>
      <c r="E103" s="80"/>
      <c r="F103" s="80" t="s">
        <v>239</v>
      </c>
      <c r="G103" s="80" t="s">
        <v>1956</v>
      </c>
      <c r="H103" s="81" t="s">
        <v>1957</v>
      </c>
      <c r="I103" s="81" t="s">
        <v>436</v>
      </c>
      <c r="J103" s="80" t="s">
        <v>1958</v>
      </c>
      <c r="K103" s="81" t="s">
        <v>1203</v>
      </c>
      <c r="L103" s="80" t="s">
        <v>39</v>
      </c>
      <c r="M103" s="508">
        <v>60</v>
      </c>
      <c r="N103" s="508" t="s">
        <v>1220</v>
      </c>
      <c r="O103" s="508">
        <v>60</v>
      </c>
      <c r="P103" s="508"/>
      <c r="Q103" s="508">
        <v>0</v>
      </c>
      <c r="R103" s="508">
        <v>999</v>
      </c>
      <c r="S103" s="508"/>
      <c r="T103" s="536">
        <v>46158</v>
      </c>
      <c r="U103" s="536">
        <v>46265</v>
      </c>
      <c r="V103" s="682"/>
      <c r="Y103" s="391">
        <f t="shared" si="1"/>
        <v>0</v>
      </c>
    </row>
    <row r="104" spans="1:25" x14ac:dyDescent="0.2">
      <c r="A104" s="85" t="s">
        <v>1967</v>
      </c>
      <c r="B104" s="76" t="s">
        <v>1959</v>
      </c>
      <c r="C104" s="76" t="s">
        <v>419</v>
      </c>
      <c r="D104" s="76" t="s">
        <v>477</v>
      </c>
      <c r="E104" s="76"/>
      <c r="F104" s="76" t="s">
        <v>235</v>
      </c>
      <c r="G104" s="76" t="s">
        <v>1956</v>
      </c>
      <c r="H104" s="77" t="s">
        <v>1957</v>
      </c>
      <c r="I104" s="77" t="s">
        <v>439</v>
      </c>
      <c r="J104" s="76" t="s">
        <v>1958</v>
      </c>
      <c r="K104" s="77" t="s">
        <v>1203</v>
      </c>
      <c r="L104" s="76" t="s">
        <v>39</v>
      </c>
      <c r="M104" s="509">
        <v>204</v>
      </c>
      <c r="N104" s="509" t="s">
        <v>1220</v>
      </c>
      <c r="O104" s="509">
        <v>204</v>
      </c>
      <c r="P104" s="509"/>
      <c r="Q104" s="509">
        <v>0</v>
      </c>
      <c r="R104" s="509">
        <v>999</v>
      </c>
      <c r="S104" s="509"/>
      <c r="T104" s="541">
        <v>46158</v>
      </c>
      <c r="U104" s="541">
        <v>46265</v>
      </c>
      <c r="V104" s="683"/>
      <c r="Y104" s="391">
        <f t="shared" si="1"/>
        <v>0</v>
      </c>
    </row>
    <row r="105" spans="1:25" x14ac:dyDescent="0.2">
      <c r="A105" s="85" t="s">
        <v>1967</v>
      </c>
      <c r="B105" s="80" t="s">
        <v>1959</v>
      </c>
      <c r="C105" s="80" t="s">
        <v>419</v>
      </c>
      <c r="D105" s="80" t="s">
        <v>477</v>
      </c>
      <c r="E105" s="80"/>
      <c r="F105" s="80" t="s">
        <v>236</v>
      </c>
      <c r="G105" s="80" t="s">
        <v>1956</v>
      </c>
      <c r="H105" s="81" t="s">
        <v>1957</v>
      </c>
      <c r="I105" s="81" t="s">
        <v>438</v>
      </c>
      <c r="J105" s="80" t="s">
        <v>1958</v>
      </c>
      <c r="K105" s="81" t="s">
        <v>1203</v>
      </c>
      <c r="L105" s="80" t="s">
        <v>39</v>
      </c>
      <c r="M105" s="508">
        <v>132</v>
      </c>
      <c r="N105" s="508" t="s">
        <v>1220</v>
      </c>
      <c r="O105" s="508">
        <v>132</v>
      </c>
      <c r="P105" s="508"/>
      <c r="Q105" s="508">
        <v>0</v>
      </c>
      <c r="R105" s="508">
        <v>999</v>
      </c>
      <c r="S105" s="508"/>
      <c r="T105" s="536">
        <v>46158</v>
      </c>
      <c r="U105" s="536">
        <v>46265</v>
      </c>
      <c r="V105" s="682"/>
      <c r="Y105" s="391">
        <f t="shared" si="1"/>
        <v>0</v>
      </c>
    </row>
    <row r="106" spans="1:25" x14ac:dyDescent="0.2">
      <c r="A106" s="85" t="s">
        <v>1967</v>
      </c>
      <c r="B106" s="76" t="s">
        <v>1959</v>
      </c>
      <c r="C106" s="76" t="s">
        <v>419</v>
      </c>
      <c r="D106" s="76" t="s">
        <v>477</v>
      </c>
      <c r="E106" s="76"/>
      <c r="F106" s="76" t="s">
        <v>237</v>
      </c>
      <c r="G106" s="76" t="s">
        <v>1956</v>
      </c>
      <c r="H106" s="77" t="s">
        <v>1957</v>
      </c>
      <c r="I106" s="77" t="s">
        <v>440</v>
      </c>
      <c r="J106" s="76" t="s">
        <v>1958</v>
      </c>
      <c r="K106" s="77" t="s">
        <v>1203</v>
      </c>
      <c r="L106" s="76" t="s">
        <v>39</v>
      </c>
      <c r="M106" s="509">
        <v>160</v>
      </c>
      <c r="N106" s="509" t="s">
        <v>1220</v>
      </c>
      <c r="O106" s="509">
        <v>160</v>
      </c>
      <c r="P106" s="509"/>
      <c r="Q106" s="509">
        <v>0</v>
      </c>
      <c r="R106" s="509">
        <v>999</v>
      </c>
      <c r="S106" s="509"/>
      <c r="T106" s="541">
        <v>46158</v>
      </c>
      <c r="U106" s="541">
        <v>46265</v>
      </c>
      <c r="V106" s="683"/>
      <c r="Y106" s="391">
        <f t="shared" si="1"/>
        <v>0</v>
      </c>
    </row>
    <row r="107" spans="1:25" x14ac:dyDescent="0.2">
      <c r="A107" s="85" t="s">
        <v>1967</v>
      </c>
      <c r="B107" s="80" t="s">
        <v>1959</v>
      </c>
      <c r="C107" s="80" t="s">
        <v>419</v>
      </c>
      <c r="D107" s="80" t="s">
        <v>477</v>
      </c>
      <c r="E107" s="80"/>
      <c r="F107" s="80" t="s">
        <v>238</v>
      </c>
      <c r="G107" s="80" t="s">
        <v>1956</v>
      </c>
      <c r="H107" s="81" t="s">
        <v>1957</v>
      </c>
      <c r="I107" s="81" t="s">
        <v>437</v>
      </c>
      <c r="J107" s="80" t="s">
        <v>1958</v>
      </c>
      <c r="K107" s="81" t="s">
        <v>1203</v>
      </c>
      <c r="L107" s="80" t="s">
        <v>39</v>
      </c>
      <c r="M107" s="508">
        <v>119</v>
      </c>
      <c r="N107" s="508" t="s">
        <v>1220</v>
      </c>
      <c r="O107" s="508">
        <v>119</v>
      </c>
      <c r="P107" s="508"/>
      <c r="Q107" s="508">
        <v>0</v>
      </c>
      <c r="R107" s="508">
        <v>999</v>
      </c>
      <c r="S107" s="508"/>
      <c r="T107" s="536">
        <v>46158</v>
      </c>
      <c r="U107" s="536">
        <v>46265</v>
      </c>
      <c r="V107" s="682"/>
      <c r="Y107" s="391">
        <f t="shared" si="1"/>
        <v>0</v>
      </c>
    </row>
    <row r="108" spans="1:25" x14ac:dyDescent="0.2">
      <c r="A108" s="85" t="s">
        <v>1967</v>
      </c>
      <c r="B108" s="76" t="s">
        <v>1959</v>
      </c>
      <c r="C108" s="76" t="s">
        <v>419</v>
      </c>
      <c r="D108" s="76" t="s">
        <v>477</v>
      </c>
      <c r="E108" s="76"/>
      <c r="F108" s="76" t="s">
        <v>239</v>
      </c>
      <c r="G108" s="76" t="s">
        <v>1956</v>
      </c>
      <c r="H108" s="77" t="s">
        <v>1957</v>
      </c>
      <c r="I108" s="77" t="s">
        <v>436</v>
      </c>
      <c r="J108" s="76" t="s">
        <v>1958</v>
      </c>
      <c r="K108" s="77" t="s">
        <v>1203</v>
      </c>
      <c r="L108" s="76" t="s">
        <v>39</v>
      </c>
      <c r="M108" s="509">
        <v>119</v>
      </c>
      <c r="N108" s="509" t="s">
        <v>1220</v>
      </c>
      <c r="O108" s="509">
        <v>119</v>
      </c>
      <c r="P108" s="509"/>
      <c r="Q108" s="509">
        <v>0</v>
      </c>
      <c r="R108" s="509">
        <v>999</v>
      </c>
      <c r="S108" s="509"/>
      <c r="T108" s="541">
        <v>46158</v>
      </c>
      <c r="U108" s="541">
        <v>46265</v>
      </c>
      <c r="V108" s="683"/>
      <c r="Y108" s="391">
        <f t="shared" si="1"/>
        <v>0</v>
      </c>
    </row>
    <row r="109" spans="1:25" x14ac:dyDescent="0.2">
      <c r="A109" s="85" t="s">
        <v>1968</v>
      </c>
      <c r="B109" s="76" t="s">
        <v>1959</v>
      </c>
      <c r="C109" s="76" t="s">
        <v>419</v>
      </c>
      <c r="D109" s="76" t="s">
        <v>478</v>
      </c>
      <c r="E109" s="76"/>
      <c r="F109" s="76" t="s">
        <v>235</v>
      </c>
      <c r="G109" s="76" t="s">
        <v>1956</v>
      </c>
      <c r="H109" s="77" t="s">
        <v>1957</v>
      </c>
      <c r="I109" s="77" t="s">
        <v>439</v>
      </c>
      <c r="J109" s="76" t="s">
        <v>1958</v>
      </c>
      <c r="K109" s="77" t="s">
        <v>1203</v>
      </c>
      <c r="L109" s="76" t="s">
        <v>39</v>
      </c>
      <c r="M109" s="508">
        <v>163</v>
      </c>
      <c r="N109" s="508" t="s">
        <v>1220</v>
      </c>
      <c r="O109" s="508">
        <v>163</v>
      </c>
      <c r="P109" s="508"/>
      <c r="Q109" s="508">
        <v>0</v>
      </c>
      <c r="R109" s="508">
        <v>999</v>
      </c>
      <c r="S109" s="508"/>
      <c r="T109" s="536">
        <v>46158</v>
      </c>
      <c r="U109" s="536">
        <v>46265</v>
      </c>
      <c r="V109" s="682"/>
      <c r="Y109" s="391">
        <f t="shared" si="1"/>
        <v>0</v>
      </c>
    </row>
    <row r="110" spans="1:25" x14ac:dyDescent="0.2">
      <c r="A110" s="85" t="s">
        <v>1968</v>
      </c>
      <c r="B110" s="80" t="s">
        <v>1959</v>
      </c>
      <c r="C110" s="80" t="s">
        <v>419</v>
      </c>
      <c r="D110" s="80" t="s">
        <v>478</v>
      </c>
      <c r="E110" s="80"/>
      <c r="F110" s="80" t="s">
        <v>236</v>
      </c>
      <c r="G110" s="80" t="s">
        <v>1956</v>
      </c>
      <c r="H110" s="81" t="s">
        <v>1957</v>
      </c>
      <c r="I110" s="81" t="s">
        <v>438</v>
      </c>
      <c r="J110" s="80" t="s">
        <v>1958</v>
      </c>
      <c r="K110" s="81" t="s">
        <v>1203</v>
      </c>
      <c r="L110" s="80" t="s">
        <v>39</v>
      </c>
      <c r="M110" s="509">
        <v>135</v>
      </c>
      <c r="N110" s="509" t="s">
        <v>1220</v>
      </c>
      <c r="O110" s="509">
        <v>135</v>
      </c>
      <c r="P110" s="509"/>
      <c r="Q110" s="509">
        <v>0</v>
      </c>
      <c r="R110" s="509">
        <v>999</v>
      </c>
      <c r="S110" s="509"/>
      <c r="T110" s="541">
        <v>46158</v>
      </c>
      <c r="U110" s="541">
        <v>46265</v>
      </c>
      <c r="V110" s="683"/>
      <c r="Y110" s="391">
        <f t="shared" si="1"/>
        <v>0</v>
      </c>
    </row>
    <row r="111" spans="1:25" x14ac:dyDescent="0.2">
      <c r="A111" s="85" t="s">
        <v>1968</v>
      </c>
      <c r="B111" s="76" t="s">
        <v>1959</v>
      </c>
      <c r="C111" s="76" t="s">
        <v>419</v>
      </c>
      <c r="D111" s="76" t="s">
        <v>478</v>
      </c>
      <c r="E111" s="76"/>
      <c r="F111" s="76" t="s">
        <v>237</v>
      </c>
      <c r="G111" s="76" t="s">
        <v>1956</v>
      </c>
      <c r="H111" s="77" t="s">
        <v>1957</v>
      </c>
      <c r="I111" s="77" t="s">
        <v>440</v>
      </c>
      <c r="J111" s="76" t="s">
        <v>1958</v>
      </c>
      <c r="K111" s="77" t="s">
        <v>1203</v>
      </c>
      <c r="L111" s="76" t="s">
        <v>39</v>
      </c>
      <c r="M111" s="508">
        <v>114</v>
      </c>
      <c r="N111" s="508" t="s">
        <v>1220</v>
      </c>
      <c r="O111" s="508">
        <v>114</v>
      </c>
      <c r="P111" s="508"/>
      <c r="Q111" s="508">
        <v>0</v>
      </c>
      <c r="R111" s="508">
        <v>999</v>
      </c>
      <c r="S111" s="508"/>
      <c r="T111" s="536">
        <v>46158</v>
      </c>
      <c r="U111" s="536">
        <v>46265</v>
      </c>
      <c r="V111" s="682"/>
      <c r="Y111" s="391">
        <f t="shared" si="1"/>
        <v>0</v>
      </c>
    </row>
    <row r="112" spans="1:25" x14ac:dyDescent="0.2">
      <c r="A112" s="85" t="s">
        <v>1968</v>
      </c>
      <c r="B112" s="80" t="s">
        <v>1959</v>
      </c>
      <c r="C112" s="80" t="s">
        <v>419</v>
      </c>
      <c r="D112" s="80" t="s">
        <v>478</v>
      </c>
      <c r="E112" s="80"/>
      <c r="F112" s="80" t="s">
        <v>238</v>
      </c>
      <c r="G112" s="80" t="s">
        <v>1956</v>
      </c>
      <c r="H112" s="81" t="s">
        <v>1957</v>
      </c>
      <c r="I112" s="81" t="s">
        <v>437</v>
      </c>
      <c r="J112" s="80" t="s">
        <v>1958</v>
      </c>
      <c r="K112" s="81" t="s">
        <v>1203</v>
      </c>
      <c r="L112" s="80" t="s">
        <v>39</v>
      </c>
      <c r="M112" s="509">
        <v>116</v>
      </c>
      <c r="N112" s="509" t="s">
        <v>1220</v>
      </c>
      <c r="O112" s="509">
        <v>116</v>
      </c>
      <c r="P112" s="509"/>
      <c r="Q112" s="509">
        <v>0</v>
      </c>
      <c r="R112" s="509">
        <v>999</v>
      </c>
      <c r="S112" s="509"/>
      <c r="T112" s="541">
        <v>46158</v>
      </c>
      <c r="U112" s="541">
        <v>46265</v>
      </c>
      <c r="V112" s="683"/>
      <c r="Y112" s="391">
        <f t="shared" si="1"/>
        <v>0</v>
      </c>
    </row>
    <row r="113" spans="1:25" x14ac:dyDescent="0.2">
      <c r="A113" s="85" t="s">
        <v>1968</v>
      </c>
      <c r="B113" s="76" t="s">
        <v>1959</v>
      </c>
      <c r="C113" s="76" t="s">
        <v>419</v>
      </c>
      <c r="D113" s="76" t="s">
        <v>478</v>
      </c>
      <c r="E113" s="76"/>
      <c r="F113" s="76" t="s">
        <v>239</v>
      </c>
      <c r="G113" s="76" t="s">
        <v>1956</v>
      </c>
      <c r="H113" s="77" t="s">
        <v>1957</v>
      </c>
      <c r="I113" s="77" t="s">
        <v>436</v>
      </c>
      <c r="J113" s="76" t="s">
        <v>1958</v>
      </c>
      <c r="K113" s="77" t="s">
        <v>1203</v>
      </c>
      <c r="L113" s="76" t="s">
        <v>39</v>
      </c>
      <c r="M113" s="508">
        <v>116</v>
      </c>
      <c r="N113" s="508" t="s">
        <v>1220</v>
      </c>
      <c r="O113" s="508">
        <v>116</v>
      </c>
      <c r="P113" s="508"/>
      <c r="Q113" s="508">
        <v>0</v>
      </c>
      <c r="R113" s="508">
        <v>999</v>
      </c>
      <c r="S113" s="508"/>
      <c r="T113" s="536">
        <v>46158</v>
      </c>
      <c r="U113" s="536">
        <v>46265</v>
      </c>
      <c r="V113" s="682"/>
      <c r="Y113" s="391">
        <f t="shared" si="1"/>
        <v>0</v>
      </c>
    </row>
    <row r="114" spans="1:25" x14ac:dyDescent="0.2">
      <c r="A114" s="79" t="s">
        <v>322</v>
      </c>
      <c r="B114" s="80" t="s">
        <v>1964</v>
      </c>
      <c r="C114" s="80" t="s">
        <v>419</v>
      </c>
      <c r="D114" s="80" t="s">
        <v>479</v>
      </c>
      <c r="E114" s="80"/>
      <c r="F114" s="80" t="s">
        <v>235</v>
      </c>
      <c r="G114" s="80" t="s">
        <v>1956</v>
      </c>
      <c r="H114" s="81" t="s">
        <v>1957</v>
      </c>
      <c r="I114" s="81" t="s">
        <v>439</v>
      </c>
      <c r="J114" s="80" t="s">
        <v>1958</v>
      </c>
      <c r="K114" s="81" t="s">
        <v>1203</v>
      </c>
      <c r="L114" s="80" t="s">
        <v>39</v>
      </c>
      <c r="M114" s="509">
        <v>171</v>
      </c>
      <c r="N114" s="509" t="s">
        <v>1220</v>
      </c>
      <c r="O114" s="509">
        <v>171</v>
      </c>
      <c r="P114" s="509"/>
      <c r="Q114" s="509">
        <v>0</v>
      </c>
      <c r="R114" s="509">
        <v>999</v>
      </c>
      <c r="S114" s="509"/>
      <c r="T114" s="541">
        <v>46158</v>
      </c>
      <c r="U114" s="541">
        <v>46265</v>
      </c>
      <c r="V114" s="683"/>
      <c r="Y114" s="391">
        <f t="shared" si="1"/>
        <v>0</v>
      </c>
    </row>
    <row r="115" spans="1:25" x14ac:dyDescent="0.2">
      <c r="A115" s="75" t="s">
        <v>322</v>
      </c>
      <c r="B115" s="76" t="s">
        <v>1964</v>
      </c>
      <c r="C115" s="76" t="s">
        <v>419</v>
      </c>
      <c r="D115" s="76" t="s">
        <v>479</v>
      </c>
      <c r="E115" s="76"/>
      <c r="F115" s="76" t="s">
        <v>236</v>
      </c>
      <c r="G115" s="76" t="s">
        <v>1956</v>
      </c>
      <c r="H115" s="77" t="s">
        <v>1957</v>
      </c>
      <c r="I115" s="77" t="s">
        <v>438</v>
      </c>
      <c r="J115" s="76" t="s">
        <v>1958</v>
      </c>
      <c r="K115" s="77" t="s">
        <v>1203</v>
      </c>
      <c r="L115" s="76" t="s">
        <v>39</v>
      </c>
      <c r="M115" s="508">
        <v>144</v>
      </c>
      <c r="N115" s="508" t="s">
        <v>1220</v>
      </c>
      <c r="O115" s="508">
        <v>144</v>
      </c>
      <c r="P115" s="508"/>
      <c r="Q115" s="508">
        <v>0</v>
      </c>
      <c r="R115" s="508">
        <v>999</v>
      </c>
      <c r="S115" s="508"/>
      <c r="T115" s="536">
        <v>46158</v>
      </c>
      <c r="U115" s="536">
        <v>46265</v>
      </c>
      <c r="V115" s="682"/>
      <c r="Y115" s="391">
        <f t="shared" si="1"/>
        <v>0</v>
      </c>
    </row>
    <row r="116" spans="1:25" x14ac:dyDescent="0.2">
      <c r="A116" s="79" t="s">
        <v>322</v>
      </c>
      <c r="B116" s="80" t="s">
        <v>1964</v>
      </c>
      <c r="C116" s="80" t="s">
        <v>419</v>
      </c>
      <c r="D116" s="80" t="s">
        <v>479</v>
      </c>
      <c r="E116" s="80"/>
      <c r="F116" s="80" t="s">
        <v>237</v>
      </c>
      <c r="G116" s="80" t="s">
        <v>1956</v>
      </c>
      <c r="H116" s="81" t="s">
        <v>1957</v>
      </c>
      <c r="I116" s="81" t="s">
        <v>440</v>
      </c>
      <c r="J116" s="80" t="s">
        <v>1958</v>
      </c>
      <c r="K116" s="81" t="s">
        <v>1203</v>
      </c>
      <c r="L116" s="80" t="s">
        <v>39</v>
      </c>
      <c r="M116" s="509">
        <v>94</v>
      </c>
      <c r="N116" s="509" t="s">
        <v>1220</v>
      </c>
      <c r="O116" s="509">
        <v>94</v>
      </c>
      <c r="P116" s="509"/>
      <c r="Q116" s="509">
        <v>0</v>
      </c>
      <c r="R116" s="509">
        <v>999</v>
      </c>
      <c r="S116" s="509"/>
      <c r="T116" s="541">
        <v>46158</v>
      </c>
      <c r="U116" s="541">
        <v>46265</v>
      </c>
      <c r="V116" s="683"/>
      <c r="Y116" s="391">
        <f t="shared" si="1"/>
        <v>0</v>
      </c>
    </row>
    <row r="117" spans="1:25" x14ac:dyDescent="0.2">
      <c r="A117" s="75" t="s">
        <v>322</v>
      </c>
      <c r="B117" s="76" t="s">
        <v>1964</v>
      </c>
      <c r="C117" s="76" t="s">
        <v>419</v>
      </c>
      <c r="D117" s="76" t="s">
        <v>479</v>
      </c>
      <c r="E117" s="76"/>
      <c r="F117" s="76" t="s">
        <v>238</v>
      </c>
      <c r="G117" s="76" t="s">
        <v>1956</v>
      </c>
      <c r="H117" s="77" t="s">
        <v>1957</v>
      </c>
      <c r="I117" s="77" t="s">
        <v>437</v>
      </c>
      <c r="J117" s="76" t="s">
        <v>1958</v>
      </c>
      <c r="K117" s="77" t="s">
        <v>1203</v>
      </c>
      <c r="L117" s="76" t="s">
        <v>39</v>
      </c>
      <c r="M117" s="508">
        <v>129</v>
      </c>
      <c r="N117" s="508" t="s">
        <v>1220</v>
      </c>
      <c r="O117" s="508">
        <v>129</v>
      </c>
      <c r="P117" s="508"/>
      <c r="Q117" s="508">
        <v>0</v>
      </c>
      <c r="R117" s="508">
        <v>999</v>
      </c>
      <c r="S117" s="508"/>
      <c r="T117" s="536">
        <v>46158</v>
      </c>
      <c r="U117" s="536">
        <v>46265</v>
      </c>
      <c r="V117" s="682"/>
      <c r="Y117" s="391">
        <f t="shared" si="1"/>
        <v>0</v>
      </c>
    </row>
    <row r="118" spans="1:25" x14ac:dyDescent="0.2">
      <c r="A118" s="79" t="s">
        <v>322</v>
      </c>
      <c r="B118" s="80" t="s">
        <v>1964</v>
      </c>
      <c r="C118" s="80" t="s">
        <v>419</v>
      </c>
      <c r="D118" s="80" t="s">
        <v>479</v>
      </c>
      <c r="E118" s="80"/>
      <c r="F118" s="80" t="s">
        <v>239</v>
      </c>
      <c r="G118" s="80" t="s">
        <v>1956</v>
      </c>
      <c r="H118" s="81" t="s">
        <v>1957</v>
      </c>
      <c r="I118" s="81" t="s">
        <v>436</v>
      </c>
      <c r="J118" s="80" t="s">
        <v>1958</v>
      </c>
      <c r="K118" s="81" t="s">
        <v>1203</v>
      </c>
      <c r="L118" s="80" t="s">
        <v>39</v>
      </c>
      <c r="M118" s="509">
        <v>129</v>
      </c>
      <c r="N118" s="509" t="s">
        <v>1220</v>
      </c>
      <c r="O118" s="509">
        <v>129</v>
      </c>
      <c r="P118" s="509"/>
      <c r="Q118" s="509">
        <v>0</v>
      </c>
      <c r="R118" s="509">
        <v>999</v>
      </c>
      <c r="S118" s="509"/>
      <c r="T118" s="541">
        <v>46158</v>
      </c>
      <c r="U118" s="541">
        <v>46265</v>
      </c>
      <c r="V118" s="683"/>
      <c r="Y118" s="391">
        <f t="shared" si="1"/>
        <v>0</v>
      </c>
    </row>
    <row r="119" spans="1:25" x14ac:dyDescent="0.2">
      <c r="A119" s="75" t="s">
        <v>323</v>
      </c>
      <c r="B119" s="76" t="s">
        <v>1963</v>
      </c>
      <c r="C119" s="76" t="s">
        <v>419</v>
      </c>
      <c r="D119" s="76" t="s">
        <v>40</v>
      </c>
      <c r="E119" s="76"/>
      <c r="F119" s="76" t="s">
        <v>235</v>
      </c>
      <c r="G119" s="76" t="s">
        <v>1956</v>
      </c>
      <c r="H119" s="77" t="s">
        <v>1957</v>
      </c>
      <c r="I119" s="77" t="s">
        <v>439</v>
      </c>
      <c r="J119" s="76" t="s">
        <v>1958</v>
      </c>
      <c r="K119" s="77" t="s">
        <v>1203</v>
      </c>
      <c r="L119" s="76" t="s">
        <v>39</v>
      </c>
      <c r="M119" s="508">
        <v>116</v>
      </c>
      <c r="N119" s="508" t="s">
        <v>1220</v>
      </c>
      <c r="O119" s="508">
        <v>116</v>
      </c>
      <c r="P119" s="508"/>
      <c r="Q119" s="508">
        <v>0</v>
      </c>
      <c r="R119" s="508">
        <v>999</v>
      </c>
      <c r="S119" s="508"/>
      <c r="T119" s="536">
        <v>46158</v>
      </c>
      <c r="U119" s="536">
        <v>46265</v>
      </c>
      <c r="V119" s="682"/>
      <c r="Y119" s="391">
        <f t="shared" si="1"/>
        <v>0</v>
      </c>
    </row>
    <row r="120" spans="1:25" x14ac:dyDescent="0.2">
      <c r="A120" s="79" t="s">
        <v>323</v>
      </c>
      <c r="B120" s="80" t="s">
        <v>1963</v>
      </c>
      <c r="C120" s="80" t="s">
        <v>419</v>
      </c>
      <c r="D120" s="80" t="s">
        <v>40</v>
      </c>
      <c r="E120" s="80"/>
      <c r="F120" s="80" t="s">
        <v>236</v>
      </c>
      <c r="G120" s="80" t="s">
        <v>1956</v>
      </c>
      <c r="H120" s="81" t="s">
        <v>1957</v>
      </c>
      <c r="I120" s="81" t="s">
        <v>438</v>
      </c>
      <c r="J120" s="80" t="s">
        <v>1958</v>
      </c>
      <c r="K120" s="81" t="s">
        <v>1203</v>
      </c>
      <c r="L120" s="80" t="s">
        <v>39</v>
      </c>
      <c r="M120" s="509">
        <v>101</v>
      </c>
      <c r="N120" s="509" t="s">
        <v>1220</v>
      </c>
      <c r="O120" s="509">
        <v>101</v>
      </c>
      <c r="P120" s="509"/>
      <c r="Q120" s="509">
        <v>0</v>
      </c>
      <c r="R120" s="509">
        <v>999</v>
      </c>
      <c r="S120" s="509"/>
      <c r="T120" s="541">
        <v>46158</v>
      </c>
      <c r="U120" s="541">
        <v>46265</v>
      </c>
      <c r="V120" s="683"/>
      <c r="Y120" s="391">
        <f t="shared" si="1"/>
        <v>0</v>
      </c>
    </row>
    <row r="121" spans="1:25" x14ac:dyDescent="0.2">
      <c r="A121" s="75" t="s">
        <v>323</v>
      </c>
      <c r="B121" s="76" t="s">
        <v>1963</v>
      </c>
      <c r="C121" s="76" t="s">
        <v>419</v>
      </c>
      <c r="D121" s="76" t="s">
        <v>40</v>
      </c>
      <c r="E121" s="76"/>
      <c r="F121" s="76" t="s">
        <v>237</v>
      </c>
      <c r="G121" s="76" t="s">
        <v>1956</v>
      </c>
      <c r="H121" s="77" t="s">
        <v>1957</v>
      </c>
      <c r="I121" s="77" t="s">
        <v>440</v>
      </c>
      <c r="J121" s="76" t="s">
        <v>1958</v>
      </c>
      <c r="K121" s="77" t="s">
        <v>1203</v>
      </c>
      <c r="L121" s="76" t="s">
        <v>39</v>
      </c>
      <c r="M121" s="508">
        <v>73</v>
      </c>
      <c r="N121" s="508" t="s">
        <v>1220</v>
      </c>
      <c r="O121" s="508">
        <v>73</v>
      </c>
      <c r="P121" s="508"/>
      <c r="Q121" s="508">
        <v>0</v>
      </c>
      <c r="R121" s="508">
        <v>999</v>
      </c>
      <c r="S121" s="508"/>
      <c r="T121" s="536">
        <v>46158</v>
      </c>
      <c r="U121" s="536">
        <v>46265</v>
      </c>
      <c r="V121" s="682"/>
      <c r="Y121" s="391">
        <f t="shared" si="1"/>
        <v>0</v>
      </c>
    </row>
    <row r="122" spans="1:25" x14ac:dyDescent="0.2">
      <c r="A122" s="79" t="s">
        <v>323</v>
      </c>
      <c r="B122" s="80" t="s">
        <v>1963</v>
      </c>
      <c r="C122" s="80" t="s">
        <v>419</v>
      </c>
      <c r="D122" s="80" t="s">
        <v>40</v>
      </c>
      <c r="E122" s="80"/>
      <c r="F122" s="80" t="s">
        <v>238</v>
      </c>
      <c r="G122" s="80" t="s">
        <v>1956</v>
      </c>
      <c r="H122" s="81" t="s">
        <v>1957</v>
      </c>
      <c r="I122" s="81" t="s">
        <v>437</v>
      </c>
      <c r="J122" s="80" t="s">
        <v>1958</v>
      </c>
      <c r="K122" s="81" t="s">
        <v>1203</v>
      </c>
      <c r="L122" s="80" t="s">
        <v>39</v>
      </c>
      <c r="M122" s="509">
        <v>88</v>
      </c>
      <c r="N122" s="509" t="s">
        <v>1220</v>
      </c>
      <c r="O122" s="509">
        <v>88</v>
      </c>
      <c r="P122" s="509"/>
      <c r="Q122" s="509">
        <v>0</v>
      </c>
      <c r="R122" s="509">
        <v>999</v>
      </c>
      <c r="S122" s="509"/>
      <c r="T122" s="541">
        <v>46158</v>
      </c>
      <c r="U122" s="541">
        <v>46265</v>
      </c>
      <c r="V122" s="683"/>
      <c r="Y122" s="391">
        <f t="shared" si="1"/>
        <v>0</v>
      </c>
    </row>
    <row r="123" spans="1:25" x14ac:dyDescent="0.2">
      <c r="A123" s="75" t="s">
        <v>323</v>
      </c>
      <c r="B123" s="76" t="s">
        <v>1963</v>
      </c>
      <c r="C123" s="76" t="s">
        <v>419</v>
      </c>
      <c r="D123" s="76" t="s">
        <v>40</v>
      </c>
      <c r="E123" s="76"/>
      <c r="F123" s="76" t="s">
        <v>239</v>
      </c>
      <c r="G123" s="76" t="s">
        <v>1956</v>
      </c>
      <c r="H123" s="77" t="s">
        <v>1957</v>
      </c>
      <c r="I123" s="77" t="s">
        <v>436</v>
      </c>
      <c r="J123" s="76" t="s">
        <v>1958</v>
      </c>
      <c r="K123" s="77" t="s">
        <v>1203</v>
      </c>
      <c r="L123" s="76" t="s">
        <v>39</v>
      </c>
      <c r="M123" s="508">
        <v>88</v>
      </c>
      <c r="N123" s="508" t="s">
        <v>1220</v>
      </c>
      <c r="O123" s="508">
        <v>88</v>
      </c>
      <c r="P123" s="508"/>
      <c r="Q123" s="508">
        <v>0</v>
      </c>
      <c r="R123" s="508">
        <v>999</v>
      </c>
      <c r="S123" s="508"/>
      <c r="T123" s="536">
        <v>46158</v>
      </c>
      <c r="U123" s="536">
        <v>46265</v>
      </c>
      <c r="V123" s="682"/>
      <c r="Y123" s="391">
        <f t="shared" si="1"/>
        <v>0</v>
      </c>
    </row>
    <row r="124" spans="1:25" x14ac:dyDescent="0.2">
      <c r="A124" s="79" t="s">
        <v>324</v>
      </c>
      <c r="B124" s="80" t="s">
        <v>1964</v>
      </c>
      <c r="C124" s="80" t="s">
        <v>419</v>
      </c>
      <c r="D124" s="80" t="s">
        <v>460</v>
      </c>
      <c r="E124" s="80"/>
      <c r="F124" s="80" t="s">
        <v>235</v>
      </c>
      <c r="G124" s="80" t="s">
        <v>1956</v>
      </c>
      <c r="H124" s="81" t="s">
        <v>1957</v>
      </c>
      <c r="I124" s="81" t="s">
        <v>439</v>
      </c>
      <c r="J124" s="80" t="s">
        <v>1958</v>
      </c>
      <c r="K124" s="81" t="s">
        <v>1203</v>
      </c>
      <c r="L124" s="80" t="s">
        <v>39</v>
      </c>
      <c r="M124" s="509">
        <v>156</v>
      </c>
      <c r="N124" s="509" t="s">
        <v>1220</v>
      </c>
      <c r="O124" s="509">
        <v>156</v>
      </c>
      <c r="P124" s="509"/>
      <c r="Q124" s="509">
        <v>0</v>
      </c>
      <c r="R124" s="509">
        <v>999</v>
      </c>
      <c r="S124" s="509"/>
      <c r="T124" s="541">
        <v>46158</v>
      </c>
      <c r="U124" s="541">
        <v>46265</v>
      </c>
      <c r="V124" s="683"/>
      <c r="Y124" s="391">
        <f t="shared" si="1"/>
        <v>0</v>
      </c>
    </row>
    <row r="125" spans="1:25" x14ac:dyDescent="0.2">
      <c r="A125" s="75" t="s">
        <v>324</v>
      </c>
      <c r="B125" s="76" t="s">
        <v>1964</v>
      </c>
      <c r="C125" s="76" t="s">
        <v>419</v>
      </c>
      <c r="D125" s="76" t="s">
        <v>460</v>
      </c>
      <c r="E125" s="76"/>
      <c r="F125" s="76" t="s">
        <v>236</v>
      </c>
      <c r="G125" s="76" t="s">
        <v>1956</v>
      </c>
      <c r="H125" s="77" t="s">
        <v>1957</v>
      </c>
      <c r="I125" s="77" t="s">
        <v>438</v>
      </c>
      <c r="J125" s="76" t="s">
        <v>1958</v>
      </c>
      <c r="K125" s="77" t="s">
        <v>1203</v>
      </c>
      <c r="L125" s="76" t="s">
        <v>39</v>
      </c>
      <c r="M125" s="508">
        <v>128</v>
      </c>
      <c r="N125" s="508" t="s">
        <v>1220</v>
      </c>
      <c r="O125" s="508">
        <v>128</v>
      </c>
      <c r="P125" s="508"/>
      <c r="Q125" s="508">
        <v>0</v>
      </c>
      <c r="R125" s="508">
        <v>999</v>
      </c>
      <c r="S125" s="508"/>
      <c r="T125" s="536">
        <v>46158</v>
      </c>
      <c r="U125" s="536">
        <v>46265</v>
      </c>
      <c r="V125" s="682"/>
      <c r="Y125" s="391">
        <f t="shared" si="1"/>
        <v>0</v>
      </c>
    </row>
    <row r="126" spans="1:25" x14ac:dyDescent="0.2">
      <c r="A126" s="79" t="s">
        <v>324</v>
      </c>
      <c r="B126" s="80" t="s">
        <v>1964</v>
      </c>
      <c r="C126" s="80" t="s">
        <v>419</v>
      </c>
      <c r="D126" s="80" t="s">
        <v>460</v>
      </c>
      <c r="E126" s="80"/>
      <c r="F126" s="80" t="s">
        <v>237</v>
      </c>
      <c r="G126" s="80" t="s">
        <v>1956</v>
      </c>
      <c r="H126" s="81" t="s">
        <v>1957</v>
      </c>
      <c r="I126" s="81" t="s">
        <v>440</v>
      </c>
      <c r="J126" s="80" t="s">
        <v>1958</v>
      </c>
      <c r="K126" s="81" t="s">
        <v>1203</v>
      </c>
      <c r="L126" s="80" t="s">
        <v>39</v>
      </c>
      <c r="M126" s="509">
        <v>88</v>
      </c>
      <c r="N126" s="509" t="s">
        <v>1220</v>
      </c>
      <c r="O126" s="509">
        <v>88</v>
      </c>
      <c r="P126" s="509"/>
      <c r="Q126" s="509">
        <v>0</v>
      </c>
      <c r="R126" s="509">
        <v>999</v>
      </c>
      <c r="S126" s="509"/>
      <c r="T126" s="541">
        <v>46158</v>
      </c>
      <c r="U126" s="541">
        <v>46265</v>
      </c>
      <c r="V126" s="683"/>
      <c r="Y126" s="391">
        <f t="shared" si="1"/>
        <v>0</v>
      </c>
    </row>
    <row r="127" spans="1:25" x14ac:dyDescent="0.2">
      <c r="A127" s="75" t="s">
        <v>324</v>
      </c>
      <c r="B127" s="76" t="s">
        <v>1964</v>
      </c>
      <c r="C127" s="76" t="s">
        <v>419</v>
      </c>
      <c r="D127" s="76" t="s">
        <v>460</v>
      </c>
      <c r="E127" s="76"/>
      <c r="F127" s="76" t="s">
        <v>238</v>
      </c>
      <c r="G127" s="76" t="s">
        <v>1956</v>
      </c>
      <c r="H127" s="77" t="s">
        <v>1957</v>
      </c>
      <c r="I127" s="77" t="s">
        <v>437</v>
      </c>
      <c r="J127" s="76" t="s">
        <v>1958</v>
      </c>
      <c r="K127" s="77" t="s">
        <v>1203</v>
      </c>
      <c r="L127" s="76" t="s">
        <v>39</v>
      </c>
      <c r="M127" s="508">
        <v>119</v>
      </c>
      <c r="N127" s="508" t="s">
        <v>1220</v>
      </c>
      <c r="O127" s="508">
        <v>119</v>
      </c>
      <c r="P127" s="508"/>
      <c r="Q127" s="508">
        <v>0</v>
      </c>
      <c r="R127" s="508">
        <v>999</v>
      </c>
      <c r="S127" s="508"/>
      <c r="T127" s="536">
        <v>46158</v>
      </c>
      <c r="U127" s="536">
        <v>46265</v>
      </c>
      <c r="V127" s="682"/>
      <c r="Y127" s="391">
        <f t="shared" si="1"/>
        <v>0</v>
      </c>
    </row>
    <row r="128" spans="1:25" x14ac:dyDescent="0.2">
      <c r="A128" s="79" t="s">
        <v>324</v>
      </c>
      <c r="B128" s="80" t="s">
        <v>1964</v>
      </c>
      <c r="C128" s="80" t="s">
        <v>419</v>
      </c>
      <c r="D128" s="80" t="s">
        <v>460</v>
      </c>
      <c r="E128" s="80"/>
      <c r="F128" s="80" t="s">
        <v>239</v>
      </c>
      <c r="G128" s="80" t="s">
        <v>1956</v>
      </c>
      <c r="H128" s="81" t="s">
        <v>1957</v>
      </c>
      <c r="I128" s="81" t="s">
        <v>436</v>
      </c>
      <c r="J128" s="80" t="s">
        <v>1958</v>
      </c>
      <c r="K128" s="81" t="s">
        <v>1203</v>
      </c>
      <c r="L128" s="80" t="s">
        <v>39</v>
      </c>
      <c r="M128" s="509">
        <v>119</v>
      </c>
      <c r="N128" s="509" t="s">
        <v>1220</v>
      </c>
      <c r="O128" s="509">
        <v>119</v>
      </c>
      <c r="P128" s="509"/>
      <c r="Q128" s="509">
        <v>0</v>
      </c>
      <c r="R128" s="509">
        <v>999</v>
      </c>
      <c r="S128" s="509"/>
      <c r="T128" s="541">
        <v>46158</v>
      </c>
      <c r="U128" s="541">
        <v>46265</v>
      </c>
      <c r="V128" s="683"/>
      <c r="Y128" s="391">
        <f t="shared" si="1"/>
        <v>0</v>
      </c>
    </row>
    <row r="129" spans="13:15" x14ac:dyDescent="0.2">
      <c r="M129" s="83"/>
      <c r="N129" s="80"/>
      <c r="O129" s="83"/>
    </row>
    <row r="691" spans="4:4" x14ac:dyDescent="0.2">
      <c r="D691" s="223" t="s">
        <v>2019</v>
      </c>
    </row>
  </sheetData>
  <autoFilter ref="A3:AC128" xr:uid="{1228146C-9203-4C90-BBEA-3F81A1784528}"/>
  <mergeCells count="2">
    <mergeCell ref="A1:AC1"/>
    <mergeCell ref="A2:AC2"/>
  </mergeCells>
  <hyperlinks>
    <hyperlink ref="D691" r:id="rId1" display="mailto:pen.exp.lcl.cust@shipco.com" xr:uid="{76863AD2-1C91-4BBF-A739-C1B85E98BCBF}"/>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indexed="10"/>
  </sheetPr>
  <dimension ref="A1:NX268"/>
  <sheetViews>
    <sheetView zoomScaleNormal="100" workbookViewId="0">
      <pane xSplit="12" topLeftCell="M1" activePane="topRight" state="frozen"/>
      <selection pane="topRight"/>
    </sheetView>
  </sheetViews>
  <sheetFormatPr defaultColWidth="10.7109375" defaultRowHeight="12.75" x14ac:dyDescent="0.2"/>
  <cols>
    <col min="1" max="1" width="6.85546875" style="144" customWidth="1"/>
    <col min="2" max="2" width="9.28515625" style="144" customWidth="1"/>
    <col min="3" max="3" width="13.28515625" style="144" customWidth="1"/>
    <col min="4" max="4" width="7.28515625" style="144" customWidth="1"/>
    <col min="5" max="5" width="9.85546875" style="144" customWidth="1"/>
    <col min="6" max="6" width="14" style="144" customWidth="1"/>
    <col min="7" max="7" width="8.42578125" style="144" customWidth="1"/>
    <col min="8" max="8" width="7.5703125" style="144" customWidth="1"/>
    <col min="9" max="9" width="6.140625" style="144" customWidth="1"/>
    <col min="10" max="10" width="9.28515625" style="144" customWidth="1"/>
    <col min="11" max="11" width="11.5703125" style="144" customWidth="1"/>
    <col min="12" max="14" width="9.28515625" style="144" customWidth="1"/>
    <col min="15" max="15" width="10.5703125" style="145" customWidth="1"/>
    <col min="16" max="16" width="10" style="180" hidden="1" customWidth="1"/>
    <col min="17" max="17" width="18.28515625" style="180" hidden="1" customWidth="1"/>
    <col min="18" max="31" width="10" style="180" hidden="1" customWidth="1"/>
    <col min="32" max="39" width="9.28515625" style="144" customWidth="1"/>
    <col min="40" max="40" width="14.28515625" style="177" customWidth="1"/>
    <col min="41" max="41" width="10.42578125" style="177" customWidth="1"/>
    <col min="42" max="57" width="10.42578125" style="144" customWidth="1"/>
    <col min="58" max="58" width="10.5703125" style="144" customWidth="1"/>
    <col min="59" max="65" width="10.42578125" style="144" customWidth="1"/>
    <col min="66" max="66" width="4.85546875" style="144" customWidth="1"/>
    <col min="67" max="81" width="10.42578125" style="144" customWidth="1"/>
    <col min="82" max="87" width="9.28515625" style="144" customWidth="1"/>
    <col min="88" max="88" width="11" style="144" customWidth="1"/>
    <col min="89" max="89" width="11.42578125" style="144" customWidth="1"/>
    <col min="90" max="95" width="10.7109375" style="144" customWidth="1"/>
    <col min="96" max="97" width="10.7109375" style="154" customWidth="1"/>
    <col min="98" max="103" width="10.7109375" style="144" customWidth="1"/>
    <col min="104" max="105" width="10.7109375" style="154" customWidth="1"/>
    <col min="106" max="111" width="10.7109375" style="144" customWidth="1"/>
    <col min="112" max="113" width="10.7109375" style="154" customWidth="1"/>
    <col min="114" max="119" width="10.7109375" style="144" customWidth="1"/>
    <col min="120" max="121" width="10.7109375" style="154" customWidth="1"/>
    <col min="122" max="127" width="10.7109375" style="180" customWidth="1"/>
    <col min="128" max="129" width="10.7109375" style="181" customWidth="1"/>
    <col min="130" max="135" width="10.7109375" style="144" customWidth="1"/>
    <col min="136" max="137" width="10.7109375" style="154" customWidth="1"/>
    <col min="138" max="143" width="10.7109375" style="144" customWidth="1"/>
    <col min="144" max="145" width="10.7109375" style="154" customWidth="1"/>
    <col min="146" max="151" width="10.7109375" style="180" customWidth="1"/>
    <col min="152" max="153" width="10.7109375" style="181" customWidth="1"/>
    <col min="154" max="159" width="10.7109375" style="180" customWidth="1"/>
    <col min="160" max="161" width="10.7109375" style="181" customWidth="1"/>
    <col min="162" max="167" width="10.7109375" style="144" customWidth="1"/>
    <col min="168" max="169" width="10.7109375" style="154" customWidth="1"/>
    <col min="170" max="175" width="10.7109375" style="144" customWidth="1"/>
    <col min="176" max="177" width="10.7109375" style="154" customWidth="1"/>
    <col min="178" max="183" width="10.7109375" style="180" customWidth="1"/>
    <col min="184" max="185" width="10.7109375" style="181" customWidth="1"/>
    <col min="186" max="191" width="10.7109375" style="144" customWidth="1"/>
    <col min="192" max="193" width="10.7109375" style="154" customWidth="1"/>
    <col min="194" max="199" width="10.7109375" style="180" customWidth="1"/>
    <col min="200" max="201" width="10.7109375" style="181" customWidth="1"/>
    <col min="202" max="207" width="10.7109375" style="144" customWidth="1"/>
    <col min="208" max="209" width="10.7109375" style="154" customWidth="1"/>
    <col min="210" max="215" width="10.7109375" style="144" customWidth="1"/>
    <col min="216" max="217" width="10.7109375" style="154" customWidth="1"/>
    <col min="218" max="223" width="10.7109375" style="180" customWidth="1"/>
    <col min="224" max="225" width="10.7109375" style="181" customWidth="1"/>
    <col min="226" max="231" width="10.7109375" style="180" customWidth="1"/>
    <col min="232" max="233" width="10.7109375" style="181" customWidth="1"/>
    <col min="234" max="239" width="10.7109375" style="180" customWidth="1"/>
    <col min="240" max="241" width="10.7109375" style="181" customWidth="1"/>
    <col min="242" max="247" width="10.7109375" style="180" customWidth="1"/>
    <col min="248" max="249" width="10.7109375" style="181" customWidth="1"/>
    <col min="250" max="255" width="10.7109375" style="144" customWidth="1"/>
    <col min="256" max="265" width="10.7109375" style="154" customWidth="1"/>
    <col min="266" max="273" width="10.7109375" style="181" customWidth="1"/>
    <col min="274" max="289" width="10.7109375" style="154" customWidth="1"/>
    <col min="290" max="297" width="10.7109375" style="181" customWidth="1"/>
    <col min="298" max="305" width="10.7109375" style="154" customWidth="1"/>
    <col min="306" max="321" width="10.7109375" style="181" customWidth="1"/>
    <col min="322" max="372" width="10.7109375" style="154" customWidth="1"/>
    <col min="373" max="376" width="10.7109375" style="154"/>
    <col min="377" max="389" width="10.7109375" style="154" customWidth="1"/>
    <col min="390" max="16384" width="10.7109375" style="154"/>
  </cols>
  <sheetData>
    <row r="1" spans="1:388" s="142" customFormat="1" x14ac:dyDescent="0.2">
      <c r="A1" s="142" t="s">
        <v>1986</v>
      </c>
      <c r="F1" s="142" t="s">
        <v>1237</v>
      </c>
      <c r="I1" s="142" t="s">
        <v>1238</v>
      </c>
      <c r="M1" s="142" t="s">
        <v>1239</v>
      </c>
      <c r="O1" s="143" t="s">
        <v>1987</v>
      </c>
      <c r="P1" s="182" t="s">
        <v>2040</v>
      </c>
      <c r="Q1" s="182" t="s">
        <v>2040</v>
      </c>
      <c r="R1" s="182" t="s">
        <v>2040</v>
      </c>
      <c r="S1" s="182" t="s">
        <v>2040</v>
      </c>
      <c r="T1" s="182" t="s">
        <v>2040</v>
      </c>
      <c r="U1" s="182" t="s">
        <v>2040</v>
      </c>
      <c r="V1" s="182" t="s">
        <v>2040</v>
      </c>
      <c r="W1" s="182" t="s">
        <v>2040</v>
      </c>
      <c r="X1" s="182"/>
      <c r="Y1" s="182" t="s">
        <v>2039</v>
      </c>
      <c r="Z1" s="182" t="s">
        <v>2039</v>
      </c>
      <c r="AA1" s="182" t="s">
        <v>2039</v>
      </c>
      <c r="AB1" s="182" t="s">
        <v>2039</v>
      </c>
      <c r="AC1" s="182" t="s">
        <v>2039</v>
      </c>
      <c r="AD1" s="182" t="s">
        <v>2039</v>
      </c>
      <c r="AE1" s="182" t="s">
        <v>2039</v>
      </c>
      <c r="AG1" s="142" t="s">
        <v>1988</v>
      </c>
      <c r="AK1" s="142" t="s">
        <v>1989</v>
      </c>
      <c r="AN1" s="142" t="s">
        <v>1240</v>
      </c>
      <c r="AO1" s="142" t="s">
        <v>1241</v>
      </c>
      <c r="AQ1" s="142" t="s">
        <v>2261</v>
      </c>
      <c r="BG1" s="182" t="s">
        <v>2042</v>
      </c>
      <c r="BO1" s="182" t="s">
        <v>233</v>
      </c>
      <c r="BW1" s="142" t="s">
        <v>2037</v>
      </c>
      <c r="CE1" s="142" t="s">
        <v>1990</v>
      </c>
      <c r="CL1" s="148"/>
      <c r="CM1" s="148" t="s">
        <v>2259</v>
      </c>
      <c r="CN1" s="148"/>
      <c r="CO1" s="148"/>
      <c r="CP1" s="148"/>
      <c r="CQ1" s="148"/>
      <c r="CR1" s="157"/>
      <c r="CS1" s="157"/>
      <c r="CT1" s="148"/>
      <c r="CU1" s="148"/>
      <c r="CV1" s="148"/>
      <c r="CW1" s="148"/>
      <c r="CX1" s="148"/>
      <c r="CY1" s="148"/>
      <c r="CZ1" s="157"/>
      <c r="DA1" s="157"/>
      <c r="DB1" s="148"/>
      <c r="DC1" s="148"/>
      <c r="DD1" s="148"/>
      <c r="DE1" s="148"/>
      <c r="DF1" s="148"/>
      <c r="DG1" s="148"/>
      <c r="DH1" s="157"/>
      <c r="DI1" s="157"/>
      <c r="DJ1" s="148"/>
      <c r="DK1" s="148"/>
      <c r="DL1" s="148"/>
      <c r="DM1" s="148"/>
      <c r="DN1" s="148"/>
      <c r="DO1" s="148"/>
      <c r="DP1" s="157"/>
      <c r="DQ1" s="157"/>
      <c r="DR1" s="179" t="s">
        <v>2039</v>
      </c>
      <c r="DS1" s="179" t="s">
        <v>2039</v>
      </c>
      <c r="DT1" s="179" t="s">
        <v>2039</v>
      </c>
      <c r="DU1" s="179" t="s">
        <v>2039</v>
      </c>
      <c r="DV1" s="179" t="s">
        <v>2039</v>
      </c>
      <c r="DW1" s="179" t="s">
        <v>2039</v>
      </c>
      <c r="DX1" s="179" t="s">
        <v>2039</v>
      </c>
      <c r="DY1" s="179" t="s">
        <v>2039</v>
      </c>
      <c r="DZ1" s="148"/>
      <c r="EA1" s="148"/>
      <c r="EB1" s="148"/>
      <c r="EC1" s="148"/>
      <c r="ED1" s="148"/>
      <c r="EE1" s="148"/>
      <c r="EF1" s="157"/>
      <c r="EG1" s="157"/>
      <c r="EH1" s="148"/>
      <c r="EI1" s="148"/>
      <c r="EJ1" s="148"/>
      <c r="EK1" s="148"/>
      <c r="EL1" s="148"/>
      <c r="EM1" s="148"/>
      <c r="EN1" s="157"/>
      <c r="EO1" s="157"/>
      <c r="EP1" s="179" t="s">
        <v>2039</v>
      </c>
      <c r="EQ1" s="179" t="s">
        <v>2039</v>
      </c>
      <c r="ER1" s="179" t="s">
        <v>2039</v>
      </c>
      <c r="ES1" s="179" t="s">
        <v>2039</v>
      </c>
      <c r="ET1" s="179" t="s">
        <v>2039</v>
      </c>
      <c r="EU1" s="179" t="s">
        <v>2039</v>
      </c>
      <c r="EV1" s="179" t="s">
        <v>2039</v>
      </c>
      <c r="EW1" s="179" t="s">
        <v>2039</v>
      </c>
      <c r="EX1" s="179" t="s">
        <v>2039</v>
      </c>
      <c r="EY1" s="179" t="s">
        <v>2039</v>
      </c>
      <c r="EZ1" s="179" t="s">
        <v>2039</v>
      </c>
      <c r="FA1" s="179" t="s">
        <v>2039</v>
      </c>
      <c r="FB1" s="179" t="s">
        <v>2039</v>
      </c>
      <c r="FC1" s="179" t="s">
        <v>2039</v>
      </c>
      <c r="FD1" s="179" t="s">
        <v>2039</v>
      </c>
      <c r="FE1" s="179" t="s">
        <v>2039</v>
      </c>
      <c r="FF1" s="148"/>
      <c r="FG1" s="148"/>
      <c r="FH1" s="148"/>
      <c r="FI1" s="148"/>
      <c r="FJ1" s="148"/>
      <c r="FK1" s="148"/>
      <c r="FL1" s="157"/>
      <c r="FM1" s="157"/>
      <c r="FN1" s="148"/>
      <c r="FO1" s="148"/>
      <c r="FP1" s="148"/>
      <c r="FQ1" s="148"/>
      <c r="FR1" s="148"/>
      <c r="FS1" s="148"/>
      <c r="FT1" s="157"/>
      <c r="FU1" s="157"/>
      <c r="FV1" s="179" t="s">
        <v>2039</v>
      </c>
      <c r="FW1" s="179" t="s">
        <v>2039</v>
      </c>
      <c r="FX1" s="179" t="s">
        <v>2039</v>
      </c>
      <c r="FY1" s="179" t="s">
        <v>2039</v>
      </c>
      <c r="FZ1" s="179" t="s">
        <v>2039</v>
      </c>
      <c r="GA1" s="179" t="s">
        <v>2039</v>
      </c>
      <c r="GB1" s="179" t="s">
        <v>2039</v>
      </c>
      <c r="GC1" s="179" t="s">
        <v>2039</v>
      </c>
      <c r="GD1" s="148"/>
      <c r="GE1" s="148"/>
      <c r="GF1" s="148"/>
      <c r="GG1" s="148"/>
      <c r="GH1" s="148"/>
      <c r="GI1" s="148"/>
      <c r="GJ1" s="157"/>
      <c r="GK1" s="157"/>
      <c r="GL1" s="179" t="s">
        <v>2039</v>
      </c>
      <c r="GM1" s="179" t="s">
        <v>2039</v>
      </c>
      <c r="GN1" s="179" t="s">
        <v>2039</v>
      </c>
      <c r="GO1" s="179" t="s">
        <v>2039</v>
      </c>
      <c r="GP1" s="179" t="s">
        <v>2039</v>
      </c>
      <c r="GQ1" s="179" t="s">
        <v>2039</v>
      </c>
      <c r="GR1" s="179" t="s">
        <v>2039</v>
      </c>
      <c r="GS1" s="179" t="s">
        <v>2039</v>
      </c>
      <c r="GT1" s="148"/>
      <c r="GU1" s="148"/>
      <c r="GV1" s="148"/>
      <c r="GW1" s="148"/>
      <c r="GX1" s="148"/>
      <c r="GY1" s="148"/>
      <c r="GZ1" s="157"/>
      <c r="HA1" s="157"/>
      <c r="HB1" s="148"/>
      <c r="HC1" s="148" t="s">
        <v>2038</v>
      </c>
      <c r="HD1" s="148"/>
      <c r="HE1" s="148"/>
      <c r="HF1" s="148"/>
      <c r="HG1" s="148"/>
      <c r="HH1" s="157"/>
      <c r="HI1" s="157"/>
      <c r="HJ1" s="179" t="s">
        <v>2039</v>
      </c>
      <c r="HK1" s="179" t="s">
        <v>2039</v>
      </c>
      <c r="HL1" s="179" t="s">
        <v>2039</v>
      </c>
      <c r="HM1" s="179" t="s">
        <v>2039</v>
      </c>
      <c r="HN1" s="179" t="s">
        <v>2039</v>
      </c>
      <c r="HO1" s="179" t="s">
        <v>2039</v>
      </c>
      <c r="HP1" s="179" t="s">
        <v>2039</v>
      </c>
      <c r="HQ1" s="179" t="s">
        <v>2039</v>
      </c>
      <c r="HR1" s="179" t="s">
        <v>2039</v>
      </c>
      <c r="HS1" s="179" t="s">
        <v>2039</v>
      </c>
      <c r="HT1" s="179" t="s">
        <v>2039</v>
      </c>
      <c r="HU1" s="179" t="s">
        <v>2039</v>
      </c>
      <c r="HV1" s="179" t="s">
        <v>2039</v>
      </c>
      <c r="HW1" s="179" t="s">
        <v>2039</v>
      </c>
      <c r="HX1" s="179" t="s">
        <v>2039</v>
      </c>
      <c r="HY1" s="179" t="s">
        <v>2039</v>
      </c>
      <c r="HZ1" s="179" t="s">
        <v>2039</v>
      </c>
      <c r="IA1" s="179" t="s">
        <v>2039</v>
      </c>
      <c r="IB1" s="179" t="s">
        <v>2039</v>
      </c>
      <c r="IC1" s="179" t="s">
        <v>2039</v>
      </c>
      <c r="ID1" s="179" t="s">
        <v>2039</v>
      </c>
      <c r="IE1" s="179" t="s">
        <v>2039</v>
      </c>
      <c r="IF1" s="179" t="s">
        <v>2039</v>
      </c>
      <c r="IG1" s="179" t="s">
        <v>2039</v>
      </c>
      <c r="IH1" s="179" t="s">
        <v>2039</v>
      </c>
      <c r="II1" s="179" t="s">
        <v>2039</v>
      </c>
      <c r="IJ1" s="179" t="s">
        <v>2039</v>
      </c>
      <c r="IK1" s="179" t="s">
        <v>2039</v>
      </c>
      <c r="IL1" s="179" t="s">
        <v>2039</v>
      </c>
      <c r="IM1" s="179" t="s">
        <v>2039</v>
      </c>
      <c r="IN1" s="179" t="s">
        <v>2039</v>
      </c>
      <c r="IO1" s="179" t="s">
        <v>2039</v>
      </c>
      <c r="IP1" s="148"/>
      <c r="IQ1" s="148"/>
      <c r="IR1" s="148"/>
      <c r="IS1" s="148"/>
      <c r="IT1" s="148"/>
      <c r="IU1" s="148"/>
      <c r="IV1" s="157"/>
      <c r="JF1" s="182" t="s">
        <v>2039</v>
      </c>
      <c r="JG1" s="182" t="s">
        <v>2039</v>
      </c>
      <c r="JH1" s="182" t="s">
        <v>2039</v>
      </c>
      <c r="JI1" s="182" t="s">
        <v>2039</v>
      </c>
      <c r="JJ1" s="182" t="s">
        <v>2039</v>
      </c>
      <c r="JK1" s="182" t="s">
        <v>2039</v>
      </c>
      <c r="JL1" s="182" t="s">
        <v>2039</v>
      </c>
      <c r="JM1" s="182" t="s">
        <v>2039</v>
      </c>
      <c r="KD1" s="182" t="s">
        <v>2039</v>
      </c>
      <c r="KE1" s="182" t="s">
        <v>2039</v>
      </c>
      <c r="KF1" s="182" t="s">
        <v>2039</v>
      </c>
      <c r="KG1" s="182" t="s">
        <v>2039</v>
      </c>
      <c r="KH1" s="182" t="s">
        <v>2039</v>
      </c>
      <c r="KI1" s="182" t="s">
        <v>2039</v>
      </c>
      <c r="KJ1" s="182" t="s">
        <v>2039</v>
      </c>
      <c r="KK1" s="182" t="s">
        <v>2039</v>
      </c>
      <c r="KT1" s="182" t="s">
        <v>2039</v>
      </c>
      <c r="KU1" s="182" t="s">
        <v>2039</v>
      </c>
      <c r="KV1" s="182" t="s">
        <v>2039</v>
      </c>
      <c r="KW1" s="182" t="s">
        <v>2039</v>
      </c>
      <c r="KX1" s="182" t="s">
        <v>2039</v>
      </c>
      <c r="KY1" s="182" t="s">
        <v>2039</v>
      </c>
      <c r="KZ1" s="182" t="s">
        <v>2039</v>
      </c>
      <c r="LA1" s="182" t="s">
        <v>2039</v>
      </c>
      <c r="LB1" s="182" t="s">
        <v>2039</v>
      </c>
      <c r="LC1" s="182" t="s">
        <v>2039</v>
      </c>
      <c r="LD1" s="182" t="s">
        <v>2039</v>
      </c>
      <c r="LE1" s="182" t="s">
        <v>2039</v>
      </c>
      <c r="LF1" s="182" t="s">
        <v>2039</v>
      </c>
      <c r="LG1" s="182" t="s">
        <v>2039</v>
      </c>
      <c r="LH1" s="182" t="s">
        <v>2039</v>
      </c>
      <c r="LI1" s="182" t="s">
        <v>2039</v>
      </c>
      <c r="NJ1" s="142" t="s">
        <v>1992</v>
      </c>
    </row>
    <row r="2" spans="1:388" ht="15" x14ac:dyDescent="0.25">
      <c r="A2" s="144" t="s">
        <v>1189</v>
      </c>
      <c r="B2" s="144" t="s">
        <v>1381</v>
      </c>
      <c r="C2" s="144" t="s">
        <v>1190</v>
      </c>
      <c r="D2" s="144" t="s">
        <v>1421</v>
      </c>
      <c r="E2" s="144" t="s">
        <v>1422</v>
      </c>
      <c r="F2" s="144" t="s">
        <v>1423</v>
      </c>
      <c r="G2" s="144" t="s">
        <v>1424</v>
      </c>
      <c r="H2" s="144" t="s">
        <v>1425</v>
      </c>
      <c r="I2" s="144" t="s">
        <v>1426</v>
      </c>
      <c r="J2" s="144" t="s">
        <v>1192</v>
      </c>
      <c r="K2" s="144" t="s">
        <v>1427</v>
      </c>
      <c r="L2" s="144" t="s">
        <v>1428</v>
      </c>
      <c r="M2" s="144" t="s">
        <v>1429</v>
      </c>
      <c r="N2" s="144" t="s">
        <v>1194</v>
      </c>
      <c r="O2" s="159" t="s">
        <v>1195</v>
      </c>
      <c r="P2" s="180" t="s">
        <v>227</v>
      </c>
      <c r="Q2" s="180" t="s">
        <v>1431</v>
      </c>
      <c r="R2" s="180" t="s">
        <v>1384</v>
      </c>
      <c r="S2" s="180" t="s">
        <v>1197</v>
      </c>
      <c r="T2" s="180" t="s">
        <v>1198</v>
      </c>
      <c r="U2" s="180" t="s">
        <v>1199</v>
      </c>
      <c r="V2" s="181" t="s">
        <v>1200</v>
      </c>
      <c r="W2" s="181" t="s">
        <v>1201</v>
      </c>
      <c r="X2" s="180" t="s">
        <v>227</v>
      </c>
      <c r="Y2" s="180" t="s">
        <v>1202</v>
      </c>
      <c r="Z2" s="180" t="s">
        <v>1384</v>
      </c>
      <c r="AA2" s="180" t="s">
        <v>1197</v>
      </c>
      <c r="AB2" s="180" t="s">
        <v>1198</v>
      </c>
      <c r="AC2" s="180" t="s">
        <v>1199</v>
      </c>
      <c r="AD2" s="181" t="s">
        <v>1200</v>
      </c>
      <c r="AE2" s="181" t="s">
        <v>1201</v>
      </c>
      <c r="AF2" s="144" t="s">
        <v>227</v>
      </c>
      <c r="AG2" s="144" t="s">
        <v>1203</v>
      </c>
      <c r="AH2" s="144" t="s">
        <v>1196</v>
      </c>
      <c r="AI2" s="144" t="s">
        <v>1204</v>
      </c>
      <c r="AJ2" s="144" t="s">
        <v>1205</v>
      </c>
      <c r="AK2" s="144" t="s">
        <v>1197</v>
      </c>
      <c r="AL2" s="144" t="s">
        <v>1198</v>
      </c>
      <c r="AM2" s="144" t="s">
        <v>1199</v>
      </c>
      <c r="AN2" s="144" t="s">
        <v>1200</v>
      </c>
      <c r="AO2" s="144" t="s">
        <v>1201</v>
      </c>
      <c r="AP2" s="144" t="s">
        <v>227</v>
      </c>
      <c r="AQ2" s="144" t="s">
        <v>1206</v>
      </c>
      <c r="AR2" s="144" t="s">
        <v>1384</v>
      </c>
      <c r="AS2" s="144" t="s">
        <v>1197</v>
      </c>
      <c r="AT2" s="144" t="s">
        <v>1198</v>
      </c>
      <c r="AU2" s="144" t="s">
        <v>1199</v>
      </c>
      <c r="AV2" s="154" t="s">
        <v>1200</v>
      </c>
      <c r="AW2" s="154" t="s">
        <v>1201</v>
      </c>
      <c r="AX2" s="144" t="s">
        <v>227</v>
      </c>
      <c r="AY2" s="144" t="s">
        <v>1207</v>
      </c>
      <c r="AZ2" s="144" t="s">
        <v>1384</v>
      </c>
      <c r="BA2" s="144" t="s">
        <v>1197</v>
      </c>
      <c r="BB2" s="144" t="s">
        <v>1198</v>
      </c>
      <c r="BC2" s="144" t="s">
        <v>1199</v>
      </c>
      <c r="BD2" s="154" t="s">
        <v>1200</v>
      </c>
      <c r="BE2" s="154" t="s">
        <v>1201</v>
      </c>
      <c r="BF2" s="144" t="s">
        <v>227</v>
      </c>
      <c r="BG2" s="144" t="s">
        <v>216</v>
      </c>
      <c r="BH2" s="144" t="s">
        <v>1384</v>
      </c>
      <c r="BI2" s="144" t="s">
        <v>1197</v>
      </c>
      <c r="BJ2" s="144" t="s">
        <v>1198</v>
      </c>
      <c r="BK2" s="144" t="s">
        <v>1199</v>
      </c>
      <c r="BL2" s="154" t="s">
        <v>1200</v>
      </c>
      <c r="BM2" s="154" t="s">
        <v>1201</v>
      </c>
      <c r="BN2" s="144" t="s">
        <v>227</v>
      </c>
      <c r="BO2" s="144" t="s">
        <v>1432</v>
      </c>
      <c r="BP2" s="144" t="s">
        <v>1384</v>
      </c>
      <c r="BQ2" s="144" t="s">
        <v>1197</v>
      </c>
      <c r="BR2" s="144" t="s">
        <v>1198</v>
      </c>
      <c r="BS2" s="144" t="s">
        <v>1199</v>
      </c>
      <c r="BT2" s="154" t="s">
        <v>1200</v>
      </c>
      <c r="BU2" s="154" t="s">
        <v>1201</v>
      </c>
      <c r="BV2" s="144" t="s">
        <v>227</v>
      </c>
      <c r="BW2" s="144" t="s">
        <v>1433</v>
      </c>
      <c r="BX2" s="144" t="s">
        <v>1384</v>
      </c>
      <c r="BY2" s="144" t="s">
        <v>1197</v>
      </c>
      <c r="BZ2" s="144" t="s">
        <v>1198</v>
      </c>
      <c r="CA2" s="144" t="s">
        <v>1199</v>
      </c>
      <c r="CB2" s="154" t="s">
        <v>1200</v>
      </c>
      <c r="CC2" s="154" t="s">
        <v>1201</v>
      </c>
      <c r="CD2" s="144" t="s">
        <v>227</v>
      </c>
      <c r="CE2" s="144" t="s">
        <v>136</v>
      </c>
      <c r="CF2" s="144" t="s">
        <v>1196</v>
      </c>
      <c r="CG2" s="144" t="s">
        <v>1197</v>
      </c>
      <c r="CH2" s="144" t="s">
        <v>1198</v>
      </c>
      <c r="CI2" s="144" t="s">
        <v>1199</v>
      </c>
      <c r="CJ2" s="144" t="s">
        <v>1200</v>
      </c>
      <c r="CK2" s="144" t="s">
        <v>1201</v>
      </c>
      <c r="CL2" s="144" t="s">
        <v>227</v>
      </c>
      <c r="CM2" s="144" t="s">
        <v>1208</v>
      </c>
      <c r="CN2" s="144" t="s">
        <v>1384</v>
      </c>
      <c r="CO2" s="144" t="s">
        <v>1197</v>
      </c>
      <c r="CP2" s="144" t="s">
        <v>1198</v>
      </c>
      <c r="CQ2" s="144" t="s">
        <v>1199</v>
      </c>
      <c r="CR2" s="154" t="s">
        <v>1200</v>
      </c>
      <c r="CS2" s="154" t="s">
        <v>1201</v>
      </c>
      <c r="CT2" s="144" t="s">
        <v>227</v>
      </c>
      <c r="CU2" s="144" t="s">
        <v>1389</v>
      </c>
      <c r="CV2" s="144" t="s">
        <v>1384</v>
      </c>
      <c r="CW2" s="144" t="s">
        <v>1197</v>
      </c>
      <c r="CX2" s="144" t="s">
        <v>1198</v>
      </c>
      <c r="CY2" s="144" t="s">
        <v>1199</v>
      </c>
      <c r="CZ2" s="154" t="s">
        <v>1200</v>
      </c>
      <c r="DA2" s="154" t="s">
        <v>1201</v>
      </c>
      <c r="DB2" s="144" t="s">
        <v>227</v>
      </c>
      <c r="DC2" s="144" t="s">
        <v>1209</v>
      </c>
      <c r="DD2" s="144" t="s">
        <v>1384</v>
      </c>
      <c r="DE2" s="144" t="s">
        <v>1197</v>
      </c>
      <c r="DF2" s="144" t="s">
        <v>1198</v>
      </c>
      <c r="DG2" s="144" t="s">
        <v>1199</v>
      </c>
      <c r="DH2" s="154" t="s">
        <v>1200</v>
      </c>
      <c r="DI2" s="154" t="s">
        <v>1201</v>
      </c>
      <c r="DJ2" s="144" t="s">
        <v>227</v>
      </c>
      <c r="DK2" s="144" t="s">
        <v>1390</v>
      </c>
      <c r="DL2" s="144" t="s">
        <v>1384</v>
      </c>
      <c r="DM2" s="144" t="s">
        <v>1197</v>
      </c>
      <c r="DN2" s="144" t="s">
        <v>1198</v>
      </c>
      <c r="DO2" s="144" t="s">
        <v>1199</v>
      </c>
      <c r="DP2" s="154" t="s">
        <v>1200</v>
      </c>
      <c r="DQ2" s="154" t="s">
        <v>1201</v>
      </c>
      <c r="DR2" s="180" t="s">
        <v>227</v>
      </c>
      <c r="DS2" s="180" t="s">
        <v>1210</v>
      </c>
      <c r="DT2" s="180" t="s">
        <v>1384</v>
      </c>
      <c r="DU2" s="180" t="s">
        <v>1197</v>
      </c>
      <c r="DV2" s="180" t="s">
        <v>1198</v>
      </c>
      <c r="DW2" s="180" t="s">
        <v>1199</v>
      </c>
      <c r="DX2" s="181" t="s">
        <v>1200</v>
      </c>
      <c r="DY2" s="181" t="s">
        <v>1201</v>
      </c>
      <c r="DZ2" s="144" t="s">
        <v>227</v>
      </c>
      <c r="EA2" s="144" t="s">
        <v>1211</v>
      </c>
      <c r="EB2" s="144" t="s">
        <v>1384</v>
      </c>
      <c r="EC2" s="144" t="s">
        <v>1197</v>
      </c>
      <c r="ED2" s="144" t="s">
        <v>1198</v>
      </c>
      <c r="EE2" s="144" t="s">
        <v>1199</v>
      </c>
      <c r="EF2" s="154" t="s">
        <v>1200</v>
      </c>
      <c r="EG2" s="154" t="s">
        <v>1201</v>
      </c>
      <c r="EH2" s="144" t="s">
        <v>227</v>
      </c>
      <c r="EI2" s="144" t="s">
        <v>1434</v>
      </c>
      <c r="EJ2" s="144" t="s">
        <v>1384</v>
      </c>
      <c r="EK2" s="144" t="s">
        <v>1197</v>
      </c>
      <c r="EL2" s="144" t="s">
        <v>1198</v>
      </c>
      <c r="EM2" s="144" t="s">
        <v>1199</v>
      </c>
      <c r="EN2" s="154" t="s">
        <v>1200</v>
      </c>
      <c r="EO2" s="154" t="s">
        <v>1201</v>
      </c>
      <c r="EP2" s="180" t="s">
        <v>227</v>
      </c>
      <c r="EQ2" s="180" t="s">
        <v>1212</v>
      </c>
      <c r="ER2" s="180" t="s">
        <v>1384</v>
      </c>
      <c r="ES2" s="180" t="s">
        <v>1197</v>
      </c>
      <c r="ET2" s="180" t="s">
        <v>1198</v>
      </c>
      <c r="EU2" s="180" t="s">
        <v>1199</v>
      </c>
      <c r="EV2" s="181" t="s">
        <v>1200</v>
      </c>
      <c r="EW2" s="181" t="s">
        <v>1201</v>
      </c>
      <c r="EX2" s="180" t="s">
        <v>227</v>
      </c>
      <c r="EY2" s="180" t="s">
        <v>1435</v>
      </c>
      <c r="EZ2" s="180" t="s">
        <v>1384</v>
      </c>
      <c r="FA2" s="180" t="s">
        <v>1197</v>
      </c>
      <c r="FB2" s="180" t="s">
        <v>1198</v>
      </c>
      <c r="FC2" s="180" t="s">
        <v>1199</v>
      </c>
      <c r="FD2" s="181" t="s">
        <v>1200</v>
      </c>
      <c r="FE2" s="181" t="s">
        <v>1201</v>
      </c>
      <c r="FF2" s="144" t="s">
        <v>227</v>
      </c>
      <c r="FG2" s="144" t="s">
        <v>1213</v>
      </c>
      <c r="FH2" s="144" t="s">
        <v>1384</v>
      </c>
      <c r="FI2" s="144" t="s">
        <v>1197</v>
      </c>
      <c r="FJ2" s="144" t="s">
        <v>1198</v>
      </c>
      <c r="FK2" s="144" t="s">
        <v>1199</v>
      </c>
      <c r="FL2" s="154" t="s">
        <v>1200</v>
      </c>
      <c r="FM2" s="154" t="s">
        <v>1201</v>
      </c>
      <c r="FN2" s="144" t="s">
        <v>227</v>
      </c>
      <c r="FO2" s="144" t="s">
        <v>1393</v>
      </c>
      <c r="FP2" s="144" t="s">
        <v>1384</v>
      </c>
      <c r="FQ2" s="144" t="s">
        <v>1197</v>
      </c>
      <c r="FR2" s="144" t="s">
        <v>1198</v>
      </c>
      <c r="FS2" s="144" t="s">
        <v>1199</v>
      </c>
      <c r="FT2" s="154" t="s">
        <v>1200</v>
      </c>
      <c r="FU2" s="154" t="s">
        <v>1201</v>
      </c>
      <c r="FV2" s="180" t="s">
        <v>227</v>
      </c>
      <c r="FW2" s="180" t="s">
        <v>1214</v>
      </c>
      <c r="FX2" s="180" t="s">
        <v>1384</v>
      </c>
      <c r="FY2" s="180" t="s">
        <v>1197</v>
      </c>
      <c r="FZ2" s="180" t="s">
        <v>1198</v>
      </c>
      <c r="GA2" s="180" t="s">
        <v>1199</v>
      </c>
      <c r="GB2" s="181" t="s">
        <v>1200</v>
      </c>
      <c r="GC2" s="181" t="s">
        <v>1201</v>
      </c>
      <c r="GD2" s="144" t="s">
        <v>227</v>
      </c>
      <c r="GE2" s="144" t="s">
        <v>1215</v>
      </c>
      <c r="GF2" s="144" t="s">
        <v>1384</v>
      </c>
      <c r="GG2" s="144" t="s">
        <v>1197</v>
      </c>
      <c r="GH2" s="144" t="s">
        <v>1198</v>
      </c>
      <c r="GI2" s="144" t="s">
        <v>1199</v>
      </c>
      <c r="GJ2" s="154" t="s">
        <v>1200</v>
      </c>
      <c r="GK2" s="154" t="s">
        <v>1201</v>
      </c>
      <c r="GL2" s="180" t="s">
        <v>227</v>
      </c>
      <c r="GM2" s="180" t="s">
        <v>1216</v>
      </c>
      <c r="GN2" s="180" t="s">
        <v>1384</v>
      </c>
      <c r="GO2" s="180" t="s">
        <v>1197</v>
      </c>
      <c r="GP2" s="180" t="s">
        <v>1198</v>
      </c>
      <c r="GQ2" s="180" t="s">
        <v>1199</v>
      </c>
      <c r="GR2" s="181" t="s">
        <v>1200</v>
      </c>
      <c r="GS2" s="181" t="s">
        <v>1201</v>
      </c>
      <c r="GT2" s="144" t="s">
        <v>227</v>
      </c>
      <c r="GU2" s="144" t="s">
        <v>1394</v>
      </c>
      <c r="GV2" s="144" t="s">
        <v>1384</v>
      </c>
      <c r="GW2" s="144" t="s">
        <v>1197</v>
      </c>
      <c r="GX2" s="144" t="s">
        <v>1198</v>
      </c>
      <c r="GY2" s="144" t="s">
        <v>1199</v>
      </c>
      <c r="GZ2" s="154" t="s">
        <v>1200</v>
      </c>
      <c r="HA2" s="154" t="s">
        <v>1201</v>
      </c>
      <c r="HB2" s="144" t="s">
        <v>227</v>
      </c>
      <c r="HC2" s="144" t="s">
        <v>1217</v>
      </c>
      <c r="HD2" s="144" t="s">
        <v>1384</v>
      </c>
      <c r="HE2" s="144" t="s">
        <v>1197</v>
      </c>
      <c r="HF2" s="144" t="s">
        <v>1198</v>
      </c>
      <c r="HG2" s="144" t="s">
        <v>1199</v>
      </c>
      <c r="HH2" s="154" t="s">
        <v>1200</v>
      </c>
      <c r="HI2" s="154" t="s">
        <v>1201</v>
      </c>
      <c r="HJ2" s="180" t="s">
        <v>227</v>
      </c>
      <c r="HK2" s="180" t="s">
        <v>1395</v>
      </c>
      <c r="HL2" s="180" t="s">
        <v>1384</v>
      </c>
      <c r="HM2" s="180" t="s">
        <v>1197</v>
      </c>
      <c r="HN2" s="180" t="s">
        <v>1198</v>
      </c>
      <c r="HO2" s="180" t="s">
        <v>1199</v>
      </c>
      <c r="HP2" s="181" t="s">
        <v>1200</v>
      </c>
      <c r="HQ2" s="181" t="s">
        <v>1201</v>
      </c>
      <c r="HR2" s="180" t="s">
        <v>227</v>
      </c>
      <c r="HS2" s="180" t="s">
        <v>1396</v>
      </c>
      <c r="HT2" s="180" t="s">
        <v>1384</v>
      </c>
      <c r="HU2" s="180" t="s">
        <v>1197</v>
      </c>
      <c r="HV2" s="180" t="s">
        <v>1198</v>
      </c>
      <c r="HW2" s="180" t="s">
        <v>1199</v>
      </c>
      <c r="HX2" s="181" t="s">
        <v>1200</v>
      </c>
      <c r="HY2" s="181" t="s">
        <v>1201</v>
      </c>
      <c r="HZ2" s="180" t="s">
        <v>227</v>
      </c>
      <c r="IA2" s="180" t="s">
        <v>1397</v>
      </c>
      <c r="IB2" s="180" t="s">
        <v>1384</v>
      </c>
      <c r="IC2" s="180" t="s">
        <v>1197</v>
      </c>
      <c r="ID2" s="180" t="s">
        <v>1198</v>
      </c>
      <c r="IE2" s="180" t="s">
        <v>1199</v>
      </c>
      <c r="IF2" s="181" t="s">
        <v>1200</v>
      </c>
      <c r="IG2" s="181" t="s">
        <v>1201</v>
      </c>
      <c r="IH2" s="180" t="s">
        <v>227</v>
      </c>
      <c r="II2" s="180" t="s">
        <v>1398</v>
      </c>
      <c r="IJ2" s="180" t="s">
        <v>1384</v>
      </c>
      <c r="IK2" s="180" t="s">
        <v>1197</v>
      </c>
      <c r="IL2" s="180" t="s">
        <v>1198</v>
      </c>
      <c r="IM2" s="180" t="s">
        <v>1199</v>
      </c>
      <c r="IN2" s="181" t="s">
        <v>1200</v>
      </c>
      <c r="IO2" s="181" t="s">
        <v>1201</v>
      </c>
      <c r="IP2" s="144" t="s">
        <v>227</v>
      </c>
      <c r="IQ2" s="144" t="s">
        <v>1399</v>
      </c>
      <c r="IR2" s="144" t="s">
        <v>1384</v>
      </c>
      <c r="IS2" s="144" t="s">
        <v>1197</v>
      </c>
      <c r="IT2" s="144" t="s">
        <v>1198</v>
      </c>
      <c r="IU2" s="144" t="s">
        <v>1199</v>
      </c>
      <c r="IV2" s="154" t="s">
        <v>1200</v>
      </c>
      <c r="IW2" s="154" t="s">
        <v>1201</v>
      </c>
      <c r="IX2" s="144" t="s">
        <v>227</v>
      </c>
      <c r="IY2" s="144" t="s">
        <v>1400</v>
      </c>
      <c r="IZ2" s="144" t="s">
        <v>1384</v>
      </c>
      <c r="JA2" s="144" t="s">
        <v>1197</v>
      </c>
      <c r="JB2" s="144" t="s">
        <v>1198</v>
      </c>
      <c r="JC2" s="144" t="s">
        <v>1199</v>
      </c>
      <c r="JD2" s="154" t="s">
        <v>1200</v>
      </c>
      <c r="JE2" s="154" t="s">
        <v>1201</v>
      </c>
      <c r="JF2" s="180" t="s">
        <v>227</v>
      </c>
      <c r="JG2" s="180" t="s">
        <v>1972</v>
      </c>
      <c r="JH2" s="180" t="s">
        <v>1384</v>
      </c>
      <c r="JI2" s="180" t="s">
        <v>1197</v>
      </c>
      <c r="JJ2" s="180" t="s">
        <v>1198</v>
      </c>
      <c r="JK2" s="180" t="s">
        <v>1199</v>
      </c>
      <c r="JL2" s="181" t="s">
        <v>1200</v>
      </c>
      <c r="JM2" s="181" t="s">
        <v>1201</v>
      </c>
      <c r="JN2" s="144" t="s">
        <v>227</v>
      </c>
      <c r="JO2" s="144" t="s">
        <v>1973</v>
      </c>
      <c r="JP2" s="144" t="s">
        <v>1384</v>
      </c>
      <c r="JQ2" s="144" t="s">
        <v>1197</v>
      </c>
      <c r="JR2" s="144" t="s">
        <v>1198</v>
      </c>
      <c r="JS2" s="144" t="s">
        <v>1199</v>
      </c>
      <c r="JT2" s="154" t="s">
        <v>1200</v>
      </c>
      <c r="JU2" s="154" t="s">
        <v>1201</v>
      </c>
      <c r="JV2" s="144" t="s">
        <v>227</v>
      </c>
      <c r="JW2" s="144" t="s">
        <v>1974</v>
      </c>
      <c r="JX2" s="144" t="s">
        <v>1384</v>
      </c>
      <c r="JY2" s="144" t="s">
        <v>1197</v>
      </c>
      <c r="JZ2" s="144" t="s">
        <v>1198</v>
      </c>
      <c r="KA2" s="144" t="s">
        <v>1199</v>
      </c>
      <c r="KB2" s="154" t="s">
        <v>1200</v>
      </c>
      <c r="KC2" s="154" t="s">
        <v>1201</v>
      </c>
      <c r="KD2" s="180" t="s">
        <v>227</v>
      </c>
      <c r="KE2" s="180" t="s">
        <v>1975</v>
      </c>
      <c r="KF2" s="180" t="s">
        <v>1384</v>
      </c>
      <c r="KG2" s="180" t="s">
        <v>1197</v>
      </c>
      <c r="KH2" s="180" t="s">
        <v>1198</v>
      </c>
      <c r="KI2" s="180" t="s">
        <v>1199</v>
      </c>
      <c r="KJ2" s="181" t="s">
        <v>1200</v>
      </c>
      <c r="KK2" s="181" t="s">
        <v>1201</v>
      </c>
      <c r="KL2" s="144" t="s">
        <v>227</v>
      </c>
      <c r="KM2" s="144" t="s">
        <v>1976</v>
      </c>
      <c r="KN2" s="144" t="s">
        <v>1384</v>
      </c>
      <c r="KO2" s="144" t="s">
        <v>1197</v>
      </c>
      <c r="KP2" s="144" t="s">
        <v>1198</v>
      </c>
      <c r="KQ2" s="144" t="s">
        <v>1199</v>
      </c>
      <c r="KR2" s="154" t="s">
        <v>1200</v>
      </c>
      <c r="KS2" s="154" t="s">
        <v>1201</v>
      </c>
      <c r="KT2" s="180" t="s">
        <v>227</v>
      </c>
      <c r="KU2" s="180" t="s">
        <v>1977</v>
      </c>
      <c r="KV2" s="180" t="s">
        <v>1384</v>
      </c>
      <c r="KW2" s="180" t="s">
        <v>1197</v>
      </c>
      <c r="KX2" s="180" t="s">
        <v>1198</v>
      </c>
      <c r="KY2" s="180" t="s">
        <v>1199</v>
      </c>
      <c r="KZ2" s="181" t="s">
        <v>1200</v>
      </c>
      <c r="LA2" s="181" t="s">
        <v>1201</v>
      </c>
      <c r="LB2" s="180" t="s">
        <v>227</v>
      </c>
      <c r="LC2" s="180" t="s">
        <v>1978</v>
      </c>
      <c r="LD2" s="180" t="s">
        <v>1384</v>
      </c>
      <c r="LE2" s="180" t="s">
        <v>1197</v>
      </c>
      <c r="LF2" s="180" t="s">
        <v>1198</v>
      </c>
      <c r="LG2" s="180" t="s">
        <v>1199</v>
      </c>
      <c r="LH2" s="181" t="s">
        <v>1200</v>
      </c>
      <c r="LI2" s="181" t="s">
        <v>1201</v>
      </c>
      <c r="LJ2" s="144" t="s">
        <v>227</v>
      </c>
      <c r="LK2" s="144" t="s">
        <v>1979</v>
      </c>
      <c r="LL2" s="144" t="s">
        <v>1384</v>
      </c>
      <c r="LM2" s="144" t="s">
        <v>1197</v>
      </c>
      <c r="LN2" s="144" t="s">
        <v>1198</v>
      </c>
      <c r="LO2" s="144" t="s">
        <v>1199</v>
      </c>
      <c r="LP2" s="154" t="s">
        <v>1200</v>
      </c>
      <c r="LQ2" s="154" t="s">
        <v>1201</v>
      </c>
      <c r="LR2" s="144" t="s">
        <v>227</v>
      </c>
      <c r="LS2" s="144" t="s">
        <v>1980</v>
      </c>
      <c r="LT2" s="144" t="s">
        <v>1384</v>
      </c>
      <c r="LU2" s="144" t="s">
        <v>1197</v>
      </c>
      <c r="LV2" s="144" t="s">
        <v>1198</v>
      </c>
      <c r="LW2" s="144" t="s">
        <v>1199</v>
      </c>
      <c r="LX2" s="154" t="s">
        <v>1200</v>
      </c>
      <c r="LY2" s="154" t="s">
        <v>1201</v>
      </c>
      <c r="LZ2" s="144" t="s">
        <v>227</v>
      </c>
      <c r="MA2" s="144" t="s">
        <v>1981</v>
      </c>
      <c r="MB2" s="144" t="s">
        <v>1384</v>
      </c>
      <c r="MC2" s="144" t="s">
        <v>1204</v>
      </c>
      <c r="MD2" s="144" t="s">
        <v>1205</v>
      </c>
      <c r="ME2" s="144" t="s">
        <v>1197</v>
      </c>
      <c r="MF2" s="144" t="s">
        <v>1198</v>
      </c>
      <c r="MG2" s="144" t="s">
        <v>1199</v>
      </c>
      <c r="MH2" s="154" t="s">
        <v>1200</v>
      </c>
      <c r="MI2" s="154" t="s">
        <v>1201</v>
      </c>
      <c r="MJ2" s="144" t="s">
        <v>227</v>
      </c>
      <c r="MK2" s="144" t="s">
        <v>1982</v>
      </c>
      <c r="ML2" s="144" t="s">
        <v>1384</v>
      </c>
      <c r="MM2" s="144" t="s">
        <v>1204</v>
      </c>
      <c r="MN2" s="144" t="s">
        <v>1205</v>
      </c>
      <c r="MO2" s="144" t="s">
        <v>1197</v>
      </c>
      <c r="MP2" s="144" t="s">
        <v>1198</v>
      </c>
      <c r="MQ2" s="144" t="s">
        <v>1199</v>
      </c>
      <c r="MR2" s="154" t="s">
        <v>1200</v>
      </c>
      <c r="MS2" s="154" t="s">
        <v>1201</v>
      </c>
      <c r="MT2" s="144" t="s">
        <v>227</v>
      </c>
      <c r="MU2" s="144" t="s">
        <v>1983</v>
      </c>
      <c r="MV2" s="144" t="s">
        <v>1384</v>
      </c>
      <c r="MW2" s="144" t="s">
        <v>1197</v>
      </c>
      <c r="MX2" s="144" t="s">
        <v>1198</v>
      </c>
      <c r="MY2" s="144" t="s">
        <v>1199</v>
      </c>
      <c r="MZ2" s="154" t="s">
        <v>1200</v>
      </c>
      <c r="NA2" s="154" t="s">
        <v>1201</v>
      </c>
      <c r="NB2" s="144" t="s">
        <v>227</v>
      </c>
      <c r="NC2" s="144" t="s">
        <v>1984</v>
      </c>
      <c r="ND2" s="144" t="s">
        <v>1197</v>
      </c>
      <c r="NE2" s="144" t="s">
        <v>1198</v>
      </c>
      <c r="NF2" s="144" t="s">
        <v>1199</v>
      </c>
      <c r="NG2" s="154" t="s">
        <v>1200</v>
      </c>
      <c r="NH2" s="154" t="s">
        <v>1201</v>
      </c>
      <c r="NI2" s="160" t="s">
        <v>227</v>
      </c>
      <c r="NJ2" s="160" t="s">
        <v>1985</v>
      </c>
      <c r="NK2" s="160" t="s">
        <v>1384</v>
      </c>
      <c r="NL2" s="160" t="s">
        <v>1197</v>
      </c>
      <c r="NM2" s="160" t="s">
        <v>1198</v>
      </c>
      <c r="NN2" s="160" t="s">
        <v>1199</v>
      </c>
      <c r="NO2" s="161" t="s">
        <v>1200</v>
      </c>
      <c r="NP2" s="161" t="s">
        <v>1201</v>
      </c>
      <c r="NQ2" t="s">
        <v>227</v>
      </c>
      <c r="NR2" t="s">
        <v>1993</v>
      </c>
      <c r="NS2" t="s">
        <v>1384</v>
      </c>
      <c r="NT2" t="s">
        <v>1197</v>
      </c>
      <c r="NU2" t="s">
        <v>1198</v>
      </c>
      <c r="NV2" t="s">
        <v>1199</v>
      </c>
      <c r="NW2" t="s">
        <v>1200</v>
      </c>
      <c r="NX2" t="s">
        <v>1201</v>
      </c>
    </row>
    <row r="3" spans="1:388" s="144" customFormat="1" x14ac:dyDescent="0.2">
      <c r="A3" s="144">
        <v>19</v>
      </c>
      <c r="B3" s="144" t="s">
        <v>1403</v>
      </c>
      <c r="C3" s="144" t="s">
        <v>1218</v>
      </c>
      <c r="E3" s="144" t="s">
        <v>241</v>
      </c>
      <c r="F3" s="144" t="s">
        <v>241</v>
      </c>
      <c r="G3" s="144" t="s">
        <v>291</v>
      </c>
      <c r="J3" s="144" t="s">
        <v>1219</v>
      </c>
      <c r="K3" s="144" t="str">
        <f>M3</f>
        <v>AUADL</v>
      </c>
      <c r="L3" s="144" t="str">
        <f>M3</f>
        <v>AUADL</v>
      </c>
      <c r="M3" s="144" t="s">
        <v>235</v>
      </c>
      <c r="N3" s="144" t="s">
        <v>1219</v>
      </c>
      <c r="O3" s="145">
        <f>'PRINT TARIFF'!N$19</f>
        <v>34</v>
      </c>
      <c r="P3" s="180"/>
      <c r="Q3" s="180"/>
      <c r="R3" s="180"/>
      <c r="S3" s="180"/>
      <c r="T3" s="180"/>
      <c r="U3" s="180"/>
      <c r="V3" s="180"/>
      <c r="W3" s="180"/>
      <c r="X3" s="180"/>
      <c r="Y3" s="180"/>
      <c r="Z3" s="180"/>
      <c r="AA3" s="180"/>
      <c r="AB3" s="180"/>
      <c r="AC3" s="180"/>
      <c r="AD3" s="180"/>
      <c r="AE3" s="180"/>
      <c r="AF3" s="144" t="s">
        <v>39</v>
      </c>
      <c r="AG3" s="155">
        <f>'PRINT TARIFF'!I$19</f>
        <v>67</v>
      </c>
      <c r="AH3" s="144" t="s">
        <v>1220</v>
      </c>
      <c r="AI3" s="144">
        <v>0</v>
      </c>
      <c r="AJ3" s="144">
        <v>0</v>
      </c>
      <c r="AK3" s="155">
        <f>'PRINT TARIFF'!K$19</f>
        <v>67</v>
      </c>
      <c r="AL3" s="144">
        <v>0</v>
      </c>
      <c r="AM3" s="144">
        <v>0</v>
      </c>
      <c r="AN3" s="146">
        <f>'PRINT TARIFF'!AF9</f>
        <v>46204</v>
      </c>
      <c r="AO3" s="146">
        <f>'PRINT TARIFF'!AG9</f>
        <v>46217</v>
      </c>
      <c r="AP3" s="146" t="s">
        <v>39</v>
      </c>
      <c r="AQ3" s="155">
        <f>'PRINT TARIFF'!U$19</f>
        <v>10</v>
      </c>
      <c r="AR3" s="144" t="s">
        <v>2263</v>
      </c>
      <c r="AS3" s="155">
        <f>AQ3</f>
        <v>10</v>
      </c>
      <c r="AT3" s="146"/>
      <c r="AU3" s="146" t="s">
        <v>2262</v>
      </c>
      <c r="AV3" s="146">
        <f>AN3</f>
        <v>46204</v>
      </c>
      <c r="AW3" s="146">
        <f>AO3</f>
        <v>46217</v>
      </c>
      <c r="AX3" s="146"/>
      <c r="AY3" s="156"/>
      <c r="BA3" s="147"/>
      <c r="BC3" s="146"/>
      <c r="BD3" s="146"/>
      <c r="BE3" s="146"/>
      <c r="BF3" s="144" t="s">
        <v>39</v>
      </c>
      <c r="BG3" s="144">
        <f>'PRINT TARIFF'!$O$19</f>
        <v>0</v>
      </c>
      <c r="BH3" s="144" t="s">
        <v>1220</v>
      </c>
      <c r="BI3" s="144">
        <f>BG3</f>
        <v>0</v>
      </c>
      <c r="BJ3" s="146"/>
      <c r="BK3" s="146" t="s">
        <v>2260</v>
      </c>
      <c r="BL3" s="146">
        <f>AN3</f>
        <v>46204</v>
      </c>
      <c r="BM3" s="146">
        <f>AO3</f>
        <v>46217</v>
      </c>
      <c r="BN3" s="146" t="s">
        <v>39</v>
      </c>
      <c r="BO3" s="144">
        <f>'PRINT TARIFF'!$T$19</f>
        <v>9</v>
      </c>
      <c r="BP3" s="146" t="s">
        <v>1220</v>
      </c>
      <c r="BQ3" s="144">
        <f>BO3</f>
        <v>9</v>
      </c>
      <c r="BR3" s="146"/>
      <c r="BS3" s="146" t="s">
        <v>2258</v>
      </c>
      <c r="BT3" s="146">
        <f>AN3</f>
        <v>46204</v>
      </c>
      <c r="BU3" s="146">
        <f>AO3</f>
        <v>46217</v>
      </c>
      <c r="BV3" s="146" t="s">
        <v>39</v>
      </c>
      <c r="BW3" s="155">
        <f>'PRINT TARIFF'!Q$19</f>
        <v>20</v>
      </c>
      <c r="BX3" s="144" t="s">
        <v>1220</v>
      </c>
      <c r="BY3" s="144">
        <f>BW3</f>
        <v>20</v>
      </c>
      <c r="BZ3" s="146"/>
      <c r="CA3" s="146"/>
      <c r="CB3" s="146">
        <f>AN3</f>
        <v>46204</v>
      </c>
      <c r="CC3" s="146">
        <f>AO3</f>
        <v>46217</v>
      </c>
      <c r="CD3" s="144" t="s">
        <v>39</v>
      </c>
      <c r="CE3" s="155">
        <f>'PRINT TARIFF'!P$19</f>
        <v>0</v>
      </c>
      <c r="CF3" s="144" t="s">
        <v>1220</v>
      </c>
      <c r="CG3" s="147">
        <f>CE3</f>
        <v>0</v>
      </c>
      <c r="CJ3" s="146">
        <f>AN3</f>
        <v>46204</v>
      </c>
      <c r="CK3" s="146">
        <f>AO3</f>
        <v>46217</v>
      </c>
      <c r="CM3" s="155"/>
      <c r="CO3" s="147"/>
      <c r="CR3" s="146"/>
      <c r="CS3" s="146"/>
      <c r="CZ3" s="154"/>
      <c r="DA3" s="154"/>
      <c r="DH3" s="154"/>
      <c r="DI3" s="154"/>
      <c r="DP3" s="154"/>
      <c r="DQ3" s="154"/>
      <c r="DR3" s="180"/>
      <c r="DS3" s="180"/>
      <c r="DT3" s="180"/>
      <c r="DU3" s="180"/>
      <c r="DV3" s="180"/>
      <c r="DW3" s="180"/>
      <c r="DX3" s="181"/>
      <c r="DY3" s="181"/>
      <c r="EF3" s="154"/>
      <c r="EG3" s="154"/>
      <c r="EN3" s="154"/>
      <c r="EO3" s="154"/>
      <c r="EP3" s="180"/>
      <c r="EQ3" s="180"/>
      <c r="ER3" s="180"/>
      <c r="ES3" s="180"/>
      <c r="ET3" s="180"/>
      <c r="EU3" s="180"/>
      <c r="EV3" s="181"/>
      <c r="EW3" s="181"/>
      <c r="EX3" s="180"/>
      <c r="EY3" s="180"/>
      <c r="EZ3" s="180"/>
      <c r="FA3" s="180"/>
      <c r="FB3" s="180"/>
      <c r="FC3" s="180"/>
      <c r="FD3" s="181"/>
      <c r="FE3" s="181"/>
      <c r="FL3" s="154"/>
      <c r="FM3" s="154"/>
      <c r="FT3" s="154"/>
      <c r="FU3" s="154"/>
      <c r="FV3" s="180"/>
      <c r="FW3" s="180"/>
      <c r="FX3" s="180"/>
      <c r="FY3" s="180"/>
      <c r="FZ3" s="180"/>
      <c r="GA3" s="180"/>
      <c r="GB3" s="181"/>
      <c r="GC3" s="181"/>
      <c r="GJ3" s="154"/>
      <c r="GK3" s="154"/>
      <c r="GL3" s="180"/>
      <c r="GM3" s="180"/>
      <c r="GN3" s="180"/>
      <c r="GO3" s="180"/>
      <c r="GP3" s="180"/>
      <c r="GQ3" s="180"/>
      <c r="GR3" s="181"/>
      <c r="GS3" s="181"/>
      <c r="GZ3" s="154"/>
      <c r="HA3" s="154"/>
      <c r="HB3" s="146" t="s">
        <v>39</v>
      </c>
      <c r="HC3" s="155">
        <f>'PRINT TARIFF'!S$19</f>
        <v>0</v>
      </c>
      <c r="HD3" s="144" t="s">
        <v>1220</v>
      </c>
      <c r="HE3" s="147">
        <f>HC3</f>
        <v>0</v>
      </c>
      <c r="HF3" s="146"/>
      <c r="HG3" s="146" t="s">
        <v>2041</v>
      </c>
      <c r="HH3" s="146">
        <f>AN3</f>
        <v>46204</v>
      </c>
      <c r="HI3" s="146">
        <f>AO3</f>
        <v>46217</v>
      </c>
      <c r="HJ3" s="180"/>
      <c r="HK3" s="180"/>
      <c r="HL3" s="180"/>
      <c r="HM3" s="180"/>
      <c r="HN3" s="180"/>
      <c r="HO3" s="180"/>
      <c r="HP3" s="181"/>
      <c r="HQ3" s="181"/>
      <c r="HR3" s="180"/>
      <c r="HS3" s="180"/>
      <c r="HT3" s="180"/>
      <c r="HU3" s="180"/>
      <c r="HV3" s="180"/>
      <c r="HW3" s="180"/>
      <c r="HX3" s="181"/>
      <c r="HY3" s="181"/>
      <c r="HZ3" s="180"/>
      <c r="IA3" s="180"/>
      <c r="IB3" s="180"/>
      <c r="IC3" s="180"/>
      <c r="ID3" s="180"/>
      <c r="IE3" s="180"/>
      <c r="IF3" s="181"/>
      <c r="IG3" s="181"/>
      <c r="IH3" s="180"/>
      <c r="II3" s="180"/>
      <c r="IJ3" s="180"/>
      <c r="IK3" s="180"/>
      <c r="IL3" s="180"/>
      <c r="IM3" s="180"/>
      <c r="IN3" s="181"/>
      <c r="IO3" s="181"/>
      <c r="IR3" s="154"/>
      <c r="IS3" s="154"/>
      <c r="IV3" s="154"/>
      <c r="JF3" s="180"/>
      <c r="JG3" s="180"/>
      <c r="JH3" s="180"/>
      <c r="JI3" s="180"/>
      <c r="JJ3" s="180"/>
      <c r="JK3" s="180"/>
      <c r="JL3" s="180"/>
      <c r="JM3" s="180"/>
      <c r="KD3" s="180"/>
      <c r="KE3" s="180"/>
      <c r="KF3" s="180"/>
      <c r="KG3" s="180"/>
      <c r="KH3" s="180"/>
      <c r="KI3" s="180"/>
      <c r="KJ3" s="180"/>
      <c r="KK3" s="180"/>
      <c r="KT3" s="180"/>
      <c r="KU3" s="180"/>
      <c r="KV3" s="180"/>
      <c r="KW3" s="180"/>
      <c r="KX3" s="180"/>
      <c r="KY3" s="180"/>
      <c r="KZ3" s="180"/>
      <c r="LA3" s="180"/>
      <c r="LB3" s="180"/>
      <c r="LC3" s="180"/>
      <c r="LD3" s="180"/>
      <c r="LE3" s="180"/>
      <c r="LF3" s="180"/>
      <c r="LG3" s="180"/>
      <c r="LH3" s="180"/>
      <c r="LI3" s="180"/>
      <c r="NI3" s="154" t="s">
        <v>39</v>
      </c>
      <c r="NJ3" s="156">
        <f>'PRINT TARIFF'!R$19</f>
        <v>0</v>
      </c>
      <c r="NK3" s="154" t="s">
        <v>1220</v>
      </c>
      <c r="NL3" s="156">
        <f>NJ3</f>
        <v>0</v>
      </c>
      <c r="NM3" s="154"/>
      <c r="NN3" s="154"/>
      <c r="NO3" s="154">
        <f>CJ3</f>
        <v>46204</v>
      </c>
      <c r="NP3" s="154">
        <f>CK3</f>
        <v>46217</v>
      </c>
    </row>
    <row r="4" spans="1:388" s="144" customFormat="1" x14ac:dyDescent="0.2">
      <c r="A4" s="144">
        <v>20</v>
      </c>
      <c r="B4" s="144" t="s">
        <v>1403</v>
      </c>
      <c r="C4" s="144" t="s">
        <v>1218</v>
      </c>
      <c r="E4" s="144" t="s">
        <v>241</v>
      </c>
      <c r="F4" s="144" t="s">
        <v>241</v>
      </c>
      <c r="G4" s="144" t="s">
        <v>279</v>
      </c>
      <c r="J4" s="144" t="s">
        <v>1219</v>
      </c>
      <c r="K4" s="144" t="str">
        <f>M4</f>
        <v>AUBNE</v>
      </c>
      <c r="L4" s="144" t="str">
        <f>M4</f>
        <v>AUBNE</v>
      </c>
      <c r="M4" s="144" t="s">
        <v>236</v>
      </c>
      <c r="N4" s="144" t="s">
        <v>1219</v>
      </c>
      <c r="O4" s="145">
        <f>'PRINT TARIFF'!N$20</f>
        <v>31</v>
      </c>
      <c r="P4" s="180"/>
      <c r="Q4" s="180"/>
      <c r="R4" s="180"/>
      <c r="S4" s="180"/>
      <c r="T4" s="180"/>
      <c r="U4" s="180"/>
      <c r="V4" s="180"/>
      <c r="W4" s="180"/>
      <c r="X4" s="180"/>
      <c r="Y4" s="180"/>
      <c r="Z4" s="180"/>
      <c r="AA4" s="180"/>
      <c r="AB4" s="180"/>
      <c r="AC4" s="180"/>
      <c r="AD4" s="180"/>
      <c r="AE4" s="180"/>
      <c r="AF4" s="144" t="s">
        <v>39</v>
      </c>
      <c r="AG4" s="155">
        <f>'PRINT TARIFF'!I$20</f>
        <v>67</v>
      </c>
      <c r="AH4" s="144" t="s">
        <v>1220</v>
      </c>
      <c r="AI4" s="144">
        <v>0</v>
      </c>
      <c r="AJ4" s="144">
        <v>0</v>
      </c>
      <c r="AK4" s="155">
        <f>'PRINT TARIFF'!K$20</f>
        <v>67</v>
      </c>
      <c r="AL4" s="144">
        <v>0</v>
      </c>
      <c r="AM4" s="144">
        <v>0</v>
      </c>
      <c r="AN4" s="146">
        <f>'PRINT TARIFF'!AF10</f>
        <v>46204</v>
      </c>
      <c r="AO4" s="146">
        <f>'PRINT TARIFF'!AG10</f>
        <v>46217</v>
      </c>
      <c r="AP4" s="146" t="s">
        <v>39</v>
      </c>
      <c r="AQ4" s="155">
        <f>'PRINT TARIFF'!U$20</f>
        <v>10</v>
      </c>
      <c r="AR4" s="144" t="s">
        <v>2263</v>
      </c>
      <c r="AS4" s="155">
        <f t="shared" ref="AS4:AS67" si="0">AQ4</f>
        <v>10</v>
      </c>
      <c r="AT4" s="146"/>
      <c r="AU4" s="146" t="s">
        <v>2262</v>
      </c>
      <c r="AV4" s="146">
        <f t="shared" ref="AV4:AV67" si="1">AN4</f>
        <v>46204</v>
      </c>
      <c r="AW4" s="146">
        <f t="shared" ref="AW4:AW67" si="2">AO4</f>
        <v>46217</v>
      </c>
      <c r="AX4" s="146"/>
      <c r="AY4" s="156"/>
      <c r="BA4" s="147"/>
      <c r="BC4" s="146"/>
      <c r="BD4" s="146"/>
      <c r="BE4" s="146"/>
      <c r="BF4" s="144" t="s">
        <v>39</v>
      </c>
      <c r="BG4" s="144">
        <f>'PRINT TARIFF'!$O$20</f>
        <v>0</v>
      </c>
      <c r="BH4" s="144" t="s">
        <v>1220</v>
      </c>
      <c r="BI4" s="144">
        <f t="shared" ref="BI4:BI67" si="3">BG4</f>
        <v>0</v>
      </c>
      <c r="BJ4" s="146"/>
      <c r="BK4" s="146" t="s">
        <v>2260</v>
      </c>
      <c r="BL4" s="146">
        <f t="shared" ref="BL4:BL67" si="4">AN4</f>
        <v>46204</v>
      </c>
      <c r="BM4" s="146">
        <f t="shared" ref="BM4:BM67" si="5">AO4</f>
        <v>46217</v>
      </c>
      <c r="BN4" s="146" t="s">
        <v>39</v>
      </c>
      <c r="BO4" s="144">
        <f>'PRINT TARIFF'!$T$20</f>
        <v>9</v>
      </c>
      <c r="BP4" s="146" t="s">
        <v>1220</v>
      </c>
      <c r="BQ4" s="144">
        <f t="shared" ref="BQ4:BQ67" si="6">BO4</f>
        <v>9</v>
      </c>
      <c r="BR4" s="146"/>
      <c r="BS4" s="146" t="s">
        <v>2258</v>
      </c>
      <c r="BT4" s="146">
        <f t="shared" ref="BT4:BT67" si="7">AN4</f>
        <v>46204</v>
      </c>
      <c r="BU4" s="146">
        <f t="shared" ref="BU4:BU67" si="8">AO4</f>
        <v>46217</v>
      </c>
      <c r="BV4" s="146" t="s">
        <v>39</v>
      </c>
      <c r="BW4" s="155">
        <f>'PRINT TARIFF'!Q$20</f>
        <v>20</v>
      </c>
      <c r="BX4" s="144" t="s">
        <v>1220</v>
      </c>
      <c r="BY4" s="144">
        <f t="shared" ref="BY4:BY59" si="9">BW4</f>
        <v>20</v>
      </c>
      <c r="BZ4" s="146"/>
      <c r="CA4" s="146"/>
      <c r="CB4" s="146">
        <f t="shared" ref="CB4:CB59" si="10">AN4</f>
        <v>46204</v>
      </c>
      <c r="CC4" s="146">
        <f t="shared" ref="CC4:CC59" si="11">AO4</f>
        <v>46217</v>
      </c>
      <c r="CD4" s="144" t="s">
        <v>39</v>
      </c>
      <c r="CE4" s="155">
        <f>'PRINT TARIFF'!P$20</f>
        <v>0</v>
      </c>
      <c r="CF4" s="144" t="s">
        <v>1220</v>
      </c>
      <c r="CG4" s="147">
        <f t="shared" ref="CG4:CG7" si="12">CE4</f>
        <v>0</v>
      </c>
      <c r="CJ4" s="146">
        <f t="shared" ref="CJ4:CJ50" si="13">AN4</f>
        <v>46204</v>
      </c>
      <c r="CK4" s="146">
        <f t="shared" ref="CK4:CK50" si="14">AO4</f>
        <v>46217</v>
      </c>
      <c r="CR4" s="146"/>
      <c r="CS4" s="146"/>
      <c r="CZ4" s="154"/>
      <c r="DA4" s="154"/>
      <c r="DH4" s="154"/>
      <c r="DI4" s="154"/>
      <c r="DP4" s="154"/>
      <c r="DQ4" s="154"/>
      <c r="DR4" s="180"/>
      <c r="DS4" s="180"/>
      <c r="DT4" s="180"/>
      <c r="DU4" s="180"/>
      <c r="DV4" s="180"/>
      <c r="DW4" s="180"/>
      <c r="DX4" s="181"/>
      <c r="DY4" s="181"/>
      <c r="EF4" s="154"/>
      <c r="EG4" s="154"/>
      <c r="EN4" s="154"/>
      <c r="EO4" s="154"/>
      <c r="EP4" s="180"/>
      <c r="EQ4" s="180"/>
      <c r="ER4" s="180"/>
      <c r="ES4" s="180"/>
      <c r="ET4" s="180"/>
      <c r="EU4" s="180"/>
      <c r="EV4" s="181"/>
      <c r="EW4" s="181"/>
      <c r="EX4" s="180"/>
      <c r="EY4" s="180"/>
      <c r="EZ4" s="180"/>
      <c r="FA4" s="180"/>
      <c r="FB4" s="180"/>
      <c r="FC4" s="180"/>
      <c r="FD4" s="181"/>
      <c r="FE4" s="181"/>
      <c r="FL4" s="154"/>
      <c r="FM4" s="154"/>
      <c r="FT4" s="154"/>
      <c r="FU4" s="154"/>
      <c r="FV4" s="180"/>
      <c r="FW4" s="180"/>
      <c r="FX4" s="180"/>
      <c r="FY4" s="180"/>
      <c r="FZ4" s="180"/>
      <c r="GA4" s="180"/>
      <c r="GB4" s="181"/>
      <c r="GC4" s="181"/>
      <c r="GJ4" s="154"/>
      <c r="GK4" s="154"/>
      <c r="GL4" s="180"/>
      <c r="GM4" s="180"/>
      <c r="GN4" s="180"/>
      <c r="GO4" s="180"/>
      <c r="GP4" s="180"/>
      <c r="GQ4" s="180"/>
      <c r="GR4" s="181"/>
      <c r="GS4" s="181"/>
      <c r="GZ4" s="154"/>
      <c r="HA4" s="154"/>
      <c r="HB4" s="146" t="s">
        <v>39</v>
      </c>
      <c r="HC4" s="155">
        <f>'PRINT TARIFF'!S$20</f>
        <v>0</v>
      </c>
      <c r="HD4" s="144" t="s">
        <v>1220</v>
      </c>
      <c r="HE4" s="147">
        <f t="shared" ref="HE4:HE59" si="15">HC4</f>
        <v>0</v>
      </c>
      <c r="HG4" s="146" t="s">
        <v>2041</v>
      </c>
      <c r="HH4" s="146">
        <f t="shared" ref="HH4:HH59" si="16">AN4</f>
        <v>46204</v>
      </c>
      <c r="HI4" s="146">
        <f t="shared" ref="HI4:HI59" si="17">AO4</f>
        <v>46217</v>
      </c>
      <c r="HJ4" s="180"/>
      <c r="HK4" s="180"/>
      <c r="HL4" s="180"/>
      <c r="HM4" s="180"/>
      <c r="HN4" s="180"/>
      <c r="HO4" s="180"/>
      <c r="HP4" s="181"/>
      <c r="HQ4" s="181"/>
      <c r="HR4" s="180"/>
      <c r="HS4" s="180"/>
      <c r="HT4" s="180"/>
      <c r="HU4" s="180"/>
      <c r="HV4" s="180"/>
      <c r="HW4" s="180"/>
      <c r="HX4" s="181"/>
      <c r="HY4" s="181"/>
      <c r="HZ4" s="180"/>
      <c r="IA4" s="180"/>
      <c r="IB4" s="180"/>
      <c r="IC4" s="180"/>
      <c r="ID4" s="180"/>
      <c r="IE4" s="180"/>
      <c r="IF4" s="181"/>
      <c r="IG4" s="181"/>
      <c r="IH4" s="180"/>
      <c r="II4" s="180"/>
      <c r="IJ4" s="180"/>
      <c r="IK4" s="180"/>
      <c r="IL4" s="180"/>
      <c r="IM4" s="180"/>
      <c r="IN4" s="181"/>
      <c r="IO4" s="181"/>
      <c r="IR4" s="154"/>
      <c r="IS4" s="154"/>
      <c r="IV4" s="154"/>
      <c r="JF4" s="180"/>
      <c r="JG4" s="180"/>
      <c r="JH4" s="180"/>
      <c r="JI4" s="180"/>
      <c r="JJ4" s="180"/>
      <c r="JK4" s="180"/>
      <c r="JL4" s="180"/>
      <c r="JM4" s="180"/>
      <c r="KD4" s="180"/>
      <c r="KE4" s="180"/>
      <c r="KF4" s="180"/>
      <c r="KG4" s="180"/>
      <c r="KH4" s="180"/>
      <c r="KI4" s="180"/>
      <c r="KJ4" s="180"/>
      <c r="KK4" s="180"/>
      <c r="KT4" s="180"/>
      <c r="KU4" s="180"/>
      <c r="KV4" s="180"/>
      <c r="KW4" s="180"/>
      <c r="KX4" s="180"/>
      <c r="KY4" s="180"/>
      <c r="KZ4" s="180"/>
      <c r="LA4" s="180"/>
      <c r="LB4" s="180"/>
      <c r="LC4" s="180"/>
      <c r="LD4" s="180"/>
      <c r="LE4" s="180"/>
      <c r="LF4" s="180"/>
      <c r="LG4" s="180"/>
      <c r="LH4" s="180"/>
      <c r="LI4" s="180"/>
      <c r="NI4" s="154" t="s">
        <v>39</v>
      </c>
      <c r="NJ4" s="156">
        <f>'PRINT TARIFF'!R$20</f>
        <v>0</v>
      </c>
      <c r="NK4" s="154" t="s">
        <v>1220</v>
      </c>
      <c r="NL4" s="156">
        <f t="shared" ref="NL4:NL50" si="18">NJ4</f>
        <v>0</v>
      </c>
      <c r="NM4" s="154"/>
      <c r="NN4" s="154"/>
      <c r="NO4" s="154">
        <f t="shared" ref="NO4:NO50" si="19">CJ4</f>
        <v>46204</v>
      </c>
      <c r="NP4" s="154">
        <f t="shared" ref="NP4:NP50" si="20">CK4</f>
        <v>46217</v>
      </c>
    </row>
    <row r="5" spans="1:388" s="144" customFormat="1" x14ac:dyDescent="0.2">
      <c r="A5" s="144">
        <v>21</v>
      </c>
      <c r="B5" s="144" t="s">
        <v>1403</v>
      </c>
      <c r="C5" s="144" t="s">
        <v>1218</v>
      </c>
      <c r="E5" s="144" t="s">
        <v>241</v>
      </c>
      <c r="F5" s="144" t="s">
        <v>241</v>
      </c>
      <c r="G5" s="144" t="s">
        <v>291</v>
      </c>
      <c r="J5" s="144" t="s">
        <v>1219</v>
      </c>
      <c r="K5" s="144" t="str">
        <f>M5</f>
        <v>AUFRE</v>
      </c>
      <c r="L5" s="144" t="str">
        <f>M5</f>
        <v>AUFRE</v>
      </c>
      <c r="M5" s="144" t="s">
        <v>237</v>
      </c>
      <c r="N5" s="144" t="s">
        <v>1219</v>
      </c>
      <c r="O5" s="145">
        <f>'PRINT TARIFF'!N$21</f>
        <v>22</v>
      </c>
      <c r="P5" s="180"/>
      <c r="Q5" s="180"/>
      <c r="R5" s="180"/>
      <c r="S5" s="180"/>
      <c r="T5" s="180"/>
      <c r="U5" s="180"/>
      <c r="V5" s="180"/>
      <c r="W5" s="180"/>
      <c r="X5" s="180"/>
      <c r="Y5" s="180"/>
      <c r="Z5" s="180"/>
      <c r="AA5" s="180"/>
      <c r="AB5" s="180"/>
      <c r="AC5" s="180"/>
      <c r="AD5" s="180"/>
      <c r="AE5" s="180"/>
      <c r="AF5" s="144" t="s">
        <v>39</v>
      </c>
      <c r="AG5" s="155">
        <f>'PRINT TARIFF'!I$21</f>
        <v>67</v>
      </c>
      <c r="AH5" s="144" t="s">
        <v>1220</v>
      </c>
      <c r="AI5" s="144">
        <v>0</v>
      </c>
      <c r="AJ5" s="144">
        <v>0</v>
      </c>
      <c r="AK5" s="155">
        <f>'PRINT TARIFF'!K$21</f>
        <v>67</v>
      </c>
      <c r="AL5" s="144">
        <v>0</v>
      </c>
      <c r="AM5" s="144">
        <v>0</v>
      </c>
      <c r="AN5" s="146">
        <f>'PRINT TARIFF'!AF11</f>
        <v>46204</v>
      </c>
      <c r="AO5" s="146">
        <f>'PRINT TARIFF'!AG11</f>
        <v>46217</v>
      </c>
      <c r="AP5" s="146" t="s">
        <v>39</v>
      </c>
      <c r="AQ5" s="155">
        <f>'PRINT TARIFF'!U$21</f>
        <v>10</v>
      </c>
      <c r="AR5" s="144" t="s">
        <v>2263</v>
      </c>
      <c r="AS5" s="155">
        <f t="shared" si="0"/>
        <v>10</v>
      </c>
      <c r="AT5" s="146"/>
      <c r="AU5" s="146" t="s">
        <v>2262</v>
      </c>
      <c r="AV5" s="146">
        <f t="shared" si="1"/>
        <v>46204</v>
      </c>
      <c r="AW5" s="146">
        <f t="shared" si="2"/>
        <v>46217</v>
      </c>
      <c r="AX5" s="146"/>
      <c r="AY5" s="156"/>
      <c r="BA5" s="147"/>
      <c r="BC5" s="146"/>
      <c r="BD5" s="146"/>
      <c r="BE5" s="146"/>
      <c r="BF5" s="144" t="s">
        <v>39</v>
      </c>
      <c r="BG5" s="144">
        <f>'PRINT TARIFF'!$O$21</f>
        <v>0</v>
      </c>
      <c r="BH5" s="144" t="s">
        <v>1220</v>
      </c>
      <c r="BI5" s="144">
        <f t="shared" si="3"/>
        <v>0</v>
      </c>
      <c r="BJ5" s="146"/>
      <c r="BK5" s="146" t="s">
        <v>2260</v>
      </c>
      <c r="BL5" s="146">
        <f t="shared" si="4"/>
        <v>46204</v>
      </c>
      <c r="BM5" s="146">
        <f t="shared" si="5"/>
        <v>46217</v>
      </c>
      <c r="BN5" s="146" t="s">
        <v>39</v>
      </c>
      <c r="BO5" s="144">
        <f>'PRINT TARIFF'!$T$21</f>
        <v>9</v>
      </c>
      <c r="BP5" s="146" t="s">
        <v>1220</v>
      </c>
      <c r="BQ5" s="144">
        <f t="shared" si="6"/>
        <v>9</v>
      </c>
      <c r="BR5" s="146"/>
      <c r="BS5" s="146" t="s">
        <v>2258</v>
      </c>
      <c r="BT5" s="146">
        <f t="shared" si="7"/>
        <v>46204</v>
      </c>
      <c r="BU5" s="146">
        <f t="shared" si="8"/>
        <v>46217</v>
      </c>
      <c r="BV5" s="146" t="s">
        <v>39</v>
      </c>
      <c r="BW5" s="155">
        <f>'PRINT TARIFF'!Q$21</f>
        <v>20</v>
      </c>
      <c r="BX5" s="144" t="s">
        <v>1220</v>
      </c>
      <c r="BY5" s="144">
        <f t="shared" si="9"/>
        <v>20</v>
      </c>
      <c r="BZ5" s="146"/>
      <c r="CA5" s="146"/>
      <c r="CB5" s="146">
        <f t="shared" si="10"/>
        <v>46204</v>
      </c>
      <c r="CC5" s="146">
        <f t="shared" si="11"/>
        <v>46217</v>
      </c>
      <c r="CD5" s="144" t="s">
        <v>39</v>
      </c>
      <c r="CE5" s="155">
        <f>'PRINT TARIFF'!P$21</f>
        <v>0</v>
      </c>
      <c r="CF5" s="144" t="s">
        <v>1220</v>
      </c>
      <c r="CG5" s="147">
        <f t="shared" si="12"/>
        <v>0</v>
      </c>
      <c r="CJ5" s="146">
        <f t="shared" si="13"/>
        <v>46204</v>
      </c>
      <c r="CK5" s="146">
        <f t="shared" si="14"/>
        <v>46217</v>
      </c>
      <c r="CR5" s="146"/>
      <c r="CS5" s="146"/>
      <c r="CZ5" s="154"/>
      <c r="DA5" s="154"/>
      <c r="DH5" s="154"/>
      <c r="DI5" s="154"/>
      <c r="DP5" s="154"/>
      <c r="DQ5" s="154"/>
      <c r="DR5" s="180"/>
      <c r="DS5" s="180"/>
      <c r="DT5" s="180"/>
      <c r="DU5" s="180"/>
      <c r="DV5" s="180"/>
      <c r="DW5" s="180"/>
      <c r="DX5" s="181"/>
      <c r="DY5" s="181"/>
      <c r="EF5" s="154"/>
      <c r="EG5" s="154"/>
      <c r="EN5" s="154"/>
      <c r="EO5" s="154"/>
      <c r="EP5" s="180"/>
      <c r="EQ5" s="180"/>
      <c r="ER5" s="180"/>
      <c r="ES5" s="180"/>
      <c r="ET5" s="180"/>
      <c r="EU5" s="180"/>
      <c r="EV5" s="181"/>
      <c r="EW5" s="181"/>
      <c r="EX5" s="180"/>
      <c r="EY5" s="180"/>
      <c r="EZ5" s="180"/>
      <c r="FA5" s="180"/>
      <c r="FB5" s="180"/>
      <c r="FC5" s="180"/>
      <c r="FD5" s="181"/>
      <c r="FE5" s="181"/>
      <c r="FL5" s="154"/>
      <c r="FM5" s="154"/>
      <c r="FT5" s="154"/>
      <c r="FU5" s="154"/>
      <c r="FV5" s="180"/>
      <c r="FW5" s="180"/>
      <c r="FX5" s="180"/>
      <c r="FY5" s="180"/>
      <c r="FZ5" s="180"/>
      <c r="GA5" s="180"/>
      <c r="GB5" s="181"/>
      <c r="GC5" s="181"/>
      <c r="GJ5" s="154"/>
      <c r="GK5" s="154"/>
      <c r="GL5" s="180"/>
      <c r="GM5" s="180"/>
      <c r="GN5" s="180"/>
      <c r="GO5" s="180"/>
      <c r="GP5" s="180"/>
      <c r="GQ5" s="180"/>
      <c r="GR5" s="181"/>
      <c r="GS5" s="181"/>
      <c r="GZ5" s="154"/>
      <c r="HA5" s="154"/>
      <c r="HB5" s="146" t="s">
        <v>39</v>
      </c>
      <c r="HC5" s="155">
        <f>'PRINT TARIFF'!S$21</f>
        <v>0</v>
      </c>
      <c r="HD5" s="144" t="s">
        <v>1220</v>
      </c>
      <c r="HE5" s="147">
        <f t="shared" si="15"/>
        <v>0</v>
      </c>
      <c r="HG5" s="146" t="s">
        <v>2041</v>
      </c>
      <c r="HH5" s="146">
        <f t="shared" si="16"/>
        <v>46204</v>
      </c>
      <c r="HI5" s="146">
        <f t="shared" si="17"/>
        <v>46217</v>
      </c>
      <c r="HJ5" s="180"/>
      <c r="HK5" s="180"/>
      <c r="HL5" s="180"/>
      <c r="HM5" s="180"/>
      <c r="HN5" s="180"/>
      <c r="HO5" s="180"/>
      <c r="HP5" s="181"/>
      <c r="HQ5" s="181"/>
      <c r="HR5" s="180"/>
      <c r="HS5" s="180"/>
      <c r="HT5" s="180"/>
      <c r="HU5" s="180"/>
      <c r="HV5" s="180"/>
      <c r="HW5" s="180"/>
      <c r="HX5" s="181"/>
      <c r="HY5" s="181"/>
      <c r="HZ5" s="180"/>
      <c r="IA5" s="180"/>
      <c r="IB5" s="180"/>
      <c r="IC5" s="180"/>
      <c r="ID5" s="180"/>
      <c r="IE5" s="180"/>
      <c r="IF5" s="181"/>
      <c r="IG5" s="181"/>
      <c r="IH5" s="180"/>
      <c r="II5" s="180"/>
      <c r="IJ5" s="180"/>
      <c r="IK5" s="180"/>
      <c r="IL5" s="180"/>
      <c r="IM5" s="180"/>
      <c r="IN5" s="181"/>
      <c r="IO5" s="181"/>
      <c r="IR5" s="154"/>
      <c r="IS5" s="154"/>
      <c r="IV5" s="154"/>
      <c r="JF5" s="180"/>
      <c r="JG5" s="180"/>
      <c r="JH5" s="180"/>
      <c r="JI5" s="180"/>
      <c r="JJ5" s="180"/>
      <c r="JK5" s="180"/>
      <c r="JL5" s="180"/>
      <c r="JM5" s="180"/>
      <c r="KD5" s="180"/>
      <c r="KE5" s="180"/>
      <c r="KF5" s="180"/>
      <c r="KG5" s="180"/>
      <c r="KH5" s="180"/>
      <c r="KI5" s="180"/>
      <c r="KJ5" s="180"/>
      <c r="KK5" s="180"/>
      <c r="KT5" s="180"/>
      <c r="KU5" s="180"/>
      <c r="KV5" s="180"/>
      <c r="KW5" s="180"/>
      <c r="KX5" s="180"/>
      <c r="KY5" s="180"/>
      <c r="KZ5" s="180"/>
      <c r="LA5" s="180"/>
      <c r="LB5" s="180"/>
      <c r="LC5" s="180"/>
      <c r="LD5" s="180"/>
      <c r="LE5" s="180"/>
      <c r="LF5" s="180"/>
      <c r="LG5" s="180"/>
      <c r="LH5" s="180"/>
      <c r="LI5" s="180"/>
      <c r="NI5" s="154" t="s">
        <v>39</v>
      </c>
      <c r="NJ5" s="156">
        <f>'PRINT TARIFF'!R$21</f>
        <v>0</v>
      </c>
      <c r="NK5" s="154" t="s">
        <v>1220</v>
      </c>
      <c r="NL5" s="156">
        <f t="shared" si="18"/>
        <v>0</v>
      </c>
      <c r="NM5" s="154"/>
      <c r="NN5" s="154"/>
      <c r="NO5" s="154">
        <f t="shared" si="19"/>
        <v>46204</v>
      </c>
      <c r="NP5" s="154">
        <f t="shared" si="20"/>
        <v>46217</v>
      </c>
    </row>
    <row r="6" spans="1:388" s="144" customFormat="1" x14ac:dyDescent="0.2">
      <c r="A6" s="144">
        <v>22</v>
      </c>
      <c r="B6" s="144" t="s">
        <v>1403</v>
      </c>
      <c r="C6" s="144" t="s">
        <v>1218</v>
      </c>
      <c r="E6" s="144" t="s">
        <v>241</v>
      </c>
      <c r="F6" s="144" t="s">
        <v>241</v>
      </c>
      <c r="G6" s="144" t="s">
        <v>279</v>
      </c>
      <c r="J6" s="144" t="s">
        <v>1219</v>
      </c>
      <c r="K6" s="144" t="str">
        <f>M6</f>
        <v>AUMEL</v>
      </c>
      <c r="L6" s="144" t="str">
        <f>M6</f>
        <v>AUMEL</v>
      </c>
      <c r="M6" s="144" t="s">
        <v>238</v>
      </c>
      <c r="N6" s="144" t="s">
        <v>1219</v>
      </c>
      <c r="O6" s="145">
        <f>'PRINT TARIFF'!N$22</f>
        <v>25</v>
      </c>
      <c r="P6" s="180"/>
      <c r="Q6" s="180"/>
      <c r="R6" s="180"/>
      <c r="S6" s="180"/>
      <c r="T6" s="180"/>
      <c r="U6" s="180"/>
      <c r="V6" s="180"/>
      <c r="W6" s="180"/>
      <c r="X6" s="180"/>
      <c r="Y6" s="180"/>
      <c r="Z6" s="180"/>
      <c r="AA6" s="180"/>
      <c r="AB6" s="180"/>
      <c r="AC6" s="180"/>
      <c r="AD6" s="180"/>
      <c r="AE6" s="180"/>
      <c r="AF6" s="144" t="s">
        <v>39</v>
      </c>
      <c r="AG6" s="155">
        <f>'PRINT TARIFF'!I$22</f>
        <v>67</v>
      </c>
      <c r="AH6" s="144" t="s">
        <v>1220</v>
      </c>
      <c r="AI6" s="144">
        <v>0</v>
      </c>
      <c r="AJ6" s="144">
        <v>0</v>
      </c>
      <c r="AK6" s="155">
        <f>'PRINT TARIFF'!K$22</f>
        <v>67</v>
      </c>
      <c r="AL6" s="144">
        <v>0</v>
      </c>
      <c r="AM6" s="144">
        <v>0</v>
      </c>
      <c r="AN6" s="146">
        <f>'PRINT TARIFF'!AF12</f>
        <v>46204</v>
      </c>
      <c r="AO6" s="146">
        <f>'PRINT TARIFF'!AG12</f>
        <v>46217</v>
      </c>
      <c r="AP6" s="146" t="s">
        <v>39</v>
      </c>
      <c r="AQ6" s="155">
        <f>'PRINT TARIFF'!U$22</f>
        <v>10</v>
      </c>
      <c r="AR6" s="144" t="s">
        <v>2263</v>
      </c>
      <c r="AS6" s="155">
        <f t="shared" si="0"/>
        <v>10</v>
      </c>
      <c r="AT6" s="146"/>
      <c r="AU6" s="146" t="s">
        <v>2262</v>
      </c>
      <c r="AV6" s="146">
        <f t="shared" si="1"/>
        <v>46204</v>
      </c>
      <c r="AW6" s="146">
        <f t="shared" si="2"/>
        <v>46217</v>
      </c>
      <c r="AX6" s="146"/>
      <c r="AY6" s="156"/>
      <c r="BA6" s="147"/>
      <c r="BC6" s="146"/>
      <c r="BD6" s="146"/>
      <c r="BE6" s="146"/>
      <c r="BF6" s="144" t="s">
        <v>39</v>
      </c>
      <c r="BG6" s="144">
        <f>'PRINT TARIFF'!$O$22</f>
        <v>0</v>
      </c>
      <c r="BH6" s="144" t="s">
        <v>1220</v>
      </c>
      <c r="BI6" s="144">
        <f t="shared" si="3"/>
        <v>0</v>
      </c>
      <c r="BJ6" s="146"/>
      <c r="BK6" s="146" t="s">
        <v>2260</v>
      </c>
      <c r="BL6" s="146">
        <f t="shared" si="4"/>
        <v>46204</v>
      </c>
      <c r="BM6" s="146">
        <f t="shared" si="5"/>
        <v>46217</v>
      </c>
      <c r="BN6" s="146" t="s">
        <v>39</v>
      </c>
      <c r="BO6" s="144">
        <f>'PRINT TARIFF'!$T$22</f>
        <v>9</v>
      </c>
      <c r="BP6" s="146" t="s">
        <v>1220</v>
      </c>
      <c r="BQ6" s="144">
        <f t="shared" si="6"/>
        <v>9</v>
      </c>
      <c r="BR6" s="146"/>
      <c r="BS6" s="146" t="s">
        <v>2258</v>
      </c>
      <c r="BT6" s="146">
        <f t="shared" si="7"/>
        <v>46204</v>
      </c>
      <c r="BU6" s="146">
        <f t="shared" si="8"/>
        <v>46217</v>
      </c>
      <c r="BV6" s="146" t="s">
        <v>39</v>
      </c>
      <c r="BW6" s="155">
        <f>'PRINT TARIFF'!Q$22</f>
        <v>20</v>
      </c>
      <c r="BX6" s="144" t="s">
        <v>1220</v>
      </c>
      <c r="BY6" s="144">
        <f t="shared" si="9"/>
        <v>20</v>
      </c>
      <c r="BZ6" s="146"/>
      <c r="CA6" s="146"/>
      <c r="CB6" s="146">
        <f t="shared" si="10"/>
        <v>46204</v>
      </c>
      <c r="CC6" s="146">
        <f t="shared" si="11"/>
        <v>46217</v>
      </c>
      <c r="CD6" s="144" t="s">
        <v>39</v>
      </c>
      <c r="CE6" s="155">
        <f>'PRINT TARIFF'!P$22</f>
        <v>0</v>
      </c>
      <c r="CF6" s="144" t="s">
        <v>1220</v>
      </c>
      <c r="CG6" s="147">
        <f t="shared" si="12"/>
        <v>0</v>
      </c>
      <c r="CJ6" s="146">
        <f t="shared" si="13"/>
        <v>46204</v>
      </c>
      <c r="CK6" s="146">
        <f t="shared" si="14"/>
        <v>46217</v>
      </c>
      <c r="CR6" s="146"/>
      <c r="CS6" s="146"/>
      <c r="CZ6" s="154"/>
      <c r="DA6" s="154"/>
      <c r="DH6" s="154"/>
      <c r="DI6" s="154"/>
      <c r="DP6" s="154"/>
      <c r="DQ6" s="154"/>
      <c r="DR6" s="180"/>
      <c r="DS6" s="180"/>
      <c r="DT6" s="180"/>
      <c r="DU6" s="180"/>
      <c r="DV6" s="180"/>
      <c r="DW6" s="180"/>
      <c r="DX6" s="181"/>
      <c r="DY6" s="181"/>
      <c r="EF6" s="154"/>
      <c r="EG6" s="154"/>
      <c r="EN6" s="154"/>
      <c r="EO6" s="154"/>
      <c r="EP6" s="180"/>
      <c r="EQ6" s="180"/>
      <c r="ER6" s="180"/>
      <c r="ES6" s="180"/>
      <c r="ET6" s="180"/>
      <c r="EU6" s="180"/>
      <c r="EV6" s="181"/>
      <c r="EW6" s="181"/>
      <c r="EX6" s="180"/>
      <c r="EY6" s="180"/>
      <c r="EZ6" s="180"/>
      <c r="FA6" s="180"/>
      <c r="FB6" s="180"/>
      <c r="FC6" s="180"/>
      <c r="FD6" s="181"/>
      <c r="FE6" s="181"/>
      <c r="FL6" s="154"/>
      <c r="FM6" s="154"/>
      <c r="FT6" s="154"/>
      <c r="FU6" s="154"/>
      <c r="FV6" s="180"/>
      <c r="FW6" s="180"/>
      <c r="FX6" s="180"/>
      <c r="FY6" s="180"/>
      <c r="FZ6" s="180"/>
      <c r="GA6" s="180"/>
      <c r="GB6" s="181"/>
      <c r="GC6" s="181"/>
      <c r="GJ6" s="154"/>
      <c r="GK6" s="154"/>
      <c r="GL6" s="180"/>
      <c r="GM6" s="180"/>
      <c r="GN6" s="180"/>
      <c r="GO6" s="180"/>
      <c r="GP6" s="180"/>
      <c r="GQ6" s="180"/>
      <c r="GR6" s="181"/>
      <c r="GS6" s="181"/>
      <c r="GZ6" s="154"/>
      <c r="HA6" s="154"/>
      <c r="HB6" s="146" t="s">
        <v>39</v>
      </c>
      <c r="HC6" s="155">
        <f>'PRINT TARIFF'!$S$22</f>
        <v>0</v>
      </c>
      <c r="HD6" s="144" t="s">
        <v>1220</v>
      </c>
      <c r="HE6" s="147">
        <f t="shared" si="15"/>
        <v>0</v>
      </c>
      <c r="HG6" s="146" t="s">
        <v>2041</v>
      </c>
      <c r="HH6" s="146">
        <f t="shared" si="16"/>
        <v>46204</v>
      </c>
      <c r="HI6" s="146">
        <f t="shared" si="17"/>
        <v>46217</v>
      </c>
      <c r="HJ6" s="180"/>
      <c r="HK6" s="180"/>
      <c r="HL6" s="180"/>
      <c r="HM6" s="180"/>
      <c r="HN6" s="180"/>
      <c r="HO6" s="180"/>
      <c r="HP6" s="181"/>
      <c r="HQ6" s="181"/>
      <c r="HR6" s="180"/>
      <c r="HS6" s="180"/>
      <c r="HT6" s="180"/>
      <c r="HU6" s="180"/>
      <c r="HV6" s="180"/>
      <c r="HW6" s="180"/>
      <c r="HX6" s="181"/>
      <c r="HY6" s="181"/>
      <c r="HZ6" s="180"/>
      <c r="IA6" s="180"/>
      <c r="IB6" s="180"/>
      <c r="IC6" s="180"/>
      <c r="ID6" s="180"/>
      <c r="IE6" s="180"/>
      <c r="IF6" s="181"/>
      <c r="IG6" s="181"/>
      <c r="IH6" s="180"/>
      <c r="II6" s="180"/>
      <c r="IJ6" s="180"/>
      <c r="IK6" s="180"/>
      <c r="IL6" s="180"/>
      <c r="IM6" s="180"/>
      <c r="IN6" s="181"/>
      <c r="IO6" s="181"/>
      <c r="IR6" s="154"/>
      <c r="IS6" s="154"/>
      <c r="IV6" s="154"/>
      <c r="JF6" s="180"/>
      <c r="JG6" s="180"/>
      <c r="JH6" s="180"/>
      <c r="JI6" s="180"/>
      <c r="JJ6" s="180"/>
      <c r="JK6" s="180"/>
      <c r="JL6" s="180"/>
      <c r="JM6" s="180"/>
      <c r="KD6" s="180"/>
      <c r="KE6" s="180"/>
      <c r="KF6" s="180"/>
      <c r="KG6" s="180"/>
      <c r="KH6" s="180"/>
      <c r="KI6" s="180"/>
      <c r="KJ6" s="180"/>
      <c r="KK6" s="180"/>
      <c r="KT6" s="180"/>
      <c r="KU6" s="180"/>
      <c r="KV6" s="180"/>
      <c r="KW6" s="180"/>
      <c r="KX6" s="180"/>
      <c r="KY6" s="180"/>
      <c r="KZ6" s="180"/>
      <c r="LA6" s="180"/>
      <c r="LB6" s="180"/>
      <c r="LC6" s="180"/>
      <c r="LD6" s="180"/>
      <c r="LE6" s="180"/>
      <c r="LF6" s="180"/>
      <c r="LG6" s="180"/>
      <c r="LH6" s="180"/>
      <c r="LI6" s="180"/>
      <c r="NI6" s="154" t="s">
        <v>39</v>
      </c>
      <c r="NJ6" s="156">
        <f>'PRINT TARIFF'!R$22</f>
        <v>0</v>
      </c>
      <c r="NK6" s="154" t="s">
        <v>1220</v>
      </c>
      <c r="NL6" s="156">
        <f t="shared" si="18"/>
        <v>0</v>
      </c>
      <c r="NM6" s="154"/>
      <c r="NN6" s="154"/>
      <c r="NO6" s="154">
        <f t="shared" si="19"/>
        <v>46204</v>
      </c>
      <c r="NP6" s="154">
        <f t="shared" si="20"/>
        <v>46217</v>
      </c>
    </row>
    <row r="7" spans="1:388" s="144" customFormat="1" x14ac:dyDescent="0.2">
      <c r="A7" s="144">
        <v>23</v>
      </c>
      <c r="B7" s="144" t="s">
        <v>1403</v>
      </c>
      <c r="C7" s="144" t="s">
        <v>1218</v>
      </c>
      <c r="E7" s="144" t="s">
        <v>241</v>
      </c>
      <c r="F7" s="144" t="s">
        <v>241</v>
      </c>
      <c r="G7" s="144" t="s">
        <v>279</v>
      </c>
      <c r="J7" s="144" t="s">
        <v>1219</v>
      </c>
      <c r="K7" s="144" t="str">
        <f>M7</f>
        <v>AUSYD</v>
      </c>
      <c r="L7" s="144" t="str">
        <f>M7</f>
        <v>AUSYD</v>
      </c>
      <c r="M7" s="144" t="s">
        <v>239</v>
      </c>
      <c r="N7" s="144" t="s">
        <v>1219</v>
      </c>
      <c r="O7" s="145">
        <f>'PRINT TARIFF'!N$23</f>
        <v>27</v>
      </c>
      <c r="P7" s="180"/>
      <c r="Q7" s="180"/>
      <c r="R7" s="180"/>
      <c r="S7" s="180"/>
      <c r="T7" s="180"/>
      <c r="U7" s="180"/>
      <c r="V7" s="180"/>
      <c r="W7" s="180"/>
      <c r="X7" s="180"/>
      <c r="Y7" s="180"/>
      <c r="Z7" s="180"/>
      <c r="AA7" s="180"/>
      <c r="AB7" s="180"/>
      <c r="AC7" s="180"/>
      <c r="AD7" s="180"/>
      <c r="AE7" s="180"/>
      <c r="AF7" s="144" t="s">
        <v>39</v>
      </c>
      <c r="AG7" s="155">
        <f>'PRINT TARIFF'!I$23</f>
        <v>67</v>
      </c>
      <c r="AH7" s="144" t="s">
        <v>1220</v>
      </c>
      <c r="AI7" s="144">
        <v>0</v>
      </c>
      <c r="AJ7" s="144">
        <v>0</v>
      </c>
      <c r="AK7" s="155">
        <f>'PRINT TARIFF'!K$23</f>
        <v>67</v>
      </c>
      <c r="AL7" s="144">
        <v>0</v>
      </c>
      <c r="AM7" s="144">
        <v>0</v>
      </c>
      <c r="AN7" s="146">
        <f>'PRINT TARIFF'!AF13</f>
        <v>46204</v>
      </c>
      <c r="AO7" s="146">
        <f>'PRINT TARIFF'!AG13</f>
        <v>46217</v>
      </c>
      <c r="AP7" s="146" t="s">
        <v>39</v>
      </c>
      <c r="AQ7" s="155">
        <f>'PRINT TARIFF'!U$23</f>
        <v>10</v>
      </c>
      <c r="AR7" s="144" t="s">
        <v>2263</v>
      </c>
      <c r="AS7" s="155">
        <f t="shared" si="0"/>
        <v>10</v>
      </c>
      <c r="AT7" s="146"/>
      <c r="AU7" s="146" t="s">
        <v>2262</v>
      </c>
      <c r="AV7" s="146">
        <f t="shared" si="1"/>
        <v>46204</v>
      </c>
      <c r="AW7" s="146">
        <f t="shared" si="2"/>
        <v>46217</v>
      </c>
      <c r="AX7" s="146"/>
      <c r="AY7" s="156"/>
      <c r="BA7" s="147"/>
      <c r="BC7" s="146"/>
      <c r="BD7" s="146"/>
      <c r="BE7" s="146"/>
      <c r="BF7" s="144" t="s">
        <v>39</v>
      </c>
      <c r="BG7" s="144">
        <f>'PRINT TARIFF'!$O$23</f>
        <v>0</v>
      </c>
      <c r="BH7" s="144" t="s">
        <v>1220</v>
      </c>
      <c r="BI7" s="144">
        <f t="shared" si="3"/>
        <v>0</v>
      </c>
      <c r="BJ7" s="146"/>
      <c r="BK7" s="146" t="s">
        <v>2260</v>
      </c>
      <c r="BL7" s="146">
        <f t="shared" si="4"/>
        <v>46204</v>
      </c>
      <c r="BM7" s="146">
        <f t="shared" si="5"/>
        <v>46217</v>
      </c>
      <c r="BN7" s="146" t="s">
        <v>39</v>
      </c>
      <c r="BO7" s="144">
        <f>'PRINT TARIFF'!$T$23</f>
        <v>9</v>
      </c>
      <c r="BP7" s="146" t="s">
        <v>1220</v>
      </c>
      <c r="BQ7" s="144">
        <f t="shared" si="6"/>
        <v>9</v>
      </c>
      <c r="BR7" s="146"/>
      <c r="BS7" s="146" t="s">
        <v>2258</v>
      </c>
      <c r="BT7" s="146">
        <f t="shared" si="7"/>
        <v>46204</v>
      </c>
      <c r="BU7" s="146">
        <f t="shared" si="8"/>
        <v>46217</v>
      </c>
      <c r="BV7" s="146" t="s">
        <v>39</v>
      </c>
      <c r="BW7" s="155">
        <f>'PRINT TARIFF'!Q$23</f>
        <v>20</v>
      </c>
      <c r="BX7" s="144" t="s">
        <v>1220</v>
      </c>
      <c r="BY7" s="144">
        <f t="shared" si="9"/>
        <v>20</v>
      </c>
      <c r="BZ7" s="146"/>
      <c r="CA7" s="146"/>
      <c r="CB7" s="146">
        <f t="shared" si="10"/>
        <v>46204</v>
      </c>
      <c r="CC7" s="146">
        <f t="shared" si="11"/>
        <v>46217</v>
      </c>
      <c r="CD7" s="144" t="s">
        <v>39</v>
      </c>
      <c r="CE7" s="155">
        <f>'PRINT TARIFF'!P$23</f>
        <v>0</v>
      </c>
      <c r="CF7" s="144" t="s">
        <v>1220</v>
      </c>
      <c r="CG7" s="147">
        <f t="shared" si="12"/>
        <v>0</v>
      </c>
      <c r="CJ7" s="146">
        <f t="shared" si="13"/>
        <v>46204</v>
      </c>
      <c r="CK7" s="146">
        <f t="shared" si="14"/>
        <v>46217</v>
      </c>
      <c r="CR7" s="146"/>
      <c r="CS7" s="146"/>
      <c r="CZ7" s="154"/>
      <c r="DA7" s="154"/>
      <c r="DH7" s="154"/>
      <c r="DI7" s="154"/>
      <c r="DP7" s="154"/>
      <c r="DQ7" s="154"/>
      <c r="DR7" s="180"/>
      <c r="DS7" s="180"/>
      <c r="DT7" s="180"/>
      <c r="DU7" s="180"/>
      <c r="DV7" s="180"/>
      <c r="DW7" s="180"/>
      <c r="DX7" s="181"/>
      <c r="DY7" s="181"/>
      <c r="EF7" s="154"/>
      <c r="EG7" s="154"/>
      <c r="EN7" s="154"/>
      <c r="EO7" s="154"/>
      <c r="EP7" s="180"/>
      <c r="EQ7" s="180"/>
      <c r="ER7" s="180"/>
      <c r="ES7" s="180"/>
      <c r="ET7" s="180"/>
      <c r="EU7" s="180"/>
      <c r="EV7" s="181"/>
      <c r="EW7" s="181"/>
      <c r="EX7" s="180"/>
      <c r="EY7" s="180"/>
      <c r="EZ7" s="180"/>
      <c r="FA7" s="180"/>
      <c r="FB7" s="180"/>
      <c r="FC7" s="180"/>
      <c r="FD7" s="181"/>
      <c r="FE7" s="181"/>
      <c r="FL7" s="154"/>
      <c r="FM7" s="154"/>
      <c r="FT7" s="154"/>
      <c r="FU7" s="154"/>
      <c r="FV7" s="180"/>
      <c r="FW7" s="180"/>
      <c r="FX7" s="180"/>
      <c r="FY7" s="180"/>
      <c r="FZ7" s="180"/>
      <c r="GA7" s="180"/>
      <c r="GB7" s="181"/>
      <c r="GC7" s="181"/>
      <c r="GJ7" s="154"/>
      <c r="GK7" s="154"/>
      <c r="GL7" s="180"/>
      <c r="GM7" s="180"/>
      <c r="GN7" s="180"/>
      <c r="GO7" s="180"/>
      <c r="GP7" s="180"/>
      <c r="GQ7" s="180"/>
      <c r="GR7" s="181"/>
      <c r="GS7" s="181"/>
      <c r="GZ7" s="154"/>
      <c r="HA7" s="154"/>
      <c r="HB7" s="146" t="s">
        <v>39</v>
      </c>
      <c r="HC7" s="155">
        <f>'PRINT TARIFF'!S$23</f>
        <v>0</v>
      </c>
      <c r="HD7" s="144" t="s">
        <v>1220</v>
      </c>
      <c r="HE7" s="147">
        <f t="shared" si="15"/>
        <v>0</v>
      </c>
      <c r="HG7" s="146" t="s">
        <v>2041</v>
      </c>
      <c r="HH7" s="146">
        <f t="shared" si="16"/>
        <v>46204</v>
      </c>
      <c r="HI7" s="146">
        <f t="shared" si="17"/>
        <v>46217</v>
      </c>
      <c r="HJ7" s="180"/>
      <c r="HK7" s="180"/>
      <c r="HL7" s="180"/>
      <c r="HM7" s="180"/>
      <c r="HN7" s="180"/>
      <c r="HO7" s="180"/>
      <c r="HP7" s="181"/>
      <c r="HQ7" s="181"/>
      <c r="HR7" s="180"/>
      <c r="HS7" s="180"/>
      <c r="HT7" s="180"/>
      <c r="HU7" s="180"/>
      <c r="HV7" s="180"/>
      <c r="HW7" s="180"/>
      <c r="HX7" s="181"/>
      <c r="HY7" s="181"/>
      <c r="HZ7" s="180"/>
      <c r="IA7" s="180"/>
      <c r="IB7" s="180"/>
      <c r="IC7" s="180"/>
      <c r="ID7" s="180"/>
      <c r="IE7" s="180"/>
      <c r="IF7" s="181"/>
      <c r="IG7" s="181"/>
      <c r="IH7" s="180"/>
      <c r="II7" s="180"/>
      <c r="IJ7" s="180"/>
      <c r="IK7" s="180"/>
      <c r="IL7" s="180"/>
      <c r="IM7" s="180"/>
      <c r="IN7" s="181"/>
      <c r="IO7" s="181"/>
      <c r="IR7" s="154"/>
      <c r="IS7" s="154"/>
      <c r="IV7" s="154"/>
      <c r="JF7" s="180"/>
      <c r="JG7" s="180"/>
      <c r="JH7" s="180"/>
      <c r="JI7" s="180"/>
      <c r="JJ7" s="180"/>
      <c r="JK7" s="180"/>
      <c r="JL7" s="180"/>
      <c r="JM7" s="180"/>
      <c r="KD7" s="180"/>
      <c r="KE7" s="180"/>
      <c r="KF7" s="180"/>
      <c r="KG7" s="180"/>
      <c r="KH7" s="180"/>
      <c r="KI7" s="180"/>
      <c r="KJ7" s="180"/>
      <c r="KK7" s="180"/>
      <c r="KT7" s="180"/>
      <c r="KU7" s="180"/>
      <c r="KV7" s="180"/>
      <c r="KW7" s="180"/>
      <c r="KX7" s="180"/>
      <c r="KY7" s="180"/>
      <c r="KZ7" s="180"/>
      <c r="LA7" s="180"/>
      <c r="LB7" s="180"/>
      <c r="LC7" s="180"/>
      <c r="LD7" s="180"/>
      <c r="LE7" s="180"/>
      <c r="LF7" s="180"/>
      <c r="LG7" s="180"/>
      <c r="LH7" s="180"/>
      <c r="LI7" s="180"/>
      <c r="NI7" s="154" t="s">
        <v>39</v>
      </c>
      <c r="NJ7" s="156">
        <f>'PRINT TARIFF'!R$23</f>
        <v>0</v>
      </c>
      <c r="NK7" s="154" t="s">
        <v>1220</v>
      </c>
      <c r="NL7" s="156">
        <f t="shared" si="18"/>
        <v>0</v>
      </c>
      <c r="NM7" s="154"/>
      <c r="NN7" s="154"/>
      <c r="NO7" s="154">
        <f t="shared" si="19"/>
        <v>46204</v>
      </c>
      <c r="NP7" s="154">
        <f t="shared" si="20"/>
        <v>46217</v>
      </c>
    </row>
    <row r="8" spans="1:388" x14ac:dyDescent="0.2">
      <c r="A8" s="144">
        <v>102</v>
      </c>
      <c r="B8" s="144" t="s">
        <v>1403</v>
      </c>
      <c r="C8" s="144" t="s">
        <v>1221</v>
      </c>
      <c r="D8" s="144" t="s">
        <v>1230</v>
      </c>
      <c r="E8" s="144" t="s">
        <v>1230</v>
      </c>
      <c r="F8" s="144" t="s">
        <v>1230</v>
      </c>
      <c r="J8" s="144" t="s">
        <v>1219</v>
      </c>
      <c r="K8" s="144" t="s">
        <v>236</v>
      </c>
      <c r="L8" s="144" t="s">
        <v>236</v>
      </c>
      <c r="M8" s="144" t="s">
        <v>236</v>
      </c>
      <c r="N8" s="144" t="s">
        <v>1219</v>
      </c>
      <c r="O8" s="145">
        <f>'PRINT TARIFF'!N$102</f>
        <v>23</v>
      </c>
      <c r="AF8" s="144" t="s">
        <v>39</v>
      </c>
      <c r="AG8" s="155">
        <f>'PRINT TARIFF'!I$102</f>
        <v>27</v>
      </c>
      <c r="AH8" s="144" t="s">
        <v>1220</v>
      </c>
      <c r="AI8" s="144">
        <v>0</v>
      </c>
      <c r="AJ8" s="144">
        <v>0</v>
      </c>
      <c r="AK8" s="155">
        <f>'PRINT TARIFF'!K$102</f>
        <v>27</v>
      </c>
      <c r="AL8" s="144">
        <v>0</v>
      </c>
      <c r="AM8" s="144">
        <v>0</v>
      </c>
      <c r="AN8" s="146">
        <f>'PRINT TARIFF'!AF15</f>
        <v>46204</v>
      </c>
      <c r="AO8" s="146">
        <f>'PRINT TARIFF'!AG15</f>
        <v>46217</v>
      </c>
      <c r="AP8" s="146" t="s">
        <v>39</v>
      </c>
      <c r="AQ8" s="155">
        <f>'PRINT TARIFF'!U$102</f>
        <v>0</v>
      </c>
      <c r="AR8" s="144" t="s">
        <v>2263</v>
      </c>
      <c r="AS8" s="155">
        <f t="shared" si="0"/>
        <v>0</v>
      </c>
      <c r="AT8" s="146"/>
      <c r="AU8" s="146" t="s">
        <v>2262</v>
      </c>
      <c r="AV8" s="146">
        <f t="shared" si="1"/>
        <v>46204</v>
      </c>
      <c r="AW8" s="146">
        <f t="shared" si="2"/>
        <v>46217</v>
      </c>
      <c r="AX8" s="146"/>
      <c r="AY8" s="156"/>
      <c r="BA8" s="147"/>
      <c r="BC8" s="146"/>
      <c r="BD8" s="146"/>
      <c r="BE8" s="146"/>
      <c r="BF8" s="144" t="s">
        <v>39</v>
      </c>
      <c r="BG8" s="144">
        <f>'PRINT TARIFF'!$O$102</f>
        <v>0</v>
      </c>
      <c r="BH8" s="144" t="s">
        <v>1220</v>
      </c>
      <c r="BI8" s="144">
        <f t="shared" si="3"/>
        <v>0</v>
      </c>
      <c r="BJ8" s="146"/>
      <c r="BK8" s="146" t="s">
        <v>2260</v>
      </c>
      <c r="BL8" s="146">
        <f t="shared" si="4"/>
        <v>46204</v>
      </c>
      <c r="BM8" s="146">
        <f t="shared" si="5"/>
        <v>46217</v>
      </c>
      <c r="BN8" s="146" t="s">
        <v>39</v>
      </c>
      <c r="BO8" s="144">
        <f>'PRINT TARIFF'!$T$102</f>
        <v>7</v>
      </c>
      <c r="BP8" s="146" t="s">
        <v>1220</v>
      </c>
      <c r="BQ8" s="144">
        <f t="shared" si="6"/>
        <v>7</v>
      </c>
      <c r="BR8" s="146"/>
      <c r="BS8" s="146" t="s">
        <v>2258</v>
      </c>
      <c r="BT8" s="146">
        <f t="shared" si="7"/>
        <v>46204</v>
      </c>
      <c r="BU8" s="146">
        <f t="shared" si="8"/>
        <v>46217</v>
      </c>
      <c r="BV8" s="146" t="s">
        <v>39</v>
      </c>
      <c r="BW8" s="155">
        <f>'PRINT TARIFF'!$Q$102</f>
        <v>20</v>
      </c>
      <c r="BX8" s="144" t="s">
        <v>1220</v>
      </c>
      <c r="BY8" s="144">
        <f t="shared" si="9"/>
        <v>20</v>
      </c>
      <c r="BZ8" s="146"/>
      <c r="CA8" s="146"/>
      <c r="CB8" s="146">
        <f t="shared" si="10"/>
        <v>46204</v>
      </c>
      <c r="CC8" s="146">
        <f t="shared" si="11"/>
        <v>46217</v>
      </c>
      <c r="CD8" s="144" t="s">
        <v>39</v>
      </c>
      <c r="CE8" s="155">
        <f>'PRINT TARIFF'!P$102</f>
        <v>0</v>
      </c>
      <c r="CF8" s="144" t="s">
        <v>1220</v>
      </c>
      <c r="CG8" s="147">
        <f t="shared" ref="CG8:CG50" si="21">CE8</f>
        <v>0</v>
      </c>
      <c r="CJ8" s="146">
        <f t="shared" si="13"/>
        <v>46204</v>
      </c>
      <c r="CK8" s="146">
        <f t="shared" si="14"/>
        <v>46217</v>
      </c>
      <c r="CR8" s="146"/>
      <c r="CS8" s="146"/>
      <c r="HB8" s="146" t="s">
        <v>39</v>
      </c>
      <c r="HC8" s="155">
        <f>'PRINT TARIFF'!S$102</f>
        <v>0</v>
      </c>
      <c r="HD8" s="144" t="s">
        <v>1220</v>
      </c>
      <c r="HE8" s="147">
        <f t="shared" si="15"/>
        <v>0</v>
      </c>
      <c r="HG8" s="146" t="s">
        <v>2041</v>
      </c>
      <c r="HH8" s="146">
        <f t="shared" si="16"/>
        <v>46204</v>
      </c>
      <c r="HI8" s="146">
        <f t="shared" si="17"/>
        <v>46217</v>
      </c>
      <c r="IR8" s="154"/>
      <c r="IS8" s="154"/>
      <c r="NI8" s="154" t="s">
        <v>39</v>
      </c>
      <c r="NJ8" s="156">
        <f>'PRINT TARIFF'!R$102</f>
        <v>0</v>
      </c>
      <c r="NK8" s="154" t="s">
        <v>1220</v>
      </c>
      <c r="NL8" s="156">
        <f t="shared" si="18"/>
        <v>0</v>
      </c>
      <c r="NO8" s="154">
        <f t="shared" si="19"/>
        <v>46204</v>
      </c>
      <c r="NP8" s="154">
        <f t="shared" si="20"/>
        <v>46217</v>
      </c>
    </row>
    <row r="9" spans="1:388" x14ac:dyDescent="0.2">
      <c r="A9" s="144">
        <v>79</v>
      </c>
      <c r="B9" s="144" t="s">
        <v>1403</v>
      </c>
      <c r="C9" s="144" t="s">
        <v>1221</v>
      </c>
      <c r="D9" s="144" t="s">
        <v>1222</v>
      </c>
      <c r="E9" s="144" t="s">
        <v>1222</v>
      </c>
      <c r="F9" s="144" t="s">
        <v>259</v>
      </c>
      <c r="J9" s="144" t="s">
        <v>1219</v>
      </c>
      <c r="K9" s="144" t="s">
        <v>237</v>
      </c>
      <c r="L9" s="144" t="s">
        <v>237</v>
      </c>
      <c r="M9" s="144" t="s">
        <v>237</v>
      </c>
      <c r="N9" s="144" t="s">
        <v>1219</v>
      </c>
      <c r="O9" s="145">
        <f>'PRINT TARIFF'!N$79</f>
        <v>25</v>
      </c>
      <c r="AF9" s="144" t="s">
        <v>39</v>
      </c>
      <c r="AG9" s="155">
        <f>'PRINT TARIFF'!I$79</f>
        <v>48</v>
      </c>
      <c r="AH9" s="144" t="s">
        <v>1220</v>
      </c>
      <c r="AI9" s="144">
        <v>0</v>
      </c>
      <c r="AJ9" s="144">
        <v>0</v>
      </c>
      <c r="AK9" s="155">
        <f>'PRINT TARIFF'!K$79</f>
        <v>48</v>
      </c>
      <c r="AL9" s="144">
        <v>0</v>
      </c>
      <c r="AM9" s="144">
        <v>0</v>
      </c>
      <c r="AN9" s="146">
        <f>'PRINT TARIFF'!AF16</f>
        <v>46204</v>
      </c>
      <c r="AO9" s="146">
        <f>'PRINT TARIFF'!AG16</f>
        <v>46217</v>
      </c>
      <c r="AP9" s="146" t="s">
        <v>39</v>
      </c>
      <c r="AQ9" s="155">
        <f>'PRINT TARIFF'!U$79</f>
        <v>10</v>
      </c>
      <c r="AR9" s="144" t="s">
        <v>2263</v>
      </c>
      <c r="AS9" s="155">
        <f t="shared" si="0"/>
        <v>10</v>
      </c>
      <c r="AT9" s="146"/>
      <c r="AU9" s="146" t="s">
        <v>2262</v>
      </c>
      <c r="AV9" s="146">
        <f t="shared" si="1"/>
        <v>46204</v>
      </c>
      <c r="AW9" s="146">
        <f t="shared" si="2"/>
        <v>46217</v>
      </c>
      <c r="AX9" s="146"/>
      <c r="AY9" s="156"/>
      <c r="BA9" s="147"/>
      <c r="BC9" s="146"/>
      <c r="BD9" s="146"/>
      <c r="BE9" s="146"/>
      <c r="BF9" s="144" t="s">
        <v>39</v>
      </c>
      <c r="BG9" s="144">
        <f>'PRINT TARIFF'!$O$79</f>
        <v>0</v>
      </c>
      <c r="BH9" s="144" t="s">
        <v>1220</v>
      </c>
      <c r="BI9" s="144">
        <f t="shared" si="3"/>
        <v>0</v>
      </c>
      <c r="BJ9" s="146"/>
      <c r="BK9" s="146" t="s">
        <v>2260</v>
      </c>
      <c r="BL9" s="146">
        <f t="shared" si="4"/>
        <v>46204</v>
      </c>
      <c r="BM9" s="146">
        <f t="shared" si="5"/>
        <v>46217</v>
      </c>
      <c r="BN9" s="146" t="s">
        <v>39</v>
      </c>
      <c r="BO9" s="144">
        <f>'PRINT TARIFF'!$T$79</f>
        <v>7</v>
      </c>
      <c r="BP9" s="146" t="s">
        <v>1220</v>
      </c>
      <c r="BQ9" s="144">
        <f t="shared" si="6"/>
        <v>7</v>
      </c>
      <c r="BR9" s="146"/>
      <c r="BS9" s="146" t="s">
        <v>2258</v>
      </c>
      <c r="BT9" s="146">
        <f t="shared" si="7"/>
        <v>46204</v>
      </c>
      <c r="BU9" s="146">
        <f t="shared" si="8"/>
        <v>46217</v>
      </c>
      <c r="BV9" s="146" t="s">
        <v>39</v>
      </c>
      <c r="BW9" s="155">
        <f>'PRINT TARIFF'!Q$79</f>
        <v>20</v>
      </c>
      <c r="BX9" s="144" t="s">
        <v>1220</v>
      </c>
      <c r="BY9" s="144">
        <f t="shared" si="9"/>
        <v>20</v>
      </c>
      <c r="BZ9" s="146"/>
      <c r="CA9" s="146"/>
      <c r="CB9" s="146">
        <f t="shared" si="10"/>
        <v>46204</v>
      </c>
      <c r="CC9" s="146">
        <f t="shared" si="11"/>
        <v>46217</v>
      </c>
      <c r="CD9" s="144" t="s">
        <v>39</v>
      </c>
      <c r="CE9" s="155">
        <f>'PRINT TARIFF'!P$79</f>
        <v>0</v>
      </c>
      <c r="CF9" s="144" t="s">
        <v>1220</v>
      </c>
      <c r="CG9" s="147">
        <f t="shared" si="21"/>
        <v>0</v>
      </c>
      <c r="CJ9" s="146">
        <f t="shared" si="13"/>
        <v>46204</v>
      </c>
      <c r="CK9" s="146">
        <f t="shared" si="14"/>
        <v>46217</v>
      </c>
      <c r="CR9" s="146"/>
      <c r="CS9" s="146"/>
      <c r="HB9" s="146" t="s">
        <v>39</v>
      </c>
      <c r="HC9" s="155">
        <f>'PRINT TARIFF'!S$79</f>
        <v>0</v>
      </c>
      <c r="HD9" s="144" t="s">
        <v>1220</v>
      </c>
      <c r="HE9" s="147">
        <f t="shared" si="15"/>
        <v>0</v>
      </c>
      <c r="HG9" s="146" t="s">
        <v>2041</v>
      </c>
      <c r="HH9" s="146">
        <f t="shared" si="16"/>
        <v>46204</v>
      </c>
      <c r="HI9" s="146">
        <f t="shared" si="17"/>
        <v>46217</v>
      </c>
      <c r="IR9" s="154"/>
      <c r="IS9" s="154"/>
      <c r="NI9" s="154" t="s">
        <v>39</v>
      </c>
      <c r="NJ9" s="156">
        <f>'PRINT TARIFF'!R$79</f>
        <v>0</v>
      </c>
      <c r="NK9" s="154" t="s">
        <v>1220</v>
      </c>
      <c r="NL9" s="156">
        <f t="shared" si="18"/>
        <v>0</v>
      </c>
      <c r="NO9" s="154">
        <f t="shared" si="19"/>
        <v>46204</v>
      </c>
      <c r="NP9" s="154">
        <f t="shared" si="20"/>
        <v>46217</v>
      </c>
    </row>
    <row r="10" spans="1:388" x14ac:dyDescent="0.2">
      <c r="A10" s="144">
        <v>103</v>
      </c>
      <c r="B10" s="144" t="s">
        <v>1403</v>
      </c>
      <c r="C10" s="144" t="s">
        <v>1221</v>
      </c>
      <c r="D10" s="144" t="s">
        <v>1230</v>
      </c>
      <c r="E10" s="144" t="s">
        <v>1230</v>
      </c>
      <c r="F10" s="144" t="s">
        <v>1230</v>
      </c>
      <c r="J10" s="144" t="s">
        <v>1219</v>
      </c>
      <c r="K10" s="144" t="s">
        <v>238</v>
      </c>
      <c r="L10" s="144" t="s">
        <v>238</v>
      </c>
      <c r="M10" s="144" t="s">
        <v>238</v>
      </c>
      <c r="N10" s="144" t="s">
        <v>1219</v>
      </c>
      <c r="O10" s="145">
        <f>'PRINT TARIFF'!N$103</f>
        <v>19</v>
      </c>
      <c r="AF10" s="144" t="s">
        <v>39</v>
      </c>
      <c r="AG10" s="155">
        <f>'PRINT TARIFF'!I$103</f>
        <v>27</v>
      </c>
      <c r="AH10" s="144" t="s">
        <v>1220</v>
      </c>
      <c r="AI10" s="144">
        <v>0</v>
      </c>
      <c r="AJ10" s="144">
        <v>0</v>
      </c>
      <c r="AK10" s="155">
        <f>'PRINT TARIFF'!K$103</f>
        <v>27</v>
      </c>
      <c r="AL10" s="144">
        <v>0</v>
      </c>
      <c r="AM10" s="144">
        <v>0</v>
      </c>
      <c r="AN10" s="146">
        <f>'PRINT TARIFF'!AF17</f>
        <v>46204</v>
      </c>
      <c r="AO10" s="146">
        <f>'PRINT TARIFF'!AG17</f>
        <v>46217</v>
      </c>
      <c r="AP10" s="146" t="s">
        <v>39</v>
      </c>
      <c r="AQ10" s="155">
        <f>'PRINT TARIFF'!U$103</f>
        <v>0</v>
      </c>
      <c r="AR10" s="144" t="s">
        <v>2263</v>
      </c>
      <c r="AS10" s="155">
        <f t="shared" si="0"/>
        <v>0</v>
      </c>
      <c r="AT10" s="146"/>
      <c r="AU10" s="146" t="s">
        <v>2262</v>
      </c>
      <c r="AV10" s="146">
        <f t="shared" si="1"/>
        <v>46204</v>
      </c>
      <c r="AW10" s="146">
        <f t="shared" si="2"/>
        <v>46217</v>
      </c>
      <c r="AX10" s="146"/>
      <c r="AY10" s="156"/>
      <c r="BA10" s="147"/>
      <c r="BC10" s="146"/>
      <c r="BD10" s="146"/>
      <c r="BE10" s="146"/>
      <c r="BF10" s="144" t="s">
        <v>39</v>
      </c>
      <c r="BG10" s="144">
        <f>'PRINT TARIFF'!$O$103</f>
        <v>0</v>
      </c>
      <c r="BH10" s="144" t="s">
        <v>1220</v>
      </c>
      <c r="BI10" s="144">
        <f t="shared" si="3"/>
        <v>0</v>
      </c>
      <c r="BJ10" s="146"/>
      <c r="BK10" s="146" t="s">
        <v>2260</v>
      </c>
      <c r="BL10" s="146">
        <f t="shared" si="4"/>
        <v>46204</v>
      </c>
      <c r="BM10" s="146">
        <f t="shared" si="5"/>
        <v>46217</v>
      </c>
      <c r="BN10" s="146" t="s">
        <v>39</v>
      </c>
      <c r="BO10" s="144">
        <f>'PRINT TARIFF'!$T$103</f>
        <v>7</v>
      </c>
      <c r="BP10" s="146" t="s">
        <v>1220</v>
      </c>
      <c r="BQ10" s="144">
        <f t="shared" si="6"/>
        <v>7</v>
      </c>
      <c r="BR10" s="146"/>
      <c r="BS10" s="146" t="s">
        <v>2258</v>
      </c>
      <c r="BT10" s="146">
        <f t="shared" si="7"/>
        <v>46204</v>
      </c>
      <c r="BU10" s="146">
        <f t="shared" si="8"/>
        <v>46217</v>
      </c>
      <c r="BV10" s="146" t="s">
        <v>39</v>
      </c>
      <c r="BW10" s="155">
        <f>'PRINT TARIFF'!Q$103</f>
        <v>20</v>
      </c>
      <c r="BX10" s="144" t="s">
        <v>1220</v>
      </c>
      <c r="BY10" s="144">
        <f t="shared" si="9"/>
        <v>20</v>
      </c>
      <c r="BZ10" s="146"/>
      <c r="CA10" s="146"/>
      <c r="CB10" s="146">
        <f t="shared" si="10"/>
        <v>46204</v>
      </c>
      <c r="CC10" s="146">
        <f t="shared" si="11"/>
        <v>46217</v>
      </c>
      <c r="CD10" s="144" t="s">
        <v>39</v>
      </c>
      <c r="CE10" s="155">
        <f>'PRINT TARIFF'!P$103</f>
        <v>0</v>
      </c>
      <c r="CF10" s="144" t="s">
        <v>1220</v>
      </c>
      <c r="CG10" s="147">
        <f t="shared" si="21"/>
        <v>0</v>
      </c>
      <c r="CJ10" s="146">
        <f t="shared" si="13"/>
        <v>46204</v>
      </c>
      <c r="CK10" s="146">
        <f t="shared" si="14"/>
        <v>46217</v>
      </c>
      <c r="CR10" s="146"/>
      <c r="CS10" s="146"/>
      <c r="HB10" s="146" t="s">
        <v>39</v>
      </c>
      <c r="HC10" s="155">
        <f>'PRINT TARIFF'!S$103</f>
        <v>0</v>
      </c>
      <c r="HD10" s="144" t="s">
        <v>1220</v>
      </c>
      <c r="HE10" s="147">
        <f t="shared" si="15"/>
        <v>0</v>
      </c>
      <c r="HG10" s="146" t="s">
        <v>2041</v>
      </c>
      <c r="HH10" s="146">
        <f t="shared" si="16"/>
        <v>46204</v>
      </c>
      <c r="HI10" s="146">
        <f t="shared" si="17"/>
        <v>46217</v>
      </c>
      <c r="IR10" s="154"/>
      <c r="IS10" s="154"/>
      <c r="NI10" s="154" t="s">
        <v>39</v>
      </c>
      <c r="NJ10" s="156">
        <f>'PRINT TARIFF'!R$103</f>
        <v>0</v>
      </c>
      <c r="NK10" s="154" t="s">
        <v>1220</v>
      </c>
      <c r="NL10" s="156">
        <f t="shared" si="18"/>
        <v>0</v>
      </c>
      <c r="NO10" s="154">
        <f t="shared" si="19"/>
        <v>46204</v>
      </c>
      <c r="NP10" s="154">
        <f t="shared" si="20"/>
        <v>46217</v>
      </c>
    </row>
    <row r="11" spans="1:388" x14ac:dyDescent="0.2">
      <c r="A11" s="144">
        <v>104</v>
      </c>
      <c r="B11" s="144" t="s">
        <v>1403</v>
      </c>
      <c r="C11" s="144" t="s">
        <v>1221</v>
      </c>
      <c r="D11" s="144" t="s">
        <v>1230</v>
      </c>
      <c r="E11" s="144" t="s">
        <v>1230</v>
      </c>
      <c r="F11" s="144" t="s">
        <v>1230</v>
      </c>
      <c r="J11" s="144" t="s">
        <v>1219</v>
      </c>
      <c r="K11" s="144" t="s">
        <v>239</v>
      </c>
      <c r="L11" s="144" t="s">
        <v>239</v>
      </c>
      <c r="M11" s="144" t="s">
        <v>239</v>
      </c>
      <c r="N11" s="144" t="s">
        <v>1219</v>
      </c>
      <c r="O11" s="145">
        <f>'PRINT TARIFF'!N$104</f>
        <v>16</v>
      </c>
      <c r="AF11" s="144" t="s">
        <v>39</v>
      </c>
      <c r="AG11" s="155">
        <f>'PRINT TARIFF'!I$104</f>
        <v>27</v>
      </c>
      <c r="AH11" s="144" t="s">
        <v>1220</v>
      </c>
      <c r="AI11" s="144">
        <v>0</v>
      </c>
      <c r="AJ11" s="144">
        <v>0</v>
      </c>
      <c r="AK11" s="155">
        <f>'PRINT TARIFF'!K$104</f>
        <v>27</v>
      </c>
      <c r="AL11" s="144">
        <v>0</v>
      </c>
      <c r="AM11" s="144">
        <v>0</v>
      </c>
      <c r="AN11" s="146">
        <f>'PRINT TARIFF'!AF18</f>
        <v>46204</v>
      </c>
      <c r="AO11" s="146">
        <f>'PRINT TARIFF'!AG18</f>
        <v>46217</v>
      </c>
      <c r="AP11" s="146" t="s">
        <v>39</v>
      </c>
      <c r="AQ11" s="155">
        <f>'PRINT TARIFF'!U$104</f>
        <v>0</v>
      </c>
      <c r="AR11" s="144" t="s">
        <v>2263</v>
      </c>
      <c r="AS11" s="155">
        <f t="shared" si="0"/>
        <v>0</v>
      </c>
      <c r="AT11" s="146"/>
      <c r="AU11" s="146" t="s">
        <v>2262</v>
      </c>
      <c r="AV11" s="146">
        <f t="shared" si="1"/>
        <v>46204</v>
      </c>
      <c r="AW11" s="146">
        <f t="shared" si="2"/>
        <v>46217</v>
      </c>
      <c r="AX11" s="146"/>
      <c r="AY11" s="156"/>
      <c r="BA11" s="147"/>
      <c r="BC11" s="146"/>
      <c r="BD11" s="146"/>
      <c r="BE11" s="146"/>
      <c r="BF11" s="144" t="s">
        <v>39</v>
      </c>
      <c r="BG11" s="144">
        <f>'PRINT TARIFF'!$O$104</f>
        <v>0</v>
      </c>
      <c r="BH11" s="144" t="s">
        <v>1220</v>
      </c>
      <c r="BI11" s="144">
        <f t="shared" si="3"/>
        <v>0</v>
      </c>
      <c r="BJ11" s="146"/>
      <c r="BK11" s="146" t="s">
        <v>2260</v>
      </c>
      <c r="BL11" s="146">
        <f t="shared" si="4"/>
        <v>46204</v>
      </c>
      <c r="BM11" s="146">
        <f t="shared" si="5"/>
        <v>46217</v>
      </c>
      <c r="BN11" s="146" t="s">
        <v>39</v>
      </c>
      <c r="BO11" s="144">
        <f>'PRINT TARIFF'!$T$104</f>
        <v>7</v>
      </c>
      <c r="BP11" s="146" t="s">
        <v>1220</v>
      </c>
      <c r="BQ11" s="144">
        <f t="shared" si="6"/>
        <v>7</v>
      </c>
      <c r="BR11" s="146"/>
      <c r="BS11" s="146" t="s">
        <v>2258</v>
      </c>
      <c r="BT11" s="146">
        <f t="shared" si="7"/>
        <v>46204</v>
      </c>
      <c r="BU11" s="146">
        <f t="shared" si="8"/>
        <v>46217</v>
      </c>
      <c r="BV11" s="146" t="s">
        <v>39</v>
      </c>
      <c r="BW11" s="155">
        <f>'PRINT TARIFF'!Q$104</f>
        <v>20</v>
      </c>
      <c r="BX11" s="144" t="s">
        <v>1220</v>
      </c>
      <c r="BY11" s="144">
        <f t="shared" si="9"/>
        <v>20</v>
      </c>
      <c r="BZ11" s="146"/>
      <c r="CA11" s="146"/>
      <c r="CB11" s="146">
        <f t="shared" si="10"/>
        <v>46204</v>
      </c>
      <c r="CC11" s="146">
        <f t="shared" si="11"/>
        <v>46217</v>
      </c>
      <c r="CD11" s="144" t="s">
        <v>39</v>
      </c>
      <c r="CE11" s="155">
        <f>'PRINT TARIFF'!P$104</f>
        <v>0</v>
      </c>
      <c r="CF11" s="144" t="s">
        <v>1220</v>
      </c>
      <c r="CG11" s="147">
        <f t="shared" si="21"/>
        <v>0</v>
      </c>
      <c r="CJ11" s="146">
        <f t="shared" si="13"/>
        <v>46204</v>
      </c>
      <c r="CK11" s="146">
        <f t="shared" si="14"/>
        <v>46217</v>
      </c>
      <c r="CR11" s="146"/>
      <c r="CS11" s="146"/>
      <c r="HB11" s="146" t="s">
        <v>39</v>
      </c>
      <c r="HC11" s="155">
        <f>'PRINT TARIFF'!S$104</f>
        <v>0</v>
      </c>
      <c r="HD11" s="144" t="s">
        <v>1220</v>
      </c>
      <c r="HE11" s="147">
        <f t="shared" si="15"/>
        <v>0</v>
      </c>
      <c r="HG11" s="146" t="s">
        <v>2041</v>
      </c>
      <c r="HH11" s="146">
        <f t="shared" si="16"/>
        <v>46204</v>
      </c>
      <c r="HI11" s="146">
        <f t="shared" si="17"/>
        <v>46217</v>
      </c>
      <c r="IR11" s="154"/>
      <c r="IS11" s="154"/>
      <c r="NI11" s="154" t="s">
        <v>39</v>
      </c>
      <c r="NJ11" s="156">
        <f>'PRINT TARIFF'!R$104</f>
        <v>0</v>
      </c>
      <c r="NK11" s="154" t="s">
        <v>1220</v>
      </c>
      <c r="NL11" s="156">
        <f t="shared" si="18"/>
        <v>0</v>
      </c>
      <c r="NO11" s="154">
        <f t="shared" si="19"/>
        <v>46204</v>
      </c>
      <c r="NP11" s="154">
        <f t="shared" si="20"/>
        <v>46217</v>
      </c>
    </row>
    <row r="12" spans="1:388" x14ac:dyDescent="0.2">
      <c r="A12" s="144">
        <v>54</v>
      </c>
      <c r="B12" s="144" t="s">
        <v>1403</v>
      </c>
      <c r="C12" s="144" t="s">
        <v>1221</v>
      </c>
      <c r="E12" s="144" t="s">
        <v>1223</v>
      </c>
      <c r="F12" s="144" t="s">
        <v>1223</v>
      </c>
      <c r="G12" s="144" t="s">
        <v>259</v>
      </c>
      <c r="J12" s="144" t="s">
        <v>1219</v>
      </c>
      <c r="K12" s="144" t="s">
        <v>235</v>
      </c>
      <c r="L12" s="144" t="s">
        <v>235</v>
      </c>
      <c r="M12" s="144" t="s">
        <v>235</v>
      </c>
      <c r="N12" s="144" t="s">
        <v>1219</v>
      </c>
      <c r="O12" s="145">
        <f>'PRINT TARIFF'!N$54</f>
        <v>35</v>
      </c>
      <c r="AF12" s="144" t="s">
        <v>39</v>
      </c>
      <c r="AG12" s="155">
        <f>'PRINT TARIFF'!I$54</f>
        <v>72</v>
      </c>
      <c r="AH12" s="144" t="s">
        <v>1220</v>
      </c>
      <c r="AI12" s="144">
        <v>0</v>
      </c>
      <c r="AJ12" s="144">
        <v>0</v>
      </c>
      <c r="AK12" s="155">
        <f>'PRINT TARIFF'!K$54</f>
        <v>72</v>
      </c>
      <c r="AL12" s="144">
        <v>0</v>
      </c>
      <c r="AM12" s="144">
        <v>0</v>
      </c>
      <c r="AN12" s="146">
        <f>'PRINT TARIFF'!AF19</f>
        <v>46204</v>
      </c>
      <c r="AO12" s="146">
        <f>'PRINT TARIFF'!AG19</f>
        <v>46217</v>
      </c>
      <c r="AP12" s="146" t="s">
        <v>39</v>
      </c>
      <c r="AQ12" s="155">
        <f>'PRINT TARIFF'!U$54</f>
        <v>10</v>
      </c>
      <c r="AR12" s="144" t="s">
        <v>2263</v>
      </c>
      <c r="AS12" s="155">
        <f t="shared" si="0"/>
        <v>10</v>
      </c>
      <c r="AT12" s="146"/>
      <c r="AU12" s="146" t="s">
        <v>2262</v>
      </c>
      <c r="AV12" s="146">
        <f t="shared" si="1"/>
        <v>46204</v>
      </c>
      <c r="AW12" s="146">
        <f t="shared" si="2"/>
        <v>46217</v>
      </c>
      <c r="AX12" s="146"/>
      <c r="AY12" s="156"/>
      <c r="BA12" s="147"/>
      <c r="BC12" s="146"/>
      <c r="BD12" s="146"/>
      <c r="BE12" s="146"/>
      <c r="BF12" s="144" t="s">
        <v>39</v>
      </c>
      <c r="BG12" s="144">
        <f>'PRINT TARIFF'!$O$54</f>
        <v>0</v>
      </c>
      <c r="BH12" s="144" t="s">
        <v>1220</v>
      </c>
      <c r="BI12" s="144">
        <f t="shared" si="3"/>
        <v>0</v>
      </c>
      <c r="BJ12" s="146"/>
      <c r="BK12" s="146" t="s">
        <v>2260</v>
      </c>
      <c r="BL12" s="146">
        <f t="shared" si="4"/>
        <v>46204</v>
      </c>
      <c r="BM12" s="146">
        <f t="shared" si="5"/>
        <v>46217</v>
      </c>
      <c r="BN12" s="146" t="s">
        <v>39</v>
      </c>
      <c r="BO12" s="144">
        <f>'PRINT TARIFF'!$T$54</f>
        <v>7</v>
      </c>
      <c r="BP12" s="146" t="s">
        <v>1220</v>
      </c>
      <c r="BQ12" s="144">
        <f t="shared" si="6"/>
        <v>7</v>
      </c>
      <c r="BR12" s="146"/>
      <c r="BS12" s="146" t="s">
        <v>2258</v>
      </c>
      <c r="BT12" s="146">
        <f t="shared" si="7"/>
        <v>46204</v>
      </c>
      <c r="BU12" s="146">
        <f t="shared" si="8"/>
        <v>46217</v>
      </c>
      <c r="BV12" s="146" t="s">
        <v>39</v>
      </c>
      <c r="BW12" s="155">
        <f>'PRINT TARIFF'!Q$54</f>
        <v>20</v>
      </c>
      <c r="BX12" s="144" t="s">
        <v>1220</v>
      </c>
      <c r="BY12" s="144">
        <f t="shared" si="9"/>
        <v>20</v>
      </c>
      <c r="BZ12" s="146"/>
      <c r="CA12" s="146"/>
      <c r="CB12" s="146">
        <f t="shared" si="10"/>
        <v>46204</v>
      </c>
      <c r="CC12" s="146">
        <f t="shared" si="11"/>
        <v>46217</v>
      </c>
      <c r="CD12" s="144" t="s">
        <v>39</v>
      </c>
      <c r="CE12" s="155">
        <f>'PRINT TARIFF'!P$54</f>
        <v>0</v>
      </c>
      <c r="CF12" s="144" t="s">
        <v>1220</v>
      </c>
      <c r="CG12" s="147">
        <f t="shared" si="21"/>
        <v>0</v>
      </c>
      <c r="CJ12" s="146">
        <f t="shared" si="13"/>
        <v>46204</v>
      </c>
      <c r="CK12" s="146">
        <f t="shared" si="14"/>
        <v>46217</v>
      </c>
      <c r="CR12" s="146"/>
      <c r="CS12" s="146"/>
      <c r="HB12" s="146" t="s">
        <v>39</v>
      </c>
      <c r="HC12" s="155">
        <f>'PRINT TARIFF'!S$54</f>
        <v>0</v>
      </c>
      <c r="HD12" s="144" t="s">
        <v>1220</v>
      </c>
      <c r="HE12" s="147">
        <f t="shared" si="15"/>
        <v>0</v>
      </c>
      <c r="HG12" s="146" t="s">
        <v>2041</v>
      </c>
      <c r="HH12" s="146">
        <f t="shared" si="16"/>
        <v>46204</v>
      </c>
      <c r="HI12" s="146">
        <f t="shared" si="17"/>
        <v>46217</v>
      </c>
      <c r="IR12" s="154"/>
      <c r="IS12" s="154"/>
      <c r="NI12" s="154" t="s">
        <v>39</v>
      </c>
      <c r="NJ12" s="156">
        <f>'PRINT TARIFF'!R$54</f>
        <v>0</v>
      </c>
      <c r="NK12" s="154" t="s">
        <v>1220</v>
      </c>
      <c r="NL12" s="156">
        <f t="shared" si="18"/>
        <v>0</v>
      </c>
      <c r="NO12" s="154">
        <f t="shared" si="19"/>
        <v>46204</v>
      </c>
      <c r="NP12" s="154">
        <f t="shared" si="20"/>
        <v>46217</v>
      </c>
    </row>
    <row r="13" spans="1:388" x14ac:dyDescent="0.2">
      <c r="A13" s="144">
        <v>55</v>
      </c>
      <c r="B13" s="144" t="s">
        <v>1403</v>
      </c>
      <c r="C13" s="144" t="s">
        <v>1221</v>
      </c>
      <c r="E13" s="144" t="s">
        <v>1223</v>
      </c>
      <c r="F13" s="144" t="s">
        <v>1223</v>
      </c>
      <c r="G13" s="144" t="s">
        <v>259</v>
      </c>
      <c r="J13" s="144" t="s">
        <v>1219</v>
      </c>
      <c r="K13" s="144" t="s">
        <v>236</v>
      </c>
      <c r="L13" s="144" t="s">
        <v>236</v>
      </c>
      <c r="M13" s="144" t="s">
        <v>236</v>
      </c>
      <c r="N13" s="144" t="s">
        <v>1219</v>
      </c>
      <c r="O13" s="145">
        <f>'PRINT TARIFF'!N$55</f>
        <v>29</v>
      </c>
      <c r="AF13" s="144" t="s">
        <v>39</v>
      </c>
      <c r="AG13" s="155">
        <f>'PRINT TARIFF'!I$55</f>
        <v>73</v>
      </c>
      <c r="AH13" s="144" t="s">
        <v>1220</v>
      </c>
      <c r="AI13" s="144">
        <v>0</v>
      </c>
      <c r="AJ13" s="144">
        <v>0</v>
      </c>
      <c r="AK13" s="155">
        <f>'PRINT TARIFF'!K$55</f>
        <v>73</v>
      </c>
      <c r="AL13" s="144">
        <v>0</v>
      </c>
      <c r="AM13" s="144">
        <v>0</v>
      </c>
      <c r="AN13" s="146">
        <f>'PRINT TARIFF'!AF20</f>
        <v>46204</v>
      </c>
      <c r="AO13" s="146">
        <f>'PRINT TARIFF'!AG20</f>
        <v>46217</v>
      </c>
      <c r="AP13" s="146" t="s">
        <v>39</v>
      </c>
      <c r="AQ13" s="155">
        <f>'PRINT TARIFF'!U$55</f>
        <v>10</v>
      </c>
      <c r="AR13" s="144" t="s">
        <v>2263</v>
      </c>
      <c r="AS13" s="155">
        <f t="shared" si="0"/>
        <v>10</v>
      </c>
      <c r="AT13" s="146"/>
      <c r="AU13" s="146" t="s">
        <v>2262</v>
      </c>
      <c r="AV13" s="146">
        <f t="shared" si="1"/>
        <v>46204</v>
      </c>
      <c r="AW13" s="146">
        <f t="shared" si="2"/>
        <v>46217</v>
      </c>
      <c r="AX13" s="146"/>
      <c r="AY13" s="156"/>
      <c r="BA13" s="147"/>
      <c r="BC13" s="146"/>
      <c r="BD13" s="146"/>
      <c r="BE13" s="146"/>
      <c r="BF13" s="144" t="s">
        <v>39</v>
      </c>
      <c r="BG13" s="144">
        <f>'PRINT TARIFF'!$O$55</f>
        <v>0</v>
      </c>
      <c r="BH13" s="144" t="s">
        <v>1220</v>
      </c>
      <c r="BI13" s="144">
        <f t="shared" si="3"/>
        <v>0</v>
      </c>
      <c r="BJ13" s="146"/>
      <c r="BK13" s="146" t="s">
        <v>2260</v>
      </c>
      <c r="BL13" s="146">
        <f t="shared" si="4"/>
        <v>46204</v>
      </c>
      <c r="BM13" s="146">
        <f t="shared" si="5"/>
        <v>46217</v>
      </c>
      <c r="BN13" s="146" t="s">
        <v>39</v>
      </c>
      <c r="BO13" s="144">
        <f>'PRINT TARIFF'!$T$55</f>
        <v>7</v>
      </c>
      <c r="BP13" s="146" t="s">
        <v>1220</v>
      </c>
      <c r="BQ13" s="144">
        <f t="shared" si="6"/>
        <v>7</v>
      </c>
      <c r="BR13" s="146"/>
      <c r="BS13" s="146" t="s">
        <v>2258</v>
      </c>
      <c r="BT13" s="146">
        <f t="shared" si="7"/>
        <v>46204</v>
      </c>
      <c r="BU13" s="146">
        <f t="shared" si="8"/>
        <v>46217</v>
      </c>
      <c r="BV13" s="146" t="s">
        <v>39</v>
      </c>
      <c r="BW13" s="155">
        <f>'PRINT TARIFF'!Q$55</f>
        <v>20</v>
      </c>
      <c r="BX13" s="144" t="s">
        <v>1220</v>
      </c>
      <c r="BY13" s="144">
        <f t="shared" si="9"/>
        <v>20</v>
      </c>
      <c r="BZ13" s="146"/>
      <c r="CA13" s="146"/>
      <c r="CB13" s="146">
        <f t="shared" si="10"/>
        <v>46204</v>
      </c>
      <c r="CC13" s="146">
        <f t="shared" si="11"/>
        <v>46217</v>
      </c>
      <c r="CD13" s="144" t="s">
        <v>39</v>
      </c>
      <c r="CE13" s="155">
        <f>'PRINT TARIFF'!P$55</f>
        <v>0</v>
      </c>
      <c r="CF13" s="144" t="s">
        <v>1220</v>
      </c>
      <c r="CG13" s="147">
        <f t="shared" si="21"/>
        <v>0</v>
      </c>
      <c r="CJ13" s="146">
        <f t="shared" si="13"/>
        <v>46204</v>
      </c>
      <c r="CK13" s="146">
        <f t="shared" si="14"/>
        <v>46217</v>
      </c>
      <c r="CR13" s="146"/>
      <c r="CS13" s="146"/>
      <c r="HB13" s="146" t="s">
        <v>39</v>
      </c>
      <c r="HC13" s="155">
        <f>'PRINT TARIFF'!S$55</f>
        <v>0</v>
      </c>
      <c r="HD13" s="144" t="s">
        <v>1220</v>
      </c>
      <c r="HE13" s="147">
        <f t="shared" si="15"/>
        <v>0</v>
      </c>
      <c r="HG13" s="146" t="s">
        <v>2041</v>
      </c>
      <c r="HH13" s="146">
        <f t="shared" si="16"/>
        <v>46204</v>
      </c>
      <c r="HI13" s="146">
        <f t="shared" si="17"/>
        <v>46217</v>
      </c>
      <c r="IR13" s="154"/>
      <c r="IS13" s="154"/>
      <c r="NI13" s="154" t="s">
        <v>39</v>
      </c>
      <c r="NJ13" s="156">
        <f>'PRINT TARIFF'!R$55</f>
        <v>0</v>
      </c>
      <c r="NK13" s="154" t="s">
        <v>1220</v>
      </c>
      <c r="NL13" s="156">
        <f t="shared" si="18"/>
        <v>0</v>
      </c>
      <c r="NO13" s="154">
        <f t="shared" si="19"/>
        <v>46204</v>
      </c>
      <c r="NP13" s="154">
        <f t="shared" si="20"/>
        <v>46217</v>
      </c>
    </row>
    <row r="14" spans="1:388" x14ac:dyDescent="0.2">
      <c r="A14" s="144">
        <v>56</v>
      </c>
      <c r="B14" s="144" t="s">
        <v>1403</v>
      </c>
      <c r="C14" s="144" t="s">
        <v>1221</v>
      </c>
      <c r="E14" s="144" t="s">
        <v>1223</v>
      </c>
      <c r="F14" s="144" t="s">
        <v>1223</v>
      </c>
      <c r="G14" s="144" t="s">
        <v>259</v>
      </c>
      <c r="J14" s="144" t="s">
        <v>1219</v>
      </c>
      <c r="K14" s="144" t="s">
        <v>237</v>
      </c>
      <c r="L14" s="144" t="s">
        <v>237</v>
      </c>
      <c r="M14" s="144" t="s">
        <v>237</v>
      </c>
      <c r="N14" s="144" t="s">
        <v>1219</v>
      </c>
      <c r="O14" s="145">
        <f>'PRINT TARIFF'!N$56</f>
        <v>30</v>
      </c>
      <c r="AF14" s="144" t="s">
        <v>39</v>
      </c>
      <c r="AG14" s="155">
        <f>'PRINT TARIFF'!I$56</f>
        <v>72</v>
      </c>
      <c r="AH14" s="144" t="s">
        <v>1220</v>
      </c>
      <c r="AI14" s="144">
        <v>0</v>
      </c>
      <c r="AJ14" s="144">
        <v>0</v>
      </c>
      <c r="AK14" s="155">
        <f>'PRINT TARIFF'!K$56</f>
        <v>72</v>
      </c>
      <c r="AL14" s="144">
        <v>0</v>
      </c>
      <c r="AM14" s="144">
        <v>0</v>
      </c>
      <c r="AN14" s="146">
        <f>'PRINT TARIFF'!AF21</f>
        <v>46204</v>
      </c>
      <c r="AO14" s="146">
        <f>'PRINT TARIFF'!AG21</f>
        <v>46217</v>
      </c>
      <c r="AP14" s="146" t="s">
        <v>39</v>
      </c>
      <c r="AQ14" s="155">
        <f>'PRINT TARIFF'!U$56</f>
        <v>10</v>
      </c>
      <c r="AR14" s="144" t="s">
        <v>2263</v>
      </c>
      <c r="AS14" s="155">
        <f t="shared" si="0"/>
        <v>10</v>
      </c>
      <c r="AT14" s="146"/>
      <c r="AU14" s="146" t="s">
        <v>2262</v>
      </c>
      <c r="AV14" s="146">
        <f t="shared" si="1"/>
        <v>46204</v>
      </c>
      <c r="AW14" s="146">
        <f t="shared" si="2"/>
        <v>46217</v>
      </c>
      <c r="AX14" s="146"/>
      <c r="AY14" s="156"/>
      <c r="BA14" s="147"/>
      <c r="BC14" s="146"/>
      <c r="BD14" s="146"/>
      <c r="BE14" s="146"/>
      <c r="BF14" s="144" t="s">
        <v>39</v>
      </c>
      <c r="BG14" s="144">
        <f>'PRINT TARIFF'!$O$56</f>
        <v>0</v>
      </c>
      <c r="BH14" s="144" t="s">
        <v>1220</v>
      </c>
      <c r="BI14" s="144">
        <f t="shared" si="3"/>
        <v>0</v>
      </c>
      <c r="BJ14" s="146"/>
      <c r="BK14" s="146" t="s">
        <v>2260</v>
      </c>
      <c r="BL14" s="146">
        <f t="shared" si="4"/>
        <v>46204</v>
      </c>
      <c r="BM14" s="146">
        <f t="shared" si="5"/>
        <v>46217</v>
      </c>
      <c r="BN14" s="146" t="s">
        <v>39</v>
      </c>
      <c r="BO14" s="144">
        <f>'PRINT TARIFF'!$T$56</f>
        <v>7</v>
      </c>
      <c r="BP14" s="146" t="s">
        <v>1220</v>
      </c>
      <c r="BQ14" s="144">
        <f t="shared" si="6"/>
        <v>7</v>
      </c>
      <c r="BR14" s="146"/>
      <c r="BS14" s="146" t="s">
        <v>2258</v>
      </c>
      <c r="BT14" s="146">
        <f t="shared" si="7"/>
        <v>46204</v>
      </c>
      <c r="BU14" s="146">
        <f t="shared" si="8"/>
        <v>46217</v>
      </c>
      <c r="BV14" s="146" t="s">
        <v>39</v>
      </c>
      <c r="BW14" s="155">
        <f>'PRINT TARIFF'!Q$56</f>
        <v>20</v>
      </c>
      <c r="BX14" s="144" t="s">
        <v>1220</v>
      </c>
      <c r="BY14" s="144">
        <f t="shared" si="9"/>
        <v>20</v>
      </c>
      <c r="BZ14" s="146"/>
      <c r="CA14" s="146"/>
      <c r="CB14" s="146">
        <f t="shared" si="10"/>
        <v>46204</v>
      </c>
      <c r="CC14" s="146">
        <f t="shared" si="11"/>
        <v>46217</v>
      </c>
      <c r="CD14" s="144" t="s">
        <v>39</v>
      </c>
      <c r="CE14" s="155">
        <f>'PRINT TARIFF'!P$56</f>
        <v>0</v>
      </c>
      <c r="CF14" s="144" t="s">
        <v>1220</v>
      </c>
      <c r="CG14" s="147">
        <f t="shared" si="21"/>
        <v>0</v>
      </c>
      <c r="CJ14" s="146">
        <f t="shared" si="13"/>
        <v>46204</v>
      </c>
      <c r="CK14" s="146">
        <f t="shared" si="14"/>
        <v>46217</v>
      </c>
      <c r="CR14" s="146"/>
      <c r="CS14" s="146"/>
      <c r="HB14" s="146" t="s">
        <v>39</v>
      </c>
      <c r="HC14" s="155">
        <f>'PRINT TARIFF'!S$56</f>
        <v>0</v>
      </c>
      <c r="HD14" s="144" t="s">
        <v>1220</v>
      </c>
      <c r="HE14" s="147">
        <f t="shared" si="15"/>
        <v>0</v>
      </c>
      <c r="HG14" s="146" t="s">
        <v>2041</v>
      </c>
      <c r="HH14" s="146">
        <f t="shared" si="16"/>
        <v>46204</v>
      </c>
      <c r="HI14" s="146">
        <f t="shared" si="17"/>
        <v>46217</v>
      </c>
      <c r="IR14" s="154"/>
      <c r="IS14" s="154"/>
      <c r="NI14" s="154" t="s">
        <v>39</v>
      </c>
      <c r="NJ14" s="156">
        <f>'PRINT TARIFF'!R$56</f>
        <v>0</v>
      </c>
      <c r="NK14" s="154" t="s">
        <v>1220</v>
      </c>
      <c r="NL14" s="156">
        <f t="shared" si="18"/>
        <v>0</v>
      </c>
      <c r="NO14" s="154">
        <f t="shared" si="19"/>
        <v>46204</v>
      </c>
      <c r="NP14" s="154">
        <f t="shared" si="20"/>
        <v>46217</v>
      </c>
    </row>
    <row r="15" spans="1:388" x14ac:dyDescent="0.2">
      <c r="A15" s="144">
        <v>57</v>
      </c>
      <c r="B15" s="144" t="s">
        <v>1403</v>
      </c>
      <c r="C15" s="144" t="s">
        <v>1221</v>
      </c>
      <c r="E15" s="144" t="s">
        <v>1223</v>
      </c>
      <c r="F15" s="144" t="s">
        <v>1223</v>
      </c>
      <c r="G15" s="144" t="s">
        <v>259</v>
      </c>
      <c r="J15" s="144" t="s">
        <v>1219</v>
      </c>
      <c r="K15" s="144" t="s">
        <v>238</v>
      </c>
      <c r="L15" s="144" t="s">
        <v>238</v>
      </c>
      <c r="M15" s="144" t="s">
        <v>238</v>
      </c>
      <c r="N15" s="144" t="s">
        <v>1219</v>
      </c>
      <c r="O15" s="145">
        <f>'PRINT TARIFF'!N$57</f>
        <v>29</v>
      </c>
      <c r="AF15" s="144" t="s">
        <v>39</v>
      </c>
      <c r="AG15" s="155">
        <f>'PRINT TARIFF'!I$57</f>
        <v>73</v>
      </c>
      <c r="AH15" s="144" t="s">
        <v>1220</v>
      </c>
      <c r="AI15" s="144">
        <v>0</v>
      </c>
      <c r="AJ15" s="144">
        <v>0</v>
      </c>
      <c r="AK15" s="155">
        <f>'PRINT TARIFF'!K$57</f>
        <v>73</v>
      </c>
      <c r="AL15" s="144">
        <v>0</v>
      </c>
      <c r="AM15" s="144">
        <v>0</v>
      </c>
      <c r="AN15" s="146">
        <f>'PRINT TARIFF'!AF22</f>
        <v>46204</v>
      </c>
      <c r="AO15" s="146">
        <f>'PRINT TARIFF'!AG22</f>
        <v>46217</v>
      </c>
      <c r="AP15" s="146" t="s">
        <v>39</v>
      </c>
      <c r="AQ15" s="155">
        <f>'PRINT TARIFF'!U$57</f>
        <v>10</v>
      </c>
      <c r="AR15" s="144" t="s">
        <v>2263</v>
      </c>
      <c r="AS15" s="155">
        <f t="shared" si="0"/>
        <v>10</v>
      </c>
      <c r="AT15" s="146"/>
      <c r="AU15" s="146" t="s">
        <v>2262</v>
      </c>
      <c r="AV15" s="146">
        <f t="shared" si="1"/>
        <v>46204</v>
      </c>
      <c r="AW15" s="146">
        <f t="shared" si="2"/>
        <v>46217</v>
      </c>
      <c r="AX15" s="146"/>
      <c r="AY15" s="156"/>
      <c r="BA15" s="147"/>
      <c r="BC15" s="146"/>
      <c r="BD15" s="146"/>
      <c r="BE15" s="146"/>
      <c r="BF15" s="144" t="s">
        <v>39</v>
      </c>
      <c r="BG15" s="144">
        <f>'PRINT TARIFF'!$O$57</f>
        <v>0</v>
      </c>
      <c r="BH15" s="144" t="s">
        <v>1220</v>
      </c>
      <c r="BI15" s="144">
        <f t="shared" si="3"/>
        <v>0</v>
      </c>
      <c r="BJ15" s="146"/>
      <c r="BK15" s="146" t="s">
        <v>2260</v>
      </c>
      <c r="BL15" s="146">
        <f t="shared" si="4"/>
        <v>46204</v>
      </c>
      <c r="BM15" s="146">
        <f t="shared" si="5"/>
        <v>46217</v>
      </c>
      <c r="BN15" s="146" t="s">
        <v>39</v>
      </c>
      <c r="BO15" s="144">
        <f>'PRINT TARIFF'!$T$57</f>
        <v>7</v>
      </c>
      <c r="BP15" s="146" t="s">
        <v>1220</v>
      </c>
      <c r="BQ15" s="144">
        <f t="shared" si="6"/>
        <v>7</v>
      </c>
      <c r="BR15" s="146"/>
      <c r="BS15" s="146" t="s">
        <v>2258</v>
      </c>
      <c r="BT15" s="146">
        <f t="shared" si="7"/>
        <v>46204</v>
      </c>
      <c r="BU15" s="146">
        <f t="shared" si="8"/>
        <v>46217</v>
      </c>
      <c r="BV15" s="146" t="s">
        <v>39</v>
      </c>
      <c r="BW15" s="155">
        <f>'PRINT TARIFF'!Q$57</f>
        <v>20</v>
      </c>
      <c r="BX15" s="144" t="s">
        <v>1220</v>
      </c>
      <c r="BY15" s="144">
        <f t="shared" si="9"/>
        <v>20</v>
      </c>
      <c r="BZ15" s="146"/>
      <c r="CA15" s="146"/>
      <c r="CB15" s="146">
        <f t="shared" si="10"/>
        <v>46204</v>
      </c>
      <c r="CC15" s="146">
        <f t="shared" si="11"/>
        <v>46217</v>
      </c>
      <c r="CD15" s="144" t="s">
        <v>39</v>
      </c>
      <c r="CE15" s="155">
        <f>'PRINT TARIFF'!P$57</f>
        <v>0</v>
      </c>
      <c r="CF15" s="144" t="s">
        <v>1220</v>
      </c>
      <c r="CG15" s="147">
        <f t="shared" si="21"/>
        <v>0</v>
      </c>
      <c r="CJ15" s="146">
        <f t="shared" si="13"/>
        <v>46204</v>
      </c>
      <c r="CK15" s="146">
        <f t="shared" si="14"/>
        <v>46217</v>
      </c>
      <c r="CR15" s="146"/>
      <c r="CS15" s="146"/>
      <c r="HB15" s="146" t="s">
        <v>39</v>
      </c>
      <c r="HC15" s="155">
        <f>'PRINT TARIFF'!S$57</f>
        <v>0</v>
      </c>
      <c r="HD15" s="144" t="s">
        <v>1220</v>
      </c>
      <c r="HE15" s="147">
        <f t="shared" si="15"/>
        <v>0</v>
      </c>
      <c r="HG15" s="146" t="s">
        <v>2041</v>
      </c>
      <c r="HH15" s="146">
        <f t="shared" si="16"/>
        <v>46204</v>
      </c>
      <c r="HI15" s="146">
        <f t="shared" si="17"/>
        <v>46217</v>
      </c>
      <c r="IR15" s="154"/>
      <c r="IS15" s="154"/>
      <c r="NI15" s="154" t="s">
        <v>39</v>
      </c>
      <c r="NJ15" s="156">
        <f>'PRINT TARIFF'!R$57</f>
        <v>0</v>
      </c>
      <c r="NK15" s="154" t="s">
        <v>1220</v>
      </c>
      <c r="NL15" s="156">
        <f t="shared" si="18"/>
        <v>0</v>
      </c>
      <c r="NO15" s="154">
        <f t="shared" si="19"/>
        <v>46204</v>
      </c>
      <c r="NP15" s="154">
        <f t="shared" si="20"/>
        <v>46217</v>
      </c>
    </row>
    <row r="16" spans="1:388" x14ac:dyDescent="0.2">
      <c r="A16" s="144">
        <v>59</v>
      </c>
      <c r="B16" s="144" t="s">
        <v>1403</v>
      </c>
      <c r="C16" s="144" t="s">
        <v>1221</v>
      </c>
      <c r="E16" s="144" t="s">
        <v>1223</v>
      </c>
      <c r="F16" s="144" t="s">
        <v>1223</v>
      </c>
      <c r="G16" s="144" t="s">
        <v>259</v>
      </c>
      <c r="J16" s="144" t="s">
        <v>1219</v>
      </c>
      <c r="K16" s="144" t="s">
        <v>239</v>
      </c>
      <c r="L16" s="144" t="s">
        <v>239</v>
      </c>
      <c r="M16" s="144" t="s">
        <v>239</v>
      </c>
      <c r="N16" s="144" t="s">
        <v>1219</v>
      </c>
      <c r="O16" s="145">
        <f>'PRINT TARIFF'!N$59</f>
        <v>26</v>
      </c>
      <c r="AF16" s="144" t="s">
        <v>39</v>
      </c>
      <c r="AG16" s="155">
        <f>'PRINT TARIFF'!I$59</f>
        <v>73</v>
      </c>
      <c r="AH16" s="144" t="s">
        <v>1220</v>
      </c>
      <c r="AI16" s="144">
        <v>0</v>
      </c>
      <c r="AJ16" s="144">
        <v>0</v>
      </c>
      <c r="AK16" s="155">
        <f>'PRINT TARIFF'!K$59</f>
        <v>73</v>
      </c>
      <c r="AL16" s="144">
        <v>0</v>
      </c>
      <c r="AM16" s="144">
        <v>0</v>
      </c>
      <c r="AN16" s="146">
        <f>'PRINT TARIFF'!AF23</f>
        <v>46204</v>
      </c>
      <c r="AO16" s="146">
        <f>'PRINT TARIFF'!AG23</f>
        <v>46217</v>
      </c>
      <c r="AP16" s="146" t="s">
        <v>39</v>
      </c>
      <c r="AQ16" s="155">
        <f>'PRINT TARIFF'!U$59</f>
        <v>10</v>
      </c>
      <c r="AR16" s="144" t="s">
        <v>2263</v>
      </c>
      <c r="AS16" s="155">
        <f t="shared" si="0"/>
        <v>10</v>
      </c>
      <c r="AT16" s="146"/>
      <c r="AU16" s="146" t="s">
        <v>2262</v>
      </c>
      <c r="AV16" s="146">
        <f t="shared" si="1"/>
        <v>46204</v>
      </c>
      <c r="AW16" s="146">
        <f t="shared" si="2"/>
        <v>46217</v>
      </c>
      <c r="AX16" s="146"/>
      <c r="AY16" s="156"/>
      <c r="BA16" s="147"/>
      <c r="BC16" s="146"/>
      <c r="BD16" s="146"/>
      <c r="BE16" s="146"/>
      <c r="BF16" s="144" t="s">
        <v>39</v>
      </c>
      <c r="BG16" s="144">
        <f>'PRINT TARIFF'!$O$59</f>
        <v>0</v>
      </c>
      <c r="BH16" s="144" t="s">
        <v>1220</v>
      </c>
      <c r="BI16" s="144">
        <f t="shared" si="3"/>
        <v>0</v>
      </c>
      <c r="BJ16" s="146"/>
      <c r="BK16" s="146" t="s">
        <v>2260</v>
      </c>
      <c r="BL16" s="146">
        <f t="shared" si="4"/>
        <v>46204</v>
      </c>
      <c r="BM16" s="146">
        <f t="shared" si="5"/>
        <v>46217</v>
      </c>
      <c r="BN16" s="146" t="s">
        <v>39</v>
      </c>
      <c r="BO16" s="144">
        <f>'PRINT TARIFF'!$T$59</f>
        <v>7</v>
      </c>
      <c r="BP16" s="146" t="s">
        <v>1220</v>
      </c>
      <c r="BQ16" s="144">
        <f t="shared" si="6"/>
        <v>7</v>
      </c>
      <c r="BR16" s="146"/>
      <c r="BS16" s="146" t="s">
        <v>2258</v>
      </c>
      <c r="BT16" s="146">
        <f t="shared" si="7"/>
        <v>46204</v>
      </c>
      <c r="BU16" s="146">
        <f t="shared" si="8"/>
        <v>46217</v>
      </c>
      <c r="BV16" s="146" t="s">
        <v>39</v>
      </c>
      <c r="BW16" s="155">
        <f>'PRINT TARIFF'!Q$59</f>
        <v>20</v>
      </c>
      <c r="BX16" s="144" t="s">
        <v>1220</v>
      </c>
      <c r="BY16" s="144">
        <f t="shared" si="9"/>
        <v>20</v>
      </c>
      <c r="BZ16" s="146"/>
      <c r="CA16" s="146"/>
      <c r="CB16" s="146">
        <f t="shared" si="10"/>
        <v>46204</v>
      </c>
      <c r="CC16" s="146">
        <f t="shared" si="11"/>
        <v>46217</v>
      </c>
      <c r="CD16" s="144" t="s">
        <v>39</v>
      </c>
      <c r="CE16" s="155">
        <f>'PRINT TARIFF'!P$59</f>
        <v>0</v>
      </c>
      <c r="CF16" s="144" t="s">
        <v>1220</v>
      </c>
      <c r="CG16" s="147">
        <f t="shared" si="21"/>
        <v>0</v>
      </c>
      <c r="CJ16" s="146">
        <f t="shared" si="13"/>
        <v>46204</v>
      </c>
      <c r="CK16" s="146">
        <f t="shared" si="14"/>
        <v>46217</v>
      </c>
      <c r="CR16" s="146"/>
      <c r="CS16" s="146"/>
      <c r="HB16" s="146" t="s">
        <v>39</v>
      </c>
      <c r="HC16" s="155">
        <f>'PRINT TARIFF'!S$59</f>
        <v>0</v>
      </c>
      <c r="HD16" s="144" t="s">
        <v>1220</v>
      </c>
      <c r="HE16" s="147">
        <f t="shared" si="15"/>
        <v>0</v>
      </c>
      <c r="HG16" s="146" t="s">
        <v>2041</v>
      </c>
      <c r="HH16" s="146">
        <f t="shared" si="16"/>
        <v>46204</v>
      </c>
      <c r="HI16" s="146">
        <f t="shared" si="17"/>
        <v>46217</v>
      </c>
      <c r="IR16" s="154"/>
      <c r="IS16" s="154"/>
      <c r="NI16" s="154" t="s">
        <v>39</v>
      </c>
      <c r="NJ16" s="156">
        <f>'PRINT TARIFF'!R$59</f>
        <v>0</v>
      </c>
      <c r="NK16" s="154" t="s">
        <v>1220</v>
      </c>
      <c r="NL16" s="156">
        <f t="shared" si="18"/>
        <v>0</v>
      </c>
      <c r="NO16" s="154">
        <f t="shared" si="19"/>
        <v>46204</v>
      </c>
      <c r="NP16" s="154">
        <f t="shared" si="20"/>
        <v>46217</v>
      </c>
    </row>
    <row r="17" spans="1:380" x14ac:dyDescent="0.2">
      <c r="A17" s="144">
        <v>70</v>
      </c>
      <c r="B17" s="144" t="s">
        <v>1403</v>
      </c>
      <c r="C17" s="144" t="s">
        <v>1221</v>
      </c>
      <c r="D17" s="144" t="s">
        <v>1224</v>
      </c>
      <c r="E17" s="144" t="s">
        <v>1224</v>
      </c>
      <c r="F17" s="144" t="s">
        <v>1224</v>
      </c>
      <c r="G17" s="144" t="s">
        <v>259</v>
      </c>
      <c r="J17" s="144" t="s">
        <v>1219</v>
      </c>
      <c r="K17" s="144" t="s">
        <v>235</v>
      </c>
      <c r="L17" s="144" t="s">
        <v>235</v>
      </c>
      <c r="M17" s="144" t="s">
        <v>235</v>
      </c>
      <c r="N17" s="144" t="s">
        <v>1219</v>
      </c>
      <c r="O17" s="145">
        <f>'PRINT TARIFF'!N$70</f>
        <v>30</v>
      </c>
      <c r="AF17" s="144" t="s">
        <v>39</v>
      </c>
      <c r="AG17" s="155">
        <f>'PRINT TARIFF'!I$70</f>
        <v>75</v>
      </c>
      <c r="AH17" s="144" t="s">
        <v>1220</v>
      </c>
      <c r="AI17" s="144">
        <v>0</v>
      </c>
      <c r="AJ17" s="144">
        <v>0</v>
      </c>
      <c r="AK17" s="155">
        <f>'PRINT TARIFF'!K$70</f>
        <v>75</v>
      </c>
      <c r="AL17" s="144">
        <v>0</v>
      </c>
      <c r="AM17" s="144">
        <v>0</v>
      </c>
      <c r="AN17" s="146">
        <f>'PRINT TARIFF'!AF24</f>
        <v>46204</v>
      </c>
      <c r="AO17" s="146">
        <f>'PRINT TARIFF'!AG24</f>
        <v>46217</v>
      </c>
      <c r="AP17" s="146" t="s">
        <v>39</v>
      </c>
      <c r="AQ17" s="155">
        <f>'PRINT TARIFF'!U$70</f>
        <v>10</v>
      </c>
      <c r="AR17" s="144" t="s">
        <v>2263</v>
      </c>
      <c r="AS17" s="155">
        <f t="shared" si="0"/>
        <v>10</v>
      </c>
      <c r="AT17" s="146"/>
      <c r="AU17" s="146" t="s">
        <v>2262</v>
      </c>
      <c r="AV17" s="146">
        <f t="shared" si="1"/>
        <v>46204</v>
      </c>
      <c r="AW17" s="146">
        <f t="shared" si="2"/>
        <v>46217</v>
      </c>
      <c r="AX17" s="146"/>
      <c r="AY17" s="156"/>
      <c r="BA17" s="147"/>
      <c r="BC17" s="146"/>
      <c r="BD17" s="146"/>
      <c r="BE17" s="146"/>
      <c r="BF17" s="144" t="s">
        <v>39</v>
      </c>
      <c r="BG17" s="144">
        <f>'PRINT TARIFF'!$O$70</f>
        <v>0</v>
      </c>
      <c r="BH17" s="144" t="s">
        <v>1220</v>
      </c>
      <c r="BI17" s="144">
        <f t="shared" si="3"/>
        <v>0</v>
      </c>
      <c r="BJ17" s="146"/>
      <c r="BK17" s="146" t="s">
        <v>2260</v>
      </c>
      <c r="BL17" s="146">
        <f t="shared" si="4"/>
        <v>46204</v>
      </c>
      <c r="BM17" s="146">
        <f t="shared" si="5"/>
        <v>46217</v>
      </c>
      <c r="BN17" s="146" t="s">
        <v>39</v>
      </c>
      <c r="BO17" s="144">
        <f>'PRINT TARIFF'!$T$70</f>
        <v>7</v>
      </c>
      <c r="BP17" s="146" t="s">
        <v>1220</v>
      </c>
      <c r="BQ17" s="144">
        <f t="shared" si="6"/>
        <v>7</v>
      </c>
      <c r="BR17" s="146"/>
      <c r="BS17" s="146" t="s">
        <v>2258</v>
      </c>
      <c r="BT17" s="146">
        <f t="shared" si="7"/>
        <v>46204</v>
      </c>
      <c r="BU17" s="146">
        <f t="shared" si="8"/>
        <v>46217</v>
      </c>
      <c r="BV17" s="146" t="s">
        <v>39</v>
      </c>
      <c r="BW17" s="155">
        <f>'PRINT TARIFF'!Q$70</f>
        <v>20</v>
      </c>
      <c r="BX17" s="144" t="s">
        <v>1220</v>
      </c>
      <c r="BY17" s="144">
        <f t="shared" si="9"/>
        <v>20</v>
      </c>
      <c r="BZ17" s="146"/>
      <c r="CA17" s="146"/>
      <c r="CB17" s="146">
        <f t="shared" si="10"/>
        <v>46204</v>
      </c>
      <c r="CC17" s="146">
        <f t="shared" si="11"/>
        <v>46217</v>
      </c>
      <c r="CD17" s="144" t="s">
        <v>39</v>
      </c>
      <c r="CE17" s="155">
        <f>'PRINT TARIFF'!P$70</f>
        <v>0</v>
      </c>
      <c r="CF17" s="144" t="s">
        <v>1220</v>
      </c>
      <c r="CG17" s="147">
        <f t="shared" si="21"/>
        <v>0</v>
      </c>
      <c r="CJ17" s="146">
        <f t="shared" si="13"/>
        <v>46204</v>
      </c>
      <c r="CK17" s="146">
        <f t="shared" si="14"/>
        <v>46217</v>
      </c>
      <c r="CR17" s="146"/>
      <c r="CS17" s="146"/>
      <c r="HB17" s="146" t="s">
        <v>39</v>
      </c>
      <c r="HC17" s="155">
        <f>'PRINT TARIFF'!S$70</f>
        <v>0</v>
      </c>
      <c r="HD17" s="144" t="s">
        <v>1220</v>
      </c>
      <c r="HE17" s="147">
        <f t="shared" si="15"/>
        <v>0</v>
      </c>
      <c r="HG17" s="146" t="s">
        <v>2041</v>
      </c>
      <c r="HH17" s="146">
        <f t="shared" si="16"/>
        <v>46204</v>
      </c>
      <c r="HI17" s="146">
        <f t="shared" si="17"/>
        <v>46217</v>
      </c>
      <c r="IR17" s="154"/>
      <c r="IS17" s="154"/>
      <c r="NI17" s="154" t="s">
        <v>39</v>
      </c>
      <c r="NJ17" s="156">
        <f>'PRINT TARIFF'!R$70</f>
        <v>0</v>
      </c>
      <c r="NK17" s="154" t="s">
        <v>1220</v>
      </c>
      <c r="NL17" s="156">
        <f t="shared" si="18"/>
        <v>0</v>
      </c>
      <c r="NO17" s="154">
        <f t="shared" si="19"/>
        <v>46204</v>
      </c>
      <c r="NP17" s="154">
        <f t="shared" si="20"/>
        <v>46217</v>
      </c>
    </row>
    <row r="18" spans="1:380" x14ac:dyDescent="0.2">
      <c r="A18" s="144">
        <v>71</v>
      </c>
      <c r="B18" s="144" t="s">
        <v>1403</v>
      </c>
      <c r="C18" s="144" t="s">
        <v>1221</v>
      </c>
      <c r="D18" s="144" t="s">
        <v>1224</v>
      </c>
      <c r="E18" s="144" t="s">
        <v>1224</v>
      </c>
      <c r="F18" s="144" t="s">
        <v>1224</v>
      </c>
      <c r="G18" s="144" t="s">
        <v>1235</v>
      </c>
      <c r="J18" s="144" t="s">
        <v>1219</v>
      </c>
      <c r="K18" s="144" t="s">
        <v>236</v>
      </c>
      <c r="L18" s="144" t="s">
        <v>236</v>
      </c>
      <c r="M18" s="144" t="s">
        <v>236</v>
      </c>
      <c r="N18" s="144" t="s">
        <v>1219</v>
      </c>
      <c r="O18" s="145">
        <f>'PRINT TARIFF'!N$71</f>
        <v>30</v>
      </c>
      <c r="AF18" s="144" t="s">
        <v>39</v>
      </c>
      <c r="AG18" s="155">
        <f>'PRINT TARIFF'!I$71</f>
        <v>38</v>
      </c>
      <c r="AH18" s="144" t="s">
        <v>1220</v>
      </c>
      <c r="AI18" s="144">
        <v>0</v>
      </c>
      <c r="AJ18" s="144">
        <v>0</v>
      </c>
      <c r="AK18" s="155">
        <f>'PRINT TARIFF'!K$71</f>
        <v>66</v>
      </c>
      <c r="AL18" s="144">
        <v>0</v>
      </c>
      <c r="AM18" s="144">
        <v>0</v>
      </c>
      <c r="AN18" s="146">
        <f>'PRINT TARIFF'!AF25</f>
        <v>46204</v>
      </c>
      <c r="AO18" s="146">
        <f>'PRINT TARIFF'!AG25</f>
        <v>46217</v>
      </c>
      <c r="AP18" s="146" t="s">
        <v>39</v>
      </c>
      <c r="AQ18" s="155">
        <f>'PRINT TARIFF'!U$71</f>
        <v>0</v>
      </c>
      <c r="AR18" s="144" t="s">
        <v>2263</v>
      </c>
      <c r="AS18" s="155">
        <f t="shared" si="0"/>
        <v>0</v>
      </c>
      <c r="AT18" s="146"/>
      <c r="AU18" s="146" t="s">
        <v>2262</v>
      </c>
      <c r="AV18" s="146">
        <f t="shared" si="1"/>
        <v>46204</v>
      </c>
      <c r="AW18" s="146">
        <f t="shared" si="2"/>
        <v>46217</v>
      </c>
      <c r="AX18" s="146"/>
      <c r="AY18" s="156"/>
      <c r="BA18" s="147"/>
      <c r="BC18" s="146"/>
      <c r="BD18" s="146"/>
      <c r="BE18" s="146"/>
      <c r="BF18" s="144" t="s">
        <v>39</v>
      </c>
      <c r="BG18" s="144">
        <f>'PRINT TARIFF'!$O$71</f>
        <v>0</v>
      </c>
      <c r="BH18" s="144" t="s">
        <v>1220</v>
      </c>
      <c r="BI18" s="144">
        <f t="shared" si="3"/>
        <v>0</v>
      </c>
      <c r="BJ18" s="146"/>
      <c r="BK18" s="146" t="s">
        <v>2260</v>
      </c>
      <c r="BL18" s="146">
        <f t="shared" si="4"/>
        <v>46204</v>
      </c>
      <c r="BM18" s="146">
        <f t="shared" si="5"/>
        <v>46217</v>
      </c>
      <c r="BN18" s="146" t="s">
        <v>39</v>
      </c>
      <c r="BO18" s="144">
        <f>'PRINT TARIFF'!$T$71</f>
        <v>7</v>
      </c>
      <c r="BP18" s="146" t="s">
        <v>1220</v>
      </c>
      <c r="BQ18" s="144">
        <f t="shared" si="6"/>
        <v>7</v>
      </c>
      <c r="BR18" s="146"/>
      <c r="BS18" s="146" t="s">
        <v>2258</v>
      </c>
      <c r="BT18" s="146">
        <f t="shared" si="7"/>
        <v>46204</v>
      </c>
      <c r="BU18" s="146">
        <f t="shared" si="8"/>
        <v>46217</v>
      </c>
      <c r="BV18" s="146" t="s">
        <v>39</v>
      </c>
      <c r="BW18" s="155">
        <f>'PRINT TARIFF'!Q$71</f>
        <v>20</v>
      </c>
      <c r="BX18" s="144" t="s">
        <v>1220</v>
      </c>
      <c r="BY18" s="144">
        <f t="shared" si="9"/>
        <v>20</v>
      </c>
      <c r="BZ18" s="146"/>
      <c r="CA18" s="146"/>
      <c r="CB18" s="146">
        <f t="shared" si="10"/>
        <v>46204</v>
      </c>
      <c r="CC18" s="146">
        <f t="shared" si="11"/>
        <v>46217</v>
      </c>
      <c r="CD18" s="144" t="s">
        <v>39</v>
      </c>
      <c r="CE18" s="155">
        <f>'PRINT TARIFF'!P$71</f>
        <v>0</v>
      </c>
      <c r="CF18" s="144" t="s">
        <v>1220</v>
      </c>
      <c r="CG18" s="147">
        <f t="shared" si="21"/>
        <v>0</v>
      </c>
      <c r="CJ18" s="146">
        <f t="shared" si="13"/>
        <v>46204</v>
      </c>
      <c r="CK18" s="146">
        <f t="shared" si="14"/>
        <v>46217</v>
      </c>
      <c r="CR18" s="146"/>
      <c r="CS18" s="146"/>
      <c r="HB18" s="146" t="s">
        <v>39</v>
      </c>
      <c r="HC18" s="155">
        <f>'PRINT TARIFF'!S$71</f>
        <v>0</v>
      </c>
      <c r="HD18" s="144" t="s">
        <v>1220</v>
      </c>
      <c r="HE18" s="147">
        <f t="shared" si="15"/>
        <v>0</v>
      </c>
      <c r="HG18" s="146" t="s">
        <v>2041</v>
      </c>
      <c r="HH18" s="146">
        <f t="shared" si="16"/>
        <v>46204</v>
      </c>
      <c r="HI18" s="146">
        <f t="shared" si="17"/>
        <v>46217</v>
      </c>
      <c r="IR18" s="154"/>
      <c r="IS18" s="154"/>
      <c r="NI18" s="154" t="s">
        <v>39</v>
      </c>
      <c r="NJ18" s="156">
        <f>'PRINT TARIFF'!R$71</f>
        <v>0</v>
      </c>
      <c r="NK18" s="154" t="s">
        <v>1220</v>
      </c>
      <c r="NL18" s="156">
        <f t="shared" si="18"/>
        <v>0</v>
      </c>
      <c r="NO18" s="154">
        <f t="shared" si="19"/>
        <v>46204</v>
      </c>
      <c r="NP18" s="154">
        <f t="shared" si="20"/>
        <v>46217</v>
      </c>
    </row>
    <row r="19" spans="1:380" x14ac:dyDescent="0.2">
      <c r="A19" s="144">
        <v>72</v>
      </c>
      <c r="B19" s="144" t="s">
        <v>1403</v>
      </c>
      <c r="C19" s="144" t="s">
        <v>1221</v>
      </c>
      <c r="D19" s="144" t="s">
        <v>1224</v>
      </c>
      <c r="E19" s="144" t="s">
        <v>1224</v>
      </c>
      <c r="F19" s="144" t="s">
        <v>1224</v>
      </c>
      <c r="G19" s="144" t="s">
        <v>259</v>
      </c>
      <c r="J19" s="144" t="s">
        <v>1219</v>
      </c>
      <c r="K19" s="144" t="s">
        <v>237</v>
      </c>
      <c r="L19" s="144" t="s">
        <v>237</v>
      </c>
      <c r="M19" s="144" t="s">
        <v>237</v>
      </c>
      <c r="N19" s="144" t="s">
        <v>1219</v>
      </c>
      <c r="O19" s="145">
        <f>'PRINT TARIFF'!N$72</f>
        <v>25</v>
      </c>
      <c r="AF19" s="144" t="s">
        <v>39</v>
      </c>
      <c r="AG19" s="155">
        <f>'PRINT TARIFF'!I$72</f>
        <v>78</v>
      </c>
      <c r="AH19" s="144" t="s">
        <v>1220</v>
      </c>
      <c r="AI19" s="144">
        <v>0</v>
      </c>
      <c r="AJ19" s="144">
        <v>0</v>
      </c>
      <c r="AK19" s="155">
        <f>'PRINT TARIFF'!K$72</f>
        <v>78</v>
      </c>
      <c r="AL19" s="144">
        <v>0</v>
      </c>
      <c r="AM19" s="144">
        <v>0</v>
      </c>
      <c r="AN19" s="146">
        <f>'PRINT TARIFF'!AF26</f>
        <v>46204</v>
      </c>
      <c r="AO19" s="146">
        <f>'PRINT TARIFF'!AG26</f>
        <v>46217</v>
      </c>
      <c r="AP19" s="146" t="s">
        <v>39</v>
      </c>
      <c r="AQ19" s="155">
        <f>'PRINT TARIFF'!U$72</f>
        <v>10</v>
      </c>
      <c r="AR19" s="144" t="s">
        <v>2263</v>
      </c>
      <c r="AS19" s="155">
        <f t="shared" si="0"/>
        <v>10</v>
      </c>
      <c r="AT19" s="146"/>
      <c r="AU19" s="146" t="s">
        <v>2262</v>
      </c>
      <c r="AV19" s="146">
        <f t="shared" si="1"/>
        <v>46204</v>
      </c>
      <c r="AW19" s="146">
        <f t="shared" si="2"/>
        <v>46217</v>
      </c>
      <c r="AX19" s="146"/>
      <c r="AY19" s="156"/>
      <c r="BA19" s="147"/>
      <c r="BC19" s="146"/>
      <c r="BD19" s="146"/>
      <c r="BE19" s="146"/>
      <c r="BF19" s="144" t="s">
        <v>39</v>
      </c>
      <c r="BG19" s="144">
        <f>'PRINT TARIFF'!$O$72</f>
        <v>0</v>
      </c>
      <c r="BH19" s="144" t="s">
        <v>1220</v>
      </c>
      <c r="BI19" s="144">
        <f t="shared" si="3"/>
        <v>0</v>
      </c>
      <c r="BJ19" s="146"/>
      <c r="BK19" s="146" t="s">
        <v>2260</v>
      </c>
      <c r="BL19" s="146">
        <f t="shared" si="4"/>
        <v>46204</v>
      </c>
      <c r="BM19" s="146">
        <f t="shared" si="5"/>
        <v>46217</v>
      </c>
      <c r="BN19" s="146" t="s">
        <v>39</v>
      </c>
      <c r="BO19" s="144">
        <f>'PRINT TARIFF'!$T$72</f>
        <v>7</v>
      </c>
      <c r="BP19" s="146" t="s">
        <v>1220</v>
      </c>
      <c r="BQ19" s="144">
        <f t="shared" si="6"/>
        <v>7</v>
      </c>
      <c r="BR19" s="146"/>
      <c r="BS19" s="146" t="s">
        <v>2258</v>
      </c>
      <c r="BT19" s="146">
        <f t="shared" si="7"/>
        <v>46204</v>
      </c>
      <c r="BU19" s="146">
        <f t="shared" si="8"/>
        <v>46217</v>
      </c>
      <c r="BV19" s="146" t="s">
        <v>39</v>
      </c>
      <c r="BW19" s="155">
        <f>'PRINT TARIFF'!Q$72</f>
        <v>20</v>
      </c>
      <c r="BX19" s="144" t="s">
        <v>1220</v>
      </c>
      <c r="BY19" s="144">
        <f t="shared" si="9"/>
        <v>20</v>
      </c>
      <c r="BZ19" s="146"/>
      <c r="CA19" s="146"/>
      <c r="CB19" s="146">
        <f t="shared" si="10"/>
        <v>46204</v>
      </c>
      <c r="CC19" s="146">
        <f t="shared" si="11"/>
        <v>46217</v>
      </c>
      <c r="CD19" s="144" t="s">
        <v>39</v>
      </c>
      <c r="CE19" s="155">
        <f>'PRINT TARIFF'!P$72</f>
        <v>0</v>
      </c>
      <c r="CF19" s="144" t="s">
        <v>1220</v>
      </c>
      <c r="CG19" s="147">
        <f t="shared" si="21"/>
        <v>0</v>
      </c>
      <c r="CJ19" s="146">
        <f t="shared" si="13"/>
        <v>46204</v>
      </c>
      <c r="CK19" s="146">
        <f t="shared" si="14"/>
        <v>46217</v>
      </c>
      <c r="CR19" s="146"/>
      <c r="CS19" s="146"/>
      <c r="HB19" s="146" t="s">
        <v>39</v>
      </c>
      <c r="HC19" s="155">
        <f>'PRINT TARIFF'!S$72</f>
        <v>0</v>
      </c>
      <c r="HD19" s="144" t="s">
        <v>1220</v>
      </c>
      <c r="HE19" s="147">
        <f t="shared" si="15"/>
        <v>0</v>
      </c>
      <c r="HG19" s="146" t="s">
        <v>2041</v>
      </c>
      <c r="HH19" s="146">
        <f t="shared" si="16"/>
        <v>46204</v>
      </c>
      <c r="HI19" s="146">
        <f t="shared" si="17"/>
        <v>46217</v>
      </c>
      <c r="IR19" s="154"/>
      <c r="IS19" s="154"/>
      <c r="NI19" s="154" t="s">
        <v>39</v>
      </c>
      <c r="NJ19" s="156">
        <f>'PRINT TARIFF'!R$72</f>
        <v>0</v>
      </c>
      <c r="NK19" s="154" t="s">
        <v>1220</v>
      </c>
      <c r="NL19" s="156">
        <f t="shared" si="18"/>
        <v>0</v>
      </c>
      <c r="NO19" s="154">
        <f t="shared" si="19"/>
        <v>46204</v>
      </c>
      <c r="NP19" s="154">
        <f t="shared" si="20"/>
        <v>46217</v>
      </c>
    </row>
    <row r="20" spans="1:380" x14ac:dyDescent="0.2">
      <c r="A20" s="144">
        <v>73</v>
      </c>
      <c r="B20" s="144" t="s">
        <v>1403</v>
      </c>
      <c r="C20" s="144" t="s">
        <v>1221</v>
      </c>
      <c r="D20" s="144" t="s">
        <v>1224</v>
      </c>
      <c r="E20" s="144" t="s">
        <v>1235</v>
      </c>
      <c r="F20" s="144" t="s">
        <v>1235</v>
      </c>
      <c r="J20" s="144" t="s">
        <v>1219</v>
      </c>
      <c r="K20" s="144" t="s">
        <v>238</v>
      </c>
      <c r="L20" s="144" t="s">
        <v>238</v>
      </c>
      <c r="M20" s="144" t="s">
        <v>238</v>
      </c>
      <c r="N20" s="144" t="s">
        <v>1219</v>
      </c>
      <c r="O20" s="145">
        <f>'PRINT TARIFF'!N$73</f>
        <v>23</v>
      </c>
      <c r="AF20" s="144" t="s">
        <v>39</v>
      </c>
      <c r="AG20" s="155">
        <f>'PRINT TARIFF'!I$73</f>
        <v>38</v>
      </c>
      <c r="AH20" s="144" t="s">
        <v>1220</v>
      </c>
      <c r="AI20" s="144">
        <v>0</v>
      </c>
      <c r="AJ20" s="144">
        <v>0</v>
      </c>
      <c r="AK20" s="155">
        <f>'PRINT TARIFF'!K$73</f>
        <v>66</v>
      </c>
      <c r="AL20" s="144">
        <v>0</v>
      </c>
      <c r="AM20" s="144">
        <v>0</v>
      </c>
      <c r="AN20" s="146">
        <f>'PRINT TARIFF'!AF27</f>
        <v>46204</v>
      </c>
      <c r="AO20" s="146">
        <f>'PRINT TARIFF'!AG27</f>
        <v>46217</v>
      </c>
      <c r="AP20" s="146" t="s">
        <v>39</v>
      </c>
      <c r="AQ20" s="155">
        <f>'PRINT TARIFF'!U$73</f>
        <v>0</v>
      </c>
      <c r="AR20" s="144" t="s">
        <v>2263</v>
      </c>
      <c r="AS20" s="155">
        <f t="shared" si="0"/>
        <v>0</v>
      </c>
      <c r="AT20" s="146"/>
      <c r="AU20" s="146" t="s">
        <v>2262</v>
      </c>
      <c r="AV20" s="146">
        <f t="shared" si="1"/>
        <v>46204</v>
      </c>
      <c r="AW20" s="146">
        <f t="shared" si="2"/>
        <v>46217</v>
      </c>
      <c r="AX20" s="146"/>
      <c r="AY20" s="156"/>
      <c r="BA20" s="147"/>
      <c r="BC20" s="146"/>
      <c r="BD20" s="146"/>
      <c r="BE20" s="146"/>
      <c r="BF20" s="144" t="s">
        <v>39</v>
      </c>
      <c r="BG20" s="144">
        <f>'PRINT TARIFF'!$O$73</f>
        <v>0</v>
      </c>
      <c r="BH20" s="144" t="s">
        <v>1220</v>
      </c>
      <c r="BI20" s="144">
        <f t="shared" si="3"/>
        <v>0</v>
      </c>
      <c r="BJ20" s="146"/>
      <c r="BK20" s="146" t="s">
        <v>2260</v>
      </c>
      <c r="BL20" s="146">
        <f t="shared" si="4"/>
        <v>46204</v>
      </c>
      <c r="BM20" s="146">
        <f t="shared" si="5"/>
        <v>46217</v>
      </c>
      <c r="BN20" s="146" t="s">
        <v>39</v>
      </c>
      <c r="BO20" s="144">
        <f>'PRINT TARIFF'!$T$73</f>
        <v>7</v>
      </c>
      <c r="BP20" s="146" t="s">
        <v>1220</v>
      </c>
      <c r="BQ20" s="144">
        <f t="shared" si="6"/>
        <v>7</v>
      </c>
      <c r="BR20" s="146"/>
      <c r="BS20" s="146" t="s">
        <v>2258</v>
      </c>
      <c r="BT20" s="146">
        <f t="shared" si="7"/>
        <v>46204</v>
      </c>
      <c r="BU20" s="146">
        <f t="shared" si="8"/>
        <v>46217</v>
      </c>
      <c r="BV20" s="146" t="s">
        <v>39</v>
      </c>
      <c r="BW20" s="155">
        <f>'PRINT TARIFF'!Q$73</f>
        <v>20</v>
      </c>
      <c r="BX20" s="144" t="s">
        <v>1220</v>
      </c>
      <c r="BY20" s="144">
        <f t="shared" si="9"/>
        <v>20</v>
      </c>
      <c r="BZ20" s="146"/>
      <c r="CA20" s="146"/>
      <c r="CB20" s="146">
        <f t="shared" si="10"/>
        <v>46204</v>
      </c>
      <c r="CC20" s="146">
        <f t="shared" si="11"/>
        <v>46217</v>
      </c>
      <c r="CD20" s="144" t="s">
        <v>39</v>
      </c>
      <c r="CE20" s="155">
        <f>'PRINT TARIFF'!P$73</f>
        <v>0</v>
      </c>
      <c r="CF20" s="144" t="s">
        <v>1220</v>
      </c>
      <c r="CG20" s="147">
        <f t="shared" si="21"/>
        <v>0</v>
      </c>
      <c r="CJ20" s="146">
        <f t="shared" si="13"/>
        <v>46204</v>
      </c>
      <c r="CK20" s="146">
        <f t="shared" si="14"/>
        <v>46217</v>
      </c>
      <c r="CR20" s="146"/>
      <c r="CS20" s="146"/>
      <c r="HB20" s="146" t="s">
        <v>39</v>
      </c>
      <c r="HC20" s="155">
        <f>'PRINT TARIFF'!S$73</f>
        <v>0</v>
      </c>
      <c r="HD20" s="144" t="s">
        <v>1220</v>
      </c>
      <c r="HE20" s="147">
        <f t="shared" si="15"/>
        <v>0</v>
      </c>
      <c r="HG20" s="146" t="s">
        <v>2041</v>
      </c>
      <c r="HH20" s="146">
        <f t="shared" si="16"/>
        <v>46204</v>
      </c>
      <c r="HI20" s="146">
        <f t="shared" si="17"/>
        <v>46217</v>
      </c>
      <c r="IR20" s="154"/>
      <c r="IS20" s="154"/>
      <c r="NI20" s="154" t="s">
        <v>39</v>
      </c>
      <c r="NJ20" s="156">
        <f>'PRINT TARIFF'!R$73</f>
        <v>0</v>
      </c>
      <c r="NK20" s="154" t="s">
        <v>1220</v>
      </c>
      <c r="NL20" s="156">
        <f t="shared" si="18"/>
        <v>0</v>
      </c>
      <c r="NO20" s="154">
        <f t="shared" si="19"/>
        <v>46204</v>
      </c>
      <c r="NP20" s="154">
        <f t="shared" si="20"/>
        <v>46217</v>
      </c>
    </row>
    <row r="21" spans="1:380" x14ac:dyDescent="0.2">
      <c r="A21" s="144">
        <v>75</v>
      </c>
      <c r="B21" s="144" t="s">
        <v>1403</v>
      </c>
      <c r="C21" s="144" t="s">
        <v>1221</v>
      </c>
      <c r="D21" s="144" t="s">
        <v>1224</v>
      </c>
      <c r="E21" s="144" t="s">
        <v>1235</v>
      </c>
      <c r="F21" s="144" t="s">
        <v>1235</v>
      </c>
      <c r="J21" s="144" t="s">
        <v>1219</v>
      </c>
      <c r="K21" s="144" t="s">
        <v>239</v>
      </c>
      <c r="L21" s="144" t="s">
        <v>239</v>
      </c>
      <c r="M21" s="144" t="s">
        <v>239</v>
      </c>
      <c r="N21" s="144" t="s">
        <v>1219</v>
      </c>
      <c r="O21" s="145">
        <f>'PRINT TARIFF'!N$75</f>
        <v>21</v>
      </c>
      <c r="AF21" s="144" t="s">
        <v>39</v>
      </c>
      <c r="AG21" s="155">
        <f>'PRINT TARIFF'!I$75</f>
        <v>38</v>
      </c>
      <c r="AH21" s="144" t="s">
        <v>1220</v>
      </c>
      <c r="AI21" s="144">
        <v>0</v>
      </c>
      <c r="AJ21" s="144">
        <v>0</v>
      </c>
      <c r="AK21" s="155">
        <f>'PRINT TARIFF'!K$75</f>
        <v>66</v>
      </c>
      <c r="AL21" s="144">
        <v>0</v>
      </c>
      <c r="AM21" s="144">
        <v>0</v>
      </c>
      <c r="AN21" s="146">
        <f>'PRINT TARIFF'!AF28</f>
        <v>46204</v>
      </c>
      <c r="AO21" s="146">
        <f>'PRINT TARIFF'!AG28</f>
        <v>46217</v>
      </c>
      <c r="AP21" s="146" t="s">
        <v>39</v>
      </c>
      <c r="AQ21" s="155">
        <f>'PRINT TARIFF'!U$75</f>
        <v>0</v>
      </c>
      <c r="AR21" s="144" t="s">
        <v>2263</v>
      </c>
      <c r="AS21" s="155">
        <f t="shared" si="0"/>
        <v>0</v>
      </c>
      <c r="AT21" s="146"/>
      <c r="AU21" s="146" t="s">
        <v>2262</v>
      </c>
      <c r="AV21" s="146">
        <f t="shared" si="1"/>
        <v>46204</v>
      </c>
      <c r="AW21" s="146">
        <f t="shared" si="2"/>
        <v>46217</v>
      </c>
      <c r="AX21" s="146"/>
      <c r="AY21" s="156"/>
      <c r="BA21" s="147"/>
      <c r="BC21" s="146"/>
      <c r="BD21" s="146"/>
      <c r="BE21" s="146"/>
      <c r="BF21" s="144" t="s">
        <v>39</v>
      </c>
      <c r="BG21" s="144">
        <f>'PRINT TARIFF'!$O$75</f>
        <v>0</v>
      </c>
      <c r="BH21" s="144" t="s">
        <v>1220</v>
      </c>
      <c r="BI21" s="144">
        <f t="shared" si="3"/>
        <v>0</v>
      </c>
      <c r="BJ21" s="146"/>
      <c r="BK21" s="146" t="s">
        <v>2260</v>
      </c>
      <c r="BL21" s="146">
        <f t="shared" si="4"/>
        <v>46204</v>
      </c>
      <c r="BM21" s="146">
        <f t="shared" si="5"/>
        <v>46217</v>
      </c>
      <c r="BN21" s="146" t="s">
        <v>39</v>
      </c>
      <c r="BO21" s="144">
        <f>'PRINT TARIFF'!$T$75</f>
        <v>7</v>
      </c>
      <c r="BP21" s="146" t="s">
        <v>1220</v>
      </c>
      <c r="BQ21" s="144">
        <f t="shared" si="6"/>
        <v>7</v>
      </c>
      <c r="BR21" s="146"/>
      <c r="BS21" s="146" t="s">
        <v>2258</v>
      </c>
      <c r="BT21" s="146">
        <f t="shared" si="7"/>
        <v>46204</v>
      </c>
      <c r="BU21" s="146">
        <f t="shared" si="8"/>
        <v>46217</v>
      </c>
      <c r="BV21" s="146" t="s">
        <v>39</v>
      </c>
      <c r="BW21" s="155">
        <f>'PRINT TARIFF'!Q$75</f>
        <v>20</v>
      </c>
      <c r="BX21" s="144" t="s">
        <v>1220</v>
      </c>
      <c r="BY21" s="144">
        <f t="shared" si="9"/>
        <v>20</v>
      </c>
      <c r="BZ21" s="146"/>
      <c r="CA21" s="146"/>
      <c r="CB21" s="146">
        <f t="shared" si="10"/>
        <v>46204</v>
      </c>
      <c r="CC21" s="146">
        <f t="shared" si="11"/>
        <v>46217</v>
      </c>
      <c r="CD21" s="144" t="s">
        <v>39</v>
      </c>
      <c r="CE21" s="155">
        <f>'PRINT TARIFF'!P$75</f>
        <v>0</v>
      </c>
      <c r="CF21" s="144" t="s">
        <v>1220</v>
      </c>
      <c r="CG21" s="147">
        <f t="shared" si="21"/>
        <v>0</v>
      </c>
      <c r="CJ21" s="146">
        <f t="shared" si="13"/>
        <v>46204</v>
      </c>
      <c r="CK21" s="146">
        <f t="shared" si="14"/>
        <v>46217</v>
      </c>
      <c r="CR21" s="146"/>
      <c r="CS21" s="146"/>
      <c r="HB21" s="146" t="s">
        <v>39</v>
      </c>
      <c r="HC21" s="155">
        <f>'PRINT TARIFF'!S$75</f>
        <v>0</v>
      </c>
      <c r="HD21" s="144" t="s">
        <v>1220</v>
      </c>
      <c r="HE21" s="147">
        <f t="shared" si="15"/>
        <v>0</v>
      </c>
      <c r="HG21" s="146" t="s">
        <v>2041</v>
      </c>
      <c r="HH21" s="146">
        <f t="shared" si="16"/>
        <v>46204</v>
      </c>
      <c r="HI21" s="146">
        <f t="shared" si="17"/>
        <v>46217</v>
      </c>
      <c r="IR21" s="154"/>
      <c r="IS21" s="154"/>
      <c r="NI21" s="154" t="s">
        <v>39</v>
      </c>
      <c r="NJ21" s="156">
        <f>'PRINT TARIFF'!R$75</f>
        <v>0</v>
      </c>
      <c r="NK21" s="154" t="s">
        <v>1220</v>
      </c>
      <c r="NL21" s="156">
        <f t="shared" si="18"/>
        <v>0</v>
      </c>
      <c r="NO21" s="154">
        <f t="shared" si="19"/>
        <v>46204</v>
      </c>
      <c r="NP21" s="154">
        <f t="shared" si="20"/>
        <v>46217</v>
      </c>
    </row>
    <row r="22" spans="1:380" x14ac:dyDescent="0.2">
      <c r="A22" s="144">
        <v>62</v>
      </c>
      <c r="B22" s="144" t="s">
        <v>1403</v>
      </c>
      <c r="C22" s="144" t="s">
        <v>1221</v>
      </c>
      <c r="D22" s="144" t="s">
        <v>247</v>
      </c>
      <c r="E22" s="144" t="s">
        <v>1232</v>
      </c>
      <c r="F22" s="144" t="s">
        <v>1232</v>
      </c>
      <c r="J22" s="144" t="s">
        <v>1219</v>
      </c>
      <c r="K22" s="144" t="s">
        <v>236</v>
      </c>
      <c r="L22" s="144" t="s">
        <v>236</v>
      </c>
      <c r="M22" s="144" t="s">
        <v>236</v>
      </c>
      <c r="N22" s="144" t="s">
        <v>1219</v>
      </c>
      <c r="O22" s="145">
        <f>'PRINT TARIFF'!N$62</f>
        <v>30</v>
      </c>
      <c r="AF22" s="144" t="s">
        <v>39</v>
      </c>
      <c r="AG22" s="155">
        <f>'PRINT TARIFF'!I$62</f>
        <v>44</v>
      </c>
      <c r="AH22" s="144" t="s">
        <v>1220</v>
      </c>
      <c r="AI22" s="144">
        <v>0</v>
      </c>
      <c r="AJ22" s="144">
        <v>0</v>
      </c>
      <c r="AK22" s="155">
        <f>'PRINT TARIFF'!K$62</f>
        <v>64</v>
      </c>
      <c r="AL22" s="144">
        <v>0</v>
      </c>
      <c r="AM22" s="144">
        <v>0</v>
      </c>
      <c r="AN22" s="146">
        <f>'PRINT TARIFF'!AF30</f>
        <v>46204</v>
      </c>
      <c r="AO22" s="146">
        <f>'PRINT TARIFF'!AG30</f>
        <v>46217</v>
      </c>
      <c r="AP22" s="146" t="s">
        <v>39</v>
      </c>
      <c r="AQ22" s="155">
        <f>'PRINT TARIFF'!U$62</f>
        <v>0</v>
      </c>
      <c r="AR22" s="144" t="s">
        <v>2263</v>
      </c>
      <c r="AS22" s="155">
        <f t="shared" si="0"/>
        <v>0</v>
      </c>
      <c r="AT22" s="146"/>
      <c r="AU22" s="146" t="s">
        <v>2262</v>
      </c>
      <c r="AV22" s="146">
        <f t="shared" si="1"/>
        <v>46204</v>
      </c>
      <c r="AW22" s="146">
        <f t="shared" si="2"/>
        <v>46217</v>
      </c>
      <c r="AX22" s="146"/>
      <c r="AY22" s="156"/>
      <c r="BA22" s="147"/>
      <c r="BC22" s="146"/>
      <c r="BD22" s="146"/>
      <c r="BE22" s="146"/>
      <c r="BF22" s="144" t="s">
        <v>39</v>
      </c>
      <c r="BG22" s="144">
        <f>'PRINT TARIFF'!$O$62</f>
        <v>0</v>
      </c>
      <c r="BH22" s="144" t="s">
        <v>1220</v>
      </c>
      <c r="BI22" s="144">
        <f t="shared" si="3"/>
        <v>0</v>
      </c>
      <c r="BJ22" s="146"/>
      <c r="BK22" s="146" t="s">
        <v>2260</v>
      </c>
      <c r="BL22" s="146">
        <f t="shared" si="4"/>
        <v>46204</v>
      </c>
      <c r="BM22" s="146">
        <f t="shared" si="5"/>
        <v>46217</v>
      </c>
      <c r="BN22" s="146" t="s">
        <v>39</v>
      </c>
      <c r="BO22" s="144">
        <f>'PRINT TARIFF'!$T$62</f>
        <v>7</v>
      </c>
      <c r="BP22" s="146" t="s">
        <v>1220</v>
      </c>
      <c r="BQ22" s="144">
        <f t="shared" si="6"/>
        <v>7</v>
      </c>
      <c r="BR22" s="146"/>
      <c r="BS22" s="146" t="s">
        <v>2258</v>
      </c>
      <c r="BT22" s="146">
        <f t="shared" si="7"/>
        <v>46204</v>
      </c>
      <c r="BU22" s="146">
        <f t="shared" si="8"/>
        <v>46217</v>
      </c>
      <c r="BV22" s="146" t="s">
        <v>39</v>
      </c>
      <c r="BW22" s="155">
        <f>'PRINT TARIFF'!Q$62</f>
        <v>20</v>
      </c>
      <c r="BX22" s="144" t="s">
        <v>1220</v>
      </c>
      <c r="BY22" s="144">
        <f t="shared" si="9"/>
        <v>20</v>
      </c>
      <c r="BZ22" s="146"/>
      <c r="CA22" s="146"/>
      <c r="CB22" s="146">
        <f t="shared" si="10"/>
        <v>46204</v>
      </c>
      <c r="CC22" s="146">
        <f t="shared" si="11"/>
        <v>46217</v>
      </c>
      <c r="CD22" s="144" t="s">
        <v>39</v>
      </c>
      <c r="CE22" s="155">
        <f>'PRINT TARIFF'!P$62</f>
        <v>0</v>
      </c>
      <c r="CF22" s="144" t="s">
        <v>1220</v>
      </c>
      <c r="CG22" s="147">
        <f t="shared" si="21"/>
        <v>0</v>
      </c>
      <c r="CJ22" s="146">
        <f t="shared" si="13"/>
        <v>46204</v>
      </c>
      <c r="CK22" s="146">
        <f t="shared" si="14"/>
        <v>46217</v>
      </c>
      <c r="CR22" s="146"/>
      <c r="CS22" s="146"/>
      <c r="HB22" s="146" t="s">
        <v>39</v>
      </c>
      <c r="HC22" s="155">
        <f>'PRINT TARIFF'!S$62</f>
        <v>0</v>
      </c>
      <c r="HD22" s="144" t="s">
        <v>1220</v>
      </c>
      <c r="HE22" s="147">
        <f t="shared" si="15"/>
        <v>0</v>
      </c>
      <c r="HG22" s="146" t="s">
        <v>2041</v>
      </c>
      <c r="HH22" s="146">
        <f t="shared" si="16"/>
        <v>46204</v>
      </c>
      <c r="HI22" s="146">
        <f t="shared" si="17"/>
        <v>46217</v>
      </c>
      <c r="IR22" s="154"/>
      <c r="IS22" s="154"/>
      <c r="NI22" s="154" t="s">
        <v>39</v>
      </c>
      <c r="NJ22" s="156">
        <f>'PRINT TARIFF'!R$62</f>
        <v>0</v>
      </c>
      <c r="NK22" s="154" t="s">
        <v>1220</v>
      </c>
      <c r="NL22" s="156">
        <f t="shared" si="18"/>
        <v>0</v>
      </c>
      <c r="NO22" s="154">
        <f t="shared" si="19"/>
        <v>46204</v>
      </c>
      <c r="NP22" s="154">
        <f t="shared" si="20"/>
        <v>46217</v>
      </c>
    </row>
    <row r="23" spans="1:380" s="144" customFormat="1" x14ac:dyDescent="0.2">
      <c r="A23" s="144">
        <v>65</v>
      </c>
      <c r="B23" s="144" t="s">
        <v>1403</v>
      </c>
      <c r="C23" s="144" t="s">
        <v>1221</v>
      </c>
      <c r="D23" s="144" t="s">
        <v>247</v>
      </c>
      <c r="E23" s="144" t="s">
        <v>1232</v>
      </c>
      <c r="F23" s="144" t="s">
        <v>1232</v>
      </c>
      <c r="J23" s="144" t="s">
        <v>1219</v>
      </c>
      <c r="K23" s="144" t="s">
        <v>237</v>
      </c>
      <c r="L23" s="144" t="s">
        <v>237</v>
      </c>
      <c r="M23" s="144" t="s">
        <v>237</v>
      </c>
      <c r="N23" s="144" t="s">
        <v>1219</v>
      </c>
      <c r="O23" s="145">
        <f>'PRINT TARIFF'!N$65</f>
        <v>23</v>
      </c>
      <c r="P23" s="180"/>
      <c r="Q23" s="180"/>
      <c r="R23" s="180"/>
      <c r="S23" s="180"/>
      <c r="T23" s="180"/>
      <c r="U23" s="180"/>
      <c r="V23" s="180"/>
      <c r="W23" s="180"/>
      <c r="X23" s="180"/>
      <c r="Y23" s="180"/>
      <c r="Z23" s="180"/>
      <c r="AA23" s="180"/>
      <c r="AB23" s="180"/>
      <c r="AC23" s="180"/>
      <c r="AD23" s="180"/>
      <c r="AE23" s="180"/>
      <c r="AF23" s="144" t="s">
        <v>39</v>
      </c>
      <c r="AG23" s="155">
        <f>'PRINT TARIFF'!I$65</f>
        <v>41</v>
      </c>
      <c r="AH23" s="144" t="s">
        <v>1220</v>
      </c>
      <c r="AI23" s="144">
        <v>0</v>
      </c>
      <c r="AJ23" s="144">
        <v>0</v>
      </c>
      <c r="AK23" s="155">
        <f>'PRINT TARIFF'!K$65</f>
        <v>61</v>
      </c>
      <c r="AL23" s="144">
        <v>0</v>
      </c>
      <c r="AM23" s="144">
        <v>0</v>
      </c>
      <c r="AN23" s="146">
        <f>'PRINT TARIFF'!AF31</f>
        <v>46204</v>
      </c>
      <c r="AO23" s="146">
        <f>'PRINT TARIFF'!AG31</f>
        <v>46217</v>
      </c>
      <c r="AP23" s="146" t="s">
        <v>39</v>
      </c>
      <c r="AQ23" s="155">
        <f>'PRINT TARIFF'!U$65</f>
        <v>0</v>
      </c>
      <c r="AR23" s="144" t="s">
        <v>2263</v>
      </c>
      <c r="AS23" s="155">
        <f t="shared" si="0"/>
        <v>0</v>
      </c>
      <c r="AT23" s="146"/>
      <c r="AU23" s="146" t="s">
        <v>2262</v>
      </c>
      <c r="AV23" s="146">
        <f t="shared" si="1"/>
        <v>46204</v>
      </c>
      <c r="AW23" s="146">
        <f t="shared" si="2"/>
        <v>46217</v>
      </c>
      <c r="AX23" s="146"/>
      <c r="AY23" s="156"/>
      <c r="BA23" s="147"/>
      <c r="BC23" s="146"/>
      <c r="BD23" s="146"/>
      <c r="BE23" s="146"/>
      <c r="BF23" s="144" t="s">
        <v>39</v>
      </c>
      <c r="BG23" s="144">
        <f>'PRINT TARIFF'!$O$65</f>
        <v>0</v>
      </c>
      <c r="BH23" s="144" t="s">
        <v>1220</v>
      </c>
      <c r="BI23" s="144">
        <f t="shared" si="3"/>
        <v>0</v>
      </c>
      <c r="BJ23" s="146"/>
      <c r="BK23" s="146" t="s">
        <v>2260</v>
      </c>
      <c r="BL23" s="146">
        <f t="shared" si="4"/>
        <v>46204</v>
      </c>
      <c r="BM23" s="146">
        <f t="shared" si="5"/>
        <v>46217</v>
      </c>
      <c r="BN23" s="146" t="s">
        <v>39</v>
      </c>
      <c r="BO23" s="144">
        <f>'PRINT TARIFF'!$T$65</f>
        <v>7</v>
      </c>
      <c r="BP23" s="146" t="s">
        <v>1220</v>
      </c>
      <c r="BQ23" s="144">
        <f t="shared" si="6"/>
        <v>7</v>
      </c>
      <c r="BR23" s="146"/>
      <c r="BS23" s="146" t="s">
        <v>2258</v>
      </c>
      <c r="BT23" s="146">
        <f t="shared" si="7"/>
        <v>46204</v>
      </c>
      <c r="BU23" s="146">
        <f t="shared" si="8"/>
        <v>46217</v>
      </c>
      <c r="BV23" s="146" t="s">
        <v>39</v>
      </c>
      <c r="BW23" s="155">
        <f>'PRINT TARIFF'!Q$65</f>
        <v>20</v>
      </c>
      <c r="BX23" s="144" t="s">
        <v>1220</v>
      </c>
      <c r="BY23" s="144">
        <f t="shared" si="9"/>
        <v>20</v>
      </c>
      <c r="BZ23" s="146"/>
      <c r="CA23" s="146"/>
      <c r="CB23" s="146">
        <f t="shared" si="10"/>
        <v>46204</v>
      </c>
      <c r="CC23" s="146">
        <f t="shared" si="11"/>
        <v>46217</v>
      </c>
      <c r="CD23" s="144" t="s">
        <v>39</v>
      </c>
      <c r="CE23" s="155">
        <f>'PRINT TARIFF'!P$65</f>
        <v>0</v>
      </c>
      <c r="CF23" s="144" t="s">
        <v>1220</v>
      </c>
      <c r="CG23" s="147">
        <f t="shared" si="21"/>
        <v>0</v>
      </c>
      <c r="CJ23" s="146">
        <f t="shared" si="13"/>
        <v>46204</v>
      </c>
      <c r="CK23" s="146">
        <f t="shared" si="14"/>
        <v>46217</v>
      </c>
      <c r="CR23" s="146"/>
      <c r="CS23" s="146"/>
      <c r="CZ23" s="154"/>
      <c r="DA23" s="154"/>
      <c r="DH23" s="154"/>
      <c r="DI23" s="154"/>
      <c r="DP23" s="154"/>
      <c r="DQ23" s="154"/>
      <c r="DR23" s="180"/>
      <c r="DS23" s="180"/>
      <c r="DT23" s="180"/>
      <c r="DU23" s="180"/>
      <c r="DV23" s="180"/>
      <c r="DW23" s="180"/>
      <c r="DX23" s="181"/>
      <c r="DY23" s="181"/>
      <c r="EF23" s="154"/>
      <c r="EG23" s="154"/>
      <c r="EN23" s="154"/>
      <c r="EO23" s="154"/>
      <c r="EP23" s="180"/>
      <c r="EQ23" s="180"/>
      <c r="ER23" s="180"/>
      <c r="ES23" s="180"/>
      <c r="ET23" s="180"/>
      <c r="EU23" s="180"/>
      <c r="EV23" s="181"/>
      <c r="EW23" s="181"/>
      <c r="EX23" s="180"/>
      <c r="EY23" s="180"/>
      <c r="EZ23" s="180"/>
      <c r="FA23" s="180"/>
      <c r="FB23" s="180"/>
      <c r="FC23" s="180"/>
      <c r="FD23" s="181"/>
      <c r="FE23" s="181"/>
      <c r="FL23" s="154"/>
      <c r="FM23" s="154"/>
      <c r="FT23" s="154"/>
      <c r="FU23" s="154"/>
      <c r="FV23" s="180"/>
      <c r="FW23" s="180"/>
      <c r="FX23" s="180"/>
      <c r="FY23" s="180"/>
      <c r="FZ23" s="180"/>
      <c r="GA23" s="180"/>
      <c r="GB23" s="181"/>
      <c r="GC23" s="181"/>
      <c r="GJ23" s="154"/>
      <c r="GK23" s="154"/>
      <c r="GL23" s="180"/>
      <c r="GM23" s="180"/>
      <c r="GN23" s="180"/>
      <c r="GO23" s="180"/>
      <c r="GP23" s="180"/>
      <c r="GQ23" s="180"/>
      <c r="GR23" s="181"/>
      <c r="GS23" s="181"/>
      <c r="GZ23" s="154"/>
      <c r="HA23" s="154"/>
      <c r="HB23" s="146" t="s">
        <v>39</v>
      </c>
      <c r="HC23" s="155">
        <f>'PRINT TARIFF'!S$65</f>
        <v>0</v>
      </c>
      <c r="HD23" s="144" t="s">
        <v>1220</v>
      </c>
      <c r="HE23" s="147">
        <f t="shared" si="15"/>
        <v>0</v>
      </c>
      <c r="HG23" s="146" t="s">
        <v>2041</v>
      </c>
      <c r="HH23" s="146">
        <f t="shared" si="16"/>
        <v>46204</v>
      </c>
      <c r="HI23" s="146">
        <f t="shared" si="17"/>
        <v>46217</v>
      </c>
      <c r="HJ23" s="180"/>
      <c r="HK23" s="180"/>
      <c r="HL23" s="180"/>
      <c r="HM23" s="180"/>
      <c r="HN23" s="180"/>
      <c r="HO23" s="180"/>
      <c r="HP23" s="181"/>
      <c r="HQ23" s="181"/>
      <c r="HR23" s="180"/>
      <c r="HS23" s="180"/>
      <c r="HT23" s="180"/>
      <c r="HU23" s="180"/>
      <c r="HV23" s="180"/>
      <c r="HW23" s="180"/>
      <c r="HX23" s="181"/>
      <c r="HY23" s="181"/>
      <c r="HZ23" s="180"/>
      <c r="IA23" s="180"/>
      <c r="IB23" s="180"/>
      <c r="IC23" s="180"/>
      <c r="ID23" s="180"/>
      <c r="IE23" s="180"/>
      <c r="IF23" s="181"/>
      <c r="IG23" s="181"/>
      <c r="IH23" s="180"/>
      <c r="II23" s="180"/>
      <c r="IJ23" s="180"/>
      <c r="IK23" s="180"/>
      <c r="IL23" s="180"/>
      <c r="IM23" s="180"/>
      <c r="IN23" s="181"/>
      <c r="IO23" s="181"/>
      <c r="IR23" s="154"/>
      <c r="IS23" s="154"/>
      <c r="IV23" s="154"/>
      <c r="JF23" s="180"/>
      <c r="JG23" s="180"/>
      <c r="JH23" s="180"/>
      <c r="JI23" s="180"/>
      <c r="JJ23" s="180"/>
      <c r="JK23" s="180"/>
      <c r="JL23" s="180"/>
      <c r="JM23" s="180"/>
      <c r="KD23" s="180"/>
      <c r="KE23" s="180"/>
      <c r="KF23" s="180"/>
      <c r="KG23" s="180"/>
      <c r="KH23" s="180"/>
      <c r="KI23" s="180"/>
      <c r="KJ23" s="180"/>
      <c r="KK23" s="180"/>
      <c r="KT23" s="180"/>
      <c r="KU23" s="180"/>
      <c r="KV23" s="180"/>
      <c r="KW23" s="180"/>
      <c r="KX23" s="180"/>
      <c r="KY23" s="180"/>
      <c r="KZ23" s="180"/>
      <c r="LA23" s="180"/>
      <c r="LB23" s="180"/>
      <c r="LC23" s="180"/>
      <c r="LD23" s="180"/>
      <c r="LE23" s="180"/>
      <c r="LF23" s="180"/>
      <c r="LG23" s="180"/>
      <c r="LH23" s="180"/>
      <c r="LI23" s="180"/>
      <c r="NI23" s="154" t="s">
        <v>39</v>
      </c>
      <c r="NJ23" s="156">
        <f>'PRINT TARIFF'!R$65</f>
        <v>0</v>
      </c>
      <c r="NK23" s="154" t="s">
        <v>1220</v>
      </c>
      <c r="NL23" s="156">
        <f t="shared" si="18"/>
        <v>0</v>
      </c>
      <c r="NM23" s="154"/>
      <c r="NN23" s="154"/>
      <c r="NO23" s="154">
        <f t="shared" si="19"/>
        <v>46204</v>
      </c>
      <c r="NP23" s="154">
        <f t="shared" si="20"/>
        <v>46217</v>
      </c>
    </row>
    <row r="24" spans="1:380" x14ac:dyDescent="0.2">
      <c r="A24" s="144">
        <v>66</v>
      </c>
      <c r="B24" s="144" t="s">
        <v>1403</v>
      </c>
      <c r="C24" s="144" t="s">
        <v>1221</v>
      </c>
      <c r="D24" s="144" t="s">
        <v>247</v>
      </c>
      <c r="E24" s="144" t="s">
        <v>1232</v>
      </c>
      <c r="F24" s="144" t="s">
        <v>1232</v>
      </c>
      <c r="J24" s="144" t="s">
        <v>1219</v>
      </c>
      <c r="K24" s="144" t="s">
        <v>238</v>
      </c>
      <c r="L24" s="144" t="s">
        <v>238</v>
      </c>
      <c r="M24" s="144" t="s">
        <v>238</v>
      </c>
      <c r="N24" s="144" t="s">
        <v>1219</v>
      </c>
      <c r="O24" s="145">
        <f>'PRINT TARIFF'!N$66</f>
        <v>21</v>
      </c>
      <c r="AF24" s="144" t="s">
        <v>39</v>
      </c>
      <c r="AG24" s="155">
        <f>'PRINT TARIFF'!I$66</f>
        <v>44</v>
      </c>
      <c r="AH24" s="144" t="s">
        <v>1220</v>
      </c>
      <c r="AI24" s="144">
        <v>0</v>
      </c>
      <c r="AJ24" s="144">
        <v>0</v>
      </c>
      <c r="AK24" s="155">
        <f>'PRINT TARIFF'!K$66</f>
        <v>64</v>
      </c>
      <c r="AL24" s="144">
        <v>0</v>
      </c>
      <c r="AM24" s="144">
        <v>0</v>
      </c>
      <c r="AN24" s="146">
        <f>'PRINT TARIFF'!AF32</f>
        <v>46204</v>
      </c>
      <c r="AO24" s="146">
        <f>'PRINT TARIFF'!AG32</f>
        <v>46217</v>
      </c>
      <c r="AP24" s="146" t="s">
        <v>39</v>
      </c>
      <c r="AQ24" s="155">
        <f>'PRINT TARIFF'!U$66</f>
        <v>0</v>
      </c>
      <c r="AR24" s="144" t="s">
        <v>2263</v>
      </c>
      <c r="AS24" s="155">
        <f t="shared" si="0"/>
        <v>0</v>
      </c>
      <c r="AT24" s="146"/>
      <c r="AU24" s="146" t="s">
        <v>2262</v>
      </c>
      <c r="AV24" s="146">
        <f t="shared" si="1"/>
        <v>46204</v>
      </c>
      <c r="AW24" s="146">
        <f t="shared" si="2"/>
        <v>46217</v>
      </c>
      <c r="AX24" s="146"/>
      <c r="AY24" s="156"/>
      <c r="BA24" s="147"/>
      <c r="BC24" s="146"/>
      <c r="BD24" s="146"/>
      <c r="BE24" s="146"/>
      <c r="BF24" s="144" t="s">
        <v>39</v>
      </c>
      <c r="BG24" s="144">
        <f>'PRINT TARIFF'!$O$66</f>
        <v>0</v>
      </c>
      <c r="BH24" s="144" t="s">
        <v>1220</v>
      </c>
      <c r="BI24" s="144">
        <f t="shared" si="3"/>
        <v>0</v>
      </c>
      <c r="BJ24" s="146"/>
      <c r="BK24" s="146" t="s">
        <v>2260</v>
      </c>
      <c r="BL24" s="146">
        <f t="shared" si="4"/>
        <v>46204</v>
      </c>
      <c r="BM24" s="146">
        <f t="shared" si="5"/>
        <v>46217</v>
      </c>
      <c r="BN24" s="146" t="s">
        <v>39</v>
      </c>
      <c r="BO24" s="144">
        <f>'PRINT TARIFF'!$T$66</f>
        <v>7</v>
      </c>
      <c r="BP24" s="146" t="s">
        <v>1220</v>
      </c>
      <c r="BQ24" s="144">
        <f t="shared" si="6"/>
        <v>7</v>
      </c>
      <c r="BR24" s="146"/>
      <c r="BS24" s="146" t="s">
        <v>2258</v>
      </c>
      <c r="BT24" s="146">
        <f t="shared" si="7"/>
        <v>46204</v>
      </c>
      <c r="BU24" s="146">
        <f t="shared" si="8"/>
        <v>46217</v>
      </c>
      <c r="BV24" s="146" t="s">
        <v>39</v>
      </c>
      <c r="BW24" s="155">
        <f>'PRINT TARIFF'!Q$66</f>
        <v>20</v>
      </c>
      <c r="BX24" s="144" t="s">
        <v>1220</v>
      </c>
      <c r="BY24" s="144">
        <f t="shared" si="9"/>
        <v>20</v>
      </c>
      <c r="BZ24" s="146"/>
      <c r="CA24" s="146"/>
      <c r="CB24" s="146">
        <f t="shared" si="10"/>
        <v>46204</v>
      </c>
      <c r="CC24" s="146">
        <f t="shared" si="11"/>
        <v>46217</v>
      </c>
      <c r="CD24" s="144" t="s">
        <v>39</v>
      </c>
      <c r="CE24" s="155">
        <f>'PRINT TARIFF'!P$66</f>
        <v>0</v>
      </c>
      <c r="CF24" s="144" t="s">
        <v>1220</v>
      </c>
      <c r="CG24" s="147">
        <f t="shared" si="21"/>
        <v>0</v>
      </c>
      <c r="CJ24" s="146">
        <f t="shared" si="13"/>
        <v>46204</v>
      </c>
      <c r="CK24" s="146">
        <f t="shared" si="14"/>
        <v>46217</v>
      </c>
      <c r="CR24" s="146"/>
      <c r="CS24" s="146"/>
      <c r="HB24" s="146" t="s">
        <v>39</v>
      </c>
      <c r="HC24" s="155">
        <f>'PRINT TARIFF'!S$66</f>
        <v>0</v>
      </c>
      <c r="HD24" s="144" t="s">
        <v>1220</v>
      </c>
      <c r="HE24" s="147">
        <f t="shared" si="15"/>
        <v>0</v>
      </c>
      <c r="HG24" s="146" t="s">
        <v>2041</v>
      </c>
      <c r="HH24" s="146">
        <f t="shared" si="16"/>
        <v>46204</v>
      </c>
      <c r="HI24" s="146">
        <f t="shared" si="17"/>
        <v>46217</v>
      </c>
      <c r="IR24" s="154"/>
      <c r="IS24" s="154"/>
      <c r="NI24" s="154" t="s">
        <v>39</v>
      </c>
      <c r="NJ24" s="156">
        <f>'PRINT TARIFF'!R$66</f>
        <v>0</v>
      </c>
      <c r="NK24" s="154" t="s">
        <v>1220</v>
      </c>
      <c r="NL24" s="156">
        <f t="shared" si="18"/>
        <v>0</v>
      </c>
      <c r="NO24" s="154">
        <f t="shared" si="19"/>
        <v>46204</v>
      </c>
      <c r="NP24" s="154">
        <f t="shared" si="20"/>
        <v>46217</v>
      </c>
    </row>
    <row r="25" spans="1:380" x14ac:dyDescent="0.2">
      <c r="A25" s="144">
        <v>68</v>
      </c>
      <c r="B25" s="144" t="s">
        <v>1403</v>
      </c>
      <c r="C25" s="144" t="s">
        <v>1221</v>
      </c>
      <c r="D25" s="144" t="s">
        <v>247</v>
      </c>
      <c r="E25" s="144" t="s">
        <v>1232</v>
      </c>
      <c r="F25" s="144" t="s">
        <v>1232</v>
      </c>
      <c r="J25" s="144" t="s">
        <v>1219</v>
      </c>
      <c r="K25" s="144" t="s">
        <v>239</v>
      </c>
      <c r="L25" s="144" t="s">
        <v>239</v>
      </c>
      <c r="M25" s="144" t="s">
        <v>239</v>
      </c>
      <c r="N25" s="144" t="s">
        <v>1219</v>
      </c>
      <c r="O25" s="145">
        <f>'PRINT TARIFF'!N$68</f>
        <v>18</v>
      </c>
      <c r="AF25" s="144" t="s">
        <v>39</v>
      </c>
      <c r="AG25" s="155">
        <f>'PRINT TARIFF'!I$68</f>
        <v>44</v>
      </c>
      <c r="AH25" s="144" t="s">
        <v>1220</v>
      </c>
      <c r="AI25" s="144">
        <v>0</v>
      </c>
      <c r="AJ25" s="144">
        <v>0</v>
      </c>
      <c r="AK25" s="155">
        <f>'PRINT TARIFF'!K$68</f>
        <v>64</v>
      </c>
      <c r="AL25" s="144">
        <v>0</v>
      </c>
      <c r="AM25" s="144">
        <v>0</v>
      </c>
      <c r="AN25" s="146">
        <f>'PRINT TARIFF'!AF33</f>
        <v>46204</v>
      </c>
      <c r="AO25" s="146">
        <f>'PRINT TARIFF'!AG33</f>
        <v>46217</v>
      </c>
      <c r="AP25" s="146" t="s">
        <v>39</v>
      </c>
      <c r="AQ25" s="155">
        <f>'PRINT TARIFF'!U$68</f>
        <v>0</v>
      </c>
      <c r="AR25" s="144" t="s">
        <v>2263</v>
      </c>
      <c r="AS25" s="155">
        <f t="shared" si="0"/>
        <v>0</v>
      </c>
      <c r="AT25" s="146"/>
      <c r="AU25" s="146" t="s">
        <v>2262</v>
      </c>
      <c r="AV25" s="146">
        <f t="shared" si="1"/>
        <v>46204</v>
      </c>
      <c r="AW25" s="146">
        <f t="shared" si="2"/>
        <v>46217</v>
      </c>
      <c r="AX25" s="146"/>
      <c r="AY25" s="156"/>
      <c r="BA25" s="147"/>
      <c r="BC25" s="146"/>
      <c r="BD25" s="146"/>
      <c r="BE25" s="146"/>
      <c r="BF25" s="144" t="s">
        <v>39</v>
      </c>
      <c r="BG25" s="144">
        <f>'PRINT TARIFF'!$O$68</f>
        <v>0</v>
      </c>
      <c r="BH25" s="144" t="s">
        <v>1220</v>
      </c>
      <c r="BI25" s="144">
        <f t="shared" si="3"/>
        <v>0</v>
      </c>
      <c r="BJ25" s="146"/>
      <c r="BK25" s="146" t="s">
        <v>2260</v>
      </c>
      <c r="BL25" s="146">
        <f t="shared" si="4"/>
        <v>46204</v>
      </c>
      <c r="BM25" s="146">
        <f t="shared" si="5"/>
        <v>46217</v>
      </c>
      <c r="BN25" s="146" t="s">
        <v>39</v>
      </c>
      <c r="BO25" s="144">
        <f>'PRINT TARIFF'!$T$68</f>
        <v>7</v>
      </c>
      <c r="BP25" s="146" t="s">
        <v>1220</v>
      </c>
      <c r="BQ25" s="144">
        <f t="shared" si="6"/>
        <v>7</v>
      </c>
      <c r="BR25" s="146"/>
      <c r="BS25" s="146" t="s">
        <v>2258</v>
      </c>
      <c r="BT25" s="146">
        <f t="shared" si="7"/>
        <v>46204</v>
      </c>
      <c r="BU25" s="146">
        <f t="shared" si="8"/>
        <v>46217</v>
      </c>
      <c r="BV25" s="146" t="s">
        <v>39</v>
      </c>
      <c r="BW25" s="155">
        <f>'PRINT TARIFF'!Q$68</f>
        <v>20</v>
      </c>
      <c r="BX25" s="144" t="s">
        <v>1220</v>
      </c>
      <c r="BY25" s="144">
        <f t="shared" si="9"/>
        <v>20</v>
      </c>
      <c r="BZ25" s="146"/>
      <c r="CA25" s="146"/>
      <c r="CB25" s="146">
        <f t="shared" si="10"/>
        <v>46204</v>
      </c>
      <c r="CC25" s="146">
        <f t="shared" si="11"/>
        <v>46217</v>
      </c>
      <c r="CD25" s="144" t="s">
        <v>39</v>
      </c>
      <c r="CE25" s="155">
        <f>'PRINT TARIFF'!P$68</f>
        <v>0</v>
      </c>
      <c r="CF25" s="144" t="s">
        <v>1220</v>
      </c>
      <c r="CG25" s="147">
        <f t="shared" si="21"/>
        <v>0</v>
      </c>
      <c r="CJ25" s="146">
        <f t="shared" si="13"/>
        <v>46204</v>
      </c>
      <c r="CK25" s="146">
        <f t="shared" si="14"/>
        <v>46217</v>
      </c>
      <c r="CR25" s="146"/>
      <c r="CS25" s="146"/>
      <c r="HB25" s="146" t="s">
        <v>39</v>
      </c>
      <c r="HC25" s="155">
        <f>'PRINT TARIFF'!S$68</f>
        <v>0</v>
      </c>
      <c r="HD25" s="144" t="s">
        <v>1220</v>
      </c>
      <c r="HE25" s="147">
        <f t="shared" si="15"/>
        <v>0</v>
      </c>
      <c r="HG25" s="146" t="s">
        <v>2041</v>
      </c>
      <c r="HH25" s="146">
        <f t="shared" si="16"/>
        <v>46204</v>
      </c>
      <c r="HI25" s="146">
        <f t="shared" si="17"/>
        <v>46217</v>
      </c>
      <c r="IR25" s="154"/>
      <c r="IS25" s="154"/>
      <c r="NI25" s="154" t="s">
        <v>39</v>
      </c>
      <c r="NJ25" s="156">
        <f>'PRINT TARIFF'!R$68</f>
        <v>0</v>
      </c>
      <c r="NK25" s="154" t="s">
        <v>1220</v>
      </c>
      <c r="NL25" s="156">
        <f t="shared" si="18"/>
        <v>0</v>
      </c>
      <c r="NO25" s="154">
        <f t="shared" si="19"/>
        <v>46204</v>
      </c>
      <c r="NP25" s="154">
        <f t="shared" si="20"/>
        <v>46217</v>
      </c>
    </row>
    <row r="26" spans="1:380" x14ac:dyDescent="0.2">
      <c r="A26" s="144">
        <v>84</v>
      </c>
      <c r="B26" s="144" t="s">
        <v>1403</v>
      </c>
      <c r="C26" s="144" t="s">
        <v>1221</v>
      </c>
      <c r="D26" s="144" t="s">
        <v>1225</v>
      </c>
      <c r="E26" s="144" t="s">
        <v>1232</v>
      </c>
      <c r="F26" s="144" t="s">
        <v>1232</v>
      </c>
      <c r="J26" s="144" t="s">
        <v>1219</v>
      </c>
      <c r="K26" s="144" t="s">
        <v>236</v>
      </c>
      <c r="L26" s="144" t="s">
        <v>236</v>
      </c>
      <c r="M26" s="144" t="s">
        <v>236</v>
      </c>
      <c r="N26" s="144" t="s">
        <v>1219</v>
      </c>
      <c r="O26" s="145">
        <f>'PRINT TARIFF'!N$84</f>
        <v>24</v>
      </c>
      <c r="AF26" s="144" t="s">
        <v>39</v>
      </c>
      <c r="AG26" s="155">
        <f>'PRINT TARIFF'!I$84</f>
        <v>26</v>
      </c>
      <c r="AH26" s="144" t="s">
        <v>1220</v>
      </c>
      <c r="AI26" s="144">
        <v>0</v>
      </c>
      <c r="AJ26" s="144">
        <v>0</v>
      </c>
      <c r="AK26" s="155">
        <f>'PRINT TARIFF'!K$84</f>
        <v>26</v>
      </c>
      <c r="AL26" s="144">
        <v>0</v>
      </c>
      <c r="AM26" s="144" t="s">
        <v>1226</v>
      </c>
      <c r="AN26" s="146">
        <f>'PRINT TARIFF'!AF35</f>
        <v>46204</v>
      </c>
      <c r="AO26" s="146">
        <f>'PRINT TARIFF'!AG35</f>
        <v>46217</v>
      </c>
      <c r="AP26" s="146" t="s">
        <v>39</v>
      </c>
      <c r="AQ26" s="155">
        <f>'PRINT TARIFF'!U$84</f>
        <v>0</v>
      </c>
      <c r="AR26" s="144" t="s">
        <v>2263</v>
      </c>
      <c r="AS26" s="155">
        <f t="shared" si="0"/>
        <v>0</v>
      </c>
      <c r="AT26" s="146"/>
      <c r="AU26" s="146" t="s">
        <v>2262</v>
      </c>
      <c r="AV26" s="146">
        <f t="shared" si="1"/>
        <v>46204</v>
      </c>
      <c r="AW26" s="146">
        <f t="shared" si="2"/>
        <v>46217</v>
      </c>
      <c r="AX26" s="146"/>
      <c r="AY26" s="156"/>
      <c r="BA26" s="147"/>
      <c r="BC26" s="146"/>
      <c r="BD26" s="146"/>
      <c r="BE26" s="146"/>
      <c r="BF26" s="144" t="s">
        <v>39</v>
      </c>
      <c r="BG26" s="144">
        <f>'PRINT TARIFF'!$O$84</f>
        <v>0</v>
      </c>
      <c r="BH26" s="144" t="s">
        <v>1220</v>
      </c>
      <c r="BI26" s="144">
        <f t="shared" si="3"/>
        <v>0</v>
      </c>
      <c r="BJ26" s="146"/>
      <c r="BK26" s="146" t="s">
        <v>2260</v>
      </c>
      <c r="BL26" s="146">
        <f t="shared" si="4"/>
        <v>46204</v>
      </c>
      <c r="BM26" s="146">
        <f t="shared" si="5"/>
        <v>46217</v>
      </c>
      <c r="BN26" s="146" t="s">
        <v>39</v>
      </c>
      <c r="BO26" s="144">
        <f>'PRINT TARIFF'!$T$84</f>
        <v>7</v>
      </c>
      <c r="BP26" s="146" t="s">
        <v>1220</v>
      </c>
      <c r="BQ26" s="144">
        <f t="shared" si="6"/>
        <v>7</v>
      </c>
      <c r="BR26" s="146"/>
      <c r="BS26" s="146" t="s">
        <v>2258</v>
      </c>
      <c r="BT26" s="146">
        <f t="shared" si="7"/>
        <v>46204</v>
      </c>
      <c r="BU26" s="146">
        <f t="shared" si="8"/>
        <v>46217</v>
      </c>
      <c r="BV26" s="146" t="s">
        <v>39</v>
      </c>
      <c r="BW26" s="155">
        <f>'PRINT TARIFF'!Q$84</f>
        <v>20</v>
      </c>
      <c r="BX26" s="144" t="s">
        <v>1220</v>
      </c>
      <c r="BY26" s="144">
        <f t="shared" si="9"/>
        <v>20</v>
      </c>
      <c r="BZ26" s="146"/>
      <c r="CA26" s="146"/>
      <c r="CB26" s="146">
        <f t="shared" si="10"/>
        <v>46204</v>
      </c>
      <c r="CC26" s="146">
        <f t="shared" si="11"/>
        <v>46217</v>
      </c>
      <c r="CD26" s="144" t="s">
        <v>39</v>
      </c>
      <c r="CE26" s="155">
        <f>'PRINT TARIFF'!P$84</f>
        <v>0</v>
      </c>
      <c r="CF26" s="144" t="s">
        <v>1220</v>
      </c>
      <c r="CG26" s="147">
        <f t="shared" si="21"/>
        <v>0</v>
      </c>
      <c r="CJ26" s="146">
        <f t="shared" si="13"/>
        <v>46204</v>
      </c>
      <c r="CK26" s="146">
        <f t="shared" si="14"/>
        <v>46217</v>
      </c>
      <c r="CR26" s="146"/>
      <c r="CS26" s="146"/>
      <c r="HB26" s="146" t="s">
        <v>39</v>
      </c>
      <c r="HC26" s="155">
        <f>'PRINT TARIFF'!S$84</f>
        <v>0</v>
      </c>
      <c r="HD26" s="144" t="s">
        <v>1220</v>
      </c>
      <c r="HE26" s="147">
        <f t="shared" si="15"/>
        <v>0</v>
      </c>
      <c r="HG26" s="146" t="s">
        <v>2041</v>
      </c>
      <c r="HH26" s="146">
        <f t="shared" si="16"/>
        <v>46204</v>
      </c>
      <c r="HI26" s="146">
        <f t="shared" si="17"/>
        <v>46217</v>
      </c>
      <c r="IR26" s="154"/>
      <c r="IS26" s="154"/>
      <c r="NI26" s="154" t="s">
        <v>39</v>
      </c>
      <c r="NJ26" s="156">
        <f>'PRINT TARIFF'!R$84</f>
        <v>0</v>
      </c>
      <c r="NK26" s="154" t="s">
        <v>1220</v>
      </c>
      <c r="NL26" s="156">
        <f t="shared" si="18"/>
        <v>0</v>
      </c>
      <c r="NO26" s="154">
        <f t="shared" si="19"/>
        <v>46204</v>
      </c>
      <c r="NP26" s="154">
        <f t="shared" si="20"/>
        <v>46217</v>
      </c>
    </row>
    <row r="27" spans="1:380" s="144" customFormat="1" x14ac:dyDescent="0.2">
      <c r="A27" s="144">
        <v>85</v>
      </c>
      <c r="B27" s="144" t="s">
        <v>1403</v>
      </c>
      <c r="C27" s="144" t="s">
        <v>1221</v>
      </c>
      <c r="D27" s="144" t="s">
        <v>1225</v>
      </c>
      <c r="E27" s="144" t="s">
        <v>1232</v>
      </c>
      <c r="F27" s="144" t="s">
        <v>1232</v>
      </c>
      <c r="J27" s="144" t="s">
        <v>1219</v>
      </c>
      <c r="K27" s="144" t="s">
        <v>237</v>
      </c>
      <c r="L27" s="144" t="s">
        <v>237</v>
      </c>
      <c r="M27" s="144" t="s">
        <v>237</v>
      </c>
      <c r="N27" s="144" t="s">
        <v>1219</v>
      </c>
      <c r="O27" s="145">
        <f>'PRINT TARIFF'!N$85</f>
        <v>26</v>
      </c>
      <c r="P27" s="180"/>
      <c r="Q27" s="180"/>
      <c r="R27" s="180"/>
      <c r="S27" s="180"/>
      <c r="T27" s="180"/>
      <c r="U27" s="180"/>
      <c r="V27" s="180"/>
      <c r="W27" s="180"/>
      <c r="X27" s="180"/>
      <c r="Y27" s="180"/>
      <c r="Z27" s="180"/>
      <c r="AA27" s="180"/>
      <c r="AB27" s="180"/>
      <c r="AC27" s="180"/>
      <c r="AD27" s="180"/>
      <c r="AE27" s="180"/>
      <c r="AF27" s="144" t="s">
        <v>39</v>
      </c>
      <c r="AG27" s="155">
        <f>'PRINT TARIFF'!I$85</f>
        <v>50</v>
      </c>
      <c r="AH27" s="144" t="s">
        <v>1220</v>
      </c>
      <c r="AI27" s="144">
        <v>0</v>
      </c>
      <c r="AJ27" s="144">
        <v>0</v>
      </c>
      <c r="AK27" s="155">
        <f>'PRINT TARIFF'!K$85</f>
        <v>50</v>
      </c>
      <c r="AL27" s="144">
        <v>0</v>
      </c>
      <c r="AM27" s="144" t="s">
        <v>1226</v>
      </c>
      <c r="AN27" s="146">
        <f>'PRINT TARIFF'!AF36</f>
        <v>46204</v>
      </c>
      <c r="AO27" s="146">
        <f>'PRINT TARIFF'!AG36</f>
        <v>46217</v>
      </c>
      <c r="AP27" s="146" t="s">
        <v>39</v>
      </c>
      <c r="AQ27" s="155">
        <f>'PRINT TARIFF'!U$85</f>
        <v>10</v>
      </c>
      <c r="AR27" s="144" t="s">
        <v>2263</v>
      </c>
      <c r="AS27" s="155">
        <f t="shared" si="0"/>
        <v>10</v>
      </c>
      <c r="AT27" s="146"/>
      <c r="AU27" s="146" t="s">
        <v>2262</v>
      </c>
      <c r="AV27" s="146">
        <f t="shared" si="1"/>
        <v>46204</v>
      </c>
      <c r="AW27" s="146">
        <f t="shared" si="2"/>
        <v>46217</v>
      </c>
      <c r="AX27" s="146"/>
      <c r="AY27" s="156"/>
      <c r="BA27" s="147"/>
      <c r="BC27" s="146"/>
      <c r="BD27" s="146"/>
      <c r="BE27" s="146"/>
      <c r="BF27" s="144" t="s">
        <v>39</v>
      </c>
      <c r="BG27" s="144">
        <f>'PRINT TARIFF'!$O$85</f>
        <v>0</v>
      </c>
      <c r="BH27" s="144" t="s">
        <v>1220</v>
      </c>
      <c r="BI27" s="144">
        <f t="shared" si="3"/>
        <v>0</v>
      </c>
      <c r="BJ27" s="146"/>
      <c r="BK27" s="146" t="s">
        <v>2260</v>
      </c>
      <c r="BL27" s="146">
        <f t="shared" si="4"/>
        <v>46204</v>
      </c>
      <c r="BM27" s="146">
        <f t="shared" si="5"/>
        <v>46217</v>
      </c>
      <c r="BN27" s="146" t="s">
        <v>39</v>
      </c>
      <c r="BO27" s="144">
        <f>'PRINT TARIFF'!$T$85</f>
        <v>7</v>
      </c>
      <c r="BP27" s="146" t="s">
        <v>1220</v>
      </c>
      <c r="BQ27" s="144">
        <f t="shared" si="6"/>
        <v>7</v>
      </c>
      <c r="BR27" s="146"/>
      <c r="BS27" s="146" t="s">
        <v>2258</v>
      </c>
      <c r="BT27" s="146">
        <f t="shared" si="7"/>
        <v>46204</v>
      </c>
      <c r="BU27" s="146">
        <f t="shared" si="8"/>
        <v>46217</v>
      </c>
      <c r="BV27" s="146" t="s">
        <v>39</v>
      </c>
      <c r="BW27" s="155">
        <f>'PRINT TARIFF'!Q$85</f>
        <v>20</v>
      </c>
      <c r="BX27" s="144" t="s">
        <v>1220</v>
      </c>
      <c r="BY27" s="144">
        <f t="shared" si="9"/>
        <v>20</v>
      </c>
      <c r="BZ27" s="146"/>
      <c r="CA27" s="146"/>
      <c r="CB27" s="146">
        <f t="shared" si="10"/>
        <v>46204</v>
      </c>
      <c r="CC27" s="146">
        <f t="shared" si="11"/>
        <v>46217</v>
      </c>
      <c r="CD27" s="144" t="s">
        <v>39</v>
      </c>
      <c r="CE27" s="155">
        <f>'PRINT TARIFF'!P$85</f>
        <v>0</v>
      </c>
      <c r="CF27" s="144" t="s">
        <v>1220</v>
      </c>
      <c r="CG27" s="147">
        <f t="shared" si="21"/>
        <v>0</v>
      </c>
      <c r="CJ27" s="146">
        <f t="shared" si="13"/>
        <v>46204</v>
      </c>
      <c r="CK27" s="146">
        <f t="shared" si="14"/>
        <v>46217</v>
      </c>
      <c r="CR27" s="146"/>
      <c r="CS27" s="146"/>
      <c r="CZ27" s="154"/>
      <c r="DA27" s="154"/>
      <c r="DH27" s="154"/>
      <c r="DI27" s="154"/>
      <c r="DP27" s="154"/>
      <c r="DQ27" s="154"/>
      <c r="DR27" s="180"/>
      <c r="DS27" s="180"/>
      <c r="DT27" s="180"/>
      <c r="DU27" s="180"/>
      <c r="DV27" s="180"/>
      <c r="DW27" s="180"/>
      <c r="DX27" s="181"/>
      <c r="DY27" s="181"/>
      <c r="EF27" s="154"/>
      <c r="EG27" s="154"/>
      <c r="EN27" s="154"/>
      <c r="EO27" s="154"/>
      <c r="EP27" s="180"/>
      <c r="EQ27" s="180"/>
      <c r="ER27" s="180"/>
      <c r="ES27" s="180"/>
      <c r="ET27" s="180"/>
      <c r="EU27" s="180"/>
      <c r="EV27" s="181"/>
      <c r="EW27" s="181"/>
      <c r="EX27" s="180"/>
      <c r="EY27" s="180"/>
      <c r="EZ27" s="180"/>
      <c r="FA27" s="180"/>
      <c r="FB27" s="180"/>
      <c r="FC27" s="180"/>
      <c r="FD27" s="181"/>
      <c r="FE27" s="181"/>
      <c r="FL27" s="154"/>
      <c r="FM27" s="154"/>
      <c r="FT27" s="154"/>
      <c r="FU27" s="154"/>
      <c r="FV27" s="180"/>
      <c r="FW27" s="180"/>
      <c r="FX27" s="180"/>
      <c r="FY27" s="180"/>
      <c r="FZ27" s="180"/>
      <c r="GA27" s="180"/>
      <c r="GB27" s="181"/>
      <c r="GC27" s="181"/>
      <c r="GJ27" s="154"/>
      <c r="GK27" s="154"/>
      <c r="GL27" s="180"/>
      <c r="GM27" s="180"/>
      <c r="GN27" s="180"/>
      <c r="GO27" s="180"/>
      <c r="GP27" s="180"/>
      <c r="GQ27" s="180"/>
      <c r="GR27" s="181"/>
      <c r="GS27" s="181"/>
      <c r="GZ27" s="154"/>
      <c r="HA27" s="154"/>
      <c r="HB27" s="146" t="s">
        <v>39</v>
      </c>
      <c r="HC27" s="155">
        <f>'PRINT TARIFF'!S$85</f>
        <v>0</v>
      </c>
      <c r="HD27" s="144" t="s">
        <v>1220</v>
      </c>
      <c r="HE27" s="147">
        <f t="shared" si="15"/>
        <v>0</v>
      </c>
      <c r="HG27" s="146" t="s">
        <v>2041</v>
      </c>
      <c r="HH27" s="146">
        <f t="shared" si="16"/>
        <v>46204</v>
      </c>
      <c r="HI27" s="146">
        <f t="shared" si="17"/>
        <v>46217</v>
      </c>
      <c r="HJ27" s="180"/>
      <c r="HK27" s="180"/>
      <c r="HL27" s="180"/>
      <c r="HM27" s="180"/>
      <c r="HN27" s="180"/>
      <c r="HO27" s="180"/>
      <c r="HP27" s="181"/>
      <c r="HQ27" s="181"/>
      <c r="HR27" s="180"/>
      <c r="HS27" s="180"/>
      <c r="HT27" s="180"/>
      <c r="HU27" s="180"/>
      <c r="HV27" s="180"/>
      <c r="HW27" s="180"/>
      <c r="HX27" s="181"/>
      <c r="HY27" s="181"/>
      <c r="HZ27" s="180"/>
      <c r="IA27" s="180"/>
      <c r="IB27" s="180"/>
      <c r="IC27" s="180"/>
      <c r="ID27" s="180"/>
      <c r="IE27" s="180"/>
      <c r="IF27" s="181"/>
      <c r="IG27" s="181"/>
      <c r="IH27" s="180"/>
      <c r="II27" s="180"/>
      <c r="IJ27" s="180"/>
      <c r="IK27" s="180"/>
      <c r="IL27" s="180"/>
      <c r="IM27" s="180"/>
      <c r="IN27" s="181"/>
      <c r="IO27" s="181"/>
      <c r="IR27" s="154"/>
      <c r="IS27" s="154"/>
      <c r="IV27" s="154"/>
      <c r="JF27" s="180"/>
      <c r="JG27" s="180"/>
      <c r="JH27" s="180"/>
      <c r="JI27" s="180"/>
      <c r="JJ27" s="180"/>
      <c r="JK27" s="180"/>
      <c r="JL27" s="180"/>
      <c r="JM27" s="180"/>
      <c r="KD27" s="180"/>
      <c r="KE27" s="180"/>
      <c r="KF27" s="180"/>
      <c r="KG27" s="180"/>
      <c r="KH27" s="180"/>
      <c r="KI27" s="180"/>
      <c r="KJ27" s="180"/>
      <c r="KK27" s="180"/>
      <c r="KT27" s="180"/>
      <c r="KU27" s="180"/>
      <c r="KV27" s="180"/>
      <c r="KW27" s="180"/>
      <c r="KX27" s="180"/>
      <c r="KY27" s="180"/>
      <c r="KZ27" s="180"/>
      <c r="LA27" s="180"/>
      <c r="LB27" s="180"/>
      <c r="LC27" s="180"/>
      <c r="LD27" s="180"/>
      <c r="LE27" s="180"/>
      <c r="LF27" s="180"/>
      <c r="LG27" s="180"/>
      <c r="LH27" s="180"/>
      <c r="LI27" s="180"/>
      <c r="NI27" s="154" t="s">
        <v>39</v>
      </c>
      <c r="NJ27" s="156">
        <f>'PRINT TARIFF'!R$85</f>
        <v>0</v>
      </c>
      <c r="NK27" s="154" t="s">
        <v>1220</v>
      </c>
      <c r="NL27" s="156">
        <f t="shared" si="18"/>
        <v>0</v>
      </c>
      <c r="NM27" s="154"/>
      <c r="NN27" s="154"/>
      <c r="NO27" s="154">
        <f t="shared" si="19"/>
        <v>46204</v>
      </c>
      <c r="NP27" s="154">
        <f t="shared" si="20"/>
        <v>46217</v>
      </c>
    </row>
    <row r="28" spans="1:380" x14ac:dyDescent="0.2">
      <c r="A28" s="144">
        <v>86</v>
      </c>
      <c r="B28" s="144" t="s">
        <v>1403</v>
      </c>
      <c r="C28" s="144" t="s">
        <v>1221</v>
      </c>
      <c r="D28" s="144" t="s">
        <v>1225</v>
      </c>
      <c r="E28" s="144" t="s">
        <v>1230</v>
      </c>
      <c r="F28" s="144" t="s">
        <v>1230</v>
      </c>
      <c r="J28" s="144" t="s">
        <v>1219</v>
      </c>
      <c r="K28" s="144" t="s">
        <v>238</v>
      </c>
      <c r="L28" s="144" t="s">
        <v>238</v>
      </c>
      <c r="M28" s="144" t="s">
        <v>238</v>
      </c>
      <c r="N28" s="144" t="s">
        <v>1219</v>
      </c>
      <c r="O28" s="145">
        <f>'PRINT TARIFF'!N$86</f>
        <v>22</v>
      </c>
      <c r="AF28" s="144" t="s">
        <v>39</v>
      </c>
      <c r="AG28" s="155">
        <f>'PRINT TARIFF'!I$86</f>
        <v>26</v>
      </c>
      <c r="AH28" s="144" t="s">
        <v>1220</v>
      </c>
      <c r="AI28" s="144">
        <v>0</v>
      </c>
      <c r="AJ28" s="144">
        <v>0</v>
      </c>
      <c r="AK28" s="155">
        <f>'PRINT TARIFF'!K$86</f>
        <v>26</v>
      </c>
      <c r="AL28" s="144">
        <v>0</v>
      </c>
      <c r="AM28" s="144" t="s">
        <v>1227</v>
      </c>
      <c r="AN28" s="146">
        <f>'PRINT TARIFF'!AF37</f>
        <v>46204</v>
      </c>
      <c r="AO28" s="146">
        <f>'PRINT TARIFF'!AG37</f>
        <v>46217</v>
      </c>
      <c r="AP28" s="146" t="s">
        <v>39</v>
      </c>
      <c r="AQ28" s="155">
        <f>'PRINT TARIFF'!U$86</f>
        <v>0</v>
      </c>
      <c r="AR28" s="144" t="s">
        <v>2263</v>
      </c>
      <c r="AS28" s="155">
        <f t="shared" si="0"/>
        <v>0</v>
      </c>
      <c r="AT28" s="146"/>
      <c r="AU28" s="146" t="s">
        <v>2262</v>
      </c>
      <c r="AV28" s="146">
        <f t="shared" si="1"/>
        <v>46204</v>
      </c>
      <c r="AW28" s="146">
        <f t="shared" si="2"/>
        <v>46217</v>
      </c>
      <c r="AX28" s="146"/>
      <c r="AY28" s="156"/>
      <c r="BA28" s="147"/>
      <c r="BC28" s="146"/>
      <c r="BD28" s="146"/>
      <c r="BE28" s="146"/>
      <c r="BF28" s="144" t="s">
        <v>39</v>
      </c>
      <c r="BG28" s="144">
        <f>'PRINT TARIFF'!$O$86</f>
        <v>0</v>
      </c>
      <c r="BH28" s="144" t="s">
        <v>1220</v>
      </c>
      <c r="BI28" s="144">
        <f t="shared" si="3"/>
        <v>0</v>
      </c>
      <c r="BJ28" s="146"/>
      <c r="BK28" s="146" t="s">
        <v>2260</v>
      </c>
      <c r="BL28" s="146">
        <f t="shared" si="4"/>
        <v>46204</v>
      </c>
      <c r="BM28" s="146">
        <f t="shared" si="5"/>
        <v>46217</v>
      </c>
      <c r="BN28" s="146" t="s">
        <v>39</v>
      </c>
      <c r="BO28" s="144">
        <f>'PRINT TARIFF'!$T$86</f>
        <v>7</v>
      </c>
      <c r="BP28" s="146" t="s">
        <v>1220</v>
      </c>
      <c r="BQ28" s="144">
        <f t="shared" si="6"/>
        <v>7</v>
      </c>
      <c r="BR28" s="146"/>
      <c r="BS28" s="146" t="s">
        <v>2258</v>
      </c>
      <c r="BT28" s="146">
        <f t="shared" si="7"/>
        <v>46204</v>
      </c>
      <c r="BU28" s="146">
        <f t="shared" si="8"/>
        <v>46217</v>
      </c>
      <c r="BV28" s="146" t="s">
        <v>39</v>
      </c>
      <c r="BW28" s="155">
        <f>'PRINT TARIFF'!Q$86</f>
        <v>20</v>
      </c>
      <c r="BX28" s="144" t="s">
        <v>1220</v>
      </c>
      <c r="BY28" s="144">
        <f t="shared" si="9"/>
        <v>20</v>
      </c>
      <c r="BZ28" s="146"/>
      <c r="CA28" s="146"/>
      <c r="CB28" s="146">
        <f t="shared" si="10"/>
        <v>46204</v>
      </c>
      <c r="CC28" s="146">
        <f t="shared" si="11"/>
        <v>46217</v>
      </c>
      <c r="CD28" s="144" t="s">
        <v>39</v>
      </c>
      <c r="CE28" s="155">
        <f>'PRINT TARIFF'!P$86</f>
        <v>0</v>
      </c>
      <c r="CF28" s="144" t="s">
        <v>1220</v>
      </c>
      <c r="CG28" s="147">
        <f t="shared" si="21"/>
        <v>0</v>
      </c>
      <c r="CJ28" s="146">
        <f t="shared" si="13"/>
        <v>46204</v>
      </c>
      <c r="CK28" s="146">
        <f t="shared" si="14"/>
        <v>46217</v>
      </c>
      <c r="CR28" s="146"/>
      <c r="CS28" s="146"/>
      <c r="HB28" s="146" t="s">
        <v>39</v>
      </c>
      <c r="HC28" s="155">
        <f>'PRINT TARIFF'!S$86</f>
        <v>0</v>
      </c>
      <c r="HD28" s="144" t="s">
        <v>1220</v>
      </c>
      <c r="HE28" s="147">
        <f t="shared" si="15"/>
        <v>0</v>
      </c>
      <c r="HG28" s="146" t="s">
        <v>2041</v>
      </c>
      <c r="HH28" s="146">
        <f t="shared" si="16"/>
        <v>46204</v>
      </c>
      <c r="HI28" s="146">
        <f t="shared" si="17"/>
        <v>46217</v>
      </c>
      <c r="IR28" s="154"/>
      <c r="IS28" s="154"/>
      <c r="NI28" s="154" t="s">
        <v>39</v>
      </c>
      <c r="NJ28" s="156">
        <f>'PRINT TARIFF'!R$86</f>
        <v>0</v>
      </c>
      <c r="NK28" s="154" t="s">
        <v>1220</v>
      </c>
      <c r="NL28" s="156">
        <f t="shared" si="18"/>
        <v>0</v>
      </c>
      <c r="NO28" s="154">
        <f t="shared" si="19"/>
        <v>46204</v>
      </c>
      <c r="NP28" s="154">
        <f t="shared" si="20"/>
        <v>46217</v>
      </c>
    </row>
    <row r="29" spans="1:380" x14ac:dyDescent="0.2">
      <c r="A29" s="144">
        <v>87</v>
      </c>
      <c r="B29" s="144" t="s">
        <v>1403</v>
      </c>
      <c r="C29" s="144" t="s">
        <v>1221</v>
      </c>
      <c r="D29" s="144" t="s">
        <v>1225</v>
      </c>
      <c r="E29" s="144" t="s">
        <v>1230</v>
      </c>
      <c r="F29" s="144" t="s">
        <v>1230</v>
      </c>
      <c r="J29" s="144" t="s">
        <v>1219</v>
      </c>
      <c r="K29" s="144" t="s">
        <v>239</v>
      </c>
      <c r="L29" s="144" t="s">
        <v>239</v>
      </c>
      <c r="M29" s="144" t="s">
        <v>239</v>
      </c>
      <c r="N29" s="144" t="s">
        <v>1219</v>
      </c>
      <c r="O29" s="145">
        <f>'PRINT TARIFF'!N$87</f>
        <v>19</v>
      </c>
      <c r="AF29" s="144" t="s">
        <v>39</v>
      </c>
      <c r="AG29" s="155">
        <f>'PRINT TARIFF'!I$87</f>
        <v>26</v>
      </c>
      <c r="AH29" s="144" t="s">
        <v>1220</v>
      </c>
      <c r="AI29" s="144">
        <v>0</v>
      </c>
      <c r="AJ29" s="144">
        <v>0</v>
      </c>
      <c r="AK29" s="155">
        <f>'PRINT TARIFF'!K$87</f>
        <v>26</v>
      </c>
      <c r="AL29" s="144">
        <v>0</v>
      </c>
      <c r="AM29" s="144" t="s">
        <v>1227</v>
      </c>
      <c r="AN29" s="146">
        <f>'PRINT TARIFF'!AF38</f>
        <v>46204</v>
      </c>
      <c r="AO29" s="146">
        <f>'PRINT TARIFF'!AG38</f>
        <v>46217</v>
      </c>
      <c r="AP29" s="146" t="s">
        <v>39</v>
      </c>
      <c r="AQ29" s="155">
        <f>'PRINT TARIFF'!U$87</f>
        <v>0</v>
      </c>
      <c r="AR29" s="144" t="s">
        <v>2263</v>
      </c>
      <c r="AS29" s="155">
        <f t="shared" si="0"/>
        <v>0</v>
      </c>
      <c r="AT29" s="146"/>
      <c r="AU29" s="146" t="s">
        <v>2262</v>
      </c>
      <c r="AV29" s="146">
        <f t="shared" si="1"/>
        <v>46204</v>
      </c>
      <c r="AW29" s="146">
        <f t="shared" si="2"/>
        <v>46217</v>
      </c>
      <c r="AX29" s="146"/>
      <c r="AY29" s="156"/>
      <c r="BA29" s="147"/>
      <c r="BC29" s="146"/>
      <c r="BD29" s="146"/>
      <c r="BE29" s="146"/>
      <c r="BF29" s="144" t="s">
        <v>39</v>
      </c>
      <c r="BG29" s="144">
        <f>'PRINT TARIFF'!$O$87</f>
        <v>0</v>
      </c>
      <c r="BH29" s="144" t="s">
        <v>1220</v>
      </c>
      <c r="BI29" s="144">
        <f t="shared" si="3"/>
        <v>0</v>
      </c>
      <c r="BJ29" s="146"/>
      <c r="BK29" s="146" t="s">
        <v>2260</v>
      </c>
      <c r="BL29" s="146">
        <f t="shared" si="4"/>
        <v>46204</v>
      </c>
      <c r="BM29" s="146">
        <f t="shared" si="5"/>
        <v>46217</v>
      </c>
      <c r="BN29" s="146" t="s">
        <v>39</v>
      </c>
      <c r="BO29" s="144">
        <f>'PRINT TARIFF'!$T$87</f>
        <v>7</v>
      </c>
      <c r="BP29" s="146" t="s">
        <v>1220</v>
      </c>
      <c r="BQ29" s="144">
        <f t="shared" si="6"/>
        <v>7</v>
      </c>
      <c r="BR29" s="146"/>
      <c r="BS29" s="146" t="s">
        <v>2258</v>
      </c>
      <c r="BT29" s="146">
        <f t="shared" si="7"/>
        <v>46204</v>
      </c>
      <c r="BU29" s="146">
        <f t="shared" si="8"/>
        <v>46217</v>
      </c>
      <c r="BV29" s="146" t="s">
        <v>39</v>
      </c>
      <c r="BW29" s="155">
        <f>'PRINT TARIFF'!Q$87</f>
        <v>20</v>
      </c>
      <c r="BX29" s="144" t="s">
        <v>1220</v>
      </c>
      <c r="BY29" s="144">
        <f t="shared" si="9"/>
        <v>20</v>
      </c>
      <c r="BZ29" s="146"/>
      <c r="CA29" s="146"/>
      <c r="CB29" s="146">
        <f t="shared" si="10"/>
        <v>46204</v>
      </c>
      <c r="CC29" s="146">
        <f t="shared" si="11"/>
        <v>46217</v>
      </c>
      <c r="CD29" s="144" t="s">
        <v>39</v>
      </c>
      <c r="CE29" s="155">
        <f>'PRINT TARIFF'!P$87</f>
        <v>0</v>
      </c>
      <c r="CF29" s="144" t="s">
        <v>1220</v>
      </c>
      <c r="CG29" s="147">
        <f t="shared" si="21"/>
        <v>0</v>
      </c>
      <c r="CJ29" s="146">
        <f t="shared" si="13"/>
        <v>46204</v>
      </c>
      <c r="CK29" s="146">
        <f t="shared" si="14"/>
        <v>46217</v>
      </c>
      <c r="CR29" s="146"/>
      <c r="CS29" s="146"/>
      <c r="HB29" s="146" t="s">
        <v>39</v>
      </c>
      <c r="HC29" s="155">
        <f>'PRINT TARIFF'!S$87</f>
        <v>0</v>
      </c>
      <c r="HD29" s="144" t="s">
        <v>1220</v>
      </c>
      <c r="HE29" s="147">
        <f t="shared" si="15"/>
        <v>0</v>
      </c>
      <c r="HG29" s="146" t="s">
        <v>2041</v>
      </c>
      <c r="HH29" s="146">
        <f t="shared" si="16"/>
        <v>46204</v>
      </c>
      <c r="HI29" s="146">
        <f t="shared" si="17"/>
        <v>46217</v>
      </c>
      <c r="IR29" s="154"/>
      <c r="IS29" s="154"/>
      <c r="NI29" s="154" t="s">
        <v>39</v>
      </c>
      <c r="NJ29" s="156">
        <f>'PRINT TARIFF'!R$87</f>
        <v>0</v>
      </c>
      <c r="NK29" s="154" t="s">
        <v>1220</v>
      </c>
      <c r="NL29" s="156">
        <f t="shared" si="18"/>
        <v>0</v>
      </c>
      <c r="NO29" s="154">
        <f t="shared" si="19"/>
        <v>46204</v>
      </c>
      <c r="NP29" s="154">
        <f t="shared" si="20"/>
        <v>46217</v>
      </c>
    </row>
    <row r="30" spans="1:380" x14ac:dyDescent="0.2">
      <c r="A30" s="144">
        <v>89</v>
      </c>
      <c r="B30" s="144" t="s">
        <v>1403</v>
      </c>
      <c r="C30" s="144" t="s">
        <v>1221</v>
      </c>
      <c r="D30" s="144" t="s">
        <v>248</v>
      </c>
      <c r="E30" s="144" t="s">
        <v>1232</v>
      </c>
      <c r="F30" s="144" t="s">
        <v>1232</v>
      </c>
      <c r="J30" s="144" t="s">
        <v>1219</v>
      </c>
      <c r="K30" s="144" t="s">
        <v>236</v>
      </c>
      <c r="L30" s="144" t="s">
        <v>236</v>
      </c>
      <c r="M30" s="144" t="s">
        <v>236</v>
      </c>
      <c r="N30" s="144" t="s">
        <v>1219</v>
      </c>
      <c r="O30" s="145">
        <f>'PRINT TARIFF'!N$89</f>
        <v>21</v>
      </c>
      <c r="AF30" s="144" t="s">
        <v>39</v>
      </c>
      <c r="AG30" s="155">
        <f>'PRINT TARIFF'!I$89</f>
        <v>44</v>
      </c>
      <c r="AH30" s="144" t="s">
        <v>1220</v>
      </c>
      <c r="AI30" s="144">
        <v>0</v>
      </c>
      <c r="AJ30" s="144">
        <v>0</v>
      </c>
      <c r="AK30" s="155">
        <f>'PRINT TARIFF'!K$89</f>
        <v>64</v>
      </c>
      <c r="AL30" s="144">
        <v>0</v>
      </c>
      <c r="AM30" s="144">
        <v>0</v>
      </c>
      <c r="AN30" s="146">
        <f>'PRINT TARIFF'!AF40</f>
        <v>46204</v>
      </c>
      <c r="AO30" s="146">
        <f>'PRINT TARIFF'!AG40</f>
        <v>46217</v>
      </c>
      <c r="AP30" s="146" t="s">
        <v>39</v>
      </c>
      <c r="AQ30" s="155">
        <f>'PRINT TARIFF'!U$89</f>
        <v>0</v>
      </c>
      <c r="AR30" s="144" t="s">
        <v>2263</v>
      </c>
      <c r="AS30" s="155">
        <f t="shared" si="0"/>
        <v>0</v>
      </c>
      <c r="AT30" s="146"/>
      <c r="AU30" s="146" t="s">
        <v>2262</v>
      </c>
      <c r="AV30" s="146">
        <f t="shared" si="1"/>
        <v>46204</v>
      </c>
      <c r="AW30" s="146">
        <f t="shared" si="2"/>
        <v>46217</v>
      </c>
      <c r="AX30" s="146"/>
      <c r="AY30" s="156"/>
      <c r="BA30" s="147"/>
      <c r="BC30" s="146"/>
      <c r="BD30" s="146"/>
      <c r="BE30" s="146"/>
      <c r="BF30" s="144" t="s">
        <v>39</v>
      </c>
      <c r="BG30" s="144">
        <f>'PRINT TARIFF'!$O$89</f>
        <v>0</v>
      </c>
      <c r="BH30" s="144" t="s">
        <v>1220</v>
      </c>
      <c r="BI30" s="144">
        <f t="shared" si="3"/>
        <v>0</v>
      </c>
      <c r="BJ30" s="146"/>
      <c r="BK30" s="146" t="s">
        <v>2260</v>
      </c>
      <c r="BL30" s="146">
        <f t="shared" si="4"/>
        <v>46204</v>
      </c>
      <c r="BM30" s="146">
        <f t="shared" si="5"/>
        <v>46217</v>
      </c>
      <c r="BN30" s="146" t="s">
        <v>39</v>
      </c>
      <c r="BO30" s="144">
        <f>'PRINT TARIFF'!$T$89</f>
        <v>7</v>
      </c>
      <c r="BP30" s="146" t="s">
        <v>1220</v>
      </c>
      <c r="BQ30" s="144">
        <f t="shared" si="6"/>
        <v>7</v>
      </c>
      <c r="BR30" s="146"/>
      <c r="BS30" s="146" t="s">
        <v>2258</v>
      </c>
      <c r="BT30" s="146">
        <f t="shared" si="7"/>
        <v>46204</v>
      </c>
      <c r="BU30" s="146">
        <f t="shared" si="8"/>
        <v>46217</v>
      </c>
      <c r="BV30" s="146" t="s">
        <v>39</v>
      </c>
      <c r="BW30" s="155">
        <f>'PRINT TARIFF'!Q$89</f>
        <v>20</v>
      </c>
      <c r="BX30" s="144" t="s">
        <v>1220</v>
      </c>
      <c r="BY30" s="144">
        <f t="shared" si="9"/>
        <v>20</v>
      </c>
      <c r="BZ30" s="146"/>
      <c r="CA30" s="146"/>
      <c r="CB30" s="146">
        <f t="shared" si="10"/>
        <v>46204</v>
      </c>
      <c r="CC30" s="146">
        <f t="shared" si="11"/>
        <v>46217</v>
      </c>
      <c r="CD30" s="144" t="s">
        <v>39</v>
      </c>
      <c r="CE30" s="155">
        <f>'PRINT TARIFF'!P$89</f>
        <v>0</v>
      </c>
      <c r="CF30" s="144" t="s">
        <v>1220</v>
      </c>
      <c r="CG30" s="147">
        <f t="shared" si="21"/>
        <v>0</v>
      </c>
      <c r="CJ30" s="146">
        <f t="shared" si="13"/>
        <v>46204</v>
      </c>
      <c r="CK30" s="146">
        <f t="shared" si="14"/>
        <v>46217</v>
      </c>
      <c r="CR30" s="146"/>
      <c r="CS30" s="146"/>
      <c r="HB30" s="146" t="s">
        <v>39</v>
      </c>
      <c r="HC30" s="155">
        <f>'PRINT TARIFF'!S$89</f>
        <v>0</v>
      </c>
      <c r="HD30" s="144" t="s">
        <v>1220</v>
      </c>
      <c r="HE30" s="147">
        <f t="shared" si="15"/>
        <v>0</v>
      </c>
      <c r="HG30" s="146" t="s">
        <v>2041</v>
      </c>
      <c r="HH30" s="146">
        <f t="shared" si="16"/>
        <v>46204</v>
      </c>
      <c r="HI30" s="146">
        <f t="shared" si="17"/>
        <v>46217</v>
      </c>
      <c r="IR30" s="154"/>
      <c r="IS30" s="154"/>
      <c r="NI30" s="154" t="s">
        <v>39</v>
      </c>
      <c r="NJ30" s="156">
        <f>'PRINT TARIFF'!R$89</f>
        <v>0</v>
      </c>
      <c r="NK30" s="154" t="s">
        <v>1220</v>
      </c>
      <c r="NL30" s="156">
        <f t="shared" si="18"/>
        <v>0</v>
      </c>
      <c r="NO30" s="154">
        <f t="shared" si="19"/>
        <v>46204</v>
      </c>
      <c r="NP30" s="154">
        <f t="shared" si="20"/>
        <v>46217</v>
      </c>
    </row>
    <row r="31" spans="1:380" s="144" customFormat="1" x14ac:dyDescent="0.2">
      <c r="A31" s="144">
        <v>92</v>
      </c>
      <c r="B31" s="144" t="s">
        <v>1403</v>
      </c>
      <c r="C31" s="144" t="s">
        <v>1221</v>
      </c>
      <c r="D31" s="144" t="s">
        <v>248</v>
      </c>
      <c r="E31" s="144" t="s">
        <v>1232</v>
      </c>
      <c r="F31" s="144" t="s">
        <v>1232</v>
      </c>
      <c r="J31" s="144" t="s">
        <v>1219</v>
      </c>
      <c r="K31" s="144" t="s">
        <v>237</v>
      </c>
      <c r="L31" s="144" t="s">
        <v>237</v>
      </c>
      <c r="M31" s="144" t="s">
        <v>237</v>
      </c>
      <c r="N31" s="144" t="s">
        <v>1219</v>
      </c>
      <c r="O31" s="145">
        <f>'PRINT TARIFF'!N$92</f>
        <v>23</v>
      </c>
      <c r="P31" s="180"/>
      <c r="Q31" s="180"/>
      <c r="R31" s="180"/>
      <c r="S31" s="180"/>
      <c r="T31" s="180"/>
      <c r="U31" s="180"/>
      <c r="V31" s="180"/>
      <c r="W31" s="180"/>
      <c r="X31" s="180"/>
      <c r="Y31" s="180"/>
      <c r="Z31" s="180"/>
      <c r="AA31" s="180"/>
      <c r="AB31" s="180"/>
      <c r="AC31" s="180"/>
      <c r="AD31" s="180"/>
      <c r="AE31" s="180"/>
      <c r="AF31" s="144" t="s">
        <v>39</v>
      </c>
      <c r="AG31" s="155">
        <f>'PRINT TARIFF'!I$92</f>
        <v>41</v>
      </c>
      <c r="AH31" s="144" t="s">
        <v>1220</v>
      </c>
      <c r="AI31" s="144">
        <v>0</v>
      </c>
      <c r="AJ31" s="144">
        <v>0</v>
      </c>
      <c r="AK31" s="155">
        <f>'PRINT TARIFF'!K$92</f>
        <v>61</v>
      </c>
      <c r="AL31" s="144">
        <v>0</v>
      </c>
      <c r="AM31" s="144">
        <v>0</v>
      </c>
      <c r="AN31" s="146">
        <f>'PRINT TARIFF'!AF41</f>
        <v>46204</v>
      </c>
      <c r="AO31" s="146">
        <f>'PRINT TARIFF'!AG41</f>
        <v>46217</v>
      </c>
      <c r="AP31" s="146" t="s">
        <v>39</v>
      </c>
      <c r="AQ31" s="155">
        <f>'PRINT TARIFF'!U$92</f>
        <v>0</v>
      </c>
      <c r="AR31" s="144" t="s">
        <v>2263</v>
      </c>
      <c r="AS31" s="155">
        <f t="shared" si="0"/>
        <v>0</v>
      </c>
      <c r="AT31" s="146"/>
      <c r="AU31" s="146" t="s">
        <v>2262</v>
      </c>
      <c r="AV31" s="146">
        <f t="shared" si="1"/>
        <v>46204</v>
      </c>
      <c r="AW31" s="146">
        <f t="shared" si="2"/>
        <v>46217</v>
      </c>
      <c r="AX31" s="146"/>
      <c r="AY31" s="156"/>
      <c r="BA31" s="147"/>
      <c r="BC31" s="146"/>
      <c r="BD31" s="146"/>
      <c r="BE31" s="146"/>
      <c r="BF31" s="144" t="s">
        <v>39</v>
      </c>
      <c r="BG31" s="144">
        <f>'PRINT TARIFF'!$O$92</f>
        <v>0</v>
      </c>
      <c r="BH31" s="144" t="s">
        <v>1220</v>
      </c>
      <c r="BI31" s="144">
        <f t="shared" si="3"/>
        <v>0</v>
      </c>
      <c r="BJ31" s="146"/>
      <c r="BK31" s="146" t="s">
        <v>2260</v>
      </c>
      <c r="BL31" s="146">
        <f t="shared" si="4"/>
        <v>46204</v>
      </c>
      <c r="BM31" s="146">
        <f t="shared" si="5"/>
        <v>46217</v>
      </c>
      <c r="BN31" s="146" t="s">
        <v>39</v>
      </c>
      <c r="BO31" s="144">
        <f>'PRINT TARIFF'!$T$92</f>
        <v>7</v>
      </c>
      <c r="BP31" s="146" t="s">
        <v>1220</v>
      </c>
      <c r="BQ31" s="144">
        <f t="shared" si="6"/>
        <v>7</v>
      </c>
      <c r="BR31" s="146"/>
      <c r="BS31" s="146" t="s">
        <v>2258</v>
      </c>
      <c r="BT31" s="146">
        <f t="shared" si="7"/>
        <v>46204</v>
      </c>
      <c r="BU31" s="146">
        <f t="shared" si="8"/>
        <v>46217</v>
      </c>
      <c r="BV31" s="146" t="s">
        <v>39</v>
      </c>
      <c r="BW31" s="155">
        <f>'PRINT TARIFF'!Q$92</f>
        <v>20</v>
      </c>
      <c r="BX31" s="144" t="s">
        <v>1220</v>
      </c>
      <c r="BY31" s="144">
        <f t="shared" si="9"/>
        <v>20</v>
      </c>
      <c r="BZ31" s="146"/>
      <c r="CA31" s="146"/>
      <c r="CB31" s="146">
        <f t="shared" si="10"/>
        <v>46204</v>
      </c>
      <c r="CC31" s="146">
        <f t="shared" si="11"/>
        <v>46217</v>
      </c>
      <c r="CD31" s="144" t="s">
        <v>39</v>
      </c>
      <c r="CE31" s="155">
        <f>'PRINT TARIFF'!P$92</f>
        <v>0</v>
      </c>
      <c r="CF31" s="144" t="s">
        <v>1220</v>
      </c>
      <c r="CG31" s="147">
        <f t="shared" si="21"/>
        <v>0</v>
      </c>
      <c r="CJ31" s="146">
        <f t="shared" si="13"/>
        <v>46204</v>
      </c>
      <c r="CK31" s="146">
        <f t="shared" si="14"/>
        <v>46217</v>
      </c>
      <c r="CR31" s="146"/>
      <c r="CS31" s="146"/>
      <c r="CZ31" s="154"/>
      <c r="DA31" s="154"/>
      <c r="DH31" s="154"/>
      <c r="DI31" s="154"/>
      <c r="DP31" s="154"/>
      <c r="DQ31" s="154"/>
      <c r="DR31" s="180"/>
      <c r="DS31" s="180"/>
      <c r="DT31" s="180"/>
      <c r="DU31" s="180"/>
      <c r="DV31" s="180"/>
      <c r="DW31" s="180"/>
      <c r="DX31" s="181"/>
      <c r="DY31" s="181"/>
      <c r="EF31" s="154"/>
      <c r="EG31" s="154"/>
      <c r="EN31" s="154"/>
      <c r="EO31" s="154"/>
      <c r="EP31" s="180"/>
      <c r="EQ31" s="180"/>
      <c r="ER31" s="180"/>
      <c r="ES31" s="180"/>
      <c r="ET31" s="180"/>
      <c r="EU31" s="180"/>
      <c r="EV31" s="181"/>
      <c r="EW31" s="181"/>
      <c r="EX31" s="180"/>
      <c r="EY31" s="180"/>
      <c r="EZ31" s="180"/>
      <c r="FA31" s="180"/>
      <c r="FB31" s="180"/>
      <c r="FC31" s="180"/>
      <c r="FD31" s="181"/>
      <c r="FE31" s="181"/>
      <c r="FL31" s="154"/>
      <c r="FM31" s="154"/>
      <c r="FT31" s="154"/>
      <c r="FU31" s="154"/>
      <c r="FV31" s="180"/>
      <c r="FW31" s="180"/>
      <c r="FX31" s="180"/>
      <c r="FY31" s="180"/>
      <c r="FZ31" s="180"/>
      <c r="GA31" s="180"/>
      <c r="GB31" s="181"/>
      <c r="GC31" s="181"/>
      <c r="GJ31" s="154"/>
      <c r="GK31" s="154"/>
      <c r="GL31" s="180"/>
      <c r="GM31" s="180"/>
      <c r="GN31" s="180"/>
      <c r="GO31" s="180"/>
      <c r="GP31" s="180"/>
      <c r="GQ31" s="180"/>
      <c r="GR31" s="181"/>
      <c r="GS31" s="181"/>
      <c r="GZ31" s="154"/>
      <c r="HA31" s="154"/>
      <c r="HB31" s="146" t="s">
        <v>39</v>
      </c>
      <c r="HC31" s="155">
        <f>'PRINT TARIFF'!S$92</f>
        <v>0</v>
      </c>
      <c r="HD31" s="144" t="s">
        <v>1220</v>
      </c>
      <c r="HE31" s="147">
        <f t="shared" si="15"/>
        <v>0</v>
      </c>
      <c r="HG31" s="146" t="s">
        <v>2041</v>
      </c>
      <c r="HH31" s="146">
        <f t="shared" si="16"/>
        <v>46204</v>
      </c>
      <c r="HI31" s="146">
        <f t="shared" si="17"/>
        <v>46217</v>
      </c>
      <c r="HJ31" s="180"/>
      <c r="HK31" s="180"/>
      <c r="HL31" s="180"/>
      <c r="HM31" s="180"/>
      <c r="HN31" s="180"/>
      <c r="HO31" s="180"/>
      <c r="HP31" s="181"/>
      <c r="HQ31" s="181"/>
      <c r="HR31" s="180"/>
      <c r="HS31" s="180"/>
      <c r="HT31" s="180"/>
      <c r="HU31" s="180"/>
      <c r="HV31" s="180"/>
      <c r="HW31" s="180"/>
      <c r="HX31" s="181"/>
      <c r="HY31" s="181"/>
      <c r="HZ31" s="180"/>
      <c r="IA31" s="180"/>
      <c r="IB31" s="180"/>
      <c r="IC31" s="180"/>
      <c r="ID31" s="180"/>
      <c r="IE31" s="180"/>
      <c r="IF31" s="181"/>
      <c r="IG31" s="181"/>
      <c r="IH31" s="180"/>
      <c r="II31" s="180"/>
      <c r="IJ31" s="180"/>
      <c r="IK31" s="180"/>
      <c r="IL31" s="180"/>
      <c r="IM31" s="180"/>
      <c r="IN31" s="181"/>
      <c r="IO31" s="181"/>
      <c r="IR31" s="154"/>
      <c r="IS31" s="154"/>
      <c r="IV31" s="154"/>
      <c r="JF31" s="180"/>
      <c r="JG31" s="180"/>
      <c r="JH31" s="180"/>
      <c r="JI31" s="180"/>
      <c r="JJ31" s="180"/>
      <c r="JK31" s="180"/>
      <c r="JL31" s="180"/>
      <c r="JM31" s="180"/>
      <c r="KD31" s="180"/>
      <c r="KE31" s="180"/>
      <c r="KF31" s="180"/>
      <c r="KG31" s="180"/>
      <c r="KH31" s="180"/>
      <c r="KI31" s="180"/>
      <c r="KJ31" s="180"/>
      <c r="KK31" s="180"/>
      <c r="KT31" s="180"/>
      <c r="KU31" s="180"/>
      <c r="KV31" s="180"/>
      <c r="KW31" s="180"/>
      <c r="KX31" s="180"/>
      <c r="KY31" s="180"/>
      <c r="KZ31" s="180"/>
      <c r="LA31" s="180"/>
      <c r="LB31" s="180"/>
      <c r="LC31" s="180"/>
      <c r="LD31" s="180"/>
      <c r="LE31" s="180"/>
      <c r="LF31" s="180"/>
      <c r="LG31" s="180"/>
      <c r="LH31" s="180"/>
      <c r="LI31" s="180"/>
      <c r="NI31" s="154" t="s">
        <v>39</v>
      </c>
      <c r="NJ31" s="156">
        <f>'PRINT TARIFF'!R$92</f>
        <v>0</v>
      </c>
      <c r="NK31" s="154" t="s">
        <v>1220</v>
      </c>
      <c r="NL31" s="156">
        <f t="shared" si="18"/>
        <v>0</v>
      </c>
      <c r="NM31" s="154"/>
      <c r="NN31" s="154"/>
      <c r="NO31" s="154">
        <f t="shared" si="19"/>
        <v>46204</v>
      </c>
      <c r="NP31" s="154">
        <f t="shared" si="20"/>
        <v>46217</v>
      </c>
    </row>
    <row r="32" spans="1:380" x14ac:dyDescent="0.2">
      <c r="A32" s="144">
        <v>93</v>
      </c>
      <c r="B32" s="144" t="s">
        <v>1403</v>
      </c>
      <c r="C32" s="144" t="s">
        <v>1221</v>
      </c>
      <c r="D32" s="144" t="s">
        <v>248</v>
      </c>
      <c r="E32" s="144" t="s">
        <v>1232</v>
      </c>
      <c r="F32" s="144" t="s">
        <v>1232</v>
      </c>
      <c r="J32" s="144" t="s">
        <v>1219</v>
      </c>
      <c r="K32" s="144" t="s">
        <v>238</v>
      </c>
      <c r="L32" s="144" t="s">
        <v>238</v>
      </c>
      <c r="M32" s="144" t="s">
        <v>238</v>
      </c>
      <c r="N32" s="144" t="s">
        <v>1219</v>
      </c>
      <c r="O32" s="145">
        <f>'PRINT TARIFF'!N$93</f>
        <v>21</v>
      </c>
      <c r="AF32" s="144" t="s">
        <v>39</v>
      </c>
      <c r="AG32" s="155">
        <f>'PRINT TARIFF'!I$93</f>
        <v>44</v>
      </c>
      <c r="AH32" s="144" t="s">
        <v>1220</v>
      </c>
      <c r="AI32" s="144">
        <v>0</v>
      </c>
      <c r="AJ32" s="144">
        <v>0</v>
      </c>
      <c r="AK32" s="155">
        <f>'PRINT TARIFF'!K$93</f>
        <v>64</v>
      </c>
      <c r="AL32" s="144">
        <v>0</v>
      </c>
      <c r="AM32" s="144">
        <v>0</v>
      </c>
      <c r="AN32" s="146">
        <f>'PRINT TARIFF'!AF42</f>
        <v>46204</v>
      </c>
      <c r="AO32" s="146">
        <f>'PRINT TARIFF'!AG42</f>
        <v>46217</v>
      </c>
      <c r="AP32" s="146" t="s">
        <v>39</v>
      </c>
      <c r="AQ32" s="155">
        <f>'PRINT TARIFF'!U$93</f>
        <v>0</v>
      </c>
      <c r="AR32" s="144" t="s">
        <v>2263</v>
      </c>
      <c r="AS32" s="155">
        <f t="shared" si="0"/>
        <v>0</v>
      </c>
      <c r="AT32" s="146"/>
      <c r="AU32" s="146" t="s">
        <v>2262</v>
      </c>
      <c r="AV32" s="146">
        <f t="shared" si="1"/>
        <v>46204</v>
      </c>
      <c r="AW32" s="146">
        <f t="shared" si="2"/>
        <v>46217</v>
      </c>
      <c r="AX32" s="146"/>
      <c r="AY32" s="156"/>
      <c r="BA32" s="147"/>
      <c r="BC32" s="146"/>
      <c r="BD32" s="146"/>
      <c r="BE32" s="146"/>
      <c r="BF32" s="144" t="s">
        <v>39</v>
      </c>
      <c r="BG32" s="144">
        <f>'PRINT TARIFF'!$O$93</f>
        <v>0</v>
      </c>
      <c r="BH32" s="144" t="s">
        <v>1220</v>
      </c>
      <c r="BI32" s="144">
        <f t="shared" si="3"/>
        <v>0</v>
      </c>
      <c r="BJ32" s="146"/>
      <c r="BK32" s="146" t="s">
        <v>2260</v>
      </c>
      <c r="BL32" s="146">
        <f t="shared" si="4"/>
        <v>46204</v>
      </c>
      <c r="BM32" s="146">
        <f t="shared" si="5"/>
        <v>46217</v>
      </c>
      <c r="BN32" s="146" t="s">
        <v>39</v>
      </c>
      <c r="BO32" s="144">
        <f>'PRINT TARIFF'!$T$93</f>
        <v>7</v>
      </c>
      <c r="BP32" s="146" t="s">
        <v>1220</v>
      </c>
      <c r="BQ32" s="144">
        <f t="shared" si="6"/>
        <v>7</v>
      </c>
      <c r="BR32" s="146"/>
      <c r="BS32" s="146" t="s">
        <v>2258</v>
      </c>
      <c r="BT32" s="146">
        <f t="shared" si="7"/>
        <v>46204</v>
      </c>
      <c r="BU32" s="146">
        <f t="shared" si="8"/>
        <v>46217</v>
      </c>
      <c r="BV32" s="146" t="s">
        <v>39</v>
      </c>
      <c r="BW32" s="155">
        <f>'PRINT TARIFF'!Q$93</f>
        <v>20</v>
      </c>
      <c r="BX32" s="144" t="s">
        <v>1220</v>
      </c>
      <c r="BY32" s="144">
        <f t="shared" si="9"/>
        <v>20</v>
      </c>
      <c r="BZ32" s="146"/>
      <c r="CA32" s="146"/>
      <c r="CB32" s="146">
        <f t="shared" si="10"/>
        <v>46204</v>
      </c>
      <c r="CC32" s="146">
        <f t="shared" si="11"/>
        <v>46217</v>
      </c>
      <c r="CD32" s="144" t="s">
        <v>39</v>
      </c>
      <c r="CE32" s="155">
        <f>'PRINT TARIFF'!P$93</f>
        <v>0</v>
      </c>
      <c r="CF32" s="144" t="s">
        <v>1220</v>
      </c>
      <c r="CG32" s="147">
        <f t="shared" si="21"/>
        <v>0</v>
      </c>
      <c r="CJ32" s="146">
        <f t="shared" si="13"/>
        <v>46204</v>
      </c>
      <c r="CK32" s="146">
        <f t="shared" si="14"/>
        <v>46217</v>
      </c>
      <c r="CR32" s="146"/>
      <c r="CS32" s="146"/>
      <c r="HB32" s="146" t="s">
        <v>39</v>
      </c>
      <c r="HC32" s="155">
        <f>'PRINT TARIFF'!S$93</f>
        <v>0</v>
      </c>
      <c r="HD32" s="144" t="s">
        <v>1220</v>
      </c>
      <c r="HE32" s="147">
        <f t="shared" si="15"/>
        <v>0</v>
      </c>
      <c r="HG32" s="146" t="s">
        <v>2041</v>
      </c>
      <c r="HH32" s="146">
        <f t="shared" si="16"/>
        <v>46204</v>
      </c>
      <c r="HI32" s="146">
        <f t="shared" si="17"/>
        <v>46217</v>
      </c>
      <c r="IR32" s="154"/>
      <c r="IS32" s="154"/>
      <c r="NI32" s="154" t="s">
        <v>39</v>
      </c>
      <c r="NJ32" s="156">
        <f>'PRINT TARIFF'!R$93</f>
        <v>0</v>
      </c>
      <c r="NK32" s="154" t="s">
        <v>1220</v>
      </c>
      <c r="NL32" s="156">
        <f t="shared" si="18"/>
        <v>0</v>
      </c>
      <c r="NO32" s="154">
        <f t="shared" si="19"/>
        <v>46204</v>
      </c>
      <c r="NP32" s="154">
        <f t="shared" si="20"/>
        <v>46217</v>
      </c>
    </row>
    <row r="33" spans="1:380" x14ac:dyDescent="0.2">
      <c r="A33" s="144">
        <v>95</v>
      </c>
      <c r="B33" s="144" t="s">
        <v>1403</v>
      </c>
      <c r="C33" s="144" t="s">
        <v>1221</v>
      </c>
      <c r="D33" s="144" t="s">
        <v>248</v>
      </c>
      <c r="E33" s="144" t="s">
        <v>1232</v>
      </c>
      <c r="F33" s="144" t="s">
        <v>1232</v>
      </c>
      <c r="J33" s="144" t="s">
        <v>1219</v>
      </c>
      <c r="K33" s="144" t="s">
        <v>239</v>
      </c>
      <c r="L33" s="144" t="s">
        <v>239</v>
      </c>
      <c r="M33" s="144" t="s">
        <v>239</v>
      </c>
      <c r="N33" s="144" t="s">
        <v>1219</v>
      </c>
      <c r="O33" s="145">
        <f>'PRINT TARIFF'!N$95</f>
        <v>18</v>
      </c>
      <c r="AF33" s="144" t="s">
        <v>39</v>
      </c>
      <c r="AG33" s="155">
        <f>'PRINT TARIFF'!I$95</f>
        <v>44</v>
      </c>
      <c r="AH33" s="144" t="s">
        <v>1220</v>
      </c>
      <c r="AI33" s="144">
        <v>0</v>
      </c>
      <c r="AJ33" s="144">
        <v>0</v>
      </c>
      <c r="AK33" s="155">
        <f>'PRINT TARIFF'!K$95</f>
        <v>64</v>
      </c>
      <c r="AL33" s="144">
        <v>0</v>
      </c>
      <c r="AM33" s="144">
        <v>0</v>
      </c>
      <c r="AN33" s="146">
        <f>'PRINT TARIFF'!AF43</f>
        <v>46204</v>
      </c>
      <c r="AO33" s="146">
        <f>'PRINT TARIFF'!AG43</f>
        <v>46217</v>
      </c>
      <c r="AP33" s="146" t="s">
        <v>39</v>
      </c>
      <c r="AQ33" s="155">
        <f>'PRINT TARIFF'!U$95</f>
        <v>0</v>
      </c>
      <c r="AR33" s="144" t="s">
        <v>2263</v>
      </c>
      <c r="AS33" s="155">
        <f t="shared" si="0"/>
        <v>0</v>
      </c>
      <c r="AT33" s="146"/>
      <c r="AU33" s="146" t="s">
        <v>2262</v>
      </c>
      <c r="AV33" s="146">
        <f t="shared" si="1"/>
        <v>46204</v>
      </c>
      <c r="AW33" s="146">
        <f t="shared" si="2"/>
        <v>46217</v>
      </c>
      <c r="AX33" s="146"/>
      <c r="AY33" s="156"/>
      <c r="BA33" s="147"/>
      <c r="BC33" s="146"/>
      <c r="BD33" s="146"/>
      <c r="BE33" s="146"/>
      <c r="BF33" s="144" t="s">
        <v>39</v>
      </c>
      <c r="BG33" s="144">
        <f>'PRINT TARIFF'!$O$95</f>
        <v>0</v>
      </c>
      <c r="BH33" s="144" t="s">
        <v>1220</v>
      </c>
      <c r="BI33" s="144">
        <f t="shared" si="3"/>
        <v>0</v>
      </c>
      <c r="BJ33" s="146"/>
      <c r="BK33" s="146" t="s">
        <v>2260</v>
      </c>
      <c r="BL33" s="146">
        <f t="shared" si="4"/>
        <v>46204</v>
      </c>
      <c r="BM33" s="146">
        <f t="shared" si="5"/>
        <v>46217</v>
      </c>
      <c r="BN33" s="146" t="s">
        <v>39</v>
      </c>
      <c r="BO33" s="144">
        <f>'PRINT TARIFF'!$T$95</f>
        <v>7</v>
      </c>
      <c r="BP33" s="146" t="s">
        <v>1220</v>
      </c>
      <c r="BQ33" s="144">
        <f t="shared" si="6"/>
        <v>7</v>
      </c>
      <c r="BR33" s="146"/>
      <c r="BS33" s="146" t="s">
        <v>2258</v>
      </c>
      <c r="BT33" s="146">
        <f t="shared" si="7"/>
        <v>46204</v>
      </c>
      <c r="BU33" s="146">
        <f t="shared" si="8"/>
        <v>46217</v>
      </c>
      <c r="BV33" s="146" t="s">
        <v>39</v>
      </c>
      <c r="BW33" s="155">
        <f>'PRINT TARIFF'!Q$95</f>
        <v>20</v>
      </c>
      <c r="BX33" s="144" t="s">
        <v>1220</v>
      </c>
      <c r="BY33" s="144">
        <f t="shared" si="9"/>
        <v>20</v>
      </c>
      <c r="BZ33" s="146"/>
      <c r="CA33" s="146"/>
      <c r="CB33" s="146">
        <f t="shared" si="10"/>
        <v>46204</v>
      </c>
      <c r="CC33" s="146">
        <f t="shared" si="11"/>
        <v>46217</v>
      </c>
      <c r="CD33" s="144" t="s">
        <v>39</v>
      </c>
      <c r="CE33" s="155">
        <f>'PRINT TARIFF'!P$95</f>
        <v>0</v>
      </c>
      <c r="CF33" s="144" t="s">
        <v>1220</v>
      </c>
      <c r="CG33" s="147">
        <f t="shared" si="21"/>
        <v>0</v>
      </c>
      <c r="CJ33" s="146">
        <f t="shared" si="13"/>
        <v>46204</v>
      </c>
      <c r="CK33" s="146">
        <f t="shared" si="14"/>
        <v>46217</v>
      </c>
      <c r="CR33" s="146"/>
      <c r="CS33" s="146"/>
      <c r="HB33" s="146" t="s">
        <v>39</v>
      </c>
      <c r="HC33" s="155">
        <f>'PRINT TARIFF'!S$95</f>
        <v>0</v>
      </c>
      <c r="HD33" s="144" t="s">
        <v>1220</v>
      </c>
      <c r="HE33" s="147">
        <f t="shared" si="15"/>
        <v>0</v>
      </c>
      <c r="HG33" s="146" t="s">
        <v>2041</v>
      </c>
      <c r="HH33" s="146">
        <f t="shared" si="16"/>
        <v>46204</v>
      </c>
      <c r="HI33" s="146">
        <f t="shared" si="17"/>
        <v>46217</v>
      </c>
      <c r="IR33" s="154"/>
      <c r="IS33" s="154"/>
      <c r="NI33" s="154" t="s">
        <v>39</v>
      </c>
      <c r="NJ33" s="156">
        <f>'PRINT TARIFF'!R$95</f>
        <v>0</v>
      </c>
      <c r="NK33" s="154" t="s">
        <v>1220</v>
      </c>
      <c r="NL33" s="156">
        <f t="shared" si="18"/>
        <v>0</v>
      </c>
      <c r="NO33" s="154">
        <f t="shared" si="19"/>
        <v>46204</v>
      </c>
      <c r="NP33" s="154">
        <f t="shared" si="20"/>
        <v>46217</v>
      </c>
    </row>
    <row r="34" spans="1:380" x14ac:dyDescent="0.2">
      <c r="A34" s="144">
        <v>105</v>
      </c>
      <c r="B34" s="144" t="s">
        <v>1403</v>
      </c>
      <c r="C34" s="144" t="s">
        <v>1221</v>
      </c>
      <c r="E34" s="144" t="s">
        <v>1228</v>
      </c>
      <c r="F34" s="144" t="s">
        <v>1228</v>
      </c>
      <c r="G34" s="144" t="s">
        <v>238</v>
      </c>
      <c r="J34" s="144" t="s">
        <v>1219</v>
      </c>
      <c r="K34" s="144" t="s">
        <v>238</v>
      </c>
      <c r="L34" s="144" t="s">
        <v>238</v>
      </c>
      <c r="M34" s="144" t="s">
        <v>235</v>
      </c>
      <c r="N34" s="144" t="s">
        <v>1219</v>
      </c>
      <c r="O34" s="145">
        <f>'PRINT TARIFF'!N$105</f>
        <v>32</v>
      </c>
      <c r="AF34" s="144" t="s">
        <v>39</v>
      </c>
      <c r="AG34" s="155">
        <f>'PRINT TARIFF'!I$105</f>
        <v>35</v>
      </c>
      <c r="AH34" s="144" t="s">
        <v>1220</v>
      </c>
      <c r="AI34" s="144">
        <v>0</v>
      </c>
      <c r="AJ34" s="144">
        <v>0</v>
      </c>
      <c r="AK34" s="155">
        <f>'PRINT TARIFF'!K$105</f>
        <v>35</v>
      </c>
      <c r="AL34" s="144">
        <v>0</v>
      </c>
      <c r="AM34" s="144">
        <v>0</v>
      </c>
      <c r="AN34" s="146">
        <f>'PRINT TARIFF'!AF44</f>
        <v>46204</v>
      </c>
      <c r="AO34" s="146">
        <f>'PRINT TARIFF'!AG44</f>
        <v>46217</v>
      </c>
      <c r="AP34" s="146" t="s">
        <v>39</v>
      </c>
      <c r="AQ34" s="155">
        <f>'PRINT TARIFF'!U$105</f>
        <v>0</v>
      </c>
      <c r="AR34" s="144" t="s">
        <v>2263</v>
      </c>
      <c r="AS34" s="155">
        <f t="shared" si="0"/>
        <v>0</v>
      </c>
      <c r="AT34" s="146"/>
      <c r="AU34" s="146" t="s">
        <v>2262</v>
      </c>
      <c r="AV34" s="146">
        <f t="shared" si="1"/>
        <v>46204</v>
      </c>
      <c r="AW34" s="146">
        <f t="shared" si="2"/>
        <v>46217</v>
      </c>
      <c r="AX34" s="146"/>
      <c r="AY34" s="156"/>
      <c r="BA34" s="147"/>
      <c r="BC34" s="146"/>
      <c r="BD34" s="146"/>
      <c r="BE34" s="146"/>
      <c r="BF34" s="144" t="s">
        <v>39</v>
      </c>
      <c r="BG34" s="144">
        <f>'PRINT TARIFF'!$O$105</f>
        <v>0</v>
      </c>
      <c r="BH34" s="144" t="s">
        <v>1220</v>
      </c>
      <c r="BI34" s="144">
        <f t="shared" si="3"/>
        <v>0</v>
      </c>
      <c r="BJ34" s="146"/>
      <c r="BK34" s="146" t="s">
        <v>2260</v>
      </c>
      <c r="BL34" s="146">
        <f t="shared" si="4"/>
        <v>46204</v>
      </c>
      <c r="BM34" s="146">
        <f t="shared" si="5"/>
        <v>46217</v>
      </c>
      <c r="BN34" s="146" t="s">
        <v>39</v>
      </c>
      <c r="BO34" s="144">
        <f>'PRINT TARIFF'!$T$105</f>
        <v>7</v>
      </c>
      <c r="BP34" s="146" t="s">
        <v>1220</v>
      </c>
      <c r="BQ34" s="144">
        <f t="shared" si="6"/>
        <v>7</v>
      </c>
      <c r="BR34" s="146"/>
      <c r="BS34" s="146" t="s">
        <v>2258</v>
      </c>
      <c r="BT34" s="146">
        <f t="shared" si="7"/>
        <v>46204</v>
      </c>
      <c r="BU34" s="146">
        <f t="shared" si="8"/>
        <v>46217</v>
      </c>
      <c r="BV34" s="146" t="s">
        <v>39</v>
      </c>
      <c r="BW34" s="155">
        <f>'PRINT TARIFF'!Q$105</f>
        <v>20</v>
      </c>
      <c r="BX34" s="144" t="s">
        <v>1220</v>
      </c>
      <c r="BY34" s="144">
        <f t="shared" si="9"/>
        <v>20</v>
      </c>
      <c r="BZ34" s="146"/>
      <c r="CA34" s="146"/>
      <c r="CB34" s="146">
        <f t="shared" si="10"/>
        <v>46204</v>
      </c>
      <c r="CC34" s="146">
        <f t="shared" si="11"/>
        <v>46217</v>
      </c>
      <c r="CD34" s="144" t="s">
        <v>39</v>
      </c>
      <c r="CE34" s="155">
        <f>'PRINT TARIFF'!P$105</f>
        <v>0</v>
      </c>
      <c r="CF34" s="144" t="s">
        <v>1220</v>
      </c>
      <c r="CG34" s="147">
        <f t="shared" si="21"/>
        <v>0</v>
      </c>
      <c r="CJ34" s="146">
        <f t="shared" si="13"/>
        <v>46204</v>
      </c>
      <c r="CK34" s="146">
        <f t="shared" si="14"/>
        <v>46217</v>
      </c>
      <c r="CR34" s="146"/>
      <c r="CS34" s="146"/>
      <c r="HB34" s="146" t="s">
        <v>39</v>
      </c>
      <c r="HC34" s="155">
        <f>'PRINT TARIFF'!S$105</f>
        <v>0</v>
      </c>
      <c r="HD34" s="144" t="s">
        <v>1220</v>
      </c>
      <c r="HE34" s="147">
        <f t="shared" si="15"/>
        <v>0</v>
      </c>
      <c r="HG34" s="146" t="s">
        <v>2041</v>
      </c>
      <c r="HH34" s="146">
        <f t="shared" si="16"/>
        <v>46204</v>
      </c>
      <c r="HI34" s="146">
        <f t="shared" si="17"/>
        <v>46217</v>
      </c>
      <c r="IR34" s="154"/>
      <c r="IS34" s="154"/>
      <c r="NI34" s="154" t="s">
        <v>39</v>
      </c>
      <c r="NJ34" s="156">
        <f>'PRINT TARIFF'!R$105</f>
        <v>0</v>
      </c>
      <c r="NK34" s="154" t="s">
        <v>1220</v>
      </c>
      <c r="NL34" s="156">
        <f t="shared" si="18"/>
        <v>0</v>
      </c>
      <c r="NO34" s="154">
        <f t="shared" si="19"/>
        <v>46204</v>
      </c>
      <c r="NP34" s="154">
        <f t="shared" si="20"/>
        <v>46217</v>
      </c>
    </row>
    <row r="35" spans="1:380" x14ac:dyDescent="0.2">
      <c r="A35" s="144">
        <v>106</v>
      </c>
      <c r="B35" s="144" t="s">
        <v>1403</v>
      </c>
      <c r="C35" s="144" t="s">
        <v>1221</v>
      </c>
      <c r="E35" s="144" t="s">
        <v>1228</v>
      </c>
      <c r="F35" s="144" t="s">
        <v>1228</v>
      </c>
      <c r="J35" s="144" t="s">
        <v>1219</v>
      </c>
      <c r="K35" s="144" t="s">
        <v>236</v>
      </c>
      <c r="L35" s="144" t="s">
        <v>236</v>
      </c>
      <c r="M35" s="144" t="s">
        <v>236</v>
      </c>
      <c r="N35" s="144" t="s">
        <v>1219</v>
      </c>
      <c r="O35" s="145">
        <f>'PRINT TARIFF'!N$106</f>
        <v>21</v>
      </c>
      <c r="AF35" s="144" t="s">
        <v>39</v>
      </c>
      <c r="AG35" s="155">
        <f>'PRINT TARIFF'!I$106</f>
        <v>22</v>
      </c>
      <c r="AH35" s="144" t="s">
        <v>1220</v>
      </c>
      <c r="AI35" s="144">
        <v>0</v>
      </c>
      <c r="AJ35" s="144">
        <v>0</v>
      </c>
      <c r="AK35" s="155">
        <f>'PRINT TARIFF'!K$106</f>
        <v>22</v>
      </c>
      <c r="AL35" s="144">
        <v>0</v>
      </c>
      <c r="AM35" s="144">
        <v>0</v>
      </c>
      <c r="AN35" s="146">
        <f>'PRINT TARIFF'!AF45</f>
        <v>46204</v>
      </c>
      <c r="AO35" s="146">
        <f>'PRINT TARIFF'!AG45</f>
        <v>46217</v>
      </c>
      <c r="AP35" s="146" t="s">
        <v>39</v>
      </c>
      <c r="AQ35" s="155">
        <f>'PRINT TARIFF'!U$106</f>
        <v>0</v>
      </c>
      <c r="AR35" s="144" t="s">
        <v>2263</v>
      </c>
      <c r="AS35" s="155">
        <f t="shared" si="0"/>
        <v>0</v>
      </c>
      <c r="AT35" s="146"/>
      <c r="AU35" s="146" t="s">
        <v>2262</v>
      </c>
      <c r="AV35" s="146">
        <f t="shared" si="1"/>
        <v>46204</v>
      </c>
      <c r="AW35" s="146">
        <f t="shared" si="2"/>
        <v>46217</v>
      </c>
      <c r="AX35" s="146"/>
      <c r="AY35" s="156"/>
      <c r="BA35" s="147"/>
      <c r="BC35" s="146"/>
      <c r="BD35" s="146"/>
      <c r="BE35" s="146"/>
      <c r="BF35" s="144" t="s">
        <v>39</v>
      </c>
      <c r="BG35" s="144">
        <f>'PRINT TARIFF'!$O$106</f>
        <v>0</v>
      </c>
      <c r="BH35" s="144" t="s">
        <v>1220</v>
      </c>
      <c r="BI35" s="144">
        <f t="shared" si="3"/>
        <v>0</v>
      </c>
      <c r="BJ35" s="146"/>
      <c r="BK35" s="146" t="s">
        <v>2260</v>
      </c>
      <c r="BL35" s="146">
        <f t="shared" si="4"/>
        <v>46204</v>
      </c>
      <c r="BM35" s="146">
        <f t="shared" si="5"/>
        <v>46217</v>
      </c>
      <c r="BN35" s="146" t="s">
        <v>39</v>
      </c>
      <c r="BO35" s="144">
        <f>'PRINT TARIFF'!$T$106</f>
        <v>7</v>
      </c>
      <c r="BP35" s="146" t="s">
        <v>1220</v>
      </c>
      <c r="BQ35" s="144">
        <f t="shared" si="6"/>
        <v>7</v>
      </c>
      <c r="BR35" s="146"/>
      <c r="BS35" s="146" t="s">
        <v>2258</v>
      </c>
      <c r="BT35" s="146">
        <f t="shared" si="7"/>
        <v>46204</v>
      </c>
      <c r="BU35" s="146">
        <f t="shared" si="8"/>
        <v>46217</v>
      </c>
      <c r="BV35" s="146" t="s">
        <v>39</v>
      </c>
      <c r="BW35" s="155">
        <f>'PRINT TARIFF'!Q$106</f>
        <v>20</v>
      </c>
      <c r="BX35" s="144" t="s">
        <v>1220</v>
      </c>
      <c r="BY35" s="144">
        <f t="shared" si="9"/>
        <v>20</v>
      </c>
      <c r="BZ35" s="146"/>
      <c r="CA35" s="146"/>
      <c r="CB35" s="146">
        <f t="shared" si="10"/>
        <v>46204</v>
      </c>
      <c r="CC35" s="146">
        <f t="shared" si="11"/>
        <v>46217</v>
      </c>
      <c r="CD35" s="144" t="s">
        <v>39</v>
      </c>
      <c r="CE35" s="155">
        <f>'PRINT TARIFF'!P$106</f>
        <v>0</v>
      </c>
      <c r="CF35" s="144" t="s">
        <v>1220</v>
      </c>
      <c r="CG35" s="147">
        <f t="shared" si="21"/>
        <v>0</v>
      </c>
      <c r="CJ35" s="146">
        <f t="shared" si="13"/>
        <v>46204</v>
      </c>
      <c r="CK35" s="146">
        <f t="shared" si="14"/>
        <v>46217</v>
      </c>
      <c r="CR35" s="146"/>
      <c r="CS35" s="146"/>
      <c r="HB35" s="146" t="s">
        <v>39</v>
      </c>
      <c r="HC35" s="155">
        <f>'PRINT TARIFF'!S$106</f>
        <v>0</v>
      </c>
      <c r="HD35" s="144" t="s">
        <v>1220</v>
      </c>
      <c r="HE35" s="147">
        <f t="shared" si="15"/>
        <v>0</v>
      </c>
      <c r="HG35" s="146" t="s">
        <v>2041</v>
      </c>
      <c r="HH35" s="146">
        <f t="shared" si="16"/>
        <v>46204</v>
      </c>
      <c r="HI35" s="146">
        <f t="shared" si="17"/>
        <v>46217</v>
      </c>
      <c r="IR35" s="154"/>
      <c r="IS35" s="154"/>
      <c r="NI35" s="154" t="s">
        <v>39</v>
      </c>
      <c r="NJ35" s="156">
        <f>'PRINT TARIFF'!R$106</f>
        <v>0</v>
      </c>
      <c r="NK35" s="154" t="s">
        <v>1220</v>
      </c>
      <c r="NL35" s="156">
        <f t="shared" si="18"/>
        <v>0</v>
      </c>
      <c r="NO35" s="154">
        <f t="shared" si="19"/>
        <v>46204</v>
      </c>
      <c r="NP35" s="154">
        <f t="shared" si="20"/>
        <v>46217</v>
      </c>
    </row>
    <row r="36" spans="1:380" x14ac:dyDescent="0.2">
      <c r="A36" s="144">
        <v>107</v>
      </c>
      <c r="B36" s="144" t="s">
        <v>1403</v>
      </c>
      <c r="C36" s="144" t="s">
        <v>1221</v>
      </c>
      <c r="E36" s="144" t="s">
        <v>1228</v>
      </c>
      <c r="F36" s="144" t="s">
        <v>1228</v>
      </c>
      <c r="J36" s="144" t="s">
        <v>1219</v>
      </c>
      <c r="K36" s="144" t="s">
        <v>237</v>
      </c>
      <c r="L36" s="144" t="s">
        <v>237</v>
      </c>
      <c r="M36" s="144" t="s">
        <v>237</v>
      </c>
      <c r="N36" s="144" t="s">
        <v>1219</v>
      </c>
      <c r="O36" s="145">
        <f>'PRINT TARIFF'!N$107</f>
        <v>20</v>
      </c>
      <c r="AF36" s="144" t="s">
        <v>39</v>
      </c>
      <c r="AG36" s="155">
        <f>'PRINT TARIFF'!I$107</f>
        <v>21</v>
      </c>
      <c r="AH36" s="144" t="s">
        <v>1220</v>
      </c>
      <c r="AI36" s="144">
        <v>0</v>
      </c>
      <c r="AJ36" s="144">
        <v>0</v>
      </c>
      <c r="AK36" s="155">
        <f>'PRINT TARIFF'!K$107</f>
        <v>21</v>
      </c>
      <c r="AL36" s="144">
        <v>0</v>
      </c>
      <c r="AM36" s="144">
        <v>0</v>
      </c>
      <c r="AN36" s="146">
        <f>'PRINT TARIFF'!AF46</f>
        <v>46204</v>
      </c>
      <c r="AO36" s="146">
        <f>'PRINT TARIFF'!AG46</f>
        <v>46217</v>
      </c>
      <c r="AP36" s="146" t="s">
        <v>39</v>
      </c>
      <c r="AQ36" s="155">
        <f>'PRINT TARIFF'!U$107</f>
        <v>0</v>
      </c>
      <c r="AR36" s="144" t="s">
        <v>2263</v>
      </c>
      <c r="AS36" s="155">
        <f t="shared" si="0"/>
        <v>0</v>
      </c>
      <c r="AT36" s="146"/>
      <c r="AU36" s="146" t="s">
        <v>2262</v>
      </c>
      <c r="AV36" s="146">
        <f t="shared" si="1"/>
        <v>46204</v>
      </c>
      <c r="AW36" s="146">
        <f t="shared" si="2"/>
        <v>46217</v>
      </c>
      <c r="AX36" s="146"/>
      <c r="AY36" s="156"/>
      <c r="BA36" s="147"/>
      <c r="BC36" s="146"/>
      <c r="BD36" s="146"/>
      <c r="BE36" s="146"/>
      <c r="BF36" s="144" t="s">
        <v>39</v>
      </c>
      <c r="BG36" s="144">
        <f>'PRINT TARIFF'!$O$107</f>
        <v>0</v>
      </c>
      <c r="BH36" s="144" t="s">
        <v>1220</v>
      </c>
      <c r="BI36" s="144">
        <f t="shared" si="3"/>
        <v>0</v>
      </c>
      <c r="BJ36" s="146"/>
      <c r="BK36" s="146" t="s">
        <v>2260</v>
      </c>
      <c r="BL36" s="146">
        <f t="shared" si="4"/>
        <v>46204</v>
      </c>
      <c r="BM36" s="146">
        <f t="shared" si="5"/>
        <v>46217</v>
      </c>
      <c r="BN36" s="146" t="s">
        <v>39</v>
      </c>
      <c r="BO36" s="144">
        <f>'PRINT TARIFF'!$T$107</f>
        <v>7</v>
      </c>
      <c r="BP36" s="146" t="s">
        <v>1220</v>
      </c>
      <c r="BQ36" s="144">
        <f t="shared" si="6"/>
        <v>7</v>
      </c>
      <c r="BR36" s="146"/>
      <c r="BS36" s="146" t="s">
        <v>2258</v>
      </c>
      <c r="BT36" s="146">
        <f t="shared" si="7"/>
        <v>46204</v>
      </c>
      <c r="BU36" s="146">
        <f t="shared" si="8"/>
        <v>46217</v>
      </c>
      <c r="BV36" s="146" t="s">
        <v>39</v>
      </c>
      <c r="BW36" s="155">
        <f>'PRINT TARIFF'!Q$107</f>
        <v>20</v>
      </c>
      <c r="BX36" s="144" t="s">
        <v>1220</v>
      </c>
      <c r="BY36" s="144">
        <f t="shared" si="9"/>
        <v>20</v>
      </c>
      <c r="BZ36" s="146"/>
      <c r="CA36" s="146"/>
      <c r="CB36" s="146">
        <f t="shared" si="10"/>
        <v>46204</v>
      </c>
      <c r="CC36" s="146">
        <f t="shared" si="11"/>
        <v>46217</v>
      </c>
      <c r="CD36" s="144" t="s">
        <v>39</v>
      </c>
      <c r="CE36" s="155">
        <f>'PRINT TARIFF'!P$107</f>
        <v>0</v>
      </c>
      <c r="CF36" s="144" t="s">
        <v>1220</v>
      </c>
      <c r="CG36" s="147">
        <f t="shared" si="21"/>
        <v>0</v>
      </c>
      <c r="CJ36" s="146">
        <f t="shared" si="13"/>
        <v>46204</v>
      </c>
      <c r="CK36" s="146">
        <f t="shared" si="14"/>
        <v>46217</v>
      </c>
      <c r="CR36" s="146"/>
      <c r="CS36" s="146"/>
      <c r="HB36" s="146" t="s">
        <v>39</v>
      </c>
      <c r="HC36" s="155">
        <f>'PRINT TARIFF'!S$107</f>
        <v>0</v>
      </c>
      <c r="HD36" s="144" t="s">
        <v>1220</v>
      </c>
      <c r="HE36" s="147">
        <f t="shared" si="15"/>
        <v>0</v>
      </c>
      <c r="HG36" s="146" t="s">
        <v>2041</v>
      </c>
      <c r="HH36" s="146">
        <f t="shared" si="16"/>
        <v>46204</v>
      </c>
      <c r="HI36" s="146">
        <f t="shared" si="17"/>
        <v>46217</v>
      </c>
      <c r="IR36" s="154"/>
      <c r="IS36" s="154"/>
      <c r="NI36" s="154" t="s">
        <v>39</v>
      </c>
      <c r="NJ36" s="156">
        <f>'PRINT TARIFF'!R$107</f>
        <v>0</v>
      </c>
      <c r="NK36" s="154" t="s">
        <v>1220</v>
      </c>
      <c r="NL36" s="156">
        <f t="shared" si="18"/>
        <v>0</v>
      </c>
      <c r="NO36" s="154">
        <f t="shared" si="19"/>
        <v>46204</v>
      </c>
      <c r="NP36" s="154">
        <f t="shared" si="20"/>
        <v>46217</v>
      </c>
    </row>
    <row r="37" spans="1:380" x14ac:dyDescent="0.2">
      <c r="A37" s="144">
        <v>108</v>
      </c>
      <c r="B37" s="144" t="s">
        <v>1403</v>
      </c>
      <c r="C37" s="144" t="s">
        <v>1221</v>
      </c>
      <c r="E37" s="144" t="s">
        <v>1228</v>
      </c>
      <c r="F37" s="144" t="s">
        <v>1228</v>
      </c>
      <c r="J37" s="144" t="s">
        <v>1219</v>
      </c>
      <c r="K37" s="144" t="s">
        <v>238</v>
      </c>
      <c r="L37" s="144" t="s">
        <v>238</v>
      </c>
      <c r="M37" s="144" t="s">
        <v>238</v>
      </c>
      <c r="N37" s="144" t="s">
        <v>1219</v>
      </c>
      <c r="O37" s="158" t="str">
        <f>'PRINT TARIFF'!N$108</f>
        <v>17</v>
      </c>
      <c r="AF37" s="144" t="s">
        <v>39</v>
      </c>
      <c r="AG37" s="155">
        <f>'PRINT TARIFF'!I$108</f>
        <v>22</v>
      </c>
      <c r="AH37" s="144" t="s">
        <v>1220</v>
      </c>
      <c r="AI37" s="144">
        <v>0</v>
      </c>
      <c r="AJ37" s="144">
        <v>0</v>
      </c>
      <c r="AK37" s="155">
        <f>'PRINT TARIFF'!K$108</f>
        <v>22</v>
      </c>
      <c r="AL37" s="144">
        <v>0</v>
      </c>
      <c r="AM37" s="144">
        <v>0</v>
      </c>
      <c r="AN37" s="146">
        <f>'PRINT TARIFF'!AF47</f>
        <v>46204</v>
      </c>
      <c r="AO37" s="146">
        <f>'PRINT TARIFF'!AG47</f>
        <v>46217</v>
      </c>
      <c r="AP37" s="146" t="s">
        <v>39</v>
      </c>
      <c r="AQ37" s="155">
        <f>'PRINT TARIFF'!U$108</f>
        <v>0</v>
      </c>
      <c r="AR37" s="144" t="s">
        <v>2263</v>
      </c>
      <c r="AS37" s="155">
        <f t="shared" si="0"/>
        <v>0</v>
      </c>
      <c r="AT37" s="146"/>
      <c r="AU37" s="146" t="s">
        <v>2262</v>
      </c>
      <c r="AV37" s="146">
        <f t="shared" si="1"/>
        <v>46204</v>
      </c>
      <c r="AW37" s="146">
        <f t="shared" si="2"/>
        <v>46217</v>
      </c>
      <c r="AX37" s="146"/>
      <c r="AY37" s="156"/>
      <c r="BA37" s="147"/>
      <c r="BC37" s="146"/>
      <c r="BD37" s="146"/>
      <c r="BE37" s="146"/>
      <c r="BF37" s="144" t="s">
        <v>39</v>
      </c>
      <c r="BG37" s="144">
        <f>'PRINT TARIFF'!$O$108</f>
        <v>0</v>
      </c>
      <c r="BH37" s="144" t="s">
        <v>1220</v>
      </c>
      <c r="BI37" s="144">
        <f t="shared" si="3"/>
        <v>0</v>
      </c>
      <c r="BJ37" s="146"/>
      <c r="BK37" s="146" t="s">
        <v>2260</v>
      </c>
      <c r="BL37" s="146">
        <f t="shared" si="4"/>
        <v>46204</v>
      </c>
      <c r="BM37" s="146">
        <f t="shared" si="5"/>
        <v>46217</v>
      </c>
      <c r="BN37" s="146" t="s">
        <v>39</v>
      </c>
      <c r="BO37" s="144">
        <f>'PRINT TARIFF'!$T$108</f>
        <v>7</v>
      </c>
      <c r="BP37" s="146" t="s">
        <v>1220</v>
      </c>
      <c r="BQ37" s="144">
        <f t="shared" si="6"/>
        <v>7</v>
      </c>
      <c r="BR37" s="146"/>
      <c r="BS37" s="146" t="s">
        <v>2258</v>
      </c>
      <c r="BT37" s="146">
        <f t="shared" si="7"/>
        <v>46204</v>
      </c>
      <c r="BU37" s="146">
        <f t="shared" si="8"/>
        <v>46217</v>
      </c>
      <c r="BV37" s="146" t="s">
        <v>39</v>
      </c>
      <c r="BW37" s="155">
        <f>'PRINT TARIFF'!Q$108</f>
        <v>20</v>
      </c>
      <c r="BX37" s="144" t="s">
        <v>1220</v>
      </c>
      <c r="BY37" s="144">
        <f t="shared" si="9"/>
        <v>20</v>
      </c>
      <c r="BZ37" s="146"/>
      <c r="CA37" s="146"/>
      <c r="CB37" s="146">
        <f t="shared" si="10"/>
        <v>46204</v>
      </c>
      <c r="CC37" s="146">
        <f t="shared" si="11"/>
        <v>46217</v>
      </c>
      <c r="CD37" s="144" t="s">
        <v>39</v>
      </c>
      <c r="CE37" s="155">
        <f>'PRINT TARIFF'!P$108</f>
        <v>0</v>
      </c>
      <c r="CF37" s="144" t="s">
        <v>1220</v>
      </c>
      <c r="CG37" s="147">
        <f t="shared" si="21"/>
        <v>0</v>
      </c>
      <c r="CJ37" s="146">
        <f t="shared" si="13"/>
        <v>46204</v>
      </c>
      <c r="CK37" s="146">
        <f t="shared" si="14"/>
        <v>46217</v>
      </c>
      <c r="CR37" s="146"/>
      <c r="CS37" s="146"/>
      <c r="HB37" s="146" t="s">
        <v>39</v>
      </c>
      <c r="HC37" s="155">
        <f>'PRINT TARIFF'!S$108</f>
        <v>0</v>
      </c>
      <c r="HD37" s="144" t="s">
        <v>1220</v>
      </c>
      <c r="HE37" s="147">
        <f t="shared" si="15"/>
        <v>0</v>
      </c>
      <c r="HG37" s="146" t="s">
        <v>2041</v>
      </c>
      <c r="HH37" s="146">
        <f t="shared" si="16"/>
        <v>46204</v>
      </c>
      <c r="HI37" s="146">
        <f t="shared" si="17"/>
        <v>46217</v>
      </c>
      <c r="IR37" s="154"/>
      <c r="IS37" s="154"/>
      <c r="NI37" s="154" t="s">
        <v>39</v>
      </c>
      <c r="NJ37" s="156">
        <f>'PRINT TARIFF'!R$108</f>
        <v>0</v>
      </c>
      <c r="NK37" s="154" t="s">
        <v>1220</v>
      </c>
      <c r="NL37" s="156">
        <f t="shared" si="18"/>
        <v>0</v>
      </c>
      <c r="NO37" s="154">
        <f t="shared" si="19"/>
        <v>46204</v>
      </c>
      <c r="NP37" s="154">
        <f t="shared" si="20"/>
        <v>46217</v>
      </c>
    </row>
    <row r="38" spans="1:380" x14ac:dyDescent="0.2">
      <c r="A38" s="144">
        <v>109</v>
      </c>
      <c r="B38" s="144" t="s">
        <v>1403</v>
      </c>
      <c r="C38" s="144" t="s">
        <v>1221</v>
      </c>
      <c r="E38" s="144" t="s">
        <v>1228</v>
      </c>
      <c r="F38" s="144" t="s">
        <v>1228</v>
      </c>
      <c r="J38" s="144" t="s">
        <v>1219</v>
      </c>
      <c r="K38" s="144" t="s">
        <v>239</v>
      </c>
      <c r="L38" s="144" t="s">
        <v>239</v>
      </c>
      <c r="M38" s="144" t="s">
        <v>239</v>
      </c>
      <c r="N38" s="144" t="s">
        <v>1219</v>
      </c>
      <c r="O38" s="158" t="str">
        <f>'PRINT TARIFF'!N$109</f>
        <v>14/16</v>
      </c>
      <c r="AF38" s="144" t="s">
        <v>39</v>
      </c>
      <c r="AG38" s="155">
        <f>'PRINT TARIFF'!I$109</f>
        <v>22</v>
      </c>
      <c r="AH38" s="144" t="s">
        <v>1220</v>
      </c>
      <c r="AI38" s="144">
        <v>0</v>
      </c>
      <c r="AJ38" s="144">
        <v>0</v>
      </c>
      <c r="AK38" s="155">
        <f>'PRINT TARIFF'!K$109</f>
        <v>22</v>
      </c>
      <c r="AL38" s="144">
        <v>0</v>
      </c>
      <c r="AM38" s="144">
        <v>0</v>
      </c>
      <c r="AN38" s="146">
        <f>'PRINT TARIFF'!AF48</f>
        <v>46204</v>
      </c>
      <c r="AO38" s="146">
        <f>'PRINT TARIFF'!AG48</f>
        <v>46217</v>
      </c>
      <c r="AP38" s="146" t="s">
        <v>39</v>
      </c>
      <c r="AQ38" s="155">
        <f>'PRINT TARIFF'!U$109</f>
        <v>0</v>
      </c>
      <c r="AR38" s="144" t="s">
        <v>2263</v>
      </c>
      <c r="AS38" s="155">
        <f t="shared" si="0"/>
        <v>0</v>
      </c>
      <c r="AT38" s="146"/>
      <c r="AU38" s="146" t="s">
        <v>2262</v>
      </c>
      <c r="AV38" s="146">
        <f t="shared" si="1"/>
        <v>46204</v>
      </c>
      <c r="AW38" s="146">
        <f t="shared" si="2"/>
        <v>46217</v>
      </c>
      <c r="AX38" s="146"/>
      <c r="AY38" s="156"/>
      <c r="BA38" s="147"/>
      <c r="BC38" s="146"/>
      <c r="BD38" s="146"/>
      <c r="BE38" s="146"/>
      <c r="BF38" s="144" t="s">
        <v>39</v>
      </c>
      <c r="BG38" s="144">
        <f>'PRINT TARIFF'!$O$109</f>
        <v>0</v>
      </c>
      <c r="BH38" s="144" t="s">
        <v>1220</v>
      </c>
      <c r="BI38" s="144">
        <f t="shared" si="3"/>
        <v>0</v>
      </c>
      <c r="BJ38" s="146"/>
      <c r="BK38" s="146" t="s">
        <v>2260</v>
      </c>
      <c r="BL38" s="146">
        <f t="shared" si="4"/>
        <v>46204</v>
      </c>
      <c r="BM38" s="146">
        <f t="shared" si="5"/>
        <v>46217</v>
      </c>
      <c r="BN38" s="146" t="s">
        <v>39</v>
      </c>
      <c r="BO38" s="144">
        <f>'PRINT TARIFF'!$T$109</f>
        <v>7</v>
      </c>
      <c r="BP38" s="146" t="s">
        <v>1220</v>
      </c>
      <c r="BQ38" s="144">
        <f t="shared" si="6"/>
        <v>7</v>
      </c>
      <c r="BR38" s="146"/>
      <c r="BS38" s="146" t="s">
        <v>2258</v>
      </c>
      <c r="BT38" s="146">
        <f t="shared" si="7"/>
        <v>46204</v>
      </c>
      <c r="BU38" s="146">
        <f t="shared" si="8"/>
        <v>46217</v>
      </c>
      <c r="BV38" s="146" t="s">
        <v>39</v>
      </c>
      <c r="BW38" s="155">
        <f>'PRINT TARIFF'!Q$109</f>
        <v>20</v>
      </c>
      <c r="BX38" s="144" t="s">
        <v>1220</v>
      </c>
      <c r="BY38" s="144">
        <f t="shared" si="9"/>
        <v>20</v>
      </c>
      <c r="BZ38" s="146"/>
      <c r="CA38" s="146"/>
      <c r="CB38" s="146">
        <f t="shared" si="10"/>
        <v>46204</v>
      </c>
      <c r="CC38" s="146">
        <f t="shared" si="11"/>
        <v>46217</v>
      </c>
      <c r="CD38" s="144" t="s">
        <v>39</v>
      </c>
      <c r="CE38" s="155">
        <f>'PRINT TARIFF'!P$109</f>
        <v>0</v>
      </c>
      <c r="CF38" s="144" t="s">
        <v>1220</v>
      </c>
      <c r="CG38" s="147">
        <f t="shared" si="21"/>
        <v>0</v>
      </c>
      <c r="CJ38" s="146">
        <f t="shared" si="13"/>
        <v>46204</v>
      </c>
      <c r="CK38" s="146">
        <f t="shared" si="14"/>
        <v>46217</v>
      </c>
      <c r="CR38" s="146"/>
      <c r="CS38" s="146"/>
      <c r="HB38" s="146" t="s">
        <v>39</v>
      </c>
      <c r="HC38" s="155">
        <f>'PRINT TARIFF'!S$109</f>
        <v>0</v>
      </c>
      <c r="HD38" s="144" t="s">
        <v>1220</v>
      </c>
      <c r="HE38" s="147">
        <f t="shared" si="15"/>
        <v>0</v>
      </c>
      <c r="HG38" s="146" t="s">
        <v>2041</v>
      </c>
      <c r="HH38" s="146">
        <f t="shared" si="16"/>
        <v>46204</v>
      </c>
      <c r="HI38" s="146">
        <f t="shared" si="17"/>
        <v>46217</v>
      </c>
      <c r="IR38" s="154"/>
      <c r="IS38" s="154"/>
      <c r="NI38" s="154" t="s">
        <v>39</v>
      </c>
      <c r="NJ38" s="156">
        <f>'PRINT TARIFF'!R$109</f>
        <v>0</v>
      </c>
      <c r="NK38" s="154" t="s">
        <v>1220</v>
      </c>
      <c r="NL38" s="156">
        <f t="shared" si="18"/>
        <v>0</v>
      </c>
      <c r="NO38" s="154">
        <f t="shared" si="19"/>
        <v>46204</v>
      </c>
      <c r="NP38" s="154">
        <f t="shared" si="20"/>
        <v>46217</v>
      </c>
    </row>
    <row r="39" spans="1:380" x14ac:dyDescent="0.2">
      <c r="A39" s="144">
        <v>115</v>
      </c>
      <c r="B39" s="144" t="s">
        <v>1403</v>
      </c>
      <c r="C39" s="144" t="s">
        <v>1221</v>
      </c>
      <c r="D39" s="144" t="s">
        <v>515</v>
      </c>
      <c r="E39" s="144" t="s">
        <v>259</v>
      </c>
      <c r="F39" s="144" t="s">
        <v>259</v>
      </c>
      <c r="J39" s="144" t="s">
        <v>1219</v>
      </c>
      <c r="K39" s="144" t="s">
        <v>235</v>
      </c>
      <c r="L39" s="144" t="s">
        <v>235</v>
      </c>
      <c r="M39" s="144" t="s">
        <v>235</v>
      </c>
      <c r="N39" s="144" t="s">
        <v>1219</v>
      </c>
      <c r="O39" s="145">
        <f>'PRINT TARIFF'!N$115</f>
        <v>29</v>
      </c>
      <c r="AF39" s="144" t="s">
        <v>39</v>
      </c>
      <c r="AG39" s="155">
        <f>'PRINT TARIFF'!I$115</f>
        <v>73</v>
      </c>
      <c r="AH39" s="144" t="s">
        <v>1220</v>
      </c>
      <c r="AI39" s="144">
        <v>0</v>
      </c>
      <c r="AJ39" s="144">
        <v>0</v>
      </c>
      <c r="AK39" s="155">
        <f>'PRINT TARIFF'!K$115</f>
        <v>123</v>
      </c>
      <c r="AL39" s="144">
        <v>0</v>
      </c>
      <c r="AM39" s="144">
        <v>0</v>
      </c>
      <c r="AN39" s="146">
        <f>'PRINT TARIFF'!AF61</f>
        <v>46204</v>
      </c>
      <c r="AO39" s="146">
        <f>'PRINT TARIFF'!AG61</f>
        <v>46217</v>
      </c>
      <c r="AP39" s="146" t="s">
        <v>39</v>
      </c>
      <c r="AQ39" s="155">
        <f>'PRINT TARIFF'!U$115</f>
        <v>10</v>
      </c>
      <c r="AR39" s="144" t="s">
        <v>2263</v>
      </c>
      <c r="AS39" s="155">
        <f t="shared" si="0"/>
        <v>10</v>
      </c>
      <c r="AT39" s="146"/>
      <c r="AU39" s="146" t="s">
        <v>2262</v>
      </c>
      <c r="AV39" s="146">
        <f t="shared" si="1"/>
        <v>46204</v>
      </c>
      <c r="AW39" s="146">
        <f t="shared" si="2"/>
        <v>46217</v>
      </c>
      <c r="AX39" s="146"/>
      <c r="AY39" s="156"/>
      <c r="BA39" s="147"/>
      <c r="BC39" s="146"/>
      <c r="BD39" s="146"/>
      <c r="BE39" s="146"/>
      <c r="BF39" s="144" t="s">
        <v>39</v>
      </c>
      <c r="BG39" s="144">
        <f>'PRINT TARIFF'!$O$115</f>
        <v>0</v>
      </c>
      <c r="BH39" s="144" t="s">
        <v>1220</v>
      </c>
      <c r="BI39" s="144">
        <f t="shared" si="3"/>
        <v>0</v>
      </c>
      <c r="BJ39" s="146"/>
      <c r="BK39" s="146" t="s">
        <v>2260</v>
      </c>
      <c r="BL39" s="146">
        <f t="shared" si="4"/>
        <v>46204</v>
      </c>
      <c r="BM39" s="146">
        <f t="shared" si="5"/>
        <v>46217</v>
      </c>
      <c r="BN39" s="146" t="s">
        <v>39</v>
      </c>
      <c r="BO39" s="144">
        <f>'PRINT TARIFF'!$T$115</f>
        <v>7</v>
      </c>
      <c r="BP39" s="146" t="s">
        <v>1220</v>
      </c>
      <c r="BQ39" s="144">
        <f t="shared" si="6"/>
        <v>7</v>
      </c>
      <c r="BR39" s="146"/>
      <c r="BS39" s="146" t="s">
        <v>2258</v>
      </c>
      <c r="BT39" s="146">
        <f t="shared" si="7"/>
        <v>46204</v>
      </c>
      <c r="BU39" s="146">
        <f t="shared" si="8"/>
        <v>46217</v>
      </c>
      <c r="BV39" s="146" t="s">
        <v>39</v>
      </c>
      <c r="BW39" s="155">
        <f>'PRINT TARIFF'!Q$115</f>
        <v>20</v>
      </c>
      <c r="BX39" s="144" t="s">
        <v>1220</v>
      </c>
      <c r="BY39" s="144">
        <f t="shared" si="9"/>
        <v>20</v>
      </c>
      <c r="BZ39" s="146"/>
      <c r="CA39" s="146"/>
      <c r="CB39" s="146">
        <f t="shared" si="10"/>
        <v>46204</v>
      </c>
      <c r="CC39" s="146">
        <f t="shared" si="11"/>
        <v>46217</v>
      </c>
      <c r="CD39" s="144" t="s">
        <v>39</v>
      </c>
      <c r="CE39" s="155">
        <f>'PRINT TARIFF'!P$115</f>
        <v>0</v>
      </c>
      <c r="CF39" s="144" t="s">
        <v>1220</v>
      </c>
      <c r="CG39" s="147">
        <f t="shared" si="21"/>
        <v>0</v>
      </c>
      <c r="CJ39" s="146">
        <f t="shared" si="13"/>
        <v>46204</v>
      </c>
      <c r="CK39" s="146">
        <f t="shared" si="14"/>
        <v>46217</v>
      </c>
      <c r="CR39" s="146"/>
      <c r="CS39" s="146"/>
      <c r="HB39" s="146" t="s">
        <v>39</v>
      </c>
      <c r="HC39" s="155">
        <f>'PRINT TARIFF'!S$115</f>
        <v>0</v>
      </c>
      <c r="HD39" s="144" t="s">
        <v>1220</v>
      </c>
      <c r="HE39" s="147">
        <f t="shared" si="15"/>
        <v>0</v>
      </c>
      <c r="HG39" s="146" t="s">
        <v>2041</v>
      </c>
      <c r="HH39" s="146">
        <f t="shared" si="16"/>
        <v>46204</v>
      </c>
      <c r="HI39" s="146">
        <f t="shared" si="17"/>
        <v>46217</v>
      </c>
      <c r="IR39" s="154"/>
      <c r="IS39" s="154"/>
      <c r="NI39" s="154" t="s">
        <v>39</v>
      </c>
      <c r="NJ39" s="156">
        <f>'PRINT TARIFF'!R$115</f>
        <v>0</v>
      </c>
      <c r="NK39" s="154" t="s">
        <v>1220</v>
      </c>
      <c r="NL39" s="156">
        <f t="shared" si="18"/>
        <v>0</v>
      </c>
      <c r="NO39" s="154">
        <f t="shared" si="19"/>
        <v>46204</v>
      </c>
      <c r="NP39" s="154">
        <f t="shared" si="20"/>
        <v>46217</v>
      </c>
    </row>
    <row r="40" spans="1:380" x14ac:dyDescent="0.2">
      <c r="A40" s="144">
        <v>116</v>
      </c>
      <c r="B40" s="144" t="s">
        <v>1403</v>
      </c>
      <c r="C40" s="144" t="s">
        <v>1221</v>
      </c>
      <c r="D40" s="144" t="s">
        <v>515</v>
      </c>
      <c r="E40" s="144" t="s">
        <v>259</v>
      </c>
      <c r="F40" s="144" t="s">
        <v>259</v>
      </c>
      <c r="J40" s="144" t="s">
        <v>1219</v>
      </c>
      <c r="K40" s="144" t="s">
        <v>236</v>
      </c>
      <c r="L40" s="144" t="s">
        <v>236</v>
      </c>
      <c r="M40" s="144" t="s">
        <v>236</v>
      </c>
      <c r="N40" s="144" t="s">
        <v>1219</v>
      </c>
      <c r="O40" s="145">
        <f>'PRINT TARIFF'!N$116</f>
        <v>23</v>
      </c>
      <c r="AF40" s="144" t="s">
        <v>39</v>
      </c>
      <c r="AG40" s="155">
        <f>'PRINT TARIFF'!I$116</f>
        <v>73</v>
      </c>
      <c r="AH40" s="144" t="s">
        <v>1220</v>
      </c>
      <c r="AI40" s="144">
        <v>0</v>
      </c>
      <c r="AJ40" s="144">
        <v>0</v>
      </c>
      <c r="AK40" s="155">
        <f>'PRINT TARIFF'!K$116</f>
        <v>128</v>
      </c>
      <c r="AL40" s="144">
        <v>0</v>
      </c>
      <c r="AM40" s="144">
        <v>0</v>
      </c>
      <c r="AN40" s="146">
        <f>'PRINT TARIFF'!AF62</f>
        <v>46204</v>
      </c>
      <c r="AO40" s="146">
        <f>'PRINT TARIFF'!AG62</f>
        <v>46217</v>
      </c>
      <c r="AP40" s="146" t="s">
        <v>39</v>
      </c>
      <c r="AQ40" s="155">
        <f>'PRINT TARIFF'!U$116</f>
        <v>10</v>
      </c>
      <c r="AR40" s="144" t="s">
        <v>2263</v>
      </c>
      <c r="AS40" s="155">
        <f t="shared" si="0"/>
        <v>10</v>
      </c>
      <c r="AT40" s="146"/>
      <c r="AU40" s="146" t="s">
        <v>2262</v>
      </c>
      <c r="AV40" s="146">
        <f t="shared" si="1"/>
        <v>46204</v>
      </c>
      <c r="AW40" s="146">
        <f t="shared" si="2"/>
        <v>46217</v>
      </c>
      <c r="AX40" s="146"/>
      <c r="AY40" s="156"/>
      <c r="BA40" s="147"/>
      <c r="BC40" s="146"/>
      <c r="BD40" s="146"/>
      <c r="BE40" s="146"/>
      <c r="BF40" s="144" t="s">
        <v>39</v>
      </c>
      <c r="BG40" s="144">
        <f>'PRINT TARIFF'!$O$116</f>
        <v>0</v>
      </c>
      <c r="BH40" s="144" t="s">
        <v>1220</v>
      </c>
      <c r="BI40" s="144">
        <f t="shared" si="3"/>
        <v>0</v>
      </c>
      <c r="BJ40" s="146"/>
      <c r="BK40" s="146" t="s">
        <v>2260</v>
      </c>
      <c r="BL40" s="146">
        <f t="shared" si="4"/>
        <v>46204</v>
      </c>
      <c r="BM40" s="146">
        <f t="shared" si="5"/>
        <v>46217</v>
      </c>
      <c r="BN40" s="146" t="s">
        <v>39</v>
      </c>
      <c r="BO40" s="144">
        <f>'PRINT TARIFF'!$T$116</f>
        <v>7</v>
      </c>
      <c r="BP40" s="146" t="s">
        <v>1220</v>
      </c>
      <c r="BQ40" s="144">
        <f t="shared" si="6"/>
        <v>7</v>
      </c>
      <c r="BR40" s="146"/>
      <c r="BS40" s="146" t="s">
        <v>2258</v>
      </c>
      <c r="BT40" s="146">
        <f t="shared" si="7"/>
        <v>46204</v>
      </c>
      <c r="BU40" s="146">
        <f t="shared" si="8"/>
        <v>46217</v>
      </c>
      <c r="BV40" s="146" t="s">
        <v>39</v>
      </c>
      <c r="BW40" s="155">
        <f>'PRINT TARIFF'!Q$116</f>
        <v>20</v>
      </c>
      <c r="BX40" s="144" t="s">
        <v>1220</v>
      </c>
      <c r="BY40" s="144">
        <f t="shared" si="9"/>
        <v>20</v>
      </c>
      <c r="BZ40" s="146"/>
      <c r="CA40" s="146"/>
      <c r="CB40" s="146">
        <f t="shared" si="10"/>
        <v>46204</v>
      </c>
      <c r="CC40" s="146">
        <f t="shared" si="11"/>
        <v>46217</v>
      </c>
      <c r="CD40" s="144" t="s">
        <v>39</v>
      </c>
      <c r="CE40" s="155">
        <f>'PRINT TARIFF'!P$116</f>
        <v>0</v>
      </c>
      <c r="CF40" s="144" t="s">
        <v>1220</v>
      </c>
      <c r="CG40" s="147">
        <f t="shared" si="21"/>
        <v>0</v>
      </c>
      <c r="CJ40" s="146">
        <f t="shared" si="13"/>
        <v>46204</v>
      </c>
      <c r="CK40" s="146">
        <f t="shared" si="14"/>
        <v>46217</v>
      </c>
      <c r="CR40" s="146"/>
      <c r="CS40" s="146"/>
      <c r="HB40" s="146" t="s">
        <v>39</v>
      </c>
      <c r="HC40" s="155">
        <f>'PRINT TARIFF'!S$116</f>
        <v>0</v>
      </c>
      <c r="HD40" s="144" t="s">
        <v>1220</v>
      </c>
      <c r="HE40" s="147">
        <f t="shared" si="15"/>
        <v>0</v>
      </c>
      <c r="HG40" s="146" t="s">
        <v>2041</v>
      </c>
      <c r="HH40" s="146">
        <f t="shared" si="16"/>
        <v>46204</v>
      </c>
      <c r="HI40" s="146">
        <f t="shared" si="17"/>
        <v>46217</v>
      </c>
      <c r="IR40" s="154"/>
      <c r="IS40" s="154"/>
      <c r="NI40" s="154" t="s">
        <v>39</v>
      </c>
      <c r="NJ40" s="156">
        <f>'PRINT TARIFF'!R$116</f>
        <v>0</v>
      </c>
      <c r="NK40" s="154" t="s">
        <v>1220</v>
      </c>
      <c r="NL40" s="156">
        <f t="shared" si="18"/>
        <v>0</v>
      </c>
      <c r="NO40" s="154">
        <f t="shared" si="19"/>
        <v>46204</v>
      </c>
      <c r="NP40" s="154">
        <f t="shared" si="20"/>
        <v>46217</v>
      </c>
    </row>
    <row r="41" spans="1:380" x14ac:dyDescent="0.2">
      <c r="A41" s="144">
        <v>117</v>
      </c>
      <c r="B41" s="144" t="s">
        <v>1403</v>
      </c>
      <c r="C41" s="144" t="s">
        <v>1221</v>
      </c>
      <c r="D41" s="144" t="s">
        <v>515</v>
      </c>
      <c r="E41" s="144" t="s">
        <v>259</v>
      </c>
      <c r="F41" s="144" t="s">
        <v>259</v>
      </c>
      <c r="J41" s="144" t="s">
        <v>1219</v>
      </c>
      <c r="K41" s="144" t="s">
        <v>237</v>
      </c>
      <c r="L41" s="144" t="s">
        <v>237</v>
      </c>
      <c r="M41" s="144" t="s">
        <v>237</v>
      </c>
      <c r="N41" s="144" t="s">
        <v>1219</v>
      </c>
      <c r="O41" s="145">
        <f>'PRINT TARIFF'!N$117</f>
        <v>24</v>
      </c>
      <c r="AF41" s="144" t="s">
        <v>39</v>
      </c>
      <c r="AG41" s="155">
        <f>'PRINT TARIFF'!I$117</f>
        <v>71</v>
      </c>
      <c r="AH41" s="144" t="s">
        <v>1220</v>
      </c>
      <c r="AI41" s="144">
        <v>0</v>
      </c>
      <c r="AJ41" s="144">
        <v>0</v>
      </c>
      <c r="AK41" s="155">
        <f>'PRINT TARIFF'!K$117</f>
        <v>140</v>
      </c>
      <c r="AL41" s="144">
        <v>0</v>
      </c>
      <c r="AM41" s="144">
        <v>0</v>
      </c>
      <c r="AN41" s="146">
        <f>'PRINT TARIFF'!AF63</f>
        <v>46204</v>
      </c>
      <c r="AO41" s="146">
        <f>'PRINT TARIFF'!AG63</f>
        <v>46217</v>
      </c>
      <c r="AP41" s="146" t="s">
        <v>39</v>
      </c>
      <c r="AQ41" s="155">
        <f>'PRINT TARIFF'!U$117</f>
        <v>10</v>
      </c>
      <c r="AR41" s="144" t="s">
        <v>2263</v>
      </c>
      <c r="AS41" s="155">
        <f t="shared" si="0"/>
        <v>10</v>
      </c>
      <c r="AT41" s="146"/>
      <c r="AU41" s="146" t="s">
        <v>2262</v>
      </c>
      <c r="AV41" s="146">
        <f t="shared" si="1"/>
        <v>46204</v>
      </c>
      <c r="AW41" s="146">
        <f t="shared" si="2"/>
        <v>46217</v>
      </c>
      <c r="AX41" s="146"/>
      <c r="AY41" s="156"/>
      <c r="BA41" s="147"/>
      <c r="BC41" s="146"/>
      <c r="BD41" s="146"/>
      <c r="BE41" s="146"/>
      <c r="BF41" s="144" t="s">
        <v>39</v>
      </c>
      <c r="BG41" s="144">
        <f>'PRINT TARIFF'!$O$117</f>
        <v>0</v>
      </c>
      <c r="BH41" s="144" t="s">
        <v>1220</v>
      </c>
      <c r="BI41" s="144">
        <f t="shared" si="3"/>
        <v>0</v>
      </c>
      <c r="BJ41" s="146"/>
      <c r="BK41" s="146" t="s">
        <v>2260</v>
      </c>
      <c r="BL41" s="146">
        <f t="shared" si="4"/>
        <v>46204</v>
      </c>
      <c r="BM41" s="146">
        <f t="shared" si="5"/>
        <v>46217</v>
      </c>
      <c r="BN41" s="146" t="s">
        <v>39</v>
      </c>
      <c r="BO41" s="144">
        <f>'PRINT TARIFF'!$T$117</f>
        <v>7</v>
      </c>
      <c r="BP41" s="146" t="s">
        <v>1220</v>
      </c>
      <c r="BQ41" s="144">
        <f t="shared" si="6"/>
        <v>7</v>
      </c>
      <c r="BR41" s="146"/>
      <c r="BS41" s="146" t="s">
        <v>2258</v>
      </c>
      <c r="BT41" s="146">
        <f t="shared" si="7"/>
        <v>46204</v>
      </c>
      <c r="BU41" s="146">
        <f t="shared" si="8"/>
        <v>46217</v>
      </c>
      <c r="BV41" s="146" t="s">
        <v>39</v>
      </c>
      <c r="BW41" s="155">
        <f>'PRINT TARIFF'!Q$117</f>
        <v>20</v>
      </c>
      <c r="BX41" s="144" t="s">
        <v>1220</v>
      </c>
      <c r="BY41" s="144">
        <f t="shared" si="9"/>
        <v>20</v>
      </c>
      <c r="BZ41" s="146"/>
      <c r="CA41" s="146"/>
      <c r="CB41" s="146">
        <f t="shared" si="10"/>
        <v>46204</v>
      </c>
      <c r="CC41" s="146">
        <f t="shared" si="11"/>
        <v>46217</v>
      </c>
      <c r="CD41" s="144" t="s">
        <v>39</v>
      </c>
      <c r="CE41" s="155">
        <f>'PRINT TARIFF'!P$117</f>
        <v>0</v>
      </c>
      <c r="CF41" s="144" t="s">
        <v>1220</v>
      </c>
      <c r="CG41" s="147">
        <f t="shared" si="21"/>
        <v>0</v>
      </c>
      <c r="CJ41" s="146">
        <f t="shared" si="13"/>
        <v>46204</v>
      </c>
      <c r="CK41" s="146">
        <f t="shared" si="14"/>
        <v>46217</v>
      </c>
      <c r="CR41" s="146"/>
      <c r="CS41" s="146"/>
      <c r="HB41" s="146" t="s">
        <v>39</v>
      </c>
      <c r="HC41" s="155">
        <f>'PRINT TARIFF'!S$117</f>
        <v>0</v>
      </c>
      <c r="HD41" s="144" t="s">
        <v>1220</v>
      </c>
      <c r="HE41" s="147">
        <f t="shared" si="15"/>
        <v>0</v>
      </c>
      <c r="HG41" s="146" t="s">
        <v>2041</v>
      </c>
      <c r="HH41" s="146">
        <f t="shared" si="16"/>
        <v>46204</v>
      </c>
      <c r="HI41" s="146">
        <f t="shared" si="17"/>
        <v>46217</v>
      </c>
      <c r="IR41" s="154"/>
      <c r="IS41" s="154"/>
      <c r="NI41" s="154" t="s">
        <v>39</v>
      </c>
      <c r="NJ41" s="156">
        <f>'PRINT TARIFF'!R$117</f>
        <v>0</v>
      </c>
      <c r="NK41" s="154" t="s">
        <v>1220</v>
      </c>
      <c r="NL41" s="156">
        <f t="shared" si="18"/>
        <v>0</v>
      </c>
      <c r="NO41" s="154">
        <f t="shared" si="19"/>
        <v>46204</v>
      </c>
      <c r="NP41" s="154">
        <f t="shared" si="20"/>
        <v>46217</v>
      </c>
    </row>
    <row r="42" spans="1:380" x14ac:dyDescent="0.2">
      <c r="A42" s="144">
        <v>118</v>
      </c>
      <c r="B42" s="144" t="s">
        <v>1403</v>
      </c>
      <c r="C42" s="144" t="s">
        <v>1221</v>
      </c>
      <c r="D42" s="144" t="s">
        <v>515</v>
      </c>
      <c r="E42" s="144" t="s">
        <v>259</v>
      </c>
      <c r="F42" s="144" t="s">
        <v>259</v>
      </c>
      <c r="J42" s="144" t="s">
        <v>1219</v>
      </c>
      <c r="K42" s="144" t="s">
        <v>238</v>
      </c>
      <c r="L42" s="144" t="s">
        <v>238</v>
      </c>
      <c r="M42" s="144" t="s">
        <v>238</v>
      </c>
      <c r="N42" s="144" t="s">
        <v>1219</v>
      </c>
      <c r="O42" s="145">
        <f>'PRINT TARIFF'!N$118</f>
        <v>23</v>
      </c>
      <c r="AF42" s="144" t="s">
        <v>39</v>
      </c>
      <c r="AG42" s="155">
        <f>'PRINT TARIFF'!I$118</f>
        <v>73</v>
      </c>
      <c r="AH42" s="144" t="s">
        <v>1220</v>
      </c>
      <c r="AI42" s="144">
        <v>0</v>
      </c>
      <c r="AJ42" s="144">
        <v>0</v>
      </c>
      <c r="AK42" s="155">
        <f>'PRINT TARIFF'!K$118</f>
        <v>128</v>
      </c>
      <c r="AL42" s="144">
        <v>0</v>
      </c>
      <c r="AM42" s="144">
        <v>0</v>
      </c>
      <c r="AN42" s="146">
        <f>'PRINT TARIFF'!AF64</f>
        <v>46204</v>
      </c>
      <c r="AO42" s="146">
        <f>'PRINT TARIFF'!AG64</f>
        <v>46217</v>
      </c>
      <c r="AP42" s="146" t="s">
        <v>39</v>
      </c>
      <c r="AQ42" s="155">
        <f>'PRINT TARIFF'!U$118</f>
        <v>10</v>
      </c>
      <c r="AR42" s="144" t="s">
        <v>2263</v>
      </c>
      <c r="AS42" s="155">
        <f t="shared" si="0"/>
        <v>10</v>
      </c>
      <c r="AT42" s="146"/>
      <c r="AU42" s="146" t="s">
        <v>2262</v>
      </c>
      <c r="AV42" s="146">
        <f t="shared" si="1"/>
        <v>46204</v>
      </c>
      <c r="AW42" s="146">
        <f t="shared" si="2"/>
        <v>46217</v>
      </c>
      <c r="AX42" s="146"/>
      <c r="AY42" s="156"/>
      <c r="BA42" s="147"/>
      <c r="BC42" s="146"/>
      <c r="BD42" s="146"/>
      <c r="BE42" s="146"/>
      <c r="BF42" s="144" t="s">
        <v>39</v>
      </c>
      <c r="BG42" s="144">
        <f>'PRINT TARIFF'!$O$118</f>
        <v>0</v>
      </c>
      <c r="BH42" s="144" t="s">
        <v>1220</v>
      </c>
      <c r="BI42" s="144">
        <f t="shared" si="3"/>
        <v>0</v>
      </c>
      <c r="BJ42" s="146"/>
      <c r="BK42" s="146" t="s">
        <v>2260</v>
      </c>
      <c r="BL42" s="146">
        <f t="shared" si="4"/>
        <v>46204</v>
      </c>
      <c r="BM42" s="146">
        <f t="shared" si="5"/>
        <v>46217</v>
      </c>
      <c r="BN42" s="146" t="s">
        <v>39</v>
      </c>
      <c r="BO42" s="144">
        <f>'PRINT TARIFF'!$T$118</f>
        <v>7</v>
      </c>
      <c r="BP42" s="146" t="s">
        <v>1220</v>
      </c>
      <c r="BQ42" s="144">
        <f t="shared" si="6"/>
        <v>7</v>
      </c>
      <c r="BR42" s="146"/>
      <c r="BS42" s="146" t="s">
        <v>2258</v>
      </c>
      <c r="BT42" s="146">
        <f t="shared" si="7"/>
        <v>46204</v>
      </c>
      <c r="BU42" s="146">
        <f t="shared" si="8"/>
        <v>46217</v>
      </c>
      <c r="BV42" s="146" t="s">
        <v>39</v>
      </c>
      <c r="BW42" s="155">
        <f>'PRINT TARIFF'!Q$118</f>
        <v>20</v>
      </c>
      <c r="BX42" s="144" t="s">
        <v>1220</v>
      </c>
      <c r="BY42" s="144">
        <f t="shared" si="9"/>
        <v>20</v>
      </c>
      <c r="BZ42" s="146"/>
      <c r="CA42" s="146"/>
      <c r="CB42" s="146">
        <f t="shared" si="10"/>
        <v>46204</v>
      </c>
      <c r="CC42" s="146">
        <f t="shared" si="11"/>
        <v>46217</v>
      </c>
      <c r="CD42" s="144" t="s">
        <v>39</v>
      </c>
      <c r="CE42" s="155">
        <f>'PRINT TARIFF'!P$118</f>
        <v>0</v>
      </c>
      <c r="CF42" s="144" t="s">
        <v>1220</v>
      </c>
      <c r="CG42" s="147">
        <f t="shared" si="21"/>
        <v>0</v>
      </c>
      <c r="CJ42" s="146">
        <f t="shared" si="13"/>
        <v>46204</v>
      </c>
      <c r="CK42" s="146">
        <f t="shared" si="14"/>
        <v>46217</v>
      </c>
      <c r="CR42" s="146"/>
      <c r="CS42" s="146"/>
      <c r="HB42" s="146" t="s">
        <v>39</v>
      </c>
      <c r="HC42" s="155">
        <f>'PRINT TARIFF'!S$118</f>
        <v>0</v>
      </c>
      <c r="HD42" s="144" t="s">
        <v>1220</v>
      </c>
      <c r="HE42" s="147">
        <f t="shared" si="15"/>
        <v>0</v>
      </c>
      <c r="HG42" s="146" t="s">
        <v>2041</v>
      </c>
      <c r="HH42" s="146">
        <f t="shared" si="16"/>
        <v>46204</v>
      </c>
      <c r="HI42" s="146">
        <f t="shared" si="17"/>
        <v>46217</v>
      </c>
      <c r="IR42" s="154"/>
      <c r="IS42" s="154"/>
      <c r="NI42" s="154" t="s">
        <v>39</v>
      </c>
      <c r="NJ42" s="156">
        <f>'PRINT TARIFF'!R$118</f>
        <v>0</v>
      </c>
      <c r="NK42" s="154" t="s">
        <v>1220</v>
      </c>
      <c r="NL42" s="156">
        <f t="shared" si="18"/>
        <v>0</v>
      </c>
      <c r="NO42" s="154">
        <f t="shared" si="19"/>
        <v>46204</v>
      </c>
      <c r="NP42" s="154">
        <f t="shared" si="20"/>
        <v>46217</v>
      </c>
    </row>
    <row r="43" spans="1:380" x14ac:dyDescent="0.2">
      <c r="A43" s="144">
        <v>119</v>
      </c>
      <c r="B43" s="144" t="s">
        <v>1403</v>
      </c>
      <c r="C43" s="144" t="s">
        <v>1221</v>
      </c>
      <c r="D43" s="144" t="s">
        <v>515</v>
      </c>
      <c r="E43" s="144" t="s">
        <v>259</v>
      </c>
      <c r="F43" s="144" t="s">
        <v>259</v>
      </c>
      <c r="J43" s="144" t="s">
        <v>1219</v>
      </c>
      <c r="K43" s="144" t="s">
        <v>239</v>
      </c>
      <c r="L43" s="144" t="s">
        <v>239</v>
      </c>
      <c r="M43" s="144" t="s">
        <v>239</v>
      </c>
      <c r="N43" s="144" t="s">
        <v>1219</v>
      </c>
      <c r="O43" s="145">
        <f>'PRINT TARIFF'!N$119</f>
        <v>20</v>
      </c>
      <c r="AF43" s="144" t="s">
        <v>39</v>
      </c>
      <c r="AG43" s="155">
        <f>'PRINT TARIFF'!I$119</f>
        <v>73</v>
      </c>
      <c r="AH43" s="144" t="s">
        <v>1220</v>
      </c>
      <c r="AI43" s="144">
        <v>0</v>
      </c>
      <c r="AJ43" s="144">
        <v>0</v>
      </c>
      <c r="AK43" s="155">
        <f>'PRINT TARIFF'!K$119</f>
        <v>128</v>
      </c>
      <c r="AL43" s="144">
        <v>0</v>
      </c>
      <c r="AM43" s="144">
        <v>0</v>
      </c>
      <c r="AN43" s="146">
        <f>'PRINT TARIFF'!AF65</f>
        <v>46204</v>
      </c>
      <c r="AO43" s="146">
        <f>'PRINT TARIFF'!AG65</f>
        <v>46217</v>
      </c>
      <c r="AP43" s="146" t="s">
        <v>39</v>
      </c>
      <c r="AQ43" s="155">
        <f>'PRINT TARIFF'!U$119</f>
        <v>10</v>
      </c>
      <c r="AR43" s="144" t="s">
        <v>2263</v>
      </c>
      <c r="AS43" s="155">
        <f t="shared" si="0"/>
        <v>10</v>
      </c>
      <c r="AT43" s="146"/>
      <c r="AU43" s="146" t="s">
        <v>2262</v>
      </c>
      <c r="AV43" s="146">
        <f t="shared" si="1"/>
        <v>46204</v>
      </c>
      <c r="AW43" s="146">
        <f t="shared" si="2"/>
        <v>46217</v>
      </c>
      <c r="AX43" s="146"/>
      <c r="AY43" s="156"/>
      <c r="BA43" s="147"/>
      <c r="BC43" s="146"/>
      <c r="BD43" s="146"/>
      <c r="BE43" s="146"/>
      <c r="BF43" s="144" t="s">
        <v>39</v>
      </c>
      <c r="BG43" s="144">
        <f>'PRINT TARIFF'!$O$119</f>
        <v>0</v>
      </c>
      <c r="BH43" s="144" t="s">
        <v>1220</v>
      </c>
      <c r="BI43" s="144">
        <f t="shared" si="3"/>
        <v>0</v>
      </c>
      <c r="BJ43" s="146"/>
      <c r="BK43" s="146" t="s">
        <v>2260</v>
      </c>
      <c r="BL43" s="146">
        <f t="shared" si="4"/>
        <v>46204</v>
      </c>
      <c r="BM43" s="146">
        <f t="shared" si="5"/>
        <v>46217</v>
      </c>
      <c r="BN43" s="146" t="s">
        <v>39</v>
      </c>
      <c r="BO43" s="144">
        <f>'PRINT TARIFF'!$T$119</f>
        <v>7</v>
      </c>
      <c r="BP43" s="146" t="s">
        <v>1220</v>
      </c>
      <c r="BQ43" s="144">
        <f t="shared" si="6"/>
        <v>7</v>
      </c>
      <c r="BR43" s="146"/>
      <c r="BS43" s="146" t="s">
        <v>2258</v>
      </c>
      <c r="BT43" s="146">
        <f t="shared" si="7"/>
        <v>46204</v>
      </c>
      <c r="BU43" s="146">
        <f t="shared" si="8"/>
        <v>46217</v>
      </c>
      <c r="BV43" s="146" t="s">
        <v>39</v>
      </c>
      <c r="BW43" s="155">
        <f>'PRINT TARIFF'!Q$119</f>
        <v>20</v>
      </c>
      <c r="BX43" s="144" t="s">
        <v>1220</v>
      </c>
      <c r="BY43" s="144">
        <f t="shared" si="9"/>
        <v>20</v>
      </c>
      <c r="BZ43" s="146"/>
      <c r="CA43" s="146"/>
      <c r="CB43" s="146">
        <f t="shared" si="10"/>
        <v>46204</v>
      </c>
      <c r="CC43" s="146">
        <f t="shared" si="11"/>
        <v>46217</v>
      </c>
      <c r="CD43" s="144" t="s">
        <v>39</v>
      </c>
      <c r="CE43" s="155">
        <f>'PRINT TARIFF'!P$119</f>
        <v>0</v>
      </c>
      <c r="CF43" s="144" t="s">
        <v>1220</v>
      </c>
      <c r="CG43" s="147">
        <f t="shared" si="21"/>
        <v>0</v>
      </c>
      <c r="CJ43" s="146">
        <f t="shared" si="13"/>
        <v>46204</v>
      </c>
      <c r="CK43" s="146">
        <f t="shared" si="14"/>
        <v>46217</v>
      </c>
      <c r="CR43" s="146"/>
      <c r="CS43" s="146"/>
      <c r="HB43" s="146" t="s">
        <v>39</v>
      </c>
      <c r="HC43" s="155">
        <f>'PRINT TARIFF'!S$119</f>
        <v>0</v>
      </c>
      <c r="HD43" s="144" t="s">
        <v>1220</v>
      </c>
      <c r="HE43" s="147">
        <f t="shared" si="15"/>
        <v>0</v>
      </c>
      <c r="HG43" s="146" t="s">
        <v>2041</v>
      </c>
      <c r="HH43" s="146">
        <f t="shared" si="16"/>
        <v>46204</v>
      </c>
      <c r="HI43" s="146">
        <f t="shared" si="17"/>
        <v>46217</v>
      </c>
      <c r="IR43" s="154"/>
      <c r="IS43" s="154"/>
      <c r="NI43" s="154" t="s">
        <v>39</v>
      </c>
      <c r="NJ43" s="156">
        <f>'PRINT TARIFF'!R$119</f>
        <v>0</v>
      </c>
      <c r="NK43" s="154" t="s">
        <v>1220</v>
      </c>
      <c r="NL43" s="156">
        <f t="shared" si="18"/>
        <v>0</v>
      </c>
      <c r="NO43" s="154">
        <f t="shared" si="19"/>
        <v>46204</v>
      </c>
      <c r="NP43" s="154">
        <f t="shared" si="20"/>
        <v>46217</v>
      </c>
    </row>
    <row r="44" spans="1:380" x14ac:dyDescent="0.2">
      <c r="A44" s="144">
        <v>120</v>
      </c>
      <c r="B44" s="144" t="s">
        <v>1403</v>
      </c>
      <c r="C44" s="144" t="s">
        <v>1221</v>
      </c>
      <c r="E44" s="144" t="s">
        <v>1231</v>
      </c>
      <c r="F44" s="144" t="s">
        <v>1231</v>
      </c>
      <c r="J44" s="144" t="s">
        <v>1219</v>
      </c>
      <c r="K44" s="144" t="s">
        <v>235</v>
      </c>
      <c r="L44" s="144" t="s">
        <v>235</v>
      </c>
      <c r="M44" s="144" t="s">
        <v>235</v>
      </c>
      <c r="N44" s="144" t="s">
        <v>1219</v>
      </c>
      <c r="O44" s="145">
        <f>'PRINT TARIFF'!N$120</f>
        <v>32</v>
      </c>
      <c r="AF44" s="144" t="s">
        <v>39</v>
      </c>
      <c r="AG44" s="155">
        <f>'PRINT TARIFF'!I$120</f>
        <v>10</v>
      </c>
      <c r="AH44" s="144" t="s">
        <v>1220</v>
      </c>
      <c r="AI44" s="144">
        <v>0</v>
      </c>
      <c r="AJ44" s="144">
        <v>0</v>
      </c>
      <c r="AK44" s="155">
        <f>'PRINT TARIFF'!K$120</f>
        <v>10</v>
      </c>
      <c r="AL44" s="144">
        <v>0</v>
      </c>
      <c r="AM44" s="144">
        <v>0</v>
      </c>
      <c r="AN44" s="146">
        <f>'PRINT TARIFF'!AF66</f>
        <v>46204</v>
      </c>
      <c r="AO44" s="146">
        <f>'PRINT TARIFF'!AG66</f>
        <v>46217</v>
      </c>
      <c r="AP44" s="146" t="s">
        <v>39</v>
      </c>
      <c r="AQ44" s="155">
        <f>'PRINT TARIFF'!U$120</f>
        <v>0</v>
      </c>
      <c r="AR44" s="144" t="s">
        <v>2263</v>
      </c>
      <c r="AS44" s="155">
        <f t="shared" si="0"/>
        <v>0</v>
      </c>
      <c r="AT44" s="146"/>
      <c r="AU44" s="146" t="s">
        <v>2262</v>
      </c>
      <c r="AV44" s="146">
        <f t="shared" si="1"/>
        <v>46204</v>
      </c>
      <c r="AW44" s="146">
        <f t="shared" si="2"/>
        <v>46217</v>
      </c>
      <c r="AX44" s="146"/>
      <c r="AY44" s="156"/>
      <c r="BA44" s="147"/>
      <c r="BC44" s="146"/>
      <c r="BD44" s="146"/>
      <c r="BE44" s="146"/>
      <c r="BF44" s="144" t="s">
        <v>39</v>
      </c>
      <c r="BG44" s="144">
        <f>'PRINT TARIFF'!$O$120</f>
        <v>0</v>
      </c>
      <c r="BH44" s="144" t="s">
        <v>1220</v>
      </c>
      <c r="BI44" s="144">
        <f t="shared" si="3"/>
        <v>0</v>
      </c>
      <c r="BJ44" s="146"/>
      <c r="BK44" s="146" t="s">
        <v>2260</v>
      </c>
      <c r="BL44" s="146">
        <f t="shared" si="4"/>
        <v>46204</v>
      </c>
      <c r="BM44" s="146">
        <f t="shared" si="5"/>
        <v>46217</v>
      </c>
      <c r="BN44" s="146" t="s">
        <v>39</v>
      </c>
      <c r="BO44" s="144">
        <f>'PRINT TARIFF'!$T$120</f>
        <v>7</v>
      </c>
      <c r="BP44" s="146" t="s">
        <v>1220</v>
      </c>
      <c r="BQ44" s="144">
        <f t="shared" si="6"/>
        <v>7</v>
      </c>
      <c r="BR44" s="146"/>
      <c r="BS44" s="146" t="s">
        <v>2258</v>
      </c>
      <c r="BT44" s="146">
        <f t="shared" si="7"/>
        <v>46204</v>
      </c>
      <c r="BU44" s="146">
        <f t="shared" si="8"/>
        <v>46217</v>
      </c>
      <c r="BV44" s="146" t="s">
        <v>39</v>
      </c>
      <c r="BW44" s="155">
        <f>'PRINT TARIFF'!Q$120</f>
        <v>20</v>
      </c>
      <c r="BX44" s="144" t="s">
        <v>1220</v>
      </c>
      <c r="BY44" s="144">
        <f t="shared" si="9"/>
        <v>20</v>
      </c>
      <c r="BZ44" s="146"/>
      <c r="CA44" s="146"/>
      <c r="CB44" s="146">
        <f t="shared" si="10"/>
        <v>46204</v>
      </c>
      <c r="CC44" s="146">
        <f t="shared" si="11"/>
        <v>46217</v>
      </c>
      <c r="CD44" s="144" t="s">
        <v>39</v>
      </c>
      <c r="CE44" s="155">
        <f>'PRINT TARIFF'!P$120</f>
        <v>0</v>
      </c>
      <c r="CF44" s="144" t="s">
        <v>1220</v>
      </c>
      <c r="CG44" s="147">
        <f t="shared" si="21"/>
        <v>0</v>
      </c>
      <c r="CJ44" s="146">
        <f t="shared" si="13"/>
        <v>46204</v>
      </c>
      <c r="CK44" s="146">
        <f t="shared" si="14"/>
        <v>46217</v>
      </c>
      <c r="CR44" s="146"/>
      <c r="CS44" s="146"/>
      <c r="HB44" s="146" t="s">
        <v>39</v>
      </c>
      <c r="HC44" s="155">
        <f>'PRINT TARIFF'!S$120</f>
        <v>0</v>
      </c>
      <c r="HD44" s="144" t="s">
        <v>1220</v>
      </c>
      <c r="HE44" s="147">
        <f t="shared" si="15"/>
        <v>0</v>
      </c>
      <c r="HG44" s="146" t="s">
        <v>2041</v>
      </c>
      <c r="HH44" s="146">
        <f t="shared" si="16"/>
        <v>46204</v>
      </c>
      <c r="HI44" s="146">
        <f t="shared" si="17"/>
        <v>46217</v>
      </c>
      <c r="IR44" s="154"/>
      <c r="IS44" s="154"/>
      <c r="NI44" s="154" t="s">
        <v>39</v>
      </c>
      <c r="NJ44" s="156">
        <f>'PRINT TARIFF'!R$120</f>
        <v>0</v>
      </c>
      <c r="NK44" s="154" t="s">
        <v>1220</v>
      </c>
      <c r="NL44" s="156">
        <f t="shared" si="18"/>
        <v>0</v>
      </c>
      <c r="NO44" s="154">
        <f t="shared" si="19"/>
        <v>46204</v>
      </c>
      <c r="NP44" s="154">
        <f t="shared" si="20"/>
        <v>46217</v>
      </c>
    </row>
    <row r="45" spans="1:380" x14ac:dyDescent="0.2">
      <c r="A45" s="144">
        <v>121</v>
      </c>
      <c r="B45" s="144" t="s">
        <v>1403</v>
      </c>
      <c r="C45" s="144" t="s">
        <v>1221</v>
      </c>
      <c r="E45" s="144" t="s">
        <v>1231</v>
      </c>
      <c r="F45" s="144" t="s">
        <v>1231</v>
      </c>
      <c r="J45" s="144" t="s">
        <v>1219</v>
      </c>
      <c r="K45" s="144" t="s">
        <v>236</v>
      </c>
      <c r="L45" s="144" t="s">
        <v>236</v>
      </c>
      <c r="M45" s="144" t="s">
        <v>236</v>
      </c>
      <c r="N45" s="144" t="s">
        <v>1219</v>
      </c>
      <c r="O45" s="145">
        <f>'PRINT TARIFF'!N$121</f>
        <v>23</v>
      </c>
      <c r="AF45" s="144" t="s">
        <v>39</v>
      </c>
      <c r="AG45" s="155">
        <f>'PRINT TARIFF'!I$121</f>
        <v>22</v>
      </c>
      <c r="AH45" s="144" t="s">
        <v>1220</v>
      </c>
      <c r="AI45" s="144">
        <v>0</v>
      </c>
      <c r="AJ45" s="144">
        <v>0</v>
      </c>
      <c r="AK45" s="155">
        <f>'PRINT TARIFF'!K$121</f>
        <v>22</v>
      </c>
      <c r="AL45" s="144">
        <v>0</v>
      </c>
      <c r="AM45" s="144">
        <v>0</v>
      </c>
      <c r="AN45" s="146">
        <f>'PRINT TARIFF'!AF67</f>
        <v>46204</v>
      </c>
      <c r="AO45" s="146">
        <f>'PRINT TARIFF'!AG67</f>
        <v>46217</v>
      </c>
      <c r="AP45" s="146" t="s">
        <v>39</v>
      </c>
      <c r="AQ45" s="155">
        <f>'PRINT TARIFF'!U$121</f>
        <v>0</v>
      </c>
      <c r="AR45" s="144" t="s">
        <v>2263</v>
      </c>
      <c r="AS45" s="155">
        <f t="shared" si="0"/>
        <v>0</v>
      </c>
      <c r="AT45" s="146"/>
      <c r="AU45" s="146" t="s">
        <v>2262</v>
      </c>
      <c r="AV45" s="146">
        <f t="shared" si="1"/>
        <v>46204</v>
      </c>
      <c r="AW45" s="146">
        <f t="shared" si="2"/>
        <v>46217</v>
      </c>
      <c r="AX45" s="146"/>
      <c r="AY45" s="156"/>
      <c r="BA45" s="147"/>
      <c r="BC45" s="146"/>
      <c r="BD45" s="146"/>
      <c r="BE45" s="146"/>
      <c r="BF45" s="144" t="s">
        <v>39</v>
      </c>
      <c r="BG45" s="144">
        <f>'PRINT TARIFF'!$O$121</f>
        <v>0</v>
      </c>
      <c r="BH45" s="144" t="s">
        <v>1220</v>
      </c>
      <c r="BI45" s="144">
        <f t="shared" si="3"/>
        <v>0</v>
      </c>
      <c r="BJ45" s="146"/>
      <c r="BK45" s="146" t="s">
        <v>2260</v>
      </c>
      <c r="BL45" s="146">
        <f t="shared" si="4"/>
        <v>46204</v>
      </c>
      <c r="BM45" s="146">
        <f t="shared" si="5"/>
        <v>46217</v>
      </c>
      <c r="BN45" s="146" t="s">
        <v>39</v>
      </c>
      <c r="BO45" s="144">
        <f>'PRINT TARIFF'!$T$121</f>
        <v>7</v>
      </c>
      <c r="BP45" s="146" t="s">
        <v>1220</v>
      </c>
      <c r="BQ45" s="144">
        <f t="shared" si="6"/>
        <v>7</v>
      </c>
      <c r="BR45" s="146"/>
      <c r="BS45" s="146" t="s">
        <v>2258</v>
      </c>
      <c r="BT45" s="146">
        <f t="shared" si="7"/>
        <v>46204</v>
      </c>
      <c r="BU45" s="146">
        <f t="shared" si="8"/>
        <v>46217</v>
      </c>
      <c r="BV45" s="146" t="s">
        <v>39</v>
      </c>
      <c r="BW45" s="155">
        <f>'PRINT TARIFF'!Q$121</f>
        <v>20</v>
      </c>
      <c r="BX45" s="144" t="s">
        <v>1220</v>
      </c>
      <c r="BY45" s="144">
        <f t="shared" si="9"/>
        <v>20</v>
      </c>
      <c r="BZ45" s="146"/>
      <c r="CA45" s="146"/>
      <c r="CB45" s="146">
        <f t="shared" si="10"/>
        <v>46204</v>
      </c>
      <c r="CC45" s="146">
        <f t="shared" si="11"/>
        <v>46217</v>
      </c>
      <c r="CD45" s="144" t="s">
        <v>39</v>
      </c>
      <c r="CE45" s="155">
        <f>'PRINT TARIFF'!P$121</f>
        <v>0</v>
      </c>
      <c r="CF45" s="144" t="s">
        <v>1220</v>
      </c>
      <c r="CG45" s="147">
        <f t="shared" si="21"/>
        <v>0</v>
      </c>
      <c r="CJ45" s="146">
        <f t="shared" si="13"/>
        <v>46204</v>
      </c>
      <c r="CK45" s="146">
        <f t="shared" si="14"/>
        <v>46217</v>
      </c>
      <c r="CR45" s="146"/>
      <c r="CS45" s="146"/>
      <c r="HB45" s="146" t="s">
        <v>39</v>
      </c>
      <c r="HC45" s="155">
        <f>'PRINT TARIFF'!S$121</f>
        <v>0</v>
      </c>
      <c r="HD45" s="144" t="s">
        <v>1220</v>
      </c>
      <c r="HE45" s="147">
        <f t="shared" si="15"/>
        <v>0</v>
      </c>
      <c r="HG45" s="146" t="s">
        <v>2041</v>
      </c>
      <c r="HH45" s="146">
        <f t="shared" si="16"/>
        <v>46204</v>
      </c>
      <c r="HI45" s="146">
        <f t="shared" si="17"/>
        <v>46217</v>
      </c>
      <c r="IR45" s="154"/>
      <c r="IS45" s="154"/>
      <c r="NI45" s="154" t="s">
        <v>39</v>
      </c>
      <c r="NJ45" s="156">
        <f>'PRINT TARIFF'!R$121</f>
        <v>0</v>
      </c>
      <c r="NK45" s="154" t="s">
        <v>1220</v>
      </c>
      <c r="NL45" s="156">
        <f t="shared" si="18"/>
        <v>0</v>
      </c>
      <c r="NO45" s="154">
        <f t="shared" si="19"/>
        <v>46204</v>
      </c>
      <c r="NP45" s="154">
        <f t="shared" si="20"/>
        <v>46217</v>
      </c>
    </row>
    <row r="46" spans="1:380" x14ac:dyDescent="0.2">
      <c r="A46" s="144">
        <v>122</v>
      </c>
      <c r="B46" s="144" t="s">
        <v>1403</v>
      </c>
      <c r="C46" s="144" t="s">
        <v>1221</v>
      </c>
      <c r="E46" s="144" t="s">
        <v>1231</v>
      </c>
      <c r="F46" s="144" t="s">
        <v>1231</v>
      </c>
      <c r="J46" s="144" t="s">
        <v>1219</v>
      </c>
      <c r="K46" s="144" t="s">
        <v>237</v>
      </c>
      <c r="L46" s="144" t="s">
        <v>237</v>
      </c>
      <c r="M46" s="144" t="s">
        <v>237</v>
      </c>
      <c r="N46" s="144" t="s">
        <v>1219</v>
      </c>
      <c r="O46" s="145">
        <f>'PRINT TARIFF'!N$122</f>
        <v>25</v>
      </c>
      <c r="AF46" s="144" t="s">
        <v>39</v>
      </c>
      <c r="AG46" s="155">
        <f>'PRINT TARIFF'!I$122</f>
        <v>18</v>
      </c>
      <c r="AH46" s="144" t="s">
        <v>1220</v>
      </c>
      <c r="AI46" s="144">
        <v>0</v>
      </c>
      <c r="AJ46" s="144">
        <v>0</v>
      </c>
      <c r="AK46" s="155">
        <f>'PRINT TARIFF'!K$122</f>
        <v>18</v>
      </c>
      <c r="AL46" s="144">
        <v>0</v>
      </c>
      <c r="AM46" s="144">
        <v>0</v>
      </c>
      <c r="AN46" s="146">
        <f>'PRINT TARIFF'!AF68</f>
        <v>46204</v>
      </c>
      <c r="AO46" s="146">
        <f>'PRINT TARIFF'!AG68</f>
        <v>46217</v>
      </c>
      <c r="AP46" s="146" t="s">
        <v>39</v>
      </c>
      <c r="AQ46" s="155">
        <f>'PRINT TARIFF'!U$122</f>
        <v>0</v>
      </c>
      <c r="AR46" s="144" t="s">
        <v>2263</v>
      </c>
      <c r="AS46" s="155">
        <f t="shared" si="0"/>
        <v>0</v>
      </c>
      <c r="AT46" s="146"/>
      <c r="AU46" s="146" t="s">
        <v>2262</v>
      </c>
      <c r="AV46" s="146">
        <f t="shared" si="1"/>
        <v>46204</v>
      </c>
      <c r="AW46" s="146">
        <f t="shared" si="2"/>
        <v>46217</v>
      </c>
      <c r="AX46" s="146"/>
      <c r="AY46" s="156"/>
      <c r="BA46" s="147"/>
      <c r="BC46" s="146"/>
      <c r="BD46" s="146"/>
      <c r="BE46" s="146"/>
      <c r="BF46" s="144" t="s">
        <v>39</v>
      </c>
      <c r="BG46" s="144">
        <f>'PRINT TARIFF'!$O$122</f>
        <v>0</v>
      </c>
      <c r="BH46" s="144" t="s">
        <v>1220</v>
      </c>
      <c r="BI46" s="144">
        <f t="shared" si="3"/>
        <v>0</v>
      </c>
      <c r="BJ46" s="146"/>
      <c r="BK46" s="146" t="s">
        <v>2260</v>
      </c>
      <c r="BL46" s="146">
        <f t="shared" si="4"/>
        <v>46204</v>
      </c>
      <c r="BM46" s="146">
        <f t="shared" si="5"/>
        <v>46217</v>
      </c>
      <c r="BN46" s="146" t="s">
        <v>39</v>
      </c>
      <c r="BO46" s="144">
        <f>'PRINT TARIFF'!$T$122</f>
        <v>7</v>
      </c>
      <c r="BP46" s="146" t="s">
        <v>1220</v>
      </c>
      <c r="BQ46" s="144">
        <f t="shared" si="6"/>
        <v>7</v>
      </c>
      <c r="BR46" s="146"/>
      <c r="BS46" s="146" t="s">
        <v>2258</v>
      </c>
      <c r="BT46" s="146">
        <f t="shared" si="7"/>
        <v>46204</v>
      </c>
      <c r="BU46" s="146">
        <f t="shared" si="8"/>
        <v>46217</v>
      </c>
      <c r="BV46" s="146" t="s">
        <v>39</v>
      </c>
      <c r="BW46" s="155">
        <f>'PRINT TARIFF'!Q$122</f>
        <v>20</v>
      </c>
      <c r="BX46" s="144" t="s">
        <v>1220</v>
      </c>
      <c r="BY46" s="144">
        <f t="shared" si="9"/>
        <v>20</v>
      </c>
      <c r="BZ46" s="146"/>
      <c r="CA46" s="146"/>
      <c r="CB46" s="146">
        <f t="shared" si="10"/>
        <v>46204</v>
      </c>
      <c r="CC46" s="146">
        <f t="shared" si="11"/>
        <v>46217</v>
      </c>
      <c r="CD46" s="144" t="s">
        <v>39</v>
      </c>
      <c r="CE46" s="155">
        <f>'PRINT TARIFF'!P$122</f>
        <v>0</v>
      </c>
      <c r="CF46" s="144" t="s">
        <v>1220</v>
      </c>
      <c r="CG46" s="147">
        <f t="shared" si="21"/>
        <v>0</v>
      </c>
      <c r="CJ46" s="146">
        <f t="shared" si="13"/>
        <v>46204</v>
      </c>
      <c r="CK46" s="146">
        <f t="shared" si="14"/>
        <v>46217</v>
      </c>
      <c r="CR46" s="146"/>
      <c r="CS46" s="146"/>
      <c r="HB46" s="146" t="s">
        <v>39</v>
      </c>
      <c r="HC46" s="155">
        <f>'PRINT TARIFF'!S$122</f>
        <v>0</v>
      </c>
      <c r="HD46" s="144" t="s">
        <v>1220</v>
      </c>
      <c r="HE46" s="147">
        <f t="shared" si="15"/>
        <v>0</v>
      </c>
      <c r="HG46" s="146" t="s">
        <v>2041</v>
      </c>
      <c r="HH46" s="146">
        <f t="shared" si="16"/>
        <v>46204</v>
      </c>
      <c r="HI46" s="146">
        <f t="shared" si="17"/>
        <v>46217</v>
      </c>
      <c r="IR46" s="154"/>
      <c r="IS46" s="154"/>
      <c r="NI46" s="154" t="s">
        <v>39</v>
      </c>
      <c r="NJ46" s="156">
        <f>'PRINT TARIFF'!R$122</f>
        <v>0</v>
      </c>
      <c r="NK46" s="154" t="s">
        <v>1220</v>
      </c>
      <c r="NL46" s="156">
        <f t="shared" si="18"/>
        <v>0</v>
      </c>
      <c r="NO46" s="154">
        <f t="shared" si="19"/>
        <v>46204</v>
      </c>
      <c r="NP46" s="154">
        <f t="shared" si="20"/>
        <v>46217</v>
      </c>
    </row>
    <row r="47" spans="1:380" x14ac:dyDescent="0.2">
      <c r="A47" s="144">
        <v>123</v>
      </c>
      <c r="B47" s="144" t="s">
        <v>1403</v>
      </c>
      <c r="C47" s="144" t="s">
        <v>1221</v>
      </c>
      <c r="E47" s="144" t="s">
        <v>1231</v>
      </c>
      <c r="F47" s="144" t="s">
        <v>1231</v>
      </c>
      <c r="J47" s="144" t="s">
        <v>1219</v>
      </c>
      <c r="K47" s="144" t="s">
        <v>238</v>
      </c>
      <c r="L47" s="144" t="s">
        <v>238</v>
      </c>
      <c r="M47" s="144" t="s">
        <v>238</v>
      </c>
      <c r="N47" s="144" t="s">
        <v>1219</v>
      </c>
      <c r="O47" s="158" t="str">
        <f>'PRINT TARIFF'!N$123</f>
        <v>14/17</v>
      </c>
      <c r="AF47" s="144" t="s">
        <v>39</v>
      </c>
      <c r="AG47" s="155">
        <f>'PRINT TARIFF'!I$123</f>
        <v>22</v>
      </c>
      <c r="AH47" s="144" t="s">
        <v>1220</v>
      </c>
      <c r="AI47" s="144">
        <v>0</v>
      </c>
      <c r="AJ47" s="144">
        <v>0</v>
      </c>
      <c r="AK47" s="155">
        <f>'PRINT TARIFF'!K$123</f>
        <v>22</v>
      </c>
      <c r="AL47" s="144">
        <v>0</v>
      </c>
      <c r="AM47" s="144">
        <v>0</v>
      </c>
      <c r="AN47" s="146">
        <f>'PRINT TARIFF'!AF69</f>
        <v>46204</v>
      </c>
      <c r="AO47" s="146">
        <f>'PRINT TARIFF'!AG69</f>
        <v>46217</v>
      </c>
      <c r="AP47" s="146" t="s">
        <v>39</v>
      </c>
      <c r="AQ47" s="155">
        <f>'PRINT TARIFF'!U$123</f>
        <v>0</v>
      </c>
      <c r="AR47" s="144" t="s">
        <v>2263</v>
      </c>
      <c r="AS47" s="155">
        <f t="shared" si="0"/>
        <v>0</v>
      </c>
      <c r="AT47" s="146"/>
      <c r="AU47" s="146" t="s">
        <v>2262</v>
      </c>
      <c r="AV47" s="146">
        <f t="shared" si="1"/>
        <v>46204</v>
      </c>
      <c r="AW47" s="146">
        <f t="shared" si="2"/>
        <v>46217</v>
      </c>
      <c r="AX47" s="146"/>
      <c r="AY47" s="156"/>
      <c r="BA47" s="147"/>
      <c r="BC47" s="146"/>
      <c r="BD47" s="146"/>
      <c r="BE47" s="146"/>
      <c r="BF47" s="144" t="s">
        <v>39</v>
      </c>
      <c r="BG47" s="144">
        <f>'PRINT TARIFF'!$O$123</f>
        <v>0</v>
      </c>
      <c r="BH47" s="144" t="s">
        <v>1220</v>
      </c>
      <c r="BI47" s="144">
        <f t="shared" si="3"/>
        <v>0</v>
      </c>
      <c r="BJ47" s="146"/>
      <c r="BK47" s="146" t="s">
        <v>2260</v>
      </c>
      <c r="BL47" s="146">
        <f t="shared" si="4"/>
        <v>46204</v>
      </c>
      <c r="BM47" s="146">
        <f t="shared" si="5"/>
        <v>46217</v>
      </c>
      <c r="BN47" s="146" t="s">
        <v>39</v>
      </c>
      <c r="BO47" s="144">
        <f>'PRINT TARIFF'!$T$123</f>
        <v>7</v>
      </c>
      <c r="BP47" s="146" t="s">
        <v>1220</v>
      </c>
      <c r="BQ47" s="144">
        <f t="shared" si="6"/>
        <v>7</v>
      </c>
      <c r="BR47" s="146"/>
      <c r="BS47" s="146" t="s">
        <v>2258</v>
      </c>
      <c r="BT47" s="146">
        <f t="shared" si="7"/>
        <v>46204</v>
      </c>
      <c r="BU47" s="146">
        <f t="shared" si="8"/>
        <v>46217</v>
      </c>
      <c r="BV47" s="146" t="s">
        <v>39</v>
      </c>
      <c r="BW47" s="155">
        <f>'PRINT TARIFF'!Q$123</f>
        <v>20</v>
      </c>
      <c r="BX47" s="144" t="s">
        <v>1220</v>
      </c>
      <c r="BY47" s="144">
        <f t="shared" si="9"/>
        <v>20</v>
      </c>
      <c r="BZ47" s="146"/>
      <c r="CA47" s="146"/>
      <c r="CB47" s="146">
        <f t="shared" si="10"/>
        <v>46204</v>
      </c>
      <c r="CC47" s="146">
        <f t="shared" si="11"/>
        <v>46217</v>
      </c>
      <c r="CD47" s="144" t="s">
        <v>39</v>
      </c>
      <c r="CE47" s="155">
        <f>'PRINT TARIFF'!P$123</f>
        <v>0</v>
      </c>
      <c r="CF47" s="144" t="s">
        <v>1220</v>
      </c>
      <c r="CG47" s="147">
        <f t="shared" si="21"/>
        <v>0</v>
      </c>
      <c r="CJ47" s="146">
        <f t="shared" si="13"/>
        <v>46204</v>
      </c>
      <c r="CK47" s="146">
        <f t="shared" si="14"/>
        <v>46217</v>
      </c>
      <c r="CR47" s="146"/>
      <c r="CS47" s="146"/>
      <c r="HB47" s="146" t="s">
        <v>39</v>
      </c>
      <c r="HC47" s="155">
        <f>'PRINT TARIFF'!S$123</f>
        <v>0</v>
      </c>
      <c r="HD47" s="144" t="s">
        <v>1220</v>
      </c>
      <c r="HE47" s="147">
        <f t="shared" si="15"/>
        <v>0</v>
      </c>
      <c r="HG47" s="146" t="s">
        <v>2041</v>
      </c>
      <c r="HH47" s="146">
        <f t="shared" si="16"/>
        <v>46204</v>
      </c>
      <c r="HI47" s="146">
        <f t="shared" si="17"/>
        <v>46217</v>
      </c>
      <c r="IR47" s="154"/>
      <c r="IS47" s="154"/>
      <c r="NI47" s="154" t="s">
        <v>39</v>
      </c>
      <c r="NJ47" s="156">
        <f>'PRINT TARIFF'!R$123</f>
        <v>0</v>
      </c>
      <c r="NK47" s="154" t="s">
        <v>1220</v>
      </c>
      <c r="NL47" s="156">
        <f t="shared" si="18"/>
        <v>0</v>
      </c>
      <c r="NO47" s="154">
        <f t="shared" si="19"/>
        <v>46204</v>
      </c>
      <c r="NP47" s="154">
        <f t="shared" si="20"/>
        <v>46217</v>
      </c>
    </row>
    <row r="48" spans="1:380" x14ac:dyDescent="0.2">
      <c r="A48" s="144">
        <v>124</v>
      </c>
      <c r="B48" s="144" t="s">
        <v>1403</v>
      </c>
      <c r="C48" s="144" t="s">
        <v>1221</v>
      </c>
      <c r="E48" s="144" t="s">
        <v>1231</v>
      </c>
      <c r="F48" s="144" t="s">
        <v>1231</v>
      </c>
      <c r="J48" s="144" t="s">
        <v>1219</v>
      </c>
      <c r="K48" s="144" t="s">
        <v>239</v>
      </c>
      <c r="L48" s="144" t="s">
        <v>239</v>
      </c>
      <c r="M48" s="144" t="s">
        <v>239</v>
      </c>
      <c r="N48" s="144" t="s">
        <v>1219</v>
      </c>
      <c r="O48" s="158" t="str">
        <f>'PRINT TARIFF'!N$124</f>
        <v>13/17</v>
      </c>
      <c r="AF48" s="144" t="s">
        <v>39</v>
      </c>
      <c r="AG48" s="155">
        <f>'PRINT TARIFF'!I$124</f>
        <v>22</v>
      </c>
      <c r="AH48" s="144" t="s">
        <v>1220</v>
      </c>
      <c r="AI48" s="144">
        <v>0</v>
      </c>
      <c r="AJ48" s="144">
        <v>0</v>
      </c>
      <c r="AK48" s="155">
        <f>'PRINT TARIFF'!K$124</f>
        <v>22</v>
      </c>
      <c r="AL48" s="144">
        <v>0</v>
      </c>
      <c r="AM48" s="144">
        <v>0</v>
      </c>
      <c r="AN48" s="146">
        <f>'PRINT TARIFF'!AF70</f>
        <v>46204</v>
      </c>
      <c r="AO48" s="146">
        <f>'PRINT TARIFF'!AG70</f>
        <v>46217</v>
      </c>
      <c r="AP48" s="146" t="s">
        <v>39</v>
      </c>
      <c r="AQ48" s="155">
        <f>'PRINT TARIFF'!U$124</f>
        <v>0</v>
      </c>
      <c r="AR48" s="144" t="s">
        <v>2263</v>
      </c>
      <c r="AS48" s="155">
        <f t="shared" si="0"/>
        <v>0</v>
      </c>
      <c r="AT48" s="146"/>
      <c r="AU48" s="146" t="s">
        <v>2262</v>
      </c>
      <c r="AV48" s="146">
        <f t="shared" si="1"/>
        <v>46204</v>
      </c>
      <c r="AW48" s="146">
        <f t="shared" si="2"/>
        <v>46217</v>
      </c>
      <c r="AX48" s="146"/>
      <c r="AY48" s="156"/>
      <c r="BA48" s="147"/>
      <c r="BC48" s="146"/>
      <c r="BD48" s="146"/>
      <c r="BE48" s="146"/>
      <c r="BF48" s="144" t="s">
        <v>39</v>
      </c>
      <c r="BG48" s="144">
        <f>'PRINT TARIFF'!$O$124</f>
        <v>0</v>
      </c>
      <c r="BH48" s="144" t="s">
        <v>1220</v>
      </c>
      <c r="BI48" s="144">
        <f t="shared" si="3"/>
        <v>0</v>
      </c>
      <c r="BJ48" s="146"/>
      <c r="BK48" s="146" t="s">
        <v>2260</v>
      </c>
      <c r="BL48" s="146">
        <f t="shared" si="4"/>
        <v>46204</v>
      </c>
      <c r="BM48" s="146">
        <f t="shared" si="5"/>
        <v>46217</v>
      </c>
      <c r="BN48" s="146" t="s">
        <v>39</v>
      </c>
      <c r="BO48" s="144">
        <f>'PRINT TARIFF'!$T$124</f>
        <v>7</v>
      </c>
      <c r="BP48" s="146" t="s">
        <v>1220</v>
      </c>
      <c r="BQ48" s="144">
        <f t="shared" si="6"/>
        <v>7</v>
      </c>
      <c r="BR48" s="146"/>
      <c r="BS48" s="146" t="s">
        <v>2258</v>
      </c>
      <c r="BT48" s="146">
        <f t="shared" si="7"/>
        <v>46204</v>
      </c>
      <c r="BU48" s="146">
        <f t="shared" si="8"/>
        <v>46217</v>
      </c>
      <c r="BV48" s="146" t="s">
        <v>39</v>
      </c>
      <c r="BW48" s="155">
        <f>'PRINT TARIFF'!Q$124</f>
        <v>20</v>
      </c>
      <c r="BX48" s="144" t="s">
        <v>1220</v>
      </c>
      <c r="BY48" s="144">
        <f t="shared" si="9"/>
        <v>20</v>
      </c>
      <c r="BZ48" s="146"/>
      <c r="CA48" s="146"/>
      <c r="CB48" s="146">
        <f t="shared" si="10"/>
        <v>46204</v>
      </c>
      <c r="CC48" s="146">
        <f t="shared" si="11"/>
        <v>46217</v>
      </c>
      <c r="CD48" s="144" t="s">
        <v>39</v>
      </c>
      <c r="CE48" s="155">
        <f>'PRINT TARIFF'!P$124</f>
        <v>0</v>
      </c>
      <c r="CF48" s="144" t="s">
        <v>1220</v>
      </c>
      <c r="CG48" s="147">
        <f t="shared" si="21"/>
        <v>0</v>
      </c>
      <c r="CJ48" s="146">
        <f t="shared" si="13"/>
        <v>46204</v>
      </c>
      <c r="CK48" s="146">
        <f t="shared" si="14"/>
        <v>46217</v>
      </c>
      <c r="CR48" s="146"/>
      <c r="CS48" s="146"/>
      <c r="HB48" s="146" t="s">
        <v>39</v>
      </c>
      <c r="HC48" s="155">
        <f>'PRINT TARIFF'!S$124</f>
        <v>0</v>
      </c>
      <c r="HD48" s="144" t="s">
        <v>1220</v>
      </c>
      <c r="HE48" s="147">
        <f t="shared" si="15"/>
        <v>0</v>
      </c>
      <c r="HG48" s="146" t="s">
        <v>2041</v>
      </c>
      <c r="HH48" s="146">
        <f t="shared" si="16"/>
        <v>46204</v>
      </c>
      <c r="HI48" s="146">
        <f t="shared" si="17"/>
        <v>46217</v>
      </c>
      <c r="IR48" s="154"/>
      <c r="IS48" s="154"/>
      <c r="NI48" s="154" t="s">
        <v>39</v>
      </c>
      <c r="NJ48" s="156">
        <f>'PRINT TARIFF'!R$124</f>
        <v>0</v>
      </c>
      <c r="NK48" s="154" t="s">
        <v>1220</v>
      </c>
      <c r="NL48" s="156">
        <f t="shared" si="18"/>
        <v>0</v>
      </c>
      <c r="NO48" s="154">
        <f t="shared" si="19"/>
        <v>46204</v>
      </c>
      <c r="NP48" s="154">
        <f t="shared" si="20"/>
        <v>46217</v>
      </c>
    </row>
    <row r="49" spans="1:380" x14ac:dyDescent="0.2">
      <c r="A49" s="144">
        <v>143</v>
      </c>
      <c r="B49" s="144" t="s">
        <v>1403</v>
      </c>
      <c r="C49" s="144" t="s">
        <v>1221</v>
      </c>
      <c r="D49" s="144" t="s">
        <v>249</v>
      </c>
      <c r="E49" s="144" t="s">
        <v>1232</v>
      </c>
      <c r="F49" s="144" t="s">
        <v>1232</v>
      </c>
      <c r="J49" s="144" t="s">
        <v>1219</v>
      </c>
      <c r="K49" s="144" t="s">
        <v>236</v>
      </c>
      <c r="L49" s="144" t="s">
        <v>236</v>
      </c>
      <c r="M49" s="144" t="s">
        <v>236</v>
      </c>
      <c r="N49" s="144" t="s">
        <v>1219</v>
      </c>
      <c r="O49" s="145">
        <f>'PRINT TARIFF'!N$143</f>
        <v>21</v>
      </c>
      <c r="AF49" s="144" t="s">
        <v>39</v>
      </c>
      <c r="AG49" s="155">
        <f>'PRINT TARIFF'!I$143</f>
        <v>44</v>
      </c>
      <c r="AH49" s="144" t="s">
        <v>1220</v>
      </c>
      <c r="AI49" s="144">
        <v>0</v>
      </c>
      <c r="AJ49" s="144">
        <v>0</v>
      </c>
      <c r="AK49" s="155">
        <f>'PRINT TARIFF'!K$143</f>
        <v>64</v>
      </c>
      <c r="AL49" s="144">
        <v>0</v>
      </c>
      <c r="AM49" s="144">
        <v>0</v>
      </c>
      <c r="AN49" s="146">
        <f>'PRINT TARIFF'!AF72</f>
        <v>46204</v>
      </c>
      <c r="AO49" s="146">
        <f>'PRINT TARIFF'!AG72</f>
        <v>46217</v>
      </c>
      <c r="AP49" s="146" t="s">
        <v>39</v>
      </c>
      <c r="AQ49" s="155">
        <f>'PRINT TARIFF'!U$143</f>
        <v>0</v>
      </c>
      <c r="AR49" s="144" t="s">
        <v>2263</v>
      </c>
      <c r="AS49" s="155">
        <f t="shared" si="0"/>
        <v>0</v>
      </c>
      <c r="AT49" s="146"/>
      <c r="AU49" s="146" t="s">
        <v>2262</v>
      </c>
      <c r="AV49" s="146">
        <f t="shared" si="1"/>
        <v>46204</v>
      </c>
      <c r="AW49" s="146">
        <f t="shared" si="2"/>
        <v>46217</v>
      </c>
      <c r="AX49" s="146"/>
      <c r="AY49" s="156"/>
      <c r="BA49" s="147"/>
      <c r="BC49" s="146"/>
      <c r="BD49" s="146"/>
      <c r="BE49" s="146"/>
      <c r="BF49" s="144" t="s">
        <v>39</v>
      </c>
      <c r="BG49" s="144">
        <f>'PRINT TARIFF'!$O$143</f>
        <v>0</v>
      </c>
      <c r="BH49" s="144" t="s">
        <v>1220</v>
      </c>
      <c r="BI49" s="144">
        <f t="shared" si="3"/>
        <v>0</v>
      </c>
      <c r="BJ49" s="146"/>
      <c r="BK49" s="146" t="s">
        <v>2260</v>
      </c>
      <c r="BL49" s="146">
        <f t="shared" si="4"/>
        <v>46204</v>
      </c>
      <c r="BM49" s="146">
        <f t="shared" si="5"/>
        <v>46217</v>
      </c>
      <c r="BN49" s="146" t="s">
        <v>39</v>
      </c>
      <c r="BO49" s="144">
        <f>'PRINT TARIFF'!$T$143</f>
        <v>7</v>
      </c>
      <c r="BP49" s="146" t="s">
        <v>1220</v>
      </c>
      <c r="BQ49" s="144">
        <f t="shared" si="6"/>
        <v>7</v>
      </c>
      <c r="BR49" s="146"/>
      <c r="BS49" s="146" t="s">
        <v>2258</v>
      </c>
      <c r="BT49" s="146">
        <f t="shared" si="7"/>
        <v>46204</v>
      </c>
      <c r="BU49" s="146">
        <f t="shared" si="8"/>
        <v>46217</v>
      </c>
      <c r="BV49" s="146" t="s">
        <v>39</v>
      </c>
      <c r="BW49" s="155">
        <f>'PRINT TARIFF'!Q$143</f>
        <v>20</v>
      </c>
      <c r="BX49" s="144" t="s">
        <v>1220</v>
      </c>
      <c r="BY49" s="144">
        <f t="shared" si="9"/>
        <v>20</v>
      </c>
      <c r="BZ49" s="146"/>
      <c r="CA49" s="146"/>
      <c r="CB49" s="146">
        <f t="shared" si="10"/>
        <v>46204</v>
      </c>
      <c r="CC49" s="146">
        <f t="shared" si="11"/>
        <v>46217</v>
      </c>
      <c r="CD49" s="144" t="s">
        <v>39</v>
      </c>
      <c r="CE49" s="155">
        <f>'PRINT TARIFF'!P$143</f>
        <v>0</v>
      </c>
      <c r="CF49" s="144" t="s">
        <v>1220</v>
      </c>
      <c r="CG49" s="147">
        <f t="shared" si="21"/>
        <v>0</v>
      </c>
      <c r="CJ49" s="146">
        <f t="shared" si="13"/>
        <v>46204</v>
      </c>
      <c r="CK49" s="146">
        <f t="shared" si="14"/>
        <v>46217</v>
      </c>
      <c r="CR49" s="146"/>
      <c r="CS49" s="146"/>
      <c r="HB49" s="146" t="s">
        <v>39</v>
      </c>
      <c r="HC49" s="155">
        <f>'PRINT TARIFF'!S$143</f>
        <v>0</v>
      </c>
      <c r="HD49" s="144" t="s">
        <v>1220</v>
      </c>
      <c r="HE49" s="147">
        <f t="shared" si="15"/>
        <v>0</v>
      </c>
      <c r="HG49" s="146" t="s">
        <v>2041</v>
      </c>
      <c r="HH49" s="146">
        <f t="shared" si="16"/>
        <v>46204</v>
      </c>
      <c r="HI49" s="146">
        <f t="shared" si="17"/>
        <v>46217</v>
      </c>
      <c r="IR49" s="154"/>
      <c r="IS49" s="154"/>
      <c r="NI49" s="154" t="s">
        <v>39</v>
      </c>
      <c r="NJ49" s="156">
        <f>'PRINT TARIFF'!R$143</f>
        <v>0</v>
      </c>
      <c r="NK49" s="154" t="s">
        <v>1220</v>
      </c>
      <c r="NL49" s="156">
        <f t="shared" si="18"/>
        <v>0</v>
      </c>
      <c r="NO49" s="154">
        <f t="shared" si="19"/>
        <v>46204</v>
      </c>
      <c r="NP49" s="154">
        <f t="shared" si="20"/>
        <v>46217</v>
      </c>
    </row>
    <row r="50" spans="1:380" s="144" customFormat="1" x14ac:dyDescent="0.2">
      <c r="A50" s="144">
        <v>146</v>
      </c>
      <c r="B50" s="144" t="s">
        <v>1403</v>
      </c>
      <c r="C50" s="144" t="s">
        <v>1221</v>
      </c>
      <c r="D50" s="144" t="s">
        <v>249</v>
      </c>
      <c r="E50" s="144" t="s">
        <v>1232</v>
      </c>
      <c r="F50" s="144" t="s">
        <v>1232</v>
      </c>
      <c r="J50" s="144" t="s">
        <v>1219</v>
      </c>
      <c r="K50" s="144" t="s">
        <v>237</v>
      </c>
      <c r="L50" s="144" t="s">
        <v>237</v>
      </c>
      <c r="M50" s="144" t="s">
        <v>237</v>
      </c>
      <c r="N50" s="144" t="s">
        <v>1219</v>
      </c>
      <c r="O50" s="145">
        <f>'PRINT TARIFF'!N$146</f>
        <v>23</v>
      </c>
      <c r="P50" s="180"/>
      <c r="Q50" s="180"/>
      <c r="R50" s="180"/>
      <c r="S50" s="180"/>
      <c r="T50" s="180"/>
      <c r="U50" s="180"/>
      <c r="V50" s="180"/>
      <c r="W50" s="180"/>
      <c r="X50" s="180"/>
      <c r="Y50" s="180"/>
      <c r="Z50" s="180"/>
      <c r="AA50" s="180"/>
      <c r="AB50" s="180"/>
      <c r="AC50" s="180"/>
      <c r="AD50" s="180"/>
      <c r="AE50" s="180"/>
      <c r="AF50" s="144" t="s">
        <v>39</v>
      </c>
      <c r="AG50" s="155">
        <f>'PRINT TARIFF'!I$146</f>
        <v>41</v>
      </c>
      <c r="AH50" s="144" t="s">
        <v>1220</v>
      </c>
      <c r="AI50" s="144">
        <v>0</v>
      </c>
      <c r="AJ50" s="144">
        <v>0</v>
      </c>
      <c r="AK50" s="155">
        <f>'PRINT TARIFF'!K$146</f>
        <v>61</v>
      </c>
      <c r="AL50" s="144">
        <v>0</v>
      </c>
      <c r="AM50" s="144">
        <v>0</v>
      </c>
      <c r="AN50" s="146">
        <f>'PRINT TARIFF'!AF73</f>
        <v>46204</v>
      </c>
      <c r="AO50" s="146">
        <f>'PRINT TARIFF'!AG73</f>
        <v>46217</v>
      </c>
      <c r="AP50" s="146" t="s">
        <v>39</v>
      </c>
      <c r="AQ50" s="155">
        <f>'PRINT TARIFF'!U$146</f>
        <v>0</v>
      </c>
      <c r="AR50" s="144" t="s">
        <v>2263</v>
      </c>
      <c r="AS50" s="155">
        <f t="shared" si="0"/>
        <v>0</v>
      </c>
      <c r="AT50" s="146"/>
      <c r="AU50" s="146" t="s">
        <v>2262</v>
      </c>
      <c r="AV50" s="146">
        <f t="shared" si="1"/>
        <v>46204</v>
      </c>
      <c r="AW50" s="146">
        <f t="shared" si="2"/>
        <v>46217</v>
      </c>
      <c r="AX50" s="146"/>
      <c r="AY50" s="156"/>
      <c r="BA50" s="147"/>
      <c r="BC50" s="146"/>
      <c r="BD50" s="146"/>
      <c r="BE50" s="146"/>
      <c r="BF50" s="144" t="s">
        <v>39</v>
      </c>
      <c r="BG50" s="144">
        <f>'PRINT TARIFF'!$O$146</f>
        <v>0</v>
      </c>
      <c r="BH50" s="144" t="s">
        <v>1220</v>
      </c>
      <c r="BI50" s="144">
        <f t="shared" si="3"/>
        <v>0</v>
      </c>
      <c r="BJ50" s="146"/>
      <c r="BK50" s="146" t="s">
        <v>2260</v>
      </c>
      <c r="BL50" s="146">
        <f t="shared" si="4"/>
        <v>46204</v>
      </c>
      <c r="BM50" s="146">
        <f t="shared" si="5"/>
        <v>46217</v>
      </c>
      <c r="BN50" s="146" t="s">
        <v>39</v>
      </c>
      <c r="BO50" s="144">
        <f>'PRINT TARIFF'!$T$146</f>
        <v>7</v>
      </c>
      <c r="BP50" s="146" t="s">
        <v>1220</v>
      </c>
      <c r="BQ50" s="144">
        <f t="shared" si="6"/>
        <v>7</v>
      </c>
      <c r="BR50" s="146"/>
      <c r="BS50" s="146" t="s">
        <v>2258</v>
      </c>
      <c r="BT50" s="146">
        <f t="shared" si="7"/>
        <v>46204</v>
      </c>
      <c r="BU50" s="146">
        <f t="shared" si="8"/>
        <v>46217</v>
      </c>
      <c r="BV50" s="146" t="s">
        <v>39</v>
      </c>
      <c r="BW50" s="155">
        <f>'PRINT TARIFF'!Q$146</f>
        <v>20</v>
      </c>
      <c r="BX50" s="144" t="s">
        <v>1220</v>
      </c>
      <c r="BY50" s="144">
        <f t="shared" si="9"/>
        <v>20</v>
      </c>
      <c r="BZ50" s="146"/>
      <c r="CA50" s="146"/>
      <c r="CB50" s="146">
        <f t="shared" si="10"/>
        <v>46204</v>
      </c>
      <c r="CC50" s="146">
        <f t="shared" si="11"/>
        <v>46217</v>
      </c>
      <c r="CD50" s="144" t="s">
        <v>39</v>
      </c>
      <c r="CE50" s="155">
        <f>'PRINT TARIFF'!P$146</f>
        <v>0</v>
      </c>
      <c r="CF50" s="144" t="s">
        <v>1220</v>
      </c>
      <c r="CG50" s="147">
        <f t="shared" si="21"/>
        <v>0</v>
      </c>
      <c r="CJ50" s="146">
        <f t="shared" si="13"/>
        <v>46204</v>
      </c>
      <c r="CK50" s="146">
        <f t="shared" si="14"/>
        <v>46217</v>
      </c>
      <c r="CR50" s="146"/>
      <c r="CS50" s="146"/>
      <c r="CZ50" s="154"/>
      <c r="DA50" s="154"/>
      <c r="DH50" s="154"/>
      <c r="DI50" s="154"/>
      <c r="DP50" s="154"/>
      <c r="DQ50" s="154"/>
      <c r="DR50" s="180"/>
      <c r="DS50" s="180"/>
      <c r="DT50" s="180"/>
      <c r="DU50" s="180"/>
      <c r="DV50" s="180"/>
      <c r="DW50" s="180"/>
      <c r="DX50" s="181"/>
      <c r="DY50" s="181"/>
      <c r="EF50" s="154"/>
      <c r="EG50" s="154"/>
      <c r="EN50" s="154"/>
      <c r="EO50" s="154"/>
      <c r="EP50" s="180"/>
      <c r="EQ50" s="180"/>
      <c r="ER50" s="180"/>
      <c r="ES50" s="180"/>
      <c r="ET50" s="180"/>
      <c r="EU50" s="180"/>
      <c r="EV50" s="181"/>
      <c r="EW50" s="181"/>
      <c r="EX50" s="180"/>
      <c r="EY50" s="180"/>
      <c r="EZ50" s="180"/>
      <c r="FA50" s="180"/>
      <c r="FB50" s="180"/>
      <c r="FC50" s="180"/>
      <c r="FD50" s="181"/>
      <c r="FE50" s="181"/>
      <c r="FL50" s="154"/>
      <c r="FM50" s="154"/>
      <c r="FT50" s="154"/>
      <c r="FU50" s="154"/>
      <c r="FV50" s="180"/>
      <c r="FW50" s="180"/>
      <c r="FX50" s="180"/>
      <c r="FY50" s="180"/>
      <c r="FZ50" s="180"/>
      <c r="GA50" s="180"/>
      <c r="GB50" s="181"/>
      <c r="GC50" s="181"/>
      <c r="GJ50" s="154"/>
      <c r="GK50" s="154"/>
      <c r="GL50" s="180"/>
      <c r="GM50" s="180"/>
      <c r="GN50" s="180"/>
      <c r="GO50" s="180"/>
      <c r="GP50" s="180"/>
      <c r="GQ50" s="180"/>
      <c r="GR50" s="181"/>
      <c r="GS50" s="181"/>
      <c r="GZ50" s="154"/>
      <c r="HA50" s="154"/>
      <c r="HB50" s="146" t="s">
        <v>39</v>
      </c>
      <c r="HC50" s="155">
        <f>'PRINT TARIFF'!S$146</f>
        <v>0</v>
      </c>
      <c r="HD50" s="144" t="s">
        <v>1220</v>
      </c>
      <c r="HE50" s="147">
        <f t="shared" si="15"/>
        <v>0</v>
      </c>
      <c r="HG50" s="146" t="s">
        <v>2041</v>
      </c>
      <c r="HH50" s="146">
        <f t="shared" si="16"/>
        <v>46204</v>
      </c>
      <c r="HI50" s="146">
        <f t="shared" si="17"/>
        <v>46217</v>
      </c>
      <c r="HJ50" s="180"/>
      <c r="HK50" s="180"/>
      <c r="HL50" s="180"/>
      <c r="HM50" s="180"/>
      <c r="HN50" s="180"/>
      <c r="HO50" s="180"/>
      <c r="HP50" s="181"/>
      <c r="HQ50" s="181"/>
      <c r="HR50" s="180"/>
      <c r="HS50" s="180"/>
      <c r="HT50" s="180"/>
      <c r="HU50" s="180"/>
      <c r="HV50" s="180"/>
      <c r="HW50" s="180"/>
      <c r="HX50" s="181"/>
      <c r="HY50" s="181"/>
      <c r="HZ50" s="180"/>
      <c r="IA50" s="180"/>
      <c r="IB50" s="180"/>
      <c r="IC50" s="180"/>
      <c r="ID50" s="180"/>
      <c r="IE50" s="180"/>
      <c r="IF50" s="181"/>
      <c r="IG50" s="181"/>
      <c r="IH50" s="180"/>
      <c r="II50" s="180"/>
      <c r="IJ50" s="180"/>
      <c r="IK50" s="180"/>
      <c r="IL50" s="180"/>
      <c r="IM50" s="180"/>
      <c r="IN50" s="181"/>
      <c r="IO50" s="181"/>
      <c r="IR50" s="154"/>
      <c r="IS50" s="154"/>
      <c r="IV50" s="154"/>
      <c r="JF50" s="180"/>
      <c r="JG50" s="180"/>
      <c r="JH50" s="180"/>
      <c r="JI50" s="180"/>
      <c r="JJ50" s="180"/>
      <c r="JK50" s="180"/>
      <c r="JL50" s="180"/>
      <c r="JM50" s="180"/>
      <c r="KD50" s="180"/>
      <c r="KE50" s="180"/>
      <c r="KF50" s="180"/>
      <c r="KG50" s="180"/>
      <c r="KH50" s="180"/>
      <c r="KI50" s="180"/>
      <c r="KJ50" s="180"/>
      <c r="KK50" s="180"/>
      <c r="KT50" s="180"/>
      <c r="KU50" s="180"/>
      <c r="KV50" s="180"/>
      <c r="KW50" s="180"/>
      <c r="KX50" s="180"/>
      <c r="KY50" s="180"/>
      <c r="KZ50" s="180"/>
      <c r="LA50" s="180"/>
      <c r="LB50" s="180"/>
      <c r="LC50" s="180"/>
      <c r="LD50" s="180"/>
      <c r="LE50" s="180"/>
      <c r="LF50" s="180"/>
      <c r="LG50" s="180"/>
      <c r="LH50" s="180"/>
      <c r="LI50" s="180"/>
      <c r="NI50" s="154" t="s">
        <v>39</v>
      </c>
      <c r="NJ50" s="156">
        <f>'PRINT TARIFF'!R$146</f>
        <v>0</v>
      </c>
      <c r="NK50" s="154" t="s">
        <v>1220</v>
      </c>
      <c r="NL50" s="156">
        <f t="shared" si="18"/>
        <v>0</v>
      </c>
      <c r="NM50" s="154"/>
      <c r="NN50" s="154"/>
      <c r="NO50" s="154">
        <f t="shared" si="19"/>
        <v>46204</v>
      </c>
      <c r="NP50" s="154">
        <f t="shared" si="20"/>
        <v>46217</v>
      </c>
    </row>
    <row r="51" spans="1:380" x14ac:dyDescent="0.2">
      <c r="A51" s="144">
        <v>147</v>
      </c>
      <c r="B51" s="144" t="s">
        <v>1403</v>
      </c>
      <c r="C51" s="144" t="s">
        <v>1221</v>
      </c>
      <c r="D51" s="144" t="s">
        <v>249</v>
      </c>
      <c r="E51" s="144" t="s">
        <v>1232</v>
      </c>
      <c r="F51" s="144" t="s">
        <v>1232</v>
      </c>
      <c r="J51" s="144" t="s">
        <v>1219</v>
      </c>
      <c r="K51" s="144" t="s">
        <v>238</v>
      </c>
      <c r="L51" s="144" t="s">
        <v>238</v>
      </c>
      <c r="M51" s="144" t="s">
        <v>238</v>
      </c>
      <c r="N51" s="144" t="s">
        <v>1219</v>
      </c>
      <c r="O51" s="145">
        <f>'PRINT TARIFF'!N$147</f>
        <v>21</v>
      </c>
      <c r="AF51" s="144" t="s">
        <v>39</v>
      </c>
      <c r="AG51" s="155">
        <f>'PRINT TARIFF'!I$147</f>
        <v>44</v>
      </c>
      <c r="AH51" s="144" t="s">
        <v>1220</v>
      </c>
      <c r="AI51" s="144">
        <v>0</v>
      </c>
      <c r="AJ51" s="144">
        <v>0</v>
      </c>
      <c r="AK51" s="155">
        <f>'PRINT TARIFF'!K$147</f>
        <v>64</v>
      </c>
      <c r="AL51" s="144">
        <v>0</v>
      </c>
      <c r="AM51" s="144">
        <v>0</v>
      </c>
      <c r="AN51" s="146">
        <f>'PRINT TARIFF'!AF74</f>
        <v>46204</v>
      </c>
      <c r="AO51" s="146">
        <f>'PRINT TARIFF'!AG74</f>
        <v>46217</v>
      </c>
      <c r="AP51" s="146" t="s">
        <v>39</v>
      </c>
      <c r="AQ51" s="155">
        <f>'PRINT TARIFF'!U$147</f>
        <v>0</v>
      </c>
      <c r="AR51" s="144" t="s">
        <v>2263</v>
      </c>
      <c r="AS51" s="155">
        <f t="shared" si="0"/>
        <v>0</v>
      </c>
      <c r="AT51" s="146"/>
      <c r="AU51" s="146" t="s">
        <v>2262</v>
      </c>
      <c r="AV51" s="146">
        <f t="shared" si="1"/>
        <v>46204</v>
      </c>
      <c r="AW51" s="146">
        <f t="shared" si="2"/>
        <v>46217</v>
      </c>
      <c r="AX51" s="146"/>
      <c r="AY51" s="156"/>
      <c r="BA51" s="147"/>
      <c r="BC51" s="146"/>
      <c r="BD51" s="146"/>
      <c r="BE51" s="146"/>
      <c r="BF51" s="144" t="s">
        <v>39</v>
      </c>
      <c r="BG51" s="144">
        <f>'PRINT TARIFF'!$O$147</f>
        <v>0</v>
      </c>
      <c r="BH51" s="144" t="s">
        <v>1220</v>
      </c>
      <c r="BI51" s="144">
        <f t="shared" si="3"/>
        <v>0</v>
      </c>
      <c r="BJ51" s="146"/>
      <c r="BK51" s="146" t="s">
        <v>2260</v>
      </c>
      <c r="BL51" s="146">
        <f t="shared" si="4"/>
        <v>46204</v>
      </c>
      <c r="BM51" s="146">
        <f t="shared" si="5"/>
        <v>46217</v>
      </c>
      <c r="BN51" s="146" t="s">
        <v>39</v>
      </c>
      <c r="BO51" s="144">
        <f>'PRINT TARIFF'!$T$147</f>
        <v>7</v>
      </c>
      <c r="BP51" s="146" t="s">
        <v>1220</v>
      </c>
      <c r="BQ51" s="144">
        <f t="shared" si="6"/>
        <v>7</v>
      </c>
      <c r="BR51" s="146"/>
      <c r="BS51" s="146" t="s">
        <v>2258</v>
      </c>
      <c r="BT51" s="146">
        <f t="shared" si="7"/>
        <v>46204</v>
      </c>
      <c r="BU51" s="146">
        <f t="shared" si="8"/>
        <v>46217</v>
      </c>
      <c r="BV51" s="146" t="s">
        <v>39</v>
      </c>
      <c r="BW51" s="155">
        <f>'PRINT TARIFF'!Q$147</f>
        <v>20</v>
      </c>
      <c r="BX51" s="144" t="s">
        <v>1220</v>
      </c>
      <c r="BY51" s="144">
        <f t="shared" si="9"/>
        <v>20</v>
      </c>
      <c r="BZ51" s="146"/>
      <c r="CA51" s="146"/>
      <c r="CB51" s="146">
        <f t="shared" si="10"/>
        <v>46204</v>
      </c>
      <c r="CC51" s="146">
        <f t="shared" si="11"/>
        <v>46217</v>
      </c>
      <c r="CD51" s="144" t="s">
        <v>39</v>
      </c>
      <c r="CE51" s="155">
        <f>'PRINT TARIFF'!P$147</f>
        <v>0</v>
      </c>
      <c r="CF51" s="144" t="s">
        <v>1220</v>
      </c>
      <c r="CG51" s="147">
        <f t="shared" ref="CG51:CG102" si="22">CE51</f>
        <v>0</v>
      </c>
      <c r="CJ51" s="146">
        <f t="shared" ref="CJ51:CJ103" si="23">AN51</f>
        <v>46204</v>
      </c>
      <c r="CK51" s="146">
        <f t="shared" ref="CK51:CK103" si="24">AO51</f>
        <v>46217</v>
      </c>
      <c r="CR51" s="146"/>
      <c r="CS51" s="146"/>
      <c r="HB51" s="146" t="s">
        <v>39</v>
      </c>
      <c r="HC51" s="155">
        <f>'PRINT TARIFF'!S$147</f>
        <v>0</v>
      </c>
      <c r="HD51" s="144" t="s">
        <v>1220</v>
      </c>
      <c r="HE51" s="147">
        <f t="shared" si="15"/>
        <v>0</v>
      </c>
      <c r="HG51" s="146" t="s">
        <v>2041</v>
      </c>
      <c r="HH51" s="146">
        <f t="shared" si="16"/>
        <v>46204</v>
      </c>
      <c r="HI51" s="146">
        <f t="shared" si="17"/>
        <v>46217</v>
      </c>
      <c r="IR51" s="154"/>
      <c r="IS51" s="154"/>
      <c r="NI51" s="154" t="s">
        <v>39</v>
      </c>
      <c r="NJ51" s="156">
        <f>'PRINT TARIFF'!R$147</f>
        <v>0</v>
      </c>
      <c r="NK51" s="154" t="s">
        <v>1220</v>
      </c>
      <c r="NL51" s="156">
        <f t="shared" ref="NL51:NL103" si="25">NJ51</f>
        <v>0</v>
      </c>
      <c r="NO51" s="154">
        <f t="shared" ref="NO51:NO103" si="26">CJ51</f>
        <v>46204</v>
      </c>
      <c r="NP51" s="154">
        <f t="shared" ref="NP51:NP103" si="27">CK51</f>
        <v>46217</v>
      </c>
    </row>
    <row r="52" spans="1:380" x14ac:dyDescent="0.2">
      <c r="A52" s="144">
        <v>149</v>
      </c>
      <c r="B52" s="144" t="s">
        <v>1403</v>
      </c>
      <c r="C52" s="144" t="s">
        <v>1221</v>
      </c>
      <c r="D52" s="144" t="s">
        <v>249</v>
      </c>
      <c r="E52" s="144" t="s">
        <v>1232</v>
      </c>
      <c r="F52" s="144" t="s">
        <v>1232</v>
      </c>
      <c r="J52" s="144" t="s">
        <v>1219</v>
      </c>
      <c r="K52" s="144" t="s">
        <v>239</v>
      </c>
      <c r="L52" s="144" t="s">
        <v>239</v>
      </c>
      <c r="M52" s="144" t="s">
        <v>239</v>
      </c>
      <c r="N52" s="144" t="s">
        <v>1219</v>
      </c>
      <c r="O52" s="145">
        <f>'PRINT TARIFF'!N$149</f>
        <v>18</v>
      </c>
      <c r="AF52" s="144" t="s">
        <v>39</v>
      </c>
      <c r="AG52" s="155">
        <f>'PRINT TARIFF'!I$149</f>
        <v>44</v>
      </c>
      <c r="AH52" s="144" t="s">
        <v>1220</v>
      </c>
      <c r="AI52" s="144">
        <v>0</v>
      </c>
      <c r="AJ52" s="144">
        <v>0</v>
      </c>
      <c r="AK52" s="155">
        <f>'PRINT TARIFF'!K$149</f>
        <v>64</v>
      </c>
      <c r="AL52" s="144">
        <v>0</v>
      </c>
      <c r="AM52" s="144">
        <v>0</v>
      </c>
      <c r="AN52" s="146">
        <f>'PRINT TARIFF'!AF75</f>
        <v>46204</v>
      </c>
      <c r="AO52" s="146">
        <f>'PRINT TARIFF'!AG75</f>
        <v>46217</v>
      </c>
      <c r="AP52" s="146" t="s">
        <v>39</v>
      </c>
      <c r="AQ52" s="155">
        <f>'PRINT TARIFF'!U$149</f>
        <v>0</v>
      </c>
      <c r="AR52" s="144" t="s">
        <v>2263</v>
      </c>
      <c r="AS52" s="155">
        <f t="shared" si="0"/>
        <v>0</v>
      </c>
      <c r="AT52" s="146"/>
      <c r="AU52" s="146" t="s">
        <v>2262</v>
      </c>
      <c r="AV52" s="146">
        <f t="shared" si="1"/>
        <v>46204</v>
      </c>
      <c r="AW52" s="146">
        <f t="shared" si="2"/>
        <v>46217</v>
      </c>
      <c r="AX52" s="146"/>
      <c r="AY52" s="156"/>
      <c r="BA52" s="147"/>
      <c r="BC52" s="146"/>
      <c r="BD52" s="146"/>
      <c r="BE52" s="146"/>
      <c r="BF52" s="144" t="s">
        <v>39</v>
      </c>
      <c r="BG52" s="144">
        <f>'PRINT TARIFF'!$O$149</f>
        <v>0</v>
      </c>
      <c r="BH52" s="144" t="s">
        <v>1220</v>
      </c>
      <c r="BI52" s="144">
        <f t="shared" si="3"/>
        <v>0</v>
      </c>
      <c r="BJ52" s="146"/>
      <c r="BK52" s="146" t="s">
        <v>2260</v>
      </c>
      <c r="BL52" s="146">
        <f t="shared" si="4"/>
        <v>46204</v>
      </c>
      <c r="BM52" s="146">
        <f t="shared" si="5"/>
        <v>46217</v>
      </c>
      <c r="BN52" s="146" t="s">
        <v>39</v>
      </c>
      <c r="BO52" s="144">
        <f>'PRINT TARIFF'!$T$149</f>
        <v>7</v>
      </c>
      <c r="BP52" s="146" t="s">
        <v>1220</v>
      </c>
      <c r="BQ52" s="144">
        <f t="shared" si="6"/>
        <v>7</v>
      </c>
      <c r="BR52" s="146"/>
      <c r="BS52" s="146" t="s">
        <v>2258</v>
      </c>
      <c r="BT52" s="146">
        <f t="shared" si="7"/>
        <v>46204</v>
      </c>
      <c r="BU52" s="146">
        <f t="shared" si="8"/>
        <v>46217</v>
      </c>
      <c r="BV52" s="146" t="s">
        <v>39</v>
      </c>
      <c r="BW52" s="155">
        <f>'PRINT TARIFF'!Q$149</f>
        <v>20</v>
      </c>
      <c r="BX52" s="144" t="s">
        <v>1220</v>
      </c>
      <c r="BY52" s="144">
        <f t="shared" si="9"/>
        <v>20</v>
      </c>
      <c r="BZ52" s="146"/>
      <c r="CA52" s="146"/>
      <c r="CB52" s="146">
        <f t="shared" si="10"/>
        <v>46204</v>
      </c>
      <c r="CC52" s="146">
        <f t="shared" si="11"/>
        <v>46217</v>
      </c>
      <c r="CD52" s="144" t="s">
        <v>39</v>
      </c>
      <c r="CE52" s="155">
        <f>'PRINT TARIFF'!P$149</f>
        <v>0</v>
      </c>
      <c r="CF52" s="144" t="s">
        <v>1220</v>
      </c>
      <c r="CG52" s="147">
        <f t="shared" si="22"/>
        <v>0</v>
      </c>
      <c r="CJ52" s="146">
        <f t="shared" si="23"/>
        <v>46204</v>
      </c>
      <c r="CK52" s="146">
        <f t="shared" si="24"/>
        <v>46217</v>
      </c>
      <c r="CR52" s="146"/>
      <c r="CS52" s="146"/>
      <c r="HB52" s="146" t="s">
        <v>39</v>
      </c>
      <c r="HC52" s="155">
        <f>'PRINT TARIFF'!S$149</f>
        <v>0</v>
      </c>
      <c r="HD52" s="144" t="s">
        <v>1220</v>
      </c>
      <c r="HE52" s="147">
        <f t="shared" si="15"/>
        <v>0</v>
      </c>
      <c r="HG52" s="146" t="s">
        <v>2041</v>
      </c>
      <c r="HH52" s="146">
        <f t="shared" si="16"/>
        <v>46204</v>
      </c>
      <c r="HI52" s="146">
        <f t="shared" si="17"/>
        <v>46217</v>
      </c>
      <c r="IR52" s="154"/>
      <c r="IS52" s="154"/>
      <c r="NI52" s="154" t="s">
        <v>39</v>
      </c>
      <c r="NJ52" s="156">
        <f>'PRINT TARIFF'!R$149</f>
        <v>0</v>
      </c>
      <c r="NK52" s="154" t="s">
        <v>1220</v>
      </c>
      <c r="NL52" s="156">
        <f t="shared" si="25"/>
        <v>0</v>
      </c>
      <c r="NO52" s="154">
        <f t="shared" si="26"/>
        <v>46204</v>
      </c>
      <c r="NP52" s="154">
        <f t="shared" si="27"/>
        <v>46217</v>
      </c>
    </row>
    <row r="53" spans="1:380" x14ac:dyDescent="0.2">
      <c r="A53" s="144">
        <v>134</v>
      </c>
      <c r="B53" s="144" t="s">
        <v>1403</v>
      </c>
      <c r="C53" s="144" t="s">
        <v>1221</v>
      </c>
      <c r="E53" s="144" t="s">
        <v>1232</v>
      </c>
      <c r="F53" s="144" t="s">
        <v>1232</v>
      </c>
      <c r="J53" s="144" t="s">
        <v>1219</v>
      </c>
      <c r="K53" s="144" t="s">
        <v>236</v>
      </c>
      <c r="L53" s="144" t="s">
        <v>236</v>
      </c>
      <c r="M53" s="144" t="s">
        <v>236</v>
      </c>
      <c r="N53" s="144" t="s">
        <v>1219</v>
      </c>
      <c r="O53" s="145">
        <f>'PRINT TARIFF'!N$134</f>
        <v>16</v>
      </c>
      <c r="AF53" s="144" t="s">
        <v>39</v>
      </c>
      <c r="AG53" s="155">
        <f>'PRINT TARIFF'!I$134</f>
        <v>22</v>
      </c>
      <c r="AH53" s="144" t="s">
        <v>1220</v>
      </c>
      <c r="AI53" s="144">
        <v>0</v>
      </c>
      <c r="AJ53" s="144">
        <v>0</v>
      </c>
      <c r="AK53" s="155">
        <f>'PRINT TARIFF'!K$134</f>
        <v>22</v>
      </c>
      <c r="AL53" s="144">
        <v>0</v>
      </c>
      <c r="AM53" s="144">
        <v>0</v>
      </c>
      <c r="AN53" s="146">
        <f>'PRINT TARIFF'!AF83</f>
        <v>46204</v>
      </c>
      <c r="AO53" s="146">
        <f>'PRINT TARIFF'!AG83</f>
        <v>46217</v>
      </c>
      <c r="AP53" s="146" t="s">
        <v>39</v>
      </c>
      <c r="AQ53" s="155">
        <f>'PRINT TARIFF'!U$134</f>
        <v>0</v>
      </c>
      <c r="AR53" s="144" t="s">
        <v>2263</v>
      </c>
      <c r="AS53" s="155">
        <f t="shared" si="0"/>
        <v>0</v>
      </c>
      <c r="AT53" s="146"/>
      <c r="AU53" s="146" t="s">
        <v>2262</v>
      </c>
      <c r="AV53" s="146">
        <f t="shared" si="1"/>
        <v>46204</v>
      </c>
      <c r="AW53" s="146">
        <f t="shared" si="2"/>
        <v>46217</v>
      </c>
      <c r="AX53" s="146"/>
      <c r="AY53" s="156"/>
      <c r="BA53" s="147"/>
      <c r="BC53" s="146"/>
      <c r="BD53" s="146"/>
      <c r="BE53" s="146"/>
      <c r="BF53" s="144" t="s">
        <v>39</v>
      </c>
      <c r="BG53" s="144">
        <f>'PRINT TARIFF'!$O$134</f>
        <v>0</v>
      </c>
      <c r="BH53" s="144" t="s">
        <v>1220</v>
      </c>
      <c r="BI53" s="144">
        <f t="shared" si="3"/>
        <v>0</v>
      </c>
      <c r="BJ53" s="146"/>
      <c r="BK53" s="146" t="s">
        <v>2260</v>
      </c>
      <c r="BL53" s="146">
        <f t="shared" si="4"/>
        <v>46204</v>
      </c>
      <c r="BM53" s="146">
        <f t="shared" si="5"/>
        <v>46217</v>
      </c>
      <c r="BN53" s="146" t="s">
        <v>39</v>
      </c>
      <c r="BO53" s="144">
        <f>'PRINT TARIFF'!$T$134</f>
        <v>7</v>
      </c>
      <c r="BP53" s="146" t="s">
        <v>1220</v>
      </c>
      <c r="BQ53" s="144">
        <f t="shared" si="6"/>
        <v>7</v>
      </c>
      <c r="BR53" s="146"/>
      <c r="BS53" s="146" t="s">
        <v>2258</v>
      </c>
      <c r="BT53" s="146">
        <f t="shared" si="7"/>
        <v>46204</v>
      </c>
      <c r="BU53" s="146">
        <f t="shared" si="8"/>
        <v>46217</v>
      </c>
      <c r="BV53" s="146" t="s">
        <v>39</v>
      </c>
      <c r="BW53" s="155">
        <f>'PRINT TARIFF'!Q$134</f>
        <v>20</v>
      </c>
      <c r="BX53" s="144" t="s">
        <v>1220</v>
      </c>
      <c r="BY53" s="144">
        <f t="shared" si="9"/>
        <v>20</v>
      </c>
      <c r="BZ53" s="146"/>
      <c r="CA53" s="146"/>
      <c r="CB53" s="146">
        <f t="shared" si="10"/>
        <v>46204</v>
      </c>
      <c r="CC53" s="146">
        <f t="shared" si="11"/>
        <v>46217</v>
      </c>
      <c r="CD53" s="144" t="s">
        <v>39</v>
      </c>
      <c r="CE53" s="155">
        <f>'PRINT TARIFF'!P$134</f>
        <v>0</v>
      </c>
      <c r="CF53" s="144" t="s">
        <v>1220</v>
      </c>
      <c r="CG53" s="147">
        <f t="shared" si="22"/>
        <v>0</v>
      </c>
      <c r="CJ53" s="146">
        <f t="shared" si="23"/>
        <v>46204</v>
      </c>
      <c r="CK53" s="146">
        <f t="shared" si="24"/>
        <v>46217</v>
      </c>
      <c r="CR53" s="146"/>
      <c r="CS53" s="146"/>
      <c r="HB53" s="146" t="s">
        <v>39</v>
      </c>
      <c r="HC53" s="155">
        <f>'PRINT TARIFF'!S$134</f>
        <v>0</v>
      </c>
      <c r="HD53" s="144" t="s">
        <v>1220</v>
      </c>
      <c r="HE53" s="147">
        <f t="shared" si="15"/>
        <v>0</v>
      </c>
      <c r="HG53" s="146" t="s">
        <v>2041</v>
      </c>
      <c r="HH53" s="146">
        <f t="shared" si="16"/>
        <v>46204</v>
      </c>
      <c r="HI53" s="146">
        <f t="shared" si="17"/>
        <v>46217</v>
      </c>
      <c r="IR53" s="154"/>
      <c r="IS53" s="154"/>
      <c r="NI53" s="154" t="s">
        <v>39</v>
      </c>
      <c r="NJ53" s="156">
        <f>'PRINT TARIFF'!R$134</f>
        <v>0</v>
      </c>
      <c r="NK53" s="154" t="s">
        <v>1220</v>
      </c>
      <c r="NL53" s="156">
        <f t="shared" si="25"/>
        <v>0</v>
      </c>
      <c r="NO53" s="154">
        <f t="shared" si="26"/>
        <v>46204</v>
      </c>
      <c r="NP53" s="154">
        <f t="shared" si="27"/>
        <v>46217</v>
      </c>
    </row>
    <row r="54" spans="1:380" s="144" customFormat="1" x14ac:dyDescent="0.2">
      <c r="A54" s="144">
        <v>137</v>
      </c>
      <c r="B54" s="144" t="s">
        <v>1403</v>
      </c>
      <c r="C54" s="144" t="s">
        <v>1221</v>
      </c>
      <c r="E54" s="144" t="s">
        <v>1232</v>
      </c>
      <c r="F54" s="144" t="s">
        <v>1232</v>
      </c>
      <c r="J54" s="144" t="s">
        <v>1219</v>
      </c>
      <c r="K54" s="144" t="s">
        <v>237</v>
      </c>
      <c r="L54" s="144" t="s">
        <v>237</v>
      </c>
      <c r="M54" s="144" t="s">
        <v>237</v>
      </c>
      <c r="N54" s="144" t="s">
        <v>1219</v>
      </c>
      <c r="O54" s="145">
        <f>'PRINT TARIFF'!N$137</f>
        <v>17</v>
      </c>
      <c r="P54" s="180"/>
      <c r="Q54" s="180"/>
      <c r="R54" s="180"/>
      <c r="S54" s="180"/>
      <c r="T54" s="180"/>
      <c r="U54" s="180"/>
      <c r="V54" s="180"/>
      <c r="W54" s="180"/>
      <c r="X54" s="180"/>
      <c r="Y54" s="180"/>
      <c r="Z54" s="180"/>
      <c r="AA54" s="180"/>
      <c r="AB54" s="180"/>
      <c r="AC54" s="180"/>
      <c r="AD54" s="180"/>
      <c r="AE54" s="180"/>
      <c r="AF54" s="144" t="s">
        <v>39</v>
      </c>
      <c r="AG54" s="155">
        <f>'PRINT TARIFF'!I$137</f>
        <v>21</v>
      </c>
      <c r="AH54" s="144" t="s">
        <v>1220</v>
      </c>
      <c r="AI54" s="144">
        <v>0</v>
      </c>
      <c r="AJ54" s="144">
        <v>0</v>
      </c>
      <c r="AK54" s="155">
        <f>'PRINT TARIFF'!K$137</f>
        <v>21</v>
      </c>
      <c r="AL54" s="144">
        <v>0</v>
      </c>
      <c r="AM54" s="144">
        <v>0</v>
      </c>
      <c r="AN54" s="146">
        <f>'PRINT TARIFF'!AF84</f>
        <v>46204</v>
      </c>
      <c r="AO54" s="146">
        <f>'PRINT TARIFF'!AG84</f>
        <v>46217</v>
      </c>
      <c r="AP54" s="146" t="s">
        <v>39</v>
      </c>
      <c r="AQ54" s="155">
        <f>'PRINT TARIFF'!U$137</f>
        <v>0</v>
      </c>
      <c r="AR54" s="144" t="s">
        <v>2263</v>
      </c>
      <c r="AS54" s="155">
        <f t="shared" si="0"/>
        <v>0</v>
      </c>
      <c r="AT54" s="146"/>
      <c r="AU54" s="146" t="s">
        <v>2262</v>
      </c>
      <c r="AV54" s="146">
        <f t="shared" si="1"/>
        <v>46204</v>
      </c>
      <c r="AW54" s="146">
        <f t="shared" si="2"/>
        <v>46217</v>
      </c>
      <c r="AX54" s="146"/>
      <c r="AY54" s="156"/>
      <c r="BA54" s="147"/>
      <c r="BC54" s="146"/>
      <c r="BD54" s="146"/>
      <c r="BE54" s="146"/>
      <c r="BF54" s="144" t="s">
        <v>39</v>
      </c>
      <c r="BG54" s="144">
        <f>'PRINT TARIFF'!$O$137</f>
        <v>0</v>
      </c>
      <c r="BH54" s="144" t="s">
        <v>1220</v>
      </c>
      <c r="BI54" s="144">
        <f t="shared" si="3"/>
        <v>0</v>
      </c>
      <c r="BJ54" s="146"/>
      <c r="BK54" s="146" t="s">
        <v>2260</v>
      </c>
      <c r="BL54" s="146">
        <f t="shared" si="4"/>
        <v>46204</v>
      </c>
      <c r="BM54" s="146">
        <f t="shared" si="5"/>
        <v>46217</v>
      </c>
      <c r="BN54" s="146" t="s">
        <v>39</v>
      </c>
      <c r="BO54" s="144">
        <f>'PRINT TARIFF'!$T$137</f>
        <v>7</v>
      </c>
      <c r="BP54" s="146" t="s">
        <v>1220</v>
      </c>
      <c r="BQ54" s="144">
        <f t="shared" si="6"/>
        <v>7</v>
      </c>
      <c r="BR54" s="146"/>
      <c r="BS54" s="146" t="s">
        <v>2258</v>
      </c>
      <c r="BT54" s="146">
        <f t="shared" si="7"/>
        <v>46204</v>
      </c>
      <c r="BU54" s="146">
        <f t="shared" si="8"/>
        <v>46217</v>
      </c>
      <c r="BV54" s="146" t="s">
        <v>39</v>
      </c>
      <c r="BW54" s="155">
        <f>'PRINT TARIFF'!Q$137</f>
        <v>20</v>
      </c>
      <c r="BX54" s="144" t="s">
        <v>1220</v>
      </c>
      <c r="BY54" s="144">
        <f t="shared" si="9"/>
        <v>20</v>
      </c>
      <c r="BZ54" s="146"/>
      <c r="CA54" s="146"/>
      <c r="CB54" s="146">
        <f t="shared" si="10"/>
        <v>46204</v>
      </c>
      <c r="CC54" s="146">
        <f t="shared" si="11"/>
        <v>46217</v>
      </c>
      <c r="CD54" s="144" t="s">
        <v>39</v>
      </c>
      <c r="CE54" s="155">
        <f>'PRINT TARIFF'!P$137</f>
        <v>0</v>
      </c>
      <c r="CF54" s="144" t="s">
        <v>1220</v>
      </c>
      <c r="CG54" s="147">
        <f t="shared" si="22"/>
        <v>0</v>
      </c>
      <c r="CJ54" s="146">
        <f t="shared" si="23"/>
        <v>46204</v>
      </c>
      <c r="CK54" s="146">
        <f t="shared" si="24"/>
        <v>46217</v>
      </c>
      <c r="CR54" s="146"/>
      <c r="CS54" s="146"/>
      <c r="CZ54" s="154"/>
      <c r="DA54" s="154"/>
      <c r="DH54" s="154"/>
      <c r="DI54" s="154"/>
      <c r="DP54" s="154"/>
      <c r="DQ54" s="154"/>
      <c r="DR54" s="180"/>
      <c r="DS54" s="180"/>
      <c r="DT54" s="180"/>
      <c r="DU54" s="180"/>
      <c r="DV54" s="180"/>
      <c r="DW54" s="180"/>
      <c r="DX54" s="181"/>
      <c r="DY54" s="181"/>
      <c r="EF54" s="154"/>
      <c r="EG54" s="154"/>
      <c r="EN54" s="154"/>
      <c r="EO54" s="154"/>
      <c r="EP54" s="180"/>
      <c r="EQ54" s="180"/>
      <c r="ER54" s="180"/>
      <c r="ES54" s="180"/>
      <c r="ET54" s="180"/>
      <c r="EU54" s="180"/>
      <c r="EV54" s="181"/>
      <c r="EW54" s="181"/>
      <c r="EX54" s="180"/>
      <c r="EY54" s="180"/>
      <c r="EZ54" s="180"/>
      <c r="FA54" s="180"/>
      <c r="FB54" s="180"/>
      <c r="FC54" s="180"/>
      <c r="FD54" s="181"/>
      <c r="FE54" s="181"/>
      <c r="FL54" s="154"/>
      <c r="FM54" s="154"/>
      <c r="FT54" s="154"/>
      <c r="FU54" s="154"/>
      <c r="FV54" s="180"/>
      <c r="FW54" s="180"/>
      <c r="FX54" s="180"/>
      <c r="FY54" s="180"/>
      <c r="FZ54" s="180"/>
      <c r="GA54" s="180"/>
      <c r="GB54" s="181"/>
      <c r="GC54" s="181"/>
      <c r="GJ54" s="154"/>
      <c r="GK54" s="154"/>
      <c r="GL54" s="180"/>
      <c r="GM54" s="180"/>
      <c r="GN54" s="180"/>
      <c r="GO54" s="180"/>
      <c r="GP54" s="180"/>
      <c r="GQ54" s="180"/>
      <c r="GR54" s="181"/>
      <c r="GS54" s="181"/>
      <c r="GZ54" s="154"/>
      <c r="HA54" s="154"/>
      <c r="HB54" s="146" t="s">
        <v>39</v>
      </c>
      <c r="HC54" s="155">
        <f>'PRINT TARIFF'!S$137</f>
        <v>0</v>
      </c>
      <c r="HD54" s="144" t="s">
        <v>1220</v>
      </c>
      <c r="HE54" s="147">
        <f t="shared" si="15"/>
        <v>0</v>
      </c>
      <c r="HG54" s="146" t="s">
        <v>2041</v>
      </c>
      <c r="HH54" s="146">
        <f t="shared" si="16"/>
        <v>46204</v>
      </c>
      <c r="HI54" s="146">
        <f t="shared" si="17"/>
        <v>46217</v>
      </c>
      <c r="HJ54" s="180"/>
      <c r="HK54" s="180"/>
      <c r="HL54" s="180"/>
      <c r="HM54" s="180"/>
      <c r="HN54" s="180"/>
      <c r="HO54" s="180"/>
      <c r="HP54" s="181"/>
      <c r="HQ54" s="181"/>
      <c r="HR54" s="180"/>
      <c r="HS54" s="180"/>
      <c r="HT54" s="180"/>
      <c r="HU54" s="180"/>
      <c r="HV54" s="180"/>
      <c r="HW54" s="180"/>
      <c r="HX54" s="181"/>
      <c r="HY54" s="181"/>
      <c r="HZ54" s="180"/>
      <c r="IA54" s="180"/>
      <c r="IB54" s="180"/>
      <c r="IC54" s="180"/>
      <c r="ID54" s="180"/>
      <c r="IE54" s="180"/>
      <c r="IF54" s="181"/>
      <c r="IG54" s="181"/>
      <c r="IH54" s="180"/>
      <c r="II54" s="180"/>
      <c r="IJ54" s="180"/>
      <c r="IK54" s="180"/>
      <c r="IL54" s="180"/>
      <c r="IM54" s="180"/>
      <c r="IN54" s="181"/>
      <c r="IO54" s="181"/>
      <c r="IR54" s="154"/>
      <c r="IS54" s="154"/>
      <c r="IV54" s="154"/>
      <c r="JF54" s="180"/>
      <c r="JG54" s="180"/>
      <c r="JH54" s="180"/>
      <c r="JI54" s="180"/>
      <c r="JJ54" s="180"/>
      <c r="JK54" s="180"/>
      <c r="JL54" s="180"/>
      <c r="JM54" s="180"/>
      <c r="KD54" s="180"/>
      <c r="KE54" s="180"/>
      <c r="KF54" s="180"/>
      <c r="KG54" s="180"/>
      <c r="KH54" s="180"/>
      <c r="KI54" s="180"/>
      <c r="KJ54" s="180"/>
      <c r="KK54" s="180"/>
      <c r="KT54" s="180"/>
      <c r="KU54" s="180"/>
      <c r="KV54" s="180"/>
      <c r="KW54" s="180"/>
      <c r="KX54" s="180"/>
      <c r="KY54" s="180"/>
      <c r="KZ54" s="180"/>
      <c r="LA54" s="180"/>
      <c r="LB54" s="180"/>
      <c r="LC54" s="180"/>
      <c r="LD54" s="180"/>
      <c r="LE54" s="180"/>
      <c r="LF54" s="180"/>
      <c r="LG54" s="180"/>
      <c r="LH54" s="180"/>
      <c r="LI54" s="180"/>
      <c r="NI54" s="154" t="s">
        <v>39</v>
      </c>
      <c r="NJ54" s="156">
        <f>'PRINT TARIFF'!R$137</f>
        <v>0</v>
      </c>
      <c r="NK54" s="154" t="s">
        <v>1220</v>
      </c>
      <c r="NL54" s="156">
        <f t="shared" si="25"/>
        <v>0</v>
      </c>
      <c r="NM54" s="154"/>
      <c r="NN54" s="154"/>
      <c r="NO54" s="154">
        <f t="shared" si="26"/>
        <v>46204</v>
      </c>
      <c r="NP54" s="154">
        <f t="shared" si="27"/>
        <v>46217</v>
      </c>
    </row>
    <row r="55" spans="1:380" x14ac:dyDescent="0.2">
      <c r="A55" s="144">
        <v>138</v>
      </c>
      <c r="B55" s="144" t="s">
        <v>1403</v>
      </c>
      <c r="C55" s="144" t="s">
        <v>1221</v>
      </c>
      <c r="E55" s="144" t="s">
        <v>1232</v>
      </c>
      <c r="F55" s="144" t="s">
        <v>1232</v>
      </c>
      <c r="J55" s="144" t="s">
        <v>1219</v>
      </c>
      <c r="K55" s="144" t="s">
        <v>238</v>
      </c>
      <c r="L55" s="144" t="s">
        <v>238</v>
      </c>
      <c r="M55" s="144" t="s">
        <v>238</v>
      </c>
      <c r="N55" s="144" t="s">
        <v>1219</v>
      </c>
      <c r="O55" s="158" t="str">
        <f>'PRINT TARIFF'!N$138</f>
        <v>18</v>
      </c>
      <c r="AF55" s="144" t="s">
        <v>39</v>
      </c>
      <c r="AG55" s="155">
        <f>'PRINT TARIFF'!I$138</f>
        <v>22</v>
      </c>
      <c r="AH55" s="144" t="s">
        <v>1220</v>
      </c>
      <c r="AI55" s="144">
        <v>0</v>
      </c>
      <c r="AJ55" s="144">
        <v>0</v>
      </c>
      <c r="AK55" s="155">
        <f>'PRINT TARIFF'!K$138</f>
        <v>22</v>
      </c>
      <c r="AL55" s="144">
        <v>0</v>
      </c>
      <c r="AM55" s="144">
        <v>0</v>
      </c>
      <c r="AN55" s="146">
        <f>'PRINT TARIFF'!AF85</f>
        <v>46204</v>
      </c>
      <c r="AO55" s="146">
        <f>'PRINT TARIFF'!AG85</f>
        <v>46217</v>
      </c>
      <c r="AP55" s="146" t="s">
        <v>39</v>
      </c>
      <c r="AQ55" s="155">
        <f>'PRINT TARIFF'!U$138</f>
        <v>0</v>
      </c>
      <c r="AR55" s="144" t="s">
        <v>2263</v>
      </c>
      <c r="AS55" s="155">
        <f t="shared" si="0"/>
        <v>0</v>
      </c>
      <c r="AT55" s="146"/>
      <c r="AU55" s="146" t="s">
        <v>2262</v>
      </c>
      <c r="AV55" s="146">
        <f t="shared" si="1"/>
        <v>46204</v>
      </c>
      <c r="AW55" s="146">
        <f t="shared" si="2"/>
        <v>46217</v>
      </c>
      <c r="AX55" s="146"/>
      <c r="AY55" s="156"/>
      <c r="BA55" s="147"/>
      <c r="BC55" s="146"/>
      <c r="BD55" s="146"/>
      <c r="BE55" s="146"/>
      <c r="BF55" s="144" t="s">
        <v>39</v>
      </c>
      <c r="BG55" s="144">
        <f>'PRINT TARIFF'!$O$138</f>
        <v>0</v>
      </c>
      <c r="BH55" s="144" t="s">
        <v>1220</v>
      </c>
      <c r="BI55" s="144">
        <f t="shared" si="3"/>
        <v>0</v>
      </c>
      <c r="BJ55" s="146"/>
      <c r="BK55" s="146" t="s">
        <v>2260</v>
      </c>
      <c r="BL55" s="146">
        <f t="shared" si="4"/>
        <v>46204</v>
      </c>
      <c r="BM55" s="146">
        <f t="shared" si="5"/>
        <v>46217</v>
      </c>
      <c r="BN55" s="146" t="s">
        <v>39</v>
      </c>
      <c r="BO55" s="144">
        <f>'PRINT TARIFF'!$T$138</f>
        <v>7</v>
      </c>
      <c r="BP55" s="146" t="s">
        <v>1220</v>
      </c>
      <c r="BQ55" s="144">
        <f t="shared" si="6"/>
        <v>7</v>
      </c>
      <c r="BR55" s="146"/>
      <c r="BS55" s="146" t="s">
        <v>2258</v>
      </c>
      <c r="BT55" s="146">
        <f t="shared" si="7"/>
        <v>46204</v>
      </c>
      <c r="BU55" s="146">
        <f t="shared" si="8"/>
        <v>46217</v>
      </c>
      <c r="BV55" s="146" t="s">
        <v>39</v>
      </c>
      <c r="BW55" s="155">
        <f>'PRINT TARIFF'!Q$138</f>
        <v>20</v>
      </c>
      <c r="BX55" s="144" t="s">
        <v>1220</v>
      </c>
      <c r="BY55" s="144">
        <f t="shared" si="9"/>
        <v>20</v>
      </c>
      <c r="BZ55" s="146"/>
      <c r="CA55" s="146"/>
      <c r="CB55" s="146">
        <f t="shared" si="10"/>
        <v>46204</v>
      </c>
      <c r="CC55" s="146">
        <f t="shared" si="11"/>
        <v>46217</v>
      </c>
      <c r="CD55" s="144" t="s">
        <v>39</v>
      </c>
      <c r="CE55" s="155">
        <f>'PRINT TARIFF'!P$138</f>
        <v>0</v>
      </c>
      <c r="CF55" s="144" t="s">
        <v>1220</v>
      </c>
      <c r="CG55" s="147">
        <f t="shared" si="22"/>
        <v>0</v>
      </c>
      <c r="CJ55" s="146">
        <f t="shared" si="23"/>
        <v>46204</v>
      </c>
      <c r="CK55" s="146">
        <f t="shared" si="24"/>
        <v>46217</v>
      </c>
      <c r="CR55" s="146"/>
      <c r="CS55" s="146"/>
      <c r="HB55" s="146" t="s">
        <v>39</v>
      </c>
      <c r="HC55" s="155">
        <f>'PRINT TARIFF'!S$138</f>
        <v>0</v>
      </c>
      <c r="HD55" s="144" t="s">
        <v>1220</v>
      </c>
      <c r="HE55" s="147">
        <f t="shared" si="15"/>
        <v>0</v>
      </c>
      <c r="HG55" s="146" t="s">
        <v>2041</v>
      </c>
      <c r="HH55" s="146">
        <f t="shared" si="16"/>
        <v>46204</v>
      </c>
      <c r="HI55" s="146">
        <f t="shared" si="17"/>
        <v>46217</v>
      </c>
      <c r="IR55" s="154"/>
      <c r="IS55" s="154"/>
      <c r="NI55" s="154" t="s">
        <v>39</v>
      </c>
      <c r="NJ55" s="156">
        <f>'PRINT TARIFF'!R$138</f>
        <v>0</v>
      </c>
      <c r="NK55" s="154" t="s">
        <v>1220</v>
      </c>
      <c r="NL55" s="156">
        <f t="shared" si="25"/>
        <v>0</v>
      </c>
      <c r="NO55" s="154">
        <f t="shared" si="26"/>
        <v>46204</v>
      </c>
      <c r="NP55" s="154">
        <f t="shared" si="27"/>
        <v>46217</v>
      </c>
    </row>
    <row r="56" spans="1:380" x14ac:dyDescent="0.2">
      <c r="A56" s="144">
        <v>140</v>
      </c>
      <c r="B56" s="144" t="s">
        <v>1403</v>
      </c>
      <c r="C56" s="144" t="s">
        <v>1221</v>
      </c>
      <c r="E56" s="144" t="s">
        <v>1232</v>
      </c>
      <c r="F56" s="144" t="s">
        <v>1232</v>
      </c>
      <c r="J56" s="144" t="s">
        <v>1219</v>
      </c>
      <c r="K56" s="144" t="s">
        <v>239</v>
      </c>
      <c r="L56" s="144" t="s">
        <v>239</v>
      </c>
      <c r="M56" s="144" t="s">
        <v>239</v>
      </c>
      <c r="N56" s="144" t="s">
        <v>1219</v>
      </c>
      <c r="O56" s="158" t="str">
        <f>'PRINT TARIFF'!N$140</f>
        <v>15</v>
      </c>
      <c r="AF56" s="144" t="s">
        <v>39</v>
      </c>
      <c r="AG56" s="155">
        <f>'PRINT TARIFF'!I$140</f>
        <v>22</v>
      </c>
      <c r="AH56" s="144" t="s">
        <v>1220</v>
      </c>
      <c r="AI56" s="144">
        <v>0</v>
      </c>
      <c r="AJ56" s="144">
        <v>0</v>
      </c>
      <c r="AK56" s="155">
        <f>'PRINT TARIFF'!K$140</f>
        <v>22</v>
      </c>
      <c r="AL56" s="144">
        <v>0</v>
      </c>
      <c r="AM56" s="144">
        <v>0</v>
      </c>
      <c r="AN56" s="146">
        <f>'PRINT TARIFF'!AF88</f>
        <v>46204</v>
      </c>
      <c r="AO56" s="146">
        <f>'PRINT TARIFF'!AG88</f>
        <v>46217</v>
      </c>
      <c r="AP56" s="146" t="s">
        <v>39</v>
      </c>
      <c r="AQ56" s="155">
        <f>'PRINT TARIFF'!U$140</f>
        <v>0</v>
      </c>
      <c r="AR56" s="144" t="s">
        <v>2263</v>
      </c>
      <c r="AS56" s="155">
        <f t="shared" si="0"/>
        <v>0</v>
      </c>
      <c r="AT56" s="146"/>
      <c r="AU56" s="146" t="s">
        <v>2262</v>
      </c>
      <c r="AV56" s="146">
        <f t="shared" si="1"/>
        <v>46204</v>
      </c>
      <c r="AW56" s="146">
        <f t="shared" si="2"/>
        <v>46217</v>
      </c>
      <c r="AX56" s="146"/>
      <c r="AY56" s="156"/>
      <c r="BA56" s="147"/>
      <c r="BC56" s="146"/>
      <c r="BD56" s="146"/>
      <c r="BE56" s="146"/>
      <c r="BF56" s="144" t="s">
        <v>39</v>
      </c>
      <c r="BG56" s="144">
        <f>'PRINT TARIFF'!$O$140</f>
        <v>0</v>
      </c>
      <c r="BH56" s="144" t="s">
        <v>1220</v>
      </c>
      <c r="BI56" s="144">
        <f t="shared" si="3"/>
        <v>0</v>
      </c>
      <c r="BJ56" s="146"/>
      <c r="BK56" s="146" t="s">
        <v>2260</v>
      </c>
      <c r="BL56" s="146">
        <f t="shared" si="4"/>
        <v>46204</v>
      </c>
      <c r="BM56" s="146">
        <f t="shared" si="5"/>
        <v>46217</v>
      </c>
      <c r="BN56" s="146" t="s">
        <v>39</v>
      </c>
      <c r="BO56" s="144">
        <f>'PRINT TARIFF'!$T$140</f>
        <v>7</v>
      </c>
      <c r="BP56" s="146" t="s">
        <v>1220</v>
      </c>
      <c r="BQ56" s="144">
        <f t="shared" si="6"/>
        <v>7</v>
      </c>
      <c r="BR56" s="146"/>
      <c r="BS56" s="146" t="s">
        <v>2258</v>
      </c>
      <c r="BT56" s="146">
        <f t="shared" si="7"/>
        <v>46204</v>
      </c>
      <c r="BU56" s="146">
        <f t="shared" si="8"/>
        <v>46217</v>
      </c>
      <c r="BV56" s="146" t="s">
        <v>39</v>
      </c>
      <c r="BW56" s="155">
        <f>'PRINT TARIFF'!Q$140</f>
        <v>20</v>
      </c>
      <c r="BX56" s="144" t="s">
        <v>1220</v>
      </c>
      <c r="BY56" s="144">
        <f t="shared" si="9"/>
        <v>20</v>
      </c>
      <c r="BZ56" s="146"/>
      <c r="CA56" s="146"/>
      <c r="CB56" s="146">
        <f t="shared" si="10"/>
        <v>46204</v>
      </c>
      <c r="CC56" s="146">
        <f t="shared" si="11"/>
        <v>46217</v>
      </c>
      <c r="CD56" s="144" t="s">
        <v>39</v>
      </c>
      <c r="CE56" s="155">
        <f>'PRINT TARIFF'!P$140</f>
        <v>0</v>
      </c>
      <c r="CF56" s="144" t="s">
        <v>1220</v>
      </c>
      <c r="CG56" s="147">
        <f t="shared" si="22"/>
        <v>0</v>
      </c>
      <c r="CJ56" s="146">
        <f t="shared" si="23"/>
        <v>46204</v>
      </c>
      <c r="CK56" s="146">
        <f t="shared" si="24"/>
        <v>46217</v>
      </c>
      <c r="CR56" s="146"/>
      <c r="CS56" s="146"/>
      <c r="HB56" s="146" t="s">
        <v>39</v>
      </c>
      <c r="HC56" s="155">
        <f>'PRINT TARIFF'!S$140</f>
        <v>0</v>
      </c>
      <c r="HD56" s="144" t="s">
        <v>1220</v>
      </c>
      <c r="HE56" s="147">
        <f t="shared" si="15"/>
        <v>0</v>
      </c>
      <c r="HG56" s="146" t="s">
        <v>2041</v>
      </c>
      <c r="HH56" s="146">
        <f t="shared" si="16"/>
        <v>46204</v>
      </c>
      <c r="HI56" s="146">
        <f t="shared" si="17"/>
        <v>46217</v>
      </c>
      <c r="IR56" s="154"/>
      <c r="IS56" s="154"/>
      <c r="NI56" s="154" t="s">
        <v>39</v>
      </c>
      <c r="NJ56" s="156">
        <f>'PRINT TARIFF'!R$140</f>
        <v>0</v>
      </c>
      <c r="NK56" s="154" t="s">
        <v>1220</v>
      </c>
      <c r="NL56" s="156">
        <f t="shared" si="25"/>
        <v>0</v>
      </c>
      <c r="NO56" s="154">
        <f t="shared" si="26"/>
        <v>46204</v>
      </c>
      <c r="NP56" s="154">
        <f t="shared" si="27"/>
        <v>46217</v>
      </c>
    </row>
    <row r="57" spans="1:380" x14ac:dyDescent="0.2">
      <c r="A57" s="144">
        <v>110</v>
      </c>
      <c r="B57" s="144" t="s">
        <v>1403</v>
      </c>
      <c r="C57" s="144" t="s">
        <v>1221</v>
      </c>
      <c r="E57" s="144" t="s">
        <v>1233</v>
      </c>
      <c r="F57" s="144" t="s">
        <v>1233</v>
      </c>
      <c r="G57" s="144" t="s">
        <v>291</v>
      </c>
      <c r="J57" s="144" t="s">
        <v>1219</v>
      </c>
      <c r="K57" s="144" t="s">
        <v>235</v>
      </c>
      <c r="L57" s="144" t="s">
        <v>235</v>
      </c>
      <c r="M57" s="144" t="s">
        <v>235</v>
      </c>
      <c r="N57" s="144" t="s">
        <v>1219</v>
      </c>
      <c r="O57" s="145">
        <f>'PRINT TARIFF'!N$110</f>
        <v>37</v>
      </c>
      <c r="AF57" s="144" t="s">
        <v>39</v>
      </c>
      <c r="AG57" s="155">
        <f>'PRINT TARIFF'!I$110</f>
        <v>60</v>
      </c>
      <c r="AH57" s="144" t="s">
        <v>1220</v>
      </c>
      <c r="AI57" s="144">
        <v>0</v>
      </c>
      <c r="AJ57" s="144">
        <v>0</v>
      </c>
      <c r="AK57" s="155">
        <f>'PRINT TARIFF'!K$110</f>
        <v>60</v>
      </c>
      <c r="AL57" s="144">
        <v>0</v>
      </c>
      <c r="AM57" s="144">
        <v>0</v>
      </c>
      <c r="AN57" s="146">
        <f>'PRINT TARIFF'!AF89</f>
        <v>46204</v>
      </c>
      <c r="AO57" s="146">
        <f>'PRINT TARIFF'!AG89</f>
        <v>46217</v>
      </c>
      <c r="AP57" s="146" t="s">
        <v>39</v>
      </c>
      <c r="AQ57" s="155">
        <f>'PRINT TARIFF'!U$110</f>
        <v>10</v>
      </c>
      <c r="AR57" s="144" t="s">
        <v>2263</v>
      </c>
      <c r="AS57" s="155">
        <f t="shared" si="0"/>
        <v>10</v>
      </c>
      <c r="AT57" s="146"/>
      <c r="AU57" s="146" t="s">
        <v>2262</v>
      </c>
      <c r="AV57" s="146">
        <f t="shared" si="1"/>
        <v>46204</v>
      </c>
      <c r="AW57" s="146">
        <f t="shared" si="2"/>
        <v>46217</v>
      </c>
      <c r="AX57" s="146"/>
      <c r="AY57" s="156"/>
      <c r="BA57" s="147"/>
      <c r="BC57" s="146"/>
      <c r="BD57" s="146"/>
      <c r="BE57" s="146"/>
      <c r="BF57" s="144" t="s">
        <v>39</v>
      </c>
      <c r="BG57" s="144">
        <f>'PRINT TARIFF'!$O$110</f>
        <v>0</v>
      </c>
      <c r="BH57" s="144" t="s">
        <v>1220</v>
      </c>
      <c r="BI57" s="144">
        <f t="shared" si="3"/>
        <v>0</v>
      </c>
      <c r="BJ57" s="146"/>
      <c r="BK57" s="146" t="s">
        <v>2260</v>
      </c>
      <c r="BL57" s="146">
        <f t="shared" si="4"/>
        <v>46204</v>
      </c>
      <c r="BM57" s="146">
        <f t="shared" si="5"/>
        <v>46217</v>
      </c>
      <c r="BN57" s="146" t="s">
        <v>39</v>
      </c>
      <c r="BO57" s="144">
        <f>'PRINT TARIFF'!$T$110</f>
        <v>19</v>
      </c>
      <c r="BP57" s="146" t="s">
        <v>1220</v>
      </c>
      <c r="BQ57" s="144">
        <f t="shared" si="6"/>
        <v>19</v>
      </c>
      <c r="BR57" s="146"/>
      <c r="BS57" s="146" t="s">
        <v>2258</v>
      </c>
      <c r="BT57" s="146">
        <f t="shared" si="7"/>
        <v>46204</v>
      </c>
      <c r="BU57" s="146">
        <f t="shared" si="8"/>
        <v>46217</v>
      </c>
      <c r="BV57" s="146" t="s">
        <v>39</v>
      </c>
      <c r="BW57" s="155">
        <f>'PRINT TARIFF'!Q$110</f>
        <v>20</v>
      </c>
      <c r="BX57" s="144" t="s">
        <v>1220</v>
      </c>
      <c r="BY57" s="144">
        <f t="shared" si="9"/>
        <v>20</v>
      </c>
      <c r="BZ57" s="146"/>
      <c r="CA57" s="146"/>
      <c r="CB57" s="146">
        <f t="shared" si="10"/>
        <v>46204</v>
      </c>
      <c r="CC57" s="146">
        <f t="shared" si="11"/>
        <v>46217</v>
      </c>
      <c r="CD57" s="144" t="s">
        <v>39</v>
      </c>
      <c r="CE57" s="155">
        <f>'PRINT TARIFF'!P$110</f>
        <v>0</v>
      </c>
      <c r="CF57" s="144" t="s">
        <v>1220</v>
      </c>
      <c r="CG57" s="147">
        <f t="shared" si="22"/>
        <v>0</v>
      </c>
      <c r="CJ57" s="146">
        <f t="shared" si="23"/>
        <v>46204</v>
      </c>
      <c r="CK57" s="146">
        <f t="shared" si="24"/>
        <v>46217</v>
      </c>
      <c r="CR57" s="146"/>
      <c r="CS57" s="146"/>
      <c r="HB57" s="146" t="s">
        <v>39</v>
      </c>
      <c r="HC57" s="155">
        <f>'PRINT TARIFF'!S$110</f>
        <v>0</v>
      </c>
      <c r="HD57" s="144" t="s">
        <v>1220</v>
      </c>
      <c r="HE57" s="147">
        <f t="shared" si="15"/>
        <v>0</v>
      </c>
      <c r="HG57" s="146" t="s">
        <v>2041</v>
      </c>
      <c r="HH57" s="146">
        <f t="shared" si="16"/>
        <v>46204</v>
      </c>
      <c r="HI57" s="146">
        <f t="shared" si="17"/>
        <v>46217</v>
      </c>
      <c r="IR57" s="154"/>
      <c r="IS57" s="154"/>
      <c r="NI57" s="154" t="s">
        <v>39</v>
      </c>
      <c r="NJ57" s="156">
        <f>'PRINT TARIFF'!R$110</f>
        <v>0</v>
      </c>
      <c r="NK57" s="154" t="s">
        <v>1220</v>
      </c>
      <c r="NL57" s="156">
        <f t="shared" si="25"/>
        <v>0</v>
      </c>
      <c r="NO57" s="154">
        <f t="shared" si="26"/>
        <v>46204</v>
      </c>
      <c r="NP57" s="154">
        <f t="shared" si="27"/>
        <v>46217</v>
      </c>
    </row>
    <row r="58" spans="1:380" x14ac:dyDescent="0.2">
      <c r="A58" s="144">
        <v>111</v>
      </c>
      <c r="B58" s="144" t="s">
        <v>1403</v>
      </c>
      <c r="C58" s="144" t="s">
        <v>1221</v>
      </c>
      <c r="E58" s="144" t="s">
        <v>1233</v>
      </c>
      <c r="F58" s="144" t="s">
        <v>1233</v>
      </c>
      <c r="J58" s="144" t="s">
        <v>1219</v>
      </c>
      <c r="K58" s="144" t="s">
        <v>236</v>
      </c>
      <c r="L58" s="144" t="s">
        <v>236</v>
      </c>
      <c r="M58" s="144" t="s">
        <v>236</v>
      </c>
      <c r="N58" s="144" t="s">
        <v>1219</v>
      </c>
      <c r="O58" s="145">
        <f>'PRINT TARIFF'!N$111</f>
        <v>26</v>
      </c>
      <c r="AF58" s="144" t="s">
        <v>39</v>
      </c>
      <c r="AG58" s="155">
        <f>'PRINT TARIFF'!I$111</f>
        <v>22</v>
      </c>
      <c r="AH58" s="144" t="s">
        <v>1220</v>
      </c>
      <c r="AI58" s="144">
        <v>0</v>
      </c>
      <c r="AJ58" s="144">
        <v>0</v>
      </c>
      <c r="AK58" s="155">
        <f>'PRINT TARIFF'!K$111</f>
        <v>22</v>
      </c>
      <c r="AL58" s="144">
        <v>0</v>
      </c>
      <c r="AM58" s="144">
        <v>0</v>
      </c>
      <c r="AN58" s="146">
        <f>'PRINT TARIFF'!AF90</f>
        <v>46204</v>
      </c>
      <c r="AO58" s="146">
        <f>'PRINT TARIFF'!AG90</f>
        <v>46217</v>
      </c>
      <c r="AP58" s="146" t="s">
        <v>39</v>
      </c>
      <c r="AQ58" s="155">
        <f>'PRINT TARIFF'!U$111</f>
        <v>0</v>
      </c>
      <c r="AR58" s="144" t="s">
        <v>2263</v>
      </c>
      <c r="AS58" s="155">
        <f t="shared" si="0"/>
        <v>0</v>
      </c>
      <c r="AT58" s="146"/>
      <c r="AU58" s="146" t="s">
        <v>2262</v>
      </c>
      <c r="AV58" s="146">
        <f t="shared" si="1"/>
        <v>46204</v>
      </c>
      <c r="AW58" s="146">
        <f t="shared" si="2"/>
        <v>46217</v>
      </c>
      <c r="AX58" s="146"/>
      <c r="AY58" s="156"/>
      <c r="BA58" s="147"/>
      <c r="BC58" s="146"/>
      <c r="BD58" s="146"/>
      <c r="BE58" s="146"/>
      <c r="BF58" s="144" t="s">
        <v>39</v>
      </c>
      <c r="BG58" s="144">
        <f>'PRINT TARIFF'!$O$111</f>
        <v>0</v>
      </c>
      <c r="BH58" s="144" t="s">
        <v>1220</v>
      </c>
      <c r="BI58" s="144">
        <f t="shared" si="3"/>
        <v>0</v>
      </c>
      <c r="BJ58" s="146"/>
      <c r="BK58" s="146" t="s">
        <v>2260</v>
      </c>
      <c r="BL58" s="146">
        <f t="shared" si="4"/>
        <v>46204</v>
      </c>
      <c r="BM58" s="146">
        <f t="shared" si="5"/>
        <v>46217</v>
      </c>
      <c r="BN58" s="146" t="s">
        <v>39</v>
      </c>
      <c r="BO58" s="144">
        <f>'PRINT TARIFF'!$T$111</f>
        <v>7</v>
      </c>
      <c r="BP58" s="146" t="s">
        <v>1220</v>
      </c>
      <c r="BQ58" s="144">
        <f t="shared" si="6"/>
        <v>7</v>
      </c>
      <c r="BR58" s="146"/>
      <c r="BS58" s="146" t="s">
        <v>2258</v>
      </c>
      <c r="BT58" s="146">
        <f t="shared" si="7"/>
        <v>46204</v>
      </c>
      <c r="BU58" s="146">
        <f t="shared" si="8"/>
        <v>46217</v>
      </c>
      <c r="BV58" s="146" t="s">
        <v>39</v>
      </c>
      <c r="BW58" s="155">
        <f>'PRINT TARIFF'!Q$111</f>
        <v>20</v>
      </c>
      <c r="BX58" s="144" t="s">
        <v>1220</v>
      </c>
      <c r="BY58" s="144">
        <f t="shared" si="9"/>
        <v>20</v>
      </c>
      <c r="BZ58" s="146"/>
      <c r="CA58" s="146"/>
      <c r="CB58" s="146">
        <f t="shared" si="10"/>
        <v>46204</v>
      </c>
      <c r="CC58" s="146">
        <f t="shared" si="11"/>
        <v>46217</v>
      </c>
      <c r="CD58" s="144" t="s">
        <v>39</v>
      </c>
      <c r="CE58" s="155">
        <f>'PRINT TARIFF'!P$111</f>
        <v>0</v>
      </c>
      <c r="CF58" s="144" t="s">
        <v>1220</v>
      </c>
      <c r="CG58" s="147">
        <f t="shared" si="22"/>
        <v>0</v>
      </c>
      <c r="CJ58" s="146">
        <f t="shared" si="23"/>
        <v>46204</v>
      </c>
      <c r="CK58" s="146">
        <f t="shared" si="24"/>
        <v>46217</v>
      </c>
      <c r="CR58" s="146"/>
      <c r="CS58" s="146"/>
      <c r="HB58" s="146" t="s">
        <v>39</v>
      </c>
      <c r="HC58" s="155">
        <f>'PRINT TARIFF'!S$111</f>
        <v>0</v>
      </c>
      <c r="HD58" s="144" t="s">
        <v>1220</v>
      </c>
      <c r="HE58" s="147">
        <f t="shared" si="15"/>
        <v>0</v>
      </c>
      <c r="HG58" s="146" t="s">
        <v>2041</v>
      </c>
      <c r="HH58" s="146">
        <f t="shared" si="16"/>
        <v>46204</v>
      </c>
      <c r="HI58" s="146">
        <f t="shared" si="17"/>
        <v>46217</v>
      </c>
      <c r="IR58" s="154"/>
      <c r="IS58" s="154"/>
      <c r="NI58" s="154" t="s">
        <v>39</v>
      </c>
      <c r="NJ58" s="156">
        <f>'PRINT TARIFF'!R$111</f>
        <v>0</v>
      </c>
      <c r="NK58" s="154" t="s">
        <v>1220</v>
      </c>
      <c r="NL58" s="156">
        <f t="shared" si="25"/>
        <v>0</v>
      </c>
      <c r="NO58" s="154">
        <f t="shared" si="26"/>
        <v>46204</v>
      </c>
      <c r="NP58" s="154">
        <f t="shared" si="27"/>
        <v>46217</v>
      </c>
    </row>
    <row r="59" spans="1:380" x14ac:dyDescent="0.2">
      <c r="A59" s="144">
        <v>112</v>
      </c>
      <c r="B59" s="144" t="s">
        <v>1403</v>
      </c>
      <c r="C59" s="144" t="s">
        <v>1221</v>
      </c>
      <c r="E59" s="144" t="s">
        <v>1233</v>
      </c>
      <c r="F59" s="144" t="s">
        <v>1233</v>
      </c>
      <c r="G59" s="144" t="s">
        <v>291</v>
      </c>
      <c r="J59" s="144" t="s">
        <v>1219</v>
      </c>
      <c r="K59" s="144" t="s">
        <v>237</v>
      </c>
      <c r="L59" s="144" t="s">
        <v>237</v>
      </c>
      <c r="M59" s="144" t="s">
        <v>237</v>
      </c>
      <c r="N59" s="144" t="s">
        <v>1219</v>
      </c>
      <c r="O59" s="145">
        <f>'PRINT TARIFF'!N$112</f>
        <v>26</v>
      </c>
      <c r="AF59" s="144" t="s">
        <v>39</v>
      </c>
      <c r="AG59" s="155">
        <f>'PRINT TARIFF'!I$112</f>
        <v>21</v>
      </c>
      <c r="AH59" s="144" t="s">
        <v>1220</v>
      </c>
      <c r="AI59" s="144">
        <v>0</v>
      </c>
      <c r="AJ59" s="144">
        <v>0</v>
      </c>
      <c r="AK59" s="155">
        <f>'PRINT TARIFF'!K$112</f>
        <v>21</v>
      </c>
      <c r="AL59" s="144">
        <v>0</v>
      </c>
      <c r="AM59" s="144">
        <v>0</v>
      </c>
      <c r="AN59" s="146">
        <f>'PRINT TARIFF'!AF91</f>
        <v>46204</v>
      </c>
      <c r="AO59" s="146">
        <f>'PRINT TARIFF'!AG91</f>
        <v>46217</v>
      </c>
      <c r="AP59" s="146" t="s">
        <v>39</v>
      </c>
      <c r="AQ59" s="155">
        <f>'PRINT TARIFF'!U$112</f>
        <v>0</v>
      </c>
      <c r="AR59" s="144" t="s">
        <v>2263</v>
      </c>
      <c r="AS59" s="155">
        <f t="shared" si="0"/>
        <v>0</v>
      </c>
      <c r="AT59" s="146"/>
      <c r="AU59" s="146" t="s">
        <v>2262</v>
      </c>
      <c r="AV59" s="146">
        <f t="shared" si="1"/>
        <v>46204</v>
      </c>
      <c r="AW59" s="146">
        <f t="shared" si="2"/>
        <v>46217</v>
      </c>
      <c r="AX59" s="146"/>
      <c r="AY59" s="156"/>
      <c r="BA59" s="147"/>
      <c r="BC59" s="146"/>
      <c r="BD59" s="146"/>
      <c r="BE59" s="146"/>
      <c r="BF59" s="144" t="s">
        <v>39</v>
      </c>
      <c r="BG59" s="144">
        <f>'PRINT TARIFF'!$O$112</f>
        <v>0</v>
      </c>
      <c r="BH59" s="144" t="s">
        <v>1220</v>
      </c>
      <c r="BI59" s="144">
        <f t="shared" si="3"/>
        <v>0</v>
      </c>
      <c r="BJ59" s="146"/>
      <c r="BK59" s="146" t="s">
        <v>2260</v>
      </c>
      <c r="BL59" s="146">
        <f t="shared" si="4"/>
        <v>46204</v>
      </c>
      <c r="BM59" s="146">
        <f t="shared" si="5"/>
        <v>46217</v>
      </c>
      <c r="BN59" s="146" t="s">
        <v>39</v>
      </c>
      <c r="BO59" s="144">
        <f>'PRINT TARIFF'!$T$112</f>
        <v>7</v>
      </c>
      <c r="BP59" s="146" t="s">
        <v>1220</v>
      </c>
      <c r="BQ59" s="144">
        <f t="shared" si="6"/>
        <v>7</v>
      </c>
      <c r="BR59" s="146"/>
      <c r="BS59" s="146" t="s">
        <v>2258</v>
      </c>
      <c r="BT59" s="146">
        <f t="shared" si="7"/>
        <v>46204</v>
      </c>
      <c r="BU59" s="146">
        <f t="shared" si="8"/>
        <v>46217</v>
      </c>
      <c r="BV59" s="146" t="s">
        <v>39</v>
      </c>
      <c r="BW59" s="155">
        <f>'PRINT TARIFF'!Q$112</f>
        <v>20</v>
      </c>
      <c r="BX59" s="144" t="s">
        <v>1220</v>
      </c>
      <c r="BY59" s="144">
        <f t="shared" si="9"/>
        <v>20</v>
      </c>
      <c r="BZ59" s="146"/>
      <c r="CA59" s="146"/>
      <c r="CB59" s="146">
        <f t="shared" si="10"/>
        <v>46204</v>
      </c>
      <c r="CC59" s="146">
        <f t="shared" si="11"/>
        <v>46217</v>
      </c>
      <c r="CD59" s="144" t="s">
        <v>39</v>
      </c>
      <c r="CE59" s="155">
        <f>'PRINT TARIFF'!P$112</f>
        <v>0</v>
      </c>
      <c r="CF59" s="144" t="s">
        <v>1220</v>
      </c>
      <c r="CG59" s="147">
        <f t="shared" si="22"/>
        <v>0</v>
      </c>
      <c r="CJ59" s="146">
        <f t="shared" si="23"/>
        <v>46204</v>
      </c>
      <c r="CK59" s="146">
        <f t="shared" si="24"/>
        <v>46217</v>
      </c>
      <c r="CR59" s="146"/>
      <c r="CS59" s="146"/>
      <c r="HB59" s="146" t="s">
        <v>39</v>
      </c>
      <c r="HC59" s="155">
        <f>'PRINT TARIFF'!S$112</f>
        <v>0</v>
      </c>
      <c r="HD59" s="144" t="s">
        <v>1220</v>
      </c>
      <c r="HE59" s="147">
        <f t="shared" si="15"/>
        <v>0</v>
      </c>
      <c r="HG59" s="146" t="s">
        <v>2041</v>
      </c>
      <c r="HH59" s="146">
        <f t="shared" si="16"/>
        <v>46204</v>
      </c>
      <c r="HI59" s="146">
        <f t="shared" si="17"/>
        <v>46217</v>
      </c>
      <c r="IR59" s="154"/>
      <c r="IS59" s="154"/>
      <c r="NI59" s="154" t="s">
        <v>39</v>
      </c>
      <c r="NJ59" s="156">
        <f>'PRINT TARIFF'!R$112</f>
        <v>0</v>
      </c>
      <c r="NK59" s="154" t="s">
        <v>1220</v>
      </c>
      <c r="NL59" s="156">
        <f t="shared" si="25"/>
        <v>0</v>
      </c>
      <c r="NO59" s="154">
        <f t="shared" si="26"/>
        <v>46204</v>
      </c>
      <c r="NP59" s="154">
        <f t="shared" si="27"/>
        <v>46217</v>
      </c>
    </row>
    <row r="60" spans="1:380" x14ac:dyDescent="0.2">
      <c r="A60" s="144">
        <v>113</v>
      </c>
      <c r="B60" s="144" t="s">
        <v>1403</v>
      </c>
      <c r="C60" s="144" t="s">
        <v>1221</v>
      </c>
      <c r="E60" s="144" t="s">
        <v>1233</v>
      </c>
      <c r="F60" s="144" t="s">
        <v>1233</v>
      </c>
      <c r="J60" s="144" t="s">
        <v>1219</v>
      </c>
      <c r="K60" s="144" t="s">
        <v>238</v>
      </c>
      <c r="L60" s="144" t="s">
        <v>238</v>
      </c>
      <c r="M60" s="144" t="s">
        <v>238</v>
      </c>
      <c r="N60" s="144" t="s">
        <v>1219</v>
      </c>
      <c r="O60" s="145">
        <f>'PRINT TARIFF'!N$113</f>
        <v>17</v>
      </c>
      <c r="AF60" s="144" t="s">
        <v>39</v>
      </c>
      <c r="AG60" s="155">
        <f>'PRINT TARIFF'!I$113</f>
        <v>22</v>
      </c>
      <c r="AH60" s="144" t="s">
        <v>1220</v>
      </c>
      <c r="AI60" s="144">
        <v>0</v>
      </c>
      <c r="AJ60" s="144">
        <v>0</v>
      </c>
      <c r="AK60" s="155">
        <f>'PRINT TARIFF'!K$113</f>
        <v>22</v>
      </c>
      <c r="AL60" s="144">
        <v>0</v>
      </c>
      <c r="AM60" s="144">
        <v>0</v>
      </c>
      <c r="AN60" s="146">
        <f>'PRINT TARIFF'!AF92</f>
        <v>46204</v>
      </c>
      <c r="AO60" s="146">
        <f>'PRINT TARIFF'!AG92</f>
        <v>46217</v>
      </c>
      <c r="AP60" s="146" t="s">
        <v>39</v>
      </c>
      <c r="AQ60" s="155">
        <f>'PRINT TARIFF'!U$113</f>
        <v>0</v>
      </c>
      <c r="AR60" s="144" t="s">
        <v>2263</v>
      </c>
      <c r="AS60" s="155">
        <f t="shared" si="0"/>
        <v>0</v>
      </c>
      <c r="AT60" s="146"/>
      <c r="AU60" s="146" t="s">
        <v>2262</v>
      </c>
      <c r="AV60" s="146">
        <f t="shared" si="1"/>
        <v>46204</v>
      </c>
      <c r="AW60" s="146">
        <f t="shared" si="2"/>
        <v>46217</v>
      </c>
      <c r="AX60" s="146"/>
      <c r="AY60" s="156"/>
      <c r="BA60" s="147"/>
      <c r="BC60" s="146"/>
      <c r="BD60" s="146"/>
      <c r="BE60" s="146"/>
      <c r="BF60" s="144" t="s">
        <v>39</v>
      </c>
      <c r="BG60" s="144">
        <f>'PRINT TARIFF'!$O$113</f>
        <v>0</v>
      </c>
      <c r="BH60" s="144" t="s">
        <v>1220</v>
      </c>
      <c r="BI60" s="144">
        <f t="shared" si="3"/>
        <v>0</v>
      </c>
      <c r="BJ60" s="146"/>
      <c r="BK60" s="146" t="s">
        <v>2260</v>
      </c>
      <c r="BL60" s="146">
        <f t="shared" si="4"/>
        <v>46204</v>
      </c>
      <c r="BM60" s="146">
        <f t="shared" si="5"/>
        <v>46217</v>
      </c>
      <c r="BN60" s="146" t="s">
        <v>39</v>
      </c>
      <c r="BO60" s="144">
        <f>'PRINT TARIFF'!$T$113</f>
        <v>7</v>
      </c>
      <c r="BP60" s="146" t="s">
        <v>1220</v>
      </c>
      <c r="BQ60" s="144">
        <f t="shared" si="6"/>
        <v>7</v>
      </c>
      <c r="BR60" s="146"/>
      <c r="BS60" s="146" t="s">
        <v>2258</v>
      </c>
      <c r="BT60" s="146">
        <f t="shared" si="7"/>
        <v>46204</v>
      </c>
      <c r="BU60" s="146">
        <f t="shared" si="8"/>
        <v>46217</v>
      </c>
      <c r="BV60" s="146" t="s">
        <v>39</v>
      </c>
      <c r="BW60" s="155">
        <f>'PRINT TARIFF'!Q$113</f>
        <v>20</v>
      </c>
      <c r="BX60" s="144" t="s">
        <v>1220</v>
      </c>
      <c r="BY60" s="144">
        <f t="shared" ref="BY60:BY121" si="28">BW60</f>
        <v>20</v>
      </c>
      <c r="BZ60" s="146"/>
      <c r="CA60" s="146"/>
      <c r="CB60" s="146">
        <f t="shared" ref="CB60:CB121" si="29">AN60</f>
        <v>46204</v>
      </c>
      <c r="CC60" s="146">
        <f t="shared" ref="CC60:CC121" si="30">AO60</f>
        <v>46217</v>
      </c>
      <c r="CD60" s="144" t="s">
        <v>39</v>
      </c>
      <c r="CE60" s="155">
        <f>'PRINT TARIFF'!P$113</f>
        <v>0</v>
      </c>
      <c r="CF60" s="144" t="s">
        <v>1220</v>
      </c>
      <c r="CG60" s="147">
        <f t="shared" si="22"/>
        <v>0</v>
      </c>
      <c r="CJ60" s="146">
        <f t="shared" si="23"/>
        <v>46204</v>
      </c>
      <c r="CK60" s="146">
        <f t="shared" si="24"/>
        <v>46217</v>
      </c>
      <c r="CR60" s="146"/>
      <c r="CS60" s="146"/>
      <c r="HB60" s="146" t="s">
        <v>39</v>
      </c>
      <c r="HC60" s="155">
        <f>'PRINT TARIFF'!S$113</f>
        <v>0</v>
      </c>
      <c r="HD60" s="144" t="s">
        <v>1220</v>
      </c>
      <c r="HE60" s="147">
        <f t="shared" ref="HE60:HE121" si="31">HC60</f>
        <v>0</v>
      </c>
      <c r="HG60" s="146" t="s">
        <v>2041</v>
      </c>
      <c r="HH60" s="146">
        <f t="shared" ref="HH60:HH121" si="32">AN60</f>
        <v>46204</v>
      </c>
      <c r="HI60" s="146">
        <f t="shared" ref="HI60:HI121" si="33">AO60</f>
        <v>46217</v>
      </c>
      <c r="IR60" s="154"/>
      <c r="IS60" s="154"/>
      <c r="NI60" s="154" t="s">
        <v>39</v>
      </c>
      <c r="NJ60" s="156">
        <f>'PRINT TARIFF'!R$113</f>
        <v>0</v>
      </c>
      <c r="NK60" s="154" t="s">
        <v>1220</v>
      </c>
      <c r="NL60" s="156">
        <f t="shared" si="25"/>
        <v>0</v>
      </c>
      <c r="NO60" s="154">
        <f t="shared" si="26"/>
        <v>46204</v>
      </c>
      <c r="NP60" s="154">
        <f t="shared" si="27"/>
        <v>46217</v>
      </c>
    </row>
    <row r="61" spans="1:380" x14ac:dyDescent="0.2">
      <c r="A61" s="144">
        <v>114</v>
      </c>
      <c r="B61" s="144" t="s">
        <v>1403</v>
      </c>
      <c r="C61" s="144" t="s">
        <v>1221</v>
      </c>
      <c r="E61" s="144" t="s">
        <v>1233</v>
      </c>
      <c r="F61" s="144" t="s">
        <v>1233</v>
      </c>
      <c r="J61" s="144" t="s">
        <v>1219</v>
      </c>
      <c r="K61" s="144" t="s">
        <v>239</v>
      </c>
      <c r="L61" s="144" t="s">
        <v>239</v>
      </c>
      <c r="M61" s="144" t="s">
        <v>239</v>
      </c>
      <c r="N61" s="144" t="s">
        <v>1219</v>
      </c>
      <c r="O61" s="145">
        <f>'PRINT TARIFF'!N$114</f>
        <v>19</v>
      </c>
      <c r="AF61" s="144" t="s">
        <v>39</v>
      </c>
      <c r="AG61" s="155">
        <f>'PRINT TARIFF'!I$114</f>
        <v>22</v>
      </c>
      <c r="AH61" s="144" t="s">
        <v>1220</v>
      </c>
      <c r="AI61" s="144">
        <v>0</v>
      </c>
      <c r="AJ61" s="144">
        <v>0</v>
      </c>
      <c r="AK61" s="155">
        <f>'PRINT TARIFF'!K$114</f>
        <v>22</v>
      </c>
      <c r="AL61" s="144">
        <v>0</v>
      </c>
      <c r="AM61" s="144">
        <v>0</v>
      </c>
      <c r="AN61" s="146">
        <f>'PRINT TARIFF'!AF93</f>
        <v>46204</v>
      </c>
      <c r="AO61" s="146">
        <f>'PRINT TARIFF'!AG93</f>
        <v>46217</v>
      </c>
      <c r="AP61" s="146" t="s">
        <v>39</v>
      </c>
      <c r="AQ61" s="155">
        <f>'PRINT TARIFF'!U$114</f>
        <v>0</v>
      </c>
      <c r="AR61" s="144" t="s">
        <v>2263</v>
      </c>
      <c r="AS61" s="155">
        <f t="shared" si="0"/>
        <v>0</v>
      </c>
      <c r="AT61" s="146"/>
      <c r="AU61" s="146" t="s">
        <v>2262</v>
      </c>
      <c r="AV61" s="146">
        <f t="shared" si="1"/>
        <v>46204</v>
      </c>
      <c r="AW61" s="146">
        <f t="shared" si="2"/>
        <v>46217</v>
      </c>
      <c r="AX61" s="146"/>
      <c r="AY61" s="156"/>
      <c r="BA61" s="147"/>
      <c r="BC61" s="146"/>
      <c r="BD61" s="146"/>
      <c r="BE61" s="146"/>
      <c r="BF61" s="144" t="s">
        <v>39</v>
      </c>
      <c r="BG61" s="144">
        <f>'PRINT TARIFF'!$O$114</f>
        <v>0</v>
      </c>
      <c r="BH61" s="144" t="s">
        <v>1220</v>
      </c>
      <c r="BI61" s="144">
        <f t="shared" si="3"/>
        <v>0</v>
      </c>
      <c r="BJ61" s="146"/>
      <c r="BK61" s="146" t="s">
        <v>2260</v>
      </c>
      <c r="BL61" s="146">
        <f t="shared" si="4"/>
        <v>46204</v>
      </c>
      <c r="BM61" s="146">
        <f t="shared" si="5"/>
        <v>46217</v>
      </c>
      <c r="BN61" s="146" t="s">
        <v>39</v>
      </c>
      <c r="BO61" s="144">
        <f>'PRINT TARIFF'!$T$114</f>
        <v>7</v>
      </c>
      <c r="BP61" s="146" t="s">
        <v>1220</v>
      </c>
      <c r="BQ61" s="144">
        <f t="shared" si="6"/>
        <v>7</v>
      </c>
      <c r="BR61" s="146"/>
      <c r="BS61" s="146" t="s">
        <v>2258</v>
      </c>
      <c r="BT61" s="146">
        <f t="shared" si="7"/>
        <v>46204</v>
      </c>
      <c r="BU61" s="146">
        <f t="shared" si="8"/>
        <v>46217</v>
      </c>
      <c r="BV61" s="146" t="s">
        <v>39</v>
      </c>
      <c r="BW61" s="155">
        <f>'PRINT TARIFF'!Q$114</f>
        <v>20</v>
      </c>
      <c r="BX61" s="144" t="s">
        <v>1220</v>
      </c>
      <c r="BY61" s="144">
        <f t="shared" si="28"/>
        <v>20</v>
      </c>
      <c r="BZ61" s="146"/>
      <c r="CA61" s="146"/>
      <c r="CB61" s="146">
        <f t="shared" si="29"/>
        <v>46204</v>
      </c>
      <c r="CC61" s="146">
        <f t="shared" si="30"/>
        <v>46217</v>
      </c>
      <c r="CD61" s="144" t="s">
        <v>39</v>
      </c>
      <c r="CE61" s="155">
        <f>'PRINT TARIFF'!P$114</f>
        <v>0</v>
      </c>
      <c r="CF61" s="144" t="s">
        <v>1220</v>
      </c>
      <c r="CG61" s="147">
        <f t="shared" si="22"/>
        <v>0</v>
      </c>
      <c r="CJ61" s="146">
        <f t="shared" si="23"/>
        <v>46204</v>
      </c>
      <c r="CK61" s="146">
        <f t="shared" si="24"/>
        <v>46217</v>
      </c>
      <c r="CR61" s="146"/>
      <c r="CS61" s="146"/>
      <c r="HB61" s="146" t="s">
        <v>39</v>
      </c>
      <c r="HC61" s="155">
        <f>'PRINT TARIFF'!S$114</f>
        <v>0</v>
      </c>
      <c r="HD61" s="144" t="s">
        <v>1220</v>
      </c>
      <c r="HE61" s="147">
        <f t="shared" si="31"/>
        <v>0</v>
      </c>
      <c r="HG61" s="146" t="s">
        <v>2041</v>
      </c>
      <c r="HH61" s="146">
        <f t="shared" si="32"/>
        <v>46204</v>
      </c>
      <c r="HI61" s="146">
        <f t="shared" si="33"/>
        <v>46217</v>
      </c>
      <c r="IR61" s="154"/>
      <c r="IS61" s="154"/>
      <c r="NI61" s="154" t="s">
        <v>39</v>
      </c>
      <c r="NJ61" s="156">
        <f>'PRINT TARIFF'!R$114</f>
        <v>0</v>
      </c>
      <c r="NK61" s="154" t="s">
        <v>1220</v>
      </c>
      <c r="NL61" s="156">
        <f t="shared" si="25"/>
        <v>0</v>
      </c>
      <c r="NO61" s="154">
        <f t="shared" si="26"/>
        <v>46204</v>
      </c>
      <c r="NP61" s="154">
        <f t="shared" si="27"/>
        <v>46217</v>
      </c>
    </row>
    <row r="62" spans="1:380" x14ac:dyDescent="0.2">
      <c r="A62" s="144">
        <v>151</v>
      </c>
      <c r="B62" s="144" t="s">
        <v>1403</v>
      </c>
      <c r="C62" s="144" t="s">
        <v>1221</v>
      </c>
      <c r="E62" s="144" t="s">
        <v>1234</v>
      </c>
      <c r="F62" s="144" t="s">
        <v>1234</v>
      </c>
      <c r="G62" s="144" t="s">
        <v>291</v>
      </c>
      <c r="J62" s="144" t="s">
        <v>1219</v>
      </c>
      <c r="K62" s="144" t="s">
        <v>235</v>
      </c>
      <c r="L62" s="144" t="s">
        <v>235</v>
      </c>
      <c r="M62" s="144" t="s">
        <v>235</v>
      </c>
      <c r="N62" s="144" t="s">
        <v>1219</v>
      </c>
      <c r="O62" s="145">
        <f>'PRINT TARIFF'!N$151</f>
        <v>31</v>
      </c>
      <c r="AF62" s="144" t="s">
        <v>39</v>
      </c>
      <c r="AG62" s="155">
        <f>'PRINT TARIFF'!I$151</f>
        <v>82</v>
      </c>
      <c r="AH62" s="144" t="s">
        <v>1220</v>
      </c>
      <c r="AI62" s="144">
        <v>0</v>
      </c>
      <c r="AJ62" s="144">
        <v>0</v>
      </c>
      <c r="AK62" s="155">
        <f>'PRINT TARIFF'!K$151</f>
        <v>82</v>
      </c>
      <c r="AL62" s="144">
        <v>0</v>
      </c>
      <c r="AM62" s="144">
        <v>0</v>
      </c>
      <c r="AN62" s="146">
        <f>'PRINT TARIFF'!AF94</f>
        <v>46204</v>
      </c>
      <c r="AO62" s="146">
        <f>'PRINT TARIFF'!AG94</f>
        <v>46217</v>
      </c>
      <c r="AP62" s="146" t="s">
        <v>39</v>
      </c>
      <c r="AQ62" s="155">
        <f>'PRINT TARIFF'!U$151</f>
        <v>0</v>
      </c>
      <c r="AR62" s="144" t="s">
        <v>2263</v>
      </c>
      <c r="AS62" s="155">
        <f t="shared" si="0"/>
        <v>0</v>
      </c>
      <c r="AT62" s="146"/>
      <c r="AU62" s="146" t="s">
        <v>2262</v>
      </c>
      <c r="AV62" s="146">
        <f t="shared" si="1"/>
        <v>46204</v>
      </c>
      <c r="AW62" s="146">
        <f t="shared" si="2"/>
        <v>46217</v>
      </c>
      <c r="AX62" s="146"/>
      <c r="AY62" s="156"/>
      <c r="BA62" s="147"/>
      <c r="BC62" s="146"/>
      <c r="BD62" s="146"/>
      <c r="BE62" s="146"/>
      <c r="BF62" s="144" t="s">
        <v>39</v>
      </c>
      <c r="BG62" s="144">
        <f>'PRINT TARIFF'!$O$151</f>
        <v>0</v>
      </c>
      <c r="BH62" s="144" t="s">
        <v>1220</v>
      </c>
      <c r="BI62" s="144">
        <f t="shared" si="3"/>
        <v>0</v>
      </c>
      <c r="BJ62" s="146"/>
      <c r="BK62" s="146" t="s">
        <v>2260</v>
      </c>
      <c r="BL62" s="146">
        <f t="shared" si="4"/>
        <v>46204</v>
      </c>
      <c r="BM62" s="146">
        <f t="shared" si="5"/>
        <v>46217</v>
      </c>
      <c r="BN62" s="146" t="s">
        <v>39</v>
      </c>
      <c r="BO62" s="144">
        <f>'PRINT TARIFF'!$T$151</f>
        <v>7</v>
      </c>
      <c r="BP62" s="146" t="s">
        <v>1220</v>
      </c>
      <c r="BQ62" s="144">
        <f t="shared" si="6"/>
        <v>7</v>
      </c>
      <c r="BR62" s="146"/>
      <c r="BS62" s="146" t="s">
        <v>2258</v>
      </c>
      <c r="BT62" s="146">
        <f t="shared" si="7"/>
        <v>46204</v>
      </c>
      <c r="BU62" s="146">
        <f t="shared" si="8"/>
        <v>46217</v>
      </c>
      <c r="BV62" s="146" t="s">
        <v>39</v>
      </c>
      <c r="BW62" s="155">
        <f>'PRINT TARIFF'!Q$151</f>
        <v>20</v>
      </c>
      <c r="BX62" s="144" t="s">
        <v>1220</v>
      </c>
      <c r="BY62" s="144">
        <f t="shared" si="28"/>
        <v>20</v>
      </c>
      <c r="BZ62" s="146"/>
      <c r="CA62" s="146"/>
      <c r="CB62" s="146">
        <f t="shared" si="29"/>
        <v>46204</v>
      </c>
      <c r="CC62" s="146">
        <f t="shared" si="30"/>
        <v>46217</v>
      </c>
      <c r="CD62" s="144" t="s">
        <v>39</v>
      </c>
      <c r="CE62" s="155">
        <f>'PRINT TARIFF'!P$151</f>
        <v>0</v>
      </c>
      <c r="CF62" s="144" t="s">
        <v>1220</v>
      </c>
      <c r="CG62" s="147">
        <f t="shared" si="22"/>
        <v>0</v>
      </c>
      <c r="CJ62" s="146">
        <f t="shared" si="23"/>
        <v>46204</v>
      </c>
      <c r="CK62" s="146">
        <f t="shared" si="24"/>
        <v>46217</v>
      </c>
      <c r="CR62" s="146"/>
      <c r="CS62" s="146"/>
      <c r="HB62" s="146" t="s">
        <v>39</v>
      </c>
      <c r="HC62" s="155">
        <f>'PRINT TARIFF'!S$151</f>
        <v>0</v>
      </c>
      <c r="HD62" s="144" t="s">
        <v>1220</v>
      </c>
      <c r="HE62" s="147">
        <f t="shared" si="31"/>
        <v>0</v>
      </c>
      <c r="HG62" s="146" t="s">
        <v>2041</v>
      </c>
      <c r="HH62" s="146">
        <f t="shared" si="32"/>
        <v>46204</v>
      </c>
      <c r="HI62" s="146">
        <f t="shared" si="33"/>
        <v>46217</v>
      </c>
      <c r="IR62" s="154"/>
      <c r="IS62" s="154"/>
      <c r="NI62" s="154" t="s">
        <v>39</v>
      </c>
      <c r="NJ62" s="156">
        <f>'PRINT TARIFF'!R$151</f>
        <v>0</v>
      </c>
      <c r="NK62" s="154" t="s">
        <v>1220</v>
      </c>
      <c r="NL62" s="156">
        <f t="shared" si="25"/>
        <v>0</v>
      </c>
      <c r="NO62" s="154">
        <f t="shared" si="26"/>
        <v>46204</v>
      </c>
      <c r="NP62" s="154">
        <f t="shared" si="27"/>
        <v>46217</v>
      </c>
    </row>
    <row r="63" spans="1:380" x14ac:dyDescent="0.2">
      <c r="A63" s="144">
        <v>152</v>
      </c>
      <c r="B63" s="144" t="s">
        <v>1403</v>
      </c>
      <c r="C63" s="144" t="s">
        <v>1221</v>
      </c>
      <c r="E63" s="144" t="s">
        <v>1234</v>
      </c>
      <c r="F63" s="144" t="s">
        <v>1234</v>
      </c>
      <c r="J63" s="144" t="s">
        <v>1219</v>
      </c>
      <c r="K63" s="144" t="s">
        <v>236</v>
      </c>
      <c r="L63" s="144" t="s">
        <v>236</v>
      </c>
      <c r="M63" s="144" t="s">
        <v>236</v>
      </c>
      <c r="N63" s="144" t="s">
        <v>1219</v>
      </c>
      <c r="O63" s="145">
        <f>'PRINT TARIFF'!N$152</f>
        <v>28</v>
      </c>
      <c r="AF63" s="144" t="s">
        <v>39</v>
      </c>
      <c r="AG63" s="155">
        <f>'PRINT TARIFF'!I$152</f>
        <v>28</v>
      </c>
      <c r="AH63" s="144" t="s">
        <v>1220</v>
      </c>
      <c r="AI63" s="144">
        <v>0</v>
      </c>
      <c r="AJ63" s="144">
        <v>0</v>
      </c>
      <c r="AK63" s="155">
        <f>'PRINT TARIFF'!K$152</f>
        <v>28</v>
      </c>
      <c r="AL63" s="144">
        <v>0</v>
      </c>
      <c r="AM63" s="144">
        <v>0</v>
      </c>
      <c r="AN63" s="146">
        <f>'PRINT TARIFF'!AF95</f>
        <v>46204</v>
      </c>
      <c r="AO63" s="146">
        <f>'PRINT TARIFF'!AG95</f>
        <v>46217</v>
      </c>
      <c r="AP63" s="146" t="s">
        <v>39</v>
      </c>
      <c r="AQ63" s="155">
        <f>'PRINT TARIFF'!U$152</f>
        <v>0</v>
      </c>
      <c r="AR63" s="144" t="s">
        <v>2263</v>
      </c>
      <c r="AS63" s="155">
        <f t="shared" si="0"/>
        <v>0</v>
      </c>
      <c r="AT63" s="146"/>
      <c r="AU63" s="146" t="s">
        <v>2262</v>
      </c>
      <c r="AV63" s="146">
        <f t="shared" si="1"/>
        <v>46204</v>
      </c>
      <c r="AW63" s="146">
        <f t="shared" si="2"/>
        <v>46217</v>
      </c>
      <c r="AX63" s="146"/>
      <c r="AY63" s="156"/>
      <c r="BA63" s="147"/>
      <c r="BC63" s="146"/>
      <c r="BD63" s="146"/>
      <c r="BE63" s="146"/>
      <c r="BF63" s="144" t="s">
        <v>39</v>
      </c>
      <c r="BG63" s="144">
        <f>'PRINT TARIFF'!$O$152</f>
        <v>0</v>
      </c>
      <c r="BH63" s="144" t="s">
        <v>1220</v>
      </c>
      <c r="BI63" s="144">
        <f t="shared" si="3"/>
        <v>0</v>
      </c>
      <c r="BJ63" s="146"/>
      <c r="BK63" s="146" t="s">
        <v>2260</v>
      </c>
      <c r="BL63" s="146">
        <f t="shared" si="4"/>
        <v>46204</v>
      </c>
      <c r="BM63" s="146">
        <f t="shared" si="5"/>
        <v>46217</v>
      </c>
      <c r="BN63" s="146" t="s">
        <v>39</v>
      </c>
      <c r="BO63" s="144">
        <f>'PRINT TARIFF'!$T$152</f>
        <v>7</v>
      </c>
      <c r="BP63" s="146" t="s">
        <v>1220</v>
      </c>
      <c r="BQ63" s="144">
        <f t="shared" si="6"/>
        <v>7</v>
      </c>
      <c r="BR63" s="146"/>
      <c r="BS63" s="146" t="s">
        <v>2258</v>
      </c>
      <c r="BT63" s="146">
        <f t="shared" si="7"/>
        <v>46204</v>
      </c>
      <c r="BU63" s="146">
        <f t="shared" si="8"/>
        <v>46217</v>
      </c>
      <c r="BV63" s="146" t="s">
        <v>39</v>
      </c>
      <c r="BW63" s="155">
        <f>'PRINT TARIFF'!Q$152</f>
        <v>20</v>
      </c>
      <c r="BX63" s="144" t="s">
        <v>1220</v>
      </c>
      <c r="BY63" s="144">
        <f t="shared" si="28"/>
        <v>20</v>
      </c>
      <c r="BZ63" s="146"/>
      <c r="CA63" s="146"/>
      <c r="CB63" s="146">
        <f t="shared" si="29"/>
        <v>46204</v>
      </c>
      <c r="CC63" s="146">
        <f t="shared" si="30"/>
        <v>46217</v>
      </c>
      <c r="CD63" s="144" t="s">
        <v>39</v>
      </c>
      <c r="CE63" s="155">
        <f>'PRINT TARIFF'!P$152</f>
        <v>0</v>
      </c>
      <c r="CF63" s="144" t="s">
        <v>1220</v>
      </c>
      <c r="CG63" s="147">
        <f t="shared" si="22"/>
        <v>0</v>
      </c>
      <c r="CJ63" s="146">
        <f t="shared" si="23"/>
        <v>46204</v>
      </c>
      <c r="CK63" s="146">
        <f t="shared" si="24"/>
        <v>46217</v>
      </c>
      <c r="CR63" s="146"/>
      <c r="CS63" s="146"/>
      <c r="HB63" s="146" t="s">
        <v>39</v>
      </c>
      <c r="HC63" s="155">
        <f>'PRINT TARIFF'!S$152</f>
        <v>0</v>
      </c>
      <c r="HD63" s="144" t="s">
        <v>1220</v>
      </c>
      <c r="HE63" s="147">
        <f t="shared" si="31"/>
        <v>0</v>
      </c>
      <c r="HG63" s="146" t="s">
        <v>2041</v>
      </c>
      <c r="HH63" s="146">
        <f t="shared" si="32"/>
        <v>46204</v>
      </c>
      <c r="HI63" s="146">
        <f t="shared" si="33"/>
        <v>46217</v>
      </c>
      <c r="IR63" s="154"/>
      <c r="IS63" s="154"/>
      <c r="NI63" s="154" t="s">
        <v>39</v>
      </c>
      <c r="NJ63" s="156">
        <f>'PRINT TARIFF'!R$152</f>
        <v>0</v>
      </c>
      <c r="NK63" s="154" t="s">
        <v>1220</v>
      </c>
      <c r="NL63" s="156">
        <f t="shared" si="25"/>
        <v>0</v>
      </c>
      <c r="NO63" s="154">
        <f t="shared" si="26"/>
        <v>46204</v>
      </c>
      <c r="NP63" s="154">
        <f t="shared" si="27"/>
        <v>46217</v>
      </c>
    </row>
    <row r="64" spans="1:380" x14ac:dyDescent="0.2">
      <c r="A64" s="144">
        <v>153</v>
      </c>
      <c r="B64" s="144" t="s">
        <v>1403</v>
      </c>
      <c r="C64" s="144" t="s">
        <v>1221</v>
      </c>
      <c r="E64" s="144" t="s">
        <v>1234</v>
      </c>
      <c r="F64" s="144" t="s">
        <v>1234</v>
      </c>
      <c r="G64" s="144" t="s">
        <v>291</v>
      </c>
      <c r="J64" s="144" t="s">
        <v>1219</v>
      </c>
      <c r="K64" s="144" t="s">
        <v>237</v>
      </c>
      <c r="L64" s="144" t="s">
        <v>237</v>
      </c>
      <c r="M64" s="144" t="s">
        <v>237</v>
      </c>
      <c r="N64" s="144" t="s">
        <v>1219</v>
      </c>
      <c r="O64" s="145">
        <f>'PRINT TARIFF'!N$153</f>
        <v>27</v>
      </c>
      <c r="AF64" s="144" t="s">
        <v>39</v>
      </c>
      <c r="AG64" s="155">
        <f>'PRINT TARIFF'!I$153</f>
        <v>31</v>
      </c>
      <c r="AH64" s="144" t="s">
        <v>1220</v>
      </c>
      <c r="AI64" s="144">
        <v>0</v>
      </c>
      <c r="AJ64" s="144">
        <v>0</v>
      </c>
      <c r="AK64" s="155">
        <f>'PRINT TARIFF'!K$153</f>
        <v>31</v>
      </c>
      <c r="AL64" s="144">
        <v>0</v>
      </c>
      <c r="AM64" s="144">
        <v>0</v>
      </c>
      <c r="AN64" s="146">
        <f>'PRINT TARIFF'!AF96</f>
        <v>46204</v>
      </c>
      <c r="AO64" s="146">
        <f>'PRINT TARIFF'!AG96</f>
        <v>46217</v>
      </c>
      <c r="AP64" s="146" t="s">
        <v>39</v>
      </c>
      <c r="AQ64" s="155">
        <f>'PRINT TARIFF'!U$153</f>
        <v>0</v>
      </c>
      <c r="AR64" s="144" t="s">
        <v>2263</v>
      </c>
      <c r="AS64" s="155">
        <f t="shared" si="0"/>
        <v>0</v>
      </c>
      <c r="AT64" s="146"/>
      <c r="AU64" s="146" t="s">
        <v>2262</v>
      </c>
      <c r="AV64" s="146">
        <f t="shared" si="1"/>
        <v>46204</v>
      </c>
      <c r="AW64" s="146">
        <f t="shared" si="2"/>
        <v>46217</v>
      </c>
      <c r="AX64" s="146"/>
      <c r="AY64" s="156"/>
      <c r="BA64" s="147"/>
      <c r="BC64" s="146"/>
      <c r="BD64" s="146"/>
      <c r="BE64" s="146"/>
      <c r="BF64" s="144" t="s">
        <v>39</v>
      </c>
      <c r="BG64" s="144">
        <f>'PRINT TARIFF'!$O$153</f>
        <v>0</v>
      </c>
      <c r="BH64" s="144" t="s">
        <v>1220</v>
      </c>
      <c r="BI64" s="144">
        <f t="shared" si="3"/>
        <v>0</v>
      </c>
      <c r="BJ64" s="146"/>
      <c r="BK64" s="146" t="s">
        <v>2260</v>
      </c>
      <c r="BL64" s="146">
        <f t="shared" si="4"/>
        <v>46204</v>
      </c>
      <c r="BM64" s="146">
        <f t="shared" si="5"/>
        <v>46217</v>
      </c>
      <c r="BN64" s="146" t="s">
        <v>39</v>
      </c>
      <c r="BO64" s="144">
        <f>'PRINT TARIFF'!$T$153</f>
        <v>7</v>
      </c>
      <c r="BP64" s="146" t="s">
        <v>1220</v>
      </c>
      <c r="BQ64" s="144">
        <f t="shared" si="6"/>
        <v>7</v>
      </c>
      <c r="BR64" s="146"/>
      <c r="BS64" s="146" t="s">
        <v>2258</v>
      </c>
      <c r="BT64" s="146">
        <f t="shared" si="7"/>
        <v>46204</v>
      </c>
      <c r="BU64" s="146">
        <f t="shared" si="8"/>
        <v>46217</v>
      </c>
      <c r="BV64" s="146" t="s">
        <v>39</v>
      </c>
      <c r="BW64" s="155">
        <f>'PRINT TARIFF'!Q$153</f>
        <v>20</v>
      </c>
      <c r="BX64" s="144" t="s">
        <v>1220</v>
      </c>
      <c r="BY64" s="144">
        <f t="shared" si="28"/>
        <v>20</v>
      </c>
      <c r="BZ64" s="146"/>
      <c r="CA64" s="146"/>
      <c r="CB64" s="146">
        <f t="shared" si="29"/>
        <v>46204</v>
      </c>
      <c r="CC64" s="146">
        <f t="shared" si="30"/>
        <v>46217</v>
      </c>
      <c r="CD64" s="144" t="s">
        <v>39</v>
      </c>
      <c r="CE64" s="155">
        <f>'PRINT TARIFF'!P$153</f>
        <v>0</v>
      </c>
      <c r="CF64" s="144" t="s">
        <v>1220</v>
      </c>
      <c r="CG64" s="147">
        <f t="shared" si="22"/>
        <v>0</v>
      </c>
      <c r="CJ64" s="146">
        <f t="shared" si="23"/>
        <v>46204</v>
      </c>
      <c r="CK64" s="146">
        <f t="shared" si="24"/>
        <v>46217</v>
      </c>
      <c r="CR64" s="146"/>
      <c r="CS64" s="146"/>
      <c r="HB64" s="146" t="s">
        <v>39</v>
      </c>
      <c r="HC64" s="155">
        <f>'PRINT TARIFF'!S$153</f>
        <v>0</v>
      </c>
      <c r="HD64" s="144" t="s">
        <v>1220</v>
      </c>
      <c r="HE64" s="147">
        <f t="shared" si="31"/>
        <v>0</v>
      </c>
      <c r="HG64" s="146" t="s">
        <v>2041</v>
      </c>
      <c r="HH64" s="146">
        <f t="shared" si="32"/>
        <v>46204</v>
      </c>
      <c r="HI64" s="146">
        <f t="shared" si="33"/>
        <v>46217</v>
      </c>
      <c r="IR64" s="154"/>
      <c r="IS64" s="154"/>
      <c r="NI64" s="154" t="s">
        <v>39</v>
      </c>
      <c r="NJ64" s="156">
        <f>'PRINT TARIFF'!R$153</f>
        <v>0</v>
      </c>
      <c r="NK64" s="154" t="s">
        <v>1220</v>
      </c>
      <c r="NL64" s="156">
        <f t="shared" si="25"/>
        <v>0</v>
      </c>
      <c r="NO64" s="154">
        <f t="shared" si="26"/>
        <v>46204</v>
      </c>
      <c r="NP64" s="154">
        <f t="shared" si="27"/>
        <v>46217</v>
      </c>
    </row>
    <row r="65" spans="1:380" x14ac:dyDescent="0.2">
      <c r="A65" s="144">
        <v>154</v>
      </c>
      <c r="B65" s="144" t="s">
        <v>1403</v>
      </c>
      <c r="C65" s="144" t="s">
        <v>1221</v>
      </c>
      <c r="E65" s="144" t="s">
        <v>1234</v>
      </c>
      <c r="F65" s="144" t="s">
        <v>1234</v>
      </c>
      <c r="J65" s="144" t="s">
        <v>1219</v>
      </c>
      <c r="K65" s="144" t="s">
        <v>238</v>
      </c>
      <c r="L65" s="144" t="s">
        <v>238</v>
      </c>
      <c r="M65" s="144" t="s">
        <v>238</v>
      </c>
      <c r="N65" s="144" t="s">
        <v>1219</v>
      </c>
      <c r="O65" s="145">
        <f>'PRINT TARIFF'!N$154</f>
        <v>28</v>
      </c>
      <c r="AF65" s="144" t="s">
        <v>39</v>
      </c>
      <c r="AG65" s="155">
        <f>'PRINT TARIFF'!I$154</f>
        <v>28</v>
      </c>
      <c r="AH65" s="144" t="s">
        <v>1220</v>
      </c>
      <c r="AI65" s="144">
        <v>0</v>
      </c>
      <c r="AJ65" s="144">
        <v>0</v>
      </c>
      <c r="AK65" s="155">
        <f>'PRINT TARIFF'!K$154</f>
        <v>28</v>
      </c>
      <c r="AL65" s="144">
        <v>0</v>
      </c>
      <c r="AM65" s="144">
        <v>0</v>
      </c>
      <c r="AN65" s="146">
        <f>'PRINT TARIFF'!AF97</f>
        <v>46204</v>
      </c>
      <c r="AO65" s="146">
        <f>'PRINT TARIFF'!AG97</f>
        <v>46217</v>
      </c>
      <c r="AP65" s="146" t="s">
        <v>39</v>
      </c>
      <c r="AQ65" s="155">
        <f>'PRINT TARIFF'!U$154</f>
        <v>0</v>
      </c>
      <c r="AR65" s="144" t="s">
        <v>2263</v>
      </c>
      <c r="AS65" s="155">
        <f t="shared" si="0"/>
        <v>0</v>
      </c>
      <c r="AT65" s="146"/>
      <c r="AU65" s="146" t="s">
        <v>2262</v>
      </c>
      <c r="AV65" s="146">
        <f t="shared" si="1"/>
        <v>46204</v>
      </c>
      <c r="AW65" s="146">
        <f t="shared" si="2"/>
        <v>46217</v>
      </c>
      <c r="AX65" s="146"/>
      <c r="AY65" s="156"/>
      <c r="BA65" s="147"/>
      <c r="BC65" s="146"/>
      <c r="BD65" s="146"/>
      <c r="BE65" s="146"/>
      <c r="BF65" s="144" t="s">
        <v>39</v>
      </c>
      <c r="BG65" s="144">
        <f>'PRINT TARIFF'!$O$154</f>
        <v>0</v>
      </c>
      <c r="BH65" s="144" t="s">
        <v>1220</v>
      </c>
      <c r="BI65" s="144">
        <f t="shared" si="3"/>
        <v>0</v>
      </c>
      <c r="BJ65" s="146"/>
      <c r="BK65" s="146" t="s">
        <v>2260</v>
      </c>
      <c r="BL65" s="146">
        <f t="shared" si="4"/>
        <v>46204</v>
      </c>
      <c r="BM65" s="146">
        <f t="shared" si="5"/>
        <v>46217</v>
      </c>
      <c r="BN65" s="146" t="s">
        <v>39</v>
      </c>
      <c r="BO65" s="144">
        <f>'PRINT TARIFF'!$T$154</f>
        <v>7</v>
      </c>
      <c r="BP65" s="146" t="s">
        <v>1220</v>
      </c>
      <c r="BQ65" s="144">
        <f t="shared" si="6"/>
        <v>7</v>
      </c>
      <c r="BR65" s="146"/>
      <c r="BS65" s="146" t="s">
        <v>2258</v>
      </c>
      <c r="BT65" s="146">
        <f t="shared" si="7"/>
        <v>46204</v>
      </c>
      <c r="BU65" s="146">
        <f t="shared" si="8"/>
        <v>46217</v>
      </c>
      <c r="BV65" s="146" t="s">
        <v>39</v>
      </c>
      <c r="BW65" s="155">
        <f>'PRINT TARIFF'!Q$154</f>
        <v>20</v>
      </c>
      <c r="BX65" s="144" t="s">
        <v>1220</v>
      </c>
      <c r="BY65" s="144">
        <f t="shared" si="28"/>
        <v>20</v>
      </c>
      <c r="BZ65" s="146"/>
      <c r="CA65" s="146"/>
      <c r="CB65" s="146">
        <f t="shared" si="29"/>
        <v>46204</v>
      </c>
      <c r="CC65" s="146">
        <f t="shared" si="30"/>
        <v>46217</v>
      </c>
      <c r="CD65" s="144" t="s">
        <v>39</v>
      </c>
      <c r="CE65" s="155">
        <f>'PRINT TARIFF'!P$154</f>
        <v>0</v>
      </c>
      <c r="CF65" s="144" t="s">
        <v>1220</v>
      </c>
      <c r="CG65" s="147">
        <f t="shared" si="22"/>
        <v>0</v>
      </c>
      <c r="CJ65" s="146">
        <f t="shared" si="23"/>
        <v>46204</v>
      </c>
      <c r="CK65" s="146">
        <f t="shared" si="24"/>
        <v>46217</v>
      </c>
      <c r="CR65" s="146"/>
      <c r="CS65" s="146"/>
      <c r="HB65" s="146" t="s">
        <v>39</v>
      </c>
      <c r="HC65" s="155">
        <f>'PRINT TARIFF'!S$154</f>
        <v>0</v>
      </c>
      <c r="HD65" s="144" t="s">
        <v>1220</v>
      </c>
      <c r="HE65" s="147">
        <f t="shared" si="31"/>
        <v>0</v>
      </c>
      <c r="HG65" s="146" t="s">
        <v>2041</v>
      </c>
      <c r="HH65" s="146">
        <f t="shared" si="32"/>
        <v>46204</v>
      </c>
      <c r="HI65" s="146">
        <f t="shared" si="33"/>
        <v>46217</v>
      </c>
      <c r="IR65" s="154"/>
      <c r="IS65" s="154"/>
      <c r="NI65" s="154" t="s">
        <v>39</v>
      </c>
      <c r="NJ65" s="156">
        <f>'PRINT TARIFF'!R$154</f>
        <v>0</v>
      </c>
      <c r="NK65" s="154" t="s">
        <v>1220</v>
      </c>
      <c r="NL65" s="156">
        <f t="shared" si="25"/>
        <v>0</v>
      </c>
      <c r="NO65" s="154">
        <f t="shared" si="26"/>
        <v>46204</v>
      </c>
      <c r="NP65" s="154">
        <f t="shared" si="27"/>
        <v>46217</v>
      </c>
    </row>
    <row r="66" spans="1:380" x14ac:dyDescent="0.2">
      <c r="A66" s="144">
        <v>155</v>
      </c>
      <c r="B66" s="144" t="s">
        <v>1403</v>
      </c>
      <c r="C66" s="144" t="s">
        <v>1221</v>
      </c>
      <c r="E66" s="144" t="s">
        <v>1234</v>
      </c>
      <c r="F66" s="144" t="s">
        <v>1234</v>
      </c>
      <c r="J66" s="144" t="s">
        <v>1219</v>
      </c>
      <c r="K66" s="144" t="s">
        <v>239</v>
      </c>
      <c r="L66" s="144" t="s">
        <v>239</v>
      </c>
      <c r="M66" s="144" t="s">
        <v>239</v>
      </c>
      <c r="N66" s="144" t="s">
        <v>1219</v>
      </c>
      <c r="O66" s="145">
        <f>'PRINT TARIFF'!N$155</f>
        <v>25</v>
      </c>
      <c r="AF66" s="144" t="s">
        <v>39</v>
      </c>
      <c r="AG66" s="155">
        <f>'PRINT TARIFF'!I$155</f>
        <v>28</v>
      </c>
      <c r="AH66" s="144" t="s">
        <v>1220</v>
      </c>
      <c r="AI66" s="144">
        <v>0</v>
      </c>
      <c r="AJ66" s="144">
        <v>0</v>
      </c>
      <c r="AK66" s="155">
        <f>'PRINT TARIFF'!K$155</f>
        <v>28</v>
      </c>
      <c r="AL66" s="144">
        <v>0</v>
      </c>
      <c r="AM66" s="144">
        <v>0</v>
      </c>
      <c r="AN66" s="146">
        <f>'PRINT TARIFF'!AF98</f>
        <v>46204</v>
      </c>
      <c r="AO66" s="146">
        <f>'PRINT TARIFF'!AG98</f>
        <v>46217</v>
      </c>
      <c r="AP66" s="146" t="s">
        <v>39</v>
      </c>
      <c r="AQ66" s="155">
        <f>'PRINT TARIFF'!U$155</f>
        <v>0</v>
      </c>
      <c r="AR66" s="144" t="s">
        <v>2263</v>
      </c>
      <c r="AS66" s="155">
        <f t="shared" si="0"/>
        <v>0</v>
      </c>
      <c r="AT66" s="146"/>
      <c r="AU66" s="146" t="s">
        <v>2262</v>
      </c>
      <c r="AV66" s="146">
        <f t="shared" si="1"/>
        <v>46204</v>
      </c>
      <c r="AW66" s="146">
        <f t="shared" si="2"/>
        <v>46217</v>
      </c>
      <c r="AX66" s="146"/>
      <c r="AY66" s="156"/>
      <c r="BA66" s="147"/>
      <c r="BC66" s="146"/>
      <c r="BD66" s="146"/>
      <c r="BE66" s="146"/>
      <c r="BF66" s="144" t="s">
        <v>39</v>
      </c>
      <c r="BG66" s="144">
        <f>'PRINT TARIFF'!$O$155</f>
        <v>0</v>
      </c>
      <c r="BH66" s="144" t="s">
        <v>1220</v>
      </c>
      <c r="BI66" s="144">
        <f t="shared" si="3"/>
        <v>0</v>
      </c>
      <c r="BJ66" s="146"/>
      <c r="BK66" s="146" t="s">
        <v>2260</v>
      </c>
      <c r="BL66" s="146">
        <f t="shared" si="4"/>
        <v>46204</v>
      </c>
      <c r="BM66" s="146">
        <f t="shared" si="5"/>
        <v>46217</v>
      </c>
      <c r="BN66" s="146" t="s">
        <v>39</v>
      </c>
      <c r="BO66" s="144">
        <f>'PRINT TARIFF'!$T$155</f>
        <v>7</v>
      </c>
      <c r="BP66" s="146" t="s">
        <v>1220</v>
      </c>
      <c r="BQ66" s="144">
        <f t="shared" si="6"/>
        <v>7</v>
      </c>
      <c r="BR66" s="146"/>
      <c r="BS66" s="146" t="s">
        <v>2258</v>
      </c>
      <c r="BT66" s="146">
        <f t="shared" si="7"/>
        <v>46204</v>
      </c>
      <c r="BU66" s="146">
        <f t="shared" si="8"/>
        <v>46217</v>
      </c>
      <c r="BV66" s="146" t="s">
        <v>39</v>
      </c>
      <c r="BW66" s="155">
        <f>'PRINT TARIFF'!Q$155</f>
        <v>20</v>
      </c>
      <c r="BX66" s="144" t="s">
        <v>1220</v>
      </c>
      <c r="BY66" s="144">
        <f t="shared" si="28"/>
        <v>20</v>
      </c>
      <c r="BZ66" s="146"/>
      <c r="CA66" s="146"/>
      <c r="CB66" s="146">
        <f t="shared" si="29"/>
        <v>46204</v>
      </c>
      <c r="CC66" s="146">
        <f t="shared" si="30"/>
        <v>46217</v>
      </c>
      <c r="CD66" s="144" t="s">
        <v>39</v>
      </c>
      <c r="CE66" s="155">
        <f>'PRINT TARIFF'!P$155</f>
        <v>0</v>
      </c>
      <c r="CF66" s="144" t="s">
        <v>1220</v>
      </c>
      <c r="CG66" s="147">
        <f t="shared" si="22"/>
        <v>0</v>
      </c>
      <c r="CJ66" s="146">
        <f t="shared" si="23"/>
        <v>46204</v>
      </c>
      <c r="CK66" s="146">
        <f t="shared" si="24"/>
        <v>46217</v>
      </c>
      <c r="CR66" s="146"/>
      <c r="CS66" s="146"/>
      <c r="HB66" s="146" t="s">
        <v>39</v>
      </c>
      <c r="HC66" s="155">
        <f>'PRINT TARIFF'!S$155</f>
        <v>0</v>
      </c>
      <c r="HD66" s="144" t="s">
        <v>1220</v>
      </c>
      <c r="HE66" s="147">
        <f t="shared" si="31"/>
        <v>0</v>
      </c>
      <c r="HG66" s="146" t="s">
        <v>2041</v>
      </c>
      <c r="HH66" s="146">
        <f t="shared" si="32"/>
        <v>46204</v>
      </c>
      <c r="HI66" s="146">
        <f t="shared" si="33"/>
        <v>46217</v>
      </c>
      <c r="IR66" s="154"/>
      <c r="IS66" s="154"/>
      <c r="NI66" s="154" t="s">
        <v>39</v>
      </c>
      <c r="NJ66" s="156">
        <f>'PRINT TARIFF'!R$155</f>
        <v>0</v>
      </c>
      <c r="NK66" s="154" t="s">
        <v>1220</v>
      </c>
      <c r="NL66" s="156">
        <f t="shared" si="25"/>
        <v>0</v>
      </c>
      <c r="NO66" s="154">
        <f t="shared" si="26"/>
        <v>46204</v>
      </c>
      <c r="NP66" s="154">
        <f t="shared" si="27"/>
        <v>46217</v>
      </c>
    </row>
    <row r="67" spans="1:380" x14ac:dyDescent="0.2">
      <c r="A67" s="144">
        <v>156</v>
      </c>
      <c r="B67" s="144" t="s">
        <v>1403</v>
      </c>
      <c r="C67" s="144" t="s">
        <v>1221</v>
      </c>
      <c r="E67" s="144" t="s">
        <v>1235</v>
      </c>
      <c r="F67" s="144" t="s">
        <v>1235</v>
      </c>
      <c r="G67" s="144" t="s">
        <v>259</v>
      </c>
      <c r="J67" s="144" t="s">
        <v>1219</v>
      </c>
      <c r="K67" s="144" t="s">
        <v>235</v>
      </c>
      <c r="L67" s="144" t="s">
        <v>235</v>
      </c>
      <c r="M67" s="144" t="s">
        <v>235</v>
      </c>
      <c r="N67" s="144" t="s">
        <v>1219</v>
      </c>
      <c r="O67" s="145">
        <f>'PRINT TARIFF'!N$156</f>
        <v>30</v>
      </c>
      <c r="AF67" s="144" t="s">
        <v>39</v>
      </c>
      <c r="AG67" s="155">
        <f>'PRINT TARIFF'!I$156</f>
        <v>53</v>
      </c>
      <c r="AH67" s="144" t="s">
        <v>1220</v>
      </c>
      <c r="AI67" s="144">
        <v>0</v>
      </c>
      <c r="AJ67" s="144">
        <v>0</v>
      </c>
      <c r="AK67" s="155">
        <f>'PRINT TARIFF'!K$156</f>
        <v>53</v>
      </c>
      <c r="AL67" s="144">
        <v>0</v>
      </c>
      <c r="AM67" s="144">
        <v>0</v>
      </c>
      <c r="AN67" s="146">
        <f>'PRINT TARIFF'!AF99</f>
        <v>46204</v>
      </c>
      <c r="AO67" s="146">
        <f>'PRINT TARIFF'!AG99</f>
        <v>46217</v>
      </c>
      <c r="AP67" s="146" t="s">
        <v>39</v>
      </c>
      <c r="AQ67" s="155">
        <f>'PRINT TARIFF'!U$156</f>
        <v>10</v>
      </c>
      <c r="AR67" s="144" t="s">
        <v>2263</v>
      </c>
      <c r="AS67" s="155">
        <f t="shared" si="0"/>
        <v>10</v>
      </c>
      <c r="AT67" s="146"/>
      <c r="AU67" s="146" t="s">
        <v>2262</v>
      </c>
      <c r="AV67" s="146">
        <f t="shared" si="1"/>
        <v>46204</v>
      </c>
      <c r="AW67" s="146">
        <f t="shared" si="2"/>
        <v>46217</v>
      </c>
      <c r="AX67" s="146"/>
      <c r="AY67" s="156"/>
      <c r="BA67" s="147"/>
      <c r="BC67" s="146"/>
      <c r="BD67" s="146"/>
      <c r="BE67" s="146"/>
      <c r="BF67" s="144" t="s">
        <v>39</v>
      </c>
      <c r="BG67" s="144">
        <f>'PRINT TARIFF'!$O$156</f>
        <v>0</v>
      </c>
      <c r="BH67" s="144" t="s">
        <v>1220</v>
      </c>
      <c r="BI67" s="144">
        <f t="shared" si="3"/>
        <v>0</v>
      </c>
      <c r="BJ67" s="146"/>
      <c r="BK67" s="146" t="s">
        <v>2260</v>
      </c>
      <c r="BL67" s="146">
        <f t="shared" si="4"/>
        <v>46204</v>
      </c>
      <c r="BM67" s="146">
        <f t="shared" si="5"/>
        <v>46217</v>
      </c>
      <c r="BN67" s="146" t="s">
        <v>39</v>
      </c>
      <c r="BO67" s="144">
        <f>'PRINT TARIFF'!$T$156</f>
        <v>7</v>
      </c>
      <c r="BP67" s="146" t="s">
        <v>1220</v>
      </c>
      <c r="BQ67" s="144">
        <f t="shared" si="6"/>
        <v>7</v>
      </c>
      <c r="BR67" s="146"/>
      <c r="BS67" s="146" t="s">
        <v>2258</v>
      </c>
      <c r="BT67" s="146">
        <f t="shared" si="7"/>
        <v>46204</v>
      </c>
      <c r="BU67" s="146">
        <f t="shared" si="8"/>
        <v>46217</v>
      </c>
      <c r="BV67" s="146" t="s">
        <v>39</v>
      </c>
      <c r="BW67" s="155">
        <f>'PRINT TARIFF'!Q$156</f>
        <v>20</v>
      </c>
      <c r="BX67" s="144" t="s">
        <v>1220</v>
      </c>
      <c r="BY67" s="144">
        <f t="shared" si="28"/>
        <v>20</v>
      </c>
      <c r="BZ67" s="146"/>
      <c r="CA67" s="146"/>
      <c r="CB67" s="146">
        <f t="shared" si="29"/>
        <v>46204</v>
      </c>
      <c r="CC67" s="146">
        <f t="shared" si="30"/>
        <v>46217</v>
      </c>
      <c r="CD67" s="144" t="s">
        <v>39</v>
      </c>
      <c r="CE67" s="155">
        <f>'PRINT TARIFF'!P$156</f>
        <v>0</v>
      </c>
      <c r="CF67" s="144" t="s">
        <v>1220</v>
      </c>
      <c r="CG67" s="147">
        <f t="shared" si="22"/>
        <v>0</v>
      </c>
      <c r="CJ67" s="146">
        <f t="shared" si="23"/>
        <v>46204</v>
      </c>
      <c r="CK67" s="146">
        <f t="shared" si="24"/>
        <v>46217</v>
      </c>
      <c r="CR67" s="146"/>
      <c r="CS67" s="146"/>
      <c r="HB67" s="146" t="s">
        <v>39</v>
      </c>
      <c r="HC67" s="155">
        <f>'PRINT TARIFF'!S$156</f>
        <v>0</v>
      </c>
      <c r="HD67" s="144" t="s">
        <v>1220</v>
      </c>
      <c r="HE67" s="147">
        <f t="shared" si="31"/>
        <v>0</v>
      </c>
      <c r="HG67" s="146" t="s">
        <v>2041</v>
      </c>
      <c r="HH67" s="146">
        <f t="shared" si="32"/>
        <v>46204</v>
      </c>
      <c r="HI67" s="146">
        <f t="shared" si="33"/>
        <v>46217</v>
      </c>
      <c r="IR67" s="154"/>
      <c r="IS67" s="154"/>
      <c r="NI67" s="154" t="s">
        <v>39</v>
      </c>
      <c r="NJ67" s="156">
        <f>'PRINT TARIFF'!R$156</f>
        <v>0</v>
      </c>
      <c r="NK67" s="154" t="s">
        <v>1220</v>
      </c>
      <c r="NL67" s="156">
        <f t="shared" si="25"/>
        <v>0</v>
      </c>
      <c r="NO67" s="154">
        <f t="shared" si="26"/>
        <v>46204</v>
      </c>
      <c r="NP67" s="154">
        <f t="shared" si="27"/>
        <v>46217</v>
      </c>
    </row>
    <row r="68" spans="1:380" x14ac:dyDescent="0.2">
      <c r="A68" s="144">
        <v>158</v>
      </c>
      <c r="B68" s="144" t="s">
        <v>1403</v>
      </c>
      <c r="C68" s="144" t="s">
        <v>1221</v>
      </c>
      <c r="E68" s="144" t="s">
        <v>1235</v>
      </c>
      <c r="F68" s="144" t="s">
        <v>1235</v>
      </c>
      <c r="J68" s="144" t="s">
        <v>1219</v>
      </c>
      <c r="K68" s="144" t="s">
        <v>236</v>
      </c>
      <c r="L68" s="144" t="s">
        <v>236</v>
      </c>
      <c r="M68" s="144" t="s">
        <v>236</v>
      </c>
      <c r="N68" s="144" t="s">
        <v>1219</v>
      </c>
      <c r="O68" s="145">
        <f>'PRINT TARIFF'!N$158</f>
        <v>26</v>
      </c>
      <c r="AF68" s="144" t="s">
        <v>39</v>
      </c>
      <c r="AG68" s="155">
        <f>'PRINT TARIFF'!I$158</f>
        <v>22</v>
      </c>
      <c r="AH68" s="144" t="s">
        <v>1220</v>
      </c>
      <c r="AI68" s="144">
        <v>0</v>
      </c>
      <c r="AJ68" s="144">
        <v>0</v>
      </c>
      <c r="AK68" s="155">
        <f>'PRINT TARIFF'!K$158</f>
        <v>22</v>
      </c>
      <c r="AL68" s="144">
        <v>0</v>
      </c>
      <c r="AM68" s="144">
        <v>0</v>
      </c>
      <c r="AN68" s="146">
        <f>'PRINT TARIFF'!AF100</f>
        <v>46204</v>
      </c>
      <c r="AO68" s="146">
        <f>'PRINT TARIFF'!AG100</f>
        <v>46217</v>
      </c>
      <c r="AP68" s="146" t="s">
        <v>39</v>
      </c>
      <c r="AQ68" s="155">
        <f>'PRINT TARIFF'!U$158</f>
        <v>0</v>
      </c>
      <c r="AR68" s="144" t="s">
        <v>2263</v>
      </c>
      <c r="AS68" s="155">
        <f t="shared" ref="AS68:AS131" si="34">AQ68</f>
        <v>0</v>
      </c>
      <c r="AT68" s="146"/>
      <c r="AU68" s="146" t="s">
        <v>2262</v>
      </c>
      <c r="AV68" s="146">
        <f t="shared" ref="AV68:AV131" si="35">AN68</f>
        <v>46204</v>
      </c>
      <c r="AW68" s="146">
        <f t="shared" ref="AW68:AW131" si="36">AO68</f>
        <v>46217</v>
      </c>
      <c r="AX68" s="146"/>
      <c r="AY68" s="156"/>
      <c r="BA68" s="147"/>
      <c r="BC68" s="146"/>
      <c r="BD68" s="146"/>
      <c r="BE68" s="146"/>
      <c r="BF68" s="144" t="s">
        <v>39</v>
      </c>
      <c r="BG68" s="144">
        <f>'PRINT TARIFF'!$O$158</f>
        <v>0</v>
      </c>
      <c r="BH68" s="144" t="s">
        <v>1220</v>
      </c>
      <c r="BI68" s="144">
        <f t="shared" ref="BI68:BI131" si="37">BG68</f>
        <v>0</v>
      </c>
      <c r="BJ68" s="146"/>
      <c r="BK68" s="146" t="s">
        <v>2260</v>
      </c>
      <c r="BL68" s="146">
        <f t="shared" ref="BL68:BL131" si="38">AN68</f>
        <v>46204</v>
      </c>
      <c r="BM68" s="146">
        <f t="shared" ref="BM68:BM131" si="39">AO68</f>
        <v>46217</v>
      </c>
      <c r="BN68" s="146" t="s">
        <v>39</v>
      </c>
      <c r="BO68" s="144">
        <f>'PRINT TARIFF'!$T$158</f>
        <v>7</v>
      </c>
      <c r="BP68" s="146" t="s">
        <v>1220</v>
      </c>
      <c r="BQ68" s="144">
        <f t="shared" ref="BQ68:BQ131" si="40">BO68</f>
        <v>7</v>
      </c>
      <c r="BR68" s="146"/>
      <c r="BS68" s="146" t="s">
        <v>2258</v>
      </c>
      <c r="BT68" s="146">
        <f t="shared" ref="BT68:BT131" si="41">AN68</f>
        <v>46204</v>
      </c>
      <c r="BU68" s="146">
        <f t="shared" ref="BU68:BU131" si="42">AO68</f>
        <v>46217</v>
      </c>
      <c r="BV68" s="146" t="s">
        <v>39</v>
      </c>
      <c r="BW68" s="155">
        <f>'PRINT TARIFF'!Q$158</f>
        <v>20</v>
      </c>
      <c r="BX68" s="144" t="s">
        <v>1220</v>
      </c>
      <c r="BY68" s="144">
        <f t="shared" si="28"/>
        <v>20</v>
      </c>
      <c r="BZ68" s="146"/>
      <c r="CA68" s="146"/>
      <c r="CB68" s="146">
        <f t="shared" si="29"/>
        <v>46204</v>
      </c>
      <c r="CC68" s="146">
        <f t="shared" si="30"/>
        <v>46217</v>
      </c>
      <c r="CD68" s="144" t="s">
        <v>39</v>
      </c>
      <c r="CE68" s="155">
        <f>'PRINT TARIFF'!P$158</f>
        <v>0</v>
      </c>
      <c r="CF68" s="144" t="s">
        <v>1220</v>
      </c>
      <c r="CG68" s="147">
        <f t="shared" si="22"/>
        <v>0</v>
      </c>
      <c r="CJ68" s="146">
        <f t="shared" si="23"/>
        <v>46204</v>
      </c>
      <c r="CK68" s="146">
        <f t="shared" si="24"/>
        <v>46217</v>
      </c>
      <c r="CR68" s="146"/>
      <c r="CS68" s="146"/>
      <c r="HB68" s="146" t="s">
        <v>39</v>
      </c>
      <c r="HC68" s="155">
        <f>'PRINT TARIFF'!S$158</f>
        <v>0</v>
      </c>
      <c r="HD68" s="144" t="s">
        <v>1220</v>
      </c>
      <c r="HE68" s="147">
        <f t="shared" si="31"/>
        <v>0</v>
      </c>
      <c r="HG68" s="146" t="s">
        <v>2041</v>
      </c>
      <c r="HH68" s="146">
        <f t="shared" si="32"/>
        <v>46204</v>
      </c>
      <c r="HI68" s="146">
        <f t="shared" si="33"/>
        <v>46217</v>
      </c>
      <c r="IR68" s="154"/>
      <c r="IS68" s="154"/>
      <c r="NI68" s="154" t="s">
        <v>39</v>
      </c>
      <c r="NJ68" s="156">
        <f>'PRINT TARIFF'!R$158</f>
        <v>0</v>
      </c>
      <c r="NK68" s="154" t="s">
        <v>1220</v>
      </c>
      <c r="NL68" s="156">
        <f t="shared" si="25"/>
        <v>0</v>
      </c>
      <c r="NO68" s="154">
        <f t="shared" si="26"/>
        <v>46204</v>
      </c>
      <c r="NP68" s="154">
        <f t="shared" si="27"/>
        <v>46217</v>
      </c>
    </row>
    <row r="69" spans="1:380" x14ac:dyDescent="0.2">
      <c r="A69" s="144">
        <v>159</v>
      </c>
      <c r="B69" s="144" t="s">
        <v>1403</v>
      </c>
      <c r="C69" s="144" t="s">
        <v>1221</v>
      </c>
      <c r="E69" s="144" t="s">
        <v>1235</v>
      </c>
      <c r="F69" s="144" t="s">
        <v>1235</v>
      </c>
      <c r="G69" s="144" t="s">
        <v>259</v>
      </c>
      <c r="J69" s="144" t="s">
        <v>1219</v>
      </c>
      <c r="K69" s="144" t="s">
        <v>237</v>
      </c>
      <c r="L69" s="144" t="s">
        <v>237</v>
      </c>
      <c r="M69" s="144" t="s">
        <v>237</v>
      </c>
      <c r="N69" s="144" t="s">
        <v>1219</v>
      </c>
      <c r="O69" s="145">
        <f>'PRINT TARIFF'!N$159</f>
        <v>25</v>
      </c>
      <c r="AF69" s="144" t="s">
        <v>39</v>
      </c>
      <c r="AG69" s="155">
        <f>'PRINT TARIFF'!I$159</f>
        <v>51</v>
      </c>
      <c r="AH69" s="144" t="s">
        <v>1220</v>
      </c>
      <c r="AI69" s="144">
        <v>0</v>
      </c>
      <c r="AJ69" s="144">
        <v>0</v>
      </c>
      <c r="AK69" s="155">
        <f>'PRINT TARIFF'!K$159</f>
        <v>51</v>
      </c>
      <c r="AL69" s="144">
        <v>0</v>
      </c>
      <c r="AM69" s="144">
        <v>0</v>
      </c>
      <c r="AN69" s="146">
        <f>'PRINT TARIFF'!AF101</f>
        <v>46204</v>
      </c>
      <c r="AO69" s="146">
        <f>'PRINT TARIFF'!AG101</f>
        <v>46217</v>
      </c>
      <c r="AP69" s="146" t="s">
        <v>39</v>
      </c>
      <c r="AQ69" s="155">
        <f>'PRINT TARIFF'!U$159</f>
        <v>10</v>
      </c>
      <c r="AR69" s="144" t="s">
        <v>2263</v>
      </c>
      <c r="AS69" s="155">
        <f t="shared" si="34"/>
        <v>10</v>
      </c>
      <c r="AT69" s="146"/>
      <c r="AU69" s="146" t="s">
        <v>2262</v>
      </c>
      <c r="AV69" s="146">
        <f t="shared" si="35"/>
        <v>46204</v>
      </c>
      <c r="AW69" s="146">
        <f t="shared" si="36"/>
        <v>46217</v>
      </c>
      <c r="AX69" s="146"/>
      <c r="AY69" s="156"/>
      <c r="BA69" s="147"/>
      <c r="BC69" s="146"/>
      <c r="BD69" s="146"/>
      <c r="BE69" s="146"/>
      <c r="BF69" s="144" t="s">
        <v>39</v>
      </c>
      <c r="BG69" s="144">
        <f>'PRINT TARIFF'!$O$159</f>
        <v>0</v>
      </c>
      <c r="BH69" s="144" t="s">
        <v>1220</v>
      </c>
      <c r="BI69" s="144">
        <f t="shared" si="37"/>
        <v>0</v>
      </c>
      <c r="BJ69" s="146"/>
      <c r="BK69" s="146" t="s">
        <v>2260</v>
      </c>
      <c r="BL69" s="146">
        <f t="shared" si="38"/>
        <v>46204</v>
      </c>
      <c r="BM69" s="146">
        <f t="shared" si="39"/>
        <v>46217</v>
      </c>
      <c r="BN69" s="146" t="s">
        <v>39</v>
      </c>
      <c r="BO69" s="144">
        <f>'PRINT TARIFF'!$T$159</f>
        <v>7</v>
      </c>
      <c r="BP69" s="146" t="s">
        <v>1220</v>
      </c>
      <c r="BQ69" s="144">
        <f t="shared" si="40"/>
        <v>7</v>
      </c>
      <c r="BR69" s="146"/>
      <c r="BS69" s="146" t="s">
        <v>2258</v>
      </c>
      <c r="BT69" s="146">
        <f t="shared" si="41"/>
        <v>46204</v>
      </c>
      <c r="BU69" s="146">
        <f t="shared" si="42"/>
        <v>46217</v>
      </c>
      <c r="BV69" s="146" t="s">
        <v>39</v>
      </c>
      <c r="BW69" s="155">
        <f>'PRINT TARIFF'!Q$159</f>
        <v>20</v>
      </c>
      <c r="BX69" s="144" t="s">
        <v>1220</v>
      </c>
      <c r="BY69" s="144">
        <f t="shared" si="28"/>
        <v>20</v>
      </c>
      <c r="BZ69" s="146"/>
      <c r="CA69" s="146"/>
      <c r="CB69" s="146">
        <f t="shared" si="29"/>
        <v>46204</v>
      </c>
      <c r="CC69" s="146">
        <f t="shared" si="30"/>
        <v>46217</v>
      </c>
      <c r="CD69" s="144" t="s">
        <v>39</v>
      </c>
      <c r="CE69" s="155">
        <f>'PRINT TARIFF'!P$159</f>
        <v>0</v>
      </c>
      <c r="CF69" s="144" t="s">
        <v>1220</v>
      </c>
      <c r="CG69" s="147">
        <f t="shared" si="22"/>
        <v>0</v>
      </c>
      <c r="CJ69" s="146">
        <f t="shared" si="23"/>
        <v>46204</v>
      </c>
      <c r="CK69" s="146">
        <f t="shared" si="24"/>
        <v>46217</v>
      </c>
      <c r="CR69" s="146"/>
      <c r="CS69" s="146"/>
      <c r="HB69" s="146" t="s">
        <v>39</v>
      </c>
      <c r="HC69" s="155">
        <f>'PRINT TARIFF'!S$159</f>
        <v>0</v>
      </c>
      <c r="HD69" s="144" t="s">
        <v>1220</v>
      </c>
      <c r="HE69" s="147">
        <f t="shared" si="31"/>
        <v>0</v>
      </c>
      <c r="HG69" s="146" t="s">
        <v>2041</v>
      </c>
      <c r="HH69" s="146">
        <f t="shared" si="32"/>
        <v>46204</v>
      </c>
      <c r="HI69" s="146">
        <f t="shared" si="33"/>
        <v>46217</v>
      </c>
      <c r="IR69" s="154"/>
      <c r="IS69" s="154"/>
      <c r="NI69" s="154" t="s">
        <v>39</v>
      </c>
      <c r="NJ69" s="156">
        <f>'PRINT TARIFF'!R$159</f>
        <v>0</v>
      </c>
      <c r="NK69" s="154" t="s">
        <v>1220</v>
      </c>
      <c r="NL69" s="156">
        <f t="shared" si="25"/>
        <v>0</v>
      </c>
      <c r="NO69" s="154">
        <f t="shared" si="26"/>
        <v>46204</v>
      </c>
      <c r="NP69" s="154">
        <f t="shared" si="27"/>
        <v>46217</v>
      </c>
    </row>
    <row r="70" spans="1:380" x14ac:dyDescent="0.2">
      <c r="A70" s="144">
        <v>160</v>
      </c>
      <c r="B70" s="144" t="s">
        <v>1403</v>
      </c>
      <c r="C70" s="144" t="s">
        <v>1221</v>
      </c>
      <c r="E70" s="144" t="s">
        <v>1235</v>
      </c>
      <c r="F70" s="144" t="s">
        <v>1235</v>
      </c>
      <c r="J70" s="144" t="s">
        <v>1219</v>
      </c>
      <c r="K70" s="144" t="s">
        <v>238</v>
      </c>
      <c r="L70" s="144" t="s">
        <v>238</v>
      </c>
      <c r="M70" s="144" t="s">
        <v>238</v>
      </c>
      <c r="N70" s="144" t="s">
        <v>1219</v>
      </c>
      <c r="O70" s="145">
        <f>'PRINT TARIFF'!N$160</f>
        <v>19</v>
      </c>
      <c r="AF70" s="144" t="s">
        <v>39</v>
      </c>
      <c r="AG70" s="155">
        <f>'PRINT TARIFF'!I$160</f>
        <v>22</v>
      </c>
      <c r="AH70" s="144" t="s">
        <v>1220</v>
      </c>
      <c r="AI70" s="144">
        <v>0</v>
      </c>
      <c r="AJ70" s="144">
        <v>0</v>
      </c>
      <c r="AK70" s="155">
        <f>'PRINT TARIFF'!K$160</f>
        <v>22</v>
      </c>
      <c r="AL70" s="144">
        <v>0</v>
      </c>
      <c r="AM70" s="144">
        <v>0</v>
      </c>
      <c r="AN70" s="146">
        <f>'PRINT TARIFF'!AF102</f>
        <v>46204</v>
      </c>
      <c r="AO70" s="146">
        <f>'PRINT TARIFF'!AG102</f>
        <v>46217</v>
      </c>
      <c r="AP70" s="146" t="s">
        <v>39</v>
      </c>
      <c r="AQ70" s="155">
        <f>'PRINT TARIFF'!U$160</f>
        <v>0</v>
      </c>
      <c r="AR70" s="144" t="s">
        <v>2263</v>
      </c>
      <c r="AS70" s="155">
        <f t="shared" si="34"/>
        <v>0</v>
      </c>
      <c r="AT70" s="146"/>
      <c r="AU70" s="146" t="s">
        <v>2262</v>
      </c>
      <c r="AV70" s="146">
        <f t="shared" si="35"/>
        <v>46204</v>
      </c>
      <c r="AW70" s="146">
        <f t="shared" si="36"/>
        <v>46217</v>
      </c>
      <c r="AX70" s="146"/>
      <c r="AY70" s="156"/>
      <c r="BA70" s="147"/>
      <c r="BC70" s="146"/>
      <c r="BD70" s="146"/>
      <c r="BE70" s="146"/>
      <c r="BF70" s="144" t="s">
        <v>39</v>
      </c>
      <c r="BG70" s="144">
        <f>'PRINT TARIFF'!$O$160</f>
        <v>0</v>
      </c>
      <c r="BH70" s="144" t="s">
        <v>1220</v>
      </c>
      <c r="BI70" s="144">
        <f t="shared" si="37"/>
        <v>0</v>
      </c>
      <c r="BJ70" s="146"/>
      <c r="BK70" s="146" t="s">
        <v>2260</v>
      </c>
      <c r="BL70" s="146">
        <f t="shared" si="38"/>
        <v>46204</v>
      </c>
      <c r="BM70" s="146">
        <f t="shared" si="39"/>
        <v>46217</v>
      </c>
      <c r="BN70" s="146" t="s">
        <v>39</v>
      </c>
      <c r="BO70" s="144">
        <f>'PRINT TARIFF'!$T$160</f>
        <v>7</v>
      </c>
      <c r="BP70" s="146" t="s">
        <v>1220</v>
      </c>
      <c r="BQ70" s="144">
        <f t="shared" si="40"/>
        <v>7</v>
      </c>
      <c r="BR70" s="146"/>
      <c r="BS70" s="146" t="s">
        <v>2258</v>
      </c>
      <c r="BT70" s="146">
        <f t="shared" si="41"/>
        <v>46204</v>
      </c>
      <c r="BU70" s="146">
        <f t="shared" si="42"/>
        <v>46217</v>
      </c>
      <c r="BV70" s="146" t="s">
        <v>39</v>
      </c>
      <c r="BW70" s="155">
        <f>'PRINT TARIFF'!Q$160</f>
        <v>20</v>
      </c>
      <c r="BX70" s="144" t="s">
        <v>1220</v>
      </c>
      <c r="BY70" s="144">
        <f t="shared" si="28"/>
        <v>20</v>
      </c>
      <c r="BZ70" s="146"/>
      <c r="CA70" s="146"/>
      <c r="CB70" s="146">
        <f t="shared" si="29"/>
        <v>46204</v>
      </c>
      <c r="CC70" s="146">
        <f t="shared" si="30"/>
        <v>46217</v>
      </c>
      <c r="CD70" s="144" t="s">
        <v>39</v>
      </c>
      <c r="CE70" s="155">
        <f>'PRINT TARIFF'!P$160</f>
        <v>0</v>
      </c>
      <c r="CF70" s="144" t="s">
        <v>1220</v>
      </c>
      <c r="CG70" s="147">
        <f t="shared" si="22"/>
        <v>0</v>
      </c>
      <c r="CJ70" s="146">
        <f t="shared" si="23"/>
        <v>46204</v>
      </c>
      <c r="CK70" s="146">
        <f t="shared" si="24"/>
        <v>46217</v>
      </c>
      <c r="CR70" s="146"/>
      <c r="CS70" s="146"/>
      <c r="HB70" s="146" t="s">
        <v>39</v>
      </c>
      <c r="HC70" s="155">
        <f>'PRINT TARIFF'!S$160</f>
        <v>0</v>
      </c>
      <c r="HD70" s="144" t="s">
        <v>1220</v>
      </c>
      <c r="HE70" s="147">
        <f t="shared" si="31"/>
        <v>0</v>
      </c>
      <c r="HG70" s="146" t="s">
        <v>2041</v>
      </c>
      <c r="HH70" s="146">
        <f t="shared" si="32"/>
        <v>46204</v>
      </c>
      <c r="HI70" s="146">
        <f t="shared" si="33"/>
        <v>46217</v>
      </c>
      <c r="IR70" s="154"/>
      <c r="IS70" s="154"/>
      <c r="NI70" s="154" t="s">
        <v>39</v>
      </c>
      <c r="NJ70" s="156">
        <f>'PRINT TARIFF'!R$160</f>
        <v>0</v>
      </c>
      <c r="NK70" s="154" t="s">
        <v>1220</v>
      </c>
      <c r="NL70" s="156">
        <f t="shared" si="25"/>
        <v>0</v>
      </c>
      <c r="NO70" s="154">
        <f t="shared" si="26"/>
        <v>46204</v>
      </c>
      <c r="NP70" s="154">
        <f t="shared" si="27"/>
        <v>46217</v>
      </c>
    </row>
    <row r="71" spans="1:380" x14ac:dyDescent="0.2">
      <c r="A71" s="144">
        <v>162</v>
      </c>
      <c r="B71" s="144" t="s">
        <v>1403</v>
      </c>
      <c r="C71" s="144" t="s">
        <v>1221</v>
      </c>
      <c r="E71" s="144" t="s">
        <v>1235</v>
      </c>
      <c r="F71" s="144" t="s">
        <v>1235</v>
      </c>
      <c r="J71" s="144" t="s">
        <v>1219</v>
      </c>
      <c r="K71" s="144" t="s">
        <v>239</v>
      </c>
      <c r="L71" s="144" t="s">
        <v>239</v>
      </c>
      <c r="M71" s="144" t="s">
        <v>239</v>
      </c>
      <c r="N71" s="144" t="s">
        <v>1219</v>
      </c>
      <c r="O71" s="145">
        <f>'PRINT TARIFF'!N$162</f>
        <v>17</v>
      </c>
      <c r="AF71" s="144" t="s">
        <v>39</v>
      </c>
      <c r="AG71" s="155">
        <f>'PRINT TARIFF'!I$162</f>
        <v>22</v>
      </c>
      <c r="AH71" s="144" t="s">
        <v>1220</v>
      </c>
      <c r="AI71" s="144">
        <v>0</v>
      </c>
      <c r="AJ71" s="144">
        <v>0</v>
      </c>
      <c r="AK71" s="155">
        <f>'PRINT TARIFF'!K$162</f>
        <v>22</v>
      </c>
      <c r="AL71" s="144">
        <v>0</v>
      </c>
      <c r="AM71" s="144">
        <v>0</v>
      </c>
      <c r="AN71" s="146">
        <f>'PRINT TARIFF'!AF103</f>
        <v>46204</v>
      </c>
      <c r="AO71" s="146">
        <f>'PRINT TARIFF'!AG103</f>
        <v>46217</v>
      </c>
      <c r="AP71" s="146" t="s">
        <v>39</v>
      </c>
      <c r="AQ71" s="155">
        <f>'PRINT TARIFF'!U$162</f>
        <v>0</v>
      </c>
      <c r="AR71" s="144" t="s">
        <v>2263</v>
      </c>
      <c r="AS71" s="155">
        <f t="shared" si="34"/>
        <v>0</v>
      </c>
      <c r="AT71" s="146"/>
      <c r="AU71" s="146" t="s">
        <v>2262</v>
      </c>
      <c r="AV71" s="146">
        <f t="shared" si="35"/>
        <v>46204</v>
      </c>
      <c r="AW71" s="146">
        <f t="shared" si="36"/>
        <v>46217</v>
      </c>
      <c r="AX71" s="146"/>
      <c r="AY71" s="156"/>
      <c r="BA71" s="147"/>
      <c r="BC71" s="146"/>
      <c r="BD71" s="146"/>
      <c r="BE71" s="146"/>
      <c r="BF71" s="144" t="s">
        <v>39</v>
      </c>
      <c r="BG71" s="144">
        <f>'PRINT TARIFF'!$O$162</f>
        <v>0</v>
      </c>
      <c r="BH71" s="144" t="s">
        <v>1220</v>
      </c>
      <c r="BI71" s="144">
        <f t="shared" si="37"/>
        <v>0</v>
      </c>
      <c r="BJ71" s="146"/>
      <c r="BK71" s="146" t="s">
        <v>2260</v>
      </c>
      <c r="BL71" s="146">
        <f t="shared" si="38"/>
        <v>46204</v>
      </c>
      <c r="BM71" s="146">
        <f t="shared" si="39"/>
        <v>46217</v>
      </c>
      <c r="BN71" s="146" t="s">
        <v>39</v>
      </c>
      <c r="BO71" s="144">
        <f>'PRINT TARIFF'!$T$162</f>
        <v>7</v>
      </c>
      <c r="BP71" s="146" t="s">
        <v>1220</v>
      </c>
      <c r="BQ71" s="144">
        <f t="shared" si="40"/>
        <v>7</v>
      </c>
      <c r="BR71" s="146"/>
      <c r="BS71" s="146" t="s">
        <v>2258</v>
      </c>
      <c r="BT71" s="146">
        <f t="shared" si="41"/>
        <v>46204</v>
      </c>
      <c r="BU71" s="146">
        <f t="shared" si="42"/>
        <v>46217</v>
      </c>
      <c r="BV71" s="146" t="s">
        <v>39</v>
      </c>
      <c r="BW71" s="155">
        <f>'PRINT TARIFF'!Q$162</f>
        <v>20</v>
      </c>
      <c r="BX71" s="144" t="s">
        <v>1220</v>
      </c>
      <c r="BY71" s="144">
        <f t="shared" si="28"/>
        <v>20</v>
      </c>
      <c r="BZ71" s="146"/>
      <c r="CA71" s="146"/>
      <c r="CB71" s="146">
        <f t="shared" si="29"/>
        <v>46204</v>
      </c>
      <c r="CC71" s="146">
        <f t="shared" si="30"/>
        <v>46217</v>
      </c>
      <c r="CD71" s="144" t="s">
        <v>39</v>
      </c>
      <c r="CE71" s="155">
        <f>'PRINT TARIFF'!P$162</f>
        <v>0</v>
      </c>
      <c r="CF71" s="144" t="s">
        <v>1220</v>
      </c>
      <c r="CG71" s="147">
        <f t="shared" si="22"/>
        <v>0</v>
      </c>
      <c r="CJ71" s="146">
        <f t="shared" si="23"/>
        <v>46204</v>
      </c>
      <c r="CK71" s="146">
        <f t="shared" si="24"/>
        <v>46217</v>
      </c>
      <c r="CR71" s="146"/>
      <c r="CS71" s="146"/>
      <c r="HB71" s="146" t="s">
        <v>39</v>
      </c>
      <c r="HC71" s="155">
        <f>'PRINT TARIFF'!S$162</f>
        <v>0</v>
      </c>
      <c r="HD71" s="144" t="s">
        <v>1220</v>
      </c>
      <c r="HE71" s="147">
        <f t="shared" si="31"/>
        <v>0</v>
      </c>
      <c r="HG71" s="146" t="s">
        <v>2041</v>
      </c>
      <c r="HH71" s="146">
        <f t="shared" si="32"/>
        <v>46204</v>
      </c>
      <c r="HI71" s="146">
        <f t="shared" si="33"/>
        <v>46217</v>
      </c>
      <c r="IR71" s="154"/>
      <c r="IS71" s="154"/>
      <c r="NI71" s="154" t="s">
        <v>39</v>
      </c>
      <c r="NJ71" s="156">
        <f>'PRINT TARIFF'!R$162</f>
        <v>0</v>
      </c>
      <c r="NK71" s="154" t="s">
        <v>1220</v>
      </c>
      <c r="NL71" s="156">
        <f t="shared" si="25"/>
        <v>0</v>
      </c>
      <c r="NO71" s="154">
        <f t="shared" si="26"/>
        <v>46204</v>
      </c>
      <c r="NP71" s="154">
        <f t="shared" si="27"/>
        <v>46217</v>
      </c>
    </row>
    <row r="72" spans="1:380" x14ac:dyDescent="0.2">
      <c r="A72" s="144">
        <v>174</v>
      </c>
      <c r="B72" s="144" t="s">
        <v>1403</v>
      </c>
      <c r="C72" s="144" t="s">
        <v>1221</v>
      </c>
      <c r="D72" s="144" t="s">
        <v>364</v>
      </c>
      <c r="E72" s="144" t="s">
        <v>1232</v>
      </c>
      <c r="F72" s="144" t="s">
        <v>1232</v>
      </c>
      <c r="J72" s="144" t="s">
        <v>1219</v>
      </c>
      <c r="K72" s="144" t="s">
        <v>236</v>
      </c>
      <c r="L72" s="144" t="s">
        <v>236</v>
      </c>
      <c r="M72" s="144" t="s">
        <v>236</v>
      </c>
      <c r="N72" s="144" t="s">
        <v>1219</v>
      </c>
      <c r="O72" s="145">
        <f>'PRINT TARIFF'!N$174</f>
        <v>21</v>
      </c>
      <c r="AF72" s="144" t="s">
        <v>39</v>
      </c>
      <c r="AG72" s="155">
        <f>'PRINT TARIFF'!I$174</f>
        <v>44</v>
      </c>
      <c r="AH72" s="144" t="s">
        <v>1220</v>
      </c>
      <c r="AI72" s="144">
        <v>0</v>
      </c>
      <c r="AJ72" s="144">
        <v>0</v>
      </c>
      <c r="AK72" s="155">
        <f>'PRINT TARIFF'!K$174</f>
        <v>64</v>
      </c>
      <c r="AL72" s="144">
        <v>0</v>
      </c>
      <c r="AM72" s="144">
        <v>0</v>
      </c>
      <c r="AN72" s="146">
        <f>'PRINT TARIFF'!AF105</f>
        <v>46204</v>
      </c>
      <c r="AO72" s="146">
        <f>'PRINT TARIFF'!AG105</f>
        <v>46217</v>
      </c>
      <c r="AP72" s="146" t="s">
        <v>39</v>
      </c>
      <c r="AQ72" s="155">
        <f>'PRINT TARIFF'!U$174</f>
        <v>0</v>
      </c>
      <c r="AR72" s="144" t="s">
        <v>2263</v>
      </c>
      <c r="AS72" s="155">
        <f t="shared" si="34"/>
        <v>0</v>
      </c>
      <c r="AT72" s="146"/>
      <c r="AU72" s="146" t="s">
        <v>2262</v>
      </c>
      <c r="AV72" s="146">
        <f t="shared" si="35"/>
        <v>46204</v>
      </c>
      <c r="AW72" s="146">
        <f t="shared" si="36"/>
        <v>46217</v>
      </c>
      <c r="AX72" s="146"/>
      <c r="AY72" s="156"/>
      <c r="BA72" s="147"/>
      <c r="BC72" s="146"/>
      <c r="BD72" s="146"/>
      <c r="BE72" s="146"/>
      <c r="BF72" s="144" t="s">
        <v>39</v>
      </c>
      <c r="BG72" s="144">
        <f>'PRINT TARIFF'!$O$174</f>
        <v>0</v>
      </c>
      <c r="BH72" s="144" t="s">
        <v>1220</v>
      </c>
      <c r="BI72" s="144">
        <f t="shared" si="37"/>
        <v>0</v>
      </c>
      <c r="BJ72" s="146"/>
      <c r="BK72" s="146" t="s">
        <v>2260</v>
      </c>
      <c r="BL72" s="146">
        <f t="shared" si="38"/>
        <v>46204</v>
      </c>
      <c r="BM72" s="146">
        <f t="shared" si="39"/>
        <v>46217</v>
      </c>
      <c r="BN72" s="146" t="s">
        <v>39</v>
      </c>
      <c r="BO72" s="144">
        <f>'PRINT TARIFF'!$T$174</f>
        <v>7</v>
      </c>
      <c r="BP72" s="146" t="s">
        <v>1220</v>
      </c>
      <c r="BQ72" s="144">
        <f t="shared" si="40"/>
        <v>7</v>
      </c>
      <c r="BR72" s="146"/>
      <c r="BS72" s="146" t="s">
        <v>2258</v>
      </c>
      <c r="BT72" s="146">
        <f t="shared" si="41"/>
        <v>46204</v>
      </c>
      <c r="BU72" s="146">
        <f t="shared" si="42"/>
        <v>46217</v>
      </c>
      <c r="BV72" s="146" t="s">
        <v>39</v>
      </c>
      <c r="BW72" s="155">
        <f>'PRINT TARIFF'!Q$174</f>
        <v>20</v>
      </c>
      <c r="BX72" s="144" t="s">
        <v>1220</v>
      </c>
      <c r="BY72" s="144">
        <f t="shared" si="28"/>
        <v>20</v>
      </c>
      <c r="BZ72" s="146"/>
      <c r="CA72" s="146"/>
      <c r="CB72" s="146">
        <f t="shared" si="29"/>
        <v>46204</v>
      </c>
      <c r="CC72" s="146">
        <f t="shared" si="30"/>
        <v>46217</v>
      </c>
      <c r="CD72" s="144" t="s">
        <v>39</v>
      </c>
      <c r="CE72" s="155">
        <f>'PRINT TARIFF'!P$174</f>
        <v>0</v>
      </c>
      <c r="CF72" s="144" t="s">
        <v>1220</v>
      </c>
      <c r="CG72" s="147">
        <f t="shared" si="22"/>
        <v>0</v>
      </c>
      <c r="CJ72" s="146">
        <f t="shared" si="23"/>
        <v>46204</v>
      </c>
      <c r="CK72" s="146">
        <f t="shared" si="24"/>
        <v>46217</v>
      </c>
      <c r="CR72" s="146"/>
      <c r="CS72" s="146"/>
      <c r="HB72" s="146" t="s">
        <v>39</v>
      </c>
      <c r="HC72" s="155">
        <f>'PRINT TARIFF'!S$174</f>
        <v>0</v>
      </c>
      <c r="HD72" s="144" t="s">
        <v>1220</v>
      </c>
      <c r="HE72" s="147">
        <f t="shared" si="31"/>
        <v>0</v>
      </c>
      <c r="HG72" s="146" t="s">
        <v>2041</v>
      </c>
      <c r="HH72" s="146">
        <f t="shared" si="32"/>
        <v>46204</v>
      </c>
      <c r="HI72" s="146">
        <f t="shared" si="33"/>
        <v>46217</v>
      </c>
      <c r="IR72" s="154"/>
      <c r="IS72" s="154"/>
      <c r="NI72" s="154" t="s">
        <v>39</v>
      </c>
      <c r="NJ72" s="156">
        <f>'PRINT TARIFF'!R$174</f>
        <v>0</v>
      </c>
      <c r="NK72" s="154" t="s">
        <v>1220</v>
      </c>
      <c r="NL72" s="156">
        <f t="shared" si="25"/>
        <v>0</v>
      </c>
      <c r="NO72" s="154">
        <f t="shared" si="26"/>
        <v>46204</v>
      </c>
      <c r="NP72" s="154">
        <f t="shared" si="27"/>
        <v>46217</v>
      </c>
    </row>
    <row r="73" spans="1:380" s="144" customFormat="1" x14ac:dyDescent="0.2">
      <c r="A73" s="144">
        <v>177</v>
      </c>
      <c r="B73" s="144" t="s">
        <v>1403</v>
      </c>
      <c r="C73" s="144" t="s">
        <v>1221</v>
      </c>
      <c r="D73" s="144" t="s">
        <v>364</v>
      </c>
      <c r="E73" s="144" t="s">
        <v>1232</v>
      </c>
      <c r="F73" s="144" t="s">
        <v>1232</v>
      </c>
      <c r="J73" s="144" t="s">
        <v>1219</v>
      </c>
      <c r="K73" s="144" t="s">
        <v>237</v>
      </c>
      <c r="L73" s="144" t="s">
        <v>237</v>
      </c>
      <c r="M73" s="144" t="s">
        <v>237</v>
      </c>
      <c r="N73" s="144" t="s">
        <v>1219</v>
      </c>
      <c r="O73" s="145">
        <f>'PRINT TARIFF'!N$177</f>
        <v>23</v>
      </c>
      <c r="P73" s="180"/>
      <c r="Q73" s="180"/>
      <c r="R73" s="180"/>
      <c r="S73" s="180"/>
      <c r="T73" s="180"/>
      <c r="U73" s="180"/>
      <c r="V73" s="180"/>
      <c r="W73" s="180"/>
      <c r="X73" s="180"/>
      <c r="Y73" s="180"/>
      <c r="Z73" s="180"/>
      <c r="AA73" s="180"/>
      <c r="AB73" s="180"/>
      <c r="AC73" s="180"/>
      <c r="AD73" s="180"/>
      <c r="AE73" s="180"/>
      <c r="AF73" s="144" t="s">
        <v>39</v>
      </c>
      <c r="AG73" s="155">
        <f>'PRINT TARIFF'!I$177</f>
        <v>46</v>
      </c>
      <c r="AH73" s="144" t="s">
        <v>1220</v>
      </c>
      <c r="AI73" s="144">
        <v>0</v>
      </c>
      <c r="AJ73" s="144">
        <v>0</v>
      </c>
      <c r="AK73" s="155">
        <f>'PRINT TARIFF'!K$177</f>
        <v>63</v>
      </c>
      <c r="AL73" s="144">
        <v>0</v>
      </c>
      <c r="AM73" s="144">
        <v>0</v>
      </c>
      <c r="AN73" s="146">
        <f>'PRINT TARIFF'!AF106</f>
        <v>46204</v>
      </c>
      <c r="AO73" s="146">
        <f>'PRINT TARIFF'!AG106</f>
        <v>46217</v>
      </c>
      <c r="AP73" s="146" t="s">
        <v>39</v>
      </c>
      <c r="AQ73" s="155">
        <f>'PRINT TARIFF'!U$177</f>
        <v>0</v>
      </c>
      <c r="AR73" s="144" t="s">
        <v>2263</v>
      </c>
      <c r="AS73" s="155">
        <f t="shared" si="34"/>
        <v>0</v>
      </c>
      <c r="AT73" s="146"/>
      <c r="AU73" s="146" t="s">
        <v>2262</v>
      </c>
      <c r="AV73" s="146">
        <f t="shared" si="35"/>
        <v>46204</v>
      </c>
      <c r="AW73" s="146">
        <f t="shared" si="36"/>
        <v>46217</v>
      </c>
      <c r="AX73" s="146"/>
      <c r="AY73" s="156"/>
      <c r="BA73" s="147"/>
      <c r="BC73" s="146"/>
      <c r="BD73" s="146"/>
      <c r="BE73" s="146"/>
      <c r="BF73" s="144" t="s">
        <v>39</v>
      </c>
      <c r="BG73" s="144">
        <f>'PRINT TARIFF'!$O$177</f>
        <v>0</v>
      </c>
      <c r="BH73" s="144" t="s">
        <v>1220</v>
      </c>
      <c r="BI73" s="144">
        <f t="shared" si="37"/>
        <v>0</v>
      </c>
      <c r="BJ73" s="146"/>
      <c r="BK73" s="146" t="s">
        <v>2260</v>
      </c>
      <c r="BL73" s="146">
        <f t="shared" si="38"/>
        <v>46204</v>
      </c>
      <c r="BM73" s="146">
        <f t="shared" si="39"/>
        <v>46217</v>
      </c>
      <c r="BN73" s="146" t="s">
        <v>39</v>
      </c>
      <c r="BO73" s="144">
        <f>'PRINT TARIFF'!$T$177</f>
        <v>7</v>
      </c>
      <c r="BP73" s="146" t="s">
        <v>1220</v>
      </c>
      <c r="BQ73" s="144">
        <f t="shared" si="40"/>
        <v>7</v>
      </c>
      <c r="BR73" s="146"/>
      <c r="BS73" s="146" t="s">
        <v>2258</v>
      </c>
      <c r="BT73" s="146">
        <f t="shared" si="41"/>
        <v>46204</v>
      </c>
      <c r="BU73" s="146">
        <f t="shared" si="42"/>
        <v>46217</v>
      </c>
      <c r="BV73" s="146" t="s">
        <v>39</v>
      </c>
      <c r="BW73" s="155">
        <f>'PRINT TARIFF'!Q$177</f>
        <v>20</v>
      </c>
      <c r="BX73" s="144" t="s">
        <v>1220</v>
      </c>
      <c r="BY73" s="144">
        <f t="shared" si="28"/>
        <v>20</v>
      </c>
      <c r="BZ73" s="146"/>
      <c r="CA73" s="146"/>
      <c r="CB73" s="146">
        <f t="shared" si="29"/>
        <v>46204</v>
      </c>
      <c r="CC73" s="146">
        <f t="shared" si="30"/>
        <v>46217</v>
      </c>
      <c r="CD73" s="144" t="s">
        <v>39</v>
      </c>
      <c r="CE73" s="155">
        <f>'PRINT TARIFF'!P$177</f>
        <v>0</v>
      </c>
      <c r="CF73" s="144" t="s">
        <v>1220</v>
      </c>
      <c r="CG73" s="147">
        <f t="shared" si="22"/>
        <v>0</v>
      </c>
      <c r="CJ73" s="146">
        <f t="shared" si="23"/>
        <v>46204</v>
      </c>
      <c r="CK73" s="146">
        <f t="shared" si="24"/>
        <v>46217</v>
      </c>
      <c r="CR73" s="146"/>
      <c r="CS73" s="146"/>
      <c r="CZ73" s="154"/>
      <c r="DA73" s="154"/>
      <c r="DH73" s="154"/>
      <c r="DI73" s="154"/>
      <c r="DP73" s="154"/>
      <c r="DQ73" s="154"/>
      <c r="DR73" s="180"/>
      <c r="DS73" s="180"/>
      <c r="DT73" s="180"/>
      <c r="DU73" s="180"/>
      <c r="DV73" s="180"/>
      <c r="DW73" s="180"/>
      <c r="DX73" s="181"/>
      <c r="DY73" s="181"/>
      <c r="EF73" s="154"/>
      <c r="EG73" s="154"/>
      <c r="EN73" s="154"/>
      <c r="EO73" s="154"/>
      <c r="EP73" s="180"/>
      <c r="EQ73" s="180"/>
      <c r="ER73" s="180"/>
      <c r="ES73" s="180"/>
      <c r="ET73" s="180"/>
      <c r="EU73" s="180"/>
      <c r="EV73" s="181"/>
      <c r="EW73" s="181"/>
      <c r="EX73" s="180"/>
      <c r="EY73" s="180"/>
      <c r="EZ73" s="180"/>
      <c r="FA73" s="180"/>
      <c r="FB73" s="180"/>
      <c r="FC73" s="180"/>
      <c r="FD73" s="181"/>
      <c r="FE73" s="181"/>
      <c r="FL73" s="154"/>
      <c r="FM73" s="154"/>
      <c r="FT73" s="154"/>
      <c r="FU73" s="154"/>
      <c r="FV73" s="180"/>
      <c r="FW73" s="180"/>
      <c r="FX73" s="180"/>
      <c r="FY73" s="180"/>
      <c r="FZ73" s="180"/>
      <c r="GA73" s="180"/>
      <c r="GB73" s="181"/>
      <c r="GC73" s="181"/>
      <c r="GJ73" s="154"/>
      <c r="GK73" s="154"/>
      <c r="GL73" s="180"/>
      <c r="GM73" s="180"/>
      <c r="GN73" s="180"/>
      <c r="GO73" s="180"/>
      <c r="GP73" s="180"/>
      <c r="GQ73" s="180"/>
      <c r="GR73" s="181"/>
      <c r="GS73" s="181"/>
      <c r="GZ73" s="154"/>
      <c r="HA73" s="154"/>
      <c r="HB73" s="146" t="s">
        <v>39</v>
      </c>
      <c r="HC73" s="155">
        <f>'PRINT TARIFF'!S$177</f>
        <v>0</v>
      </c>
      <c r="HD73" s="144" t="s">
        <v>1220</v>
      </c>
      <c r="HE73" s="147">
        <f t="shared" si="31"/>
        <v>0</v>
      </c>
      <c r="HG73" s="146" t="s">
        <v>2041</v>
      </c>
      <c r="HH73" s="146">
        <f t="shared" si="32"/>
        <v>46204</v>
      </c>
      <c r="HI73" s="146">
        <f t="shared" si="33"/>
        <v>46217</v>
      </c>
      <c r="HJ73" s="180"/>
      <c r="HK73" s="180"/>
      <c r="HL73" s="180"/>
      <c r="HM73" s="180"/>
      <c r="HN73" s="180"/>
      <c r="HO73" s="180"/>
      <c r="HP73" s="181"/>
      <c r="HQ73" s="181"/>
      <c r="HR73" s="180"/>
      <c r="HS73" s="180"/>
      <c r="HT73" s="180"/>
      <c r="HU73" s="180"/>
      <c r="HV73" s="180"/>
      <c r="HW73" s="180"/>
      <c r="HX73" s="181"/>
      <c r="HY73" s="181"/>
      <c r="HZ73" s="180"/>
      <c r="IA73" s="180"/>
      <c r="IB73" s="180"/>
      <c r="IC73" s="180"/>
      <c r="ID73" s="180"/>
      <c r="IE73" s="180"/>
      <c r="IF73" s="181"/>
      <c r="IG73" s="181"/>
      <c r="IH73" s="180"/>
      <c r="II73" s="180"/>
      <c r="IJ73" s="180"/>
      <c r="IK73" s="180"/>
      <c r="IL73" s="180"/>
      <c r="IM73" s="180"/>
      <c r="IN73" s="181"/>
      <c r="IO73" s="181"/>
      <c r="IR73" s="154"/>
      <c r="IS73" s="154"/>
      <c r="IV73" s="154"/>
      <c r="JF73" s="180"/>
      <c r="JG73" s="180"/>
      <c r="JH73" s="180"/>
      <c r="JI73" s="180"/>
      <c r="JJ73" s="180"/>
      <c r="JK73" s="180"/>
      <c r="JL73" s="180"/>
      <c r="JM73" s="180"/>
      <c r="KD73" s="180"/>
      <c r="KE73" s="180"/>
      <c r="KF73" s="180"/>
      <c r="KG73" s="180"/>
      <c r="KH73" s="180"/>
      <c r="KI73" s="180"/>
      <c r="KJ73" s="180"/>
      <c r="KK73" s="180"/>
      <c r="KT73" s="180"/>
      <c r="KU73" s="180"/>
      <c r="KV73" s="180"/>
      <c r="KW73" s="180"/>
      <c r="KX73" s="180"/>
      <c r="KY73" s="180"/>
      <c r="KZ73" s="180"/>
      <c r="LA73" s="180"/>
      <c r="LB73" s="180"/>
      <c r="LC73" s="180"/>
      <c r="LD73" s="180"/>
      <c r="LE73" s="180"/>
      <c r="LF73" s="180"/>
      <c r="LG73" s="180"/>
      <c r="LH73" s="180"/>
      <c r="LI73" s="180"/>
      <c r="NI73" s="154" t="s">
        <v>39</v>
      </c>
      <c r="NJ73" s="156">
        <f>'PRINT TARIFF'!R$177</f>
        <v>0</v>
      </c>
      <c r="NK73" s="154" t="s">
        <v>1220</v>
      </c>
      <c r="NL73" s="156">
        <f t="shared" si="25"/>
        <v>0</v>
      </c>
      <c r="NM73" s="154"/>
      <c r="NN73" s="154"/>
      <c r="NO73" s="154">
        <f t="shared" si="26"/>
        <v>46204</v>
      </c>
      <c r="NP73" s="154">
        <f t="shared" si="27"/>
        <v>46217</v>
      </c>
    </row>
    <row r="74" spans="1:380" x14ac:dyDescent="0.2">
      <c r="A74" s="144">
        <v>178</v>
      </c>
      <c r="B74" s="144" t="s">
        <v>1403</v>
      </c>
      <c r="C74" s="144" t="s">
        <v>1221</v>
      </c>
      <c r="D74" s="144" t="s">
        <v>364</v>
      </c>
      <c r="E74" s="144" t="s">
        <v>1232</v>
      </c>
      <c r="F74" s="144" t="s">
        <v>1232</v>
      </c>
      <c r="J74" s="144" t="s">
        <v>1219</v>
      </c>
      <c r="K74" s="144" t="s">
        <v>238</v>
      </c>
      <c r="L74" s="144" t="s">
        <v>238</v>
      </c>
      <c r="M74" s="144" t="s">
        <v>238</v>
      </c>
      <c r="N74" s="144" t="s">
        <v>1219</v>
      </c>
      <c r="O74" s="145">
        <f>'PRINT TARIFF'!N$178</f>
        <v>21</v>
      </c>
      <c r="AF74" s="144" t="s">
        <v>39</v>
      </c>
      <c r="AG74" s="155">
        <f>'PRINT TARIFF'!I$178</f>
        <v>44</v>
      </c>
      <c r="AH74" s="144" t="s">
        <v>1220</v>
      </c>
      <c r="AI74" s="144">
        <v>0</v>
      </c>
      <c r="AJ74" s="144">
        <v>0</v>
      </c>
      <c r="AK74" s="155">
        <f>'PRINT TARIFF'!K$178</f>
        <v>64</v>
      </c>
      <c r="AL74" s="144">
        <v>0</v>
      </c>
      <c r="AM74" s="144">
        <v>0</v>
      </c>
      <c r="AN74" s="146">
        <f>'PRINT TARIFF'!AF107</f>
        <v>46204</v>
      </c>
      <c r="AO74" s="146">
        <f>'PRINT TARIFF'!AG107</f>
        <v>46217</v>
      </c>
      <c r="AP74" s="146" t="s">
        <v>39</v>
      </c>
      <c r="AQ74" s="155">
        <f>'PRINT TARIFF'!U$178</f>
        <v>0</v>
      </c>
      <c r="AR74" s="144" t="s">
        <v>2263</v>
      </c>
      <c r="AS74" s="155">
        <f t="shared" si="34"/>
        <v>0</v>
      </c>
      <c r="AT74" s="146"/>
      <c r="AU74" s="146" t="s">
        <v>2262</v>
      </c>
      <c r="AV74" s="146">
        <f t="shared" si="35"/>
        <v>46204</v>
      </c>
      <c r="AW74" s="146">
        <f t="shared" si="36"/>
        <v>46217</v>
      </c>
      <c r="AX74" s="146"/>
      <c r="AY74" s="156"/>
      <c r="BA74" s="147"/>
      <c r="BC74" s="146"/>
      <c r="BD74" s="146"/>
      <c r="BE74" s="146"/>
      <c r="BF74" s="144" t="s">
        <v>39</v>
      </c>
      <c r="BG74" s="144">
        <f>'PRINT TARIFF'!$O$178</f>
        <v>0</v>
      </c>
      <c r="BH74" s="144" t="s">
        <v>1220</v>
      </c>
      <c r="BI74" s="144">
        <f t="shared" si="37"/>
        <v>0</v>
      </c>
      <c r="BJ74" s="146"/>
      <c r="BK74" s="146" t="s">
        <v>2260</v>
      </c>
      <c r="BL74" s="146">
        <f t="shared" si="38"/>
        <v>46204</v>
      </c>
      <c r="BM74" s="146">
        <f t="shared" si="39"/>
        <v>46217</v>
      </c>
      <c r="BN74" s="146" t="s">
        <v>39</v>
      </c>
      <c r="BO74" s="144">
        <f>'PRINT TARIFF'!$T$178</f>
        <v>7</v>
      </c>
      <c r="BP74" s="146" t="s">
        <v>1220</v>
      </c>
      <c r="BQ74" s="144">
        <f t="shared" si="40"/>
        <v>7</v>
      </c>
      <c r="BR74" s="146"/>
      <c r="BS74" s="146" t="s">
        <v>2258</v>
      </c>
      <c r="BT74" s="146">
        <f t="shared" si="41"/>
        <v>46204</v>
      </c>
      <c r="BU74" s="146">
        <f t="shared" si="42"/>
        <v>46217</v>
      </c>
      <c r="BV74" s="146" t="s">
        <v>39</v>
      </c>
      <c r="BW74" s="155">
        <f>'PRINT TARIFF'!Q$178</f>
        <v>20</v>
      </c>
      <c r="BX74" s="144" t="s">
        <v>1220</v>
      </c>
      <c r="BY74" s="144">
        <f t="shared" si="28"/>
        <v>20</v>
      </c>
      <c r="BZ74" s="146"/>
      <c r="CA74" s="146"/>
      <c r="CB74" s="146">
        <f t="shared" si="29"/>
        <v>46204</v>
      </c>
      <c r="CC74" s="146">
        <f t="shared" si="30"/>
        <v>46217</v>
      </c>
      <c r="CD74" s="144" t="s">
        <v>39</v>
      </c>
      <c r="CE74" s="155">
        <f>'PRINT TARIFF'!P$178</f>
        <v>0</v>
      </c>
      <c r="CF74" s="144" t="s">
        <v>1220</v>
      </c>
      <c r="CG74" s="147">
        <f t="shared" si="22"/>
        <v>0</v>
      </c>
      <c r="CJ74" s="146">
        <f t="shared" si="23"/>
        <v>46204</v>
      </c>
      <c r="CK74" s="146">
        <f t="shared" si="24"/>
        <v>46217</v>
      </c>
      <c r="CR74" s="146"/>
      <c r="CS74" s="146"/>
      <c r="HB74" s="146" t="s">
        <v>39</v>
      </c>
      <c r="HC74" s="155">
        <f>'PRINT TARIFF'!S$178</f>
        <v>0</v>
      </c>
      <c r="HD74" s="144" t="s">
        <v>1220</v>
      </c>
      <c r="HE74" s="147">
        <f t="shared" si="31"/>
        <v>0</v>
      </c>
      <c r="HG74" s="146" t="s">
        <v>2041</v>
      </c>
      <c r="HH74" s="146">
        <f t="shared" si="32"/>
        <v>46204</v>
      </c>
      <c r="HI74" s="146">
        <f t="shared" si="33"/>
        <v>46217</v>
      </c>
      <c r="IR74" s="154"/>
      <c r="IS74" s="154"/>
      <c r="NI74" s="154" t="s">
        <v>39</v>
      </c>
      <c r="NJ74" s="156">
        <f>'PRINT TARIFF'!R$178</f>
        <v>0</v>
      </c>
      <c r="NK74" s="154" t="s">
        <v>1220</v>
      </c>
      <c r="NL74" s="156">
        <f t="shared" si="25"/>
        <v>0</v>
      </c>
      <c r="NO74" s="154">
        <f t="shared" si="26"/>
        <v>46204</v>
      </c>
      <c r="NP74" s="154">
        <f t="shared" si="27"/>
        <v>46217</v>
      </c>
    </row>
    <row r="75" spans="1:380" x14ac:dyDescent="0.2">
      <c r="A75" s="144">
        <v>180</v>
      </c>
      <c r="B75" s="144" t="s">
        <v>1403</v>
      </c>
      <c r="C75" s="144" t="s">
        <v>1221</v>
      </c>
      <c r="D75" s="144" t="s">
        <v>364</v>
      </c>
      <c r="E75" s="144" t="s">
        <v>1232</v>
      </c>
      <c r="F75" s="144" t="s">
        <v>1232</v>
      </c>
      <c r="J75" s="144" t="s">
        <v>1219</v>
      </c>
      <c r="K75" s="144" t="s">
        <v>239</v>
      </c>
      <c r="L75" s="144" t="s">
        <v>239</v>
      </c>
      <c r="M75" s="144" t="s">
        <v>239</v>
      </c>
      <c r="N75" s="144" t="s">
        <v>1219</v>
      </c>
      <c r="O75" s="145">
        <f>'PRINT TARIFF'!N$180</f>
        <v>18</v>
      </c>
      <c r="AF75" s="144" t="s">
        <v>39</v>
      </c>
      <c r="AG75" s="155">
        <f>'PRINT TARIFF'!I$180</f>
        <v>44</v>
      </c>
      <c r="AH75" s="144" t="s">
        <v>1220</v>
      </c>
      <c r="AI75" s="144">
        <v>0</v>
      </c>
      <c r="AJ75" s="144">
        <v>0</v>
      </c>
      <c r="AK75" s="155">
        <f>'PRINT TARIFF'!K$180</f>
        <v>64</v>
      </c>
      <c r="AL75" s="144">
        <v>0</v>
      </c>
      <c r="AM75" s="144">
        <v>0</v>
      </c>
      <c r="AN75" s="146">
        <f>'PRINT TARIFF'!AF108</f>
        <v>46204</v>
      </c>
      <c r="AO75" s="146">
        <f>'PRINT TARIFF'!AG108</f>
        <v>46217</v>
      </c>
      <c r="AP75" s="146" t="s">
        <v>39</v>
      </c>
      <c r="AQ75" s="155">
        <f>'PRINT TARIFF'!U$180</f>
        <v>0</v>
      </c>
      <c r="AR75" s="144" t="s">
        <v>2263</v>
      </c>
      <c r="AS75" s="155">
        <f t="shared" si="34"/>
        <v>0</v>
      </c>
      <c r="AT75" s="146"/>
      <c r="AU75" s="146" t="s">
        <v>2262</v>
      </c>
      <c r="AV75" s="146">
        <f t="shared" si="35"/>
        <v>46204</v>
      </c>
      <c r="AW75" s="146">
        <f t="shared" si="36"/>
        <v>46217</v>
      </c>
      <c r="AX75" s="146"/>
      <c r="AY75" s="156"/>
      <c r="BA75" s="147"/>
      <c r="BC75" s="146"/>
      <c r="BD75" s="146"/>
      <c r="BE75" s="146"/>
      <c r="BF75" s="144" t="s">
        <v>39</v>
      </c>
      <c r="BG75" s="144">
        <f>'PRINT TARIFF'!$O$180</f>
        <v>0</v>
      </c>
      <c r="BH75" s="144" t="s">
        <v>1220</v>
      </c>
      <c r="BI75" s="144">
        <f t="shared" si="37"/>
        <v>0</v>
      </c>
      <c r="BJ75" s="146"/>
      <c r="BK75" s="146" t="s">
        <v>2260</v>
      </c>
      <c r="BL75" s="146">
        <f t="shared" si="38"/>
        <v>46204</v>
      </c>
      <c r="BM75" s="146">
        <f t="shared" si="39"/>
        <v>46217</v>
      </c>
      <c r="BN75" s="146" t="s">
        <v>39</v>
      </c>
      <c r="BO75" s="144">
        <f>'PRINT TARIFF'!$T$180</f>
        <v>7</v>
      </c>
      <c r="BP75" s="146" t="s">
        <v>1220</v>
      </c>
      <c r="BQ75" s="144">
        <f t="shared" si="40"/>
        <v>7</v>
      </c>
      <c r="BR75" s="146"/>
      <c r="BS75" s="146" t="s">
        <v>2258</v>
      </c>
      <c r="BT75" s="146">
        <f t="shared" si="41"/>
        <v>46204</v>
      </c>
      <c r="BU75" s="146">
        <f t="shared" si="42"/>
        <v>46217</v>
      </c>
      <c r="BV75" s="146" t="s">
        <v>39</v>
      </c>
      <c r="BW75" s="155">
        <f>'PRINT TARIFF'!Q$180</f>
        <v>20</v>
      </c>
      <c r="BX75" s="144" t="s">
        <v>1220</v>
      </c>
      <c r="BY75" s="144">
        <f t="shared" si="28"/>
        <v>20</v>
      </c>
      <c r="BZ75" s="146"/>
      <c r="CA75" s="146"/>
      <c r="CB75" s="146">
        <f t="shared" si="29"/>
        <v>46204</v>
      </c>
      <c r="CC75" s="146">
        <f t="shared" si="30"/>
        <v>46217</v>
      </c>
      <c r="CD75" s="144" t="s">
        <v>39</v>
      </c>
      <c r="CE75" s="155">
        <f>'PRINT TARIFF'!P$180</f>
        <v>0</v>
      </c>
      <c r="CF75" s="144" t="s">
        <v>1220</v>
      </c>
      <c r="CG75" s="147">
        <f t="shared" si="22"/>
        <v>0</v>
      </c>
      <c r="CJ75" s="146">
        <f t="shared" si="23"/>
        <v>46204</v>
      </c>
      <c r="CK75" s="146">
        <f t="shared" si="24"/>
        <v>46217</v>
      </c>
      <c r="CR75" s="146"/>
      <c r="CS75" s="146"/>
      <c r="HB75" s="146" t="s">
        <v>39</v>
      </c>
      <c r="HC75" s="155">
        <f>'PRINT TARIFF'!S$180</f>
        <v>0</v>
      </c>
      <c r="HD75" s="144" t="s">
        <v>1220</v>
      </c>
      <c r="HE75" s="147">
        <f t="shared" si="31"/>
        <v>0</v>
      </c>
      <c r="HG75" s="146" t="s">
        <v>2041</v>
      </c>
      <c r="HH75" s="146">
        <f t="shared" si="32"/>
        <v>46204</v>
      </c>
      <c r="HI75" s="146">
        <f t="shared" si="33"/>
        <v>46217</v>
      </c>
      <c r="IR75" s="154"/>
      <c r="IS75" s="154"/>
      <c r="NI75" s="154" t="s">
        <v>39</v>
      </c>
      <c r="NJ75" s="156">
        <f>'PRINT TARIFF'!R$180</f>
        <v>0</v>
      </c>
      <c r="NK75" s="154" t="s">
        <v>1220</v>
      </c>
      <c r="NL75" s="156">
        <f t="shared" si="25"/>
        <v>0</v>
      </c>
      <c r="NO75" s="154">
        <f t="shared" si="26"/>
        <v>46204</v>
      </c>
      <c r="NP75" s="154">
        <f t="shared" si="27"/>
        <v>46217</v>
      </c>
    </row>
    <row r="76" spans="1:380" x14ac:dyDescent="0.2">
      <c r="A76" s="144">
        <v>183</v>
      </c>
      <c r="B76" s="144" t="s">
        <v>1403</v>
      </c>
      <c r="C76" s="144" t="s">
        <v>1221</v>
      </c>
      <c r="D76" s="144" t="s">
        <v>250</v>
      </c>
      <c r="E76" s="144" t="s">
        <v>1232</v>
      </c>
      <c r="F76" s="144" t="s">
        <v>1232</v>
      </c>
      <c r="J76" s="144" t="s">
        <v>1219</v>
      </c>
      <c r="K76" s="144" t="s">
        <v>236</v>
      </c>
      <c r="L76" s="144" t="s">
        <v>236</v>
      </c>
      <c r="M76" s="144" t="s">
        <v>236</v>
      </c>
      <c r="N76" s="144" t="s">
        <v>1219</v>
      </c>
      <c r="O76" s="145">
        <f>'PRINT TARIFF'!N$183</f>
        <v>22</v>
      </c>
      <c r="AF76" s="144" t="s">
        <v>39</v>
      </c>
      <c r="AG76" s="155">
        <f>'PRINT TARIFF'!I$183</f>
        <v>56</v>
      </c>
      <c r="AH76" s="144" t="s">
        <v>1220</v>
      </c>
      <c r="AI76" s="144">
        <v>0</v>
      </c>
      <c r="AJ76" s="144">
        <v>0</v>
      </c>
      <c r="AK76" s="155">
        <f>'PRINT TARIFF'!K$183</f>
        <v>88</v>
      </c>
      <c r="AL76" s="144">
        <v>0</v>
      </c>
      <c r="AM76" s="144">
        <v>0</v>
      </c>
      <c r="AN76" s="146">
        <f>'PRINT TARIFF'!AF110</f>
        <v>46204</v>
      </c>
      <c r="AO76" s="146">
        <f>'PRINT TARIFF'!AG110</f>
        <v>46217</v>
      </c>
      <c r="AP76" s="146" t="s">
        <v>39</v>
      </c>
      <c r="AQ76" s="155">
        <f>'PRINT TARIFF'!U$183</f>
        <v>0</v>
      </c>
      <c r="AR76" s="144" t="s">
        <v>2263</v>
      </c>
      <c r="AS76" s="155">
        <f t="shared" si="34"/>
        <v>0</v>
      </c>
      <c r="AT76" s="146"/>
      <c r="AU76" s="146" t="s">
        <v>2262</v>
      </c>
      <c r="AV76" s="146">
        <f t="shared" si="35"/>
        <v>46204</v>
      </c>
      <c r="AW76" s="146">
        <f t="shared" si="36"/>
        <v>46217</v>
      </c>
      <c r="AX76" s="146"/>
      <c r="AY76" s="156"/>
      <c r="BA76" s="147"/>
      <c r="BC76" s="146"/>
      <c r="BD76" s="146"/>
      <c r="BE76" s="146"/>
      <c r="BF76" s="144" t="s">
        <v>39</v>
      </c>
      <c r="BG76" s="144">
        <f>'PRINT TARIFF'!$O$183</f>
        <v>0</v>
      </c>
      <c r="BH76" s="144" t="s">
        <v>1220</v>
      </c>
      <c r="BI76" s="144">
        <f t="shared" si="37"/>
        <v>0</v>
      </c>
      <c r="BJ76" s="146"/>
      <c r="BK76" s="146" t="s">
        <v>2260</v>
      </c>
      <c r="BL76" s="146">
        <f t="shared" si="38"/>
        <v>46204</v>
      </c>
      <c r="BM76" s="146">
        <f t="shared" si="39"/>
        <v>46217</v>
      </c>
      <c r="BN76" s="146" t="s">
        <v>39</v>
      </c>
      <c r="BO76" s="144">
        <f>'PRINT TARIFF'!$T$183</f>
        <v>7</v>
      </c>
      <c r="BP76" s="146" t="s">
        <v>1220</v>
      </c>
      <c r="BQ76" s="144">
        <f t="shared" si="40"/>
        <v>7</v>
      </c>
      <c r="BR76" s="146"/>
      <c r="BS76" s="146" t="s">
        <v>2258</v>
      </c>
      <c r="BT76" s="146">
        <f t="shared" si="41"/>
        <v>46204</v>
      </c>
      <c r="BU76" s="146">
        <f t="shared" si="42"/>
        <v>46217</v>
      </c>
      <c r="BV76" s="146" t="s">
        <v>39</v>
      </c>
      <c r="BW76" s="155">
        <f>'PRINT TARIFF'!Q$183</f>
        <v>20</v>
      </c>
      <c r="BX76" s="144" t="s">
        <v>1220</v>
      </c>
      <c r="BY76" s="144">
        <f t="shared" si="28"/>
        <v>20</v>
      </c>
      <c r="BZ76" s="146"/>
      <c r="CA76" s="146"/>
      <c r="CB76" s="146">
        <f t="shared" si="29"/>
        <v>46204</v>
      </c>
      <c r="CC76" s="146">
        <f t="shared" si="30"/>
        <v>46217</v>
      </c>
      <c r="CD76" s="144" t="s">
        <v>39</v>
      </c>
      <c r="CE76" s="155">
        <f>'PRINT TARIFF'!P$183</f>
        <v>0</v>
      </c>
      <c r="CF76" s="144" t="s">
        <v>1220</v>
      </c>
      <c r="CG76" s="147">
        <f t="shared" si="22"/>
        <v>0</v>
      </c>
      <c r="CJ76" s="146">
        <f t="shared" si="23"/>
        <v>46204</v>
      </c>
      <c r="CK76" s="146">
        <f t="shared" si="24"/>
        <v>46217</v>
      </c>
      <c r="CR76" s="146"/>
      <c r="CS76" s="146"/>
      <c r="HB76" s="146" t="s">
        <v>39</v>
      </c>
      <c r="HC76" s="155">
        <f>'PRINT TARIFF'!S$183</f>
        <v>0</v>
      </c>
      <c r="HD76" s="144" t="s">
        <v>1220</v>
      </c>
      <c r="HE76" s="147">
        <f t="shared" si="31"/>
        <v>0</v>
      </c>
      <c r="HG76" s="146" t="s">
        <v>2041</v>
      </c>
      <c r="HH76" s="146">
        <f t="shared" si="32"/>
        <v>46204</v>
      </c>
      <c r="HI76" s="146">
        <f t="shared" si="33"/>
        <v>46217</v>
      </c>
      <c r="IR76" s="154"/>
      <c r="IS76" s="154"/>
      <c r="NI76" s="154" t="s">
        <v>39</v>
      </c>
      <c r="NJ76" s="156">
        <f>'PRINT TARIFF'!R$183</f>
        <v>0</v>
      </c>
      <c r="NK76" s="154" t="s">
        <v>1220</v>
      </c>
      <c r="NL76" s="156">
        <f t="shared" si="25"/>
        <v>0</v>
      </c>
      <c r="NO76" s="154">
        <f t="shared" si="26"/>
        <v>46204</v>
      </c>
      <c r="NP76" s="154">
        <f t="shared" si="27"/>
        <v>46217</v>
      </c>
    </row>
    <row r="77" spans="1:380" s="144" customFormat="1" x14ac:dyDescent="0.2">
      <c r="A77" s="144">
        <v>186</v>
      </c>
      <c r="B77" s="144" t="s">
        <v>1403</v>
      </c>
      <c r="C77" s="144" t="s">
        <v>1221</v>
      </c>
      <c r="D77" s="144" t="s">
        <v>250</v>
      </c>
      <c r="E77" s="144" t="s">
        <v>1232</v>
      </c>
      <c r="F77" s="144" t="s">
        <v>1232</v>
      </c>
      <c r="J77" s="144" t="s">
        <v>1219</v>
      </c>
      <c r="K77" s="144" t="s">
        <v>237</v>
      </c>
      <c r="L77" s="144" t="s">
        <v>237</v>
      </c>
      <c r="M77" s="144" t="s">
        <v>237</v>
      </c>
      <c r="N77" s="144" t="s">
        <v>1219</v>
      </c>
      <c r="O77" s="145">
        <f>'PRINT TARIFF'!N$186</f>
        <v>23</v>
      </c>
      <c r="P77" s="180"/>
      <c r="Q77" s="180"/>
      <c r="R77" s="180"/>
      <c r="S77" s="180"/>
      <c r="T77" s="180"/>
      <c r="U77" s="180"/>
      <c r="V77" s="180"/>
      <c r="W77" s="180"/>
      <c r="X77" s="180"/>
      <c r="Y77" s="180"/>
      <c r="Z77" s="180"/>
      <c r="AA77" s="180"/>
      <c r="AB77" s="180"/>
      <c r="AC77" s="180"/>
      <c r="AD77" s="180"/>
      <c r="AE77" s="180"/>
      <c r="AF77" s="144" t="s">
        <v>39</v>
      </c>
      <c r="AG77" s="155">
        <f>'PRINT TARIFF'!I$186</f>
        <v>53</v>
      </c>
      <c r="AH77" s="144" t="s">
        <v>1220</v>
      </c>
      <c r="AI77" s="144">
        <v>0</v>
      </c>
      <c r="AJ77" s="144">
        <v>0</v>
      </c>
      <c r="AK77" s="155">
        <f>'PRINT TARIFF'!K$186</f>
        <v>85</v>
      </c>
      <c r="AL77" s="144">
        <v>0</v>
      </c>
      <c r="AM77" s="144">
        <v>0</v>
      </c>
      <c r="AN77" s="146">
        <f>'PRINT TARIFF'!AF111</f>
        <v>46204</v>
      </c>
      <c r="AO77" s="146">
        <f>'PRINT TARIFF'!AG111</f>
        <v>46217</v>
      </c>
      <c r="AP77" s="146" t="s">
        <v>39</v>
      </c>
      <c r="AQ77" s="155">
        <f>'PRINT TARIFF'!U$186</f>
        <v>0</v>
      </c>
      <c r="AR77" s="144" t="s">
        <v>2263</v>
      </c>
      <c r="AS77" s="155">
        <f t="shared" si="34"/>
        <v>0</v>
      </c>
      <c r="AT77" s="146"/>
      <c r="AU77" s="146" t="s">
        <v>2262</v>
      </c>
      <c r="AV77" s="146">
        <f t="shared" si="35"/>
        <v>46204</v>
      </c>
      <c r="AW77" s="146">
        <f t="shared" si="36"/>
        <v>46217</v>
      </c>
      <c r="AX77" s="146"/>
      <c r="AY77" s="156"/>
      <c r="BA77" s="147"/>
      <c r="BC77" s="146"/>
      <c r="BD77" s="146"/>
      <c r="BE77" s="146"/>
      <c r="BF77" s="144" t="s">
        <v>39</v>
      </c>
      <c r="BG77" s="144">
        <f>'PRINT TARIFF'!$O$186</f>
        <v>0</v>
      </c>
      <c r="BH77" s="144" t="s">
        <v>1220</v>
      </c>
      <c r="BI77" s="144">
        <f t="shared" si="37"/>
        <v>0</v>
      </c>
      <c r="BJ77" s="146"/>
      <c r="BK77" s="146" t="s">
        <v>2260</v>
      </c>
      <c r="BL77" s="146">
        <f t="shared" si="38"/>
        <v>46204</v>
      </c>
      <c r="BM77" s="146">
        <f t="shared" si="39"/>
        <v>46217</v>
      </c>
      <c r="BN77" s="146" t="s">
        <v>39</v>
      </c>
      <c r="BO77" s="144">
        <f>'PRINT TARIFF'!$T$186</f>
        <v>7</v>
      </c>
      <c r="BP77" s="146" t="s">
        <v>1220</v>
      </c>
      <c r="BQ77" s="144">
        <f t="shared" si="40"/>
        <v>7</v>
      </c>
      <c r="BR77" s="146"/>
      <c r="BS77" s="146" t="s">
        <v>2258</v>
      </c>
      <c r="BT77" s="146">
        <f t="shared" si="41"/>
        <v>46204</v>
      </c>
      <c r="BU77" s="146">
        <f t="shared" si="42"/>
        <v>46217</v>
      </c>
      <c r="BV77" s="146" t="s">
        <v>39</v>
      </c>
      <c r="BW77" s="155">
        <f>'PRINT TARIFF'!Q$186</f>
        <v>20</v>
      </c>
      <c r="BX77" s="144" t="s">
        <v>1220</v>
      </c>
      <c r="BY77" s="144">
        <f t="shared" si="28"/>
        <v>20</v>
      </c>
      <c r="BZ77" s="146"/>
      <c r="CA77" s="146"/>
      <c r="CB77" s="146">
        <f t="shared" si="29"/>
        <v>46204</v>
      </c>
      <c r="CC77" s="146">
        <f t="shared" si="30"/>
        <v>46217</v>
      </c>
      <c r="CD77" s="144" t="s">
        <v>39</v>
      </c>
      <c r="CE77" s="155">
        <f>'PRINT TARIFF'!P$186</f>
        <v>0</v>
      </c>
      <c r="CF77" s="144" t="s">
        <v>1220</v>
      </c>
      <c r="CG77" s="147">
        <f t="shared" si="22"/>
        <v>0</v>
      </c>
      <c r="CJ77" s="146">
        <f t="shared" si="23"/>
        <v>46204</v>
      </c>
      <c r="CK77" s="146">
        <f t="shared" si="24"/>
        <v>46217</v>
      </c>
      <c r="CR77" s="146"/>
      <c r="CS77" s="146"/>
      <c r="CZ77" s="154"/>
      <c r="DA77" s="154"/>
      <c r="DH77" s="154"/>
      <c r="DI77" s="154"/>
      <c r="DP77" s="154"/>
      <c r="DQ77" s="154"/>
      <c r="DR77" s="180"/>
      <c r="DS77" s="180"/>
      <c r="DT77" s="180"/>
      <c r="DU77" s="180"/>
      <c r="DV77" s="180"/>
      <c r="DW77" s="180"/>
      <c r="DX77" s="181"/>
      <c r="DY77" s="181"/>
      <c r="EF77" s="154"/>
      <c r="EG77" s="154"/>
      <c r="EN77" s="154"/>
      <c r="EO77" s="154"/>
      <c r="EP77" s="180"/>
      <c r="EQ77" s="180"/>
      <c r="ER77" s="180"/>
      <c r="ES77" s="180"/>
      <c r="ET77" s="180"/>
      <c r="EU77" s="180"/>
      <c r="EV77" s="181"/>
      <c r="EW77" s="181"/>
      <c r="EX77" s="180"/>
      <c r="EY77" s="180"/>
      <c r="EZ77" s="180"/>
      <c r="FA77" s="180"/>
      <c r="FB77" s="180"/>
      <c r="FC77" s="180"/>
      <c r="FD77" s="181"/>
      <c r="FE77" s="181"/>
      <c r="FL77" s="154"/>
      <c r="FM77" s="154"/>
      <c r="FT77" s="154"/>
      <c r="FU77" s="154"/>
      <c r="FV77" s="180"/>
      <c r="FW77" s="180"/>
      <c r="FX77" s="180"/>
      <c r="FY77" s="180"/>
      <c r="FZ77" s="180"/>
      <c r="GA77" s="180"/>
      <c r="GB77" s="181"/>
      <c r="GC77" s="181"/>
      <c r="GJ77" s="154"/>
      <c r="GK77" s="154"/>
      <c r="GL77" s="180"/>
      <c r="GM77" s="180"/>
      <c r="GN77" s="180"/>
      <c r="GO77" s="180"/>
      <c r="GP77" s="180"/>
      <c r="GQ77" s="180"/>
      <c r="GR77" s="181"/>
      <c r="GS77" s="181"/>
      <c r="GZ77" s="154"/>
      <c r="HA77" s="154"/>
      <c r="HB77" s="146" t="s">
        <v>39</v>
      </c>
      <c r="HC77" s="155">
        <f>'PRINT TARIFF'!S$186</f>
        <v>0</v>
      </c>
      <c r="HD77" s="144" t="s">
        <v>1220</v>
      </c>
      <c r="HE77" s="147">
        <f t="shared" si="31"/>
        <v>0</v>
      </c>
      <c r="HG77" s="146" t="s">
        <v>2041</v>
      </c>
      <c r="HH77" s="146">
        <f t="shared" si="32"/>
        <v>46204</v>
      </c>
      <c r="HI77" s="146">
        <f t="shared" si="33"/>
        <v>46217</v>
      </c>
      <c r="HJ77" s="180"/>
      <c r="HK77" s="180"/>
      <c r="HL77" s="180"/>
      <c r="HM77" s="180"/>
      <c r="HN77" s="180"/>
      <c r="HO77" s="180"/>
      <c r="HP77" s="181"/>
      <c r="HQ77" s="181"/>
      <c r="HR77" s="180"/>
      <c r="HS77" s="180"/>
      <c r="HT77" s="180"/>
      <c r="HU77" s="180"/>
      <c r="HV77" s="180"/>
      <c r="HW77" s="180"/>
      <c r="HX77" s="181"/>
      <c r="HY77" s="181"/>
      <c r="HZ77" s="180"/>
      <c r="IA77" s="180"/>
      <c r="IB77" s="180"/>
      <c r="IC77" s="180"/>
      <c r="ID77" s="180"/>
      <c r="IE77" s="180"/>
      <c r="IF77" s="181"/>
      <c r="IG77" s="181"/>
      <c r="IH77" s="180"/>
      <c r="II77" s="180"/>
      <c r="IJ77" s="180"/>
      <c r="IK77" s="180"/>
      <c r="IL77" s="180"/>
      <c r="IM77" s="180"/>
      <c r="IN77" s="181"/>
      <c r="IO77" s="181"/>
      <c r="IR77" s="154"/>
      <c r="IS77" s="154"/>
      <c r="IV77" s="154"/>
      <c r="JF77" s="180"/>
      <c r="JG77" s="180"/>
      <c r="JH77" s="180"/>
      <c r="JI77" s="180"/>
      <c r="JJ77" s="180"/>
      <c r="JK77" s="180"/>
      <c r="JL77" s="180"/>
      <c r="JM77" s="180"/>
      <c r="KD77" s="180"/>
      <c r="KE77" s="180"/>
      <c r="KF77" s="180"/>
      <c r="KG77" s="180"/>
      <c r="KH77" s="180"/>
      <c r="KI77" s="180"/>
      <c r="KJ77" s="180"/>
      <c r="KK77" s="180"/>
      <c r="KT77" s="180"/>
      <c r="KU77" s="180"/>
      <c r="KV77" s="180"/>
      <c r="KW77" s="180"/>
      <c r="KX77" s="180"/>
      <c r="KY77" s="180"/>
      <c r="KZ77" s="180"/>
      <c r="LA77" s="180"/>
      <c r="LB77" s="180"/>
      <c r="LC77" s="180"/>
      <c r="LD77" s="180"/>
      <c r="LE77" s="180"/>
      <c r="LF77" s="180"/>
      <c r="LG77" s="180"/>
      <c r="LH77" s="180"/>
      <c r="LI77" s="180"/>
      <c r="NI77" s="154" t="s">
        <v>39</v>
      </c>
      <c r="NJ77" s="156">
        <f>'PRINT TARIFF'!R$186</f>
        <v>0</v>
      </c>
      <c r="NK77" s="154" t="s">
        <v>1220</v>
      </c>
      <c r="NL77" s="156">
        <f t="shared" si="25"/>
        <v>0</v>
      </c>
      <c r="NM77" s="154"/>
      <c r="NN77" s="154"/>
      <c r="NO77" s="154">
        <f t="shared" si="26"/>
        <v>46204</v>
      </c>
      <c r="NP77" s="154">
        <f t="shared" si="27"/>
        <v>46217</v>
      </c>
    </row>
    <row r="78" spans="1:380" x14ac:dyDescent="0.2">
      <c r="A78" s="144">
        <v>187</v>
      </c>
      <c r="B78" s="144" t="s">
        <v>1403</v>
      </c>
      <c r="C78" s="144" t="s">
        <v>1221</v>
      </c>
      <c r="D78" s="144" t="s">
        <v>250</v>
      </c>
      <c r="E78" s="144" t="s">
        <v>1232</v>
      </c>
      <c r="F78" s="144" t="s">
        <v>1232</v>
      </c>
      <c r="J78" s="144" t="s">
        <v>1219</v>
      </c>
      <c r="K78" s="144" t="s">
        <v>238</v>
      </c>
      <c r="L78" s="144" t="s">
        <v>238</v>
      </c>
      <c r="M78" s="144" t="s">
        <v>238</v>
      </c>
      <c r="N78" s="144" t="s">
        <v>1219</v>
      </c>
      <c r="O78" s="145">
        <f>'PRINT TARIFF'!N$187</f>
        <v>22</v>
      </c>
      <c r="AF78" s="144" t="s">
        <v>39</v>
      </c>
      <c r="AG78" s="155">
        <f>'PRINT TARIFF'!I$187</f>
        <v>56</v>
      </c>
      <c r="AH78" s="144" t="s">
        <v>1220</v>
      </c>
      <c r="AI78" s="144">
        <v>0</v>
      </c>
      <c r="AJ78" s="144">
        <v>0</v>
      </c>
      <c r="AK78" s="155">
        <f>'PRINT TARIFF'!K$187</f>
        <v>88</v>
      </c>
      <c r="AL78" s="144">
        <v>0</v>
      </c>
      <c r="AM78" s="144">
        <v>0</v>
      </c>
      <c r="AN78" s="146">
        <f>'PRINT TARIFF'!AF112</f>
        <v>46204</v>
      </c>
      <c r="AO78" s="146">
        <f>'PRINT TARIFF'!AG112</f>
        <v>46217</v>
      </c>
      <c r="AP78" s="146" t="s">
        <v>39</v>
      </c>
      <c r="AQ78" s="155">
        <f>'PRINT TARIFF'!U$187</f>
        <v>0</v>
      </c>
      <c r="AR78" s="144" t="s">
        <v>2263</v>
      </c>
      <c r="AS78" s="155">
        <f t="shared" si="34"/>
        <v>0</v>
      </c>
      <c r="AT78" s="146"/>
      <c r="AU78" s="146" t="s">
        <v>2262</v>
      </c>
      <c r="AV78" s="146">
        <f t="shared" si="35"/>
        <v>46204</v>
      </c>
      <c r="AW78" s="146">
        <f t="shared" si="36"/>
        <v>46217</v>
      </c>
      <c r="AX78" s="146"/>
      <c r="AY78" s="156"/>
      <c r="BA78" s="147"/>
      <c r="BC78" s="146"/>
      <c r="BD78" s="146"/>
      <c r="BE78" s="146"/>
      <c r="BF78" s="144" t="s">
        <v>39</v>
      </c>
      <c r="BG78" s="144">
        <f>'PRINT TARIFF'!$O$187</f>
        <v>0</v>
      </c>
      <c r="BH78" s="144" t="s">
        <v>1220</v>
      </c>
      <c r="BI78" s="144">
        <f t="shared" si="37"/>
        <v>0</v>
      </c>
      <c r="BJ78" s="146"/>
      <c r="BK78" s="146" t="s">
        <v>2260</v>
      </c>
      <c r="BL78" s="146">
        <f t="shared" si="38"/>
        <v>46204</v>
      </c>
      <c r="BM78" s="146">
        <f t="shared" si="39"/>
        <v>46217</v>
      </c>
      <c r="BN78" s="146" t="s">
        <v>39</v>
      </c>
      <c r="BO78" s="144">
        <f>'PRINT TARIFF'!$T$187</f>
        <v>7</v>
      </c>
      <c r="BP78" s="146" t="s">
        <v>1220</v>
      </c>
      <c r="BQ78" s="144">
        <f t="shared" si="40"/>
        <v>7</v>
      </c>
      <c r="BR78" s="146"/>
      <c r="BS78" s="146" t="s">
        <v>2258</v>
      </c>
      <c r="BT78" s="146">
        <f t="shared" si="41"/>
        <v>46204</v>
      </c>
      <c r="BU78" s="146">
        <f t="shared" si="42"/>
        <v>46217</v>
      </c>
      <c r="BV78" s="146" t="s">
        <v>39</v>
      </c>
      <c r="BW78" s="155">
        <f>'PRINT TARIFF'!Q$187</f>
        <v>20</v>
      </c>
      <c r="BX78" s="144" t="s">
        <v>1220</v>
      </c>
      <c r="BY78" s="144">
        <f t="shared" si="28"/>
        <v>20</v>
      </c>
      <c r="BZ78" s="146"/>
      <c r="CA78" s="146"/>
      <c r="CB78" s="146">
        <f t="shared" si="29"/>
        <v>46204</v>
      </c>
      <c r="CC78" s="146">
        <f t="shared" si="30"/>
        <v>46217</v>
      </c>
      <c r="CD78" s="144" t="s">
        <v>39</v>
      </c>
      <c r="CE78" s="155">
        <f>'PRINT TARIFF'!P$187</f>
        <v>0</v>
      </c>
      <c r="CF78" s="144" t="s">
        <v>1220</v>
      </c>
      <c r="CG78" s="147">
        <f t="shared" si="22"/>
        <v>0</v>
      </c>
      <c r="CJ78" s="146">
        <f t="shared" si="23"/>
        <v>46204</v>
      </c>
      <c r="CK78" s="146">
        <f t="shared" si="24"/>
        <v>46217</v>
      </c>
      <c r="CR78" s="146"/>
      <c r="CS78" s="146"/>
      <c r="HB78" s="146" t="s">
        <v>39</v>
      </c>
      <c r="HC78" s="155">
        <f>'PRINT TARIFF'!S$187</f>
        <v>0</v>
      </c>
      <c r="HD78" s="144" t="s">
        <v>1220</v>
      </c>
      <c r="HE78" s="147">
        <f t="shared" si="31"/>
        <v>0</v>
      </c>
      <c r="HG78" s="146" t="s">
        <v>2041</v>
      </c>
      <c r="HH78" s="146">
        <f t="shared" si="32"/>
        <v>46204</v>
      </c>
      <c r="HI78" s="146">
        <f t="shared" si="33"/>
        <v>46217</v>
      </c>
      <c r="IR78" s="154"/>
      <c r="IS78" s="154"/>
      <c r="NI78" s="154" t="s">
        <v>39</v>
      </c>
      <c r="NJ78" s="156">
        <f>'PRINT TARIFF'!R$187</f>
        <v>0</v>
      </c>
      <c r="NK78" s="154" t="s">
        <v>1220</v>
      </c>
      <c r="NL78" s="156">
        <f t="shared" si="25"/>
        <v>0</v>
      </c>
      <c r="NO78" s="154">
        <f t="shared" si="26"/>
        <v>46204</v>
      </c>
      <c r="NP78" s="154">
        <f t="shared" si="27"/>
        <v>46217</v>
      </c>
    </row>
    <row r="79" spans="1:380" x14ac:dyDescent="0.2">
      <c r="A79" s="144">
        <v>189</v>
      </c>
      <c r="B79" s="144" t="s">
        <v>1403</v>
      </c>
      <c r="C79" s="144" t="s">
        <v>1221</v>
      </c>
      <c r="D79" s="144" t="s">
        <v>250</v>
      </c>
      <c r="E79" s="144" t="s">
        <v>1232</v>
      </c>
      <c r="F79" s="144" t="s">
        <v>1232</v>
      </c>
      <c r="J79" s="144" t="s">
        <v>1219</v>
      </c>
      <c r="K79" s="144" t="s">
        <v>239</v>
      </c>
      <c r="L79" s="144" t="s">
        <v>239</v>
      </c>
      <c r="M79" s="144" t="s">
        <v>239</v>
      </c>
      <c r="N79" s="144" t="s">
        <v>1219</v>
      </c>
      <c r="O79" s="145">
        <f>'PRINT TARIFF'!N$189</f>
        <v>19</v>
      </c>
      <c r="AF79" s="144" t="s">
        <v>39</v>
      </c>
      <c r="AG79" s="155">
        <f>'PRINT TARIFF'!I$189</f>
        <v>56</v>
      </c>
      <c r="AH79" s="144" t="s">
        <v>1220</v>
      </c>
      <c r="AI79" s="144">
        <v>0</v>
      </c>
      <c r="AJ79" s="144">
        <v>0</v>
      </c>
      <c r="AK79" s="155">
        <f>'PRINT TARIFF'!K$189</f>
        <v>88</v>
      </c>
      <c r="AL79" s="144">
        <v>0</v>
      </c>
      <c r="AM79" s="144">
        <v>0</v>
      </c>
      <c r="AN79" s="146">
        <f>'PRINT TARIFF'!AF113</f>
        <v>46204</v>
      </c>
      <c r="AO79" s="146">
        <f>'PRINT TARIFF'!AG113</f>
        <v>46217</v>
      </c>
      <c r="AP79" s="146" t="s">
        <v>39</v>
      </c>
      <c r="AQ79" s="155">
        <f>'PRINT TARIFF'!U$189</f>
        <v>0</v>
      </c>
      <c r="AR79" s="144" t="s">
        <v>2263</v>
      </c>
      <c r="AS79" s="155">
        <f t="shared" si="34"/>
        <v>0</v>
      </c>
      <c r="AT79" s="146"/>
      <c r="AU79" s="146" t="s">
        <v>2262</v>
      </c>
      <c r="AV79" s="146">
        <f t="shared" si="35"/>
        <v>46204</v>
      </c>
      <c r="AW79" s="146">
        <f t="shared" si="36"/>
        <v>46217</v>
      </c>
      <c r="AX79" s="146"/>
      <c r="AY79" s="156"/>
      <c r="BA79" s="147"/>
      <c r="BC79" s="146"/>
      <c r="BD79" s="146"/>
      <c r="BE79" s="146"/>
      <c r="BF79" s="144" t="s">
        <v>39</v>
      </c>
      <c r="BG79" s="144">
        <f>'PRINT TARIFF'!$O$189</f>
        <v>0</v>
      </c>
      <c r="BH79" s="144" t="s">
        <v>1220</v>
      </c>
      <c r="BI79" s="144">
        <f t="shared" si="37"/>
        <v>0</v>
      </c>
      <c r="BJ79" s="146"/>
      <c r="BK79" s="146" t="s">
        <v>2260</v>
      </c>
      <c r="BL79" s="146">
        <f t="shared" si="38"/>
        <v>46204</v>
      </c>
      <c r="BM79" s="146">
        <f t="shared" si="39"/>
        <v>46217</v>
      </c>
      <c r="BN79" s="146" t="s">
        <v>39</v>
      </c>
      <c r="BO79" s="144">
        <f>'PRINT TARIFF'!$T$189</f>
        <v>7</v>
      </c>
      <c r="BP79" s="146" t="s">
        <v>1220</v>
      </c>
      <c r="BQ79" s="144">
        <f t="shared" si="40"/>
        <v>7</v>
      </c>
      <c r="BR79" s="146"/>
      <c r="BS79" s="146" t="s">
        <v>2258</v>
      </c>
      <c r="BT79" s="146">
        <f t="shared" si="41"/>
        <v>46204</v>
      </c>
      <c r="BU79" s="146">
        <f t="shared" si="42"/>
        <v>46217</v>
      </c>
      <c r="BV79" s="146" t="s">
        <v>39</v>
      </c>
      <c r="BW79" s="155">
        <f>'PRINT TARIFF'!Q$189</f>
        <v>20</v>
      </c>
      <c r="BX79" s="144" t="s">
        <v>1220</v>
      </c>
      <c r="BY79" s="144">
        <f t="shared" si="28"/>
        <v>20</v>
      </c>
      <c r="BZ79" s="146"/>
      <c r="CA79" s="146"/>
      <c r="CB79" s="146">
        <f t="shared" si="29"/>
        <v>46204</v>
      </c>
      <c r="CC79" s="146">
        <f t="shared" si="30"/>
        <v>46217</v>
      </c>
      <c r="CD79" s="144" t="s">
        <v>39</v>
      </c>
      <c r="CE79" s="155">
        <f>'PRINT TARIFF'!P$189</f>
        <v>0</v>
      </c>
      <c r="CF79" s="144" t="s">
        <v>1220</v>
      </c>
      <c r="CG79" s="147">
        <f t="shared" si="22"/>
        <v>0</v>
      </c>
      <c r="CJ79" s="146">
        <f t="shared" si="23"/>
        <v>46204</v>
      </c>
      <c r="CK79" s="146">
        <f t="shared" si="24"/>
        <v>46217</v>
      </c>
      <c r="CR79" s="146"/>
      <c r="CS79" s="146"/>
      <c r="HB79" s="146" t="s">
        <v>39</v>
      </c>
      <c r="HC79" s="155">
        <f>'PRINT TARIFF'!S$189</f>
        <v>0</v>
      </c>
      <c r="HD79" s="144" t="s">
        <v>1220</v>
      </c>
      <c r="HE79" s="147">
        <f t="shared" si="31"/>
        <v>0</v>
      </c>
      <c r="HG79" s="146" t="s">
        <v>2041</v>
      </c>
      <c r="HH79" s="146">
        <f t="shared" si="32"/>
        <v>46204</v>
      </c>
      <c r="HI79" s="146">
        <f t="shared" si="33"/>
        <v>46217</v>
      </c>
      <c r="IR79" s="154"/>
      <c r="IS79" s="154"/>
      <c r="NI79" s="154" t="s">
        <v>39</v>
      </c>
      <c r="NJ79" s="156">
        <f>'PRINT TARIFF'!R$189</f>
        <v>0</v>
      </c>
      <c r="NK79" s="154" t="s">
        <v>1220</v>
      </c>
      <c r="NL79" s="156">
        <f t="shared" si="25"/>
        <v>0</v>
      </c>
      <c r="NO79" s="154">
        <f t="shared" si="26"/>
        <v>46204</v>
      </c>
      <c r="NP79" s="154">
        <f t="shared" si="27"/>
        <v>46217</v>
      </c>
    </row>
    <row r="80" spans="1:380" x14ac:dyDescent="0.2">
      <c r="A80" s="144">
        <v>256</v>
      </c>
      <c r="B80" s="144" t="s">
        <v>1403</v>
      </c>
      <c r="C80" s="144" t="s">
        <v>1221</v>
      </c>
      <c r="E80" s="144" t="s">
        <v>259</v>
      </c>
      <c r="F80" s="144" t="s">
        <v>259</v>
      </c>
      <c r="J80" s="144" t="s">
        <v>1219</v>
      </c>
      <c r="K80" s="144" t="s">
        <v>235</v>
      </c>
      <c r="L80" s="144" t="s">
        <v>235</v>
      </c>
      <c r="M80" s="144" t="s">
        <v>235</v>
      </c>
      <c r="N80" s="144" t="s">
        <v>1219</v>
      </c>
      <c r="O80" s="145">
        <f>'PRINT TARIFF'!N$256</f>
        <v>25</v>
      </c>
      <c r="AF80" s="144" t="s">
        <v>39</v>
      </c>
      <c r="AG80" s="155">
        <f>'PRINT TARIFF'!I$256</f>
        <v>16</v>
      </c>
      <c r="AH80" s="144" t="s">
        <v>1220</v>
      </c>
      <c r="AI80" s="144">
        <v>0</v>
      </c>
      <c r="AJ80" s="144">
        <v>0</v>
      </c>
      <c r="AK80" s="155">
        <f>'PRINT TARIFF'!K$256</f>
        <v>16</v>
      </c>
      <c r="AL80" s="144">
        <v>0</v>
      </c>
      <c r="AM80" s="144">
        <v>0</v>
      </c>
      <c r="AN80" s="146">
        <f>'PRINT TARIFF'!AF114</f>
        <v>46204</v>
      </c>
      <c r="AO80" s="146">
        <f>'PRINT TARIFF'!AG114</f>
        <v>46217</v>
      </c>
      <c r="AP80" s="146" t="s">
        <v>39</v>
      </c>
      <c r="AQ80" s="155">
        <f>'PRINT TARIFF'!U$256</f>
        <v>0</v>
      </c>
      <c r="AR80" s="144" t="s">
        <v>2263</v>
      </c>
      <c r="AS80" s="155">
        <f t="shared" si="34"/>
        <v>0</v>
      </c>
      <c r="AT80" s="146"/>
      <c r="AU80" s="146" t="s">
        <v>2262</v>
      </c>
      <c r="AV80" s="146">
        <f t="shared" si="35"/>
        <v>46204</v>
      </c>
      <c r="AW80" s="146">
        <f t="shared" si="36"/>
        <v>46217</v>
      </c>
      <c r="AX80" s="146"/>
      <c r="AY80" s="156"/>
      <c r="BA80" s="147"/>
      <c r="BC80" s="146"/>
      <c r="BD80" s="146"/>
      <c r="BE80" s="146"/>
      <c r="BF80" s="144" t="s">
        <v>39</v>
      </c>
      <c r="BG80" s="144">
        <f>'PRINT TARIFF'!$O$256</f>
        <v>0</v>
      </c>
      <c r="BH80" s="144" t="s">
        <v>1220</v>
      </c>
      <c r="BI80" s="144">
        <f t="shared" si="37"/>
        <v>0</v>
      </c>
      <c r="BJ80" s="146"/>
      <c r="BK80" s="146" t="s">
        <v>2260</v>
      </c>
      <c r="BL80" s="146">
        <f t="shared" si="38"/>
        <v>46204</v>
      </c>
      <c r="BM80" s="146">
        <f t="shared" si="39"/>
        <v>46217</v>
      </c>
      <c r="BN80" s="146" t="s">
        <v>39</v>
      </c>
      <c r="BO80" s="144">
        <f>'PRINT TARIFF'!$T$256</f>
        <v>7</v>
      </c>
      <c r="BP80" s="146" t="s">
        <v>1220</v>
      </c>
      <c r="BQ80" s="144">
        <f t="shared" si="40"/>
        <v>7</v>
      </c>
      <c r="BR80" s="146"/>
      <c r="BS80" s="146" t="s">
        <v>2258</v>
      </c>
      <c r="BT80" s="146">
        <f t="shared" si="41"/>
        <v>46204</v>
      </c>
      <c r="BU80" s="146">
        <f t="shared" si="42"/>
        <v>46217</v>
      </c>
      <c r="BV80" s="146" t="s">
        <v>39</v>
      </c>
      <c r="BW80" s="155">
        <f>'PRINT TARIFF'!Q$256</f>
        <v>20</v>
      </c>
      <c r="BX80" s="144" t="s">
        <v>1220</v>
      </c>
      <c r="BY80" s="144">
        <f t="shared" si="28"/>
        <v>20</v>
      </c>
      <c r="BZ80" s="146"/>
      <c r="CA80" s="146"/>
      <c r="CB80" s="146">
        <f t="shared" si="29"/>
        <v>46204</v>
      </c>
      <c r="CC80" s="146">
        <f t="shared" si="30"/>
        <v>46217</v>
      </c>
      <c r="CD80" s="144" t="s">
        <v>39</v>
      </c>
      <c r="CE80" s="155">
        <f>'PRINT TARIFF'!P$256</f>
        <v>0</v>
      </c>
      <c r="CF80" s="144" t="s">
        <v>1220</v>
      </c>
      <c r="CG80" s="147">
        <f t="shared" si="22"/>
        <v>0</v>
      </c>
      <c r="CJ80" s="146">
        <f t="shared" si="23"/>
        <v>46204</v>
      </c>
      <c r="CK80" s="146">
        <f t="shared" si="24"/>
        <v>46217</v>
      </c>
      <c r="CR80" s="146"/>
      <c r="CS80" s="146"/>
      <c r="HB80" s="146" t="s">
        <v>39</v>
      </c>
      <c r="HC80" s="155">
        <f>'PRINT TARIFF'!S$256</f>
        <v>0</v>
      </c>
      <c r="HD80" s="144" t="s">
        <v>1220</v>
      </c>
      <c r="HE80" s="147">
        <f t="shared" si="31"/>
        <v>0</v>
      </c>
      <c r="HG80" s="146" t="s">
        <v>2041</v>
      </c>
      <c r="HH80" s="146">
        <f t="shared" si="32"/>
        <v>46204</v>
      </c>
      <c r="HI80" s="146">
        <f t="shared" si="33"/>
        <v>46217</v>
      </c>
      <c r="IR80" s="154"/>
      <c r="IS80" s="154"/>
      <c r="NI80" s="154" t="s">
        <v>39</v>
      </c>
      <c r="NJ80" s="156">
        <f>'PRINT TARIFF'!R$256</f>
        <v>0</v>
      </c>
      <c r="NK80" s="154" t="s">
        <v>1220</v>
      </c>
      <c r="NL80" s="156">
        <f t="shared" si="25"/>
        <v>0</v>
      </c>
      <c r="NO80" s="154">
        <f t="shared" si="26"/>
        <v>46204</v>
      </c>
      <c r="NP80" s="154">
        <f t="shared" si="27"/>
        <v>46217</v>
      </c>
    </row>
    <row r="81" spans="1:380" x14ac:dyDescent="0.2">
      <c r="A81" s="144">
        <v>257</v>
      </c>
      <c r="B81" s="144" t="s">
        <v>1403</v>
      </c>
      <c r="C81" s="144" t="s">
        <v>1221</v>
      </c>
      <c r="E81" s="144" t="s">
        <v>259</v>
      </c>
      <c r="F81" s="144" t="s">
        <v>259</v>
      </c>
      <c r="J81" s="144" t="s">
        <v>1219</v>
      </c>
      <c r="K81" s="144" t="s">
        <v>236</v>
      </c>
      <c r="L81" s="144" t="s">
        <v>236</v>
      </c>
      <c r="M81" s="144" t="s">
        <v>236</v>
      </c>
      <c r="N81" s="144" t="s">
        <v>1219</v>
      </c>
      <c r="O81" s="145">
        <f>'PRINT TARIFF'!N$257</f>
        <v>20</v>
      </c>
      <c r="AF81" s="144" t="s">
        <v>39</v>
      </c>
      <c r="AG81" s="155">
        <f>'PRINT TARIFF'!I$257</f>
        <v>22</v>
      </c>
      <c r="AH81" s="144" t="s">
        <v>1220</v>
      </c>
      <c r="AI81" s="144">
        <v>0</v>
      </c>
      <c r="AJ81" s="144">
        <v>0</v>
      </c>
      <c r="AK81" s="155">
        <f>'PRINT TARIFF'!K$257</f>
        <v>22</v>
      </c>
      <c r="AL81" s="144">
        <v>0</v>
      </c>
      <c r="AM81" s="144">
        <v>0</v>
      </c>
      <c r="AN81" s="146">
        <f>'PRINT TARIFF'!AF115</f>
        <v>46204</v>
      </c>
      <c r="AO81" s="146">
        <f>'PRINT TARIFF'!AG115</f>
        <v>46217</v>
      </c>
      <c r="AP81" s="146" t="s">
        <v>39</v>
      </c>
      <c r="AQ81" s="155">
        <f>'PRINT TARIFF'!U$257</f>
        <v>0</v>
      </c>
      <c r="AR81" s="144" t="s">
        <v>2263</v>
      </c>
      <c r="AS81" s="155">
        <f t="shared" si="34"/>
        <v>0</v>
      </c>
      <c r="AT81" s="146"/>
      <c r="AU81" s="146" t="s">
        <v>2262</v>
      </c>
      <c r="AV81" s="146">
        <f t="shared" si="35"/>
        <v>46204</v>
      </c>
      <c r="AW81" s="146">
        <f t="shared" si="36"/>
        <v>46217</v>
      </c>
      <c r="AX81" s="146"/>
      <c r="AY81" s="156"/>
      <c r="BA81" s="147"/>
      <c r="BC81" s="146"/>
      <c r="BD81" s="146"/>
      <c r="BE81" s="146"/>
      <c r="BF81" s="144" t="s">
        <v>39</v>
      </c>
      <c r="BG81" s="144">
        <f>'PRINT TARIFF'!$O$257</f>
        <v>0</v>
      </c>
      <c r="BH81" s="144" t="s">
        <v>1220</v>
      </c>
      <c r="BI81" s="144">
        <f t="shared" si="37"/>
        <v>0</v>
      </c>
      <c r="BJ81" s="146"/>
      <c r="BK81" s="146" t="s">
        <v>2260</v>
      </c>
      <c r="BL81" s="146">
        <f t="shared" si="38"/>
        <v>46204</v>
      </c>
      <c r="BM81" s="146">
        <f t="shared" si="39"/>
        <v>46217</v>
      </c>
      <c r="BN81" s="146" t="s">
        <v>39</v>
      </c>
      <c r="BO81" s="144">
        <f>'PRINT TARIFF'!$T$257</f>
        <v>7</v>
      </c>
      <c r="BP81" s="146" t="s">
        <v>1220</v>
      </c>
      <c r="BQ81" s="144">
        <f t="shared" si="40"/>
        <v>7</v>
      </c>
      <c r="BR81" s="146"/>
      <c r="BS81" s="146" t="s">
        <v>2258</v>
      </c>
      <c r="BT81" s="146">
        <f t="shared" si="41"/>
        <v>46204</v>
      </c>
      <c r="BU81" s="146">
        <f t="shared" si="42"/>
        <v>46217</v>
      </c>
      <c r="BV81" s="146" t="s">
        <v>39</v>
      </c>
      <c r="BW81" s="155">
        <f>'PRINT TARIFF'!Q$257</f>
        <v>20</v>
      </c>
      <c r="BX81" s="144" t="s">
        <v>1220</v>
      </c>
      <c r="BY81" s="144">
        <f t="shared" si="28"/>
        <v>20</v>
      </c>
      <c r="BZ81" s="146"/>
      <c r="CA81" s="146"/>
      <c r="CB81" s="146">
        <f t="shared" si="29"/>
        <v>46204</v>
      </c>
      <c r="CC81" s="146">
        <f t="shared" si="30"/>
        <v>46217</v>
      </c>
      <c r="CD81" s="144" t="s">
        <v>39</v>
      </c>
      <c r="CE81" s="155">
        <f>'PRINT TARIFF'!P$257</f>
        <v>0</v>
      </c>
      <c r="CF81" s="144" t="s">
        <v>1220</v>
      </c>
      <c r="CG81" s="147">
        <f t="shared" si="22"/>
        <v>0</v>
      </c>
      <c r="CJ81" s="146">
        <f t="shared" si="23"/>
        <v>46204</v>
      </c>
      <c r="CK81" s="146">
        <f t="shared" si="24"/>
        <v>46217</v>
      </c>
      <c r="CR81" s="146"/>
      <c r="CS81" s="146"/>
      <c r="HB81" s="146" t="s">
        <v>39</v>
      </c>
      <c r="HC81" s="155">
        <f>'PRINT TARIFF'!S$257</f>
        <v>0</v>
      </c>
      <c r="HD81" s="144" t="s">
        <v>1220</v>
      </c>
      <c r="HE81" s="147">
        <f t="shared" si="31"/>
        <v>0</v>
      </c>
      <c r="HG81" s="146" t="s">
        <v>2041</v>
      </c>
      <c r="HH81" s="146">
        <f t="shared" si="32"/>
        <v>46204</v>
      </c>
      <c r="HI81" s="146">
        <f t="shared" si="33"/>
        <v>46217</v>
      </c>
      <c r="IR81" s="154"/>
      <c r="IS81" s="154"/>
      <c r="NI81" s="154" t="s">
        <v>39</v>
      </c>
      <c r="NJ81" s="156">
        <f>'PRINT TARIFF'!R$257</f>
        <v>0</v>
      </c>
      <c r="NK81" s="154" t="s">
        <v>1220</v>
      </c>
      <c r="NL81" s="156">
        <f t="shared" si="25"/>
        <v>0</v>
      </c>
      <c r="NO81" s="154">
        <f t="shared" si="26"/>
        <v>46204</v>
      </c>
      <c r="NP81" s="154">
        <f t="shared" si="27"/>
        <v>46217</v>
      </c>
    </row>
    <row r="82" spans="1:380" x14ac:dyDescent="0.2">
      <c r="A82" s="144">
        <v>258</v>
      </c>
      <c r="B82" s="144" t="s">
        <v>1403</v>
      </c>
      <c r="C82" s="144" t="s">
        <v>1221</v>
      </c>
      <c r="E82" s="144" t="s">
        <v>259</v>
      </c>
      <c r="F82" s="144" t="s">
        <v>259</v>
      </c>
      <c r="J82" s="144" t="s">
        <v>1219</v>
      </c>
      <c r="K82" s="144" t="s">
        <v>237</v>
      </c>
      <c r="L82" s="144" t="s">
        <v>237</v>
      </c>
      <c r="M82" s="144" t="s">
        <v>237</v>
      </c>
      <c r="N82" s="144" t="s">
        <v>1219</v>
      </c>
      <c r="O82" s="145">
        <f>'PRINT TARIFF'!N$258</f>
        <v>19</v>
      </c>
      <c r="AF82" s="144" t="s">
        <v>39</v>
      </c>
      <c r="AG82" s="155">
        <f>'PRINT TARIFF'!I$258</f>
        <v>26</v>
      </c>
      <c r="AH82" s="144" t="s">
        <v>1220</v>
      </c>
      <c r="AI82" s="144">
        <v>0</v>
      </c>
      <c r="AJ82" s="144">
        <v>0</v>
      </c>
      <c r="AK82" s="155">
        <f>'PRINT TARIFF'!K$258</f>
        <v>26</v>
      </c>
      <c r="AL82" s="144">
        <v>0</v>
      </c>
      <c r="AM82" s="144">
        <v>0</v>
      </c>
      <c r="AN82" s="146">
        <f>'PRINT TARIFF'!AF116</f>
        <v>46204</v>
      </c>
      <c r="AO82" s="146">
        <f>'PRINT TARIFF'!AG116</f>
        <v>46217</v>
      </c>
      <c r="AP82" s="146" t="s">
        <v>39</v>
      </c>
      <c r="AQ82" s="155">
        <f>'PRINT TARIFF'!U$258</f>
        <v>0</v>
      </c>
      <c r="AR82" s="144" t="s">
        <v>2263</v>
      </c>
      <c r="AS82" s="155">
        <f t="shared" si="34"/>
        <v>0</v>
      </c>
      <c r="AT82" s="146"/>
      <c r="AU82" s="146" t="s">
        <v>2262</v>
      </c>
      <c r="AV82" s="146">
        <f t="shared" si="35"/>
        <v>46204</v>
      </c>
      <c r="AW82" s="146">
        <f t="shared" si="36"/>
        <v>46217</v>
      </c>
      <c r="AX82" s="146"/>
      <c r="AY82" s="156"/>
      <c r="BA82" s="147"/>
      <c r="BC82" s="146"/>
      <c r="BD82" s="146"/>
      <c r="BE82" s="146"/>
      <c r="BF82" s="144" t="s">
        <v>39</v>
      </c>
      <c r="BG82" s="144">
        <f>'PRINT TARIFF'!$O$258</f>
        <v>0</v>
      </c>
      <c r="BH82" s="144" t="s">
        <v>1220</v>
      </c>
      <c r="BI82" s="144">
        <f t="shared" si="37"/>
        <v>0</v>
      </c>
      <c r="BJ82" s="146"/>
      <c r="BK82" s="146" t="s">
        <v>2260</v>
      </c>
      <c r="BL82" s="146">
        <f t="shared" si="38"/>
        <v>46204</v>
      </c>
      <c r="BM82" s="146">
        <f t="shared" si="39"/>
        <v>46217</v>
      </c>
      <c r="BN82" s="146" t="s">
        <v>39</v>
      </c>
      <c r="BO82" s="144">
        <f>'PRINT TARIFF'!$T$258</f>
        <v>7</v>
      </c>
      <c r="BP82" s="146" t="s">
        <v>1220</v>
      </c>
      <c r="BQ82" s="144">
        <f t="shared" si="40"/>
        <v>7</v>
      </c>
      <c r="BR82" s="146"/>
      <c r="BS82" s="146" t="s">
        <v>2258</v>
      </c>
      <c r="BT82" s="146">
        <f t="shared" si="41"/>
        <v>46204</v>
      </c>
      <c r="BU82" s="146">
        <f t="shared" si="42"/>
        <v>46217</v>
      </c>
      <c r="BV82" s="146" t="s">
        <v>39</v>
      </c>
      <c r="BW82" s="155">
        <f>'PRINT TARIFF'!Q$258</f>
        <v>20</v>
      </c>
      <c r="BX82" s="144" t="s">
        <v>1220</v>
      </c>
      <c r="BY82" s="144">
        <f t="shared" si="28"/>
        <v>20</v>
      </c>
      <c r="BZ82" s="146"/>
      <c r="CA82" s="146"/>
      <c r="CB82" s="146">
        <f t="shared" si="29"/>
        <v>46204</v>
      </c>
      <c r="CC82" s="146">
        <f t="shared" si="30"/>
        <v>46217</v>
      </c>
      <c r="CD82" s="144" t="s">
        <v>39</v>
      </c>
      <c r="CE82" s="155">
        <f>'PRINT TARIFF'!P$258</f>
        <v>0</v>
      </c>
      <c r="CF82" s="144" t="s">
        <v>1220</v>
      </c>
      <c r="CG82" s="147">
        <f t="shared" si="22"/>
        <v>0</v>
      </c>
      <c r="CJ82" s="146">
        <f t="shared" si="23"/>
        <v>46204</v>
      </c>
      <c r="CK82" s="146">
        <f t="shared" si="24"/>
        <v>46217</v>
      </c>
      <c r="CR82" s="146"/>
      <c r="CS82" s="146"/>
      <c r="HB82" s="146" t="s">
        <v>39</v>
      </c>
      <c r="HC82" s="155">
        <f>'PRINT TARIFF'!S$258</f>
        <v>0</v>
      </c>
      <c r="HD82" s="144" t="s">
        <v>1220</v>
      </c>
      <c r="HE82" s="147">
        <f t="shared" si="31"/>
        <v>0</v>
      </c>
      <c r="HG82" s="146" t="s">
        <v>2041</v>
      </c>
      <c r="HH82" s="146">
        <f t="shared" si="32"/>
        <v>46204</v>
      </c>
      <c r="HI82" s="146">
        <f t="shared" si="33"/>
        <v>46217</v>
      </c>
      <c r="IR82" s="154"/>
      <c r="IS82" s="154"/>
      <c r="NI82" s="154" t="s">
        <v>39</v>
      </c>
      <c r="NJ82" s="156">
        <f>'PRINT TARIFF'!R$258</f>
        <v>0</v>
      </c>
      <c r="NK82" s="154" t="s">
        <v>1220</v>
      </c>
      <c r="NL82" s="156">
        <f t="shared" si="25"/>
        <v>0</v>
      </c>
      <c r="NO82" s="154">
        <f t="shared" si="26"/>
        <v>46204</v>
      </c>
      <c r="NP82" s="154">
        <f t="shared" si="27"/>
        <v>46217</v>
      </c>
    </row>
    <row r="83" spans="1:380" x14ac:dyDescent="0.2">
      <c r="A83" s="144">
        <v>259</v>
      </c>
      <c r="B83" s="144" t="s">
        <v>1403</v>
      </c>
      <c r="C83" s="144" t="s">
        <v>1221</v>
      </c>
      <c r="E83" s="144" t="s">
        <v>259</v>
      </c>
      <c r="F83" s="144" t="s">
        <v>259</v>
      </c>
      <c r="J83" s="144" t="s">
        <v>1219</v>
      </c>
      <c r="K83" s="144" t="s">
        <v>238</v>
      </c>
      <c r="L83" s="144" t="s">
        <v>238</v>
      </c>
      <c r="M83" s="144" t="s">
        <v>238</v>
      </c>
      <c r="N83" s="144" t="s">
        <v>1219</v>
      </c>
      <c r="O83" s="145">
        <f>'PRINT TARIFF'!N$259</f>
        <v>17</v>
      </c>
      <c r="AF83" s="144" t="s">
        <v>39</v>
      </c>
      <c r="AG83" s="155">
        <f>'PRINT TARIFF'!I$259</f>
        <v>22</v>
      </c>
      <c r="AH83" s="144" t="s">
        <v>1220</v>
      </c>
      <c r="AI83" s="144">
        <v>0</v>
      </c>
      <c r="AJ83" s="144">
        <v>0</v>
      </c>
      <c r="AK83" s="155">
        <f>'PRINT TARIFF'!K$259</f>
        <v>22</v>
      </c>
      <c r="AL83" s="144">
        <v>0</v>
      </c>
      <c r="AM83" s="144">
        <v>0</v>
      </c>
      <c r="AN83" s="146">
        <f>'PRINT TARIFF'!AF117</f>
        <v>46204</v>
      </c>
      <c r="AO83" s="146">
        <f>'PRINT TARIFF'!AG117</f>
        <v>46217</v>
      </c>
      <c r="AP83" s="146" t="s">
        <v>39</v>
      </c>
      <c r="AQ83" s="155">
        <f>'PRINT TARIFF'!U$259</f>
        <v>0</v>
      </c>
      <c r="AR83" s="144" t="s">
        <v>2263</v>
      </c>
      <c r="AS83" s="155">
        <f t="shared" si="34"/>
        <v>0</v>
      </c>
      <c r="AT83" s="146"/>
      <c r="AU83" s="146" t="s">
        <v>2262</v>
      </c>
      <c r="AV83" s="146">
        <f t="shared" si="35"/>
        <v>46204</v>
      </c>
      <c r="AW83" s="146">
        <f t="shared" si="36"/>
        <v>46217</v>
      </c>
      <c r="AX83" s="146"/>
      <c r="AY83" s="156"/>
      <c r="BA83" s="147"/>
      <c r="BC83" s="146"/>
      <c r="BD83" s="146"/>
      <c r="BE83" s="146"/>
      <c r="BF83" s="144" t="s">
        <v>39</v>
      </c>
      <c r="BG83" s="144">
        <f>'PRINT TARIFF'!$O$259</f>
        <v>0</v>
      </c>
      <c r="BH83" s="144" t="s">
        <v>1220</v>
      </c>
      <c r="BI83" s="144">
        <f t="shared" si="37"/>
        <v>0</v>
      </c>
      <c r="BJ83" s="146"/>
      <c r="BK83" s="146" t="s">
        <v>2260</v>
      </c>
      <c r="BL83" s="146">
        <f t="shared" si="38"/>
        <v>46204</v>
      </c>
      <c r="BM83" s="146">
        <f t="shared" si="39"/>
        <v>46217</v>
      </c>
      <c r="BN83" s="146" t="s">
        <v>39</v>
      </c>
      <c r="BO83" s="144">
        <f>'PRINT TARIFF'!$T$259</f>
        <v>7</v>
      </c>
      <c r="BP83" s="146" t="s">
        <v>1220</v>
      </c>
      <c r="BQ83" s="144">
        <f t="shared" si="40"/>
        <v>7</v>
      </c>
      <c r="BR83" s="146"/>
      <c r="BS83" s="146" t="s">
        <v>2258</v>
      </c>
      <c r="BT83" s="146">
        <f t="shared" si="41"/>
        <v>46204</v>
      </c>
      <c r="BU83" s="146">
        <f t="shared" si="42"/>
        <v>46217</v>
      </c>
      <c r="BV83" s="146" t="s">
        <v>39</v>
      </c>
      <c r="BW83" s="155">
        <f>'PRINT TARIFF'!$Q$259</f>
        <v>20</v>
      </c>
      <c r="BX83" s="144" t="s">
        <v>1220</v>
      </c>
      <c r="BY83" s="144">
        <f t="shared" si="28"/>
        <v>20</v>
      </c>
      <c r="BZ83" s="146"/>
      <c r="CA83" s="146"/>
      <c r="CB83" s="146">
        <f t="shared" si="29"/>
        <v>46204</v>
      </c>
      <c r="CC83" s="146">
        <f t="shared" si="30"/>
        <v>46217</v>
      </c>
      <c r="CD83" s="144" t="s">
        <v>39</v>
      </c>
      <c r="CE83" s="155">
        <f>'PRINT TARIFF'!P$259</f>
        <v>0</v>
      </c>
      <c r="CF83" s="144" t="s">
        <v>1220</v>
      </c>
      <c r="CG83" s="147">
        <f t="shared" si="22"/>
        <v>0</v>
      </c>
      <c r="CJ83" s="146">
        <f t="shared" si="23"/>
        <v>46204</v>
      </c>
      <c r="CK83" s="146">
        <f t="shared" si="24"/>
        <v>46217</v>
      </c>
      <c r="CR83" s="146"/>
      <c r="CS83" s="146"/>
      <c r="HB83" s="146" t="s">
        <v>39</v>
      </c>
      <c r="HC83" s="155">
        <f>'PRINT TARIFF'!S$259</f>
        <v>0</v>
      </c>
      <c r="HD83" s="144" t="s">
        <v>1220</v>
      </c>
      <c r="HE83" s="147">
        <f t="shared" si="31"/>
        <v>0</v>
      </c>
      <c r="HG83" s="146" t="s">
        <v>2041</v>
      </c>
      <c r="HH83" s="146">
        <f t="shared" si="32"/>
        <v>46204</v>
      </c>
      <c r="HI83" s="146">
        <f t="shared" si="33"/>
        <v>46217</v>
      </c>
      <c r="IR83" s="154"/>
      <c r="IS83" s="154"/>
      <c r="NI83" s="154" t="s">
        <v>39</v>
      </c>
      <c r="NJ83" s="156">
        <f>'PRINT TARIFF'!R$259</f>
        <v>0</v>
      </c>
      <c r="NK83" s="154" t="s">
        <v>1220</v>
      </c>
      <c r="NL83" s="156">
        <f t="shared" si="25"/>
        <v>0</v>
      </c>
      <c r="NO83" s="154">
        <f t="shared" si="26"/>
        <v>46204</v>
      </c>
      <c r="NP83" s="154">
        <f t="shared" si="27"/>
        <v>46217</v>
      </c>
    </row>
    <row r="84" spans="1:380" x14ac:dyDescent="0.2">
      <c r="A84" s="144">
        <v>260</v>
      </c>
      <c r="B84" s="144" t="s">
        <v>1403</v>
      </c>
      <c r="C84" s="144" t="s">
        <v>1221</v>
      </c>
      <c r="E84" s="144" t="s">
        <v>259</v>
      </c>
      <c r="F84" s="144" t="s">
        <v>259</v>
      </c>
      <c r="J84" s="144" t="s">
        <v>1219</v>
      </c>
      <c r="K84" s="144" t="s">
        <v>239</v>
      </c>
      <c r="L84" s="144" t="s">
        <v>239</v>
      </c>
      <c r="M84" s="144" t="s">
        <v>239</v>
      </c>
      <c r="N84" s="144" t="s">
        <v>1219</v>
      </c>
      <c r="O84" s="145">
        <f>'PRINT TARIFF'!N$260</f>
        <v>14</v>
      </c>
      <c r="AF84" s="144" t="s">
        <v>39</v>
      </c>
      <c r="AG84" s="155">
        <f>'PRINT TARIFF'!I$260</f>
        <v>22</v>
      </c>
      <c r="AH84" s="144" t="s">
        <v>1220</v>
      </c>
      <c r="AI84" s="144">
        <v>0</v>
      </c>
      <c r="AJ84" s="144">
        <v>0</v>
      </c>
      <c r="AK84" s="155">
        <f>'PRINT TARIFF'!K$260</f>
        <v>22</v>
      </c>
      <c r="AL84" s="144">
        <v>0</v>
      </c>
      <c r="AM84" s="144">
        <v>0</v>
      </c>
      <c r="AN84" s="146">
        <f>'PRINT TARIFF'!AF118</f>
        <v>46204</v>
      </c>
      <c r="AO84" s="146">
        <f>'PRINT TARIFF'!AG118</f>
        <v>46217</v>
      </c>
      <c r="AP84" s="146" t="s">
        <v>39</v>
      </c>
      <c r="AQ84" s="155">
        <f>'PRINT TARIFF'!U$260</f>
        <v>0</v>
      </c>
      <c r="AR84" s="144" t="s">
        <v>2263</v>
      </c>
      <c r="AS84" s="155">
        <f t="shared" si="34"/>
        <v>0</v>
      </c>
      <c r="AT84" s="146"/>
      <c r="AU84" s="146" t="s">
        <v>2262</v>
      </c>
      <c r="AV84" s="146">
        <f t="shared" si="35"/>
        <v>46204</v>
      </c>
      <c r="AW84" s="146">
        <f t="shared" si="36"/>
        <v>46217</v>
      </c>
      <c r="AX84" s="146"/>
      <c r="AY84" s="156"/>
      <c r="BA84" s="147"/>
      <c r="BC84" s="146"/>
      <c r="BD84" s="146"/>
      <c r="BE84" s="146"/>
      <c r="BF84" s="144" t="s">
        <v>39</v>
      </c>
      <c r="BG84" s="144">
        <f>'PRINT TARIFF'!$O$260</f>
        <v>0</v>
      </c>
      <c r="BH84" s="144" t="s">
        <v>1220</v>
      </c>
      <c r="BI84" s="144">
        <f t="shared" si="37"/>
        <v>0</v>
      </c>
      <c r="BJ84" s="146"/>
      <c r="BK84" s="146" t="s">
        <v>2260</v>
      </c>
      <c r="BL84" s="146">
        <f t="shared" si="38"/>
        <v>46204</v>
      </c>
      <c r="BM84" s="146">
        <f t="shared" si="39"/>
        <v>46217</v>
      </c>
      <c r="BN84" s="146" t="s">
        <v>39</v>
      </c>
      <c r="BO84" s="144">
        <f>'PRINT TARIFF'!$T$260</f>
        <v>7</v>
      </c>
      <c r="BP84" s="146" t="s">
        <v>1220</v>
      </c>
      <c r="BQ84" s="144">
        <f t="shared" si="40"/>
        <v>7</v>
      </c>
      <c r="BR84" s="146"/>
      <c r="BS84" s="146" t="s">
        <v>2258</v>
      </c>
      <c r="BT84" s="146">
        <f t="shared" si="41"/>
        <v>46204</v>
      </c>
      <c r="BU84" s="146">
        <f t="shared" si="42"/>
        <v>46217</v>
      </c>
      <c r="BV84" s="146" t="s">
        <v>39</v>
      </c>
      <c r="BW84" s="155">
        <f>'PRINT TARIFF'!Q$260</f>
        <v>20</v>
      </c>
      <c r="BX84" s="144" t="s">
        <v>1220</v>
      </c>
      <c r="BY84" s="144">
        <f t="shared" si="28"/>
        <v>20</v>
      </c>
      <c r="BZ84" s="146"/>
      <c r="CA84" s="146"/>
      <c r="CB84" s="146">
        <f t="shared" si="29"/>
        <v>46204</v>
      </c>
      <c r="CC84" s="146">
        <f t="shared" si="30"/>
        <v>46217</v>
      </c>
      <c r="CD84" s="144" t="s">
        <v>39</v>
      </c>
      <c r="CE84" s="155">
        <f>'PRINT TARIFF'!P$260</f>
        <v>0</v>
      </c>
      <c r="CF84" s="144" t="s">
        <v>1220</v>
      </c>
      <c r="CG84" s="147">
        <f t="shared" si="22"/>
        <v>0</v>
      </c>
      <c r="CJ84" s="146">
        <f t="shared" si="23"/>
        <v>46204</v>
      </c>
      <c r="CK84" s="146">
        <f t="shared" si="24"/>
        <v>46217</v>
      </c>
      <c r="CR84" s="146"/>
      <c r="CS84" s="146"/>
      <c r="HB84" s="146" t="s">
        <v>39</v>
      </c>
      <c r="HC84" s="155">
        <f>'PRINT TARIFF'!S$260</f>
        <v>0</v>
      </c>
      <c r="HD84" s="144" t="s">
        <v>1220</v>
      </c>
      <c r="HE84" s="147">
        <f t="shared" si="31"/>
        <v>0</v>
      </c>
      <c r="HG84" s="146" t="s">
        <v>2041</v>
      </c>
      <c r="HH84" s="146">
        <f t="shared" si="32"/>
        <v>46204</v>
      </c>
      <c r="HI84" s="146">
        <f t="shared" si="33"/>
        <v>46217</v>
      </c>
      <c r="IR84" s="154"/>
      <c r="IS84" s="154"/>
      <c r="NI84" s="154" t="s">
        <v>39</v>
      </c>
      <c r="NJ84" s="156">
        <f>'PRINT TARIFF'!R$260</f>
        <v>0</v>
      </c>
      <c r="NK84" s="154" t="s">
        <v>1220</v>
      </c>
      <c r="NL84" s="156">
        <f t="shared" si="25"/>
        <v>0</v>
      </c>
      <c r="NO84" s="154">
        <f t="shared" si="26"/>
        <v>46204</v>
      </c>
      <c r="NP84" s="154">
        <f t="shared" si="27"/>
        <v>46217</v>
      </c>
    </row>
    <row r="85" spans="1:380" x14ac:dyDescent="0.2">
      <c r="A85" s="144">
        <v>306</v>
      </c>
      <c r="B85" s="144" t="s">
        <v>1403</v>
      </c>
      <c r="C85" s="144" t="s">
        <v>1221</v>
      </c>
      <c r="E85" s="144" t="s">
        <v>266</v>
      </c>
      <c r="F85" s="144" t="s">
        <v>266</v>
      </c>
      <c r="G85" s="144" t="s">
        <v>291</v>
      </c>
      <c r="J85" s="144" t="s">
        <v>1219</v>
      </c>
      <c r="K85" s="144" t="s">
        <v>235</v>
      </c>
      <c r="L85" s="144" t="s">
        <v>235</v>
      </c>
      <c r="M85" s="144" t="s">
        <v>235</v>
      </c>
      <c r="N85" s="144" t="s">
        <v>1219</v>
      </c>
      <c r="O85" s="145">
        <f>'PRINT TARIFF'!N$306</f>
        <v>30</v>
      </c>
      <c r="AF85" s="144" t="s">
        <v>39</v>
      </c>
      <c r="AG85" s="155">
        <f>'PRINT TARIFF'!I$306</f>
        <v>43</v>
      </c>
      <c r="AH85" s="144" t="s">
        <v>1220</v>
      </c>
      <c r="AI85" s="144">
        <v>0</v>
      </c>
      <c r="AJ85" s="144">
        <v>0</v>
      </c>
      <c r="AK85" s="155">
        <f>'PRINT TARIFF'!K$306</f>
        <v>43</v>
      </c>
      <c r="AL85" s="144">
        <v>0</v>
      </c>
      <c r="AM85" s="144">
        <v>0</v>
      </c>
      <c r="AN85" s="146">
        <f>'PRINT TARIFF'!AF119</f>
        <v>46204</v>
      </c>
      <c r="AO85" s="146">
        <f>'PRINT TARIFF'!AG119</f>
        <v>46217</v>
      </c>
      <c r="AP85" s="146" t="s">
        <v>39</v>
      </c>
      <c r="AQ85" s="155">
        <f>'PRINT TARIFF'!U$306</f>
        <v>10</v>
      </c>
      <c r="AR85" s="144" t="s">
        <v>2263</v>
      </c>
      <c r="AS85" s="155">
        <f t="shared" si="34"/>
        <v>10</v>
      </c>
      <c r="AT85" s="146"/>
      <c r="AU85" s="146" t="s">
        <v>2262</v>
      </c>
      <c r="AV85" s="146">
        <f t="shared" si="35"/>
        <v>46204</v>
      </c>
      <c r="AW85" s="146">
        <f t="shared" si="36"/>
        <v>46217</v>
      </c>
      <c r="AX85" s="146"/>
      <c r="AY85" s="156"/>
      <c r="BA85" s="147"/>
      <c r="BC85" s="146"/>
      <c r="BD85" s="146"/>
      <c r="BE85" s="146"/>
      <c r="BF85" s="144" t="s">
        <v>39</v>
      </c>
      <c r="BG85" s="144">
        <f>'PRINT TARIFF'!$O$306</f>
        <v>0</v>
      </c>
      <c r="BH85" s="144" t="s">
        <v>1220</v>
      </c>
      <c r="BI85" s="144">
        <f t="shared" si="37"/>
        <v>0</v>
      </c>
      <c r="BJ85" s="146"/>
      <c r="BK85" s="146" t="s">
        <v>2260</v>
      </c>
      <c r="BL85" s="146">
        <f t="shared" si="38"/>
        <v>46204</v>
      </c>
      <c r="BM85" s="146">
        <f t="shared" si="39"/>
        <v>46217</v>
      </c>
      <c r="BN85" s="146" t="s">
        <v>39</v>
      </c>
      <c r="BO85" s="144">
        <f>'PRINT TARIFF'!$T$306</f>
        <v>8</v>
      </c>
      <c r="BP85" s="146" t="s">
        <v>1220</v>
      </c>
      <c r="BQ85" s="144">
        <f t="shared" si="40"/>
        <v>8</v>
      </c>
      <c r="BR85" s="146"/>
      <c r="BS85" s="146" t="s">
        <v>2258</v>
      </c>
      <c r="BT85" s="146">
        <f t="shared" si="41"/>
        <v>46204</v>
      </c>
      <c r="BU85" s="146">
        <f t="shared" si="42"/>
        <v>46217</v>
      </c>
      <c r="BV85" s="146" t="s">
        <v>39</v>
      </c>
      <c r="BW85" s="155">
        <f>'PRINT TARIFF'!Q$306</f>
        <v>20</v>
      </c>
      <c r="BX85" s="144" t="s">
        <v>1220</v>
      </c>
      <c r="BY85" s="144">
        <f t="shared" si="28"/>
        <v>20</v>
      </c>
      <c r="BZ85" s="146"/>
      <c r="CA85" s="146"/>
      <c r="CB85" s="146">
        <f t="shared" si="29"/>
        <v>46204</v>
      </c>
      <c r="CC85" s="146">
        <f t="shared" si="30"/>
        <v>46217</v>
      </c>
      <c r="CD85" s="144" t="s">
        <v>39</v>
      </c>
      <c r="CE85" s="155">
        <f>'PRINT TARIFF'!P$306</f>
        <v>0</v>
      </c>
      <c r="CF85" s="144" t="s">
        <v>1220</v>
      </c>
      <c r="CG85" s="147">
        <f t="shared" si="22"/>
        <v>0</v>
      </c>
      <c r="CJ85" s="146">
        <f t="shared" si="23"/>
        <v>46204</v>
      </c>
      <c r="CK85" s="146">
        <f t="shared" si="24"/>
        <v>46217</v>
      </c>
      <c r="CR85" s="146"/>
      <c r="CS85" s="146"/>
      <c r="HB85" s="146" t="s">
        <v>39</v>
      </c>
      <c r="HC85" s="155">
        <f>'PRINT TARIFF'!S$306</f>
        <v>0</v>
      </c>
      <c r="HD85" s="144" t="s">
        <v>1220</v>
      </c>
      <c r="HE85" s="147">
        <f t="shared" si="31"/>
        <v>0</v>
      </c>
      <c r="HG85" s="146" t="s">
        <v>2041</v>
      </c>
      <c r="HH85" s="146">
        <f t="shared" si="32"/>
        <v>46204</v>
      </c>
      <c r="HI85" s="146">
        <f t="shared" si="33"/>
        <v>46217</v>
      </c>
      <c r="IR85" s="154"/>
      <c r="IS85" s="154"/>
      <c r="NI85" s="154" t="s">
        <v>39</v>
      </c>
      <c r="NJ85" s="156">
        <f>'PRINT TARIFF'!R$306</f>
        <v>0</v>
      </c>
      <c r="NK85" s="154" t="s">
        <v>1220</v>
      </c>
      <c r="NL85" s="156">
        <f t="shared" si="25"/>
        <v>0</v>
      </c>
      <c r="NO85" s="154">
        <f t="shared" si="26"/>
        <v>46204</v>
      </c>
      <c r="NP85" s="154">
        <f t="shared" si="27"/>
        <v>46217</v>
      </c>
    </row>
    <row r="86" spans="1:380" x14ac:dyDescent="0.2">
      <c r="A86" s="144">
        <v>307</v>
      </c>
      <c r="B86" s="144" t="s">
        <v>1403</v>
      </c>
      <c r="C86" s="144" t="s">
        <v>1221</v>
      </c>
      <c r="E86" s="144" t="s">
        <v>266</v>
      </c>
      <c r="F86" s="144" t="s">
        <v>266</v>
      </c>
      <c r="G86" s="144" t="s">
        <v>291</v>
      </c>
      <c r="J86" s="144" t="s">
        <v>1219</v>
      </c>
      <c r="K86" s="144" t="s">
        <v>236</v>
      </c>
      <c r="L86" s="144" t="s">
        <v>236</v>
      </c>
      <c r="M86" s="144" t="s">
        <v>236</v>
      </c>
      <c r="N86" s="144" t="s">
        <v>1219</v>
      </c>
      <c r="O86" s="145">
        <f>'PRINT TARIFF'!N$307</f>
        <v>22</v>
      </c>
      <c r="AF86" s="144" t="s">
        <v>39</v>
      </c>
      <c r="AG86" s="155">
        <f>'PRINT TARIFF'!I$307</f>
        <v>43</v>
      </c>
      <c r="AH86" s="144" t="s">
        <v>1220</v>
      </c>
      <c r="AI86" s="144">
        <v>0</v>
      </c>
      <c r="AJ86" s="144">
        <v>0</v>
      </c>
      <c r="AK86" s="155">
        <f>'PRINT TARIFF'!K$307</f>
        <v>43</v>
      </c>
      <c r="AL86" s="144">
        <v>0</v>
      </c>
      <c r="AM86" s="144">
        <v>0</v>
      </c>
      <c r="AN86" s="146">
        <f>'PRINT TARIFF'!AF120</f>
        <v>46204</v>
      </c>
      <c r="AO86" s="146">
        <f>'PRINT TARIFF'!AG120</f>
        <v>46217</v>
      </c>
      <c r="AP86" s="146" t="s">
        <v>39</v>
      </c>
      <c r="AQ86" s="155">
        <f>'PRINT TARIFF'!U$307</f>
        <v>10</v>
      </c>
      <c r="AR86" s="144" t="s">
        <v>2263</v>
      </c>
      <c r="AS86" s="155">
        <f t="shared" si="34"/>
        <v>10</v>
      </c>
      <c r="AT86" s="146"/>
      <c r="AU86" s="146" t="s">
        <v>2262</v>
      </c>
      <c r="AV86" s="146">
        <f t="shared" si="35"/>
        <v>46204</v>
      </c>
      <c r="AW86" s="146">
        <f t="shared" si="36"/>
        <v>46217</v>
      </c>
      <c r="AX86" s="146"/>
      <c r="AY86" s="156"/>
      <c r="BA86" s="147"/>
      <c r="BC86" s="146"/>
      <c r="BD86" s="146"/>
      <c r="BE86" s="146"/>
      <c r="BF86" s="144" t="s">
        <v>39</v>
      </c>
      <c r="BG86" s="144">
        <f>'PRINT TARIFF'!$O$307</f>
        <v>0</v>
      </c>
      <c r="BH86" s="144" t="s">
        <v>1220</v>
      </c>
      <c r="BI86" s="144">
        <f t="shared" si="37"/>
        <v>0</v>
      </c>
      <c r="BJ86" s="146"/>
      <c r="BK86" s="146" t="s">
        <v>2260</v>
      </c>
      <c r="BL86" s="146">
        <f t="shared" si="38"/>
        <v>46204</v>
      </c>
      <c r="BM86" s="146">
        <f t="shared" si="39"/>
        <v>46217</v>
      </c>
      <c r="BN86" s="146" t="s">
        <v>39</v>
      </c>
      <c r="BO86" s="144">
        <f>'PRINT TARIFF'!$T$307</f>
        <v>8</v>
      </c>
      <c r="BP86" s="146" t="s">
        <v>1220</v>
      </c>
      <c r="BQ86" s="144">
        <f t="shared" si="40"/>
        <v>8</v>
      </c>
      <c r="BR86" s="146"/>
      <c r="BS86" s="146" t="s">
        <v>2258</v>
      </c>
      <c r="BT86" s="146">
        <f t="shared" si="41"/>
        <v>46204</v>
      </c>
      <c r="BU86" s="146">
        <f t="shared" si="42"/>
        <v>46217</v>
      </c>
      <c r="BV86" s="146" t="s">
        <v>39</v>
      </c>
      <c r="BW86" s="155">
        <f>'PRINT TARIFF'!Q$307</f>
        <v>20</v>
      </c>
      <c r="BX86" s="144" t="s">
        <v>1220</v>
      </c>
      <c r="BY86" s="144">
        <f t="shared" si="28"/>
        <v>20</v>
      </c>
      <c r="BZ86" s="146"/>
      <c r="CA86" s="146"/>
      <c r="CB86" s="146">
        <f t="shared" si="29"/>
        <v>46204</v>
      </c>
      <c r="CC86" s="146">
        <f t="shared" si="30"/>
        <v>46217</v>
      </c>
      <c r="CD86" s="144" t="s">
        <v>39</v>
      </c>
      <c r="CE86" s="155">
        <f>'PRINT TARIFF'!P$307</f>
        <v>0</v>
      </c>
      <c r="CF86" s="144" t="s">
        <v>1220</v>
      </c>
      <c r="CG86" s="147">
        <f t="shared" si="22"/>
        <v>0</v>
      </c>
      <c r="CJ86" s="146">
        <f t="shared" si="23"/>
        <v>46204</v>
      </c>
      <c r="CK86" s="146">
        <f t="shared" si="24"/>
        <v>46217</v>
      </c>
      <c r="CR86" s="146"/>
      <c r="CS86" s="146"/>
      <c r="HB86" s="146" t="s">
        <v>39</v>
      </c>
      <c r="HC86" s="155">
        <f>'PRINT TARIFF'!S$307</f>
        <v>0</v>
      </c>
      <c r="HD86" s="144" t="s">
        <v>1220</v>
      </c>
      <c r="HE86" s="147">
        <f t="shared" si="31"/>
        <v>0</v>
      </c>
      <c r="HG86" s="146" t="s">
        <v>2041</v>
      </c>
      <c r="HH86" s="146">
        <f t="shared" si="32"/>
        <v>46204</v>
      </c>
      <c r="HI86" s="146">
        <f t="shared" si="33"/>
        <v>46217</v>
      </c>
      <c r="IR86" s="154"/>
      <c r="IS86" s="154"/>
      <c r="NI86" s="154" t="s">
        <v>39</v>
      </c>
      <c r="NJ86" s="156">
        <f>'PRINT TARIFF'!R$307</f>
        <v>0</v>
      </c>
      <c r="NK86" s="154" t="s">
        <v>1220</v>
      </c>
      <c r="NL86" s="156">
        <f t="shared" si="25"/>
        <v>0</v>
      </c>
      <c r="NO86" s="154">
        <f t="shared" si="26"/>
        <v>46204</v>
      </c>
      <c r="NP86" s="154">
        <f t="shared" si="27"/>
        <v>46217</v>
      </c>
    </row>
    <row r="87" spans="1:380" x14ac:dyDescent="0.2">
      <c r="A87" s="144">
        <v>308</v>
      </c>
      <c r="B87" s="144" t="s">
        <v>1403</v>
      </c>
      <c r="C87" s="144" t="s">
        <v>1221</v>
      </c>
      <c r="E87" s="144" t="s">
        <v>266</v>
      </c>
      <c r="F87" s="144" t="s">
        <v>266</v>
      </c>
      <c r="G87" s="144" t="s">
        <v>291</v>
      </c>
      <c r="J87" s="144" t="s">
        <v>1219</v>
      </c>
      <c r="K87" s="144" t="s">
        <v>237</v>
      </c>
      <c r="L87" s="144" t="s">
        <v>237</v>
      </c>
      <c r="M87" s="144" t="s">
        <v>237</v>
      </c>
      <c r="N87" s="144" t="s">
        <v>1219</v>
      </c>
      <c r="O87" s="145">
        <f>'PRINT TARIFF'!N$308</f>
        <v>19</v>
      </c>
      <c r="AF87" s="144" t="s">
        <v>39</v>
      </c>
      <c r="AG87" s="155">
        <f>'PRINT TARIFF'!I$308</f>
        <v>43</v>
      </c>
      <c r="AH87" s="144" t="s">
        <v>1220</v>
      </c>
      <c r="AI87" s="144">
        <v>0</v>
      </c>
      <c r="AJ87" s="144">
        <v>0</v>
      </c>
      <c r="AK87" s="155">
        <f>'PRINT TARIFF'!K$308</f>
        <v>43</v>
      </c>
      <c r="AL87" s="144">
        <v>0</v>
      </c>
      <c r="AM87" s="144">
        <v>0</v>
      </c>
      <c r="AN87" s="146">
        <f>'PRINT TARIFF'!AF121</f>
        <v>46204</v>
      </c>
      <c r="AO87" s="146">
        <f>'PRINT TARIFF'!AG121</f>
        <v>46217</v>
      </c>
      <c r="AP87" s="146" t="s">
        <v>39</v>
      </c>
      <c r="AQ87" s="155">
        <f>'PRINT TARIFF'!U$308</f>
        <v>10</v>
      </c>
      <c r="AR87" s="144" t="s">
        <v>2263</v>
      </c>
      <c r="AS87" s="155">
        <f t="shared" si="34"/>
        <v>10</v>
      </c>
      <c r="AT87" s="146"/>
      <c r="AU87" s="146" t="s">
        <v>2262</v>
      </c>
      <c r="AV87" s="146">
        <f t="shared" si="35"/>
        <v>46204</v>
      </c>
      <c r="AW87" s="146">
        <f t="shared" si="36"/>
        <v>46217</v>
      </c>
      <c r="AX87" s="146"/>
      <c r="AY87" s="156"/>
      <c r="BA87" s="147"/>
      <c r="BC87" s="146"/>
      <c r="BD87" s="146"/>
      <c r="BE87" s="146"/>
      <c r="BF87" s="144" t="s">
        <v>39</v>
      </c>
      <c r="BG87" s="144">
        <f>'PRINT TARIFF'!$O$308</f>
        <v>0</v>
      </c>
      <c r="BH87" s="144" t="s">
        <v>1220</v>
      </c>
      <c r="BI87" s="144">
        <f t="shared" si="37"/>
        <v>0</v>
      </c>
      <c r="BJ87" s="146"/>
      <c r="BK87" s="146" t="s">
        <v>2260</v>
      </c>
      <c r="BL87" s="146">
        <f t="shared" si="38"/>
        <v>46204</v>
      </c>
      <c r="BM87" s="146">
        <f t="shared" si="39"/>
        <v>46217</v>
      </c>
      <c r="BN87" s="146" t="s">
        <v>39</v>
      </c>
      <c r="BO87" s="144">
        <f>'PRINT TARIFF'!$T$308</f>
        <v>8</v>
      </c>
      <c r="BP87" s="146" t="s">
        <v>1220</v>
      </c>
      <c r="BQ87" s="144">
        <f t="shared" si="40"/>
        <v>8</v>
      </c>
      <c r="BR87" s="146"/>
      <c r="BS87" s="146" t="s">
        <v>2258</v>
      </c>
      <c r="BT87" s="146">
        <f t="shared" si="41"/>
        <v>46204</v>
      </c>
      <c r="BU87" s="146">
        <f t="shared" si="42"/>
        <v>46217</v>
      </c>
      <c r="BV87" s="146" t="s">
        <v>39</v>
      </c>
      <c r="BW87" s="155">
        <f>'PRINT TARIFF'!Q$308</f>
        <v>20</v>
      </c>
      <c r="BX87" s="144" t="s">
        <v>1220</v>
      </c>
      <c r="BY87" s="144">
        <f t="shared" si="28"/>
        <v>20</v>
      </c>
      <c r="BZ87" s="146"/>
      <c r="CA87" s="146"/>
      <c r="CB87" s="146">
        <f t="shared" si="29"/>
        <v>46204</v>
      </c>
      <c r="CC87" s="146">
        <f t="shared" si="30"/>
        <v>46217</v>
      </c>
      <c r="CD87" s="144" t="s">
        <v>39</v>
      </c>
      <c r="CE87" s="155">
        <f>'PRINT TARIFF'!P$308</f>
        <v>0</v>
      </c>
      <c r="CF87" s="144" t="s">
        <v>1220</v>
      </c>
      <c r="CG87" s="147">
        <f t="shared" si="22"/>
        <v>0</v>
      </c>
      <c r="CJ87" s="146">
        <f t="shared" si="23"/>
        <v>46204</v>
      </c>
      <c r="CK87" s="146">
        <f t="shared" si="24"/>
        <v>46217</v>
      </c>
      <c r="CR87" s="146"/>
      <c r="CS87" s="146"/>
      <c r="HB87" s="146" t="s">
        <v>39</v>
      </c>
      <c r="HC87" s="155">
        <f>'PRINT TARIFF'!S$308</f>
        <v>0</v>
      </c>
      <c r="HD87" s="144" t="s">
        <v>1220</v>
      </c>
      <c r="HE87" s="147">
        <f t="shared" si="31"/>
        <v>0</v>
      </c>
      <c r="HG87" s="146" t="s">
        <v>2041</v>
      </c>
      <c r="HH87" s="146">
        <f t="shared" si="32"/>
        <v>46204</v>
      </c>
      <c r="HI87" s="146">
        <f t="shared" si="33"/>
        <v>46217</v>
      </c>
      <c r="IR87" s="154"/>
      <c r="IS87" s="154"/>
      <c r="NI87" s="154" t="s">
        <v>39</v>
      </c>
      <c r="NJ87" s="156">
        <f>'PRINT TARIFF'!R$308</f>
        <v>0</v>
      </c>
      <c r="NK87" s="154" t="s">
        <v>1220</v>
      </c>
      <c r="NL87" s="156">
        <f t="shared" si="25"/>
        <v>0</v>
      </c>
      <c r="NO87" s="154">
        <f t="shared" si="26"/>
        <v>46204</v>
      </c>
      <c r="NP87" s="154">
        <f t="shared" si="27"/>
        <v>46217</v>
      </c>
    </row>
    <row r="88" spans="1:380" x14ac:dyDescent="0.2">
      <c r="A88" s="144">
        <v>309</v>
      </c>
      <c r="B88" s="144" t="s">
        <v>1403</v>
      </c>
      <c r="C88" s="144" t="s">
        <v>1221</v>
      </c>
      <c r="E88" s="144" t="s">
        <v>266</v>
      </c>
      <c r="F88" s="144" t="s">
        <v>266</v>
      </c>
      <c r="J88" s="144" t="s">
        <v>1219</v>
      </c>
      <c r="K88" s="144" t="s">
        <v>238</v>
      </c>
      <c r="L88" s="144" t="s">
        <v>238</v>
      </c>
      <c r="M88" s="144" t="s">
        <v>238</v>
      </c>
      <c r="N88" s="144" t="s">
        <v>1219</v>
      </c>
      <c r="O88" s="145">
        <f>'PRINT TARIFF'!N$309</f>
        <v>38</v>
      </c>
      <c r="AF88" s="144" t="s">
        <v>39</v>
      </c>
      <c r="AG88" s="155">
        <f>'PRINT TARIFF'!I$309</f>
        <v>26</v>
      </c>
      <c r="AH88" s="144" t="s">
        <v>1220</v>
      </c>
      <c r="AI88" s="144">
        <v>0</v>
      </c>
      <c r="AJ88" s="144">
        <v>0</v>
      </c>
      <c r="AK88" s="155">
        <f>'PRINT TARIFF'!K$309</f>
        <v>26</v>
      </c>
      <c r="AL88" s="144">
        <v>0</v>
      </c>
      <c r="AM88" s="144">
        <v>0</v>
      </c>
      <c r="AN88" s="146">
        <f>'PRINT TARIFF'!AF122</f>
        <v>46204</v>
      </c>
      <c r="AO88" s="146">
        <f>'PRINT TARIFF'!AG122</f>
        <v>46217</v>
      </c>
      <c r="AP88" s="146" t="s">
        <v>39</v>
      </c>
      <c r="AQ88" s="155">
        <f>'PRINT TARIFF'!U$309</f>
        <v>0</v>
      </c>
      <c r="AR88" s="144" t="s">
        <v>2263</v>
      </c>
      <c r="AS88" s="155">
        <f t="shared" si="34"/>
        <v>0</v>
      </c>
      <c r="AT88" s="146"/>
      <c r="AU88" s="146" t="s">
        <v>2262</v>
      </c>
      <c r="AV88" s="146">
        <f t="shared" si="35"/>
        <v>46204</v>
      </c>
      <c r="AW88" s="146">
        <f t="shared" si="36"/>
        <v>46217</v>
      </c>
      <c r="AX88" s="146"/>
      <c r="AY88" s="156"/>
      <c r="BA88" s="147"/>
      <c r="BC88" s="146"/>
      <c r="BD88" s="146"/>
      <c r="BE88" s="146"/>
      <c r="BF88" s="144" t="s">
        <v>39</v>
      </c>
      <c r="BG88" s="144">
        <f>'PRINT TARIFF'!$O$309</f>
        <v>0</v>
      </c>
      <c r="BH88" s="144" t="s">
        <v>1220</v>
      </c>
      <c r="BI88" s="144">
        <f t="shared" si="37"/>
        <v>0</v>
      </c>
      <c r="BJ88" s="146"/>
      <c r="BK88" s="146" t="s">
        <v>2260</v>
      </c>
      <c r="BL88" s="146">
        <f t="shared" si="38"/>
        <v>46204</v>
      </c>
      <c r="BM88" s="146">
        <f t="shared" si="39"/>
        <v>46217</v>
      </c>
      <c r="BN88" s="146" t="s">
        <v>39</v>
      </c>
      <c r="BO88" s="144">
        <f>'PRINT TARIFF'!$T$309</f>
        <v>7</v>
      </c>
      <c r="BP88" s="146" t="s">
        <v>1220</v>
      </c>
      <c r="BQ88" s="144">
        <f t="shared" si="40"/>
        <v>7</v>
      </c>
      <c r="BR88" s="146"/>
      <c r="BS88" s="146" t="s">
        <v>2258</v>
      </c>
      <c r="BT88" s="146">
        <f t="shared" si="41"/>
        <v>46204</v>
      </c>
      <c r="BU88" s="146">
        <f t="shared" si="42"/>
        <v>46217</v>
      </c>
      <c r="BV88" s="146" t="s">
        <v>39</v>
      </c>
      <c r="BW88" s="155">
        <f>'PRINT TARIFF'!Q$309</f>
        <v>20</v>
      </c>
      <c r="BX88" s="144" t="s">
        <v>1220</v>
      </c>
      <c r="BY88" s="144">
        <f t="shared" si="28"/>
        <v>20</v>
      </c>
      <c r="BZ88" s="146"/>
      <c r="CA88" s="146"/>
      <c r="CB88" s="146">
        <f t="shared" si="29"/>
        <v>46204</v>
      </c>
      <c r="CC88" s="146">
        <f t="shared" si="30"/>
        <v>46217</v>
      </c>
      <c r="CD88" s="144" t="s">
        <v>39</v>
      </c>
      <c r="CE88" s="155">
        <f>'PRINT TARIFF'!P$309</f>
        <v>0</v>
      </c>
      <c r="CF88" s="144" t="s">
        <v>1220</v>
      </c>
      <c r="CG88" s="147">
        <f t="shared" si="22"/>
        <v>0</v>
      </c>
      <c r="CJ88" s="146">
        <f t="shared" si="23"/>
        <v>46204</v>
      </c>
      <c r="CK88" s="146">
        <f t="shared" si="24"/>
        <v>46217</v>
      </c>
      <c r="CR88" s="146"/>
      <c r="CS88" s="146"/>
      <c r="HB88" s="146" t="s">
        <v>39</v>
      </c>
      <c r="HC88" s="155">
        <f>'PRINT TARIFF'!S$309</f>
        <v>0</v>
      </c>
      <c r="HD88" s="144" t="s">
        <v>1220</v>
      </c>
      <c r="HE88" s="147">
        <f t="shared" si="31"/>
        <v>0</v>
      </c>
      <c r="HG88" s="146" t="s">
        <v>2041</v>
      </c>
      <c r="HH88" s="146">
        <f t="shared" si="32"/>
        <v>46204</v>
      </c>
      <c r="HI88" s="146">
        <f t="shared" si="33"/>
        <v>46217</v>
      </c>
      <c r="IR88" s="154"/>
      <c r="IS88" s="154"/>
      <c r="NI88" s="154" t="s">
        <v>39</v>
      </c>
      <c r="NJ88" s="156">
        <f>'PRINT TARIFF'!R$309</f>
        <v>0</v>
      </c>
      <c r="NK88" s="154" t="s">
        <v>1220</v>
      </c>
      <c r="NL88" s="156">
        <f t="shared" si="25"/>
        <v>0</v>
      </c>
      <c r="NO88" s="154">
        <f t="shared" si="26"/>
        <v>46204</v>
      </c>
      <c r="NP88" s="154">
        <f t="shared" si="27"/>
        <v>46217</v>
      </c>
    </row>
    <row r="89" spans="1:380" x14ac:dyDescent="0.2">
      <c r="A89" s="144">
        <v>310</v>
      </c>
      <c r="B89" s="144" t="s">
        <v>1403</v>
      </c>
      <c r="C89" s="144" t="s">
        <v>1221</v>
      </c>
      <c r="E89" s="144" t="s">
        <v>266</v>
      </c>
      <c r="F89" s="144" t="s">
        <v>266</v>
      </c>
      <c r="J89" s="144" t="s">
        <v>1219</v>
      </c>
      <c r="K89" s="144" t="s">
        <v>239</v>
      </c>
      <c r="L89" s="144" t="s">
        <v>239</v>
      </c>
      <c r="M89" s="144" t="s">
        <v>239</v>
      </c>
      <c r="N89" s="144" t="s">
        <v>1219</v>
      </c>
      <c r="O89" s="145">
        <f>'PRINT TARIFF'!N$310</f>
        <v>18</v>
      </c>
      <c r="AF89" s="144" t="s">
        <v>39</v>
      </c>
      <c r="AG89" s="155">
        <f>'PRINT TARIFF'!I$310</f>
        <v>26</v>
      </c>
      <c r="AH89" s="144" t="s">
        <v>1220</v>
      </c>
      <c r="AI89" s="144">
        <v>0</v>
      </c>
      <c r="AJ89" s="144">
        <v>0</v>
      </c>
      <c r="AK89" s="155">
        <f>'PRINT TARIFF'!K$310</f>
        <v>26</v>
      </c>
      <c r="AL89" s="144">
        <v>0</v>
      </c>
      <c r="AM89" s="144">
        <v>0</v>
      </c>
      <c r="AN89" s="146">
        <f>'PRINT TARIFF'!AF123</f>
        <v>46204</v>
      </c>
      <c r="AO89" s="146">
        <f>'PRINT TARIFF'!AG123</f>
        <v>46217</v>
      </c>
      <c r="AP89" s="146" t="s">
        <v>39</v>
      </c>
      <c r="AQ89" s="155">
        <f>'PRINT TARIFF'!U$310</f>
        <v>0</v>
      </c>
      <c r="AR89" s="144" t="s">
        <v>2263</v>
      </c>
      <c r="AS89" s="155">
        <f t="shared" si="34"/>
        <v>0</v>
      </c>
      <c r="AT89" s="146"/>
      <c r="AU89" s="146" t="s">
        <v>2262</v>
      </c>
      <c r="AV89" s="146">
        <f t="shared" si="35"/>
        <v>46204</v>
      </c>
      <c r="AW89" s="146">
        <f t="shared" si="36"/>
        <v>46217</v>
      </c>
      <c r="AX89" s="146"/>
      <c r="AY89" s="156"/>
      <c r="BA89" s="147"/>
      <c r="BC89" s="146"/>
      <c r="BD89" s="146"/>
      <c r="BE89" s="146"/>
      <c r="BF89" s="144" t="s">
        <v>39</v>
      </c>
      <c r="BG89" s="144">
        <f>'PRINT TARIFF'!$O$310</f>
        <v>0</v>
      </c>
      <c r="BH89" s="144" t="s">
        <v>1220</v>
      </c>
      <c r="BI89" s="144">
        <f t="shared" si="37"/>
        <v>0</v>
      </c>
      <c r="BJ89" s="146"/>
      <c r="BK89" s="146" t="s">
        <v>2260</v>
      </c>
      <c r="BL89" s="146">
        <f t="shared" si="38"/>
        <v>46204</v>
      </c>
      <c r="BM89" s="146">
        <f t="shared" si="39"/>
        <v>46217</v>
      </c>
      <c r="BN89" s="146" t="s">
        <v>39</v>
      </c>
      <c r="BO89" s="144">
        <f>'PRINT TARIFF'!$T$310</f>
        <v>7</v>
      </c>
      <c r="BP89" s="146" t="s">
        <v>1220</v>
      </c>
      <c r="BQ89" s="144">
        <f t="shared" si="40"/>
        <v>7</v>
      </c>
      <c r="BR89" s="146"/>
      <c r="BS89" s="146" t="s">
        <v>2258</v>
      </c>
      <c r="BT89" s="146">
        <f t="shared" si="41"/>
        <v>46204</v>
      </c>
      <c r="BU89" s="146">
        <f t="shared" si="42"/>
        <v>46217</v>
      </c>
      <c r="BV89" s="146" t="s">
        <v>39</v>
      </c>
      <c r="BW89" s="155">
        <f>'PRINT TARIFF'!Q$310</f>
        <v>20</v>
      </c>
      <c r="BX89" s="144" t="s">
        <v>1220</v>
      </c>
      <c r="BY89" s="144">
        <f t="shared" si="28"/>
        <v>20</v>
      </c>
      <c r="BZ89" s="146"/>
      <c r="CA89" s="146"/>
      <c r="CB89" s="146">
        <f t="shared" si="29"/>
        <v>46204</v>
      </c>
      <c r="CC89" s="146">
        <f t="shared" si="30"/>
        <v>46217</v>
      </c>
      <c r="CD89" s="144" t="s">
        <v>39</v>
      </c>
      <c r="CE89" s="155">
        <f>'PRINT TARIFF'!P$310</f>
        <v>0</v>
      </c>
      <c r="CF89" s="144" t="s">
        <v>1220</v>
      </c>
      <c r="CG89" s="147">
        <f t="shared" si="22"/>
        <v>0</v>
      </c>
      <c r="CJ89" s="146">
        <f t="shared" si="23"/>
        <v>46204</v>
      </c>
      <c r="CK89" s="146">
        <f t="shared" si="24"/>
        <v>46217</v>
      </c>
      <c r="CR89" s="146"/>
      <c r="CS89" s="146"/>
      <c r="HB89" s="146" t="s">
        <v>39</v>
      </c>
      <c r="HC89" s="155">
        <f>'PRINT TARIFF'!S$310</f>
        <v>0</v>
      </c>
      <c r="HD89" s="144" t="s">
        <v>1220</v>
      </c>
      <c r="HE89" s="147">
        <f t="shared" si="31"/>
        <v>0</v>
      </c>
      <c r="HG89" s="146" t="s">
        <v>2041</v>
      </c>
      <c r="HH89" s="146">
        <f t="shared" si="32"/>
        <v>46204</v>
      </c>
      <c r="HI89" s="146">
        <f t="shared" si="33"/>
        <v>46217</v>
      </c>
      <c r="IR89" s="154"/>
      <c r="IS89" s="154"/>
      <c r="NI89" s="154" t="s">
        <v>39</v>
      </c>
      <c r="NJ89" s="156">
        <f>'PRINT TARIFF'!R$310</f>
        <v>0</v>
      </c>
      <c r="NK89" s="154" t="s">
        <v>1220</v>
      </c>
      <c r="NL89" s="156">
        <f t="shared" si="25"/>
        <v>0</v>
      </c>
      <c r="NO89" s="154">
        <f t="shared" si="26"/>
        <v>46204</v>
      </c>
      <c r="NP89" s="154">
        <f t="shared" si="27"/>
        <v>46217</v>
      </c>
    </row>
    <row r="90" spans="1:380" x14ac:dyDescent="0.2">
      <c r="A90" s="144">
        <v>311</v>
      </c>
      <c r="B90" s="144" t="s">
        <v>1403</v>
      </c>
      <c r="C90" s="144" t="s">
        <v>1221</v>
      </c>
      <c r="E90" s="144" t="s">
        <v>267</v>
      </c>
      <c r="F90" s="144" t="s">
        <v>267</v>
      </c>
      <c r="G90" s="144" t="s">
        <v>291</v>
      </c>
      <c r="J90" s="144" t="s">
        <v>1219</v>
      </c>
      <c r="K90" s="144" t="s">
        <v>235</v>
      </c>
      <c r="L90" s="144" t="s">
        <v>235</v>
      </c>
      <c r="M90" s="144" t="s">
        <v>235</v>
      </c>
      <c r="N90" s="144" t="s">
        <v>1219</v>
      </c>
      <c r="O90" s="145">
        <f>'PRINT TARIFF'!N$311</f>
        <v>38</v>
      </c>
      <c r="AF90" s="144" t="s">
        <v>39</v>
      </c>
      <c r="AG90" s="155">
        <f>'PRINT TARIFF'!I$311</f>
        <v>50</v>
      </c>
      <c r="AH90" s="144" t="s">
        <v>1220</v>
      </c>
      <c r="AI90" s="144">
        <v>0</v>
      </c>
      <c r="AJ90" s="144">
        <v>0</v>
      </c>
      <c r="AK90" s="155">
        <f>'PRINT TARIFF'!K$311</f>
        <v>50</v>
      </c>
      <c r="AL90" s="144">
        <v>0</v>
      </c>
      <c r="AM90" s="144">
        <v>0</v>
      </c>
      <c r="AN90" s="146">
        <f>'PRINT TARIFF'!AF124</f>
        <v>46204</v>
      </c>
      <c r="AO90" s="146">
        <f>'PRINT TARIFF'!AG124</f>
        <v>46217</v>
      </c>
      <c r="AP90" s="146" t="s">
        <v>39</v>
      </c>
      <c r="AQ90" s="155">
        <f>'PRINT TARIFF'!U$311</f>
        <v>10</v>
      </c>
      <c r="AR90" s="144" t="s">
        <v>2263</v>
      </c>
      <c r="AS90" s="155">
        <f t="shared" si="34"/>
        <v>10</v>
      </c>
      <c r="AT90" s="146"/>
      <c r="AU90" s="146" t="s">
        <v>2262</v>
      </c>
      <c r="AV90" s="146">
        <f t="shared" si="35"/>
        <v>46204</v>
      </c>
      <c r="AW90" s="146">
        <f t="shared" si="36"/>
        <v>46217</v>
      </c>
      <c r="AX90" s="146"/>
      <c r="AY90" s="156"/>
      <c r="BA90" s="147"/>
      <c r="BC90" s="146"/>
      <c r="BD90" s="146"/>
      <c r="BE90" s="146"/>
      <c r="BF90" s="144" t="s">
        <v>39</v>
      </c>
      <c r="BG90" s="144">
        <f>'PRINT TARIFF'!$O$311</f>
        <v>0</v>
      </c>
      <c r="BH90" s="144" t="s">
        <v>1220</v>
      </c>
      <c r="BI90" s="144">
        <f t="shared" si="37"/>
        <v>0</v>
      </c>
      <c r="BJ90" s="146"/>
      <c r="BK90" s="146" t="s">
        <v>2260</v>
      </c>
      <c r="BL90" s="146">
        <f t="shared" si="38"/>
        <v>46204</v>
      </c>
      <c r="BM90" s="146">
        <f t="shared" si="39"/>
        <v>46217</v>
      </c>
      <c r="BN90" s="146" t="s">
        <v>39</v>
      </c>
      <c r="BO90" s="144">
        <f>'PRINT TARIFF'!$T$311</f>
        <v>7</v>
      </c>
      <c r="BP90" s="146" t="s">
        <v>1220</v>
      </c>
      <c r="BQ90" s="144">
        <f t="shared" si="40"/>
        <v>7</v>
      </c>
      <c r="BR90" s="146"/>
      <c r="BS90" s="146" t="s">
        <v>2258</v>
      </c>
      <c r="BT90" s="146">
        <f t="shared" si="41"/>
        <v>46204</v>
      </c>
      <c r="BU90" s="146">
        <f t="shared" si="42"/>
        <v>46217</v>
      </c>
      <c r="BV90" s="146" t="s">
        <v>39</v>
      </c>
      <c r="BW90" s="155">
        <f>'PRINT TARIFF'!$Q$311</f>
        <v>20</v>
      </c>
      <c r="BX90" s="144" t="s">
        <v>1220</v>
      </c>
      <c r="BY90" s="144">
        <f t="shared" si="28"/>
        <v>20</v>
      </c>
      <c r="BZ90" s="146"/>
      <c r="CA90" s="146"/>
      <c r="CB90" s="146">
        <f t="shared" si="29"/>
        <v>46204</v>
      </c>
      <c r="CC90" s="146">
        <f t="shared" si="30"/>
        <v>46217</v>
      </c>
      <c r="CD90" s="144" t="s">
        <v>39</v>
      </c>
      <c r="CE90" s="155">
        <f>'PRINT TARIFF'!P$311</f>
        <v>0</v>
      </c>
      <c r="CF90" s="144" t="s">
        <v>1220</v>
      </c>
      <c r="CG90" s="147">
        <f t="shared" si="22"/>
        <v>0</v>
      </c>
      <c r="CJ90" s="146">
        <f t="shared" si="23"/>
        <v>46204</v>
      </c>
      <c r="CK90" s="146">
        <f t="shared" si="24"/>
        <v>46217</v>
      </c>
      <c r="CR90" s="146"/>
      <c r="CS90" s="146"/>
      <c r="HB90" s="146" t="s">
        <v>39</v>
      </c>
      <c r="HC90" s="155">
        <f>'PRINT TARIFF'!S$311</f>
        <v>0</v>
      </c>
      <c r="HD90" s="144" t="s">
        <v>1220</v>
      </c>
      <c r="HE90" s="147">
        <f t="shared" si="31"/>
        <v>0</v>
      </c>
      <c r="HG90" s="146" t="s">
        <v>2041</v>
      </c>
      <c r="HH90" s="146">
        <f t="shared" si="32"/>
        <v>46204</v>
      </c>
      <c r="HI90" s="146">
        <f t="shared" si="33"/>
        <v>46217</v>
      </c>
      <c r="IR90" s="154"/>
      <c r="IS90" s="154"/>
      <c r="NI90" s="154" t="s">
        <v>39</v>
      </c>
      <c r="NJ90" s="156">
        <f>'PRINT TARIFF'!R$311</f>
        <v>0</v>
      </c>
      <c r="NK90" s="154" t="s">
        <v>1220</v>
      </c>
      <c r="NL90" s="156">
        <f t="shared" si="25"/>
        <v>0</v>
      </c>
      <c r="NO90" s="154">
        <f t="shared" si="26"/>
        <v>46204</v>
      </c>
      <c r="NP90" s="154">
        <f t="shared" si="27"/>
        <v>46217</v>
      </c>
    </row>
    <row r="91" spans="1:380" x14ac:dyDescent="0.2">
      <c r="A91" s="144">
        <v>312</v>
      </c>
      <c r="B91" s="144" t="s">
        <v>1403</v>
      </c>
      <c r="C91" s="144" t="s">
        <v>1221</v>
      </c>
      <c r="E91" s="144" t="s">
        <v>267</v>
      </c>
      <c r="F91" s="144" t="s">
        <v>267</v>
      </c>
      <c r="G91" s="144" t="s">
        <v>291</v>
      </c>
      <c r="J91" s="144" t="s">
        <v>1219</v>
      </c>
      <c r="K91" s="144" t="s">
        <v>236</v>
      </c>
      <c r="L91" s="144" t="s">
        <v>236</v>
      </c>
      <c r="M91" s="144" t="s">
        <v>236</v>
      </c>
      <c r="N91" s="144" t="s">
        <v>1219</v>
      </c>
      <c r="O91" s="145">
        <f>'PRINT TARIFF'!N$312</f>
        <v>23</v>
      </c>
      <c r="AF91" s="144" t="s">
        <v>39</v>
      </c>
      <c r="AG91" s="155">
        <f>'PRINT TARIFF'!I$312</f>
        <v>50</v>
      </c>
      <c r="AH91" s="144" t="s">
        <v>1220</v>
      </c>
      <c r="AI91" s="144">
        <v>0</v>
      </c>
      <c r="AJ91" s="144">
        <v>0</v>
      </c>
      <c r="AK91" s="155">
        <f>'PRINT TARIFF'!K$312</f>
        <v>50</v>
      </c>
      <c r="AL91" s="144">
        <v>0</v>
      </c>
      <c r="AM91" s="144">
        <v>0</v>
      </c>
      <c r="AN91" s="146">
        <f>'PRINT TARIFF'!AF125</f>
        <v>46204</v>
      </c>
      <c r="AO91" s="146">
        <f>'PRINT TARIFF'!AG125</f>
        <v>46217</v>
      </c>
      <c r="AP91" s="146" t="s">
        <v>39</v>
      </c>
      <c r="AQ91" s="155">
        <f>'PRINT TARIFF'!U$312</f>
        <v>10</v>
      </c>
      <c r="AR91" s="144" t="s">
        <v>2263</v>
      </c>
      <c r="AS91" s="155">
        <f t="shared" si="34"/>
        <v>10</v>
      </c>
      <c r="AT91" s="146"/>
      <c r="AU91" s="146" t="s">
        <v>2262</v>
      </c>
      <c r="AV91" s="146">
        <f t="shared" si="35"/>
        <v>46204</v>
      </c>
      <c r="AW91" s="146">
        <f t="shared" si="36"/>
        <v>46217</v>
      </c>
      <c r="AX91" s="146"/>
      <c r="AY91" s="156"/>
      <c r="BA91" s="147"/>
      <c r="BC91" s="146"/>
      <c r="BD91" s="146"/>
      <c r="BE91" s="146"/>
      <c r="BF91" s="144" t="s">
        <v>39</v>
      </c>
      <c r="BG91" s="144">
        <f>'PRINT TARIFF'!$O$312</f>
        <v>0</v>
      </c>
      <c r="BH91" s="144" t="s">
        <v>1220</v>
      </c>
      <c r="BI91" s="144">
        <f t="shared" si="37"/>
        <v>0</v>
      </c>
      <c r="BJ91" s="146"/>
      <c r="BK91" s="146" t="s">
        <v>2260</v>
      </c>
      <c r="BL91" s="146">
        <f t="shared" si="38"/>
        <v>46204</v>
      </c>
      <c r="BM91" s="146">
        <f t="shared" si="39"/>
        <v>46217</v>
      </c>
      <c r="BN91" s="146" t="s">
        <v>39</v>
      </c>
      <c r="BO91" s="144">
        <f>'PRINT TARIFF'!$T$312</f>
        <v>7</v>
      </c>
      <c r="BP91" s="146" t="s">
        <v>1220</v>
      </c>
      <c r="BQ91" s="144">
        <f t="shared" si="40"/>
        <v>7</v>
      </c>
      <c r="BR91" s="146"/>
      <c r="BS91" s="146" t="s">
        <v>2258</v>
      </c>
      <c r="BT91" s="146">
        <f t="shared" si="41"/>
        <v>46204</v>
      </c>
      <c r="BU91" s="146">
        <f t="shared" si="42"/>
        <v>46217</v>
      </c>
      <c r="BV91" s="146" t="s">
        <v>39</v>
      </c>
      <c r="BW91" s="155">
        <f>'PRINT TARIFF'!Q$312</f>
        <v>20</v>
      </c>
      <c r="BX91" s="144" t="s">
        <v>1220</v>
      </c>
      <c r="BY91" s="144">
        <f t="shared" si="28"/>
        <v>20</v>
      </c>
      <c r="BZ91" s="146"/>
      <c r="CA91" s="146"/>
      <c r="CB91" s="146">
        <f t="shared" si="29"/>
        <v>46204</v>
      </c>
      <c r="CC91" s="146">
        <f t="shared" si="30"/>
        <v>46217</v>
      </c>
      <c r="CD91" s="144" t="s">
        <v>39</v>
      </c>
      <c r="CE91" s="155">
        <f>'PRINT TARIFF'!P$312</f>
        <v>0</v>
      </c>
      <c r="CF91" s="144" t="s">
        <v>1220</v>
      </c>
      <c r="CG91" s="147">
        <f t="shared" si="22"/>
        <v>0</v>
      </c>
      <c r="CJ91" s="146">
        <f t="shared" si="23"/>
        <v>46204</v>
      </c>
      <c r="CK91" s="146">
        <f t="shared" si="24"/>
        <v>46217</v>
      </c>
      <c r="CR91" s="146"/>
      <c r="CS91" s="146"/>
      <c r="HB91" s="146" t="s">
        <v>39</v>
      </c>
      <c r="HC91" s="155">
        <f>'PRINT TARIFF'!S$312</f>
        <v>0</v>
      </c>
      <c r="HD91" s="144" t="s">
        <v>1220</v>
      </c>
      <c r="HE91" s="147">
        <f t="shared" si="31"/>
        <v>0</v>
      </c>
      <c r="HG91" s="146" t="s">
        <v>2041</v>
      </c>
      <c r="HH91" s="146">
        <f t="shared" si="32"/>
        <v>46204</v>
      </c>
      <c r="HI91" s="146">
        <f t="shared" si="33"/>
        <v>46217</v>
      </c>
      <c r="IR91" s="154"/>
      <c r="IS91" s="154"/>
      <c r="NI91" s="154" t="s">
        <v>39</v>
      </c>
      <c r="NJ91" s="156">
        <f>'PRINT TARIFF'!R$312</f>
        <v>0</v>
      </c>
      <c r="NK91" s="154" t="s">
        <v>1220</v>
      </c>
      <c r="NL91" s="156">
        <f t="shared" si="25"/>
        <v>0</v>
      </c>
      <c r="NO91" s="154">
        <f t="shared" si="26"/>
        <v>46204</v>
      </c>
      <c r="NP91" s="154">
        <f t="shared" si="27"/>
        <v>46217</v>
      </c>
    </row>
    <row r="92" spans="1:380" x14ac:dyDescent="0.2">
      <c r="A92" s="144">
        <v>313</v>
      </c>
      <c r="B92" s="144" t="s">
        <v>1403</v>
      </c>
      <c r="C92" s="144" t="s">
        <v>1221</v>
      </c>
      <c r="E92" s="144" t="s">
        <v>267</v>
      </c>
      <c r="F92" s="144" t="s">
        <v>267</v>
      </c>
      <c r="G92" s="144" t="s">
        <v>291</v>
      </c>
      <c r="J92" s="144" t="s">
        <v>1219</v>
      </c>
      <c r="K92" s="144" t="s">
        <v>237</v>
      </c>
      <c r="L92" s="144" t="s">
        <v>237</v>
      </c>
      <c r="M92" s="144" t="s">
        <v>237</v>
      </c>
      <c r="N92" s="144" t="s">
        <v>1219</v>
      </c>
      <c r="O92" s="145">
        <f>'PRINT TARIFF'!N$313</f>
        <v>20</v>
      </c>
      <c r="AF92" s="144" t="s">
        <v>39</v>
      </c>
      <c r="AG92" s="155">
        <f>'PRINT TARIFF'!I$313</f>
        <v>50</v>
      </c>
      <c r="AH92" s="144" t="s">
        <v>1220</v>
      </c>
      <c r="AI92" s="144">
        <v>0</v>
      </c>
      <c r="AJ92" s="144">
        <v>0</v>
      </c>
      <c r="AK92" s="155">
        <f>'PRINT TARIFF'!K$313</f>
        <v>50</v>
      </c>
      <c r="AL92" s="144">
        <v>0</v>
      </c>
      <c r="AM92" s="144">
        <v>0</v>
      </c>
      <c r="AN92" s="146">
        <f>'PRINT TARIFF'!AF126</f>
        <v>46204</v>
      </c>
      <c r="AO92" s="146">
        <f>'PRINT TARIFF'!AG126</f>
        <v>46217</v>
      </c>
      <c r="AP92" s="146" t="s">
        <v>39</v>
      </c>
      <c r="AQ92" s="155">
        <f>'PRINT TARIFF'!U$313</f>
        <v>10</v>
      </c>
      <c r="AR92" s="144" t="s">
        <v>2263</v>
      </c>
      <c r="AS92" s="155">
        <f t="shared" si="34"/>
        <v>10</v>
      </c>
      <c r="AT92" s="146"/>
      <c r="AU92" s="146" t="s">
        <v>2262</v>
      </c>
      <c r="AV92" s="146">
        <f t="shared" si="35"/>
        <v>46204</v>
      </c>
      <c r="AW92" s="146">
        <f t="shared" si="36"/>
        <v>46217</v>
      </c>
      <c r="AX92" s="146"/>
      <c r="AY92" s="156"/>
      <c r="BA92" s="147"/>
      <c r="BC92" s="146"/>
      <c r="BD92" s="146"/>
      <c r="BE92" s="146"/>
      <c r="BF92" s="144" t="s">
        <v>39</v>
      </c>
      <c r="BG92" s="144">
        <f>'PRINT TARIFF'!$O$313</f>
        <v>0</v>
      </c>
      <c r="BH92" s="144" t="s">
        <v>1220</v>
      </c>
      <c r="BI92" s="144">
        <f t="shared" si="37"/>
        <v>0</v>
      </c>
      <c r="BJ92" s="146"/>
      <c r="BK92" s="146" t="s">
        <v>2260</v>
      </c>
      <c r="BL92" s="146">
        <f t="shared" si="38"/>
        <v>46204</v>
      </c>
      <c r="BM92" s="146">
        <f t="shared" si="39"/>
        <v>46217</v>
      </c>
      <c r="BN92" s="146" t="s">
        <v>39</v>
      </c>
      <c r="BO92" s="144">
        <f>'PRINT TARIFF'!$T$313</f>
        <v>7</v>
      </c>
      <c r="BP92" s="146" t="s">
        <v>1220</v>
      </c>
      <c r="BQ92" s="144">
        <f t="shared" si="40"/>
        <v>7</v>
      </c>
      <c r="BR92" s="146"/>
      <c r="BS92" s="146" t="s">
        <v>2258</v>
      </c>
      <c r="BT92" s="146">
        <f t="shared" si="41"/>
        <v>46204</v>
      </c>
      <c r="BU92" s="146">
        <f t="shared" si="42"/>
        <v>46217</v>
      </c>
      <c r="BV92" s="146" t="s">
        <v>39</v>
      </c>
      <c r="BW92" s="155">
        <f>'PRINT TARIFF'!Q$313</f>
        <v>20</v>
      </c>
      <c r="BX92" s="144" t="s">
        <v>1220</v>
      </c>
      <c r="BY92" s="144">
        <f t="shared" si="28"/>
        <v>20</v>
      </c>
      <c r="BZ92" s="146"/>
      <c r="CA92" s="146"/>
      <c r="CB92" s="146">
        <f t="shared" si="29"/>
        <v>46204</v>
      </c>
      <c r="CC92" s="146">
        <f t="shared" si="30"/>
        <v>46217</v>
      </c>
      <c r="CD92" s="144" t="s">
        <v>39</v>
      </c>
      <c r="CE92" s="155">
        <f>'PRINT TARIFF'!P$313</f>
        <v>0</v>
      </c>
      <c r="CF92" s="144" t="s">
        <v>1220</v>
      </c>
      <c r="CG92" s="147">
        <f t="shared" si="22"/>
        <v>0</v>
      </c>
      <c r="CJ92" s="146">
        <f t="shared" si="23"/>
        <v>46204</v>
      </c>
      <c r="CK92" s="146">
        <f t="shared" si="24"/>
        <v>46217</v>
      </c>
      <c r="CR92" s="146"/>
      <c r="CS92" s="146"/>
      <c r="HB92" s="146" t="s">
        <v>39</v>
      </c>
      <c r="HC92" s="155">
        <f>'PRINT TARIFF'!S$313</f>
        <v>0</v>
      </c>
      <c r="HD92" s="144" t="s">
        <v>1220</v>
      </c>
      <c r="HE92" s="147">
        <f t="shared" si="31"/>
        <v>0</v>
      </c>
      <c r="HG92" s="146" t="s">
        <v>2041</v>
      </c>
      <c r="HH92" s="146">
        <f t="shared" si="32"/>
        <v>46204</v>
      </c>
      <c r="HI92" s="146">
        <f t="shared" si="33"/>
        <v>46217</v>
      </c>
      <c r="IR92" s="154"/>
      <c r="IS92" s="154"/>
      <c r="NI92" s="154" t="s">
        <v>39</v>
      </c>
      <c r="NJ92" s="156">
        <f>'PRINT TARIFF'!R$313</f>
        <v>0</v>
      </c>
      <c r="NK92" s="154" t="s">
        <v>1220</v>
      </c>
      <c r="NL92" s="156">
        <f t="shared" si="25"/>
        <v>0</v>
      </c>
      <c r="NO92" s="154">
        <f t="shared" si="26"/>
        <v>46204</v>
      </c>
      <c r="NP92" s="154">
        <f t="shared" si="27"/>
        <v>46217</v>
      </c>
    </row>
    <row r="93" spans="1:380" x14ac:dyDescent="0.2">
      <c r="A93" s="144">
        <v>314</v>
      </c>
      <c r="B93" s="144" t="s">
        <v>1403</v>
      </c>
      <c r="C93" s="144" t="s">
        <v>1221</v>
      </c>
      <c r="E93" s="144" t="s">
        <v>267</v>
      </c>
      <c r="F93" s="144" t="s">
        <v>267</v>
      </c>
      <c r="G93" s="144" t="s">
        <v>291</v>
      </c>
      <c r="J93" s="144" t="s">
        <v>1219</v>
      </c>
      <c r="K93" s="144" t="s">
        <v>238</v>
      </c>
      <c r="L93" s="144" t="s">
        <v>238</v>
      </c>
      <c r="M93" s="144" t="s">
        <v>238</v>
      </c>
      <c r="N93" s="144" t="s">
        <v>1219</v>
      </c>
      <c r="O93" s="145">
        <f>'PRINT TARIFF'!N$314</f>
        <v>23</v>
      </c>
      <c r="AF93" s="144" t="s">
        <v>39</v>
      </c>
      <c r="AG93" s="155">
        <f>'PRINT TARIFF'!I$314</f>
        <v>50</v>
      </c>
      <c r="AH93" s="144" t="s">
        <v>1220</v>
      </c>
      <c r="AI93" s="144">
        <v>0</v>
      </c>
      <c r="AJ93" s="144">
        <v>0</v>
      </c>
      <c r="AK93" s="155">
        <f>'PRINT TARIFF'!K$314</f>
        <v>50</v>
      </c>
      <c r="AL93" s="144">
        <v>0</v>
      </c>
      <c r="AM93" s="144">
        <v>0</v>
      </c>
      <c r="AN93" s="146">
        <f>'PRINT TARIFF'!AF127</f>
        <v>46204</v>
      </c>
      <c r="AO93" s="146">
        <f>'PRINT TARIFF'!AG127</f>
        <v>46217</v>
      </c>
      <c r="AP93" s="146" t="s">
        <v>39</v>
      </c>
      <c r="AQ93" s="155">
        <f>'PRINT TARIFF'!U$314</f>
        <v>10</v>
      </c>
      <c r="AR93" s="144" t="s">
        <v>2263</v>
      </c>
      <c r="AS93" s="155">
        <f t="shared" si="34"/>
        <v>10</v>
      </c>
      <c r="AT93" s="146"/>
      <c r="AU93" s="146" t="s">
        <v>2262</v>
      </c>
      <c r="AV93" s="146">
        <f t="shared" si="35"/>
        <v>46204</v>
      </c>
      <c r="AW93" s="146">
        <f t="shared" si="36"/>
        <v>46217</v>
      </c>
      <c r="AX93" s="146"/>
      <c r="AY93" s="156"/>
      <c r="BA93" s="147"/>
      <c r="BC93" s="146"/>
      <c r="BD93" s="146"/>
      <c r="BE93" s="146"/>
      <c r="BF93" s="144" t="s">
        <v>39</v>
      </c>
      <c r="BG93" s="144">
        <f>'PRINT TARIFF'!$O$314</f>
        <v>0</v>
      </c>
      <c r="BH93" s="144" t="s">
        <v>1220</v>
      </c>
      <c r="BI93" s="144">
        <f t="shared" si="37"/>
        <v>0</v>
      </c>
      <c r="BJ93" s="146"/>
      <c r="BK93" s="146" t="s">
        <v>2260</v>
      </c>
      <c r="BL93" s="146">
        <f t="shared" si="38"/>
        <v>46204</v>
      </c>
      <c r="BM93" s="146">
        <f t="shared" si="39"/>
        <v>46217</v>
      </c>
      <c r="BN93" s="146" t="s">
        <v>39</v>
      </c>
      <c r="BO93" s="144">
        <f>'PRINT TARIFF'!$T$314</f>
        <v>7</v>
      </c>
      <c r="BP93" s="146" t="s">
        <v>1220</v>
      </c>
      <c r="BQ93" s="144">
        <f t="shared" si="40"/>
        <v>7</v>
      </c>
      <c r="BR93" s="146"/>
      <c r="BS93" s="146" t="s">
        <v>2258</v>
      </c>
      <c r="BT93" s="146">
        <f t="shared" si="41"/>
        <v>46204</v>
      </c>
      <c r="BU93" s="146">
        <f t="shared" si="42"/>
        <v>46217</v>
      </c>
      <c r="BV93" s="146" t="s">
        <v>39</v>
      </c>
      <c r="BW93" s="155">
        <f>'PRINT TARIFF'!$Q$314</f>
        <v>20</v>
      </c>
      <c r="BX93" s="144" t="s">
        <v>1220</v>
      </c>
      <c r="BY93" s="144">
        <f t="shared" si="28"/>
        <v>20</v>
      </c>
      <c r="BZ93" s="146"/>
      <c r="CA93" s="146"/>
      <c r="CB93" s="146">
        <f t="shared" si="29"/>
        <v>46204</v>
      </c>
      <c r="CC93" s="146">
        <f t="shared" si="30"/>
        <v>46217</v>
      </c>
      <c r="CD93" s="144" t="s">
        <v>39</v>
      </c>
      <c r="CE93" s="155">
        <f>'PRINT TARIFF'!P$314</f>
        <v>0</v>
      </c>
      <c r="CF93" s="144" t="s">
        <v>1220</v>
      </c>
      <c r="CG93" s="147">
        <f t="shared" si="22"/>
        <v>0</v>
      </c>
      <c r="CJ93" s="146">
        <f t="shared" si="23"/>
        <v>46204</v>
      </c>
      <c r="CK93" s="146">
        <f t="shared" si="24"/>
        <v>46217</v>
      </c>
      <c r="CR93" s="146"/>
      <c r="CS93" s="146"/>
      <c r="HB93" s="146" t="s">
        <v>39</v>
      </c>
      <c r="HC93" s="155">
        <f>'PRINT TARIFF'!S$314</f>
        <v>0</v>
      </c>
      <c r="HD93" s="144" t="s">
        <v>1220</v>
      </c>
      <c r="HE93" s="147">
        <f t="shared" si="31"/>
        <v>0</v>
      </c>
      <c r="HG93" s="146" t="s">
        <v>2041</v>
      </c>
      <c r="HH93" s="146">
        <f t="shared" si="32"/>
        <v>46204</v>
      </c>
      <c r="HI93" s="146">
        <f t="shared" si="33"/>
        <v>46217</v>
      </c>
      <c r="IR93" s="154"/>
      <c r="IS93" s="154"/>
      <c r="NI93" s="154" t="s">
        <v>39</v>
      </c>
      <c r="NJ93" s="156">
        <f>'PRINT TARIFF'!R$314</f>
        <v>0</v>
      </c>
      <c r="NK93" s="154" t="s">
        <v>1220</v>
      </c>
      <c r="NL93" s="156">
        <f t="shared" si="25"/>
        <v>0</v>
      </c>
      <c r="NO93" s="154">
        <f t="shared" si="26"/>
        <v>46204</v>
      </c>
      <c r="NP93" s="154">
        <f t="shared" si="27"/>
        <v>46217</v>
      </c>
    </row>
    <row r="94" spans="1:380" x14ac:dyDescent="0.2">
      <c r="A94" s="144">
        <v>315</v>
      </c>
      <c r="B94" s="144" t="s">
        <v>1403</v>
      </c>
      <c r="C94" s="144" t="s">
        <v>1221</v>
      </c>
      <c r="E94" s="144" t="s">
        <v>267</v>
      </c>
      <c r="F94" s="144" t="s">
        <v>267</v>
      </c>
      <c r="G94" s="144" t="s">
        <v>291</v>
      </c>
      <c r="J94" s="144" t="s">
        <v>1219</v>
      </c>
      <c r="K94" s="144" t="s">
        <v>239</v>
      </c>
      <c r="L94" s="144" t="s">
        <v>239</v>
      </c>
      <c r="M94" s="144" t="s">
        <v>239</v>
      </c>
      <c r="N94" s="144" t="s">
        <v>1219</v>
      </c>
      <c r="O94" s="145">
        <f>'PRINT TARIFF'!N$315</f>
        <v>24</v>
      </c>
      <c r="AF94" s="144" t="s">
        <v>39</v>
      </c>
      <c r="AG94" s="155">
        <f>'PRINT TARIFF'!I$315</f>
        <v>50</v>
      </c>
      <c r="AH94" s="144" t="s">
        <v>1220</v>
      </c>
      <c r="AI94" s="144">
        <v>0</v>
      </c>
      <c r="AJ94" s="144">
        <v>0</v>
      </c>
      <c r="AK94" s="155">
        <f>'PRINT TARIFF'!K$315</f>
        <v>50</v>
      </c>
      <c r="AL94" s="144">
        <v>0</v>
      </c>
      <c r="AM94" s="144">
        <v>0</v>
      </c>
      <c r="AN94" s="146">
        <f>'PRINT TARIFF'!AF128</f>
        <v>46204</v>
      </c>
      <c r="AO94" s="146">
        <f>'PRINT TARIFF'!AG128</f>
        <v>46217</v>
      </c>
      <c r="AP94" s="146" t="s">
        <v>39</v>
      </c>
      <c r="AQ94" s="155">
        <f>'PRINT TARIFF'!U$315</f>
        <v>10</v>
      </c>
      <c r="AR94" s="144" t="s">
        <v>2263</v>
      </c>
      <c r="AS94" s="155">
        <f t="shared" si="34"/>
        <v>10</v>
      </c>
      <c r="AT94" s="146"/>
      <c r="AU94" s="146" t="s">
        <v>2262</v>
      </c>
      <c r="AV94" s="146">
        <f t="shared" si="35"/>
        <v>46204</v>
      </c>
      <c r="AW94" s="146">
        <f t="shared" si="36"/>
        <v>46217</v>
      </c>
      <c r="AX94" s="146"/>
      <c r="AY94" s="156"/>
      <c r="BA94" s="147"/>
      <c r="BC94" s="146"/>
      <c r="BD94" s="146"/>
      <c r="BE94" s="146"/>
      <c r="BF94" s="144" t="s">
        <v>39</v>
      </c>
      <c r="BG94" s="144">
        <f>'PRINT TARIFF'!$O$315</f>
        <v>0</v>
      </c>
      <c r="BH94" s="144" t="s">
        <v>1220</v>
      </c>
      <c r="BI94" s="144">
        <f t="shared" si="37"/>
        <v>0</v>
      </c>
      <c r="BJ94" s="146"/>
      <c r="BK94" s="146" t="s">
        <v>2260</v>
      </c>
      <c r="BL94" s="146">
        <f t="shared" si="38"/>
        <v>46204</v>
      </c>
      <c r="BM94" s="146">
        <f t="shared" si="39"/>
        <v>46217</v>
      </c>
      <c r="BN94" s="146" t="s">
        <v>39</v>
      </c>
      <c r="BO94" s="144">
        <f>'PRINT TARIFF'!$T$315</f>
        <v>7</v>
      </c>
      <c r="BP94" s="146" t="s">
        <v>1220</v>
      </c>
      <c r="BQ94" s="144">
        <f t="shared" si="40"/>
        <v>7</v>
      </c>
      <c r="BR94" s="146"/>
      <c r="BS94" s="146" t="s">
        <v>2258</v>
      </c>
      <c r="BT94" s="146">
        <f t="shared" si="41"/>
        <v>46204</v>
      </c>
      <c r="BU94" s="146">
        <f t="shared" si="42"/>
        <v>46217</v>
      </c>
      <c r="BV94" s="146" t="s">
        <v>39</v>
      </c>
      <c r="BW94" s="155">
        <f>'PRINT TARIFF'!Q$315</f>
        <v>20</v>
      </c>
      <c r="BX94" s="144" t="s">
        <v>1220</v>
      </c>
      <c r="BY94" s="144">
        <f t="shared" si="28"/>
        <v>20</v>
      </c>
      <c r="BZ94" s="146"/>
      <c r="CA94" s="146"/>
      <c r="CB94" s="146">
        <f t="shared" si="29"/>
        <v>46204</v>
      </c>
      <c r="CC94" s="146">
        <f t="shared" si="30"/>
        <v>46217</v>
      </c>
      <c r="CD94" s="144" t="s">
        <v>39</v>
      </c>
      <c r="CE94" s="155">
        <f>'PRINT TARIFF'!P$315</f>
        <v>0</v>
      </c>
      <c r="CF94" s="144" t="s">
        <v>1220</v>
      </c>
      <c r="CG94" s="147">
        <f t="shared" si="22"/>
        <v>0</v>
      </c>
      <c r="CJ94" s="146">
        <f t="shared" si="23"/>
        <v>46204</v>
      </c>
      <c r="CK94" s="146">
        <f t="shared" si="24"/>
        <v>46217</v>
      </c>
      <c r="CR94" s="146"/>
      <c r="CS94" s="146"/>
      <c r="HB94" s="146" t="s">
        <v>39</v>
      </c>
      <c r="HC94" s="155">
        <f>'PRINT TARIFF'!S$315</f>
        <v>0</v>
      </c>
      <c r="HD94" s="144" t="s">
        <v>1220</v>
      </c>
      <c r="HE94" s="147">
        <f t="shared" si="31"/>
        <v>0</v>
      </c>
      <c r="HG94" s="146" t="s">
        <v>2041</v>
      </c>
      <c r="HH94" s="146">
        <f t="shared" si="32"/>
        <v>46204</v>
      </c>
      <c r="HI94" s="146">
        <f t="shared" si="33"/>
        <v>46217</v>
      </c>
      <c r="IR94" s="154"/>
      <c r="IS94" s="154"/>
      <c r="NI94" s="154" t="s">
        <v>39</v>
      </c>
      <c r="NJ94" s="156">
        <f>'PRINT TARIFF'!R$315</f>
        <v>0</v>
      </c>
      <c r="NK94" s="154" t="s">
        <v>1220</v>
      </c>
      <c r="NL94" s="156">
        <f t="shared" si="25"/>
        <v>0</v>
      </c>
      <c r="NO94" s="154">
        <f t="shared" si="26"/>
        <v>46204</v>
      </c>
      <c r="NP94" s="154">
        <f t="shared" si="27"/>
        <v>46217</v>
      </c>
    </row>
    <row r="95" spans="1:380" x14ac:dyDescent="0.2">
      <c r="A95" s="144">
        <v>316</v>
      </c>
      <c r="B95" s="144" t="s">
        <v>1403</v>
      </c>
      <c r="C95" s="144" t="s">
        <v>1221</v>
      </c>
      <c r="E95" s="144" t="s">
        <v>268</v>
      </c>
      <c r="F95" s="144" t="s">
        <v>268</v>
      </c>
      <c r="G95" s="144" t="s">
        <v>291</v>
      </c>
      <c r="J95" s="144" t="s">
        <v>1219</v>
      </c>
      <c r="K95" s="144" t="s">
        <v>235</v>
      </c>
      <c r="L95" s="144" t="s">
        <v>235</v>
      </c>
      <c r="M95" s="144" t="s">
        <v>235</v>
      </c>
      <c r="N95" s="144" t="s">
        <v>1219</v>
      </c>
      <c r="O95" s="145">
        <f>'PRINT TARIFF'!N$316</f>
        <v>33</v>
      </c>
      <c r="AF95" s="144" t="s">
        <v>39</v>
      </c>
      <c r="AG95" s="155">
        <f>'PRINT TARIFF'!I$316</f>
        <v>43</v>
      </c>
      <c r="AH95" s="144" t="s">
        <v>1220</v>
      </c>
      <c r="AI95" s="144">
        <v>0</v>
      </c>
      <c r="AJ95" s="144">
        <v>0</v>
      </c>
      <c r="AK95" s="155">
        <f>'PRINT TARIFF'!K$316</f>
        <v>43</v>
      </c>
      <c r="AL95" s="144">
        <v>0</v>
      </c>
      <c r="AM95" s="144">
        <v>0</v>
      </c>
      <c r="AN95" s="146">
        <f>'PRINT TARIFF'!AF129</f>
        <v>46204</v>
      </c>
      <c r="AO95" s="146">
        <f>'PRINT TARIFF'!AG129</f>
        <v>46217</v>
      </c>
      <c r="AP95" s="146" t="s">
        <v>39</v>
      </c>
      <c r="AQ95" s="155">
        <f>'PRINT TARIFF'!U$316</f>
        <v>10</v>
      </c>
      <c r="AR95" s="144" t="s">
        <v>2263</v>
      </c>
      <c r="AS95" s="155">
        <f t="shared" si="34"/>
        <v>10</v>
      </c>
      <c r="AT95" s="146"/>
      <c r="AU95" s="146" t="s">
        <v>2262</v>
      </c>
      <c r="AV95" s="146">
        <f t="shared" si="35"/>
        <v>46204</v>
      </c>
      <c r="AW95" s="146">
        <f t="shared" si="36"/>
        <v>46217</v>
      </c>
      <c r="AX95" s="146"/>
      <c r="AY95" s="156"/>
      <c r="BA95" s="147"/>
      <c r="BC95" s="146"/>
      <c r="BD95" s="146"/>
      <c r="BE95" s="146"/>
      <c r="BF95" s="144" t="s">
        <v>39</v>
      </c>
      <c r="BG95" s="144">
        <f>'PRINT TARIFF'!$O$316</f>
        <v>0</v>
      </c>
      <c r="BH95" s="144" t="s">
        <v>1220</v>
      </c>
      <c r="BI95" s="144">
        <f t="shared" si="37"/>
        <v>0</v>
      </c>
      <c r="BJ95" s="146"/>
      <c r="BK95" s="146" t="s">
        <v>2260</v>
      </c>
      <c r="BL95" s="146">
        <f t="shared" si="38"/>
        <v>46204</v>
      </c>
      <c r="BM95" s="146">
        <f t="shared" si="39"/>
        <v>46217</v>
      </c>
      <c r="BN95" s="146" t="s">
        <v>39</v>
      </c>
      <c r="BO95" s="144">
        <f>'PRINT TARIFF'!$T$316</f>
        <v>8</v>
      </c>
      <c r="BP95" s="146" t="s">
        <v>1220</v>
      </c>
      <c r="BQ95" s="144">
        <f t="shared" si="40"/>
        <v>8</v>
      </c>
      <c r="BR95" s="146"/>
      <c r="BS95" s="146" t="s">
        <v>2258</v>
      </c>
      <c r="BT95" s="146">
        <f t="shared" si="41"/>
        <v>46204</v>
      </c>
      <c r="BU95" s="146">
        <f t="shared" si="42"/>
        <v>46217</v>
      </c>
      <c r="BV95" s="146" t="s">
        <v>39</v>
      </c>
      <c r="BW95" s="155">
        <f>'PRINT TARIFF'!Q$316</f>
        <v>20</v>
      </c>
      <c r="BX95" s="144" t="s">
        <v>1220</v>
      </c>
      <c r="BY95" s="144">
        <f t="shared" si="28"/>
        <v>20</v>
      </c>
      <c r="BZ95" s="146"/>
      <c r="CA95" s="146"/>
      <c r="CB95" s="146">
        <f t="shared" si="29"/>
        <v>46204</v>
      </c>
      <c r="CC95" s="146">
        <f t="shared" si="30"/>
        <v>46217</v>
      </c>
      <c r="CD95" s="144" t="s">
        <v>39</v>
      </c>
      <c r="CE95" s="155">
        <f>'PRINT TARIFF'!P$316</f>
        <v>0</v>
      </c>
      <c r="CF95" s="144" t="s">
        <v>1220</v>
      </c>
      <c r="CG95" s="147">
        <f t="shared" si="22"/>
        <v>0</v>
      </c>
      <c r="CJ95" s="146">
        <f t="shared" si="23"/>
        <v>46204</v>
      </c>
      <c r="CK95" s="146">
        <f t="shared" si="24"/>
        <v>46217</v>
      </c>
      <c r="CR95" s="146"/>
      <c r="CS95" s="146"/>
      <c r="HB95" s="146" t="s">
        <v>39</v>
      </c>
      <c r="HC95" s="155">
        <f>'PRINT TARIFF'!S$316</f>
        <v>0</v>
      </c>
      <c r="HD95" s="144" t="s">
        <v>1220</v>
      </c>
      <c r="HE95" s="147">
        <f t="shared" si="31"/>
        <v>0</v>
      </c>
      <c r="HG95" s="146" t="s">
        <v>2041</v>
      </c>
      <c r="HH95" s="146">
        <f t="shared" si="32"/>
        <v>46204</v>
      </c>
      <c r="HI95" s="146">
        <f t="shared" si="33"/>
        <v>46217</v>
      </c>
      <c r="IR95" s="154"/>
      <c r="IS95" s="154"/>
      <c r="NI95" s="154" t="s">
        <v>39</v>
      </c>
      <c r="NJ95" s="156">
        <f>'PRINT TARIFF'!R$316</f>
        <v>0</v>
      </c>
      <c r="NK95" s="154" t="s">
        <v>1220</v>
      </c>
      <c r="NL95" s="156">
        <f t="shared" si="25"/>
        <v>0</v>
      </c>
      <c r="NO95" s="154">
        <f t="shared" si="26"/>
        <v>46204</v>
      </c>
      <c r="NP95" s="154">
        <f t="shared" si="27"/>
        <v>46217</v>
      </c>
    </row>
    <row r="96" spans="1:380" x14ac:dyDescent="0.2">
      <c r="A96" s="144">
        <v>317</v>
      </c>
      <c r="B96" s="144" t="s">
        <v>1403</v>
      </c>
      <c r="C96" s="144" t="s">
        <v>1221</v>
      </c>
      <c r="E96" s="144" t="s">
        <v>268</v>
      </c>
      <c r="F96" s="144" t="s">
        <v>268</v>
      </c>
      <c r="G96" s="144" t="s">
        <v>291</v>
      </c>
      <c r="J96" s="144" t="s">
        <v>1219</v>
      </c>
      <c r="K96" s="144" t="s">
        <v>236</v>
      </c>
      <c r="L96" s="144" t="s">
        <v>236</v>
      </c>
      <c r="M96" s="144" t="s">
        <v>236</v>
      </c>
      <c r="N96" s="144" t="s">
        <v>1219</v>
      </c>
      <c r="O96" s="145">
        <f>'PRINT TARIFF'!N$317</f>
        <v>34</v>
      </c>
      <c r="AF96" s="144" t="s">
        <v>39</v>
      </c>
      <c r="AG96" s="155">
        <f>'PRINT TARIFF'!I$317</f>
        <v>42</v>
      </c>
      <c r="AH96" s="144" t="s">
        <v>1220</v>
      </c>
      <c r="AI96" s="144">
        <v>0</v>
      </c>
      <c r="AJ96" s="144">
        <v>0</v>
      </c>
      <c r="AK96" s="155">
        <f>'PRINT TARIFF'!K$317</f>
        <v>42</v>
      </c>
      <c r="AL96" s="144">
        <v>0</v>
      </c>
      <c r="AM96" s="144">
        <v>0</v>
      </c>
      <c r="AN96" s="146">
        <f>'PRINT TARIFF'!AF130</f>
        <v>46204</v>
      </c>
      <c r="AO96" s="146">
        <f>'PRINT TARIFF'!AG130</f>
        <v>46217</v>
      </c>
      <c r="AP96" s="146" t="s">
        <v>39</v>
      </c>
      <c r="AQ96" s="155">
        <f>'PRINT TARIFF'!U$317</f>
        <v>10</v>
      </c>
      <c r="AR96" s="144" t="s">
        <v>2263</v>
      </c>
      <c r="AS96" s="155">
        <f t="shared" si="34"/>
        <v>10</v>
      </c>
      <c r="AT96" s="146"/>
      <c r="AU96" s="146" t="s">
        <v>2262</v>
      </c>
      <c r="AV96" s="146">
        <f t="shared" si="35"/>
        <v>46204</v>
      </c>
      <c r="AW96" s="146">
        <f t="shared" si="36"/>
        <v>46217</v>
      </c>
      <c r="AX96" s="146"/>
      <c r="AY96" s="156"/>
      <c r="BA96" s="147"/>
      <c r="BC96" s="146"/>
      <c r="BD96" s="146"/>
      <c r="BE96" s="146"/>
      <c r="BF96" s="144" t="s">
        <v>39</v>
      </c>
      <c r="BG96" s="144">
        <f>'PRINT TARIFF'!$O$317</f>
        <v>0</v>
      </c>
      <c r="BH96" s="144" t="s">
        <v>1220</v>
      </c>
      <c r="BI96" s="144">
        <f t="shared" si="37"/>
        <v>0</v>
      </c>
      <c r="BJ96" s="146"/>
      <c r="BK96" s="146" t="s">
        <v>2260</v>
      </c>
      <c r="BL96" s="146">
        <f t="shared" si="38"/>
        <v>46204</v>
      </c>
      <c r="BM96" s="146">
        <f t="shared" si="39"/>
        <v>46217</v>
      </c>
      <c r="BN96" s="146" t="s">
        <v>39</v>
      </c>
      <c r="BO96" s="144">
        <f>'PRINT TARIFF'!$T$317</f>
        <v>7</v>
      </c>
      <c r="BP96" s="146" t="s">
        <v>1220</v>
      </c>
      <c r="BQ96" s="144">
        <f t="shared" si="40"/>
        <v>7</v>
      </c>
      <c r="BR96" s="146"/>
      <c r="BS96" s="146" t="s">
        <v>2258</v>
      </c>
      <c r="BT96" s="146">
        <f t="shared" si="41"/>
        <v>46204</v>
      </c>
      <c r="BU96" s="146">
        <f t="shared" si="42"/>
        <v>46217</v>
      </c>
      <c r="BV96" s="146" t="s">
        <v>39</v>
      </c>
      <c r="BW96" s="155">
        <f>'PRINT TARIFF'!Q$317</f>
        <v>20</v>
      </c>
      <c r="BX96" s="144" t="s">
        <v>1220</v>
      </c>
      <c r="BY96" s="144">
        <f t="shared" si="28"/>
        <v>20</v>
      </c>
      <c r="BZ96" s="146"/>
      <c r="CA96" s="146"/>
      <c r="CB96" s="146">
        <f t="shared" si="29"/>
        <v>46204</v>
      </c>
      <c r="CC96" s="146">
        <f t="shared" si="30"/>
        <v>46217</v>
      </c>
      <c r="CD96" s="144" t="s">
        <v>39</v>
      </c>
      <c r="CE96" s="155">
        <f>'PRINT TARIFF'!P$317</f>
        <v>0</v>
      </c>
      <c r="CF96" s="144" t="s">
        <v>1220</v>
      </c>
      <c r="CG96" s="147">
        <f t="shared" si="22"/>
        <v>0</v>
      </c>
      <c r="CJ96" s="146">
        <f t="shared" si="23"/>
        <v>46204</v>
      </c>
      <c r="CK96" s="146">
        <f t="shared" si="24"/>
        <v>46217</v>
      </c>
      <c r="CR96" s="146"/>
      <c r="CS96" s="146"/>
      <c r="HB96" s="146" t="s">
        <v>39</v>
      </c>
      <c r="HC96" s="155">
        <f>'PRINT TARIFF'!S$317</f>
        <v>0</v>
      </c>
      <c r="HD96" s="144" t="s">
        <v>1220</v>
      </c>
      <c r="HE96" s="147">
        <f t="shared" si="31"/>
        <v>0</v>
      </c>
      <c r="HG96" s="146" t="s">
        <v>2041</v>
      </c>
      <c r="HH96" s="146">
        <f t="shared" si="32"/>
        <v>46204</v>
      </c>
      <c r="HI96" s="146">
        <f t="shared" si="33"/>
        <v>46217</v>
      </c>
      <c r="IR96" s="154"/>
      <c r="IS96" s="154"/>
      <c r="NI96" s="154" t="s">
        <v>39</v>
      </c>
      <c r="NJ96" s="156">
        <f>'PRINT TARIFF'!R$317</f>
        <v>0</v>
      </c>
      <c r="NK96" s="154" t="s">
        <v>1220</v>
      </c>
      <c r="NL96" s="156">
        <f t="shared" si="25"/>
        <v>0</v>
      </c>
      <c r="NO96" s="154">
        <f t="shared" si="26"/>
        <v>46204</v>
      </c>
      <c r="NP96" s="154">
        <f t="shared" si="27"/>
        <v>46217</v>
      </c>
    </row>
    <row r="97" spans="1:380" x14ac:dyDescent="0.2">
      <c r="A97" s="144">
        <v>318</v>
      </c>
      <c r="B97" s="144" t="s">
        <v>1403</v>
      </c>
      <c r="C97" s="144" t="s">
        <v>1221</v>
      </c>
      <c r="E97" s="144" t="s">
        <v>268</v>
      </c>
      <c r="F97" s="144" t="s">
        <v>268</v>
      </c>
      <c r="G97" s="144" t="s">
        <v>291</v>
      </c>
      <c r="J97" s="144" t="s">
        <v>1219</v>
      </c>
      <c r="K97" s="144" t="s">
        <v>237</v>
      </c>
      <c r="L97" s="144" t="s">
        <v>237</v>
      </c>
      <c r="M97" s="144" t="s">
        <v>237</v>
      </c>
      <c r="N97" s="144" t="s">
        <v>1219</v>
      </c>
      <c r="O97" s="145">
        <f>'PRINT TARIFF'!N$318</f>
        <v>15</v>
      </c>
      <c r="AF97" s="144" t="s">
        <v>39</v>
      </c>
      <c r="AG97" s="155">
        <f>'PRINT TARIFF'!I$318</f>
        <v>43</v>
      </c>
      <c r="AH97" s="144" t="s">
        <v>1220</v>
      </c>
      <c r="AI97" s="144">
        <v>0</v>
      </c>
      <c r="AJ97" s="144">
        <v>0</v>
      </c>
      <c r="AK97" s="155">
        <f>'PRINT TARIFF'!K$318</f>
        <v>43</v>
      </c>
      <c r="AL97" s="144">
        <v>0</v>
      </c>
      <c r="AM97" s="144">
        <v>0</v>
      </c>
      <c r="AN97" s="146">
        <f>'PRINT TARIFF'!AF131</f>
        <v>46204</v>
      </c>
      <c r="AO97" s="146">
        <f>'PRINT TARIFF'!AG131</f>
        <v>46217</v>
      </c>
      <c r="AP97" s="146" t="s">
        <v>39</v>
      </c>
      <c r="AQ97" s="155">
        <f>'PRINT TARIFF'!U$318</f>
        <v>10</v>
      </c>
      <c r="AR97" s="144" t="s">
        <v>2263</v>
      </c>
      <c r="AS97" s="155">
        <f t="shared" si="34"/>
        <v>10</v>
      </c>
      <c r="AT97" s="146"/>
      <c r="AU97" s="146" t="s">
        <v>2262</v>
      </c>
      <c r="AV97" s="146">
        <f t="shared" si="35"/>
        <v>46204</v>
      </c>
      <c r="AW97" s="146">
        <f t="shared" si="36"/>
        <v>46217</v>
      </c>
      <c r="AX97" s="146"/>
      <c r="AY97" s="156"/>
      <c r="BA97" s="147"/>
      <c r="BC97" s="146"/>
      <c r="BD97" s="146"/>
      <c r="BE97" s="146"/>
      <c r="BF97" s="144" t="s">
        <v>39</v>
      </c>
      <c r="BG97" s="144">
        <f>'PRINT TARIFF'!$O$318</f>
        <v>0</v>
      </c>
      <c r="BH97" s="144" t="s">
        <v>1220</v>
      </c>
      <c r="BI97" s="144">
        <f t="shared" si="37"/>
        <v>0</v>
      </c>
      <c r="BJ97" s="146"/>
      <c r="BK97" s="146" t="s">
        <v>2260</v>
      </c>
      <c r="BL97" s="146">
        <f t="shared" si="38"/>
        <v>46204</v>
      </c>
      <c r="BM97" s="146">
        <f t="shared" si="39"/>
        <v>46217</v>
      </c>
      <c r="BN97" s="146" t="s">
        <v>39</v>
      </c>
      <c r="BO97" s="144">
        <f>'PRINT TARIFF'!$T$318</f>
        <v>8</v>
      </c>
      <c r="BP97" s="146" t="s">
        <v>1220</v>
      </c>
      <c r="BQ97" s="144">
        <f t="shared" si="40"/>
        <v>8</v>
      </c>
      <c r="BR97" s="146"/>
      <c r="BS97" s="146" t="s">
        <v>2258</v>
      </c>
      <c r="BT97" s="146">
        <f t="shared" si="41"/>
        <v>46204</v>
      </c>
      <c r="BU97" s="146">
        <f t="shared" si="42"/>
        <v>46217</v>
      </c>
      <c r="BV97" s="146" t="s">
        <v>39</v>
      </c>
      <c r="BW97" s="155">
        <f>'PRINT TARIFF'!Q$318</f>
        <v>20</v>
      </c>
      <c r="BX97" s="144" t="s">
        <v>1220</v>
      </c>
      <c r="BY97" s="144">
        <f t="shared" si="28"/>
        <v>20</v>
      </c>
      <c r="BZ97" s="146"/>
      <c r="CA97" s="146"/>
      <c r="CB97" s="146">
        <f t="shared" si="29"/>
        <v>46204</v>
      </c>
      <c r="CC97" s="146">
        <f t="shared" si="30"/>
        <v>46217</v>
      </c>
      <c r="CD97" s="144" t="s">
        <v>39</v>
      </c>
      <c r="CE97" s="155">
        <f>'PRINT TARIFF'!P$318</f>
        <v>0</v>
      </c>
      <c r="CF97" s="144" t="s">
        <v>1220</v>
      </c>
      <c r="CG97" s="147">
        <f t="shared" si="22"/>
        <v>0</v>
      </c>
      <c r="CJ97" s="146">
        <f t="shared" si="23"/>
        <v>46204</v>
      </c>
      <c r="CK97" s="146">
        <f t="shared" si="24"/>
        <v>46217</v>
      </c>
      <c r="CR97" s="146"/>
      <c r="CS97" s="146"/>
      <c r="HB97" s="146" t="s">
        <v>39</v>
      </c>
      <c r="HC97" s="155">
        <f>'PRINT TARIFF'!S$318</f>
        <v>0</v>
      </c>
      <c r="HD97" s="144" t="s">
        <v>1220</v>
      </c>
      <c r="HE97" s="147">
        <f t="shared" si="31"/>
        <v>0</v>
      </c>
      <c r="HG97" s="146" t="s">
        <v>2041</v>
      </c>
      <c r="HH97" s="146">
        <f t="shared" si="32"/>
        <v>46204</v>
      </c>
      <c r="HI97" s="146">
        <f t="shared" si="33"/>
        <v>46217</v>
      </c>
      <c r="IR97" s="154"/>
      <c r="IS97" s="154"/>
      <c r="NI97" s="154" t="s">
        <v>39</v>
      </c>
      <c r="NJ97" s="156">
        <f>'PRINT TARIFF'!R$318</f>
        <v>0</v>
      </c>
      <c r="NK97" s="154" t="s">
        <v>1220</v>
      </c>
      <c r="NL97" s="156">
        <f t="shared" si="25"/>
        <v>0</v>
      </c>
      <c r="NO97" s="154">
        <f t="shared" si="26"/>
        <v>46204</v>
      </c>
      <c r="NP97" s="154">
        <f t="shared" si="27"/>
        <v>46217</v>
      </c>
    </row>
    <row r="98" spans="1:380" x14ac:dyDescent="0.2">
      <c r="A98" s="144">
        <v>319</v>
      </c>
      <c r="B98" s="144" t="s">
        <v>1403</v>
      </c>
      <c r="C98" s="144" t="s">
        <v>1221</v>
      </c>
      <c r="E98" s="144" t="s">
        <v>268</v>
      </c>
      <c r="F98" s="144" t="s">
        <v>268</v>
      </c>
      <c r="G98" s="144" t="s">
        <v>291</v>
      </c>
      <c r="J98" s="144" t="s">
        <v>1219</v>
      </c>
      <c r="K98" s="144" t="s">
        <v>238</v>
      </c>
      <c r="L98" s="144" t="s">
        <v>238</v>
      </c>
      <c r="M98" s="144" t="s">
        <v>238</v>
      </c>
      <c r="N98" s="144" t="s">
        <v>1219</v>
      </c>
      <c r="O98" s="145">
        <f>'PRINT TARIFF'!N$319</f>
        <v>40</v>
      </c>
      <c r="AF98" s="144" t="s">
        <v>39</v>
      </c>
      <c r="AG98" s="155">
        <f>'PRINT TARIFF'!I$319</f>
        <v>42</v>
      </c>
      <c r="AH98" s="144" t="s">
        <v>1220</v>
      </c>
      <c r="AI98" s="144">
        <v>0</v>
      </c>
      <c r="AJ98" s="144">
        <v>0</v>
      </c>
      <c r="AK98" s="155">
        <f>'PRINT TARIFF'!K$319</f>
        <v>42</v>
      </c>
      <c r="AL98" s="144">
        <v>0</v>
      </c>
      <c r="AM98" s="144">
        <v>0</v>
      </c>
      <c r="AN98" s="146">
        <f>'PRINT TARIFF'!AF132</f>
        <v>46204</v>
      </c>
      <c r="AO98" s="146">
        <f>'PRINT TARIFF'!AG132</f>
        <v>46217</v>
      </c>
      <c r="AP98" s="146" t="s">
        <v>39</v>
      </c>
      <c r="AQ98" s="155">
        <f>'PRINT TARIFF'!U$319</f>
        <v>10</v>
      </c>
      <c r="AR98" s="144" t="s">
        <v>2263</v>
      </c>
      <c r="AS98" s="155">
        <f t="shared" si="34"/>
        <v>10</v>
      </c>
      <c r="AT98" s="146"/>
      <c r="AU98" s="146" t="s">
        <v>2262</v>
      </c>
      <c r="AV98" s="146">
        <f t="shared" si="35"/>
        <v>46204</v>
      </c>
      <c r="AW98" s="146">
        <f t="shared" si="36"/>
        <v>46217</v>
      </c>
      <c r="AX98" s="146"/>
      <c r="AY98" s="156"/>
      <c r="BA98" s="147"/>
      <c r="BC98" s="146"/>
      <c r="BD98" s="146"/>
      <c r="BE98" s="146"/>
      <c r="BF98" s="144" t="s">
        <v>39</v>
      </c>
      <c r="BG98" s="144">
        <f>'PRINT TARIFF'!$O$319</f>
        <v>0</v>
      </c>
      <c r="BH98" s="144" t="s">
        <v>1220</v>
      </c>
      <c r="BI98" s="144">
        <f t="shared" si="37"/>
        <v>0</v>
      </c>
      <c r="BJ98" s="146"/>
      <c r="BK98" s="146" t="s">
        <v>2260</v>
      </c>
      <c r="BL98" s="146">
        <f t="shared" si="38"/>
        <v>46204</v>
      </c>
      <c r="BM98" s="146">
        <f t="shared" si="39"/>
        <v>46217</v>
      </c>
      <c r="BN98" s="146" t="s">
        <v>39</v>
      </c>
      <c r="BO98" s="144">
        <f>'PRINT TARIFF'!$T$319</f>
        <v>7</v>
      </c>
      <c r="BP98" s="146" t="s">
        <v>1220</v>
      </c>
      <c r="BQ98" s="144">
        <f t="shared" si="40"/>
        <v>7</v>
      </c>
      <c r="BR98" s="146"/>
      <c r="BS98" s="146" t="s">
        <v>2258</v>
      </c>
      <c r="BT98" s="146">
        <f t="shared" si="41"/>
        <v>46204</v>
      </c>
      <c r="BU98" s="146">
        <f t="shared" si="42"/>
        <v>46217</v>
      </c>
      <c r="BV98" s="146" t="s">
        <v>39</v>
      </c>
      <c r="BW98" s="155">
        <f>'PRINT TARIFF'!Q$319</f>
        <v>20</v>
      </c>
      <c r="BX98" s="144" t="s">
        <v>1220</v>
      </c>
      <c r="BY98" s="144">
        <f t="shared" si="28"/>
        <v>20</v>
      </c>
      <c r="BZ98" s="146"/>
      <c r="CA98" s="146"/>
      <c r="CB98" s="146">
        <f t="shared" si="29"/>
        <v>46204</v>
      </c>
      <c r="CC98" s="146">
        <f t="shared" si="30"/>
        <v>46217</v>
      </c>
      <c r="CD98" s="144" t="s">
        <v>39</v>
      </c>
      <c r="CE98" s="155">
        <f>'PRINT TARIFF'!P$319</f>
        <v>0</v>
      </c>
      <c r="CF98" s="144" t="s">
        <v>1220</v>
      </c>
      <c r="CG98" s="147">
        <f t="shared" si="22"/>
        <v>0</v>
      </c>
      <c r="CJ98" s="146">
        <f t="shared" si="23"/>
        <v>46204</v>
      </c>
      <c r="CK98" s="146">
        <f t="shared" si="24"/>
        <v>46217</v>
      </c>
      <c r="CR98" s="146"/>
      <c r="CS98" s="146"/>
      <c r="HB98" s="146" t="s">
        <v>39</v>
      </c>
      <c r="HC98" s="155">
        <f>'PRINT TARIFF'!S$319</f>
        <v>0</v>
      </c>
      <c r="HD98" s="144" t="s">
        <v>1220</v>
      </c>
      <c r="HE98" s="147">
        <f t="shared" si="31"/>
        <v>0</v>
      </c>
      <c r="HG98" s="146" t="s">
        <v>2041</v>
      </c>
      <c r="HH98" s="146">
        <f t="shared" si="32"/>
        <v>46204</v>
      </c>
      <c r="HI98" s="146">
        <f t="shared" si="33"/>
        <v>46217</v>
      </c>
      <c r="IR98" s="154"/>
      <c r="IS98" s="154"/>
      <c r="NI98" s="154" t="s">
        <v>39</v>
      </c>
      <c r="NJ98" s="156">
        <f>'PRINT TARIFF'!R$319</f>
        <v>0</v>
      </c>
      <c r="NK98" s="154" t="s">
        <v>1220</v>
      </c>
      <c r="NL98" s="156">
        <f t="shared" si="25"/>
        <v>0</v>
      </c>
      <c r="NO98" s="154">
        <f t="shared" si="26"/>
        <v>46204</v>
      </c>
      <c r="NP98" s="154">
        <f t="shared" si="27"/>
        <v>46217</v>
      </c>
    </row>
    <row r="99" spans="1:380" x14ac:dyDescent="0.2">
      <c r="A99" s="144">
        <v>320</v>
      </c>
      <c r="B99" s="144" t="s">
        <v>1403</v>
      </c>
      <c r="C99" s="144" t="s">
        <v>1221</v>
      </c>
      <c r="E99" s="144" t="s">
        <v>268</v>
      </c>
      <c r="F99" s="144" t="s">
        <v>268</v>
      </c>
      <c r="G99" s="144" t="s">
        <v>291</v>
      </c>
      <c r="J99" s="144" t="s">
        <v>1219</v>
      </c>
      <c r="K99" s="144" t="s">
        <v>239</v>
      </c>
      <c r="L99" s="144" t="s">
        <v>239</v>
      </c>
      <c r="M99" s="144" t="s">
        <v>239</v>
      </c>
      <c r="N99" s="144" t="s">
        <v>1219</v>
      </c>
      <c r="O99" s="145">
        <f>'PRINT TARIFF'!N$320</f>
        <v>37</v>
      </c>
      <c r="AF99" s="144" t="s">
        <v>39</v>
      </c>
      <c r="AG99" s="155">
        <f>'PRINT TARIFF'!I$320</f>
        <v>42</v>
      </c>
      <c r="AH99" s="144" t="s">
        <v>1220</v>
      </c>
      <c r="AI99" s="144">
        <v>0</v>
      </c>
      <c r="AJ99" s="144">
        <v>0</v>
      </c>
      <c r="AK99" s="155">
        <f>'PRINT TARIFF'!K$320</f>
        <v>42</v>
      </c>
      <c r="AL99" s="144">
        <v>0</v>
      </c>
      <c r="AM99" s="144">
        <v>0</v>
      </c>
      <c r="AN99" s="146">
        <f>'PRINT TARIFF'!AF133</f>
        <v>46204</v>
      </c>
      <c r="AO99" s="146">
        <f>'PRINT TARIFF'!AG133</f>
        <v>46217</v>
      </c>
      <c r="AP99" s="146" t="s">
        <v>39</v>
      </c>
      <c r="AQ99" s="155">
        <f>'PRINT TARIFF'!U$320</f>
        <v>10</v>
      </c>
      <c r="AR99" s="144" t="s">
        <v>2263</v>
      </c>
      <c r="AS99" s="155">
        <f t="shared" si="34"/>
        <v>10</v>
      </c>
      <c r="AT99" s="146"/>
      <c r="AU99" s="146" t="s">
        <v>2262</v>
      </c>
      <c r="AV99" s="146">
        <f t="shared" si="35"/>
        <v>46204</v>
      </c>
      <c r="AW99" s="146">
        <f t="shared" si="36"/>
        <v>46217</v>
      </c>
      <c r="AX99" s="146"/>
      <c r="AY99" s="156"/>
      <c r="BA99" s="147"/>
      <c r="BC99" s="146"/>
      <c r="BD99" s="146"/>
      <c r="BE99" s="146"/>
      <c r="BF99" s="144" t="s">
        <v>39</v>
      </c>
      <c r="BG99" s="144">
        <f>'PRINT TARIFF'!$O$320</f>
        <v>0</v>
      </c>
      <c r="BH99" s="144" t="s">
        <v>1220</v>
      </c>
      <c r="BI99" s="144">
        <f t="shared" si="37"/>
        <v>0</v>
      </c>
      <c r="BJ99" s="146"/>
      <c r="BK99" s="146" t="s">
        <v>2260</v>
      </c>
      <c r="BL99" s="146">
        <f t="shared" si="38"/>
        <v>46204</v>
      </c>
      <c r="BM99" s="146">
        <f t="shared" si="39"/>
        <v>46217</v>
      </c>
      <c r="BN99" s="146" t="s">
        <v>39</v>
      </c>
      <c r="BO99" s="144">
        <f>'PRINT TARIFF'!$T$320</f>
        <v>7</v>
      </c>
      <c r="BP99" s="146" t="s">
        <v>1220</v>
      </c>
      <c r="BQ99" s="144">
        <f t="shared" si="40"/>
        <v>7</v>
      </c>
      <c r="BR99" s="146"/>
      <c r="BS99" s="146" t="s">
        <v>2258</v>
      </c>
      <c r="BT99" s="146">
        <f t="shared" si="41"/>
        <v>46204</v>
      </c>
      <c r="BU99" s="146">
        <f t="shared" si="42"/>
        <v>46217</v>
      </c>
      <c r="BV99" s="146" t="s">
        <v>39</v>
      </c>
      <c r="BW99" s="155">
        <f>'PRINT TARIFF'!Q$320</f>
        <v>20</v>
      </c>
      <c r="BX99" s="144" t="s">
        <v>1220</v>
      </c>
      <c r="BY99" s="144">
        <f t="shared" si="28"/>
        <v>20</v>
      </c>
      <c r="BZ99" s="146"/>
      <c r="CA99" s="146"/>
      <c r="CB99" s="146">
        <f t="shared" si="29"/>
        <v>46204</v>
      </c>
      <c r="CC99" s="146">
        <f t="shared" si="30"/>
        <v>46217</v>
      </c>
      <c r="CD99" s="144" t="s">
        <v>39</v>
      </c>
      <c r="CE99" s="155">
        <f>'PRINT TARIFF'!P$320</f>
        <v>0</v>
      </c>
      <c r="CF99" s="144" t="s">
        <v>1220</v>
      </c>
      <c r="CG99" s="147">
        <f t="shared" si="22"/>
        <v>0</v>
      </c>
      <c r="CJ99" s="146">
        <f t="shared" si="23"/>
        <v>46204</v>
      </c>
      <c r="CK99" s="146">
        <f t="shared" si="24"/>
        <v>46217</v>
      </c>
      <c r="CR99" s="146"/>
      <c r="CS99" s="146"/>
      <c r="HB99" s="146" t="s">
        <v>39</v>
      </c>
      <c r="HC99" s="155">
        <f>'PRINT TARIFF'!S$320</f>
        <v>0</v>
      </c>
      <c r="HD99" s="144" t="s">
        <v>1220</v>
      </c>
      <c r="HE99" s="147">
        <f t="shared" si="31"/>
        <v>0</v>
      </c>
      <c r="HG99" s="146" t="s">
        <v>2041</v>
      </c>
      <c r="HH99" s="146">
        <f t="shared" si="32"/>
        <v>46204</v>
      </c>
      <c r="HI99" s="146">
        <f t="shared" si="33"/>
        <v>46217</v>
      </c>
      <c r="IR99" s="154"/>
      <c r="IS99" s="154"/>
      <c r="NI99" s="154" t="s">
        <v>39</v>
      </c>
      <c r="NJ99" s="156">
        <f>'PRINT TARIFF'!R$320</f>
        <v>0</v>
      </c>
      <c r="NK99" s="154" t="s">
        <v>1220</v>
      </c>
      <c r="NL99" s="156">
        <f t="shared" si="25"/>
        <v>0</v>
      </c>
      <c r="NO99" s="154">
        <f t="shared" si="26"/>
        <v>46204</v>
      </c>
      <c r="NP99" s="154">
        <f t="shared" si="27"/>
        <v>46217</v>
      </c>
    </row>
    <row r="100" spans="1:380" x14ac:dyDescent="0.2">
      <c r="A100" s="144">
        <v>266</v>
      </c>
      <c r="B100" s="144" t="s">
        <v>1403</v>
      </c>
      <c r="C100" s="144" t="s">
        <v>1218</v>
      </c>
      <c r="D100" s="144" t="s">
        <v>1085</v>
      </c>
      <c r="E100" s="144" t="s">
        <v>265</v>
      </c>
      <c r="F100" s="144" t="s">
        <v>265</v>
      </c>
      <c r="G100" s="144" t="s">
        <v>291</v>
      </c>
      <c r="J100" s="144" t="s">
        <v>1219</v>
      </c>
      <c r="K100" s="144" t="s">
        <v>235</v>
      </c>
      <c r="L100" s="144" t="s">
        <v>235</v>
      </c>
      <c r="M100" s="144" t="s">
        <v>235</v>
      </c>
      <c r="N100" s="144" t="s">
        <v>1219</v>
      </c>
      <c r="O100" s="145">
        <f>'PRINT TARIFF'!N$266</f>
        <v>43</v>
      </c>
      <c r="AF100" s="144" t="s">
        <v>39</v>
      </c>
      <c r="AG100" s="155">
        <f>'PRINT TARIFF'!I$266</f>
        <v>88</v>
      </c>
      <c r="AH100" s="144" t="s">
        <v>1220</v>
      </c>
      <c r="AI100" s="144">
        <v>0</v>
      </c>
      <c r="AJ100" s="144">
        <v>0</v>
      </c>
      <c r="AK100" s="155">
        <f>'PRINT TARIFF'!K$266</f>
        <v>88</v>
      </c>
      <c r="AL100" s="144">
        <v>0</v>
      </c>
      <c r="AM100" s="144">
        <v>0</v>
      </c>
      <c r="AN100" s="146">
        <f>'PRINT TARIFF'!AF134</f>
        <v>46204</v>
      </c>
      <c r="AO100" s="146">
        <f>'PRINT TARIFF'!AG134</f>
        <v>46217</v>
      </c>
      <c r="AP100" s="146" t="s">
        <v>39</v>
      </c>
      <c r="AQ100" s="155">
        <f>'PRINT TARIFF'!U$266</f>
        <v>10</v>
      </c>
      <c r="AR100" s="144" t="s">
        <v>2263</v>
      </c>
      <c r="AS100" s="155">
        <f t="shared" si="34"/>
        <v>10</v>
      </c>
      <c r="AT100" s="146"/>
      <c r="AU100" s="146" t="s">
        <v>2262</v>
      </c>
      <c r="AV100" s="146">
        <f t="shared" si="35"/>
        <v>46204</v>
      </c>
      <c r="AW100" s="146">
        <f t="shared" si="36"/>
        <v>46217</v>
      </c>
      <c r="AX100" s="146"/>
      <c r="AY100" s="156"/>
      <c r="BA100" s="147"/>
      <c r="BC100" s="146"/>
      <c r="BD100" s="146"/>
      <c r="BE100" s="146"/>
      <c r="BF100" s="144" t="s">
        <v>39</v>
      </c>
      <c r="BG100" s="144">
        <f>'PRINT TARIFF'!$O$266</f>
        <v>0</v>
      </c>
      <c r="BH100" s="144" t="s">
        <v>1220</v>
      </c>
      <c r="BI100" s="144">
        <f t="shared" si="37"/>
        <v>0</v>
      </c>
      <c r="BJ100" s="146"/>
      <c r="BK100" s="146" t="s">
        <v>2260</v>
      </c>
      <c r="BL100" s="146">
        <f t="shared" si="38"/>
        <v>46204</v>
      </c>
      <c r="BM100" s="146">
        <f t="shared" si="39"/>
        <v>46217</v>
      </c>
      <c r="BN100" s="146" t="s">
        <v>39</v>
      </c>
      <c r="BO100" s="144">
        <f>'PRINT TARIFF'!$T$266</f>
        <v>12</v>
      </c>
      <c r="BP100" s="146" t="s">
        <v>1220</v>
      </c>
      <c r="BQ100" s="144">
        <f t="shared" si="40"/>
        <v>12</v>
      </c>
      <c r="BR100" s="146"/>
      <c r="BS100" s="146" t="s">
        <v>2258</v>
      </c>
      <c r="BT100" s="146">
        <f t="shared" si="41"/>
        <v>46204</v>
      </c>
      <c r="BU100" s="146">
        <f t="shared" si="42"/>
        <v>46217</v>
      </c>
      <c r="BV100" s="146" t="s">
        <v>39</v>
      </c>
      <c r="BW100" s="155">
        <f>'PRINT TARIFF'!Q$266</f>
        <v>20</v>
      </c>
      <c r="BX100" s="144" t="s">
        <v>1220</v>
      </c>
      <c r="BY100" s="144">
        <f t="shared" si="28"/>
        <v>20</v>
      </c>
      <c r="BZ100" s="146"/>
      <c r="CA100" s="146"/>
      <c r="CB100" s="146">
        <f t="shared" si="29"/>
        <v>46204</v>
      </c>
      <c r="CC100" s="146">
        <f t="shared" si="30"/>
        <v>46217</v>
      </c>
      <c r="CD100" s="144" t="s">
        <v>39</v>
      </c>
      <c r="CE100" s="155">
        <f>'PRINT TARIFF'!P$266</f>
        <v>0</v>
      </c>
      <c r="CF100" s="144" t="s">
        <v>1220</v>
      </c>
      <c r="CG100" s="147">
        <f t="shared" si="22"/>
        <v>0</v>
      </c>
      <c r="CJ100" s="146">
        <f t="shared" si="23"/>
        <v>46204</v>
      </c>
      <c r="CK100" s="146">
        <f t="shared" si="24"/>
        <v>46217</v>
      </c>
      <c r="CR100" s="146"/>
      <c r="CS100" s="146"/>
      <c r="HB100" s="146" t="s">
        <v>39</v>
      </c>
      <c r="HC100" s="155">
        <f>'PRINT TARIFF'!S$266</f>
        <v>0</v>
      </c>
      <c r="HD100" s="144" t="s">
        <v>1220</v>
      </c>
      <c r="HE100" s="147">
        <f t="shared" si="31"/>
        <v>0</v>
      </c>
      <c r="HG100" s="146" t="s">
        <v>2041</v>
      </c>
      <c r="HH100" s="146">
        <f t="shared" si="32"/>
        <v>46204</v>
      </c>
      <c r="HI100" s="146">
        <f t="shared" si="33"/>
        <v>46217</v>
      </c>
      <c r="IR100" s="154"/>
      <c r="IS100" s="154"/>
      <c r="NI100" s="154" t="s">
        <v>39</v>
      </c>
      <c r="NJ100" s="156">
        <f>'PRINT TARIFF'!R$266</f>
        <v>0</v>
      </c>
      <c r="NK100" s="154" t="s">
        <v>1220</v>
      </c>
      <c r="NL100" s="156">
        <f t="shared" si="25"/>
        <v>0</v>
      </c>
      <c r="NO100" s="154">
        <f t="shared" si="26"/>
        <v>46204</v>
      </c>
      <c r="NP100" s="154">
        <f t="shared" si="27"/>
        <v>46217</v>
      </c>
    </row>
    <row r="101" spans="1:380" x14ac:dyDescent="0.2">
      <c r="A101" s="144">
        <v>267</v>
      </c>
      <c r="B101" s="144" t="s">
        <v>1403</v>
      </c>
      <c r="C101" s="144" t="s">
        <v>1218</v>
      </c>
      <c r="D101" s="144" t="s">
        <v>1085</v>
      </c>
      <c r="E101" s="144" t="s">
        <v>265</v>
      </c>
      <c r="F101" s="144" t="s">
        <v>265</v>
      </c>
      <c r="J101" s="144" t="s">
        <v>1219</v>
      </c>
      <c r="K101" s="144" t="s">
        <v>236</v>
      </c>
      <c r="L101" s="144" t="s">
        <v>236</v>
      </c>
      <c r="M101" s="144" t="s">
        <v>236</v>
      </c>
      <c r="N101" s="144" t="s">
        <v>1219</v>
      </c>
      <c r="O101" s="145">
        <f>'PRINT TARIFF'!N$267</f>
        <v>33</v>
      </c>
      <c r="AF101" s="144" t="s">
        <v>39</v>
      </c>
      <c r="AG101" s="155">
        <f>'PRINT TARIFF'!I$267</f>
        <v>88</v>
      </c>
      <c r="AH101" s="144" t="s">
        <v>1220</v>
      </c>
      <c r="AI101" s="144">
        <v>0</v>
      </c>
      <c r="AJ101" s="144">
        <v>0</v>
      </c>
      <c r="AK101" s="155">
        <f>'PRINT TARIFF'!K$267</f>
        <v>88</v>
      </c>
      <c r="AL101" s="144">
        <v>0</v>
      </c>
      <c r="AM101" s="144">
        <v>0</v>
      </c>
      <c r="AN101" s="146">
        <f>'PRINT TARIFF'!AF135</f>
        <v>46204</v>
      </c>
      <c r="AO101" s="146">
        <f>'PRINT TARIFF'!AG135</f>
        <v>46217</v>
      </c>
      <c r="AP101" s="146" t="s">
        <v>39</v>
      </c>
      <c r="AQ101" s="155">
        <f>'PRINT TARIFF'!U$267</f>
        <v>10</v>
      </c>
      <c r="AR101" s="144" t="s">
        <v>2263</v>
      </c>
      <c r="AS101" s="155">
        <f t="shared" si="34"/>
        <v>10</v>
      </c>
      <c r="AT101" s="146"/>
      <c r="AU101" s="146" t="s">
        <v>2262</v>
      </c>
      <c r="AV101" s="146">
        <f t="shared" si="35"/>
        <v>46204</v>
      </c>
      <c r="AW101" s="146">
        <f t="shared" si="36"/>
        <v>46217</v>
      </c>
      <c r="AX101" s="146"/>
      <c r="AY101" s="156"/>
      <c r="BA101" s="147"/>
      <c r="BC101" s="146"/>
      <c r="BD101" s="146"/>
      <c r="BE101" s="146"/>
      <c r="BF101" s="144" t="s">
        <v>39</v>
      </c>
      <c r="BG101" s="144">
        <f>'PRINT TARIFF'!$O$267</f>
        <v>0</v>
      </c>
      <c r="BH101" s="144" t="s">
        <v>1220</v>
      </c>
      <c r="BI101" s="144">
        <f t="shared" si="37"/>
        <v>0</v>
      </c>
      <c r="BJ101" s="146"/>
      <c r="BK101" s="146" t="s">
        <v>2260</v>
      </c>
      <c r="BL101" s="146">
        <f t="shared" si="38"/>
        <v>46204</v>
      </c>
      <c r="BM101" s="146">
        <f t="shared" si="39"/>
        <v>46217</v>
      </c>
      <c r="BN101" s="146" t="s">
        <v>39</v>
      </c>
      <c r="BO101" s="144">
        <f>'PRINT TARIFF'!$T$267</f>
        <v>12</v>
      </c>
      <c r="BP101" s="146" t="s">
        <v>1220</v>
      </c>
      <c r="BQ101" s="144">
        <f t="shared" si="40"/>
        <v>12</v>
      </c>
      <c r="BR101" s="146"/>
      <c r="BS101" s="146" t="s">
        <v>2258</v>
      </c>
      <c r="BT101" s="146">
        <f t="shared" si="41"/>
        <v>46204</v>
      </c>
      <c r="BU101" s="146">
        <f t="shared" si="42"/>
        <v>46217</v>
      </c>
      <c r="BV101" s="146" t="s">
        <v>39</v>
      </c>
      <c r="BW101" s="155">
        <f>'PRINT TARIFF'!Q$267</f>
        <v>20</v>
      </c>
      <c r="BX101" s="144" t="s">
        <v>1220</v>
      </c>
      <c r="BY101" s="144">
        <f t="shared" si="28"/>
        <v>20</v>
      </c>
      <c r="BZ101" s="146"/>
      <c r="CA101" s="146"/>
      <c r="CB101" s="146">
        <f t="shared" si="29"/>
        <v>46204</v>
      </c>
      <c r="CC101" s="146">
        <f t="shared" si="30"/>
        <v>46217</v>
      </c>
      <c r="CD101" s="144" t="s">
        <v>39</v>
      </c>
      <c r="CE101" s="155">
        <f>'PRINT TARIFF'!P$267</f>
        <v>0</v>
      </c>
      <c r="CF101" s="144" t="s">
        <v>1220</v>
      </c>
      <c r="CG101" s="147">
        <f t="shared" si="22"/>
        <v>0</v>
      </c>
      <c r="CJ101" s="146">
        <f t="shared" si="23"/>
        <v>46204</v>
      </c>
      <c r="CK101" s="146">
        <f t="shared" si="24"/>
        <v>46217</v>
      </c>
      <c r="CR101" s="146"/>
      <c r="CS101" s="146"/>
      <c r="HB101" s="146" t="s">
        <v>39</v>
      </c>
      <c r="HC101" s="155">
        <f>'PRINT TARIFF'!S$267</f>
        <v>0</v>
      </c>
      <c r="HD101" s="144" t="s">
        <v>1220</v>
      </c>
      <c r="HE101" s="147">
        <f t="shared" si="31"/>
        <v>0</v>
      </c>
      <c r="HG101" s="146" t="s">
        <v>2041</v>
      </c>
      <c r="HH101" s="146">
        <f t="shared" si="32"/>
        <v>46204</v>
      </c>
      <c r="HI101" s="146">
        <f t="shared" si="33"/>
        <v>46217</v>
      </c>
      <c r="IR101" s="154"/>
      <c r="IS101" s="154"/>
      <c r="NI101" s="154" t="s">
        <v>39</v>
      </c>
      <c r="NJ101" s="156">
        <f>'PRINT TARIFF'!R$267</f>
        <v>0</v>
      </c>
      <c r="NK101" s="154" t="s">
        <v>1220</v>
      </c>
      <c r="NL101" s="156">
        <f t="shared" si="25"/>
        <v>0</v>
      </c>
      <c r="NO101" s="154">
        <f t="shared" si="26"/>
        <v>46204</v>
      </c>
      <c r="NP101" s="154">
        <f t="shared" si="27"/>
        <v>46217</v>
      </c>
    </row>
    <row r="102" spans="1:380" x14ac:dyDescent="0.2">
      <c r="A102" s="144">
        <v>268</v>
      </c>
      <c r="B102" s="144" t="s">
        <v>1403</v>
      </c>
      <c r="C102" s="144" t="s">
        <v>1218</v>
      </c>
      <c r="D102" s="144" t="s">
        <v>1085</v>
      </c>
      <c r="E102" s="144" t="s">
        <v>265</v>
      </c>
      <c r="F102" s="144" t="s">
        <v>265</v>
      </c>
      <c r="J102" s="144" t="s">
        <v>1219</v>
      </c>
      <c r="K102" s="144" t="s">
        <v>237</v>
      </c>
      <c r="L102" s="144" t="s">
        <v>237</v>
      </c>
      <c r="M102" s="144" t="s">
        <v>237</v>
      </c>
      <c r="N102" s="144" t="s">
        <v>1219</v>
      </c>
      <c r="O102" s="145">
        <f>'PRINT TARIFF'!N$268</f>
        <v>28</v>
      </c>
      <c r="AF102" s="144" t="s">
        <v>39</v>
      </c>
      <c r="AG102" s="155">
        <f>'PRINT TARIFF'!I$268</f>
        <v>79</v>
      </c>
      <c r="AH102" s="144" t="s">
        <v>1220</v>
      </c>
      <c r="AI102" s="144">
        <v>0</v>
      </c>
      <c r="AJ102" s="144">
        <v>0</v>
      </c>
      <c r="AK102" s="155">
        <f>'PRINT TARIFF'!K$268</f>
        <v>79</v>
      </c>
      <c r="AL102" s="144">
        <v>0</v>
      </c>
      <c r="AM102" s="144">
        <v>0</v>
      </c>
      <c r="AN102" s="146">
        <f>'PRINT TARIFF'!AF136</f>
        <v>46204</v>
      </c>
      <c r="AO102" s="146">
        <f>'PRINT TARIFF'!AG136</f>
        <v>46217</v>
      </c>
      <c r="AP102" s="146" t="s">
        <v>39</v>
      </c>
      <c r="AQ102" s="155">
        <f>'PRINT TARIFF'!U$268</f>
        <v>0</v>
      </c>
      <c r="AR102" s="144" t="s">
        <v>2263</v>
      </c>
      <c r="AS102" s="155">
        <f t="shared" si="34"/>
        <v>0</v>
      </c>
      <c r="AT102" s="146"/>
      <c r="AU102" s="146" t="s">
        <v>2262</v>
      </c>
      <c r="AV102" s="146">
        <f t="shared" si="35"/>
        <v>46204</v>
      </c>
      <c r="AW102" s="146">
        <f t="shared" si="36"/>
        <v>46217</v>
      </c>
      <c r="AX102" s="146"/>
      <c r="AY102" s="156"/>
      <c r="BA102" s="147"/>
      <c r="BC102" s="146"/>
      <c r="BD102" s="146"/>
      <c r="BE102" s="146"/>
      <c r="BF102" s="144" t="s">
        <v>39</v>
      </c>
      <c r="BG102" s="144">
        <f>'PRINT TARIFF'!$O$268</f>
        <v>0</v>
      </c>
      <c r="BH102" s="144" t="s">
        <v>1220</v>
      </c>
      <c r="BI102" s="144">
        <f t="shared" si="37"/>
        <v>0</v>
      </c>
      <c r="BJ102" s="146"/>
      <c r="BK102" s="146" t="s">
        <v>2260</v>
      </c>
      <c r="BL102" s="146">
        <f t="shared" si="38"/>
        <v>46204</v>
      </c>
      <c r="BM102" s="146">
        <f t="shared" si="39"/>
        <v>46217</v>
      </c>
      <c r="BN102" s="146" t="s">
        <v>39</v>
      </c>
      <c r="BO102" s="144">
        <f>'PRINT TARIFF'!$T$268</f>
        <v>12</v>
      </c>
      <c r="BP102" s="146" t="s">
        <v>1220</v>
      </c>
      <c r="BQ102" s="144">
        <f t="shared" si="40"/>
        <v>12</v>
      </c>
      <c r="BR102" s="146"/>
      <c r="BS102" s="146" t="s">
        <v>2258</v>
      </c>
      <c r="BT102" s="146">
        <f t="shared" si="41"/>
        <v>46204</v>
      </c>
      <c r="BU102" s="146">
        <f t="shared" si="42"/>
        <v>46217</v>
      </c>
      <c r="BV102" s="146" t="s">
        <v>39</v>
      </c>
      <c r="BW102" s="155">
        <f>'PRINT TARIFF'!Q$268</f>
        <v>20</v>
      </c>
      <c r="BX102" s="144" t="s">
        <v>1220</v>
      </c>
      <c r="BY102" s="144">
        <f t="shared" si="28"/>
        <v>20</v>
      </c>
      <c r="BZ102" s="146"/>
      <c r="CA102" s="146"/>
      <c r="CB102" s="146">
        <f t="shared" si="29"/>
        <v>46204</v>
      </c>
      <c r="CC102" s="146">
        <f t="shared" si="30"/>
        <v>46217</v>
      </c>
      <c r="CD102" s="144" t="s">
        <v>39</v>
      </c>
      <c r="CE102" s="155">
        <f>'PRINT TARIFF'!P$268</f>
        <v>0</v>
      </c>
      <c r="CF102" s="144" t="s">
        <v>1220</v>
      </c>
      <c r="CG102" s="147">
        <f t="shared" si="22"/>
        <v>0</v>
      </c>
      <c r="CJ102" s="146">
        <f t="shared" si="23"/>
        <v>46204</v>
      </c>
      <c r="CK102" s="146">
        <f t="shared" si="24"/>
        <v>46217</v>
      </c>
      <c r="CR102" s="146"/>
      <c r="CS102" s="146"/>
      <c r="HB102" s="146" t="s">
        <v>39</v>
      </c>
      <c r="HC102" s="155">
        <f>'PRINT TARIFF'!S$268</f>
        <v>0</v>
      </c>
      <c r="HD102" s="144" t="s">
        <v>1220</v>
      </c>
      <c r="HE102" s="147">
        <f t="shared" si="31"/>
        <v>0</v>
      </c>
      <c r="HG102" s="146" t="s">
        <v>2041</v>
      </c>
      <c r="HH102" s="146">
        <f t="shared" si="32"/>
        <v>46204</v>
      </c>
      <c r="HI102" s="146">
        <f t="shared" si="33"/>
        <v>46217</v>
      </c>
      <c r="IR102" s="154"/>
      <c r="IS102" s="154"/>
      <c r="NI102" s="154" t="s">
        <v>39</v>
      </c>
      <c r="NJ102" s="156">
        <f>'PRINT TARIFF'!R$268</f>
        <v>0</v>
      </c>
      <c r="NK102" s="154" t="s">
        <v>1220</v>
      </c>
      <c r="NL102" s="156">
        <f t="shared" si="25"/>
        <v>0</v>
      </c>
      <c r="NO102" s="154">
        <f t="shared" si="26"/>
        <v>46204</v>
      </c>
      <c r="NP102" s="154">
        <f t="shared" si="27"/>
        <v>46217</v>
      </c>
    </row>
    <row r="103" spans="1:380" x14ac:dyDescent="0.2">
      <c r="A103" s="144">
        <v>269</v>
      </c>
      <c r="B103" s="144" t="s">
        <v>1403</v>
      </c>
      <c r="C103" s="144" t="s">
        <v>1218</v>
      </c>
      <c r="D103" s="144" t="s">
        <v>1085</v>
      </c>
      <c r="E103" s="144" t="s">
        <v>265</v>
      </c>
      <c r="F103" s="144" t="s">
        <v>265</v>
      </c>
      <c r="J103" s="144" t="s">
        <v>1219</v>
      </c>
      <c r="K103" s="144" t="s">
        <v>238</v>
      </c>
      <c r="L103" s="144" t="s">
        <v>238</v>
      </c>
      <c r="M103" s="144" t="s">
        <v>238</v>
      </c>
      <c r="N103" s="144" t="s">
        <v>1219</v>
      </c>
      <c r="O103" s="145">
        <f>'PRINT TARIFF'!N$269</f>
        <v>36</v>
      </c>
      <c r="AF103" s="144" t="s">
        <v>39</v>
      </c>
      <c r="AG103" s="155">
        <f>'PRINT TARIFF'!I$269</f>
        <v>74</v>
      </c>
      <c r="AH103" s="144" t="s">
        <v>1220</v>
      </c>
      <c r="AI103" s="144">
        <v>0</v>
      </c>
      <c r="AJ103" s="144">
        <v>0</v>
      </c>
      <c r="AK103" s="155">
        <f>'PRINT TARIFF'!K$269</f>
        <v>74</v>
      </c>
      <c r="AL103" s="144">
        <v>0</v>
      </c>
      <c r="AM103" s="144">
        <v>0</v>
      </c>
      <c r="AN103" s="146">
        <f>'PRINT TARIFF'!AF137</f>
        <v>46204</v>
      </c>
      <c r="AO103" s="146">
        <f>'PRINT TARIFF'!AG137</f>
        <v>46217</v>
      </c>
      <c r="AP103" s="146" t="s">
        <v>39</v>
      </c>
      <c r="AQ103" s="155">
        <f>'PRINT TARIFF'!U$269</f>
        <v>0</v>
      </c>
      <c r="AR103" s="144" t="s">
        <v>2263</v>
      </c>
      <c r="AS103" s="155">
        <f t="shared" si="34"/>
        <v>0</v>
      </c>
      <c r="AT103" s="146"/>
      <c r="AU103" s="146" t="s">
        <v>2262</v>
      </c>
      <c r="AV103" s="146">
        <f t="shared" si="35"/>
        <v>46204</v>
      </c>
      <c r="AW103" s="146">
        <f t="shared" si="36"/>
        <v>46217</v>
      </c>
      <c r="AX103" s="146"/>
      <c r="AY103" s="156"/>
      <c r="BA103" s="147"/>
      <c r="BC103" s="146"/>
      <c r="BD103" s="146"/>
      <c r="BE103" s="146"/>
      <c r="BF103" s="144" t="s">
        <v>39</v>
      </c>
      <c r="BG103" s="144">
        <f>'PRINT TARIFF'!$O$269</f>
        <v>0</v>
      </c>
      <c r="BH103" s="144" t="s">
        <v>1220</v>
      </c>
      <c r="BI103" s="144">
        <f t="shared" si="37"/>
        <v>0</v>
      </c>
      <c r="BJ103" s="146"/>
      <c r="BK103" s="146" t="s">
        <v>2260</v>
      </c>
      <c r="BL103" s="146">
        <f t="shared" si="38"/>
        <v>46204</v>
      </c>
      <c r="BM103" s="146">
        <f t="shared" si="39"/>
        <v>46217</v>
      </c>
      <c r="BN103" s="146" t="s">
        <v>39</v>
      </c>
      <c r="BO103" s="144">
        <f>'PRINT TARIFF'!$T$269</f>
        <v>12</v>
      </c>
      <c r="BP103" s="146" t="s">
        <v>1220</v>
      </c>
      <c r="BQ103" s="144">
        <f t="shared" si="40"/>
        <v>12</v>
      </c>
      <c r="BR103" s="146"/>
      <c r="BS103" s="146" t="s">
        <v>2258</v>
      </c>
      <c r="BT103" s="146">
        <f t="shared" si="41"/>
        <v>46204</v>
      </c>
      <c r="BU103" s="146">
        <f t="shared" si="42"/>
        <v>46217</v>
      </c>
      <c r="BV103" s="146" t="s">
        <v>39</v>
      </c>
      <c r="BW103" s="155">
        <f>'PRINT TARIFF'!Q$269</f>
        <v>20</v>
      </c>
      <c r="BX103" s="144" t="s">
        <v>1220</v>
      </c>
      <c r="BY103" s="144">
        <f t="shared" si="28"/>
        <v>20</v>
      </c>
      <c r="BZ103" s="146"/>
      <c r="CA103" s="146"/>
      <c r="CB103" s="146">
        <f t="shared" si="29"/>
        <v>46204</v>
      </c>
      <c r="CC103" s="146">
        <f t="shared" si="30"/>
        <v>46217</v>
      </c>
      <c r="CD103" s="144" t="s">
        <v>39</v>
      </c>
      <c r="CE103" s="155">
        <f>'PRINT TARIFF'!P$269</f>
        <v>0</v>
      </c>
      <c r="CF103" s="144" t="s">
        <v>1220</v>
      </c>
      <c r="CG103" s="147">
        <f t="shared" ref="CG103:CG166" si="43">CE103</f>
        <v>0</v>
      </c>
      <c r="CJ103" s="146">
        <f t="shared" si="23"/>
        <v>46204</v>
      </c>
      <c r="CK103" s="146">
        <f t="shared" si="24"/>
        <v>46217</v>
      </c>
      <c r="CR103" s="146"/>
      <c r="CS103" s="146"/>
      <c r="HB103" s="146" t="s">
        <v>39</v>
      </c>
      <c r="HC103" s="155">
        <f>'PRINT TARIFF'!S$269</f>
        <v>0</v>
      </c>
      <c r="HD103" s="144" t="s">
        <v>1220</v>
      </c>
      <c r="HE103" s="147">
        <f t="shared" si="31"/>
        <v>0</v>
      </c>
      <c r="HG103" s="146" t="s">
        <v>2041</v>
      </c>
      <c r="HH103" s="146">
        <f t="shared" si="32"/>
        <v>46204</v>
      </c>
      <c r="HI103" s="146">
        <f t="shared" si="33"/>
        <v>46217</v>
      </c>
      <c r="IR103" s="154"/>
      <c r="IS103" s="154"/>
      <c r="NI103" s="154" t="s">
        <v>39</v>
      </c>
      <c r="NJ103" s="156">
        <f>'PRINT TARIFF'!R$269</f>
        <v>0</v>
      </c>
      <c r="NK103" s="154" t="s">
        <v>1220</v>
      </c>
      <c r="NL103" s="156">
        <f t="shared" si="25"/>
        <v>0</v>
      </c>
      <c r="NO103" s="154">
        <f t="shared" si="26"/>
        <v>46204</v>
      </c>
      <c r="NP103" s="154">
        <f t="shared" si="27"/>
        <v>46217</v>
      </c>
    </row>
    <row r="104" spans="1:380" x14ac:dyDescent="0.2">
      <c r="A104" s="144">
        <v>270</v>
      </c>
      <c r="B104" s="144" t="s">
        <v>1403</v>
      </c>
      <c r="C104" s="144" t="s">
        <v>1218</v>
      </c>
      <c r="D104" s="144" t="s">
        <v>1085</v>
      </c>
      <c r="E104" s="144" t="s">
        <v>265</v>
      </c>
      <c r="F104" s="144" t="s">
        <v>265</v>
      </c>
      <c r="J104" s="144" t="s">
        <v>1219</v>
      </c>
      <c r="K104" s="144" t="s">
        <v>239</v>
      </c>
      <c r="L104" s="144" t="s">
        <v>239</v>
      </c>
      <c r="M104" s="144" t="s">
        <v>239</v>
      </c>
      <c r="N104" s="144" t="s">
        <v>1219</v>
      </c>
      <c r="O104" s="145">
        <f>'PRINT TARIFF'!N$270</f>
        <v>40</v>
      </c>
      <c r="AF104" s="144" t="s">
        <v>39</v>
      </c>
      <c r="AG104" s="155">
        <f>'PRINT TARIFF'!I$270</f>
        <v>74</v>
      </c>
      <c r="AH104" s="144" t="s">
        <v>1220</v>
      </c>
      <c r="AI104" s="144">
        <v>0</v>
      </c>
      <c r="AJ104" s="144">
        <v>0</v>
      </c>
      <c r="AK104" s="155">
        <f>'PRINT TARIFF'!K$270</f>
        <v>74</v>
      </c>
      <c r="AL104" s="144">
        <v>0</v>
      </c>
      <c r="AM104" s="144">
        <v>0</v>
      </c>
      <c r="AN104" s="146">
        <f>'PRINT TARIFF'!AF138</f>
        <v>46204</v>
      </c>
      <c r="AO104" s="146">
        <f>'PRINT TARIFF'!AG138</f>
        <v>46217</v>
      </c>
      <c r="AP104" s="146" t="s">
        <v>39</v>
      </c>
      <c r="AQ104" s="155">
        <f>'PRINT TARIFF'!U$270</f>
        <v>0</v>
      </c>
      <c r="AR104" s="144" t="s">
        <v>2263</v>
      </c>
      <c r="AS104" s="155">
        <f t="shared" si="34"/>
        <v>0</v>
      </c>
      <c r="AT104" s="146"/>
      <c r="AU104" s="146" t="s">
        <v>2262</v>
      </c>
      <c r="AV104" s="146">
        <f t="shared" si="35"/>
        <v>46204</v>
      </c>
      <c r="AW104" s="146">
        <f t="shared" si="36"/>
        <v>46217</v>
      </c>
      <c r="AX104" s="146"/>
      <c r="AY104" s="156"/>
      <c r="BA104" s="147"/>
      <c r="BC104" s="146"/>
      <c r="BD104" s="146"/>
      <c r="BE104" s="146"/>
      <c r="BF104" s="144" t="s">
        <v>39</v>
      </c>
      <c r="BG104" s="144">
        <f>'PRINT TARIFF'!$O$270</f>
        <v>0</v>
      </c>
      <c r="BH104" s="144" t="s">
        <v>1220</v>
      </c>
      <c r="BI104" s="144">
        <f t="shared" si="37"/>
        <v>0</v>
      </c>
      <c r="BJ104" s="146"/>
      <c r="BK104" s="146" t="s">
        <v>2260</v>
      </c>
      <c r="BL104" s="146">
        <f t="shared" si="38"/>
        <v>46204</v>
      </c>
      <c r="BM104" s="146">
        <f t="shared" si="39"/>
        <v>46217</v>
      </c>
      <c r="BN104" s="146" t="s">
        <v>39</v>
      </c>
      <c r="BO104" s="144">
        <f>'PRINT TARIFF'!$T$270</f>
        <v>12</v>
      </c>
      <c r="BP104" s="146" t="s">
        <v>1220</v>
      </c>
      <c r="BQ104" s="144">
        <f t="shared" si="40"/>
        <v>12</v>
      </c>
      <c r="BR104" s="146"/>
      <c r="BS104" s="146" t="s">
        <v>2258</v>
      </c>
      <c r="BT104" s="146">
        <f t="shared" si="41"/>
        <v>46204</v>
      </c>
      <c r="BU104" s="146">
        <f t="shared" si="42"/>
        <v>46217</v>
      </c>
      <c r="BV104" s="146" t="s">
        <v>39</v>
      </c>
      <c r="BW104" s="155">
        <f>'PRINT TARIFF'!Q$270</f>
        <v>20</v>
      </c>
      <c r="BX104" s="144" t="s">
        <v>1220</v>
      </c>
      <c r="BY104" s="144">
        <f t="shared" si="28"/>
        <v>20</v>
      </c>
      <c r="BZ104" s="146"/>
      <c r="CA104" s="146"/>
      <c r="CB104" s="146">
        <f t="shared" si="29"/>
        <v>46204</v>
      </c>
      <c r="CC104" s="146">
        <f t="shared" si="30"/>
        <v>46217</v>
      </c>
      <c r="CD104" s="144" t="s">
        <v>39</v>
      </c>
      <c r="CE104" s="155">
        <f>'PRINT TARIFF'!P$270</f>
        <v>0</v>
      </c>
      <c r="CF104" s="144" t="s">
        <v>1220</v>
      </c>
      <c r="CG104" s="147">
        <f t="shared" si="43"/>
        <v>0</v>
      </c>
      <c r="CJ104" s="146">
        <f t="shared" ref="CJ104:CJ167" si="44">AN104</f>
        <v>46204</v>
      </c>
      <c r="CK104" s="146">
        <f t="shared" ref="CK104:CK167" si="45">AO104</f>
        <v>46217</v>
      </c>
      <c r="CR104" s="146"/>
      <c r="CS104" s="146"/>
      <c r="HB104" s="146" t="s">
        <v>39</v>
      </c>
      <c r="HC104" s="155">
        <f>'PRINT TARIFF'!S$270</f>
        <v>0</v>
      </c>
      <c r="HD104" s="144" t="s">
        <v>1220</v>
      </c>
      <c r="HE104" s="147">
        <f t="shared" si="31"/>
        <v>0</v>
      </c>
      <c r="HG104" s="146" t="s">
        <v>2041</v>
      </c>
      <c r="HH104" s="146">
        <f t="shared" si="32"/>
        <v>46204</v>
      </c>
      <c r="HI104" s="146">
        <f t="shared" si="33"/>
        <v>46217</v>
      </c>
      <c r="IR104" s="154"/>
      <c r="IS104" s="154"/>
      <c r="NI104" s="154" t="s">
        <v>39</v>
      </c>
      <c r="NJ104" s="156">
        <f>'PRINT TARIFF'!R$270</f>
        <v>0</v>
      </c>
      <c r="NK104" s="154" t="s">
        <v>1220</v>
      </c>
      <c r="NL104" s="156">
        <f t="shared" ref="NL104:NL167" si="46">NJ104</f>
        <v>0</v>
      </c>
      <c r="NO104" s="154">
        <f t="shared" ref="NO104:NO167" si="47">CJ104</f>
        <v>46204</v>
      </c>
      <c r="NP104" s="154">
        <f t="shared" ref="NP104:NP167" si="48">CK104</f>
        <v>46217</v>
      </c>
    </row>
    <row r="105" spans="1:380" x14ac:dyDescent="0.2">
      <c r="A105" s="144">
        <v>271</v>
      </c>
      <c r="B105" s="144" t="s">
        <v>1403</v>
      </c>
      <c r="C105" s="144" t="s">
        <v>1218</v>
      </c>
      <c r="D105" s="144" t="s">
        <v>261</v>
      </c>
      <c r="E105" s="144" t="s">
        <v>263</v>
      </c>
      <c r="F105" s="144" t="s">
        <v>263</v>
      </c>
      <c r="G105" s="144" t="s">
        <v>291</v>
      </c>
      <c r="J105" s="144" t="s">
        <v>1219</v>
      </c>
      <c r="K105" s="144" t="s">
        <v>235</v>
      </c>
      <c r="L105" s="144" t="s">
        <v>235</v>
      </c>
      <c r="M105" s="144" t="s">
        <v>235</v>
      </c>
      <c r="N105" s="144" t="s">
        <v>1219</v>
      </c>
      <c r="O105" s="145">
        <f>'PRINT TARIFF'!N$271</f>
        <v>35</v>
      </c>
      <c r="AF105" s="144" t="s">
        <v>39</v>
      </c>
      <c r="AG105" s="155">
        <f>'PRINT TARIFF'!I$271</f>
        <v>83</v>
      </c>
      <c r="AH105" s="144" t="s">
        <v>1220</v>
      </c>
      <c r="AI105" s="144">
        <v>0</v>
      </c>
      <c r="AJ105" s="144">
        <v>0</v>
      </c>
      <c r="AK105" s="155">
        <f>'PRINT TARIFF'!K$271</f>
        <v>83</v>
      </c>
      <c r="AL105" s="144">
        <v>0</v>
      </c>
      <c r="AM105" s="144">
        <v>0</v>
      </c>
      <c r="AN105" s="146">
        <f>'PRINT TARIFF'!AF139</f>
        <v>46204</v>
      </c>
      <c r="AO105" s="146">
        <f>'PRINT TARIFF'!AG139</f>
        <v>46217</v>
      </c>
      <c r="AP105" s="146" t="s">
        <v>39</v>
      </c>
      <c r="AQ105" s="155">
        <f>'PRINT TARIFF'!U$271</f>
        <v>10</v>
      </c>
      <c r="AR105" s="144" t="s">
        <v>2263</v>
      </c>
      <c r="AS105" s="155">
        <f t="shared" si="34"/>
        <v>10</v>
      </c>
      <c r="AT105" s="146"/>
      <c r="AU105" s="146" t="s">
        <v>2262</v>
      </c>
      <c r="AV105" s="146">
        <f t="shared" si="35"/>
        <v>46204</v>
      </c>
      <c r="AW105" s="146">
        <f t="shared" si="36"/>
        <v>46217</v>
      </c>
      <c r="AX105" s="146"/>
      <c r="AY105" s="156"/>
      <c r="BA105" s="147"/>
      <c r="BC105" s="146"/>
      <c r="BD105" s="146"/>
      <c r="BE105" s="146"/>
      <c r="BF105" s="144" t="s">
        <v>39</v>
      </c>
      <c r="BG105" s="144">
        <f>'PRINT TARIFF'!$O$271</f>
        <v>0</v>
      </c>
      <c r="BH105" s="144" t="s">
        <v>1220</v>
      </c>
      <c r="BI105" s="144">
        <f t="shared" si="37"/>
        <v>0</v>
      </c>
      <c r="BJ105" s="146"/>
      <c r="BK105" s="146" t="s">
        <v>2260</v>
      </c>
      <c r="BL105" s="146">
        <f t="shared" si="38"/>
        <v>46204</v>
      </c>
      <c r="BM105" s="146">
        <f t="shared" si="39"/>
        <v>46217</v>
      </c>
      <c r="BN105" s="146" t="s">
        <v>39</v>
      </c>
      <c r="BO105" s="144">
        <f>'PRINT TARIFF'!$T$271</f>
        <v>12</v>
      </c>
      <c r="BP105" s="146" t="s">
        <v>1220</v>
      </c>
      <c r="BQ105" s="144">
        <f t="shared" si="40"/>
        <v>12</v>
      </c>
      <c r="BR105" s="146"/>
      <c r="BS105" s="146" t="s">
        <v>2258</v>
      </c>
      <c r="BT105" s="146">
        <f t="shared" si="41"/>
        <v>46204</v>
      </c>
      <c r="BU105" s="146">
        <f t="shared" si="42"/>
        <v>46217</v>
      </c>
      <c r="BV105" s="146" t="s">
        <v>39</v>
      </c>
      <c r="BW105" s="155">
        <f>'PRINT TARIFF'!Q$271</f>
        <v>20</v>
      </c>
      <c r="BX105" s="144" t="s">
        <v>1220</v>
      </c>
      <c r="BY105" s="144">
        <f t="shared" si="28"/>
        <v>20</v>
      </c>
      <c r="BZ105" s="146"/>
      <c r="CA105" s="146"/>
      <c r="CB105" s="146">
        <f t="shared" si="29"/>
        <v>46204</v>
      </c>
      <c r="CC105" s="146">
        <f t="shared" si="30"/>
        <v>46217</v>
      </c>
      <c r="CD105" s="144" t="s">
        <v>39</v>
      </c>
      <c r="CE105" s="155">
        <f>'PRINT TARIFF'!P$271</f>
        <v>0</v>
      </c>
      <c r="CF105" s="144" t="s">
        <v>1220</v>
      </c>
      <c r="CG105" s="147">
        <f t="shared" si="43"/>
        <v>0</v>
      </c>
      <c r="CJ105" s="146">
        <f t="shared" si="44"/>
        <v>46204</v>
      </c>
      <c r="CK105" s="146">
        <f t="shared" si="45"/>
        <v>46217</v>
      </c>
      <c r="CR105" s="146"/>
      <c r="CS105" s="146"/>
      <c r="HB105" s="146" t="s">
        <v>39</v>
      </c>
      <c r="HC105" s="155">
        <f>'PRINT TARIFF'!S$271</f>
        <v>0</v>
      </c>
      <c r="HD105" s="144" t="s">
        <v>1220</v>
      </c>
      <c r="HE105" s="147">
        <f t="shared" si="31"/>
        <v>0</v>
      </c>
      <c r="HG105" s="146" t="s">
        <v>2041</v>
      </c>
      <c r="HH105" s="146">
        <f t="shared" si="32"/>
        <v>46204</v>
      </c>
      <c r="HI105" s="146">
        <f t="shared" si="33"/>
        <v>46217</v>
      </c>
      <c r="IR105" s="154"/>
      <c r="IS105" s="154"/>
      <c r="NI105" s="154" t="s">
        <v>39</v>
      </c>
      <c r="NJ105" s="156">
        <f>'PRINT TARIFF'!R$271</f>
        <v>0</v>
      </c>
      <c r="NK105" s="154" t="s">
        <v>1220</v>
      </c>
      <c r="NL105" s="156">
        <f t="shared" si="46"/>
        <v>0</v>
      </c>
      <c r="NO105" s="154">
        <f t="shared" si="47"/>
        <v>46204</v>
      </c>
      <c r="NP105" s="154">
        <f t="shared" si="48"/>
        <v>46217</v>
      </c>
    </row>
    <row r="106" spans="1:380" x14ac:dyDescent="0.2">
      <c r="A106" s="144">
        <v>272</v>
      </c>
      <c r="B106" s="144" t="s">
        <v>1403</v>
      </c>
      <c r="C106" s="144" t="s">
        <v>1218</v>
      </c>
      <c r="D106" s="144" t="s">
        <v>261</v>
      </c>
      <c r="E106" s="144" t="s">
        <v>263</v>
      </c>
      <c r="F106" s="144" t="s">
        <v>263</v>
      </c>
      <c r="G106" s="148" t="s">
        <v>279</v>
      </c>
      <c r="J106" s="144" t="s">
        <v>1219</v>
      </c>
      <c r="K106" s="144" t="s">
        <v>236</v>
      </c>
      <c r="L106" s="144" t="s">
        <v>236</v>
      </c>
      <c r="M106" s="144" t="s">
        <v>236</v>
      </c>
      <c r="N106" s="144" t="s">
        <v>1219</v>
      </c>
      <c r="O106" s="145">
        <f>'PRINT TARIFF'!N$272</f>
        <v>26</v>
      </c>
      <c r="AF106" s="144" t="s">
        <v>39</v>
      </c>
      <c r="AG106" s="155">
        <f>'PRINT TARIFF'!I$272</f>
        <v>83</v>
      </c>
      <c r="AH106" s="144" t="s">
        <v>1220</v>
      </c>
      <c r="AI106" s="144">
        <v>0</v>
      </c>
      <c r="AJ106" s="144">
        <v>0</v>
      </c>
      <c r="AK106" s="155">
        <f>'PRINT TARIFF'!K$272</f>
        <v>83</v>
      </c>
      <c r="AL106" s="144">
        <v>0</v>
      </c>
      <c r="AM106" s="144">
        <v>0</v>
      </c>
      <c r="AN106" s="146">
        <f>'PRINT TARIFF'!AF140</f>
        <v>46204</v>
      </c>
      <c r="AO106" s="146">
        <f>'PRINT TARIFF'!AG140</f>
        <v>46217</v>
      </c>
      <c r="AP106" s="146" t="s">
        <v>39</v>
      </c>
      <c r="AQ106" s="155">
        <f>'PRINT TARIFF'!U$272</f>
        <v>10</v>
      </c>
      <c r="AR106" s="144" t="s">
        <v>2263</v>
      </c>
      <c r="AS106" s="155">
        <f t="shared" si="34"/>
        <v>10</v>
      </c>
      <c r="AT106" s="146"/>
      <c r="AU106" s="146" t="s">
        <v>2262</v>
      </c>
      <c r="AV106" s="146">
        <f t="shared" si="35"/>
        <v>46204</v>
      </c>
      <c r="AW106" s="146">
        <f t="shared" si="36"/>
        <v>46217</v>
      </c>
      <c r="AX106" s="146"/>
      <c r="AY106" s="156"/>
      <c r="BA106" s="147"/>
      <c r="BC106" s="146"/>
      <c r="BD106" s="146"/>
      <c r="BE106" s="146"/>
      <c r="BF106" s="144" t="s">
        <v>39</v>
      </c>
      <c r="BG106" s="144">
        <f>'PRINT TARIFF'!$O$272</f>
        <v>0</v>
      </c>
      <c r="BH106" s="144" t="s">
        <v>1220</v>
      </c>
      <c r="BI106" s="144">
        <f t="shared" si="37"/>
        <v>0</v>
      </c>
      <c r="BJ106" s="146"/>
      <c r="BK106" s="146" t="s">
        <v>2260</v>
      </c>
      <c r="BL106" s="146">
        <f t="shared" si="38"/>
        <v>46204</v>
      </c>
      <c r="BM106" s="146">
        <f t="shared" si="39"/>
        <v>46217</v>
      </c>
      <c r="BN106" s="146" t="s">
        <v>39</v>
      </c>
      <c r="BO106" s="144">
        <f>'PRINT TARIFF'!$T$272</f>
        <v>12</v>
      </c>
      <c r="BP106" s="146" t="s">
        <v>1220</v>
      </c>
      <c r="BQ106" s="144">
        <f t="shared" si="40"/>
        <v>12</v>
      </c>
      <c r="BR106" s="146"/>
      <c r="BS106" s="146" t="s">
        <v>2258</v>
      </c>
      <c r="BT106" s="146">
        <f t="shared" si="41"/>
        <v>46204</v>
      </c>
      <c r="BU106" s="146">
        <f t="shared" si="42"/>
        <v>46217</v>
      </c>
      <c r="BV106" s="146" t="s">
        <v>39</v>
      </c>
      <c r="BW106" s="155">
        <f>'PRINT TARIFF'!Q$272</f>
        <v>20</v>
      </c>
      <c r="BX106" s="144" t="s">
        <v>1220</v>
      </c>
      <c r="BY106" s="144">
        <f t="shared" si="28"/>
        <v>20</v>
      </c>
      <c r="BZ106" s="146"/>
      <c r="CA106" s="146"/>
      <c r="CB106" s="146">
        <f t="shared" si="29"/>
        <v>46204</v>
      </c>
      <c r="CC106" s="146">
        <f t="shared" si="30"/>
        <v>46217</v>
      </c>
      <c r="CD106" s="144" t="s">
        <v>39</v>
      </c>
      <c r="CE106" s="155">
        <f>'PRINT TARIFF'!P$272</f>
        <v>0</v>
      </c>
      <c r="CF106" s="144" t="s">
        <v>1220</v>
      </c>
      <c r="CG106" s="147">
        <f t="shared" si="43"/>
        <v>0</v>
      </c>
      <c r="CJ106" s="146">
        <f t="shared" si="44"/>
        <v>46204</v>
      </c>
      <c r="CK106" s="146">
        <f t="shared" si="45"/>
        <v>46217</v>
      </c>
      <c r="CR106" s="146"/>
      <c r="CS106" s="146"/>
      <c r="HB106" s="146" t="s">
        <v>39</v>
      </c>
      <c r="HC106" s="155">
        <f>'PRINT TARIFF'!S$272</f>
        <v>0</v>
      </c>
      <c r="HD106" s="144" t="s">
        <v>1220</v>
      </c>
      <c r="HE106" s="147">
        <f t="shared" si="31"/>
        <v>0</v>
      </c>
      <c r="HG106" s="146" t="s">
        <v>2041</v>
      </c>
      <c r="HH106" s="146">
        <f t="shared" si="32"/>
        <v>46204</v>
      </c>
      <c r="HI106" s="146">
        <f t="shared" si="33"/>
        <v>46217</v>
      </c>
      <c r="IR106" s="154"/>
      <c r="IS106" s="154"/>
      <c r="NI106" s="154" t="s">
        <v>39</v>
      </c>
      <c r="NJ106" s="156">
        <f>'PRINT TARIFF'!R$272</f>
        <v>0</v>
      </c>
      <c r="NK106" s="154" t="s">
        <v>1220</v>
      </c>
      <c r="NL106" s="156">
        <f t="shared" si="46"/>
        <v>0</v>
      </c>
      <c r="NO106" s="154">
        <f t="shared" si="47"/>
        <v>46204</v>
      </c>
      <c r="NP106" s="154">
        <f t="shared" si="48"/>
        <v>46217</v>
      </c>
    </row>
    <row r="107" spans="1:380" x14ac:dyDescent="0.2">
      <c r="A107" s="144">
        <v>273</v>
      </c>
      <c r="B107" s="144" t="s">
        <v>1403</v>
      </c>
      <c r="C107" s="144" t="s">
        <v>1218</v>
      </c>
      <c r="D107" s="144" t="s">
        <v>261</v>
      </c>
      <c r="E107" s="144" t="s">
        <v>263</v>
      </c>
      <c r="F107" s="144" t="s">
        <v>263</v>
      </c>
      <c r="G107" s="144" t="s">
        <v>291</v>
      </c>
      <c r="J107" s="144" t="s">
        <v>1219</v>
      </c>
      <c r="K107" s="144" t="s">
        <v>237</v>
      </c>
      <c r="L107" s="144" t="s">
        <v>237</v>
      </c>
      <c r="M107" s="144" t="s">
        <v>237</v>
      </c>
      <c r="N107" s="144" t="s">
        <v>1219</v>
      </c>
      <c r="O107" s="145">
        <f>'PRINT TARIFF'!N$273</f>
        <v>23</v>
      </c>
      <c r="AF107" s="144" t="s">
        <v>39</v>
      </c>
      <c r="AG107" s="155">
        <f>'PRINT TARIFF'!I$273</f>
        <v>83</v>
      </c>
      <c r="AH107" s="144" t="s">
        <v>1220</v>
      </c>
      <c r="AI107" s="144">
        <v>0</v>
      </c>
      <c r="AJ107" s="144">
        <v>0</v>
      </c>
      <c r="AK107" s="155">
        <f>'PRINT TARIFF'!K$273</f>
        <v>83</v>
      </c>
      <c r="AL107" s="144">
        <v>0</v>
      </c>
      <c r="AM107" s="144">
        <v>0</v>
      </c>
      <c r="AN107" s="146">
        <f>'PRINT TARIFF'!AF141</f>
        <v>46204</v>
      </c>
      <c r="AO107" s="146">
        <f>'PRINT TARIFF'!AG141</f>
        <v>46217</v>
      </c>
      <c r="AP107" s="146" t="s">
        <v>39</v>
      </c>
      <c r="AQ107" s="155">
        <f>'PRINT TARIFF'!U$273</f>
        <v>10</v>
      </c>
      <c r="AR107" s="144" t="s">
        <v>2263</v>
      </c>
      <c r="AS107" s="155">
        <f t="shared" si="34"/>
        <v>10</v>
      </c>
      <c r="AT107" s="146"/>
      <c r="AU107" s="146" t="s">
        <v>2262</v>
      </c>
      <c r="AV107" s="146">
        <f t="shared" si="35"/>
        <v>46204</v>
      </c>
      <c r="AW107" s="146">
        <f t="shared" si="36"/>
        <v>46217</v>
      </c>
      <c r="AX107" s="146"/>
      <c r="AY107" s="156"/>
      <c r="BA107" s="147"/>
      <c r="BC107" s="146"/>
      <c r="BD107" s="146"/>
      <c r="BE107" s="146"/>
      <c r="BF107" s="144" t="s">
        <v>39</v>
      </c>
      <c r="BG107" s="144">
        <f>'PRINT TARIFF'!$O$273</f>
        <v>0</v>
      </c>
      <c r="BH107" s="144" t="s">
        <v>1220</v>
      </c>
      <c r="BI107" s="144">
        <f t="shared" si="37"/>
        <v>0</v>
      </c>
      <c r="BJ107" s="146"/>
      <c r="BK107" s="146" t="s">
        <v>2260</v>
      </c>
      <c r="BL107" s="146">
        <f t="shared" si="38"/>
        <v>46204</v>
      </c>
      <c r="BM107" s="146">
        <f t="shared" si="39"/>
        <v>46217</v>
      </c>
      <c r="BN107" s="146" t="s">
        <v>39</v>
      </c>
      <c r="BO107" s="144">
        <f>'PRINT TARIFF'!$T$273</f>
        <v>12</v>
      </c>
      <c r="BP107" s="146" t="s">
        <v>1220</v>
      </c>
      <c r="BQ107" s="144">
        <f t="shared" si="40"/>
        <v>12</v>
      </c>
      <c r="BR107" s="146"/>
      <c r="BS107" s="146" t="s">
        <v>2258</v>
      </c>
      <c r="BT107" s="146">
        <f t="shared" si="41"/>
        <v>46204</v>
      </c>
      <c r="BU107" s="146">
        <f t="shared" si="42"/>
        <v>46217</v>
      </c>
      <c r="BV107" s="146" t="s">
        <v>39</v>
      </c>
      <c r="BW107" s="155">
        <f>'PRINT TARIFF'!Q$273</f>
        <v>20</v>
      </c>
      <c r="BX107" s="144" t="s">
        <v>1220</v>
      </c>
      <c r="BY107" s="144">
        <f t="shared" si="28"/>
        <v>20</v>
      </c>
      <c r="BZ107" s="146"/>
      <c r="CA107" s="146"/>
      <c r="CB107" s="146">
        <f t="shared" si="29"/>
        <v>46204</v>
      </c>
      <c r="CC107" s="146">
        <f t="shared" si="30"/>
        <v>46217</v>
      </c>
      <c r="CD107" s="144" t="s">
        <v>39</v>
      </c>
      <c r="CE107" s="155">
        <f>'PRINT TARIFF'!P$273</f>
        <v>0</v>
      </c>
      <c r="CF107" s="144" t="s">
        <v>1220</v>
      </c>
      <c r="CG107" s="147">
        <f t="shared" si="43"/>
        <v>0</v>
      </c>
      <c r="CJ107" s="146">
        <f t="shared" si="44"/>
        <v>46204</v>
      </c>
      <c r="CK107" s="146">
        <f t="shared" si="45"/>
        <v>46217</v>
      </c>
      <c r="CR107" s="146"/>
      <c r="CS107" s="146"/>
      <c r="HB107" s="146" t="s">
        <v>39</v>
      </c>
      <c r="HC107" s="155">
        <f>'PRINT TARIFF'!S$273</f>
        <v>0</v>
      </c>
      <c r="HD107" s="144" t="s">
        <v>1220</v>
      </c>
      <c r="HE107" s="147">
        <f t="shared" si="31"/>
        <v>0</v>
      </c>
      <c r="HG107" s="146" t="s">
        <v>2041</v>
      </c>
      <c r="HH107" s="146">
        <f t="shared" si="32"/>
        <v>46204</v>
      </c>
      <c r="HI107" s="146">
        <f t="shared" si="33"/>
        <v>46217</v>
      </c>
      <c r="IR107" s="154"/>
      <c r="IS107" s="154"/>
      <c r="NI107" s="154" t="s">
        <v>39</v>
      </c>
      <c r="NJ107" s="156">
        <f>'PRINT TARIFF'!R$273</f>
        <v>0</v>
      </c>
      <c r="NK107" s="154" t="s">
        <v>1220</v>
      </c>
      <c r="NL107" s="156">
        <f t="shared" si="46"/>
        <v>0</v>
      </c>
      <c r="NO107" s="154">
        <f t="shared" si="47"/>
        <v>46204</v>
      </c>
      <c r="NP107" s="154">
        <f t="shared" si="48"/>
        <v>46217</v>
      </c>
    </row>
    <row r="108" spans="1:380" x14ac:dyDescent="0.2">
      <c r="A108" s="144">
        <v>274</v>
      </c>
      <c r="B108" s="144" t="s">
        <v>1403</v>
      </c>
      <c r="C108" s="144" t="s">
        <v>1218</v>
      </c>
      <c r="D108" s="144" t="s">
        <v>261</v>
      </c>
      <c r="E108" s="144" t="s">
        <v>263</v>
      </c>
      <c r="F108" s="144" t="s">
        <v>263</v>
      </c>
      <c r="G108" s="148" t="s">
        <v>279</v>
      </c>
      <c r="J108" s="144" t="s">
        <v>1219</v>
      </c>
      <c r="K108" s="144" t="s">
        <v>238</v>
      </c>
      <c r="L108" s="144" t="s">
        <v>238</v>
      </c>
      <c r="M108" s="144" t="s">
        <v>238</v>
      </c>
      <c r="N108" s="144" t="s">
        <v>1219</v>
      </c>
      <c r="O108" s="145">
        <f>'PRINT TARIFF'!N$274</f>
        <v>39</v>
      </c>
      <c r="AF108" s="144" t="s">
        <v>39</v>
      </c>
      <c r="AG108" s="155">
        <f>'PRINT TARIFF'!I$274</f>
        <v>83</v>
      </c>
      <c r="AH108" s="144" t="s">
        <v>1220</v>
      </c>
      <c r="AI108" s="144">
        <v>0</v>
      </c>
      <c r="AJ108" s="144">
        <v>0</v>
      </c>
      <c r="AK108" s="155">
        <f>'PRINT TARIFF'!K$274</f>
        <v>83</v>
      </c>
      <c r="AL108" s="144">
        <v>0</v>
      </c>
      <c r="AM108" s="144">
        <v>0</v>
      </c>
      <c r="AN108" s="146">
        <f>'PRINT TARIFF'!AF142</f>
        <v>46204</v>
      </c>
      <c r="AO108" s="146">
        <f>'PRINT TARIFF'!AG142</f>
        <v>46217</v>
      </c>
      <c r="AP108" s="146" t="s">
        <v>39</v>
      </c>
      <c r="AQ108" s="155">
        <f>'PRINT TARIFF'!U$274</f>
        <v>10</v>
      </c>
      <c r="AR108" s="144" t="s">
        <v>2263</v>
      </c>
      <c r="AS108" s="155">
        <f t="shared" si="34"/>
        <v>10</v>
      </c>
      <c r="AT108" s="146"/>
      <c r="AU108" s="146" t="s">
        <v>2262</v>
      </c>
      <c r="AV108" s="146">
        <f t="shared" si="35"/>
        <v>46204</v>
      </c>
      <c r="AW108" s="146">
        <f t="shared" si="36"/>
        <v>46217</v>
      </c>
      <c r="AX108" s="146"/>
      <c r="AY108" s="156"/>
      <c r="BA108" s="147"/>
      <c r="BC108" s="146"/>
      <c r="BD108" s="146"/>
      <c r="BE108" s="146"/>
      <c r="BF108" s="144" t="s">
        <v>39</v>
      </c>
      <c r="BG108" s="144">
        <f>'PRINT TARIFF'!$O$274</f>
        <v>0</v>
      </c>
      <c r="BH108" s="144" t="s">
        <v>1220</v>
      </c>
      <c r="BI108" s="144">
        <f t="shared" si="37"/>
        <v>0</v>
      </c>
      <c r="BJ108" s="146"/>
      <c r="BK108" s="146" t="s">
        <v>2260</v>
      </c>
      <c r="BL108" s="146">
        <f t="shared" si="38"/>
        <v>46204</v>
      </c>
      <c r="BM108" s="146">
        <f t="shared" si="39"/>
        <v>46217</v>
      </c>
      <c r="BN108" s="146" t="s">
        <v>39</v>
      </c>
      <c r="BO108" s="144">
        <f>'PRINT TARIFF'!$T$274</f>
        <v>12</v>
      </c>
      <c r="BP108" s="146" t="s">
        <v>1220</v>
      </c>
      <c r="BQ108" s="144">
        <f t="shared" si="40"/>
        <v>12</v>
      </c>
      <c r="BR108" s="146"/>
      <c r="BS108" s="146" t="s">
        <v>2258</v>
      </c>
      <c r="BT108" s="146">
        <f t="shared" si="41"/>
        <v>46204</v>
      </c>
      <c r="BU108" s="146">
        <f t="shared" si="42"/>
        <v>46217</v>
      </c>
      <c r="BV108" s="146" t="s">
        <v>39</v>
      </c>
      <c r="BW108" s="155">
        <f>'PRINT TARIFF'!Q$274</f>
        <v>20</v>
      </c>
      <c r="BX108" s="144" t="s">
        <v>1220</v>
      </c>
      <c r="BY108" s="144">
        <f t="shared" si="28"/>
        <v>20</v>
      </c>
      <c r="BZ108" s="146"/>
      <c r="CA108" s="146"/>
      <c r="CB108" s="146">
        <f t="shared" si="29"/>
        <v>46204</v>
      </c>
      <c r="CC108" s="146">
        <f t="shared" si="30"/>
        <v>46217</v>
      </c>
      <c r="CD108" s="144" t="s">
        <v>39</v>
      </c>
      <c r="CE108" s="155">
        <f>'PRINT TARIFF'!P$274</f>
        <v>0</v>
      </c>
      <c r="CF108" s="144" t="s">
        <v>1220</v>
      </c>
      <c r="CG108" s="147">
        <f t="shared" si="43"/>
        <v>0</v>
      </c>
      <c r="CJ108" s="146">
        <f t="shared" si="44"/>
        <v>46204</v>
      </c>
      <c r="CK108" s="146">
        <f t="shared" si="45"/>
        <v>46217</v>
      </c>
      <c r="CR108" s="146"/>
      <c r="CS108" s="146"/>
      <c r="HB108" s="146" t="s">
        <v>39</v>
      </c>
      <c r="HC108" s="155">
        <f>'PRINT TARIFF'!S$274</f>
        <v>0</v>
      </c>
      <c r="HD108" s="144" t="s">
        <v>1220</v>
      </c>
      <c r="HE108" s="147">
        <f t="shared" si="31"/>
        <v>0</v>
      </c>
      <c r="HG108" s="146" t="s">
        <v>2041</v>
      </c>
      <c r="HH108" s="146">
        <f t="shared" si="32"/>
        <v>46204</v>
      </c>
      <c r="HI108" s="146">
        <f t="shared" si="33"/>
        <v>46217</v>
      </c>
      <c r="IR108" s="154"/>
      <c r="IS108" s="154"/>
      <c r="NI108" s="154" t="s">
        <v>39</v>
      </c>
      <c r="NJ108" s="156">
        <f>'PRINT TARIFF'!R$274</f>
        <v>0</v>
      </c>
      <c r="NK108" s="154" t="s">
        <v>1220</v>
      </c>
      <c r="NL108" s="156">
        <f t="shared" si="46"/>
        <v>0</v>
      </c>
      <c r="NO108" s="154">
        <f t="shared" si="47"/>
        <v>46204</v>
      </c>
      <c r="NP108" s="154">
        <f t="shared" si="48"/>
        <v>46217</v>
      </c>
    </row>
    <row r="109" spans="1:380" x14ac:dyDescent="0.2">
      <c r="A109" s="144">
        <v>275</v>
      </c>
      <c r="B109" s="144" t="s">
        <v>1403</v>
      </c>
      <c r="C109" s="144" t="s">
        <v>1218</v>
      </c>
      <c r="D109" s="144" t="s">
        <v>261</v>
      </c>
      <c r="E109" s="144" t="s">
        <v>263</v>
      </c>
      <c r="F109" s="144" t="s">
        <v>263</v>
      </c>
      <c r="G109" s="148" t="s">
        <v>279</v>
      </c>
      <c r="J109" s="144" t="s">
        <v>1219</v>
      </c>
      <c r="K109" s="144" t="s">
        <v>239</v>
      </c>
      <c r="L109" s="144" t="s">
        <v>239</v>
      </c>
      <c r="M109" s="144" t="s">
        <v>239</v>
      </c>
      <c r="N109" s="144" t="s">
        <v>1219</v>
      </c>
      <c r="O109" s="145">
        <f>'PRINT TARIFF'!N$275</f>
        <v>42</v>
      </c>
      <c r="AF109" s="144" t="s">
        <v>39</v>
      </c>
      <c r="AG109" s="155">
        <f>'PRINT TARIFF'!I$275</f>
        <v>83</v>
      </c>
      <c r="AH109" s="144" t="s">
        <v>1220</v>
      </c>
      <c r="AI109" s="144">
        <v>0</v>
      </c>
      <c r="AJ109" s="144">
        <v>0</v>
      </c>
      <c r="AK109" s="155">
        <f>'PRINT TARIFF'!K$275</f>
        <v>83</v>
      </c>
      <c r="AL109" s="144">
        <v>0</v>
      </c>
      <c r="AM109" s="144">
        <v>0</v>
      </c>
      <c r="AN109" s="146">
        <f>'PRINT TARIFF'!AF143</f>
        <v>46204</v>
      </c>
      <c r="AO109" s="146">
        <f>'PRINT TARIFF'!AG143</f>
        <v>46217</v>
      </c>
      <c r="AP109" s="146" t="s">
        <v>39</v>
      </c>
      <c r="AQ109" s="155">
        <f>'PRINT TARIFF'!U$275</f>
        <v>10</v>
      </c>
      <c r="AR109" s="144" t="s">
        <v>2263</v>
      </c>
      <c r="AS109" s="155">
        <f t="shared" si="34"/>
        <v>10</v>
      </c>
      <c r="AT109" s="146"/>
      <c r="AU109" s="146" t="s">
        <v>2262</v>
      </c>
      <c r="AV109" s="146">
        <f t="shared" si="35"/>
        <v>46204</v>
      </c>
      <c r="AW109" s="146">
        <f t="shared" si="36"/>
        <v>46217</v>
      </c>
      <c r="AX109" s="146"/>
      <c r="AY109" s="156"/>
      <c r="BA109" s="147"/>
      <c r="BC109" s="146"/>
      <c r="BD109" s="146"/>
      <c r="BE109" s="146"/>
      <c r="BF109" s="144" t="s">
        <v>39</v>
      </c>
      <c r="BG109" s="144">
        <f>'PRINT TARIFF'!$O$275</f>
        <v>0</v>
      </c>
      <c r="BH109" s="144" t="s">
        <v>1220</v>
      </c>
      <c r="BI109" s="144">
        <f t="shared" si="37"/>
        <v>0</v>
      </c>
      <c r="BJ109" s="146"/>
      <c r="BK109" s="146" t="s">
        <v>2260</v>
      </c>
      <c r="BL109" s="146">
        <f t="shared" si="38"/>
        <v>46204</v>
      </c>
      <c r="BM109" s="146">
        <f t="shared" si="39"/>
        <v>46217</v>
      </c>
      <c r="BN109" s="146" t="s">
        <v>39</v>
      </c>
      <c r="BO109" s="144">
        <f>'PRINT TARIFF'!$T$275</f>
        <v>12</v>
      </c>
      <c r="BP109" s="146" t="s">
        <v>1220</v>
      </c>
      <c r="BQ109" s="144">
        <f t="shared" si="40"/>
        <v>12</v>
      </c>
      <c r="BR109" s="146"/>
      <c r="BS109" s="146" t="s">
        <v>2258</v>
      </c>
      <c r="BT109" s="146">
        <f t="shared" si="41"/>
        <v>46204</v>
      </c>
      <c r="BU109" s="146">
        <f t="shared" si="42"/>
        <v>46217</v>
      </c>
      <c r="BV109" s="146" t="s">
        <v>39</v>
      </c>
      <c r="BW109" s="155">
        <f>'PRINT TARIFF'!Q$275</f>
        <v>20</v>
      </c>
      <c r="BX109" s="144" t="s">
        <v>1220</v>
      </c>
      <c r="BY109" s="144">
        <f t="shared" si="28"/>
        <v>20</v>
      </c>
      <c r="BZ109" s="146"/>
      <c r="CA109" s="146"/>
      <c r="CB109" s="146">
        <f t="shared" si="29"/>
        <v>46204</v>
      </c>
      <c r="CC109" s="146">
        <f t="shared" si="30"/>
        <v>46217</v>
      </c>
      <c r="CD109" s="144" t="s">
        <v>39</v>
      </c>
      <c r="CE109" s="155">
        <f>'PRINT TARIFF'!P$275</f>
        <v>0</v>
      </c>
      <c r="CF109" s="144" t="s">
        <v>1220</v>
      </c>
      <c r="CG109" s="147">
        <f t="shared" si="43"/>
        <v>0</v>
      </c>
      <c r="CJ109" s="146">
        <f t="shared" si="44"/>
        <v>46204</v>
      </c>
      <c r="CK109" s="146">
        <f t="shared" si="45"/>
        <v>46217</v>
      </c>
      <c r="CR109" s="146"/>
      <c r="CS109" s="146"/>
      <c r="HB109" s="146" t="s">
        <v>39</v>
      </c>
      <c r="HC109" s="155">
        <f>'PRINT TARIFF'!S$275</f>
        <v>0</v>
      </c>
      <c r="HD109" s="144" t="s">
        <v>1220</v>
      </c>
      <c r="HE109" s="147">
        <f t="shared" si="31"/>
        <v>0</v>
      </c>
      <c r="HG109" s="146" t="s">
        <v>2041</v>
      </c>
      <c r="HH109" s="146">
        <f t="shared" si="32"/>
        <v>46204</v>
      </c>
      <c r="HI109" s="146">
        <f t="shared" si="33"/>
        <v>46217</v>
      </c>
      <c r="IR109" s="154"/>
      <c r="IS109" s="154"/>
      <c r="NI109" s="154" t="s">
        <v>39</v>
      </c>
      <c r="NJ109" s="156">
        <f>'PRINT TARIFF'!R$275</f>
        <v>0</v>
      </c>
      <c r="NK109" s="154" t="s">
        <v>1220</v>
      </c>
      <c r="NL109" s="156">
        <f t="shared" si="46"/>
        <v>0</v>
      </c>
      <c r="NO109" s="154">
        <f t="shared" si="47"/>
        <v>46204</v>
      </c>
      <c r="NP109" s="154">
        <f t="shared" si="48"/>
        <v>46217</v>
      </c>
    </row>
    <row r="110" spans="1:380" x14ac:dyDescent="0.2">
      <c r="A110" s="144">
        <v>276</v>
      </c>
      <c r="B110" s="144" t="s">
        <v>1403</v>
      </c>
      <c r="C110" s="144" t="s">
        <v>1218</v>
      </c>
      <c r="E110" s="144" t="s">
        <v>262</v>
      </c>
      <c r="F110" s="144" t="s">
        <v>262</v>
      </c>
      <c r="G110" s="144" t="s">
        <v>291</v>
      </c>
      <c r="J110" s="144" t="s">
        <v>1219</v>
      </c>
      <c r="K110" s="144" t="s">
        <v>235</v>
      </c>
      <c r="L110" s="144" t="s">
        <v>235</v>
      </c>
      <c r="M110" s="144" t="s">
        <v>235</v>
      </c>
      <c r="N110" s="144" t="s">
        <v>1219</v>
      </c>
      <c r="O110" s="145">
        <f>'PRINT TARIFF'!N$276</f>
        <v>32</v>
      </c>
      <c r="AF110" s="144" t="s">
        <v>39</v>
      </c>
      <c r="AG110" s="155">
        <f>'PRINT TARIFF'!I$276</f>
        <v>83</v>
      </c>
      <c r="AH110" s="144" t="s">
        <v>1220</v>
      </c>
      <c r="AI110" s="144">
        <v>0</v>
      </c>
      <c r="AJ110" s="144">
        <v>0</v>
      </c>
      <c r="AK110" s="155">
        <f>'PRINT TARIFF'!K$276</f>
        <v>83</v>
      </c>
      <c r="AL110" s="144">
        <v>0</v>
      </c>
      <c r="AM110" s="144">
        <v>0</v>
      </c>
      <c r="AN110" s="146">
        <f>'PRINT TARIFF'!AF144</f>
        <v>46204</v>
      </c>
      <c r="AO110" s="146">
        <f>'PRINT TARIFF'!AG144</f>
        <v>46217</v>
      </c>
      <c r="AP110" s="146" t="s">
        <v>39</v>
      </c>
      <c r="AQ110" s="155">
        <f>'PRINT TARIFF'!U$276</f>
        <v>10</v>
      </c>
      <c r="AR110" s="144" t="s">
        <v>2263</v>
      </c>
      <c r="AS110" s="155">
        <f t="shared" si="34"/>
        <v>10</v>
      </c>
      <c r="AT110" s="146"/>
      <c r="AU110" s="146" t="s">
        <v>2262</v>
      </c>
      <c r="AV110" s="146">
        <f t="shared" si="35"/>
        <v>46204</v>
      </c>
      <c r="AW110" s="146">
        <f t="shared" si="36"/>
        <v>46217</v>
      </c>
      <c r="AX110" s="146"/>
      <c r="AY110" s="156"/>
      <c r="BA110" s="147"/>
      <c r="BC110" s="146"/>
      <c r="BD110" s="146"/>
      <c r="BE110" s="146"/>
      <c r="BF110" s="144" t="s">
        <v>39</v>
      </c>
      <c r="BG110" s="144">
        <f>'PRINT TARIFF'!$O$276</f>
        <v>0</v>
      </c>
      <c r="BH110" s="144" t="s">
        <v>1220</v>
      </c>
      <c r="BI110" s="144">
        <f t="shared" si="37"/>
        <v>0</v>
      </c>
      <c r="BJ110" s="146"/>
      <c r="BK110" s="146" t="s">
        <v>2260</v>
      </c>
      <c r="BL110" s="146">
        <f t="shared" si="38"/>
        <v>46204</v>
      </c>
      <c r="BM110" s="146">
        <f t="shared" si="39"/>
        <v>46217</v>
      </c>
      <c r="BN110" s="146" t="s">
        <v>39</v>
      </c>
      <c r="BO110" s="144">
        <f>'PRINT TARIFF'!$T$276</f>
        <v>7</v>
      </c>
      <c r="BP110" s="146" t="s">
        <v>1220</v>
      </c>
      <c r="BQ110" s="144">
        <f t="shared" si="40"/>
        <v>7</v>
      </c>
      <c r="BR110" s="146"/>
      <c r="BS110" s="146" t="s">
        <v>2258</v>
      </c>
      <c r="BT110" s="146">
        <f t="shared" si="41"/>
        <v>46204</v>
      </c>
      <c r="BU110" s="146">
        <f t="shared" si="42"/>
        <v>46217</v>
      </c>
      <c r="BV110" s="146" t="s">
        <v>39</v>
      </c>
      <c r="BW110" s="155">
        <f>'PRINT TARIFF'!Q$276</f>
        <v>20</v>
      </c>
      <c r="BX110" s="144" t="s">
        <v>1220</v>
      </c>
      <c r="BY110" s="144">
        <f t="shared" si="28"/>
        <v>20</v>
      </c>
      <c r="BZ110" s="146"/>
      <c r="CA110" s="146"/>
      <c r="CB110" s="146">
        <f t="shared" si="29"/>
        <v>46204</v>
      </c>
      <c r="CC110" s="146">
        <f t="shared" si="30"/>
        <v>46217</v>
      </c>
      <c r="CD110" s="144" t="s">
        <v>39</v>
      </c>
      <c r="CE110" s="155">
        <f>'PRINT TARIFF'!P$276</f>
        <v>0</v>
      </c>
      <c r="CF110" s="144" t="s">
        <v>1220</v>
      </c>
      <c r="CG110" s="147">
        <f t="shared" si="43"/>
        <v>0</v>
      </c>
      <c r="CJ110" s="146">
        <f t="shared" si="44"/>
        <v>46204</v>
      </c>
      <c r="CK110" s="146">
        <f t="shared" si="45"/>
        <v>46217</v>
      </c>
      <c r="CR110" s="146"/>
      <c r="CS110" s="146"/>
      <c r="HB110" s="146" t="s">
        <v>39</v>
      </c>
      <c r="HC110" s="155">
        <f>'PRINT TARIFF'!S$276</f>
        <v>0</v>
      </c>
      <c r="HD110" s="144" t="s">
        <v>1220</v>
      </c>
      <c r="HE110" s="147">
        <f t="shared" si="31"/>
        <v>0</v>
      </c>
      <c r="HG110" s="146" t="s">
        <v>2041</v>
      </c>
      <c r="HH110" s="146">
        <f t="shared" si="32"/>
        <v>46204</v>
      </c>
      <c r="HI110" s="146">
        <f t="shared" si="33"/>
        <v>46217</v>
      </c>
      <c r="IR110" s="154"/>
      <c r="IS110" s="154"/>
      <c r="NI110" s="154" t="s">
        <v>39</v>
      </c>
      <c r="NJ110" s="156">
        <f>'PRINT TARIFF'!R$276</f>
        <v>0</v>
      </c>
      <c r="NK110" s="154" t="s">
        <v>1220</v>
      </c>
      <c r="NL110" s="156">
        <f t="shared" si="46"/>
        <v>0</v>
      </c>
      <c r="NO110" s="154">
        <f t="shared" si="47"/>
        <v>46204</v>
      </c>
      <c r="NP110" s="154">
        <f t="shared" si="48"/>
        <v>46217</v>
      </c>
    </row>
    <row r="111" spans="1:380" x14ac:dyDescent="0.2">
      <c r="A111" s="144">
        <v>277</v>
      </c>
      <c r="B111" s="144" t="s">
        <v>1403</v>
      </c>
      <c r="C111" s="144" t="s">
        <v>1218</v>
      </c>
      <c r="E111" s="144" t="s">
        <v>262</v>
      </c>
      <c r="F111" s="144" t="s">
        <v>262</v>
      </c>
      <c r="G111" s="144" t="s">
        <v>291</v>
      </c>
      <c r="J111" s="144" t="s">
        <v>1219</v>
      </c>
      <c r="K111" s="144" t="s">
        <v>236</v>
      </c>
      <c r="L111" s="144" t="s">
        <v>236</v>
      </c>
      <c r="M111" s="144" t="s">
        <v>236</v>
      </c>
      <c r="N111" s="144" t="s">
        <v>1219</v>
      </c>
      <c r="O111" s="145">
        <f>'PRINT TARIFF'!N$277</f>
        <v>27</v>
      </c>
      <c r="AF111" s="144" t="s">
        <v>39</v>
      </c>
      <c r="AG111" s="155">
        <f>'PRINT TARIFF'!I$277</f>
        <v>83</v>
      </c>
      <c r="AH111" s="144" t="s">
        <v>1220</v>
      </c>
      <c r="AI111" s="144">
        <v>0</v>
      </c>
      <c r="AJ111" s="144">
        <v>0</v>
      </c>
      <c r="AK111" s="155">
        <f>'PRINT TARIFF'!K$277</f>
        <v>83</v>
      </c>
      <c r="AL111" s="144">
        <v>0</v>
      </c>
      <c r="AM111" s="144">
        <v>0</v>
      </c>
      <c r="AN111" s="146">
        <f>'PRINT TARIFF'!AF145</f>
        <v>46204</v>
      </c>
      <c r="AO111" s="146">
        <f>'PRINT TARIFF'!AG145</f>
        <v>46217</v>
      </c>
      <c r="AP111" s="146" t="s">
        <v>39</v>
      </c>
      <c r="AQ111" s="155">
        <f>'PRINT TARIFF'!U$277</f>
        <v>10</v>
      </c>
      <c r="AR111" s="144" t="s">
        <v>2263</v>
      </c>
      <c r="AS111" s="155">
        <f t="shared" si="34"/>
        <v>10</v>
      </c>
      <c r="AT111" s="146"/>
      <c r="AU111" s="146" t="s">
        <v>2262</v>
      </c>
      <c r="AV111" s="146">
        <f t="shared" si="35"/>
        <v>46204</v>
      </c>
      <c r="AW111" s="146">
        <f t="shared" si="36"/>
        <v>46217</v>
      </c>
      <c r="AX111" s="146"/>
      <c r="AY111" s="156"/>
      <c r="BA111" s="147"/>
      <c r="BC111" s="146"/>
      <c r="BD111" s="146"/>
      <c r="BE111" s="146"/>
      <c r="BF111" s="144" t="s">
        <v>39</v>
      </c>
      <c r="BG111" s="144">
        <f>'PRINT TARIFF'!$O$277</f>
        <v>0</v>
      </c>
      <c r="BH111" s="144" t="s">
        <v>1220</v>
      </c>
      <c r="BI111" s="144">
        <f t="shared" si="37"/>
        <v>0</v>
      </c>
      <c r="BJ111" s="146"/>
      <c r="BK111" s="146" t="s">
        <v>2260</v>
      </c>
      <c r="BL111" s="146">
        <f t="shared" si="38"/>
        <v>46204</v>
      </c>
      <c r="BM111" s="146">
        <f t="shared" si="39"/>
        <v>46217</v>
      </c>
      <c r="BN111" s="146" t="s">
        <v>39</v>
      </c>
      <c r="BO111" s="144">
        <f>'PRINT TARIFF'!$T$277</f>
        <v>7</v>
      </c>
      <c r="BP111" s="146" t="s">
        <v>1220</v>
      </c>
      <c r="BQ111" s="144">
        <f t="shared" si="40"/>
        <v>7</v>
      </c>
      <c r="BR111" s="146"/>
      <c r="BS111" s="146" t="s">
        <v>2258</v>
      </c>
      <c r="BT111" s="146">
        <f t="shared" si="41"/>
        <v>46204</v>
      </c>
      <c r="BU111" s="146">
        <f t="shared" si="42"/>
        <v>46217</v>
      </c>
      <c r="BV111" s="146" t="s">
        <v>39</v>
      </c>
      <c r="BW111" s="155">
        <f>'PRINT TARIFF'!Q$277</f>
        <v>20</v>
      </c>
      <c r="BX111" s="144" t="s">
        <v>1220</v>
      </c>
      <c r="BY111" s="144">
        <f t="shared" si="28"/>
        <v>20</v>
      </c>
      <c r="BZ111" s="146"/>
      <c r="CA111" s="146"/>
      <c r="CB111" s="146">
        <f t="shared" si="29"/>
        <v>46204</v>
      </c>
      <c r="CC111" s="146">
        <f t="shared" si="30"/>
        <v>46217</v>
      </c>
      <c r="CD111" s="144" t="s">
        <v>39</v>
      </c>
      <c r="CE111" s="155">
        <f>'PRINT TARIFF'!P$277</f>
        <v>0</v>
      </c>
      <c r="CF111" s="144" t="s">
        <v>1220</v>
      </c>
      <c r="CG111" s="147">
        <f t="shared" si="43"/>
        <v>0</v>
      </c>
      <c r="CJ111" s="146">
        <f t="shared" si="44"/>
        <v>46204</v>
      </c>
      <c r="CK111" s="146">
        <f t="shared" si="45"/>
        <v>46217</v>
      </c>
      <c r="CR111" s="146"/>
      <c r="CS111" s="146"/>
      <c r="HB111" s="146" t="s">
        <v>39</v>
      </c>
      <c r="HC111" s="155">
        <f>'PRINT TARIFF'!S$277</f>
        <v>0</v>
      </c>
      <c r="HD111" s="144" t="s">
        <v>1220</v>
      </c>
      <c r="HE111" s="147">
        <f t="shared" si="31"/>
        <v>0</v>
      </c>
      <c r="HG111" s="146" t="s">
        <v>2041</v>
      </c>
      <c r="HH111" s="146">
        <f t="shared" si="32"/>
        <v>46204</v>
      </c>
      <c r="HI111" s="146">
        <f t="shared" si="33"/>
        <v>46217</v>
      </c>
      <c r="IR111" s="154"/>
      <c r="IS111" s="154"/>
      <c r="NI111" s="154" t="s">
        <v>39</v>
      </c>
      <c r="NJ111" s="156">
        <f>'PRINT TARIFF'!R$277</f>
        <v>0</v>
      </c>
      <c r="NK111" s="154" t="s">
        <v>1220</v>
      </c>
      <c r="NL111" s="156">
        <f t="shared" si="46"/>
        <v>0</v>
      </c>
      <c r="NO111" s="154">
        <f t="shared" si="47"/>
        <v>46204</v>
      </c>
      <c r="NP111" s="154">
        <f t="shared" si="48"/>
        <v>46217</v>
      </c>
    </row>
    <row r="112" spans="1:380" x14ac:dyDescent="0.2">
      <c r="A112" s="144">
        <v>278</v>
      </c>
      <c r="B112" s="144" t="s">
        <v>1403</v>
      </c>
      <c r="C112" s="144" t="s">
        <v>1218</v>
      </c>
      <c r="E112" s="144" t="s">
        <v>262</v>
      </c>
      <c r="F112" s="144" t="s">
        <v>262</v>
      </c>
      <c r="G112" s="144" t="s">
        <v>291</v>
      </c>
      <c r="J112" s="144" t="s">
        <v>1219</v>
      </c>
      <c r="K112" s="144" t="s">
        <v>237</v>
      </c>
      <c r="L112" s="144" t="s">
        <v>237</v>
      </c>
      <c r="M112" s="144" t="s">
        <v>237</v>
      </c>
      <c r="N112" s="144" t="s">
        <v>1219</v>
      </c>
      <c r="O112" s="145">
        <f>'PRINT TARIFF'!N$278</f>
        <v>22</v>
      </c>
      <c r="AF112" s="144" t="s">
        <v>39</v>
      </c>
      <c r="AG112" s="155">
        <f>'PRINT TARIFF'!I$278</f>
        <v>83</v>
      </c>
      <c r="AH112" s="144" t="s">
        <v>1220</v>
      </c>
      <c r="AI112" s="144">
        <v>0</v>
      </c>
      <c r="AJ112" s="144">
        <v>0</v>
      </c>
      <c r="AK112" s="155">
        <f>'PRINT TARIFF'!K$278</f>
        <v>83</v>
      </c>
      <c r="AL112" s="144">
        <v>0</v>
      </c>
      <c r="AM112" s="144">
        <v>0</v>
      </c>
      <c r="AN112" s="146">
        <f>'PRINT TARIFF'!AF146</f>
        <v>46204</v>
      </c>
      <c r="AO112" s="146">
        <f>'PRINT TARIFF'!AG146</f>
        <v>46217</v>
      </c>
      <c r="AP112" s="146" t="s">
        <v>39</v>
      </c>
      <c r="AQ112" s="155">
        <f>'PRINT TARIFF'!U$278</f>
        <v>10</v>
      </c>
      <c r="AR112" s="144" t="s">
        <v>2263</v>
      </c>
      <c r="AS112" s="155">
        <f t="shared" si="34"/>
        <v>10</v>
      </c>
      <c r="AT112" s="146"/>
      <c r="AU112" s="146" t="s">
        <v>2262</v>
      </c>
      <c r="AV112" s="146">
        <f t="shared" si="35"/>
        <v>46204</v>
      </c>
      <c r="AW112" s="146">
        <f t="shared" si="36"/>
        <v>46217</v>
      </c>
      <c r="AX112" s="146"/>
      <c r="AY112" s="156"/>
      <c r="BA112" s="147"/>
      <c r="BC112" s="146"/>
      <c r="BD112" s="146"/>
      <c r="BE112" s="146"/>
      <c r="BF112" s="144" t="s">
        <v>39</v>
      </c>
      <c r="BG112" s="144">
        <f>'PRINT TARIFF'!$O$278</f>
        <v>0</v>
      </c>
      <c r="BH112" s="144" t="s">
        <v>1220</v>
      </c>
      <c r="BI112" s="144">
        <f t="shared" si="37"/>
        <v>0</v>
      </c>
      <c r="BJ112" s="146"/>
      <c r="BK112" s="146" t="s">
        <v>2260</v>
      </c>
      <c r="BL112" s="146">
        <f t="shared" si="38"/>
        <v>46204</v>
      </c>
      <c r="BM112" s="146">
        <f t="shared" si="39"/>
        <v>46217</v>
      </c>
      <c r="BN112" s="146" t="s">
        <v>39</v>
      </c>
      <c r="BO112" s="144">
        <f>'PRINT TARIFF'!$T$278</f>
        <v>7</v>
      </c>
      <c r="BP112" s="146" t="s">
        <v>1220</v>
      </c>
      <c r="BQ112" s="144">
        <f t="shared" si="40"/>
        <v>7</v>
      </c>
      <c r="BR112" s="146"/>
      <c r="BS112" s="146" t="s">
        <v>2258</v>
      </c>
      <c r="BT112" s="146">
        <f t="shared" si="41"/>
        <v>46204</v>
      </c>
      <c r="BU112" s="146">
        <f t="shared" si="42"/>
        <v>46217</v>
      </c>
      <c r="BV112" s="146" t="s">
        <v>39</v>
      </c>
      <c r="BW112" s="155">
        <f>'PRINT TARIFF'!Q$278</f>
        <v>20</v>
      </c>
      <c r="BX112" s="144" t="s">
        <v>1220</v>
      </c>
      <c r="BY112" s="144">
        <f t="shared" si="28"/>
        <v>20</v>
      </c>
      <c r="BZ112" s="146"/>
      <c r="CA112" s="146"/>
      <c r="CB112" s="146">
        <f t="shared" si="29"/>
        <v>46204</v>
      </c>
      <c r="CC112" s="146">
        <f t="shared" si="30"/>
        <v>46217</v>
      </c>
      <c r="CD112" s="144" t="s">
        <v>39</v>
      </c>
      <c r="CE112" s="155">
        <f>'PRINT TARIFF'!P$278</f>
        <v>0</v>
      </c>
      <c r="CF112" s="144" t="s">
        <v>1220</v>
      </c>
      <c r="CG112" s="147">
        <f t="shared" si="43"/>
        <v>0</v>
      </c>
      <c r="CJ112" s="146">
        <f t="shared" si="44"/>
        <v>46204</v>
      </c>
      <c r="CK112" s="146">
        <f t="shared" si="45"/>
        <v>46217</v>
      </c>
      <c r="CR112" s="146"/>
      <c r="CS112" s="146"/>
      <c r="HB112" s="146" t="s">
        <v>39</v>
      </c>
      <c r="HC112" s="155">
        <f>'PRINT TARIFF'!S$278</f>
        <v>0</v>
      </c>
      <c r="HD112" s="144" t="s">
        <v>1220</v>
      </c>
      <c r="HE112" s="147">
        <f t="shared" si="31"/>
        <v>0</v>
      </c>
      <c r="HG112" s="146" t="s">
        <v>2041</v>
      </c>
      <c r="HH112" s="146">
        <f t="shared" si="32"/>
        <v>46204</v>
      </c>
      <c r="HI112" s="146">
        <f t="shared" si="33"/>
        <v>46217</v>
      </c>
      <c r="IR112" s="154"/>
      <c r="IS112" s="154"/>
      <c r="NI112" s="154" t="s">
        <v>39</v>
      </c>
      <c r="NJ112" s="156">
        <f>'PRINT TARIFF'!R$278</f>
        <v>0</v>
      </c>
      <c r="NK112" s="154" t="s">
        <v>1220</v>
      </c>
      <c r="NL112" s="156">
        <f t="shared" si="46"/>
        <v>0</v>
      </c>
      <c r="NO112" s="154">
        <f t="shared" si="47"/>
        <v>46204</v>
      </c>
      <c r="NP112" s="154">
        <f t="shared" si="48"/>
        <v>46217</v>
      </c>
    </row>
    <row r="113" spans="1:380" x14ac:dyDescent="0.2">
      <c r="A113" s="144">
        <v>279</v>
      </c>
      <c r="B113" s="144" t="s">
        <v>1403</v>
      </c>
      <c r="C113" s="144" t="s">
        <v>1218</v>
      </c>
      <c r="E113" s="144" t="s">
        <v>262</v>
      </c>
      <c r="F113" s="144" t="s">
        <v>262</v>
      </c>
      <c r="G113" s="144" t="s">
        <v>291</v>
      </c>
      <c r="J113" s="144" t="s">
        <v>1219</v>
      </c>
      <c r="K113" s="144" t="s">
        <v>238</v>
      </c>
      <c r="L113" s="144" t="s">
        <v>238</v>
      </c>
      <c r="M113" s="144" t="s">
        <v>238</v>
      </c>
      <c r="N113" s="144" t="s">
        <v>1219</v>
      </c>
      <c r="O113" s="145">
        <f>'PRINT TARIFF'!N$279</f>
        <v>27</v>
      </c>
      <c r="AF113" s="144" t="s">
        <v>39</v>
      </c>
      <c r="AG113" s="155">
        <f>'PRINT TARIFF'!I$279</f>
        <v>83</v>
      </c>
      <c r="AH113" s="144" t="s">
        <v>1220</v>
      </c>
      <c r="AI113" s="144">
        <v>0</v>
      </c>
      <c r="AJ113" s="144">
        <v>0</v>
      </c>
      <c r="AK113" s="155">
        <f>'PRINT TARIFF'!K$279</f>
        <v>83</v>
      </c>
      <c r="AL113" s="144">
        <v>0</v>
      </c>
      <c r="AM113" s="144">
        <v>0</v>
      </c>
      <c r="AN113" s="146">
        <f>'PRINT TARIFF'!AF147</f>
        <v>46204</v>
      </c>
      <c r="AO113" s="146">
        <f>'PRINT TARIFF'!AG147</f>
        <v>46217</v>
      </c>
      <c r="AP113" s="146" t="s">
        <v>39</v>
      </c>
      <c r="AQ113" s="155">
        <f>'PRINT TARIFF'!U$279</f>
        <v>10</v>
      </c>
      <c r="AR113" s="144" t="s">
        <v>2263</v>
      </c>
      <c r="AS113" s="155">
        <f t="shared" si="34"/>
        <v>10</v>
      </c>
      <c r="AT113" s="146"/>
      <c r="AU113" s="146" t="s">
        <v>2262</v>
      </c>
      <c r="AV113" s="146">
        <f t="shared" si="35"/>
        <v>46204</v>
      </c>
      <c r="AW113" s="146">
        <f t="shared" si="36"/>
        <v>46217</v>
      </c>
      <c r="AX113" s="146"/>
      <c r="AY113" s="156"/>
      <c r="BA113" s="147"/>
      <c r="BC113" s="146"/>
      <c r="BD113" s="146"/>
      <c r="BE113" s="146"/>
      <c r="BF113" s="144" t="s">
        <v>39</v>
      </c>
      <c r="BG113" s="144">
        <f>'PRINT TARIFF'!$O$279</f>
        <v>0</v>
      </c>
      <c r="BH113" s="144" t="s">
        <v>1220</v>
      </c>
      <c r="BI113" s="144">
        <f t="shared" si="37"/>
        <v>0</v>
      </c>
      <c r="BJ113" s="146"/>
      <c r="BK113" s="146" t="s">
        <v>2260</v>
      </c>
      <c r="BL113" s="146">
        <f t="shared" si="38"/>
        <v>46204</v>
      </c>
      <c r="BM113" s="146">
        <f t="shared" si="39"/>
        <v>46217</v>
      </c>
      <c r="BN113" s="146" t="s">
        <v>39</v>
      </c>
      <c r="BO113" s="144">
        <f>'PRINT TARIFF'!$T$279</f>
        <v>7</v>
      </c>
      <c r="BP113" s="146" t="s">
        <v>1220</v>
      </c>
      <c r="BQ113" s="144">
        <f t="shared" si="40"/>
        <v>7</v>
      </c>
      <c r="BR113" s="146"/>
      <c r="BS113" s="146" t="s">
        <v>2258</v>
      </c>
      <c r="BT113" s="146">
        <f t="shared" si="41"/>
        <v>46204</v>
      </c>
      <c r="BU113" s="146">
        <f t="shared" si="42"/>
        <v>46217</v>
      </c>
      <c r="BV113" s="146" t="s">
        <v>39</v>
      </c>
      <c r="BW113" s="155">
        <f>'PRINT TARIFF'!Q$279</f>
        <v>20</v>
      </c>
      <c r="BX113" s="144" t="s">
        <v>1220</v>
      </c>
      <c r="BY113" s="144">
        <f t="shared" si="28"/>
        <v>20</v>
      </c>
      <c r="BZ113" s="146"/>
      <c r="CA113" s="146"/>
      <c r="CB113" s="146">
        <f t="shared" si="29"/>
        <v>46204</v>
      </c>
      <c r="CC113" s="146">
        <f t="shared" si="30"/>
        <v>46217</v>
      </c>
      <c r="CD113" s="144" t="s">
        <v>39</v>
      </c>
      <c r="CE113" s="155">
        <f>'PRINT TARIFF'!P$279</f>
        <v>0</v>
      </c>
      <c r="CF113" s="144" t="s">
        <v>1220</v>
      </c>
      <c r="CG113" s="147">
        <f t="shared" si="43"/>
        <v>0</v>
      </c>
      <c r="CJ113" s="146">
        <f t="shared" si="44"/>
        <v>46204</v>
      </c>
      <c r="CK113" s="146">
        <f t="shared" si="45"/>
        <v>46217</v>
      </c>
      <c r="CR113" s="146"/>
      <c r="CS113" s="146"/>
      <c r="HB113" s="146" t="s">
        <v>39</v>
      </c>
      <c r="HC113" s="155">
        <f>'PRINT TARIFF'!S$279</f>
        <v>0</v>
      </c>
      <c r="HD113" s="144" t="s">
        <v>1220</v>
      </c>
      <c r="HE113" s="147">
        <f t="shared" si="31"/>
        <v>0</v>
      </c>
      <c r="HG113" s="146" t="s">
        <v>2041</v>
      </c>
      <c r="HH113" s="146">
        <f t="shared" si="32"/>
        <v>46204</v>
      </c>
      <c r="HI113" s="146">
        <f t="shared" si="33"/>
        <v>46217</v>
      </c>
      <c r="IR113" s="154"/>
      <c r="IS113" s="154"/>
      <c r="NI113" s="154" t="s">
        <v>39</v>
      </c>
      <c r="NJ113" s="156">
        <f>'PRINT TARIFF'!R$279</f>
        <v>0</v>
      </c>
      <c r="NK113" s="154" t="s">
        <v>1220</v>
      </c>
      <c r="NL113" s="156">
        <f t="shared" si="46"/>
        <v>0</v>
      </c>
      <c r="NO113" s="154">
        <f t="shared" si="47"/>
        <v>46204</v>
      </c>
      <c r="NP113" s="154">
        <f t="shared" si="48"/>
        <v>46217</v>
      </c>
    </row>
    <row r="114" spans="1:380" x14ac:dyDescent="0.2">
      <c r="A114" s="144">
        <v>280</v>
      </c>
      <c r="B114" s="144" t="s">
        <v>1403</v>
      </c>
      <c r="C114" s="144" t="s">
        <v>1218</v>
      </c>
      <c r="E114" s="144" t="s">
        <v>262</v>
      </c>
      <c r="F114" s="144" t="s">
        <v>262</v>
      </c>
      <c r="G114" s="144" t="s">
        <v>291</v>
      </c>
      <c r="J114" s="144" t="s">
        <v>1219</v>
      </c>
      <c r="K114" s="144" t="s">
        <v>239</v>
      </c>
      <c r="L114" s="144" t="s">
        <v>239</v>
      </c>
      <c r="M114" s="144" t="s">
        <v>239</v>
      </c>
      <c r="N114" s="144" t="s">
        <v>1219</v>
      </c>
      <c r="O114" s="145">
        <f>'PRINT TARIFF'!N$280</f>
        <v>28</v>
      </c>
      <c r="AF114" s="144" t="s">
        <v>39</v>
      </c>
      <c r="AG114" s="155">
        <f>'PRINT TARIFF'!I$280</f>
        <v>83</v>
      </c>
      <c r="AH114" s="144" t="s">
        <v>1220</v>
      </c>
      <c r="AI114" s="144">
        <v>0</v>
      </c>
      <c r="AJ114" s="144">
        <v>0</v>
      </c>
      <c r="AK114" s="155">
        <f>'PRINT TARIFF'!K$280</f>
        <v>83</v>
      </c>
      <c r="AL114" s="144">
        <v>0</v>
      </c>
      <c r="AM114" s="144">
        <v>0</v>
      </c>
      <c r="AN114" s="146">
        <f>'PRINT TARIFF'!AF148</f>
        <v>46204</v>
      </c>
      <c r="AO114" s="146">
        <f>'PRINT TARIFF'!AG148</f>
        <v>46217</v>
      </c>
      <c r="AP114" s="146" t="s">
        <v>39</v>
      </c>
      <c r="AQ114" s="155">
        <f>'PRINT TARIFF'!U$280</f>
        <v>10</v>
      </c>
      <c r="AR114" s="144" t="s">
        <v>2263</v>
      </c>
      <c r="AS114" s="155">
        <f t="shared" si="34"/>
        <v>10</v>
      </c>
      <c r="AT114" s="146"/>
      <c r="AU114" s="146" t="s">
        <v>2262</v>
      </c>
      <c r="AV114" s="146">
        <f t="shared" si="35"/>
        <v>46204</v>
      </c>
      <c r="AW114" s="146">
        <f t="shared" si="36"/>
        <v>46217</v>
      </c>
      <c r="AX114" s="146"/>
      <c r="AY114" s="156"/>
      <c r="BA114" s="147"/>
      <c r="BC114" s="146"/>
      <c r="BD114" s="146"/>
      <c r="BE114" s="146"/>
      <c r="BF114" s="144" t="s">
        <v>39</v>
      </c>
      <c r="BG114" s="144">
        <f>'PRINT TARIFF'!$O$280</f>
        <v>0</v>
      </c>
      <c r="BH114" s="144" t="s">
        <v>1220</v>
      </c>
      <c r="BI114" s="144">
        <f t="shared" si="37"/>
        <v>0</v>
      </c>
      <c r="BJ114" s="146"/>
      <c r="BK114" s="146" t="s">
        <v>2260</v>
      </c>
      <c r="BL114" s="146">
        <f t="shared" si="38"/>
        <v>46204</v>
      </c>
      <c r="BM114" s="146">
        <f t="shared" si="39"/>
        <v>46217</v>
      </c>
      <c r="BN114" s="146" t="s">
        <v>39</v>
      </c>
      <c r="BO114" s="144">
        <f>'PRINT TARIFF'!$T$280</f>
        <v>7</v>
      </c>
      <c r="BP114" s="146" t="s">
        <v>1220</v>
      </c>
      <c r="BQ114" s="144">
        <f t="shared" si="40"/>
        <v>7</v>
      </c>
      <c r="BR114" s="146"/>
      <c r="BS114" s="146" t="s">
        <v>2258</v>
      </c>
      <c r="BT114" s="146">
        <f t="shared" si="41"/>
        <v>46204</v>
      </c>
      <c r="BU114" s="146">
        <f t="shared" si="42"/>
        <v>46217</v>
      </c>
      <c r="BV114" s="146" t="s">
        <v>39</v>
      </c>
      <c r="BW114" s="155">
        <f>'PRINT TARIFF'!Q$280</f>
        <v>20</v>
      </c>
      <c r="BX114" s="144" t="s">
        <v>1220</v>
      </c>
      <c r="BY114" s="144">
        <f t="shared" si="28"/>
        <v>20</v>
      </c>
      <c r="BZ114" s="146"/>
      <c r="CA114" s="146"/>
      <c r="CB114" s="146">
        <f t="shared" si="29"/>
        <v>46204</v>
      </c>
      <c r="CC114" s="146">
        <f t="shared" si="30"/>
        <v>46217</v>
      </c>
      <c r="CD114" s="144" t="s">
        <v>39</v>
      </c>
      <c r="CE114" s="155">
        <f>'PRINT TARIFF'!P$280</f>
        <v>0</v>
      </c>
      <c r="CF114" s="144" t="s">
        <v>1220</v>
      </c>
      <c r="CG114" s="147">
        <f t="shared" si="43"/>
        <v>0</v>
      </c>
      <c r="CJ114" s="146">
        <f t="shared" si="44"/>
        <v>46204</v>
      </c>
      <c r="CK114" s="146">
        <f t="shared" si="45"/>
        <v>46217</v>
      </c>
      <c r="CR114" s="146"/>
      <c r="CS114" s="146"/>
      <c r="HB114" s="146" t="s">
        <v>39</v>
      </c>
      <c r="HC114" s="155">
        <f>'PRINT TARIFF'!S$280</f>
        <v>0</v>
      </c>
      <c r="HD114" s="144" t="s">
        <v>1220</v>
      </c>
      <c r="HE114" s="147">
        <f t="shared" si="31"/>
        <v>0</v>
      </c>
      <c r="HG114" s="146" t="s">
        <v>2041</v>
      </c>
      <c r="HH114" s="146">
        <f t="shared" si="32"/>
        <v>46204</v>
      </c>
      <c r="HI114" s="146">
        <f t="shared" si="33"/>
        <v>46217</v>
      </c>
      <c r="IR114" s="154"/>
      <c r="IS114" s="154"/>
      <c r="NI114" s="154" t="s">
        <v>39</v>
      </c>
      <c r="NJ114" s="156">
        <f>'PRINT TARIFF'!R$280</f>
        <v>0</v>
      </c>
      <c r="NK114" s="154" t="s">
        <v>1220</v>
      </c>
      <c r="NL114" s="156">
        <f t="shared" si="46"/>
        <v>0</v>
      </c>
      <c r="NO114" s="154">
        <f t="shared" si="47"/>
        <v>46204</v>
      </c>
      <c r="NP114" s="154">
        <f t="shared" si="48"/>
        <v>46217</v>
      </c>
    </row>
    <row r="115" spans="1:380" x14ac:dyDescent="0.2">
      <c r="A115" s="144">
        <v>286</v>
      </c>
      <c r="B115" s="144" t="s">
        <v>1403</v>
      </c>
      <c r="C115" s="144" t="s">
        <v>1218</v>
      </c>
      <c r="E115" s="144" t="s">
        <v>1084</v>
      </c>
      <c r="F115" s="144" t="s">
        <v>1084</v>
      </c>
      <c r="G115" s="144" t="s">
        <v>291</v>
      </c>
      <c r="J115" s="144" t="s">
        <v>1219</v>
      </c>
      <c r="K115" s="144" t="s">
        <v>235</v>
      </c>
      <c r="L115" s="144" t="s">
        <v>235</v>
      </c>
      <c r="M115" s="144" t="s">
        <v>235</v>
      </c>
      <c r="N115" s="144" t="s">
        <v>1219</v>
      </c>
      <c r="O115" s="145">
        <f>'PRINT TARIFF'!N$286</f>
        <v>37</v>
      </c>
      <c r="AF115" s="144" t="s">
        <v>39</v>
      </c>
      <c r="AG115" s="155">
        <f>'PRINT TARIFF'!I$286</f>
        <v>77</v>
      </c>
      <c r="AH115" s="144" t="s">
        <v>1220</v>
      </c>
      <c r="AI115" s="144">
        <v>0</v>
      </c>
      <c r="AJ115" s="144">
        <v>0</v>
      </c>
      <c r="AK115" s="155">
        <f>'PRINT TARIFF'!K$286</f>
        <v>77</v>
      </c>
      <c r="AL115" s="144">
        <v>0</v>
      </c>
      <c r="AM115" s="144">
        <v>0</v>
      </c>
      <c r="AN115" s="146">
        <f>'PRINT TARIFF'!AF149</f>
        <v>46204</v>
      </c>
      <c r="AO115" s="146">
        <f>'PRINT TARIFF'!AG149</f>
        <v>46217</v>
      </c>
      <c r="AP115" s="146" t="s">
        <v>39</v>
      </c>
      <c r="AQ115" s="155">
        <f>'PRINT TARIFF'!U$286</f>
        <v>10</v>
      </c>
      <c r="AR115" s="144" t="s">
        <v>2263</v>
      </c>
      <c r="AS115" s="155">
        <f t="shared" si="34"/>
        <v>10</v>
      </c>
      <c r="AT115" s="146"/>
      <c r="AU115" s="146" t="s">
        <v>2262</v>
      </c>
      <c r="AV115" s="146">
        <f t="shared" si="35"/>
        <v>46204</v>
      </c>
      <c r="AW115" s="146">
        <f t="shared" si="36"/>
        <v>46217</v>
      </c>
      <c r="AX115" s="146"/>
      <c r="AY115" s="156"/>
      <c r="BA115" s="147"/>
      <c r="BC115" s="146"/>
      <c r="BD115" s="146"/>
      <c r="BE115" s="146"/>
      <c r="BF115" s="144" t="s">
        <v>39</v>
      </c>
      <c r="BG115" s="144">
        <f>'PRINT TARIFF'!$O$286</f>
        <v>0</v>
      </c>
      <c r="BH115" s="144" t="s">
        <v>1220</v>
      </c>
      <c r="BI115" s="144">
        <f t="shared" si="37"/>
        <v>0</v>
      </c>
      <c r="BJ115" s="146"/>
      <c r="BK115" s="146" t="s">
        <v>2260</v>
      </c>
      <c r="BL115" s="146">
        <f t="shared" si="38"/>
        <v>46204</v>
      </c>
      <c r="BM115" s="146">
        <f t="shared" si="39"/>
        <v>46217</v>
      </c>
      <c r="BN115" s="146" t="s">
        <v>39</v>
      </c>
      <c r="BO115" s="144">
        <f>'PRINT TARIFF'!$T$286</f>
        <v>7</v>
      </c>
      <c r="BP115" s="146" t="s">
        <v>1220</v>
      </c>
      <c r="BQ115" s="144">
        <f t="shared" si="40"/>
        <v>7</v>
      </c>
      <c r="BR115" s="146"/>
      <c r="BS115" s="146" t="s">
        <v>2258</v>
      </c>
      <c r="BT115" s="146">
        <f t="shared" si="41"/>
        <v>46204</v>
      </c>
      <c r="BU115" s="146">
        <f t="shared" si="42"/>
        <v>46217</v>
      </c>
      <c r="BV115" s="146" t="s">
        <v>39</v>
      </c>
      <c r="BW115" s="155">
        <f>'PRINT TARIFF'!Q$286</f>
        <v>20</v>
      </c>
      <c r="BX115" s="144" t="s">
        <v>1220</v>
      </c>
      <c r="BY115" s="144">
        <f t="shared" si="28"/>
        <v>20</v>
      </c>
      <c r="BZ115" s="146"/>
      <c r="CA115" s="146"/>
      <c r="CB115" s="146">
        <f t="shared" si="29"/>
        <v>46204</v>
      </c>
      <c r="CC115" s="146">
        <f t="shared" si="30"/>
        <v>46217</v>
      </c>
      <c r="CD115" s="144" t="s">
        <v>39</v>
      </c>
      <c r="CE115" s="155">
        <f>'PRINT TARIFF'!P$286</f>
        <v>0</v>
      </c>
      <c r="CF115" s="144" t="s">
        <v>1220</v>
      </c>
      <c r="CG115" s="147">
        <f t="shared" si="43"/>
        <v>0</v>
      </c>
      <c r="CJ115" s="146">
        <f t="shared" si="44"/>
        <v>46204</v>
      </c>
      <c r="CK115" s="146">
        <f t="shared" si="45"/>
        <v>46217</v>
      </c>
      <c r="CR115" s="146"/>
      <c r="CS115" s="146"/>
      <c r="HB115" s="146" t="s">
        <v>39</v>
      </c>
      <c r="HC115" s="155">
        <f>'PRINT TARIFF'!S$286</f>
        <v>0</v>
      </c>
      <c r="HD115" s="144" t="s">
        <v>1220</v>
      </c>
      <c r="HE115" s="147">
        <f t="shared" si="31"/>
        <v>0</v>
      </c>
      <c r="HG115" s="146" t="s">
        <v>2041</v>
      </c>
      <c r="HH115" s="146">
        <f t="shared" si="32"/>
        <v>46204</v>
      </c>
      <c r="HI115" s="146">
        <f t="shared" si="33"/>
        <v>46217</v>
      </c>
      <c r="IR115" s="154"/>
      <c r="IS115" s="154"/>
      <c r="NI115" s="154" t="s">
        <v>39</v>
      </c>
      <c r="NJ115" s="156">
        <f>'PRINT TARIFF'!R$286</f>
        <v>0</v>
      </c>
      <c r="NK115" s="154" t="s">
        <v>1220</v>
      </c>
      <c r="NL115" s="156">
        <f t="shared" si="46"/>
        <v>0</v>
      </c>
      <c r="NO115" s="154">
        <f t="shared" si="47"/>
        <v>46204</v>
      </c>
      <c r="NP115" s="154">
        <f t="shared" si="48"/>
        <v>46217</v>
      </c>
    </row>
    <row r="116" spans="1:380" x14ac:dyDescent="0.2">
      <c r="A116" s="144">
        <v>287</v>
      </c>
      <c r="B116" s="144" t="s">
        <v>1403</v>
      </c>
      <c r="C116" s="144" t="s">
        <v>1218</v>
      </c>
      <c r="E116" s="144" t="s">
        <v>1084</v>
      </c>
      <c r="F116" s="144" t="s">
        <v>1084</v>
      </c>
      <c r="G116" s="144" t="s">
        <v>291</v>
      </c>
      <c r="J116" s="144" t="s">
        <v>1219</v>
      </c>
      <c r="K116" s="144" t="s">
        <v>236</v>
      </c>
      <c r="L116" s="144" t="s">
        <v>236</v>
      </c>
      <c r="M116" s="144" t="s">
        <v>236</v>
      </c>
      <c r="N116" s="144" t="s">
        <v>1219</v>
      </c>
      <c r="O116" s="145">
        <f>'PRINT TARIFF'!N$287</f>
        <v>27</v>
      </c>
      <c r="AF116" s="144" t="s">
        <v>39</v>
      </c>
      <c r="AG116" s="155">
        <f>'PRINT TARIFF'!I$287</f>
        <v>77</v>
      </c>
      <c r="AH116" s="144" t="s">
        <v>1220</v>
      </c>
      <c r="AI116" s="144">
        <v>0</v>
      </c>
      <c r="AJ116" s="144">
        <v>0</v>
      </c>
      <c r="AK116" s="155">
        <f>'PRINT TARIFF'!K$287</f>
        <v>77</v>
      </c>
      <c r="AL116" s="144">
        <v>0</v>
      </c>
      <c r="AM116" s="144">
        <v>0</v>
      </c>
      <c r="AN116" s="146">
        <f>'PRINT TARIFF'!AF150</f>
        <v>46204</v>
      </c>
      <c r="AO116" s="146">
        <f>'PRINT TARIFF'!AG150</f>
        <v>46217</v>
      </c>
      <c r="AP116" s="146" t="s">
        <v>39</v>
      </c>
      <c r="AQ116" s="155">
        <f>'PRINT TARIFF'!U$287</f>
        <v>10</v>
      </c>
      <c r="AR116" s="144" t="s">
        <v>2263</v>
      </c>
      <c r="AS116" s="155">
        <f t="shared" si="34"/>
        <v>10</v>
      </c>
      <c r="AT116" s="146"/>
      <c r="AU116" s="146" t="s">
        <v>2262</v>
      </c>
      <c r="AV116" s="146">
        <f t="shared" si="35"/>
        <v>46204</v>
      </c>
      <c r="AW116" s="146">
        <f t="shared" si="36"/>
        <v>46217</v>
      </c>
      <c r="AX116" s="146"/>
      <c r="AY116" s="156"/>
      <c r="BA116" s="147"/>
      <c r="BC116" s="146"/>
      <c r="BD116" s="146"/>
      <c r="BE116" s="146"/>
      <c r="BF116" s="144" t="s">
        <v>39</v>
      </c>
      <c r="BG116" s="144">
        <f>'PRINT TARIFF'!$O$287</f>
        <v>0</v>
      </c>
      <c r="BH116" s="144" t="s">
        <v>1220</v>
      </c>
      <c r="BI116" s="144">
        <f t="shared" si="37"/>
        <v>0</v>
      </c>
      <c r="BJ116" s="146"/>
      <c r="BK116" s="146" t="s">
        <v>2260</v>
      </c>
      <c r="BL116" s="146">
        <f t="shared" si="38"/>
        <v>46204</v>
      </c>
      <c r="BM116" s="146">
        <f t="shared" si="39"/>
        <v>46217</v>
      </c>
      <c r="BN116" s="146" t="s">
        <v>39</v>
      </c>
      <c r="BO116" s="144">
        <f>'PRINT TARIFF'!$T$287</f>
        <v>7</v>
      </c>
      <c r="BP116" s="146" t="s">
        <v>1220</v>
      </c>
      <c r="BQ116" s="144">
        <f t="shared" si="40"/>
        <v>7</v>
      </c>
      <c r="BR116" s="146"/>
      <c r="BS116" s="146" t="s">
        <v>2258</v>
      </c>
      <c r="BT116" s="146">
        <f t="shared" si="41"/>
        <v>46204</v>
      </c>
      <c r="BU116" s="146">
        <f t="shared" si="42"/>
        <v>46217</v>
      </c>
      <c r="BV116" s="146" t="s">
        <v>39</v>
      </c>
      <c r="BW116" s="155">
        <f>'PRINT TARIFF'!Q$287</f>
        <v>20</v>
      </c>
      <c r="BX116" s="144" t="s">
        <v>1220</v>
      </c>
      <c r="BY116" s="144">
        <f t="shared" si="28"/>
        <v>20</v>
      </c>
      <c r="BZ116" s="146"/>
      <c r="CA116" s="146"/>
      <c r="CB116" s="146">
        <f t="shared" si="29"/>
        <v>46204</v>
      </c>
      <c r="CC116" s="146">
        <f t="shared" si="30"/>
        <v>46217</v>
      </c>
      <c r="CD116" s="144" t="s">
        <v>39</v>
      </c>
      <c r="CE116" s="155">
        <f>'PRINT TARIFF'!P$287</f>
        <v>0</v>
      </c>
      <c r="CF116" s="144" t="s">
        <v>1220</v>
      </c>
      <c r="CG116" s="147">
        <f t="shared" si="43"/>
        <v>0</v>
      </c>
      <c r="CJ116" s="146">
        <f t="shared" si="44"/>
        <v>46204</v>
      </c>
      <c r="CK116" s="146">
        <f t="shared" si="45"/>
        <v>46217</v>
      </c>
      <c r="CR116" s="146"/>
      <c r="CS116" s="146"/>
      <c r="HB116" s="146" t="s">
        <v>39</v>
      </c>
      <c r="HC116" s="155">
        <f>'PRINT TARIFF'!S$287</f>
        <v>0</v>
      </c>
      <c r="HD116" s="144" t="s">
        <v>1220</v>
      </c>
      <c r="HE116" s="147">
        <f t="shared" si="31"/>
        <v>0</v>
      </c>
      <c r="HG116" s="146" t="s">
        <v>2041</v>
      </c>
      <c r="HH116" s="146">
        <f t="shared" si="32"/>
        <v>46204</v>
      </c>
      <c r="HI116" s="146">
        <f t="shared" si="33"/>
        <v>46217</v>
      </c>
      <c r="IR116" s="154"/>
      <c r="IS116" s="154"/>
      <c r="NI116" s="154" t="s">
        <v>39</v>
      </c>
      <c r="NJ116" s="156">
        <f>'PRINT TARIFF'!R$287</f>
        <v>0</v>
      </c>
      <c r="NK116" s="154" t="s">
        <v>1220</v>
      </c>
      <c r="NL116" s="156">
        <f t="shared" si="46"/>
        <v>0</v>
      </c>
      <c r="NO116" s="154">
        <f t="shared" si="47"/>
        <v>46204</v>
      </c>
      <c r="NP116" s="154">
        <f t="shared" si="48"/>
        <v>46217</v>
      </c>
    </row>
    <row r="117" spans="1:380" x14ac:dyDescent="0.2">
      <c r="A117" s="144">
        <v>288</v>
      </c>
      <c r="B117" s="144" t="s">
        <v>1403</v>
      </c>
      <c r="C117" s="144" t="s">
        <v>1218</v>
      </c>
      <c r="E117" s="144" t="s">
        <v>1084</v>
      </c>
      <c r="F117" s="144" t="s">
        <v>1084</v>
      </c>
      <c r="G117" s="144" t="s">
        <v>291</v>
      </c>
      <c r="J117" s="144" t="s">
        <v>1219</v>
      </c>
      <c r="K117" s="144" t="s">
        <v>237</v>
      </c>
      <c r="L117" s="144" t="s">
        <v>237</v>
      </c>
      <c r="M117" s="144" t="s">
        <v>237</v>
      </c>
      <c r="N117" s="144" t="s">
        <v>1219</v>
      </c>
      <c r="O117" s="145">
        <f>'PRINT TARIFF'!N$288</f>
        <v>25</v>
      </c>
      <c r="AF117" s="144" t="s">
        <v>39</v>
      </c>
      <c r="AG117" s="155">
        <f>'PRINT TARIFF'!I$288</f>
        <v>77</v>
      </c>
      <c r="AH117" s="144" t="s">
        <v>1220</v>
      </c>
      <c r="AI117" s="144">
        <v>0</v>
      </c>
      <c r="AJ117" s="144">
        <v>0</v>
      </c>
      <c r="AK117" s="155">
        <f>'PRINT TARIFF'!K$288</f>
        <v>77</v>
      </c>
      <c r="AL117" s="144">
        <v>0</v>
      </c>
      <c r="AM117" s="144">
        <v>0</v>
      </c>
      <c r="AN117" s="146">
        <f>'PRINT TARIFF'!AF151</f>
        <v>46204</v>
      </c>
      <c r="AO117" s="146">
        <f>'PRINT TARIFF'!AG151</f>
        <v>46217</v>
      </c>
      <c r="AP117" s="146" t="s">
        <v>39</v>
      </c>
      <c r="AQ117" s="155">
        <f>'PRINT TARIFF'!U$288</f>
        <v>10</v>
      </c>
      <c r="AR117" s="144" t="s">
        <v>2263</v>
      </c>
      <c r="AS117" s="155">
        <f t="shared" si="34"/>
        <v>10</v>
      </c>
      <c r="AT117" s="146"/>
      <c r="AU117" s="146" t="s">
        <v>2262</v>
      </c>
      <c r="AV117" s="146">
        <f t="shared" si="35"/>
        <v>46204</v>
      </c>
      <c r="AW117" s="146">
        <f t="shared" si="36"/>
        <v>46217</v>
      </c>
      <c r="AX117" s="146"/>
      <c r="AY117" s="156"/>
      <c r="BA117" s="147"/>
      <c r="BC117" s="146"/>
      <c r="BD117" s="146"/>
      <c r="BE117" s="146"/>
      <c r="BF117" s="144" t="s">
        <v>39</v>
      </c>
      <c r="BG117" s="144">
        <f>'PRINT TARIFF'!$O$288</f>
        <v>0</v>
      </c>
      <c r="BH117" s="144" t="s">
        <v>1220</v>
      </c>
      <c r="BI117" s="144">
        <f t="shared" si="37"/>
        <v>0</v>
      </c>
      <c r="BJ117" s="146"/>
      <c r="BK117" s="146" t="s">
        <v>2260</v>
      </c>
      <c r="BL117" s="146">
        <f t="shared" si="38"/>
        <v>46204</v>
      </c>
      <c r="BM117" s="146">
        <f t="shared" si="39"/>
        <v>46217</v>
      </c>
      <c r="BN117" s="146" t="s">
        <v>39</v>
      </c>
      <c r="BO117" s="144">
        <f>'PRINT TARIFF'!$T$288</f>
        <v>7</v>
      </c>
      <c r="BP117" s="146" t="s">
        <v>1220</v>
      </c>
      <c r="BQ117" s="144">
        <f t="shared" si="40"/>
        <v>7</v>
      </c>
      <c r="BR117" s="146"/>
      <c r="BS117" s="146" t="s">
        <v>2258</v>
      </c>
      <c r="BT117" s="146">
        <f t="shared" si="41"/>
        <v>46204</v>
      </c>
      <c r="BU117" s="146">
        <f t="shared" si="42"/>
        <v>46217</v>
      </c>
      <c r="BV117" s="146" t="s">
        <v>39</v>
      </c>
      <c r="BW117" s="155">
        <f>'PRINT TARIFF'!Q$288</f>
        <v>20</v>
      </c>
      <c r="BX117" s="144" t="s">
        <v>1220</v>
      </c>
      <c r="BY117" s="144">
        <f t="shared" si="28"/>
        <v>20</v>
      </c>
      <c r="BZ117" s="146"/>
      <c r="CA117" s="146"/>
      <c r="CB117" s="146">
        <f t="shared" si="29"/>
        <v>46204</v>
      </c>
      <c r="CC117" s="146">
        <f t="shared" si="30"/>
        <v>46217</v>
      </c>
      <c r="CD117" s="144" t="s">
        <v>39</v>
      </c>
      <c r="CE117" s="155">
        <f>'PRINT TARIFF'!P$288</f>
        <v>0</v>
      </c>
      <c r="CF117" s="144" t="s">
        <v>1220</v>
      </c>
      <c r="CG117" s="147">
        <f t="shared" si="43"/>
        <v>0</v>
      </c>
      <c r="CJ117" s="146">
        <f t="shared" si="44"/>
        <v>46204</v>
      </c>
      <c r="CK117" s="146">
        <f t="shared" si="45"/>
        <v>46217</v>
      </c>
      <c r="CR117" s="146"/>
      <c r="CS117" s="146"/>
      <c r="HB117" s="146" t="s">
        <v>39</v>
      </c>
      <c r="HC117" s="155">
        <f>'PRINT TARIFF'!S$288</f>
        <v>0</v>
      </c>
      <c r="HD117" s="144" t="s">
        <v>1220</v>
      </c>
      <c r="HE117" s="147">
        <f t="shared" si="31"/>
        <v>0</v>
      </c>
      <c r="HG117" s="146" t="s">
        <v>2041</v>
      </c>
      <c r="HH117" s="146">
        <f t="shared" si="32"/>
        <v>46204</v>
      </c>
      <c r="HI117" s="146">
        <f t="shared" si="33"/>
        <v>46217</v>
      </c>
      <c r="IR117" s="154"/>
      <c r="IS117" s="154"/>
      <c r="NI117" s="154" t="s">
        <v>39</v>
      </c>
      <c r="NJ117" s="156">
        <f>'PRINT TARIFF'!R$288</f>
        <v>0</v>
      </c>
      <c r="NK117" s="154" t="s">
        <v>1220</v>
      </c>
      <c r="NL117" s="156">
        <f t="shared" si="46"/>
        <v>0</v>
      </c>
      <c r="NO117" s="154">
        <f t="shared" si="47"/>
        <v>46204</v>
      </c>
      <c r="NP117" s="154">
        <f t="shared" si="48"/>
        <v>46217</v>
      </c>
    </row>
    <row r="118" spans="1:380" x14ac:dyDescent="0.2">
      <c r="A118" s="144">
        <v>289</v>
      </c>
      <c r="B118" s="144" t="s">
        <v>1403</v>
      </c>
      <c r="C118" s="144" t="s">
        <v>1218</v>
      </c>
      <c r="E118" s="144" t="s">
        <v>1084</v>
      </c>
      <c r="F118" s="144" t="s">
        <v>1084</v>
      </c>
      <c r="G118" s="144" t="s">
        <v>291</v>
      </c>
      <c r="J118" s="144" t="s">
        <v>1219</v>
      </c>
      <c r="K118" s="144" t="s">
        <v>238</v>
      </c>
      <c r="L118" s="144" t="s">
        <v>238</v>
      </c>
      <c r="M118" s="144" t="s">
        <v>238</v>
      </c>
      <c r="N118" s="144" t="s">
        <v>1219</v>
      </c>
      <c r="O118" s="145">
        <f>'PRINT TARIFF'!N$289</f>
        <v>28</v>
      </c>
      <c r="AF118" s="144" t="s">
        <v>39</v>
      </c>
      <c r="AG118" s="155">
        <f>'PRINT TARIFF'!I$289</f>
        <v>77</v>
      </c>
      <c r="AH118" s="144" t="s">
        <v>1220</v>
      </c>
      <c r="AI118" s="144">
        <v>0</v>
      </c>
      <c r="AJ118" s="144">
        <v>0</v>
      </c>
      <c r="AK118" s="155">
        <f>'PRINT TARIFF'!K$289</f>
        <v>77</v>
      </c>
      <c r="AL118" s="144">
        <v>0</v>
      </c>
      <c r="AM118" s="144">
        <v>0</v>
      </c>
      <c r="AN118" s="146">
        <f>'PRINT TARIFF'!AF152</f>
        <v>46204</v>
      </c>
      <c r="AO118" s="146">
        <f>'PRINT TARIFF'!AG152</f>
        <v>46217</v>
      </c>
      <c r="AP118" s="146" t="s">
        <v>39</v>
      </c>
      <c r="AQ118" s="155">
        <f>'PRINT TARIFF'!U$289</f>
        <v>10</v>
      </c>
      <c r="AR118" s="144" t="s">
        <v>2263</v>
      </c>
      <c r="AS118" s="155">
        <f t="shared" si="34"/>
        <v>10</v>
      </c>
      <c r="AT118" s="146"/>
      <c r="AU118" s="146" t="s">
        <v>2262</v>
      </c>
      <c r="AV118" s="146">
        <f t="shared" si="35"/>
        <v>46204</v>
      </c>
      <c r="AW118" s="146">
        <f t="shared" si="36"/>
        <v>46217</v>
      </c>
      <c r="AX118" s="146"/>
      <c r="AY118" s="156"/>
      <c r="BA118" s="147"/>
      <c r="BC118" s="146"/>
      <c r="BD118" s="146"/>
      <c r="BE118" s="146"/>
      <c r="BF118" s="144" t="s">
        <v>39</v>
      </c>
      <c r="BG118" s="144">
        <f>'PRINT TARIFF'!$O$289</f>
        <v>0</v>
      </c>
      <c r="BH118" s="144" t="s">
        <v>1220</v>
      </c>
      <c r="BI118" s="144">
        <f t="shared" si="37"/>
        <v>0</v>
      </c>
      <c r="BJ118" s="146"/>
      <c r="BK118" s="146" t="s">
        <v>2260</v>
      </c>
      <c r="BL118" s="146">
        <f t="shared" si="38"/>
        <v>46204</v>
      </c>
      <c r="BM118" s="146">
        <f t="shared" si="39"/>
        <v>46217</v>
      </c>
      <c r="BN118" s="146" t="s">
        <v>39</v>
      </c>
      <c r="BO118" s="144">
        <f>'PRINT TARIFF'!$T$289</f>
        <v>7</v>
      </c>
      <c r="BP118" s="146" t="s">
        <v>1220</v>
      </c>
      <c r="BQ118" s="144">
        <f t="shared" si="40"/>
        <v>7</v>
      </c>
      <c r="BR118" s="146"/>
      <c r="BS118" s="146" t="s">
        <v>2258</v>
      </c>
      <c r="BT118" s="146">
        <f t="shared" si="41"/>
        <v>46204</v>
      </c>
      <c r="BU118" s="146">
        <f t="shared" si="42"/>
        <v>46217</v>
      </c>
      <c r="BV118" s="146" t="s">
        <v>39</v>
      </c>
      <c r="BW118" s="155">
        <f>'PRINT TARIFF'!Q$289</f>
        <v>20</v>
      </c>
      <c r="BX118" s="144" t="s">
        <v>1220</v>
      </c>
      <c r="BY118" s="144">
        <f t="shared" si="28"/>
        <v>20</v>
      </c>
      <c r="BZ118" s="146"/>
      <c r="CA118" s="146"/>
      <c r="CB118" s="146">
        <f t="shared" si="29"/>
        <v>46204</v>
      </c>
      <c r="CC118" s="146">
        <f t="shared" si="30"/>
        <v>46217</v>
      </c>
      <c r="CD118" s="144" t="s">
        <v>39</v>
      </c>
      <c r="CE118" s="155">
        <f>'PRINT TARIFF'!P$289</f>
        <v>0</v>
      </c>
      <c r="CF118" s="144" t="s">
        <v>1220</v>
      </c>
      <c r="CG118" s="147">
        <f t="shared" si="43"/>
        <v>0</v>
      </c>
      <c r="CJ118" s="146">
        <f t="shared" si="44"/>
        <v>46204</v>
      </c>
      <c r="CK118" s="146">
        <f t="shared" si="45"/>
        <v>46217</v>
      </c>
      <c r="CR118" s="146"/>
      <c r="CS118" s="146"/>
      <c r="HB118" s="146" t="s">
        <v>39</v>
      </c>
      <c r="HC118" s="155">
        <f>'PRINT TARIFF'!S$289</f>
        <v>0</v>
      </c>
      <c r="HD118" s="144" t="s">
        <v>1220</v>
      </c>
      <c r="HE118" s="147">
        <f t="shared" si="31"/>
        <v>0</v>
      </c>
      <c r="HG118" s="146" t="s">
        <v>2041</v>
      </c>
      <c r="HH118" s="146">
        <f t="shared" si="32"/>
        <v>46204</v>
      </c>
      <c r="HI118" s="146">
        <f t="shared" si="33"/>
        <v>46217</v>
      </c>
      <c r="IR118" s="154"/>
      <c r="IS118" s="154"/>
      <c r="NI118" s="154" t="s">
        <v>39</v>
      </c>
      <c r="NJ118" s="156">
        <f>'PRINT TARIFF'!R$289</f>
        <v>0</v>
      </c>
      <c r="NK118" s="154" t="s">
        <v>1220</v>
      </c>
      <c r="NL118" s="156">
        <f t="shared" si="46"/>
        <v>0</v>
      </c>
      <c r="NO118" s="154">
        <f t="shared" si="47"/>
        <v>46204</v>
      </c>
      <c r="NP118" s="154">
        <f t="shared" si="48"/>
        <v>46217</v>
      </c>
    </row>
    <row r="119" spans="1:380" x14ac:dyDescent="0.2">
      <c r="A119" s="144">
        <v>290</v>
      </c>
      <c r="B119" s="144" t="s">
        <v>1403</v>
      </c>
      <c r="C119" s="144" t="s">
        <v>1218</v>
      </c>
      <c r="E119" s="144" t="s">
        <v>1084</v>
      </c>
      <c r="F119" s="144" t="s">
        <v>1084</v>
      </c>
      <c r="G119" s="144" t="s">
        <v>291</v>
      </c>
      <c r="J119" s="144" t="s">
        <v>1219</v>
      </c>
      <c r="K119" s="144" t="s">
        <v>239</v>
      </c>
      <c r="L119" s="144" t="s">
        <v>239</v>
      </c>
      <c r="M119" s="144" t="s">
        <v>239</v>
      </c>
      <c r="N119" s="144" t="s">
        <v>1219</v>
      </c>
      <c r="O119" s="145">
        <f>'PRINT TARIFF'!N$290</f>
        <v>30</v>
      </c>
      <c r="AF119" s="144" t="s">
        <v>39</v>
      </c>
      <c r="AG119" s="155">
        <f>'PRINT TARIFF'!I$290</f>
        <v>77</v>
      </c>
      <c r="AH119" s="144" t="s">
        <v>1220</v>
      </c>
      <c r="AI119" s="144">
        <v>0</v>
      </c>
      <c r="AJ119" s="144">
        <v>0</v>
      </c>
      <c r="AK119" s="155">
        <f>'PRINT TARIFF'!K$290</f>
        <v>77</v>
      </c>
      <c r="AL119" s="144">
        <v>0</v>
      </c>
      <c r="AM119" s="144">
        <v>0</v>
      </c>
      <c r="AN119" s="146">
        <f>'PRINT TARIFF'!AF153</f>
        <v>46204</v>
      </c>
      <c r="AO119" s="146">
        <f>'PRINT TARIFF'!AG153</f>
        <v>46217</v>
      </c>
      <c r="AP119" s="146" t="s">
        <v>39</v>
      </c>
      <c r="AQ119" s="155">
        <f>'PRINT TARIFF'!U$290</f>
        <v>10</v>
      </c>
      <c r="AR119" s="144" t="s">
        <v>2263</v>
      </c>
      <c r="AS119" s="155">
        <f t="shared" si="34"/>
        <v>10</v>
      </c>
      <c r="AT119" s="146"/>
      <c r="AU119" s="146" t="s">
        <v>2262</v>
      </c>
      <c r="AV119" s="146">
        <f t="shared" si="35"/>
        <v>46204</v>
      </c>
      <c r="AW119" s="146">
        <f t="shared" si="36"/>
        <v>46217</v>
      </c>
      <c r="AX119" s="146"/>
      <c r="AY119" s="156"/>
      <c r="BA119" s="147"/>
      <c r="BC119" s="146"/>
      <c r="BD119" s="146"/>
      <c r="BE119" s="146"/>
      <c r="BF119" s="144" t="s">
        <v>39</v>
      </c>
      <c r="BG119" s="144">
        <f>'PRINT TARIFF'!$O$290</f>
        <v>0</v>
      </c>
      <c r="BH119" s="144" t="s">
        <v>1220</v>
      </c>
      <c r="BI119" s="144">
        <f t="shared" si="37"/>
        <v>0</v>
      </c>
      <c r="BJ119" s="146"/>
      <c r="BK119" s="146" t="s">
        <v>2260</v>
      </c>
      <c r="BL119" s="146">
        <f t="shared" si="38"/>
        <v>46204</v>
      </c>
      <c r="BM119" s="146">
        <f t="shared" si="39"/>
        <v>46217</v>
      </c>
      <c r="BN119" s="146" t="s">
        <v>39</v>
      </c>
      <c r="BO119" s="144">
        <f>'PRINT TARIFF'!$T$290</f>
        <v>7</v>
      </c>
      <c r="BP119" s="146" t="s">
        <v>1220</v>
      </c>
      <c r="BQ119" s="144">
        <f t="shared" si="40"/>
        <v>7</v>
      </c>
      <c r="BR119" s="146"/>
      <c r="BS119" s="146" t="s">
        <v>2258</v>
      </c>
      <c r="BT119" s="146">
        <f t="shared" si="41"/>
        <v>46204</v>
      </c>
      <c r="BU119" s="146">
        <f t="shared" si="42"/>
        <v>46217</v>
      </c>
      <c r="BV119" s="146" t="s">
        <v>39</v>
      </c>
      <c r="BW119" s="155">
        <f>'PRINT TARIFF'!Q$290</f>
        <v>20</v>
      </c>
      <c r="BX119" s="144" t="s">
        <v>1220</v>
      </c>
      <c r="BY119" s="144">
        <f t="shared" si="28"/>
        <v>20</v>
      </c>
      <c r="BZ119" s="146"/>
      <c r="CA119" s="146"/>
      <c r="CB119" s="146">
        <f t="shared" si="29"/>
        <v>46204</v>
      </c>
      <c r="CC119" s="146">
        <f t="shared" si="30"/>
        <v>46217</v>
      </c>
      <c r="CD119" s="144" t="s">
        <v>39</v>
      </c>
      <c r="CE119" s="155">
        <f>'PRINT TARIFF'!P$290</f>
        <v>0</v>
      </c>
      <c r="CF119" s="144" t="s">
        <v>1220</v>
      </c>
      <c r="CG119" s="147">
        <f t="shared" si="43"/>
        <v>0</v>
      </c>
      <c r="CJ119" s="146">
        <f t="shared" si="44"/>
        <v>46204</v>
      </c>
      <c r="CK119" s="146">
        <f t="shared" si="45"/>
        <v>46217</v>
      </c>
      <c r="CR119" s="146"/>
      <c r="CS119" s="146"/>
      <c r="HB119" s="146" t="s">
        <v>39</v>
      </c>
      <c r="HC119" s="155">
        <f>'PRINT TARIFF'!S$290</f>
        <v>0</v>
      </c>
      <c r="HD119" s="144" t="s">
        <v>1220</v>
      </c>
      <c r="HE119" s="147">
        <f t="shared" si="31"/>
        <v>0</v>
      </c>
      <c r="HG119" s="146" t="s">
        <v>2041</v>
      </c>
      <c r="HH119" s="146">
        <f t="shared" si="32"/>
        <v>46204</v>
      </c>
      <c r="HI119" s="146">
        <f t="shared" si="33"/>
        <v>46217</v>
      </c>
      <c r="IR119" s="154"/>
      <c r="IS119" s="154"/>
      <c r="NI119" s="154" t="s">
        <v>39</v>
      </c>
      <c r="NJ119" s="156">
        <f>'PRINT TARIFF'!R$290</f>
        <v>0</v>
      </c>
      <c r="NK119" s="154" t="s">
        <v>1220</v>
      </c>
      <c r="NL119" s="156">
        <f t="shared" si="46"/>
        <v>0</v>
      </c>
      <c r="NO119" s="154">
        <f t="shared" si="47"/>
        <v>46204</v>
      </c>
      <c r="NP119" s="154">
        <f t="shared" si="48"/>
        <v>46217</v>
      </c>
    </row>
    <row r="120" spans="1:380" x14ac:dyDescent="0.2">
      <c r="A120" s="144">
        <v>291</v>
      </c>
      <c r="B120" s="144" t="s">
        <v>1403</v>
      </c>
      <c r="C120" s="144" t="s">
        <v>1218</v>
      </c>
      <c r="D120" s="144" t="s">
        <v>264</v>
      </c>
      <c r="E120" s="144" t="s">
        <v>264</v>
      </c>
      <c r="F120" s="144" t="s">
        <v>265</v>
      </c>
      <c r="G120" s="144" t="s">
        <v>291</v>
      </c>
      <c r="J120" s="144" t="s">
        <v>1219</v>
      </c>
      <c r="K120" s="144" t="s">
        <v>235</v>
      </c>
      <c r="L120" s="144" t="s">
        <v>235</v>
      </c>
      <c r="M120" s="144" t="s">
        <v>235</v>
      </c>
      <c r="N120" s="144" t="s">
        <v>1219</v>
      </c>
      <c r="O120" s="145">
        <f>'PRINT TARIFF'!N$291</f>
        <v>41</v>
      </c>
      <c r="AF120" s="144" t="s">
        <v>39</v>
      </c>
      <c r="AG120" s="155">
        <f>'PRINT TARIFF'!I$291</f>
        <v>93</v>
      </c>
      <c r="AH120" s="144" t="s">
        <v>1220</v>
      </c>
      <c r="AI120" s="144">
        <v>0</v>
      </c>
      <c r="AJ120" s="144">
        <v>0</v>
      </c>
      <c r="AK120" s="155">
        <f>'PRINT TARIFF'!K$291</f>
        <v>93</v>
      </c>
      <c r="AL120" s="144">
        <v>0</v>
      </c>
      <c r="AM120" s="144">
        <v>0</v>
      </c>
      <c r="AN120" s="146">
        <f>'PRINT TARIFF'!AF154</f>
        <v>46204</v>
      </c>
      <c r="AO120" s="146">
        <f>'PRINT TARIFF'!AG154</f>
        <v>46217</v>
      </c>
      <c r="AP120" s="146" t="s">
        <v>39</v>
      </c>
      <c r="AQ120" s="155">
        <f>'PRINT TARIFF'!U$291</f>
        <v>10</v>
      </c>
      <c r="AR120" s="144" t="s">
        <v>2263</v>
      </c>
      <c r="AS120" s="155">
        <f t="shared" si="34"/>
        <v>10</v>
      </c>
      <c r="AT120" s="146"/>
      <c r="AU120" s="146" t="s">
        <v>2262</v>
      </c>
      <c r="AV120" s="146">
        <f t="shared" si="35"/>
        <v>46204</v>
      </c>
      <c r="AW120" s="146">
        <f t="shared" si="36"/>
        <v>46217</v>
      </c>
      <c r="AX120" s="146"/>
      <c r="AY120" s="156"/>
      <c r="BA120" s="147"/>
      <c r="BC120" s="146"/>
      <c r="BD120" s="146"/>
      <c r="BE120" s="146"/>
      <c r="BF120" s="144" t="s">
        <v>39</v>
      </c>
      <c r="BG120" s="144">
        <f>'PRINT TARIFF'!$O$291</f>
        <v>0</v>
      </c>
      <c r="BH120" s="144" t="s">
        <v>1220</v>
      </c>
      <c r="BI120" s="144">
        <f t="shared" si="37"/>
        <v>0</v>
      </c>
      <c r="BJ120" s="146"/>
      <c r="BK120" s="146" t="s">
        <v>2260</v>
      </c>
      <c r="BL120" s="146">
        <f t="shared" si="38"/>
        <v>46204</v>
      </c>
      <c r="BM120" s="146">
        <f t="shared" si="39"/>
        <v>46217</v>
      </c>
      <c r="BN120" s="146" t="s">
        <v>39</v>
      </c>
      <c r="BO120" s="144">
        <f>'PRINT TARIFF'!$T$291</f>
        <v>12</v>
      </c>
      <c r="BP120" s="146" t="s">
        <v>1220</v>
      </c>
      <c r="BQ120" s="144">
        <f t="shared" si="40"/>
        <v>12</v>
      </c>
      <c r="BR120" s="146"/>
      <c r="BS120" s="146" t="s">
        <v>2258</v>
      </c>
      <c r="BT120" s="146">
        <f t="shared" si="41"/>
        <v>46204</v>
      </c>
      <c r="BU120" s="146">
        <f t="shared" si="42"/>
        <v>46217</v>
      </c>
      <c r="BV120" s="146" t="s">
        <v>39</v>
      </c>
      <c r="BW120" s="155">
        <f>'PRINT TARIFF'!Q$291</f>
        <v>20</v>
      </c>
      <c r="BX120" s="144" t="s">
        <v>1220</v>
      </c>
      <c r="BY120" s="144">
        <f t="shared" si="28"/>
        <v>20</v>
      </c>
      <c r="BZ120" s="146"/>
      <c r="CA120" s="146"/>
      <c r="CB120" s="146">
        <f t="shared" si="29"/>
        <v>46204</v>
      </c>
      <c r="CC120" s="146">
        <f t="shared" si="30"/>
        <v>46217</v>
      </c>
      <c r="CD120" s="144" t="s">
        <v>39</v>
      </c>
      <c r="CE120" s="155">
        <f>'PRINT TARIFF'!P$291</f>
        <v>0</v>
      </c>
      <c r="CF120" s="144" t="s">
        <v>1220</v>
      </c>
      <c r="CG120" s="147">
        <f t="shared" si="43"/>
        <v>0</v>
      </c>
      <c r="CJ120" s="146">
        <f t="shared" si="44"/>
        <v>46204</v>
      </c>
      <c r="CK120" s="146">
        <f t="shared" si="45"/>
        <v>46217</v>
      </c>
      <c r="CR120" s="146"/>
      <c r="CS120" s="146"/>
      <c r="HB120" s="146" t="s">
        <v>39</v>
      </c>
      <c r="HC120" s="155">
        <f>'PRINT TARIFF'!S$291</f>
        <v>0</v>
      </c>
      <c r="HD120" s="144" t="s">
        <v>1220</v>
      </c>
      <c r="HE120" s="147">
        <f t="shared" si="31"/>
        <v>0</v>
      </c>
      <c r="HG120" s="146" t="s">
        <v>2041</v>
      </c>
      <c r="HH120" s="146">
        <f t="shared" si="32"/>
        <v>46204</v>
      </c>
      <c r="HI120" s="146">
        <f t="shared" si="33"/>
        <v>46217</v>
      </c>
      <c r="IR120" s="154"/>
      <c r="IS120" s="154"/>
      <c r="NI120" s="154" t="s">
        <v>39</v>
      </c>
      <c r="NJ120" s="156">
        <f>'PRINT TARIFF'!R$291</f>
        <v>0</v>
      </c>
      <c r="NK120" s="154" t="s">
        <v>1220</v>
      </c>
      <c r="NL120" s="156">
        <f t="shared" si="46"/>
        <v>0</v>
      </c>
      <c r="NO120" s="154">
        <f t="shared" si="47"/>
        <v>46204</v>
      </c>
      <c r="NP120" s="154">
        <f t="shared" si="48"/>
        <v>46217</v>
      </c>
    </row>
    <row r="121" spans="1:380" x14ac:dyDescent="0.2">
      <c r="A121" s="144">
        <v>292</v>
      </c>
      <c r="B121" s="144" t="s">
        <v>1403</v>
      </c>
      <c r="C121" s="144" t="s">
        <v>1218</v>
      </c>
      <c r="D121" s="144" t="s">
        <v>264</v>
      </c>
      <c r="E121" s="144" t="s">
        <v>265</v>
      </c>
      <c r="F121" s="144" t="s">
        <v>265</v>
      </c>
      <c r="J121" s="144" t="s">
        <v>1219</v>
      </c>
      <c r="K121" s="144" t="s">
        <v>236</v>
      </c>
      <c r="L121" s="144" t="s">
        <v>236</v>
      </c>
      <c r="M121" s="144" t="s">
        <v>236</v>
      </c>
      <c r="N121" s="144" t="s">
        <v>1219</v>
      </c>
      <c r="O121" s="145">
        <f>'PRINT TARIFF'!N$292</f>
        <v>30</v>
      </c>
      <c r="AF121" s="144" t="s">
        <v>39</v>
      </c>
      <c r="AG121" s="155">
        <f>'PRINT TARIFF'!I$292</f>
        <v>87</v>
      </c>
      <c r="AH121" s="144" t="s">
        <v>1220</v>
      </c>
      <c r="AI121" s="144">
        <v>0</v>
      </c>
      <c r="AJ121" s="144">
        <v>0</v>
      </c>
      <c r="AK121" s="155">
        <f>'PRINT TARIFF'!K$292</f>
        <v>87</v>
      </c>
      <c r="AL121" s="144">
        <v>0</v>
      </c>
      <c r="AM121" s="144">
        <v>0</v>
      </c>
      <c r="AN121" s="146">
        <f>'PRINT TARIFF'!AF155</f>
        <v>46204</v>
      </c>
      <c r="AO121" s="146">
        <f>'PRINT TARIFF'!AG155</f>
        <v>46217</v>
      </c>
      <c r="AP121" s="146" t="s">
        <v>39</v>
      </c>
      <c r="AQ121" s="155">
        <f>'PRINT TARIFF'!U$292</f>
        <v>0</v>
      </c>
      <c r="AR121" s="144" t="s">
        <v>2263</v>
      </c>
      <c r="AS121" s="155">
        <f t="shared" si="34"/>
        <v>0</v>
      </c>
      <c r="AT121" s="146"/>
      <c r="AU121" s="146" t="s">
        <v>2262</v>
      </c>
      <c r="AV121" s="146">
        <f t="shared" si="35"/>
        <v>46204</v>
      </c>
      <c r="AW121" s="146">
        <f t="shared" si="36"/>
        <v>46217</v>
      </c>
      <c r="AX121" s="146"/>
      <c r="AY121" s="156"/>
      <c r="BA121" s="147"/>
      <c r="BC121" s="146"/>
      <c r="BD121" s="146"/>
      <c r="BE121" s="146"/>
      <c r="BF121" s="144" t="s">
        <v>39</v>
      </c>
      <c r="BG121" s="144">
        <f>'PRINT TARIFF'!$O$292</f>
        <v>0</v>
      </c>
      <c r="BH121" s="144" t="s">
        <v>1220</v>
      </c>
      <c r="BI121" s="144">
        <f t="shared" si="37"/>
        <v>0</v>
      </c>
      <c r="BJ121" s="146"/>
      <c r="BK121" s="146" t="s">
        <v>2260</v>
      </c>
      <c r="BL121" s="146">
        <f t="shared" si="38"/>
        <v>46204</v>
      </c>
      <c r="BM121" s="146">
        <f t="shared" si="39"/>
        <v>46217</v>
      </c>
      <c r="BN121" s="146" t="s">
        <v>39</v>
      </c>
      <c r="BO121" s="144">
        <f>'PRINT TARIFF'!$T$292</f>
        <v>12</v>
      </c>
      <c r="BP121" s="146" t="s">
        <v>1220</v>
      </c>
      <c r="BQ121" s="144">
        <f t="shared" si="40"/>
        <v>12</v>
      </c>
      <c r="BR121" s="146"/>
      <c r="BS121" s="146" t="s">
        <v>2258</v>
      </c>
      <c r="BT121" s="146">
        <f t="shared" si="41"/>
        <v>46204</v>
      </c>
      <c r="BU121" s="146">
        <f t="shared" si="42"/>
        <v>46217</v>
      </c>
      <c r="BV121" s="146" t="s">
        <v>39</v>
      </c>
      <c r="BW121" s="155">
        <f>'PRINT TARIFF'!Q$292</f>
        <v>20</v>
      </c>
      <c r="BX121" s="144" t="s">
        <v>1220</v>
      </c>
      <c r="BY121" s="144">
        <f t="shared" si="28"/>
        <v>20</v>
      </c>
      <c r="BZ121" s="146"/>
      <c r="CA121" s="146"/>
      <c r="CB121" s="146">
        <f t="shared" si="29"/>
        <v>46204</v>
      </c>
      <c r="CC121" s="146">
        <f t="shared" si="30"/>
        <v>46217</v>
      </c>
      <c r="CD121" s="144" t="s">
        <v>39</v>
      </c>
      <c r="CE121" s="155">
        <f>'PRINT TARIFF'!P$292</f>
        <v>0</v>
      </c>
      <c r="CF121" s="144" t="s">
        <v>1220</v>
      </c>
      <c r="CG121" s="147">
        <f t="shared" si="43"/>
        <v>0</v>
      </c>
      <c r="CJ121" s="146">
        <f t="shared" si="44"/>
        <v>46204</v>
      </c>
      <c r="CK121" s="146">
        <f t="shared" si="45"/>
        <v>46217</v>
      </c>
      <c r="CR121" s="146"/>
      <c r="CS121" s="146"/>
      <c r="HB121" s="146" t="s">
        <v>39</v>
      </c>
      <c r="HC121" s="155">
        <f>'PRINT TARIFF'!S$292</f>
        <v>0</v>
      </c>
      <c r="HD121" s="144" t="s">
        <v>1220</v>
      </c>
      <c r="HE121" s="147">
        <f t="shared" si="31"/>
        <v>0</v>
      </c>
      <c r="HG121" s="146" t="s">
        <v>2041</v>
      </c>
      <c r="HH121" s="146">
        <f t="shared" si="32"/>
        <v>46204</v>
      </c>
      <c r="HI121" s="146">
        <f t="shared" si="33"/>
        <v>46217</v>
      </c>
      <c r="IR121" s="154"/>
      <c r="IS121" s="154"/>
      <c r="NI121" s="154" t="s">
        <v>39</v>
      </c>
      <c r="NJ121" s="156">
        <f>'PRINT TARIFF'!R$292</f>
        <v>0</v>
      </c>
      <c r="NK121" s="154" t="s">
        <v>1220</v>
      </c>
      <c r="NL121" s="156">
        <f t="shared" si="46"/>
        <v>0</v>
      </c>
      <c r="NO121" s="154">
        <f t="shared" si="47"/>
        <v>46204</v>
      </c>
      <c r="NP121" s="154">
        <f t="shared" si="48"/>
        <v>46217</v>
      </c>
    </row>
    <row r="122" spans="1:380" x14ac:dyDescent="0.2">
      <c r="A122" s="144">
        <v>293</v>
      </c>
      <c r="B122" s="144" t="s">
        <v>1403</v>
      </c>
      <c r="C122" s="144" t="s">
        <v>1218</v>
      </c>
      <c r="D122" s="144" t="s">
        <v>264</v>
      </c>
      <c r="E122" s="144" t="s">
        <v>265</v>
      </c>
      <c r="F122" s="144" t="s">
        <v>265</v>
      </c>
      <c r="J122" s="144" t="s">
        <v>1219</v>
      </c>
      <c r="K122" s="144" t="s">
        <v>237</v>
      </c>
      <c r="L122" s="144" t="s">
        <v>237</v>
      </c>
      <c r="M122" s="144" t="s">
        <v>237</v>
      </c>
      <c r="N122" s="144" t="s">
        <v>1219</v>
      </c>
      <c r="O122" s="145">
        <f>'PRINT TARIFF'!N$293</f>
        <v>27</v>
      </c>
      <c r="AF122" s="144" t="s">
        <v>39</v>
      </c>
      <c r="AG122" s="155">
        <f>'PRINT TARIFF'!I$293</f>
        <v>87</v>
      </c>
      <c r="AH122" s="144" t="s">
        <v>1220</v>
      </c>
      <c r="AI122" s="144">
        <v>0</v>
      </c>
      <c r="AJ122" s="144">
        <v>0</v>
      </c>
      <c r="AK122" s="155">
        <f>'PRINT TARIFF'!K$293</f>
        <v>87</v>
      </c>
      <c r="AL122" s="144">
        <v>0</v>
      </c>
      <c r="AM122" s="144">
        <v>0</v>
      </c>
      <c r="AN122" s="146">
        <f>'PRINT TARIFF'!AF156</f>
        <v>46204</v>
      </c>
      <c r="AO122" s="146">
        <f>'PRINT TARIFF'!AG156</f>
        <v>46217</v>
      </c>
      <c r="AP122" s="146" t="s">
        <v>39</v>
      </c>
      <c r="AQ122" s="155">
        <f>'PRINT TARIFF'!U$293</f>
        <v>0</v>
      </c>
      <c r="AR122" s="144" t="s">
        <v>2263</v>
      </c>
      <c r="AS122" s="155">
        <f t="shared" si="34"/>
        <v>0</v>
      </c>
      <c r="AT122" s="146"/>
      <c r="AU122" s="146" t="s">
        <v>2262</v>
      </c>
      <c r="AV122" s="146">
        <f t="shared" si="35"/>
        <v>46204</v>
      </c>
      <c r="AW122" s="146">
        <f t="shared" si="36"/>
        <v>46217</v>
      </c>
      <c r="AX122" s="146"/>
      <c r="AY122" s="156"/>
      <c r="BA122" s="147"/>
      <c r="BC122" s="146"/>
      <c r="BD122" s="146"/>
      <c r="BE122" s="146"/>
      <c r="BF122" s="144" t="s">
        <v>39</v>
      </c>
      <c r="BG122" s="144">
        <f>'PRINT TARIFF'!$O$293</f>
        <v>0</v>
      </c>
      <c r="BH122" s="144" t="s">
        <v>1220</v>
      </c>
      <c r="BI122" s="144">
        <f t="shared" si="37"/>
        <v>0</v>
      </c>
      <c r="BJ122" s="146"/>
      <c r="BK122" s="146" t="s">
        <v>2260</v>
      </c>
      <c r="BL122" s="146">
        <f t="shared" si="38"/>
        <v>46204</v>
      </c>
      <c r="BM122" s="146">
        <f t="shared" si="39"/>
        <v>46217</v>
      </c>
      <c r="BN122" s="146" t="s">
        <v>39</v>
      </c>
      <c r="BO122" s="144">
        <f>'PRINT TARIFF'!$T$293</f>
        <v>12</v>
      </c>
      <c r="BP122" s="146" t="s">
        <v>1220</v>
      </c>
      <c r="BQ122" s="144">
        <f t="shared" si="40"/>
        <v>12</v>
      </c>
      <c r="BR122" s="146"/>
      <c r="BS122" s="146" t="s">
        <v>2258</v>
      </c>
      <c r="BT122" s="146">
        <f t="shared" si="41"/>
        <v>46204</v>
      </c>
      <c r="BU122" s="146">
        <f t="shared" si="42"/>
        <v>46217</v>
      </c>
      <c r="BV122" s="146" t="s">
        <v>39</v>
      </c>
      <c r="BW122" s="155">
        <f>'PRINT TARIFF'!Q$293</f>
        <v>20</v>
      </c>
      <c r="BX122" s="144" t="s">
        <v>1220</v>
      </c>
      <c r="BY122" s="144">
        <f t="shared" ref="BY122:BY185" si="49">BW122</f>
        <v>20</v>
      </c>
      <c r="BZ122" s="146"/>
      <c r="CA122" s="146"/>
      <c r="CB122" s="146">
        <f t="shared" ref="CB122:CB185" si="50">AN122</f>
        <v>46204</v>
      </c>
      <c r="CC122" s="146">
        <f t="shared" ref="CC122:CC185" si="51">AO122</f>
        <v>46217</v>
      </c>
      <c r="CD122" s="144" t="s">
        <v>39</v>
      </c>
      <c r="CE122" s="155">
        <f>'PRINT TARIFF'!P$293</f>
        <v>0</v>
      </c>
      <c r="CF122" s="144" t="s">
        <v>1220</v>
      </c>
      <c r="CG122" s="147">
        <f t="shared" si="43"/>
        <v>0</v>
      </c>
      <c r="CJ122" s="146">
        <f t="shared" si="44"/>
        <v>46204</v>
      </c>
      <c r="CK122" s="146">
        <f t="shared" si="45"/>
        <v>46217</v>
      </c>
      <c r="CR122" s="146"/>
      <c r="CS122" s="146"/>
      <c r="HB122" s="146" t="s">
        <v>39</v>
      </c>
      <c r="HC122" s="155">
        <f>'PRINT TARIFF'!S$293</f>
        <v>0</v>
      </c>
      <c r="HD122" s="144" t="s">
        <v>1220</v>
      </c>
      <c r="HE122" s="147">
        <f t="shared" ref="HE122:HE185" si="52">HC122</f>
        <v>0</v>
      </c>
      <c r="HG122" s="146" t="s">
        <v>2041</v>
      </c>
      <c r="HH122" s="146">
        <f t="shared" ref="HH122:HH185" si="53">AN122</f>
        <v>46204</v>
      </c>
      <c r="HI122" s="146">
        <f t="shared" ref="HI122:HI185" si="54">AO122</f>
        <v>46217</v>
      </c>
      <c r="IR122" s="154"/>
      <c r="IS122" s="154"/>
      <c r="NI122" s="154" t="s">
        <v>39</v>
      </c>
      <c r="NJ122" s="156">
        <f>'PRINT TARIFF'!R$293</f>
        <v>0</v>
      </c>
      <c r="NK122" s="154" t="s">
        <v>1220</v>
      </c>
      <c r="NL122" s="156">
        <f t="shared" si="46"/>
        <v>0</v>
      </c>
      <c r="NO122" s="154">
        <f t="shared" si="47"/>
        <v>46204</v>
      </c>
      <c r="NP122" s="154">
        <f t="shared" si="48"/>
        <v>46217</v>
      </c>
    </row>
    <row r="123" spans="1:380" x14ac:dyDescent="0.2">
      <c r="A123" s="144">
        <v>294</v>
      </c>
      <c r="B123" s="144" t="s">
        <v>1403</v>
      </c>
      <c r="C123" s="144" t="s">
        <v>1218</v>
      </c>
      <c r="D123" s="144" t="s">
        <v>264</v>
      </c>
      <c r="E123" s="144" t="s">
        <v>265</v>
      </c>
      <c r="F123" s="144" t="s">
        <v>265</v>
      </c>
      <c r="J123" s="144" t="s">
        <v>1219</v>
      </c>
      <c r="K123" s="144" t="s">
        <v>238</v>
      </c>
      <c r="L123" s="144" t="s">
        <v>238</v>
      </c>
      <c r="M123" s="144" t="s">
        <v>238</v>
      </c>
      <c r="N123" s="144" t="s">
        <v>1219</v>
      </c>
      <c r="O123" s="145">
        <f>'PRINT TARIFF'!N$294</f>
        <v>27</v>
      </c>
      <c r="AF123" s="144" t="s">
        <v>39</v>
      </c>
      <c r="AG123" s="155">
        <f>'PRINT TARIFF'!I$294</f>
        <v>87</v>
      </c>
      <c r="AH123" s="144" t="s">
        <v>1220</v>
      </c>
      <c r="AI123" s="144">
        <v>0</v>
      </c>
      <c r="AJ123" s="144">
        <v>0</v>
      </c>
      <c r="AK123" s="155">
        <f>'PRINT TARIFF'!K$294</f>
        <v>87</v>
      </c>
      <c r="AL123" s="144">
        <v>0</v>
      </c>
      <c r="AM123" s="144">
        <v>0</v>
      </c>
      <c r="AN123" s="146">
        <f>'PRINT TARIFF'!AF157</f>
        <v>46204</v>
      </c>
      <c r="AO123" s="146">
        <f>'PRINT TARIFF'!AG157</f>
        <v>46217</v>
      </c>
      <c r="AP123" s="146" t="s">
        <v>39</v>
      </c>
      <c r="AQ123" s="155">
        <f>'PRINT TARIFF'!U$294</f>
        <v>0</v>
      </c>
      <c r="AR123" s="144" t="s">
        <v>2263</v>
      </c>
      <c r="AS123" s="155">
        <f t="shared" si="34"/>
        <v>0</v>
      </c>
      <c r="AT123" s="146"/>
      <c r="AU123" s="146" t="s">
        <v>2262</v>
      </c>
      <c r="AV123" s="146">
        <f t="shared" si="35"/>
        <v>46204</v>
      </c>
      <c r="AW123" s="146">
        <f t="shared" si="36"/>
        <v>46217</v>
      </c>
      <c r="AX123" s="146"/>
      <c r="AY123" s="156"/>
      <c r="BA123" s="147"/>
      <c r="BC123" s="146"/>
      <c r="BD123" s="146"/>
      <c r="BE123" s="146"/>
      <c r="BF123" s="144" t="s">
        <v>39</v>
      </c>
      <c r="BG123" s="144">
        <f>'PRINT TARIFF'!$O$294</f>
        <v>0</v>
      </c>
      <c r="BH123" s="144" t="s">
        <v>1220</v>
      </c>
      <c r="BI123" s="144">
        <f t="shared" si="37"/>
        <v>0</v>
      </c>
      <c r="BJ123" s="146"/>
      <c r="BK123" s="146" t="s">
        <v>2260</v>
      </c>
      <c r="BL123" s="146">
        <f t="shared" si="38"/>
        <v>46204</v>
      </c>
      <c r="BM123" s="146">
        <f t="shared" si="39"/>
        <v>46217</v>
      </c>
      <c r="BN123" s="146" t="s">
        <v>39</v>
      </c>
      <c r="BO123" s="144">
        <f>'PRINT TARIFF'!$T$294</f>
        <v>12</v>
      </c>
      <c r="BP123" s="146" t="s">
        <v>1220</v>
      </c>
      <c r="BQ123" s="144">
        <f t="shared" si="40"/>
        <v>12</v>
      </c>
      <c r="BR123" s="146"/>
      <c r="BS123" s="146" t="s">
        <v>2258</v>
      </c>
      <c r="BT123" s="146">
        <f t="shared" si="41"/>
        <v>46204</v>
      </c>
      <c r="BU123" s="146">
        <f t="shared" si="42"/>
        <v>46217</v>
      </c>
      <c r="BV123" s="146" t="s">
        <v>39</v>
      </c>
      <c r="BW123" s="155">
        <f>'PRINT TARIFF'!Q$294</f>
        <v>20</v>
      </c>
      <c r="BX123" s="144" t="s">
        <v>1220</v>
      </c>
      <c r="BY123" s="144">
        <f t="shared" si="49"/>
        <v>20</v>
      </c>
      <c r="BZ123" s="146"/>
      <c r="CA123" s="146"/>
      <c r="CB123" s="146">
        <f t="shared" si="50"/>
        <v>46204</v>
      </c>
      <c r="CC123" s="146">
        <f t="shared" si="51"/>
        <v>46217</v>
      </c>
      <c r="CD123" s="144" t="s">
        <v>39</v>
      </c>
      <c r="CE123" s="155">
        <f>'PRINT TARIFF'!P$294</f>
        <v>0</v>
      </c>
      <c r="CF123" s="144" t="s">
        <v>1220</v>
      </c>
      <c r="CG123" s="147">
        <f t="shared" si="43"/>
        <v>0</v>
      </c>
      <c r="CJ123" s="146">
        <f t="shared" si="44"/>
        <v>46204</v>
      </c>
      <c r="CK123" s="146">
        <f t="shared" si="45"/>
        <v>46217</v>
      </c>
      <c r="CR123" s="146"/>
      <c r="CS123" s="146"/>
      <c r="HB123" s="146" t="s">
        <v>39</v>
      </c>
      <c r="HC123" s="155">
        <f>'PRINT TARIFF'!S$294</f>
        <v>0</v>
      </c>
      <c r="HD123" s="144" t="s">
        <v>1220</v>
      </c>
      <c r="HE123" s="147">
        <f t="shared" si="52"/>
        <v>0</v>
      </c>
      <c r="HG123" s="146" t="s">
        <v>2041</v>
      </c>
      <c r="HH123" s="146">
        <f t="shared" si="53"/>
        <v>46204</v>
      </c>
      <c r="HI123" s="146">
        <f t="shared" si="54"/>
        <v>46217</v>
      </c>
      <c r="IR123" s="154"/>
      <c r="IS123" s="154"/>
      <c r="NI123" s="154" t="s">
        <v>39</v>
      </c>
      <c r="NJ123" s="156">
        <f>'PRINT TARIFF'!R$294</f>
        <v>0</v>
      </c>
      <c r="NK123" s="154" t="s">
        <v>1220</v>
      </c>
      <c r="NL123" s="156">
        <f t="shared" si="46"/>
        <v>0</v>
      </c>
      <c r="NO123" s="154">
        <f t="shared" si="47"/>
        <v>46204</v>
      </c>
      <c r="NP123" s="154">
        <f t="shared" si="48"/>
        <v>46217</v>
      </c>
    </row>
    <row r="124" spans="1:380" x14ac:dyDescent="0.2">
      <c r="A124" s="144">
        <v>295</v>
      </c>
      <c r="B124" s="144" t="s">
        <v>1403</v>
      </c>
      <c r="C124" s="144" t="s">
        <v>1218</v>
      </c>
      <c r="D124" s="144" t="s">
        <v>264</v>
      </c>
      <c r="E124" s="144" t="s">
        <v>265</v>
      </c>
      <c r="F124" s="144" t="s">
        <v>265</v>
      </c>
      <c r="J124" s="144" t="s">
        <v>1219</v>
      </c>
      <c r="K124" s="144" t="s">
        <v>239</v>
      </c>
      <c r="L124" s="144" t="s">
        <v>239</v>
      </c>
      <c r="M124" s="144" t="s">
        <v>239</v>
      </c>
      <c r="N124" s="144" t="s">
        <v>1219</v>
      </c>
      <c r="O124" s="145">
        <f>'PRINT TARIFF'!N$295</f>
        <v>32</v>
      </c>
      <c r="AF124" s="144" t="s">
        <v>39</v>
      </c>
      <c r="AG124" s="155">
        <f>'PRINT TARIFF'!I$295</f>
        <v>87</v>
      </c>
      <c r="AH124" s="144" t="s">
        <v>1220</v>
      </c>
      <c r="AI124" s="144">
        <v>0</v>
      </c>
      <c r="AJ124" s="144">
        <v>0</v>
      </c>
      <c r="AK124" s="155">
        <f>'PRINT TARIFF'!K$295</f>
        <v>87</v>
      </c>
      <c r="AL124" s="144">
        <v>0</v>
      </c>
      <c r="AM124" s="144">
        <v>0</v>
      </c>
      <c r="AN124" s="146">
        <f>'PRINT TARIFF'!AF158</f>
        <v>46204</v>
      </c>
      <c r="AO124" s="146">
        <f>'PRINT TARIFF'!AG158</f>
        <v>46217</v>
      </c>
      <c r="AP124" s="146" t="s">
        <v>39</v>
      </c>
      <c r="AQ124" s="155">
        <f>'PRINT TARIFF'!U$295</f>
        <v>0</v>
      </c>
      <c r="AR124" s="144" t="s">
        <v>2263</v>
      </c>
      <c r="AS124" s="155">
        <f t="shared" si="34"/>
        <v>0</v>
      </c>
      <c r="AT124" s="146"/>
      <c r="AU124" s="146" t="s">
        <v>2262</v>
      </c>
      <c r="AV124" s="146">
        <f t="shared" si="35"/>
        <v>46204</v>
      </c>
      <c r="AW124" s="146">
        <f t="shared" si="36"/>
        <v>46217</v>
      </c>
      <c r="AX124" s="146"/>
      <c r="AY124" s="156"/>
      <c r="BA124" s="147"/>
      <c r="BC124" s="146"/>
      <c r="BD124" s="146"/>
      <c r="BE124" s="146"/>
      <c r="BF124" s="144" t="s">
        <v>39</v>
      </c>
      <c r="BG124" s="144">
        <f>'PRINT TARIFF'!$O$295</f>
        <v>0</v>
      </c>
      <c r="BH124" s="144" t="s">
        <v>1220</v>
      </c>
      <c r="BI124" s="144">
        <f t="shared" si="37"/>
        <v>0</v>
      </c>
      <c r="BJ124" s="146"/>
      <c r="BK124" s="146" t="s">
        <v>2260</v>
      </c>
      <c r="BL124" s="146">
        <f t="shared" si="38"/>
        <v>46204</v>
      </c>
      <c r="BM124" s="146">
        <f t="shared" si="39"/>
        <v>46217</v>
      </c>
      <c r="BN124" s="146" t="s">
        <v>39</v>
      </c>
      <c r="BO124" s="144">
        <f>'PRINT TARIFF'!$T$295</f>
        <v>12</v>
      </c>
      <c r="BP124" s="146" t="s">
        <v>1220</v>
      </c>
      <c r="BQ124" s="144">
        <f t="shared" si="40"/>
        <v>12</v>
      </c>
      <c r="BR124" s="146"/>
      <c r="BS124" s="146" t="s">
        <v>2258</v>
      </c>
      <c r="BT124" s="146">
        <f t="shared" si="41"/>
        <v>46204</v>
      </c>
      <c r="BU124" s="146">
        <f t="shared" si="42"/>
        <v>46217</v>
      </c>
      <c r="BV124" s="146" t="s">
        <v>39</v>
      </c>
      <c r="BW124" s="155">
        <f>'PRINT TARIFF'!Q$295</f>
        <v>20</v>
      </c>
      <c r="BX124" s="144" t="s">
        <v>1220</v>
      </c>
      <c r="BY124" s="144">
        <f t="shared" si="49"/>
        <v>20</v>
      </c>
      <c r="BZ124" s="146"/>
      <c r="CA124" s="146"/>
      <c r="CB124" s="146">
        <f t="shared" si="50"/>
        <v>46204</v>
      </c>
      <c r="CC124" s="146">
        <f t="shared" si="51"/>
        <v>46217</v>
      </c>
      <c r="CD124" s="144" t="s">
        <v>39</v>
      </c>
      <c r="CE124" s="155">
        <f>'PRINT TARIFF'!P$295</f>
        <v>0</v>
      </c>
      <c r="CF124" s="144" t="s">
        <v>1220</v>
      </c>
      <c r="CG124" s="147">
        <f t="shared" si="43"/>
        <v>0</v>
      </c>
      <c r="CJ124" s="146">
        <f t="shared" si="44"/>
        <v>46204</v>
      </c>
      <c r="CK124" s="146">
        <f t="shared" si="45"/>
        <v>46217</v>
      </c>
      <c r="CR124" s="146"/>
      <c r="CS124" s="146"/>
      <c r="HB124" s="146" t="s">
        <v>39</v>
      </c>
      <c r="HC124" s="155">
        <f>'PRINT TARIFF'!S$295</f>
        <v>0</v>
      </c>
      <c r="HD124" s="144" t="s">
        <v>1220</v>
      </c>
      <c r="HE124" s="147">
        <f t="shared" si="52"/>
        <v>0</v>
      </c>
      <c r="HG124" s="146" t="s">
        <v>2041</v>
      </c>
      <c r="HH124" s="146">
        <f t="shared" si="53"/>
        <v>46204</v>
      </c>
      <c r="HI124" s="146">
        <f t="shared" si="54"/>
        <v>46217</v>
      </c>
      <c r="IR124" s="154"/>
      <c r="IS124" s="154"/>
      <c r="NI124" s="154" t="s">
        <v>39</v>
      </c>
      <c r="NJ124" s="156">
        <f>'PRINT TARIFF'!R$295</f>
        <v>0</v>
      </c>
      <c r="NK124" s="154" t="s">
        <v>1220</v>
      </c>
      <c r="NL124" s="156">
        <f t="shared" si="46"/>
        <v>0</v>
      </c>
      <c r="NO124" s="154">
        <f t="shared" si="47"/>
        <v>46204</v>
      </c>
      <c r="NP124" s="154">
        <f t="shared" si="48"/>
        <v>46217</v>
      </c>
    </row>
    <row r="125" spans="1:380" x14ac:dyDescent="0.2">
      <c r="A125" s="144">
        <v>281</v>
      </c>
      <c r="B125" s="144" t="s">
        <v>1403</v>
      </c>
      <c r="C125" s="144" t="s">
        <v>1218</v>
      </c>
      <c r="E125" s="144" t="s">
        <v>263</v>
      </c>
      <c r="F125" s="144" t="s">
        <v>263</v>
      </c>
      <c r="G125" s="144" t="s">
        <v>291</v>
      </c>
      <c r="J125" s="144" t="s">
        <v>1219</v>
      </c>
      <c r="K125" s="144" t="s">
        <v>235</v>
      </c>
      <c r="L125" s="144" t="s">
        <v>235</v>
      </c>
      <c r="M125" s="144" t="s">
        <v>235</v>
      </c>
      <c r="N125" s="144" t="s">
        <v>1219</v>
      </c>
      <c r="O125" s="145">
        <f>'PRINT TARIFF'!N$281</f>
        <v>33</v>
      </c>
      <c r="AF125" s="144" t="s">
        <v>39</v>
      </c>
      <c r="AG125" s="155">
        <f>'PRINT TARIFF'!I$281</f>
        <v>72</v>
      </c>
      <c r="AH125" s="144" t="s">
        <v>1220</v>
      </c>
      <c r="AI125" s="144">
        <v>0</v>
      </c>
      <c r="AJ125" s="144">
        <v>0</v>
      </c>
      <c r="AK125" s="155">
        <f>'PRINT TARIFF'!K$281</f>
        <v>72</v>
      </c>
      <c r="AL125" s="144">
        <v>0</v>
      </c>
      <c r="AM125" s="144">
        <v>0</v>
      </c>
      <c r="AN125" s="146">
        <f>'PRINT TARIFF'!AF159</f>
        <v>46204</v>
      </c>
      <c r="AO125" s="146">
        <f>'PRINT TARIFF'!AG159</f>
        <v>46217</v>
      </c>
      <c r="AP125" s="146" t="s">
        <v>39</v>
      </c>
      <c r="AQ125" s="155">
        <f>'PRINT TARIFF'!U$281</f>
        <v>10</v>
      </c>
      <c r="AR125" s="144" t="s">
        <v>2263</v>
      </c>
      <c r="AS125" s="155">
        <f t="shared" si="34"/>
        <v>10</v>
      </c>
      <c r="AT125" s="146"/>
      <c r="AU125" s="146" t="s">
        <v>2262</v>
      </c>
      <c r="AV125" s="146">
        <f t="shared" si="35"/>
        <v>46204</v>
      </c>
      <c r="AW125" s="146">
        <f t="shared" si="36"/>
        <v>46217</v>
      </c>
      <c r="AX125" s="146"/>
      <c r="AY125" s="156"/>
      <c r="BA125" s="147"/>
      <c r="BC125" s="146"/>
      <c r="BD125" s="146"/>
      <c r="BE125" s="146"/>
      <c r="BF125" s="144" t="s">
        <v>39</v>
      </c>
      <c r="BG125" s="144">
        <f>'PRINT TARIFF'!$O$281</f>
        <v>0</v>
      </c>
      <c r="BH125" s="144" t="s">
        <v>1220</v>
      </c>
      <c r="BI125" s="144">
        <f t="shared" si="37"/>
        <v>0</v>
      </c>
      <c r="BJ125" s="146"/>
      <c r="BK125" s="146" t="s">
        <v>2260</v>
      </c>
      <c r="BL125" s="146">
        <f t="shared" si="38"/>
        <v>46204</v>
      </c>
      <c r="BM125" s="146">
        <f t="shared" si="39"/>
        <v>46217</v>
      </c>
      <c r="BN125" s="146" t="s">
        <v>39</v>
      </c>
      <c r="BO125" s="144">
        <f>'PRINT TARIFF'!$T$281</f>
        <v>7</v>
      </c>
      <c r="BP125" s="146" t="s">
        <v>1220</v>
      </c>
      <c r="BQ125" s="144">
        <f t="shared" si="40"/>
        <v>7</v>
      </c>
      <c r="BR125" s="146"/>
      <c r="BS125" s="146" t="s">
        <v>2258</v>
      </c>
      <c r="BT125" s="146">
        <f t="shared" si="41"/>
        <v>46204</v>
      </c>
      <c r="BU125" s="146">
        <f t="shared" si="42"/>
        <v>46217</v>
      </c>
      <c r="BV125" s="146" t="s">
        <v>39</v>
      </c>
      <c r="BW125" s="155">
        <f>'PRINT TARIFF'!Q$281</f>
        <v>20</v>
      </c>
      <c r="BX125" s="144" t="s">
        <v>1220</v>
      </c>
      <c r="BY125" s="144">
        <f t="shared" si="49"/>
        <v>20</v>
      </c>
      <c r="BZ125" s="146"/>
      <c r="CA125" s="146"/>
      <c r="CB125" s="146">
        <f t="shared" si="50"/>
        <v>46204</v>
      </c>
      <c r="CC125" s="146">
        <f t="shared" si="51"/>
        <v>46217</v>
      </c>
      <c r="CD125" s="144" t="s">
        <v>39</v>
      </c>
      <c r="CE125" s="155">
        <f>'PRINT TARIFF'!P$281</f>
        <v>0</v>
      </c>
      <c r="CF125" s="144" t="s">
        <v>1220</v>
      </c>
      <c r="CG125" s="147">
        <f t="shared" si="43"/>
        <v>0</v>
      </c>
      <c r="CJ125" s="146">
        <f t="shared" si="44"/>
        <v>46204</v>
      </c>
      <c r="CK125" s="146">
        <f t="shared" si="45"/>
        <v>46217</v>
      </c>
      <c r="CR125" s="146"/>
      <c r="CS125" s="146"/>
      <c r="HB125" s="146" t="s">
        <v>39</v>
      </c>
      <c r="HC125" s="155">
        <f>'PRINT TARIFF'!S$281</f>
        <v>0</v>
      </c>
      <c r="HD125" s="144" t="s">
        <v>1220</v>
      </c>
      <c r="HE125" s="147">
        <f t="shared" si="52"/>
        <v>0</v>
      </c>
      <c r="HG125" s="146" t="s">
        <v>2041</v>
      </c>
      <c r="HH125" s="146">
        <f t="shared" si="53"/>
        <v>46204</v>
      </c>
      <c r="HI125" s="146">
        <f t="shared" si="54"/>
        <v>46217</v>
      </c>
      <c r="IR125" s="154"/>
      <c r="IS125" s="154"/>
      <c r="NI125" s="154" t="s">
        <v>39</v>
      </c>
      <c r="NJ125" s="156">
        <f>'PRINT TARIFF'!R$281</f>
        <v>0</v>
      </c>
      <c r="NK125" s="154" t="s">
        <v>1220</v>
      </c>
      <c r="NL125" s="156">
        <f t="shared" si="46"/>
        <v>0</v>
      </c>
      <c r="NO125" s="154">
        <f t="shared" si="47"/>
        <v>46204</v>
      </c>
      <c r="NP125" s="154">
        <f t="shared" si="48"/>
        <v>46217</v>
      </c>
    </row>
    <row r="126" spans="1:380" x14ac:dyDescent="0.2">
      <c r="A126" s="144">
        <v>282</v>
      </c>
      <c r="B126" s="144" t="s">
        <v>1403</v>
      </c>
      <c r="C126" s="144" t="s">
        <v>1218</v>
      </c>
      <c r="E126" s="144" t="s">
        <v>263</v>
      </c>
      <c r="F126" s="144" t="s">
        <v>263</v>
      </c>
      <c r="G126" s="148" t="s">
        <v>279</v>
      </c>
      <c r="J126" s="144" t="s">
        <v>1219</v>
      </c>
      <c r="K126" s="144" t="s">
        <v>236</v>
      </c>
      <c r="L126" s="144" t="s">
        <v>236</v>
      </c>
      <c r="M126" s="144" t="s">
        <v>236</v>
      </c>
      <c r="N126" s="144" t="s">
        <v>1219</v>
      </c>
      <c r="O126" s="145">
        <f>'PRINT TARIFF'!N$282</f>
        <v>24</v>
      </c>
      <c r="AF126" s="144" t="s">
        <v>39</v>
      </c>
      <c r="AG126" s="155">
        <f>'PRINT TARIFF'!I$282</f>
        <v>71</v>
      </c>
      <c r="AH126" s="144" t="s">
        <v>1220</v>
      </c>
      <c r="AI126" s="144">
        <v>0</v>
      </c>
      <c r="AJ126" s="144">
        <v>0</v>
      </c>
      <c r="AK126" s="155">
        <f>'PRINT TARIFF'!K$282</f>
        <v>71</v>
      </c>
      <c r="AL126" s="144">
        <v>0</v>
      </c>
      <c r="AM126" s="144">
        <v>0</v>
      </c>
      <c r="AN126" s="146">
        <f>'PRINT TARIFF'!AF160</f>
        <v>46204</v>
      </c>
      <c r="AO126" s="146">
        <f>'PRINT TARIFF'!AG160</f>
        <v>46217</v>
      </c>
      <c r="AP126" s="146" t="s">
        <v>39</v>
      </c>
      <c r="AQ126" s="155">
        <f>'PRINT TARIFF'!U$282</f>
        <v>10</v>
      </c>
      <c r="AR126" s="144" t="s">
        <v>2263</v>
      </c>
      <c r="AS126" s="155">
        <f t="shared" si="34"/>
        <v>10</v>
      </c>
      <c r="AT126" s="146"/>
      <c r="AU126" s="146" t="s">
        <v>2262</v>
      </c>
      <c r="AV126" s="146">
        <f t="shared" si="35"/>
        <v>46204</v>
      </c>
      <c r="AW126" s="146">
        <f t="shared" si="36"/>
        <v>46217</v>
      </c>
      <c r="AX126" s="146"/>
      <c r="AY126" s="156"/>
      <c r="BA126" s="147"/>
      <c r="BC126" s="146"/>
      <c r="BD126" s="146"/>
      <c r="BE126" s="146"/>
      <c r="BF126" s="144" t="s">
        <v>39</v>
      </c>
      <c r="BG126" s="144">
        <f>'PRINT TARIFF'!$O$282</f>
        <v>0</v>
      </c>
      <c r="BH126" s="144" t="s">
        <v>1220</v>
      </c>
      <c r="BI126" s="144">
        <f t="shared" si="37"/>
        <v>0</v>
      </c>
      <c r="BJ126" s="146"/>
      <c r="BK126" s="146" t="s">
        <v>2260</v>
      </c>
      <c r="BL126" s="146">
        <f t="shared" si="38"/>
        <v>46204</v>
      </c>
      <c r="BM126" s="146">
        <f t="shared" si="39"/>
        <v>46217</v>
      </c>
      <c r="BN126" s="146" t="s">
        <v>39</v>
      </c>
      <c r="BO126" s="144">
        <f>'PRINT TARIFF'!$T$282</f>
        <v>7</v>
      </c>
      <c r="BP126" s="146" t="s">
        <v>1220</v>
      </c>
      <c r="BQ126" s="144">
        <f t="shared" si="40"/>
        <v>7</v>
      </c>
      <c r="BR126" s="146"/>
      <c r="BS126" s="146" t="s">
        <v>2258</v>
      </c>
      <c r="BT126" s="146">
        <f t="shared" si="41"/>
        <v>46204</v>
      </c>
      <c r="BU126" s="146">
        <f t="shared" si="42"/>
        <v>46217</v>
      </c>
      <c r="BV126" s="146" t="s">
        <v>39</v>
      </c>
      <c r="BW126" s="155">
        <f>'PRINT TARIFF'!Q$282</f>
        <v>20</v>
      </c>
      <c r="BX126" s="144" t="s">
        <v>1220</v>
      </c>
      <c r="BY126" s="144">
        <f t="shared" si="49"/>
        <v>20</v>
      </c>
      <c r="BZ126" s="146"/>
      <c r="CA126" s="146"/>
      <c r="CB126" s="146">
        <f t="shared" si="50"/>
        <v>46204</v>
      </c>
      <c r="CC126" s="146">
        <f t="shared" si="51"/>
        <v>46217</v>
      </c>
      <c r="CD126" s="144" t="s">
        <v>39</v>
      </c>
      <c r="CE126" s="155">
        <f>'PRINT TARIFF'!P$282</f>
        <v>0</v>
      </c>
      <c r="CF126" s="144" t="s">
        <v>1220</v>
      </c>
      <c r="CG126" s="147">
        <f t="shared" si="43"/>
        <v>0</v>
      </c>
      <c r="CJ126" s="146">
        <f t="shared" si="44"/>
        <v>46204</v>
      </c>
      <c r="CK126" s="146">
        <f t="shared" si="45"/>
        <v>46217</v>
      </c>
      <c r="CR126" s="146"/>
      <c r="CS126" s="146"/>
      <c r="HB126" s="146" t="s">
        <v>39</v>
      </c>
      <c r="HC126" s="155">
        <f>'PRINT TARIFF'!S$282</f>
        <v>0</v>
      </c>
      <c r="HD126" s="144" t="s">
        <v>1220</v>
      </c>
      <c r="HE126" s="147">
        <f t="shared" si="52"/>
        <v>0</v>
      </c>
      <c r="HG126" s="146" t="s">
        <v>2041</v>
      </c>
      <c r="HH126" s="146">
        <f t="shared" si="53"/>
        <v>46204</v>
      </c>
      <c r="HI126" s="146">
        <f t="shared" si="54"/>
        <v>46217</v>
      </c>
      <c r="IR126" s="154"/>
      <c r="IS126" s="154"/>
      <c r="NI126" s="154" t="s">
        <v>39</v>
      </c>
      <c r="NJ126" s="156">
        <f>'PRINT TARIFF'!R$282</f>
        <v>0</v>
      </c>
      <c r="NK126" s="154" t="s">
        <v>1220</v>
      </c>
      <c r="NL126" s="156">
        <f t="shared" si="46"/>
        <v>0</v>
      </c>
      <c r="NO126" s="154">
        <f t="shared" si="47"/>
        <v>46204</v>
      </c>
      <c r="NP126" s="154">
        <f t="shared" si="48"/>
        <v>46217</v>
      </c>
    </row>
    <row r="127" spans="1:380" x14ac:dyDescent="0.2">
      <c r="A127" s="144">
        <v>283</v>
      </c>
      <c r="B127" s="144" t="s">
        <v>1403</v>
      </c>
      <c r="C127" s="144" t="s">
        <v>1218</v>
      </c>
      <c r="E127" s="144" t="s">
        <v>263</v>
      </c>
      <c r="F127" s="144" t="s">
        <v>263</v>
      </c>
      <c r="G127" s="144" t="s">
        <v>291</v>
      </c>
      <c r="J127" s="144" t="s">
        <v>1219</v>
      </c>
      <c r="K127" s="144" t="s">
        <v>237</v>
      </c>
      <c r="L127" s="144" t="s">
        <v>237</v>
      </c>
      <c r="M127" s="144" t="s">
        <v>237</v>
      </c>
      <c r="N127" s="144" t="s">
        <v>1219</v>
      </c>
      <c r="O127" s="145">
        <f>'PRINT TARIFF'!N$283</f>
        <v>21</v>
      </c>
      <c r="AF127" s="144" t="s">
        <v>39</v>
      </c>
      <c r="AG127" s="155">
        <f>'PRINT TARIFF'!I$283</f>
        <v>72</v>
      </c>
      <c r="AH127" s="144" t="s">
        <v>1220</v>
      </c>
      <c r="AI127" s="144">
        <v>0</v>
      </c>
      <c r="AJ127" s="144">
        <v>0</v>
      </c>
      <c r="AK127" s="155">
        <f>'PRINT TARIFF'!K$283</f>
        <v>72</v>
      </c>
      <c r="AL127" s="144">
        <v>0</v>
      </c>
      <c r="AM127" s="144">
        <v>0</v>
      </c>
      <c r="AN127" s="146">
        <f>'PRINT TARIFF'!AF161</f>
        <v>46204</v>
      </c>
      <c r="AO127" s="146">
        <f>'PRINT TARIFF'!AG161</f>
        <v>46217</v>
      </c>
      <c r="AP127" s="146" t="s">
        <v>39</v>
      </c>
      <c r="AQ127" s="155">
        <f>'PRINT TARIFF'!U$283</f>
        <v>10</v>
      </c>
      <c r="AR127" s="144" t="s">
        <v>2263</v>
      </c>
      <c r="AS127" s="155">
        <f t="shared" si="34"/>
        <v>10</v>
      </c>
      <c r="AT127" s="146"/>
      <c r="AU127" s="146" t="s">
        <v>2262</v>
      </c>
      <c r="AV127" s="146">
        <f t="shared" si="35"/>
        <v>46204</v>
      </c>
      <c r="AW127" s="146">
        <f t="shared" si="36"/>
        <v>46217</v>
      </c>
      <c r="AX127" s="146"/>
      <c r="AY127" s="156"/>
      <c r="BA127" s="147"/>
      <c r="BC127" s="146"/>
      <c r="BD127" s="146"/>
      <c r="BE127" s="146"/>
      <c r="BF127" s="144" t="s">
        <v>39</v>
      </c>
      <c r="BG127" s="144">
        <f>'PRINT TARIFF'!$O$283</f>
        <v>0</v>
      </c>
      <c r="BH127" s="144" t="s">
        <v>1220</v>
      </c>
      <c r="BI127" s="144">
        <f t="shared" si="37"/>
        <v>0</v>
      </c>
      <c r="BJ127" s="146"/>
      <c r="BK127" s="146" t="s">
        <v>2260</v>
      </c>
      <c r="BL127" s="146">
        <f t="shared" si="38"/>
        <v>46204</v>
      </c>
      <c r="BM127" s="146">
        <f t="shared" si="39"/>
        <v>46217</v>
      </c>
      <c r="BN127" s="146" t="s">
        <v>39</v>
      </c>
      <c r="BO127" s="144">
        <f>'PRINT TARIFF'!$T$283</f>
        <v>7</v>
      </c>
      <c r="BP127" s="146" t="s">
        <v>1220</v>
      </c>
      <c r="BQ127" s="144">
        <f t="shared" si="40"/>
        <v>7</v>
      </c>
      <c r="BR127" s="146"/>
      <c r="BS127" s="146" t="s">
        <v>2258</v>
      </c>
      <c r="BT127" s="146">
        <f t="shared" si="41"/>
        <v>46204</v>
      </c>
      <c r="BU127" s="146">
        <f t="shared" si="42"/>
        <v>46217</v>
      </c>
      <c r="BV127" s="146" t="s">
        <v>39</v>
      </c>
      <c r="BW127" s="155">
        <f>'PRINT TARIFF'!Q$283</f>
        <v>20</v>
      </c>
      <c r="BX127" s="144" t="s">
        <v>1220</v>
      </c>
      <c r="BY127" s="144">
        <f t="shared" si="49"/>
        <v>20</v>
      </c>
      <c r="BZ127" s="146"/>
      <c r="CA127" s="146"/>
      <c r="CB127" s="146">
        <f t="shared" si="50"/>
        <v>46204</v>
      </c>
      <c r="CC127" s="146">
        <f t="shared" si="51"/>
        <v>46217</v>
      </c>
      <c r="CD127" s="144" t="s">
        <v>39</v>
      </c>
      <c r="CE127" s="155">
        <f>'PRINT TARIFF'!P$283</f>
        <v>0</v>
      </c>
      <c r="CF127" s="144" t="s">
        <v>1220</v>
      </c>
      <c r="CG127" s="147">
        <f t="shared" si="43"/>
        <v>0</v>
      </c>
      <c r="CJ127" s="146">
        <f t="shared" si="44"/>
        <v>46204</v>
      </c>
      <c r="CK127" s="146">
        <f t="shared" si="45"/>
        <v>46217</v>
      </c>
      <c r="CR127" s="146"/>
      <c r="CS127" s="146"/>
      <c r="HB127" s="146" t="s">
        <v>39</v>
      </c>
      <c r="HC127" s="155">
        <f>'PRINT TARIFF'!S$283</f>
        <v>0</v>
      </c>
      <c r="HD127" s="144" t="s">
        <v>1220</v>
      </c>
      <c r="HE127" s="147">
        <f t="shared" si="52"/>
        <v>0</v>
      </c>
      <c r="HG127" s="146" t="s">
        <v>2041</v>
      </c>
      <c r="HH127" s="146">
        <f t="shared" si="53"/>
        <v>46204</v>
      </c>
      <c r="HI127" s="146">
        <f t="shared" si="54"/>
        <v>46217</v>
      </c>
      <c r="IR127" s="154"/>
      <c r="IS127" s="154"/>
      <c r="NI127" s="154" t="s">
        <v>39</v>
      </c>
      <c r="NJ127" s="156">
        <f>'PRINT TARIFF'!R$283</f>
        <v>0</v>
      </c>
      <c r="NK127" s="154" t="s">
        <v>1220</v>
      </c>
      <c r="NL127" s="156">
        <f t="shared" si="46"/>
        <v>0</v>
      </c>
      <c r="NO127" s="154">
        <f t="shared" si="47"/>
        <v>46204</v>
      </c>
      <c r="NP127" s="154">
        <f t="shared" si="48"/>
        <v>46217</v>
      </c>
    </row>
    <row r="128" spans="1:380" x14ac:dyDescent="0.2">
      <c r="A128" s="144">
        <v>284</v>
      </c>
      <c r="B128" s="144" t="s">
        <v>1403</v>
      </c>
      <c r="C128" s="144" t="s">
        <v>1218</v>
      </c>
      <c r="E128" s="144" t="s">
        <v>263</v>
      </c>
      <c r="F128" s="144" t="s">
        <v>263</v>
      </c>
      <c r="G128" s="148" t="s">
        <v>279</v>
      </c>
      <c r="J128" s="144" t="s">
        <v>1219</v>
      </c>
      <c r="K128" s="144" t="s">
        <v>238</v>
      </c>
      <c r="L128" s="144" t="s">
        <v>238</v>
      </c>
      <c r="M128" s="144" t="s">
        <v>238</v>
      </c>
      <c r="N128" s="144" t="s">
        <v>1219</v>
      </c>
      <c r="O128" s="145">
        <f>'PRINT TARIFF'!N$284</f>
        <v>30</v>
      </c>
      <c r="AF128" s="144" t="s">
        <v>39</v>
      </c>
      <c r="AG128" s="155">
        <f>'PRINT TARIFF'!I$284</f>
        <v>60</v>
      </c>
      <c r="AH128" s="144" t="s">
        <v>1220</v>
      </c>
      <c r="AI128" s="144">
        <v>0</v>
      </c>
      <c r="AJ128" s="144">
        <v>0</v>
      </c>
      <c r="AK128" s="155">
        <f>'PRINT TARIFF'!K$284</f>
        <v>60</v>
      </c>
      <c r="AL128" s="144">
        <v>0</v>
      </c>
      <c r="AM128" s="144">
        <v>0</v>
      </c>
      <c r="AN128" s="146">
        <f>'PRINT TARIFF'!AF162</f>
        <v>46204</v>
      </c>
      <c r="AO128" s="146">
        <f>'PRINT TARIFF'!AG162</f>
        <v>46217</v>
      </c>
      <c r="AP128" s="146" t="s">
        <v>39</v>
      </c>
      <c r="AQ128" s="155">
        <f>'PRINT TARIFF'!U$284</f>
        <v>10</v>
      </c>
      <c r="AR128" s="144" t="s">
        <v>2263</v>
      </c>
      <c r="AS128" s="155">
        <f t="shared" si="34"/>
        <v>10</v>
      </c>
      <c r="AT128" s="146"/>
      <c r="AU128" s="146" t="s">
        <v>2262</v>
      </c>
      <c r="AV128" s="146">
        <f t="shared" si="35"/>
        <v>46204</v>
      </c>
      <c r="AW128" s="146">
        <f t="shared" si="36"/>
        <v>46217</v>
      </c>
      <c r="AX128" s="146"/>
      <c r="AY128" s="156"/>
      <c r="BA128" s="147"/>
      <c r="BC128" s="146"/>
      <c r="BD128" s="146"/>
      <c r="BE128" s="146"/>
      <c r="BF128" s="144" t="s">
        <v>39</v>
      </c>
      <c r="BG128" s="144">
        <f>'PRINT TARIFF'!$O$284</f>
        <v>0</v>
      </c>
      <c r="BH128" s="144" t="s">
        <v>1220</v>
      </c>
      <c r="BI128" s="144">
        <f t="shared" si="37"/>
        <v>0</v>
      </c>
      <c r="BJ128" s="146"/>
      <c r="BK128" s="146" t="s">
        <v>2260</v>
      </c>
      <c r="BL128" s="146">
        <f t="shared" si="38"/>
        <v>46204</v>
      </c>
      <c r="BM128" s="146">
        <f t="shared" si="39"/>
        <v>46217</v>
      </c>
      <c r="BN128" s="146" t="s">
        <v>39</v>
      </c>
      <c r="BO128" s="144">
        <f>'PRINT TARIFF'!$T$284</f>
        <v>12</v>
      </c>
      <c r="BP128" s="146" t="s">
        <v>1220</v>
      </c>
      <c r="BQ128" s="144">
        <f t="shared" si="40"/>
        <v>12</v>
      </c>
      <c r="BR128" s="146"/>
      <c r="BS128" s="146" t="s">
        <v>2258</v>
      </c>
      <c r="BT128" s="146">
        <f t="shared" si="41"/>
        <v>46204</v>
      </c>
      <c r="BU128" s="146">
        <f t="shared" si="42"/>
        <v>46217</v>
      </c>
      <c r="BV128" s="146" t="s">
        <v>39</v>
      </c>
      <c r="BW128" s="155">
        <f>'PRINT TARIFF'!Q$284</f>
        <v>20</v>
      </c>
      <c r="BX128" s="144" t="s">
        <v>1220</v>
      </c>
      <c r="BY128" s="144">
        <f t="shared" si="49"/>
        <v>20</v>
      </c>
      <c r="BZ128" s="146"/>
      <c r="CA128" s="146"/>
      <c r="CB128" s="146">
        <f t="shared" si="50"/>
        <v>46204</v>
      </c>
      <c r="CC128" s="146">
        <f t="shared" si="51"/>
        <v>46217</v>
      </c>
      <c r="CD128" s="144" t="s">
        <v>39</v>
      </c>
      <c r="CE128" s="155">
        <f>'PRINT TARIFF'!P$284</f>
        <v>0</v>
      </c>
      <c r="CF128" s="144" t="s">
        <v>1220</v>
      </c>
      <c r="CG128" s="147">
        <f t="shared" si="43"/>
        <v>0</v>
      </c>
      <c r="CJ128" s="146">
        <f t="shared" si="44"/>
        <v>46204</v>
      </c>
      <c r="CK128" s="146">
        <f t="shared" si="45"/>
        <v>46217</v>
      </c>
      <c r="CR128" s="146"/>
      <c r="CS128" s="146"/>
      <c r="HB128" s="146" t="s">
        <v>39</v>
      </c>
      <c r="HC128" s="155">
        <f>'PRINT TARIFF'!S$284</f>
        <v>0</v>
      </c>
      <c r="HD128" s="144" t="s">
        <v>1220</v>
      </c>
      <c r="HE128" s="147">
        <f t="shared" si="52"/>
        <v>0</v>
      </c>
      <c r="HG128" s="146" t="s">
        <v>2041</v>
      </c>
      <c r="HH128" s="146">
        <f t="shared" si="53"/>
        <v>46204</v>
      </c>
      <c r="HI128" s="146">
        <f t="shared" si="54"/>
        <v>46217</v>
      </c>
      <c r="IR128" s="154"/>
      <c r="IS128" s="154"/>
      <c r="NI128" s="154" t="s">
        <v>39</v>
      </c>
      <c r="NJ128" s="156">
        <f>'PRINT TARIFF'!R$284</f>
        <v>0</v>
      </c>
      <c r="NK128" s="154" t="s">
        <v>1220</v>
      </c>
      <c r="NL128" s="156">
        <f t="shared" si="46"/>
        <v>0</v>
      </c>
      <c r="NO128" s="154">
        <f t="shared" si="47"/>
        <v>46204</v>
      </c>
      <c r="NP128" s="154">
        <f t="shared" si="48"/>
        <v>46217</v>
      </c>
    </row>
    <row r="129" spans="1:380" x14ac:dyDescent="0.2">
      <c r="A129" s="144">
        <v>285</v>
      </c>
      <c r="B129" s="144" t="s">
        <v>1403</v>
      </c>
      <c r="C129" s="144" t="s">
        <v>1218</v>
      </c>
      <c r="E129" s="144" t="s">
        <v>263</v>
      </c>
      <c r="F129" s="144" t="s">
        <v>263</v>
      </c>
      <c r="G129" s="148" t="s">
        <v>279</v>
      </c>
      <c r="J129" s="144" t="s">
        <v>1219</v>
      </c>
      <c r="K129" s="144" t="s">
        <v>239</v>
      </c>
      <c r="L129" s="144" t="s">
        <v>239</v>
      </c>
      <c r="M129" s="144" t="s">
        <v>239</v>
      </c>
      <c r="N129" s="144" t="s">
        <v>1219</v>
      </c>
      <c r="O129" s="145">
        <f>'PRINT TARIFF'!N$285</f>
        <v>26</v>
      </c>
      <c r="AF129" s="144" t="s">
        <v>39</v>
      </c>
      <c r="AG129" s="155">
        <f>'PRINT TARIFF'!I$285</f>
        <v>60</v>
      </c>
      <c r="AH129" s="144" t="s">
        <v>1220</v>
      </c>
      <c r="AI129" s="144">
        <v>0</v>
      </c>
      <c r="AJ129" s="144">
        <v>0</v>
      </c>
      <c r="AK129" s="155">
        <f>'PRINT TARIFF'!K$285</f>
        <v>60</v>
      </c>
      <c r="AL129" s="144">
        <v>0</v>
      </c>
      <c r="AM129" s="144">
        <v>0</v>
      </c>
      <c r="AN129" s="146">
        <f>'PRINT TARIFF'!AF163</f>
        <v>46204</v>
      </c>
      <c r="AO129" s="146">
        <f>'PRINT TARIFF'!AG163</f>
        <v>46217</v>
      </c>
      <c r="AP129" s="146" t="s">
        <v>39</v>
      </c>
      <c r="AQ129" s="155">
        <f>'PRINT TARIFF'!U$285</f>
        <v>10</v>
      </c>
      <c r="AR129" s="144" t="s">
        <v>2263</v>
      </c>
      <c r="AS129" s="155">
        <f t="shared" si="34"/>
        <v>10</v>
      </c>
      <c r="AT129" s="146"/>
      <c r="AU129" s="146" t="s">
        <v>2262</v>
      </c>
      <c r="AV129" s="146">
        <f t="shared" si="35"/>
        <v>46204</v>
      </c>
      <c r="AW129" s="146">
        <f t="shared" si="36"/>
        <v>46217</v>
      </c>
      <c r="AX129" s="146"/>
      <c r="AY129" s="156"/>
      <c r="BA129" s="147"/>
      <c r="BC129" s="146"/>
      <c r="BD129" s="146"/>
      <c r="BE129" s="146"/>
      <c r="BF129" s="144" t="s">
        <v>39</v>
      </c>
      <c r="BG129" s="144">
        <f>'PRINT TARIFF'!$O$285</f>
        <v>0</v>
      </c>
      <c r="BH129" s="144" t="s">
        <v>1220</v>
      </c>
      <c r="BI129" s="144">
        <f t="shared" si="37"/>
        <v>0</v>
      </c>
      <c r="BJ129" s="146"/>
      <c r="BK129" s="146" t="s">
        <v>2260</v>
      </c>
      <c r="BL129" s="146">
        <f t="shared" si="38"/>
        <v>46204</v>
      </c>
      <c r="BM129" s="146">
        <f t="shared" si="39"/>
        <v>46217</v>
      </c>
      <c r="BN129" s="146" t="s">
        <v>39</v>
      </c>
      <c r="BO129" s="144">
        <f>'PRINT TARIFF'!$T$285</f>
        <v>12</v>
      </c>
      <c r="BP129" s="146" t="s">
        <v>1220</v>
      </c>
      <c r="BQ129" s="144">
        <f t="shared" si="40"/>
        <v>12</v>
      </c>
      <c r="BR129" s="146"/>
      <c r="BS129" s="146" t="s">
        <v>2258</v>
      </c>
      <c r="BT129" s="146">
        <f t="shared" si="41"/>
        <v>46204</v>
      </c>
      <c r="BU129" s="146">
        <f t="shared" si="42"/>
        <v>46217</v>
      </c>
      <c r="BV129" s="146" t="s">
        <v>39</v>
      </c>
      <c r="BW129" s="155">
        <f>'PRINT TARIFF'!Q$285</f>
        <v>20</v>
      </c>
      <c r="BX129" s="144" t="s">
        <v>1220</v>
      </c>
      <c r="BY129" s="144">
        <f t="shared" si="49"/>
        <v>20</v>
      </c>
      <c r="BZ129" s="146"/>
      <c r="CA129" s="146"/>
      <c r="CB129" s="146">
        <f t="shared" si="50"/>
        <v>46204</v>
      </c>
      <c r="CC129" s="146">
        <f t="shared" si="51"/>
        <v>46217</v>
      </c>
      <c r="CD129" s="144" t="s">
        <v>39</v>
      </c>
      <c r="CE129" s="155">
        <f>'PRINT TARIFF'!P$285</f>
        <v>0</v>
      </c>
      <c r="CF129" s="144" t="s">
        <v>1220</v>
      </c>
      <c r="CG129" s="147">
        <f t="shared" si="43"/>
        <v>0</v>
      </c>
      <c r="CJ129" s="146">
        <f t="shared" si="44"/>
        <v>46204</v>
      </c>
      <c r="CK129" s="146">
        <f t="shared" si="45"/>
        <v>46217</v>
      </c>
      <c r="CR129" s="146"/>
      <c r="CS129" s="146"/>
      <c r="HB129" s="146" t="s">
        <v>39</v>
      </c>
      <c r="HC129" s="155">
        <f>'PRINT TARIFF'!S$285</f>
        <v>0</v>
      </c>
      <c r="HD129" s="144" t="s">
        <v>1220</v>
      </c>
      <c r="HE129" s="147">
        <f t="shared" si="52"/>
        <v>0</v>
      </c>
      <c r="HG129" s="146" t="s">
        <v>2041</v>
      </c>
      <c r="HH129" s="146">
        <f t="shared" si="53"/>
        <v>46204</v>
      </c>
      <c r="HI129" s="146">
        <f t="shared" si="54"/>
        <v>46217</v>
      </c>
      <c r="IR129" s="154"/>
      <c r="IS129" s="154"/>
      <c r="NI129" s="154" t="s">
        <v>39</v>
      </c>
      <c r="NJ129" s="156">
        <f>'PRINT TARIFF'!R$285</f>
        <v>0</v>
      </c>
      <c r="NK129" s="154" t="s">
        <v>1220</v>
      </c>
      <c r="NL129" s="156">
        <f t="shared" si="46"/>
        <v>0</v>
      </c>
      <c r="NO129" s="154">
        <f t="shared" si="47"/>
        <v>46204</v>
      </c>
      <c r="NP129" s="154">
        <f t="shared" si="48"/>
        <v>46217</v>
      </c>
    </row>
    <row r="130" spans="1:380" x14ac:dyDescent="0.2">
      <c r="A130" s="144">
        <v>296</v>
      </c>
      <c r="B130" s="144" t="s">
        <v>1403</v>
      </c>
      <c r="C130" s="144" t="s">
        <v>1218</v>
      </c>
      <c r="E130" s="144" t="s">
        <v>265</v>
      </c>
      <c r="F130" s="144" t="s">
        <v>265</v>
      </c>
      <c r="G130" s="144" t="s">
        <v>291</v>
      </c>
      <c r="J130" s="144" t="s">
        <v>1219</v>
      </c>
      <c r="K130" s="144" t="s">
        <v>235</v>
      </c>
      <c r="L130" s="144" t="s">
        <v>235</v>
      </c>
      <c r="M130" s="144" t="s">
        <v>235</v>
      </c>
      <c r="N130" s="144" t="s">
        <v>1219</v>
      </c>
      <c r="O130" s="145">
        <f>'PRINT TARIFF'!N$296</f>
        <v>41</v>
      </c>
      <c r="AF130" s="144" t="s">
        <v>39</v>
      </c>
      <c r="AG130" s="155">
        <f>'PRINT TARIFF'!I$296</f>
        <v>67</v>
      </c>
      <c r="AH130" s="144" t="s">
        <v>1220</v>
      </c>
      <c r="AI130" s="144">
        <v>0</v>
      </c>
      <c r="AJ130" s="144">
        <v>0</v>
      </c>
      <c r="AK130" s="155">
        <f>'PRINT TARIFF'!K$296</f>
        <v>67</v>
      </c>
      <c r="AL130" s="144">
        <v>0</v>
      </c>
      <c r="AM130" s="144">
        <v>0</v>
      </c>
      <c r="AN130" s="146">
        <f>'PRINT TARIFF'!AF164</f>
        <v>46204</v>
      </c>
      <c r="AO130" s="146">
        <f>'PRINT TARIFF'!AG164</f>
        <v>46217</v>
      </c>
      <c r="AP130" s="146" t="s">
        <v>39</v>
      </c>
      <c r="AQ130" s="155">
        <f>'PRINT TARIFF'!U$296</f>
        <v>10</v>
      </c>
      <c r="AR130" s="144" t="s">
        <v>2263</v>
      </c>
      <c r="AS130" s="155">
        <f t="shared" si="34"/>
        <v>10</v>
      </c>
      <c r="AT130" s="146"/>
      <c r="AU130" s="146" t="s">
        <v>2262</v>
      </c>
      <c r="AV130" s="146">
        <f t="shared" si="35"/>
        <v>46204</v>
      </c>
      <c r="AW130" s="146">
        <f t="shared" si="36"/>
        <v>46217</v>
      </c>
      <c r="AX130" s="146"/>
      <c r="AY130" s="156"/>
      <c r="BA130" s="147"/>
      <c r="BC130" s="146"/>
      <c r="BD130" s="146"/>
      <c r="BE130" s="146"/>
      <c r="BF130" s="144" t="s">
        <v>39</v>
      </c>
      <c r="BG130" s="144">
        <f>'PRINT TARIFF'!$O$296</f>
        <v>0</v>
      </c>
      <c r="BH130" s="144" t="s">
        <v>1220</v>
      </c>
      <c r="BI130" s="144">
        <f t="shared" si="37"/>
        <v>0</v>
      </c>
      <c r="BJ130" s="146"/>
      <c r="BK130" s="146" t="s">
        <v>2260</v>
      </c>
      <c r="BL130" s="146">
        <f t="shared" si="38"/>
        <v>46204</v>
      </c>
      <c r="BM130" s="146">
        <f t="shared" si="39"/>
        <v>46217</v>
      </c>
      <c r="BN130" s="146" t="s">
        <v>39</v>
      </c>
      <c r="BO130" s="144">
        <f>'PRINT TARIFF'!$T$296</f>
        <v>7</v>
      </c>
      <c r="BP130" s="146" t="s">
        <v>1220</v>
      </c>
      <c r="BQ130" s="144">
        <f t="shared" si="40"/>
        <v>7</v>
      </c>
      <c r="BR130" s="146"/>
      <c r="BS130" s="146" t="s">
        <v>2258</v>
      </c>
      <c r="BT130" s="146">
        <f t="shared" si="41"/>
        <v>46204</v>
      </c>
      <c r="BU130" s="146">
        <f t="shared" si="42"/>
        <v>46217</v>
      </c>
      <c r="BV130" s="146" t="s">
        <v>39</v>
      </c>
      <c r="BW130" s="155">
        <f>'PRINT TARIFF'!Q$296</f>
        <v>20</v>
      </c>
      <c r="BX130" s="144" t="s">
        <v>1220</v>
      </c>
      <c r="BY130" s="144">
        <f t="shared" si="49"/>
        <v>20</v>
      </c>
      <c r="BZ130" s="146"/>
      <c r="CA130" s="146"/>
      <c r="CB130" s="146">
        <f t="shared" si="50"/>
        <v>46204</v>
      </c>
      <c r="CC130" s="146">
        <f t="shared" si="51"/>
        <v>46217</v>
      </c>
      <c r="CD130" s="144" t="s">
        <v>39</v>
      </c>
      <c r="CE130" s="155">
        <f>'PRINT TARIFF'!P$296</f>
        <v>0</v>
      </c>
      <c r="CF130" s="144" t="s">
        <v>1220</v>
      </c>
      <c r="CG130" s="147">
        <f t="shared" si="43"/>
        <v>0</v>
      </c>
      <c r="CJ130" s="146">
        <f t="shared" si="44"/>
        <v>46204</v>
      </c>
      <c r="CK130" s="146">
        <f t="shared" si="45"/>
        <v>46217</v>
      </c>
      <c r="CR130" s="146"/>
      <c r="CS130" s="146"/>
      <c r="HB130" s="146" t="s">
        <v>39</v>
      </c>
      <c r="HC130" s="155">
        <f>'PRINT TARIFF'!S$296</f>
        <v>0</v>
      </c>
      <c r="HD130" s="144" t="s">
        <v>1220</v>
      </c>
      <c r="HE130" s="147">
        <f t="shared" si="52"/>
        <v>0</v>
      </c>
      <c r="HG130" s="146" t="s">
        <v>2041</v>
      </c>
      <c r="HH130" s="146">
        <f t="shared" si="53"/>
        <v>46204</v>
      </c>
      <c r="HI130" s="146">
        <f t="shared" si="54"/>
        <v>46217</v>
      </c>
      <c r="IR130" s="154"/>
      <c r="IS130" s="154"/>
      <c r="NI130" s="154" t="s">
        <v>39</v>
      </c>
      <c r="NJ130" s="156">
        <f>'PRINT TARIFF'!R$296</f>
        <v>0</v>
      </c>
      <c r="NK130" s="154" t="s">
        <v>1220</v>
      </c>
      <c r="NL130" s="156">
        <f t="shared" si="46"/>
        <v>0</v>
      </c>
      <c r="NO130" s="154">
        <f t="shared" si="47"/>
        <v>46204</v>
      </c>
      <c r="NP130" s="154">
        <f t="shared" si="48"/>
        <v>46217</v>
      </c>
    </row>
    <row r="131" spans="1:380" x14ac:dyDescent="0.2">
      <c r="A131" s="144">
        <v>297</v>
      </c>
      <c r="B131" s="144" t="s">
        <v>1403</v>
      </c>
      <c r="C131" s="144" t="s">
        <v>1218</v>
      </c>
      <c r="E131" s="144" t="s">
        <v>265</v>
      </c>
      <c r="F131" s="144" t="s">
        <v>265</v>
      </c>
      <c r="J131" s="144" t="s">
        <v>1219</v>
      </c>
      <c r="K131" s="144" t="s">
        <v>236</v>
      </c>
      <c r="L131" s="144" t="s">
        <v>236</v>
      </c>
      <c r="M131" s="144" t="s">
        <v>236</v>
      </c>
      <c r="N131" s="144" t="s">
        <v>1219</v>
      </c>
      <c r="O131" s="145">
        <f>'PRINT TARIFF'!N$297</f>
        <v>30</v>
      </c>
      <c r="AF131" s="144" t="s">
        <v>39</v>
      </c>
      <c r="AG131" s="155">
        <f>'PRINT TARIFF'!I$297</f>
        <v>49</v>
      </c>
      <c r="AH131" s="144" t="s">
        <v>1220</v>
      </c>
      <c r="AI131" s="144">
        <v>0</v>
      </c>
      <c r="AJ131" s="144">
        <v>0</v>
      </c>
      <c r="AK131" s="155">
        <f>'PRINT TARIFF'!K$297</f>
        <v>49</v>
      </c>
      <c r="AL131" s="144">
        <v>0</v>
      </c>
      <c r="AM131" s="144">
        <v>0</v>
      </c>
      <c r="AN131" s="146">
        <f>'PRINT TARIFF'!AF165</f>
        <v>46204</v>
      </c>
      <c r="AO131" s="146">
        <f>'PRINT TARIFF'!AG165</f>
        <v>46217</v>
      </c>
      <c r="AP131" s="146" t="s">
        <v>39</v>
      </c>
      <c r="AQ131" s="155">
        <f>'PRINT TARIFF'!U$297</f>
        <v>0</v>
      </c>
      <c r="AR131" s="144" t="s">
        <v>2263</v>
      </c>
      <c r="AS131" s="155">
        <f t="shared" si="34"/>
        <v>0</v>
      </c>
      <c r="AT131" s="146"/>
      <c r="AU131" s="146" t="s">
        <v>2262</v>
      </c>
      <c r="AV131" s="146">
        <f t="shared" si="35"/>
        <v>46204</v>
      </c>
      <c r="AW131" s="146">
        <f t="shared" si="36"/>
        <v>46217</v>
      </c>
      <c r="AX131" s="146"/>
      <c r="AY131" s="156"/>
      <c r="BA131" s="147"/>
      <c r="BC131" s="146"/>
      <c r="BD131" s="146"/>
      <c r="BE131" s="146"/>
      <c r="BF131" s="144" t="s">
        <v>39</v>
      </c>
      <c r="BG131" s="144">
        <f>'PRINT TARIFF'!$O$297</f>
        <v>0</v>
      </c>
      <c r="BH131" s="144" t="s">
        <v>1220</v>
      </c>
      <c r="BI131" s="144">
        <f t="shared" si="37"/>
        <v>0</v>
      </c>
      <c r="BJ131" s="146"/>
      <c r="BK131" s="146" t="s">
        <v>2260</v>
      </c>
      <c r="BL131" s="146">
        <f t="shared" si="38"/>
        <v>46204</v>
      </c>
      <c r="BM131" s="146">
        <f t="shared" si="39"/>
        <v>46217</v>
      </c>
      <c r="BN131" s="146" t="s">
        <v>39</v>
      </c>
      <c r="BO131" s="144">
        <f>'PRINT TARIFF'!$T$297</f>
        <v>7</v>
      </c>
      <c r="BP131" s="146" t="s">
        <v>1220</v>
      </c>
      <c r="BQ131" s="144">
        <f t="shared" si="40"/>
        <v>7</v>
      </c>
      <c r="BR131" s="146"/>
      <c r="BS131" s="146" t="s">
        <v>2258</v>
      </c>
      <c r="BT131" s="146">
        <f t="shared" si="41"/>
        <v>46204</v>
      </c>
      <c r="BU131" s="146">
        <f t="shared" si="42"/>
        <v>46217</v>
      </c>
      <c r="BV131" s="146" t="s">
        <v>39</v>
      </c>
      <c r="BW131" s="155">
        <f>'PRINT TARIFF'!Q$297</f>
        <v>20</v>
      </c>
      <c r="BX131" s="144" t="s">
        <v>1220</v>
      </c>
      <c r="BY131" s="144">
        <f t="shared" si="49"/>
        <v>20</v>
      </c>
      <c r="BZ131" s="146"/>
      <c r="CA131" s="146"/>
      <c r="CB131" s="146">
        <f t="shared" si="50"/>
        <v>46204</v>
      </c>
      <c r="CC131" s="146">
        <f t="shared" si="51"/>
        <v>46217</v>
      </c>
      <c r="CD131" s="144" t="s">
        <v>39</v>
      </c>
      <c r="CE131" s="155">
        <f>'PRINT TARIFF'!P$297</f>
        <v>0</v>
      </c>
      <c r="CF131" s="144" t="s">
        <v>1220</v>
      </c>
      <c r="CG131" s="147">
        <f t="shared" si="43"/>
        <v>0</v>
      </c>
      <c r="CJ131" s="146">
        <f t="shared" si="44"/>
        <v>46204</v>
      </c>
      <c r="CK131" s="146">
        <f t="shared" si="45"/>
        <v>46217</v>
      </c>
      <c r="CR131" s="146"/>
      <c r="CS131" s="146"/>
      <c r="HB131" s="146" t="s">
        <v>39</v>
      </c>
      <c r="HC131" s="155">
        <f>'PRINT TARIFF'!S$297</f>
        <v>0</v>
      </c>
      <c r="HD131" s="144" t="s">
        <v>1220</v>
      </c>
      <c r="HE131" s="147">
        <f t="shared" si="52"/>
        <v>0</v>
      </c>
      <c r="HG131" s="146" t="s">
        <v>2041</v>
      </c>
      <c r="HH131" s="146">
        <f t="shared" si="53"/>
        <v>46204</v>
      </c>
      <c r="HI131" s="146">
        <f t="shared" si="54"/>
        <v>46217</v>
      </c>
      <c r="IR131" s="154"/>
      <c r="IS131" s="154"/>
      <c r="NI131" s="154" t="s">
        <v>39</v>
      </c>
      <c r="NJ131" s="156">
        <f>'PRINT TARIFF'!R$297</f>
        <v>0</v>
      </c>
      <c r="NK131" s="154" t="s">
        <v>1220</v>
      </c>
      <c r="NL131" s="156">
        <f t="shared" si="46"/>
        <v>0</v>
      </c>
      <c r="NO131" s="154">
        <f t="shared" si="47"/>
        <v>46204</v>
      </c>
      <c r="NP131" s="154">
        <f t="shared" si="48"/>
        <v>46217</v>
      </c>
    </row>
    <row r="132" spans="1:380" x14ac:dyDescent="0.2">
      <c r="A132" s="144">
        <v>298</v>
      </c>
      <c r="B132" s="144" t="s">
        <v>1403</v>
      </c>
      <c r="C132" s="144" t="s">
        <v>1218</v>
      </c>
      <c r="E132" s="144" t="s">
        <v>265</v>
      </c>
      <c r="F132" s="144" t="s">
        <v>265</v>
      </c>
      <c r="J132" s="144" t="s">
        <v>1219</v>
      </c>
      <c r="K132" s="144" t="s">
        <v>237</v>
      </c>
      <c r="L132" s="144" t="s">
        <v>237</v>
      </c>
      <c r="M132" s="144" t="s">
        <v>237</v>
      </c>
      <c r="N132" s="144" t="s">
        <v>1219</v>
      </c>
      <c r="O132" s="145">
        <f>'PRINT TARIFF'!N$298</f>
        <v>24</v>
      </c>
      <c r="AF132" s="144" t="s">
        <v>39</v>
      </c>
      <c r="AG132" s="155">
        <f>'PRINT TARIFF'!I$298</f>
        <v>49</v>
      </c>
      <c r="AH132" s="144" t="s">
        <v>1220</v>
      </c>
      <c r="AI132" s="144">
        <v>0</v>
      </c>
      <c r="AJ132" s="144">
        <v>0</v>
      </c>
      <c r="AK132" s="155">
        <f>'PRINT TARIFF'!K$298</f>
        <v>49</v>
      </c>
      <c r="AL132" s="144">
        <v>0</v>
      </c>
      <c r="AM132" s="144">
        <v>0</v>
      </c>
      <c r="AN132" s="146">
        <f>'PRINT TARIFF'!AF166</f>
        <v>46204</v>
      </c>
      <c r="AO132" s="146">
        <f>'PRINT TARIFF'!AG166</f>
        <v>46217</v>
      </c>
      <c r="AP132" s="146" t="s">
        <v>39</v>
      </c>
      <c r="AQ132" s="155">
        <f>'PRINT TARIFF'!U$298</f>
        <v>0</v>
      </c>
      <c r="AR132" s="144" t="s">
        <v>2263</v>
      </c>
      <c r="AS132" s="155">
        <f t="shared" ref="AS132:AS195" si="55">AQ132</f>
        <v>0</v>
      </c>
      <c r="AT132" s="146"/>
      <c r="AU132" s="146" t="s">
        <v>2262</v>
      </c>
      <c r="AV132" s="146">
        <f t="shared" ref="AV132:AV195" si="56">AN132</f>
        <v>46204</v>
      </c>
      <c r="AW132" s="146">
        <f t="shared" ref="AW132:AW195" si="57">AO132</f>
        <v>46217</v>
      </c>
      <c r="AX132" s="146"/>
      <c r="AY132" s="156"/>
      <c r="BA132" s="147"/>
      <c r="BC132" s="146"/>
      <c r="BD132" s="146"/>
      <c r="BE132" s="146"/>
      <c r="BF132" s="144" t="s">
        <v>39</v>
      </c>
      <c r="BG132" s="144">
        <f>'PRINT TARIFF'!$O$298</f>
        <v>0</v>
      </c>
      <c r="BH132" s="144" t="s">
        <v>1220</v>
      </c>
      <c r="BI132" s="144">
        <f t="shared" ref="BI132:BI195" si="58">BG132</f>
        <v>0</v>
      </c>
      <c r="BJ132" s="146"/>
      <c r="BK132" s="146" t="s">
        <v>2260</v>
      </c>
      <c r="BL132" s="146">
        <f t="shared" ref="BL132:BL195" si="59">AN132</f>
        <v>46204</v>
      </c>
      <c r="BM132" s="146">
        <f t="shared" ref="BM132:BM195" si="60">AO132</f>
        <v>46217</v>
      </c>
      <c r="BN132" s="146" t="s">
        <v>39</v>
      </c>
      <c r="BO132" s="144">
        <f>'PRINT TARIFF'!$T$298</f>
        <v>7</v>
      </c>
      <c r="BP132" s="146" t="s">
        <v>1220</v>
      </c>
      <c r="BQ132" s="144">
        <f t="shared" ref="BQ132:BQ195" si="61">BO132</f>
        <v>7</v>
      </c>
      <c r="BR132" s="146"/>
      <c r="BS132" s="146" t="s">
        <v>2258</v>
      </c>
      <c r="BT132" s="146">
        <f t="shared" ref="BT132:BT195" si="62">AN132</f>
        <v>46204</v>
      </c>
      <c r="BU132" s="146">
        <f t="shared" ref="BU132:BU195" si="63">AO132</f>
        <v>46217</v>
      </c>
      <c r="BV132" s="146" t="s">
        <v>39</v>
      </c>
      <c r="BW132" s="155">
        <f>'PRINT TARIFF'!Q$298</f>
        <v>20</v>
      </c>
      <c r="BX132" s="144" t="s">
        <v>1220</v>
      </c>
      <c r="BY132" s="144">
        <f t="shared" si="49"/>
        <v>20</v>
      </c>
      <c r="BZ132" s="146"/>
      <c r="CA132" s="146"/>
      <c r="CB132" s="146">
        <f t="shared" si="50"/>
        <v>46204</v>
      </c>
      <c r="CC132" s="146">
        <f t="shared" si="51"/>
        <v>46217</v>
      </c>
      <c r="CD132" s="144" t="s">
        <v>39</v>
      </c>
      <c r="CE132" s="155">
        <f>'PRINT TARIFF'!P$298</f>
        <v>0</v>
      </c>
      <c r="CF132" s="144" t="s">
        <v>1220</v>
      </c>
      <c r="CG132" s="147">
        <f t="shared" si="43"/>
        <v>0</v>
      </c>
      <c r="CJ132" s="146">
        <f t="shared" si="44"/>
        <v>46204</v>
      </c>
      <c r="CK132" s="146">
        <f t="shared" si="45"/>
        <v>46217</v>
      </c>
      <c r="CR132" s="146"/>
      <c r="CS132" s="146"/>
      <c r="HB132" s="146" t="s">
        <v>39</v>
      </c>
      <c r="HC132" s="155">
        <f>'PRINT TARIFF'!S$298</f>
        <v>0</v>
      </c>
      <c r="HD132" s="144" t="s">
        <v>1220</v>
      </c>
      <c r="HE132" s="147">
        <f t="shared" si="52"/>
        <v>0</v>
      </c>
      <c r="HG132" s="146" t="s">
        <v>2041</v>
      </c>
      <c r="HH132" s="146">
        <f t="shared" si="53"/>
        <v>46204</v>
      </c>
      <c r="HI132" s="146">
        <f t="shared" si="54"/>
        <v>46217</v>
      </c>
      <c r="IR132" s="154"/>
      <c r="IS132" s="154"/>
      <c r="NI132" s="154" t="s">
        <v>39</v>
      </c>
      <c r="NJ132" s="156">
        <f>'PRINT TARIFF'!R$298</f>
        <v>0</v>
      </c>
      <c r="NK132" s="154" t="s">
        <v>1220</v>
      </c>
      <c r="NL132" s="156">
        <f t="shared" si="46"/>
        <v>0</v>
      </c>
      <c r="NO132" s="154">
        <f t="shared" si="47"/>
        <v>46204</v>
      </c>
      <c r="NP132" s="154">
        <f t="shared" si="48"/>
        <v>46217</v>
      </c>
    </row>
    <row r="133" spans="1:380" x14ac:dyDescent="0.2">
      <c r="A133" s="144">
        <v>299</v>
      </c>
      <c r="B133" s="144" t="s">
        <v>1403</v>
      </c>
      <c r="C133" s="144" t="s">
        <v>1218</v>
      </c>
      <c r="E133" s="144" t="s">
        <v>265</v>
      </c>
      <c r="F133" s="144" t="s">
        <v>265</v>
      </c>
      <c r="J133" s="144" t="s">
        <v>1219</v>
      </c>
      <c r="K133" s="144" t="s">
        <v>238</v>
      </c>
      <c r="L133" s="144" t="s">
        <v>238</v>
      </c>
      <c r="M133" s="144" t="s">
        <v>238</v>
      </c>
      <c r="N133" s="144" t="s">
        <v>1219</v>
      </c>
      <c r="O133" s="145">
        <f>'PRINT TARIFF'!N$299</f>
        <v>27</v>
      </c>
      <c r="AF133" s="144" t="s">
        <v>39</v>
      </c>
      <c r="AG133" s="155">
        <f>'PRINT TARIFF'!I$299</f>
        <v>44</v>
      </c>
      <c r="AH133" s="144" t="s">
        <v>1220</v>
      </c>
      <c r="AI133" s="144">
        <v>0</v>
      </c>
      <c r="AJ133" s="144">
        <v>0</v>
      </c>
      <c r="AK133" s="155">
        <f>'PRINT TARIFF'!K$299</f>
        <v>44</v>
      </c>
      <c r="AL133" s="144">
        <v>0</v>
      </c>
      <c r="AM133" s="144">
        <v>0</v>
      </c>
      <c r="AN133" s="146">
        <f>'PRINT TARIFF'!AF167</f>
        <v>46204</v>
      </c>
      <c r="AO133" s="146">
        <f>'PRINT TARIFF'!AG167</f>
        <v>46217</v>
      </c>
      <c r="AP133" s="146" t="s">
        <v>39</v>
      </c>
      <c r="AQ133" s="155">
        <f>'PRINT TARIFF'!U$299</f>
        <v>0</v>
      </c>
      <c r="AR133" s="144" t="s">
        <v>2263</v>
      </c>
      <c r="AS133" s="155">
        <f t="shared" si="55"/>
        <v>0</v>
      </c>
      <c r="AT133" s="146"/>
      <c r="AU133" s="146" t="s">
        <v>2262</v>
      </c>
      <c r="AV133" s="146">
        <f t="shared" si="56"/>
        <v>46204</v>
      </c>
      <c r="AW133" s="146">
        <f t="shared" si="57"/>
        <v>46217</v>
      </c>
      <c r="AX133" s="146"/>
      <c r="AY133" s="156"/>
      <c r="BA133" s="147"/>
      <c r="BC133" s="146"/>
      <c r="BD133" s="146"/>
      <c r="BE133" s="146"/>
      <c r="BF133" s="144" t="s">
        <v>39</v>
      </c>
      <c r="BG133" s="144">
        <f>'PRINT TARIFF'!$O$299</f>
        <v>0</v>
      </c>
      <c r="BH133" s="144" t="s">
        <v>1220</v>
      </c>
      <c r="BI133" s="144">
        <f t="shared" si="58"/>
        <v>0</v>
      </c>
      <c r="BJ133" s="146"/>
      <c r="BK133" s="146" t="s">
        <v>2260</v>
      </c>
      <c r="BL133" s="146">
        <f t="shared" si="59"/>
        <v>46204</v>
      </c>
      <c r="BM133" s="146">
        <f t="shared" si="60"/>
        <v>46217</v>
      </c>
      <c r="BN133" s="146" t="s">
        <v>39</v>
      </c>
      <c r="BO133" s="144">
        <f>'PRINT TARIFF'!$T$299</f>
        <v>7</v>
      </c>
      <c r="BP133" s="146" t="s">
        <v>1220</v>
      </c>
      <c r="BQ133" s="144">
        <f t="shared" si="61"/>
        <v>7</v>
      </c>
      <c r="BR133" s="146"/>
      <c r="BS133" s="146" t="s">
        <v>2258</v>
      </c>
      <c r="BT133" s="146">
        <f t="shared" si="62"/>
        <v>46204</v>
      </c>
      <c r="BU133" s="146">
        <f t="shared" si="63"/>
        <v>46217</v>
      </c>
      <c r="BV133" s="146" t="s">
        <v>39</v>
      </c>
      <c r="BW133" s="155">
        <f>'PRINT TARIFF'!Q$299</f>
        <v>20</v>
      </c>
      <c r="BX133" s="144" t="s">
        <v>1220</v>
      </c>
      <c r="BY133" s="144">
        <f t="shared" si="49"/>
        <v>20</v>
      </c>
      <c r="BZ133" s="146"/>
      <c r="CA133" s="146"/>
      <c r="CB133" s="146">
        <f t="shared" si="50"/>
        <v>46204</v>
      </c>
      <c r="CC133" s="146">
        <f t="shared" si="51"/>
        <v>46217</v>
      </c>
      <c r="CD133" s="144" t="s">
        <v>39</v>
      </c>
      <c r="CE133" s="155">
        <f>'PRINT TARIFF'!P$299</f>
        <v>0</v>
      </c>
      <c r="CF133" s="144" t="s">
        <v>1220</v>
      </c>
      <c r="CG133" s="147">
        <f t="shared" si="43"/>
        <v>0</v>
      </c>
      <c r="CJ133" s="146">
        <f t="shared" si="44"/>
        <v>46204</v>
      </c>
      <c r="CK133" s="146">
        <f t="shared" si="45"/>
        <v>46217</v>
      </c>
      <c r="CR133" s="146"/>
      <c r="CS133" s="146"/>
      <c r="HB133" s="146" t="s">
        <v>39</v>
      </c>
      <c r="HC133" s="155">
        <f>'PRINT TARIFF'!S$299</f>
        <v>0</v>
      </c>
      <c r="HD133" s="144" t="s">
        <v>1220</v>
      </c>
      <c r="HE133" s="147">
        <f t="shared" si="52"/>
        <v>0</v>
      </c>
      <c r="HG133" s="146" t="s">
        <v>2041</v>
      </c>
      <c r="HH133" s="146">
        <f t="shared" si="53"/>
        <v>46204</v>
      </c>
      <c r="HI133" s="146">
        <f t="shared" si="54"/>
        <v>46217</v>
      </c>
      <c r="IR133" s="154"/>
      <c r="IS133" s="154"/>
      <c r="NI133" s="154" t="s">
        <v>39</v>
      </c>
      <c r="NJ133" s="156">
        <f>'PRINT TARIFF'!R$299</f>
        <v>0</v>
      </c>
      <c r="NK133" s="154" t="s">
        <v>1220</v>
      </c>
      <c r="NL133" s="156">
        <f t="shared" si="46"/>
        <v>0</v>
      </c>
      <c r="NO133" s="154">
        <f t="shared" si="47"/>
        <v>46204</v>
      </c>
      <c r="NP133" s="154">
        <f t="shared" si="48"/>
        <v>46217</v>
      </c>
    </row>
    <row r="134" spans="1:380" x14ac:dyDescent="0.2">
      <c r="A134" s="144">
        <v>300</v>
      </c>
      <c r="B134" s="144" t="s">
        <v>1403</v>
      </c>
      <c r="C134" s="144" t="s">
        <v>1218</v>
      </c>
      <c r="E134" s="144" t="s">
        <v>265</v>
      </c>
      <c r="F134" s="144" t="s">
        <v>265</v>
      </c>
      <c r="J134" s="144" t="s">
        <v>1219</v>
      </c>
      <c r="K134" s="144" t="s">
        <v>239</v>
      </c>
      <c r="L134" s="144" t="s">
        <v>239</v>
      </c>
      <c r="M134" s="144" t="s">
        <v>239</v>
      </c>
      <c r="N134" s="144" t="s">
        <v>1219</v>
      </c>
      <c r="O134" s="145">
        <f>'PRINT TARIFF'!N$300</f>
        <v>32</v>
      </c>
      <c r="AF134" s="144" t="s">
        <v>39</v>
      </c>
      <c r="AG134" s="155">
        <f>'PRINT TARIFF'!I$300</f>
        <v>44</v>
      </c>
      <c r="AH134" s="144" t="s">
        <v>1220</v>
      </c>
      <c r="AI134" s="144">
        <v>0</v>
      </c>
      <c r="AJ134" s="144">
        <v>0</v>
      </c>
      <c r="AK134" s="155">
        <f>'PRINT TARIFF'!K$300</f>
        <v>44</v>
      </c>
      <c r="AL134" s="144">
        <v>0</v>
      </c>
      <c r="AM134" s="144">
        <v>0</v>
      </c>
      <c r="AN134" s="146">
        <f>'PRINT TARIFF'!AF168</f>
        <v>46204</v>
      </c>
      <c r="AO134" s="146">
        <f>'PRINT TARIFF'!AG168</f>
        <v>46217</v>
      </c>
      <c r="AP134" s="146" t="s">
        <v>39</v>
      </c>
      <c r="AQ134" s="155">
        <f>'PRINT TARIFF'!U$300</f>
        <v>0</v>
      </c>
      <c r="AR134" s="144" t="s">
        <v>2263</v>
      </c>
      <c r="AS134" s="155">
        <f t="shared" si="55"/>
        <v>0</v>
      </c>
      <c r="AT134" s="146"/>
      <c r="AU134" s="146" t="s">
        <v>2262</v>
      </c>
      <c r="AV134" s="146">
        <f t="shared" si="56"/>
        <v>46204</v>
      </c>
      <c r="AW134" s="146">
        <f t="shared" si="57"/>
        <v>46217</v>
      </c>
      <c r="AX134" s="146"/>
      <c r="AY134" s="156"/>
      <c r="BA134" s="147"/>
      <c r="BC134" s="146"/>
      <c r="BD134" s="146"/>
      <c r="BE134" s="146"/>
      <c r="BF134" s="144" t="s">
        <v>39</v>
      </c>
      <c r="BG134" s="144">
        <f>'PRINT TARIFF'!$O$300</f>
        <v>0</v>
      </c>
      <c r="BH134" s="144" t="s">
        <v>1220</v>
      </c>
      <c r="BI134" s="144">
        <f t="shared" si="58"/>
        <v>0</v>
      </c>
      <c r="BJ134" s="146"/>
      <c r="BK134" s="146" t="s">
        <v>2260</v>
      </c>
      <c r="BL134" s="146">
        <f t="shared" si="59"/>
        <v>46204</v>
      </c>
      <c r="BM134" s="146">
        <f t="shared" si="60"/>
        <v>46217</v>
      </c>
      <c r="BN134" s="146" t="s">
        <v>39</v>
      </c>
      <c r="BO134" s="144">
        <f>'PRINT TARIFF'!$T$300</f>
        <v>7</v>
      </c>
      <c r="BP134" s="146" t="s">
        <v>1220</v>
      </c>
      <c r="BQ134" s="144">
        <f t="shared" si="61"/>
        <v>7</v>
      </c>
      <c r="BR134" s="146"/>
      <c r="BS134" s="146" t="s">
        <v>2258</v>
      </c>
      <c r="BT134" s="146">
        <f t="shared" si="62"/>
        <v>46204</v>
      </c>
      <c r="BU134" s="146">
        <f t="shared" si="63"/>
        <v>46217</v>
      </c>
      <c r="BV134" s="146" t="s">
        <v>39</v>
      </c>
      <c r="BW134" s="155">
        <f>'PRINT TARIFF'!Q$300</f>
        <v>20</v>
      </c>
      <c r="BX134" s="144" t="s">
        <v>1220</v>
      </c>
      <c r="BY134" s="144">
        <f t="shared" si="49"/>
        <v>20</v>
      </c>
      <c r="BZ134" s="146"/>
      <c r="CA134" s="146"/>
      <c r="CB134" s="146">
        <f t="shared" si="50"/>
        <v>46204</v>
      </c>
      <c r="CC134" s="146">
        <f t="shared" si="51"/>
        <v>46217</v>
      </c>
      <c r="CD134" s="144" t="s">
        <v>39</v>
      </c>
      <c r="CE134" s="155">
        <f>'PRINT TARIFF'!P$300</f>
        <v>0</v>
      </c>
      <c r="CF134" s="144" t="s">
        <v>1220</v>
      </c>
      <c r="CG134" s="147">
        <f t="shared" si="43"/>
        <v>0</v>
      </c>
      <c r="CJ134" s="146">
        <f t="shared" si="44"/>
        <v>46204</v>
      </c>
      <c r="CK134" s="146">
        <f t="shared" si="45"/>
        <v>46217</v>
      </c>
      <c r="CR134" s="146"/>
      <c r="CS134" s="146"/>
      <c r="HB134" s="146" t="s">
        <v>39</v>
      </c>
      <c r="HC134" s="155">
        <f>'PRINT TARIFF'!S$300</f>
        <v>0</v>
      </c>
      <c r="HD134" s="144" t="s">
        <v>1220</v>
      </c>
      <c r="HE134" s="147">
        <f t="shared" si="52"/>
        <v>0</v>
      </c>
      <c r="HG134" s="146" t="s">
        <v>2041</v>
      </c>
      <c r="HH134" s="146">
        <f t="shared" si="53"/>
        <v>46204</v>
      </c>
      <c r="HI134" s="146">
        <f t="shared" si="54"/>
        <v>46217</v>
      </c>
      <c r="IR134" s="154"/>
      <c r="IS134" s="154"/>
      <c r="NI134" s="154" t="s">
        <v>39</v>
      </c>
      <c r="NJ134" s="156">
        <f>'PRINT TARIFF'!R$300</f>
        <v>0</v>
      </c>
      <c r="NK134" s="154" t="s">
        <v>1220</v>
      </c>
      <c r="NL134" s="156">
        <f t="shared" si="46"/>
        <v>0</v>
      </c>
      <c r="NO134" s="154">
        <f t="shared" si="47"/>
        <v>46204</v>
      </c>
      <c r="NP134" s="154">
        <f t="shared" si="48"/>
        <v>46217</v>
      </c>
    </row>
    <row r="135" spans="1:380" x14ac:dyDescent="0.2">
      <c r="A135" s="144">
        <v>301</v>
      </c>
      <c r="B135" s="144" t="s">
        <v>1403</v>
      </c>
      <c r="C135" s="144" t="s">
        <v>1218</v>
      </c>
      <c r="E135" s="144" t="s">
        <v>1082</v>
      </c>
      <c r="F135" s="144" t="s">
        <v>1082</v>
      </c>
      <c r="G135" s="144" t="s">
        <v>291</v>
      </c>
      <c r="J135" s="144" t="s">
        <v>1219</v>
      </c>
      <c r="K135" s="144" t="s">
        <v>235</v>
      </c>
      <c r="L135" s="144" t="s">
        <v>235</v>
      </c>
      <c r="M135" s="144" t="s">
        <v>235</v>
      </c>
      <c r="N135" s="144" t="s">
        <v>1219</v>
      </c>
      <c r="O135" s="145">
        <f>'PRINT TARIFF'!N$301</f>
        <v>39</v>
      </c>
      <c r="AF135" s="144" t="s">
        <v>39</v>
      </c>
      <c r="AG135" s="155">
        <f>'PRINT TARIFF'!I$301</f>
        <v>77</v>
      </c>
      <c r="AH135" s="144" t="s">
        <v>1220</v>
      </c>
      <c r="AI135" s="144">
        <v>0</v>
      </c>
      <c r="AJ135" s="144">
        <v>0</v>
      </c>
      <c r="AK135" s="155">
        <f>'PRINT TARIFF'!K$301</f>
        <v>77</v>
      </c>
      <c r="AL135" s="144">
        <v>0</v>
      </c>
      <c r="AM135" s="144">
        <v>0</v>
      </c>
      <c r="AN135" s="146">
        <f>'PRINT TARIFF'!AF169</f>
        <v>46204</v>
      </c>
      <c r="AO135" s="146">
        <f>'PRINT TARIFF'!AG169</f>
        <v>46217</v>
      </c>
      <c r="AP135" s="146" t="s">
        <v>39</v>
      </c>
      <c r="AQ135" s="155">
        <f>'PRINT TARIFF'!U$301</f>
        <v>10</v>
      </c>
      <c r="AR135" s="144" t="s">
        <v>2263</v>
      </c>
      <c r="AS135" s="155">
        <f t="shared" si="55"/>
        <v>10</v>
      </c>
      <c r="AT135" s="146"/>
      <c r="AU135" s="146" t="s">
        <v>2262</v>
      </c>
      <c r="AV135" s="146">
        <f t="shared" si="56"/>
        <v>46204</v>
      </c>
      <c r="AW135" s="146">
        <f t="shared" si="57"/>
        <v>46217</v>
      </c>
      <c r="AX135" s="146"/>
      <c r="AY135" s="156"/>
      <c r="BA135" s="147"/>
      <c r="BC135" s="146"/>
      <c r="BD135" s="146"/>
      <c r="BE135" s="146"/>
      <c r="BF135" s="144" t="s">
        <v>39</v>
      </c>
      <c r="BG135" s="144">
        <f>'PRINT TARIFF'!$O$301</f>
        <v>0</v>
      </c>
      <c r="BH135" s="144" t="s">
        <v>1220</v>
      </c>
      <c r="BI135" s="144">
        <f t="shared" si="58"/>
        <v>0</v>
      </c>
      <c r="BJ135" s="146"/>
      <c r="BK135" s="146" t="s">
        <v>2260</v>
      </c>
      <c r="BL135" s="146">
        <f t="shared" si="59"/>
        <v>46204</v>
      </c>
      <c r="BM135" s="146">
        <f t="shared" si="60"/>
        <v>46217</v>
      </c>
      <c r="BN135" s="146" t="s">
        <v>39</v>
      </c>
      <c r="BO135" s="144">
        <f>'PRINT TARIFF'!$T$301</f>
        <v>7</v>
      </c>
      <c r="BP135" s="146" t="s">
        <v>1220</v>
      </c>
      <c r="BQ135" s="144">
        <f t="shared" si="61"/>
        <v>7</v>
      </c>
      <c r="BR135" s="146"/>
      <c r="BS135" s="146" t="s">
        <v>2258</v>
      </c>
      <c r="BT135" s="146">
        <f t="shared" si="62"/>
        <v>46204</v>
      </c>
      <c r="BU135" s="146">
        <f t="shared" si="63"/>
        <v>46217</v>
      </c>
      <c r="BV135" s="146" t="s">
        <v>39</v>
      </c>
      <c r="BW135" s="155">
        <f>'PRINT TARIFF'!Q$301</f>
        <v>20</v>
      </c>
      <c r="BX135" s="144" t="s">
        <v>1220</v>
      </c>
      <c r="BY135" s="144">
        <f t="shared" si="49"/>
        <v>20</v>
      </c>
      <c r="BZ135" s="146"/>
      <c r="CA135" s="146"/>
      <c r="CB135" s="146">
        <f t="shared" si="50"/>
        <v>46204</v>
      </c>
      <c r="CC135" s="146">
        <f t="shared" si="51"/>
        <v>46217</v>
      </c>
      <c r="CD135" s="144" t="s">
        <v>39</v>
      </c>
      <c r="CE135" s="155">
        <f>'PRINT TARIFF'!P$301</f>
        <v>0</v>
      </c>
      <c r="CF135" s="144" t="s">
        <v>1220</v>
      </c>
      <c r="CG135" s="147">
        <f t="shared" si="43"/>
        <v>0</v>
      </c>
      <c r="CJ135" s="146">
        <f t="shared" si="44"/>
        <v>46204</v>
      </c>
      <c r="CK135" s="146">
        <f t="shared" si="45"/>
        <v>46217</v>
      </c>
      <c r="CR135" s="146"/>
      <c r="CS135" s="146"/>
      <c r="HB135" s="146" t="s">
        <v>39</v>
      </c>
      <c r="HC135" s="155">
        <f>'PRINT TARIFF'!S$301</f>
        <v>0</v>
      </c>
      <c r="HD135" s="144" t="s">
        <v>1220</v>
      </c>
      <c r="HE135" s="147">
        <f t="shared" si="52"/>
        <v>0</v>
      </c>
      <c r="HG135" s="146" t="s">
        <v>2041</v>
      </c>
      <c r="HH135" s="146">
        <f t="shared" si="53"/>
        <v>46204</v>
      </c>
      <c r="HI135" s="146">
        <f t="shared" si="54"/>
        <v>46217</v>
      </c>
      <c r="IR135" s="154"/>
      <c r="IS135" s="154"/>
      <c r="NI135" s="154" t="s">
        <v>39</v>
      </c>
      <c r="NJ135" s="156">
        <f>'PRINT TARIFF'!R$301</f>
        <v>0</v>
      </c>
      <c r="NK135" s="154" t="s">
        <v>1220</v>
      </c>
      <c r="NL135" s="156">
        <f t="shared" si="46"/>
        <v>0</v>
      </c>
      <c r="NO135" s="154">
        <f t="shared" si="47"/>
        <v>46204</v>
      </c>
      <c r="NP135" s="154">
        <f t="shared" si="48"/>
        <v>46217</v>
      </c>
    </row>
    <row r="136" spans="1:380" x14ac:dyDescent="0.2">
      <c r="A136" s="144">
        <v>302</v>
      </c>
      <c r="B136" s="144" t="s">
        <v>1403</v>
      </c>
      <c r="C136" s="144" t="s">
        <v>1218</v>
      </c>
      <c r="E136" s="144" t="s">
        <v>1082</v>
      </c>
      <c r="F136" s="144" t="s">
        <v>1082</v>
      </c>
      <c r="G136" s="144" t="s">
        <v>291</v>
      </c>
      <c r="J136" s="144" t="s">
        <v>1219</v>
      </c>
      <c r="K136" s="144" t="s">
        <v>236</v>
      </c>
      <c r="L136" s="144" t="s">
        <v>236</v>
      </c>
      <c r="M136" s="144" t="s">
        <v>236</v>
      </c>
      <c r="N136" s="144" t="s">
        <v>1219</v>
      </c>
      <c r="O136" s="145">
        <f>'PRINT TARIFF'!N$302</f>
        <v>30</v>
      </c>
      <c r="AF136" s="144" t="s">
        <v>39</v>
      </c>
      <c r="AG136" s="155">
        <f>'PRINT TARIFF'!I$302</f>
        <v>77</v>
      </c>
      <c r="AH136" s="144" t="s">
        <v>1220</v>
      </c>
      <c r="AI136" s="144">
        <v>0</v>
      </c>
      <c r="AJ136" s="144">
        <v>0</v>
      </c>
      <c r="AK136" s="155">
        <f>'PRINT TARIFF'!K$302</f>
        <v>77</v>
      </c>
      <c r="AL136" s="144">
        <v>0</v>
      </c>
      <c r="AM136" s="144">
        <v>0</v>
      </c>
      <c r="AN136" s="146">
        <f>'PRINT TARIFF'!AF170</f>
        <v>46204</v>
      </c>
      <c r="AO136" s="146">
        <f>'PRINT TARIFF'!AG170</f>
        <v>46217</v>
      </c>
      <c r="AP136" s="146" t="s">
        <v>39</v>
      </c>
      <c r="AQ136" s="155">
        <f>'PRINT TARIFF'!U$302</f>
        <v>10</v>
      </c>
      <c r="AR136" s="144" t="s">
        <v>2263</v>
      </c>
      <c r="AS136" s="155">
        <f t="shared" si="55"/>
        <v>10</v>
      </c>
      <c r="AT136" s="146"/>
      <c r="AU136" s="146" t="s">
        <v>2262</v>
      </c>
      <c r="AV136" s="146">
        <f t="shared" si="56"/>
        <v>46204</v>
      </c>
      <c r="AW136" s="146">
        <f t="shared" si="57"/>
        <v>46217</v>
      </c>
      <c r="AX136" s="146"/>
      <c r="AY136" s="156"/>
      <c r="BA136" s="147"/>
      <c r="BC136" s="146"/>
      <c r="BD136" s="146"/>
      <c r="BE136" s="146"/>
      <c r="BF136" s="144" t="s">
        <v>39</v>
      </c>
      <c r="BG136" s="144">
        <f>'PRINT TARIFF'!$O$302</f>
        <v>0</v>
      </c>
      <c r="BH136" s="144" t="s">
        <v>1220</v>
      </c>
      <c r="BI136" s="144">
        <f t="shared" si="58"/>
        <v>0</v>
      </c>
      <c r="BJ136" s="146"/>
      <c r="BK136" s="146" t="s">
        <v>2260</v>
      </c>
      <c r="BL136" s="146">
        <f t="shared" si="59"/>
        <v>46204</v>
      </c>
      <c r="BM136" s="146">
        <f t="shared" si="60"/>
        <v>46217</v>
      </c>
      <c r="BN136" s="146" t="s">
        <v>39</v>
      </c>
      <c r="BO136" s="144">
        <f>'PRINT TARIFF'!$T$302</f>
        <v>7</v>
      </c>
      <c r="BP136" s="146" t="s">
        <v>1220</v>
      </c>
      <c r="BQ136" s="144">
        <f t="shared" si="61"/>
        <v>7</v>
      </c>
      <c r="BR136" s="146"/>
      <c r="BS136" s="146" t="s">
        <v>2258</v>
      </c>
      <c r="BT136" s="146">
        <f t="shared" si="62"/>
        <v>46204</v>
      </c>
      <c r="BU136" s="146">
        <f t="shared" si="63"/>
        <v>46217</v>
      </c>
      <c r="BV136" s="146" t="s">
        <v>39</v>
      </c>
      <c r="BW136" s="155">
        <f>'PRINT TARIFF'!Q$302</f>
        <v>20</v>
      </c>
      <c r="BX136" s="144" t="s">
        <v>1220</v>
      </c>
      <c r="BY136" s="144">
        <f t="shared" si="49"/>
        <v>20</v>
      </c>
      <c r="BZ136" s="146"/>
      <c r="CA136" s="146"/>
      <c r="CB136" s="146">
        <f t="shared" si="50"/>
        <v>46204</v>
      </c>
      <c r="CC136" s="146">
        <f t="shared" si="51"/>
        <v>46217</v>
      </c>
      <c r="CD136" s="144" t="s">
        <v>39</v>
      </c>
      <c r="CE136" s="155">
        <f>'PRINT TARIFF'!P$302</f>
        <v>0</v>
      </c>
      <c r="CF136" s="144" t="s">
        <v>1220</v>
      </c>
      <c r="CG136" s="147">
        <f t="shared" si="43"/>
        <v>0</v>
      </c>
      <c r="CJ136" s="146">
        <f t="shared" si="44"/>
        <v>46204</v>
      </c>
      <c r="CK136" s="146">
        <f t="shared" si="45"/>
        <v>46217</v>
      </c>
      <c r="CR136" s="146"/>
      <c r="CS136" s="146"/>
      <c r="HB136" s="146" t="s">
        <v>39</v>
      </c>
      <c r="HC136" s="155">
        <f>'PRINT TARIFF'!S$302</f>
        <v>0</v>
      </c>
      <c r="HD136" s="144" t="s">
        <v>1220</v>
      </c>
      <c r="HE136" s="147">
        <f t="shared" si="52"/>
        <v>0</v>
      </c>
      <c r="HG136" s="146" t="s">
        <v>2041</v>
      </c>
      <c r="HH136" s="146">
        <f t="shared" si="53"/>
        <v>46204</v>
      </c>
      <c r="HI136" s="146">
        <f t="shared" si="54"/>
        <v>46217</v>
      </c>
      <c r="IR136" s="154"/>
      <c r="IS136" s="154"/>
      <c r="NI136" s="154" t="s">
        <v>39</v>
      </c>
      <c r="NJ136" s="156">
        <f>'PRINT TARIFF'!R$302</f>
        <v>0</v>
      </c>
      <c r="NK136" s="154" t="s">
        <v>1220</v>
      </c>
      <c r="NL136" s="156">
        <f t="shared" si="46"/>
        <v>0</v>
      </c>
      <c r="NO136" s="154">
        <f t="shared" si="47"/>
        <v>46204</v>
      </c>
      <c r="NP136" s="154">
        <f t="shared" si="48"/>
        <v>46217</v>
      </c>
    </row>
    <row r="137" spans="1:380" x14ac:dyDescent="0.2">
      <c r="A137" s="144">
        <v>303</v>
      </c>
      <c r="B137" s="144" t="s">
        <v>1403</v>
      </c>
      <c r="C137" s="144" t="s">
        <v>1218</v>
      </c>
      <c r="E137" s="144" t="s">
        <v>1082</v>
      </c>
      <c r="F137" s="144" t="s">
        <v>1082</v>
      </c>
      <c r="G137" s="144" t="s">
        <v>291</v>
      </c>
      <c r="J137" s="144" t="s">
        <v>1219</v>
      </c>
      <c r="K137" s="144" t="s">
        <v>237</v>
      </c>
      <c r="L137" s="144" t="s">
        <v>237</v>
      </c>
      <c r="M137" s="144" t="s">
        <v>237</v>
      </c>
      <c r="N137" s="144" t="s">
        <v>1219</v>
      </c>
      <c r="O137" s="145">
        <f>'PRINT TARIFF'!N$303</f>
        <v>27</v>
      </c>
      <c r="AF137" s="144" t="s">
        <v>39</v>
      </c>
      <c r="AG137" s="155">
        <f>'PRINT TARIFF'!I$303</f>
        <v>77</v>
      </c>
      <c r="AH137" s="144" t="s">
        <v>1220</v>
      </c>
      <c r="AI137" s="144">
        <v>0</v>
      </c>
      <c r="AJ137" s="144">
        <v>0</v>
      </c>
      <c r="AK137" s="155">
        <f>'PRINT TARIFF'!K$303</f>
        <v>77</v>
      </c>
      <c r="AL137" s="144">
        <v>0</v>
      </c>
      <c r="AM137" s="144">
        <v>0</v>
      </c>
      <c r="AN137" s="146">
        <f>'PRINT TARIFF'!AF171</f>
        <v>46204</v>
      </c>
      <c r="AO137" s="146">
        <f>'PRINT TARIFF'!AG171</f>
        <v>46217</v>
      </c>
      <c r="AP137" s="146" t="s">
        <v>39</v>
      </c>
      <c r="AQ137" s="155">
        <f>'PRINT TARIFF'!U$303</f>
        <v>10</v>
      </c>
      <c r="AR137" s="144" t="s">
        <v>2263</v>
      </c>
      <c r="AS137" s="155">
        <f t="shared" si="55"/>
        <v>10</v>
      </c>
      <c r="AT137" s="146"/>
      <c r="AU137" s="146" t="s">
        <v>2262</v>
      </c>
      <c r="AV137" s="146">
        <f t="shared" si="56"/>
        <v>46204</v>
      </c>
      <c r="AW137" s="146">
        <f t="shared" si="57"/>
        <v>46217</v>
      </c>
      <c r="AX137" s="146"/>
      <c r="AY137" s="156"/>
      <c r="BA137" s="147"/>
      <c r="BC137" s="146"/>
      <c r="BD137" s="146"/>
      <c r="BE137" s="146"/>
      <c r="BF137" s="144" t="s">
        <v>39</v>
      </c>
      <c r="BG137" s="144">
        <f>'PRINT TARIFF'!$O$303</f>
        <v>0</v>
      </c>
      <c r="BH137" s="144" t="s">
        <v>1220</v>
      </c>
      <c r="BI137" s="144">
        <f t="shared" si="58"/>
        <v>0</v>
      </c>
      <c r="BJ137" s="146"/>
      <c r="BK137" s="146" t="s">
        <v>2260</v>
      </c>
      <c r="BL137" s="146">
        <f t="shared" si="59"/>
        <v>46204</v>
      </c>
      <c r="BM137" s="146">
        <f t="shared" si="60"/>
        <v>46217</v>
      </c>
      <c r="BN137" s="146" t="s">
        <v>39</v>
      </c>
      <c r="BO137" s="144">
        <f>'PRINT TARIFF'!$T$303</f>
        <v>7</v>
      </c>
      <c r="BP137" s="146" t="s">
        <v>1220</v>
      </c>
      <c r="BQ137" s="144">
        <f t="shared" si="61"/>
        <v>7</v>
      </c>
      <c r="BR137" s="146"/>
      <c r="BS137" s="146" t="s">
        <v>2258</v>
      </c>
      <c r="BT137" s="146">
        <f t="shared" si="62"/>
        <v>46204</v>
      </c>
      <c r="BU137" s="146">
        <f t="shared" si="63"/>
        <v>46217</v>
      </c>
      <c r="BV137" s="146" t="s">
        <v>39</v>
      </c>
      <c r="BW137" s="155">
        <f>'PRINT TARIFF'!Q$303</f>
        <v>20</v>
      </c>
      <c r="BX137" s="144" t="s">
        <v>1220</v>
      </c>
      <c r="BY137" s="144">
        <f t="shared" si="49"/>
        <v>20</v>
      </c>
      <c r="BZ137" s="146"/>
      <c r="CA137" s="146"/>
      <c r="CB137" s="146">
        <f t="shared" si="50"/>
        <v>46204</v>
      </c>
      <c r="CC137" s="146">
        <f t="shared" si="51"/>
        <v>46217</v>
      </c>
      <c r="CD137" s="144" t="s">
        <v>39</v>
      </c>
      <c r="CE137" s="155">
        <f>'PRINT TARIFF'!P$303</f>
        <v>0</v>
      </c>
      <c r="CF137" s="144" t="s">
        <v>1220</v>
      </c>
      <c r="CG137" s="147">
        <f t="shared" si="43"/>
        <v>0</v>
      </c>
      <c r="CJ137" s="146">
        <f t="shared" si="44"/>
        <v>46204</v>
      </c>
      <c r="CK137" s="146">
        <f t="shared" si="45"/>
        <v>46217</v>
      </c>
      <c r="CR137" s="146"/>
      <c r="CS137" s="146"/>
      <c r="HB137" s="146" t="s">
        <v>39</v>
      </c>
      <c r="HC137" s="155">
        <f>'PRINT TARIFF'!S$303</f>
        <v>0</v>
      </c>
      <c r="HD137" s="144" t="s">
        <v>1220</v>
      </c>
      <c r="HE137" s="147">
        <f t="shared" si="52"/>
        <v>0</v>
      </c>
      <c r="HG137" s="146" t="s">
        <v>2041</v>
      </c>
      <c r="HH137" s="146">
        <f t="shared" si="53"/>
        <v>46204</v>
      </c>
      <c r="HI137" s="146">
        <f t="shared" si="54"/>
        <v>46217</v>
      </c>
      <c r="IR137" s="154"/>
      <c r="IS137" s="154"/>
      <c r="NI137" s="154" t="s">
        <v>39</v>
      </c>
      <c r="NJ137" s="156">
        <f>'PRINT TARIFF'!R$303</f>
        <v>0</v>
      </c>
      <c r="NK137" s="154" t="s">
        <v>1220</v>
      </c>
      <c r="NL137" s="156">
        <f t="shared" si="46"/>
        <v>0</v>
      </c>
      <c r="NO137" s="154">
        <f t="shared" si="47"/>
        <v>46204</v>
      </c>
      <c r="NP137" s="154">
        <f t="shared" si="48"/>
        <v>46217</v>
      </c>
    </row>
    <row r="138" spans="1:380" x14ac:dyDescent="0.2">
      <c r="A138" s="144">
        <v>304</v>
      </c>
      <c r="B138" s="144" t="s">
        <v>1403</v>
      </c>
      <c r="C138" s="144" t="s">
        <v>1218</v>
      </c>
      <c r="E138" s="144" t="s">
        <v>1082</v>
      </c>
      <c r="F138" s="144" t="s">
        <v>1082</v>
      </c>
      <c r="G138" s="144" t="s">
        <v>291</v>
      </c>
      <c r="J138" s="144" t="s">
        <v>1219</v>
      </c>
      <c r="K138" s="144" t="s">
        <v>238</v>
      </c>
      <c r="L138" s="144" t="s">
        <v>238</v>
      </c>
      <c r="M138" s="144" t="s">
        <v>238</v>
      </c>
      <c r="N138" s="144" t="s">
        <v>1219</v>
      </c>
      <c r="O138" s="145">
        <f>'PRINT TARIFF'!N$304</f>
        <v>32</v>
      </c>
      <c r="AF138" s="144" t="s">
        <v>39</v>
      </c>
      <c r="AG138" s="155">
        <f>'PRINT TARIFF'!I$304</f>
        <v>77</v>
      </c>
      <c r="AH138" s="144" t="s">
        <v>1220</v>
      </c>
      <c r="AI138" s="144">
        <v>0</v>
      </c>
      <c r="AJ138" s="144">
        <v>0</v>
      </c>
      <c r="AK138" s="155">
        <f>'PRINT TARIFF'!K$304</f>
        <v>77</v>
      </c>
      <c r="AL138" s="144">
        <v>0</v>
      </c>
      <c r="AM138" s="144">
        <v>0</v>
      </c>
      <c r="AN138" s="146">
        <f>'PRINT TARIFF'!AF172</f>
        <v>46204</v>
      </c>
      <c r="AO138" s="146">
        <f>'PRINT TARIFF'!AG172</f>
        <v>46217</v>
      </c>
      <c r="AP138" s="146" t="s">
        <v>39</v>
      </c>
      <c r="AQ138" s="155">
        <f>'PRINT TARIFF'!U$304</f>
        <v>10</v>
      </c>
      <c r="AR138" s="144" t="s">
        <v>2263</v>
      </c>
      <c r="AS138" s="155">
        <f t="shared" si="55"/>
        <v>10</v>
      </c>
      <c r="AT138" s="146"/>
      <c r="AU138" s="146" t="s">
        <v>2262</v>
      </c>
      <c r="AV138" s="146">
        <f t="shared" si="56"/>
        <v>46204</v>
      </c>
      <c r="AW138" s="146">
        <f t="shared" si="57"/>
        <v>46217</v>
      </c>
      <c r="AX138" s="146"/>
      <c r="AY138" s="156"/>
      <c r="BA138" s="147"/>
      <c r="BC138" s="146"/>
      <c r="BD138" s="146"/>
      <c r="BE138" s="146"/>
      <c r="BF138" s="144" t="s">
        <v>39</v>
      </c>
      <c r="BG138" s="144">
        <f>'PRINT TARIFF'!$O$304</f>
        <v>0</v>
      </c>
      <c r="BH138" s="144" t="s">
        <v>1220</v>
      </c>
      <c r="BI138" s="144">
        <f t="shared" si="58"/>
        <v>0</v>
      </c>
      <c r="BJ138" s="146"/>
      <c r="BK138" s="146" t="s">
        <v>2260</v>
      </c>
      <c r="BL138" s="146">
        <f t="shared" si="59"/>
        <v>46204</v>
      </c>
      <c r="BM138" s="146">
        <f t="shared" si="60"/>
        <v>46217</v>
      </c>
      <c r="BN138" s="146" t="s">
        <v>39</v>
      </c>
      <c r="BO138" s="144">
        <f>'PRINT TARIFF'!$T$304</f>
        <v>7</v>
      </c>
      <c r="BP138" s="146" t="s">
        <v>1220</v>
      </c>
      <c r="BQ138" s="144">
        <f t="shared" si="61"/>
        <v>7</v>
      </c>
      <c r="BR138" s="146"/>
      <c r="BS138" s="146" t="s">
        <v>2258</v>
      </c>
      <c r="BT138" s="146">
        <f t="shared" si="62"/>
        <v>46204</v>
      </c>
      <c r="BU138" s="146">
        <f t="shared" si="63"/>
        <v>46217</v>
      </c>
      <c r="BV138" s="146" t="s">
        <v>39</v>
      </c>
      <c r="BW138" s="155">
        <f>'PRINT TARIFF'!Q$304</f>
        <v>20</v>
      </c>
      <c r="BX138" s="144" t="s">
        <v>1220</v>
      </c>
      <c r="BY138" s="144">
        <f t="shared" si="49"/>
        <v>20</v>
      </c>
      <c r="BZ138" s="146"/>
      <c r="CA138" s="146"/>
      <c r="CB138" s="146">
        <f t="shared" si="50"/>
        <v>46204</v>
      </c>
      <c r="CC138" s="146">
        <f t="shared" si="51"/>
        <v>46217</v>
      </c>
      <c r="CD138" s="144" t="s">
        <v>39</v>
      </c>
      <c r="CE138" s="155">
        <f>'PRINT TARIFF'!P$304</f>
        <v>0</v>
      </c>
      <c r="CF138" s="144" t="s">
        <v>1220</v>
      </c>
      <c r="CG138" s="147">
        <f t="shared" si="43"/>
        <v>0</v>
      </c>
      <c r="CJ138" s="146">
        <f t="shared" si="44"/>
        <v>46204</v>
      </c>
      <c r="CK138" s="146">
        <f t="shared" si="45"/>
        <v>46217</v>
      </c>
      <c r="CR138" s="146"/>
      <c r="CS138" s="146"/>
      <c r="HB138" s="146" t="s">
        <v>39</v>
      </c>
      <c r="HC138" s="155">
        <f>'PRINT TARIFF'!S$304</f>
        <v>0</v>
      </c>
      <c r="HD138" s="144" t="s">
        <v>1220</v>
      </c>
      <c r="HE138" s="147">
        <f t="shared" si="52"/>
        <v>0</v>
      </c>
      <c r="HG138" s="146" t="s">
        <v>2041</v>
      </c>
      <c r="HH138" s="146">
        <f t="shared" si="53"/>
        <v>46204</v>
      </c>
      <c r="HI138" s="146">
        <f t="shared" si="54"/>
        <v>46217</v>
      </c>
      <c r="IR138" s="154"/>
      <c r="IS138" s="154"/>
      <c r="NI138" s="154" t="s">
        <v>39</v>
      </c>
      <c r="NJ138" s="156">
        <f>'PRINT TARIFF'!R$304</f>
        <v>0</v>
      </c>
      <c r="NK138" s="154" t="s">
        <v>1220</v>
      </c>
      <c r="NL138" s="156">
        <f t="shared" si="46"/>
        <v>0</v>
      </c>
      <c r="NO138" s="154">
        <f t="shared" si="47"/>
        <v>46204</v>
      </c>
      <c r="NP138" s="154">
        <f t="shared" si="48"/>
        <v>46217</v>
      </c>
    </row>
    <row r="139" spans="1:380" x14ac:dyDescent="0.2">
      <c r="A139" s="144">
        <v>305</v>
      </c>
      <c r="B139" s="144" t="s">
        <v>1403</v>
      </c>
      <c r="C139" s="144" t="s">
        <v>1218</v>
      </c>
      <c r="E139" s="144" t="s">
        <v>1082</v>
      </c>
      <c r="F139" s="144" t="s">
        <v>1082</v>
      </c>
      <c r="G139" s="144" t="s">
        <v>291</v>
      </c>
      <c r="J139" s="144" t="s">
        <v>1219</v>
      </c>
      <c r="K139" s="144" t="s">
        <v>239</v>
      </c>
      <c r="L139" s="144" t="s">
        <v>239</v>
      </c>
      <c r="M139" s="144" t="s">
        <v>239</v>
      </c>
      <c r="N139" s="144" t="s">
        <v>1219</v>
      </c>
      <c r="O139" s="145">
        <f>'PRINT TARIFF'!N$305</f>
        <v>34</v>
      </c>
      <c r="AF139" s="144" t="s">
        <v>39</v>
      </c>
      <c r="AG139" s="155">
        <f>'PRINT TARIFF'!I$305</f>
        <v>77</v>
      </c>
      <c r="AH139" s="144" t="s">
        <v>1220</v>
      </c>
      <c r="AI139" s="144">
        <v>0</v>
      </c>
      <c r="AJ139" s="144">
        <v>0</v>
      </c>
      <c r="AK139" s="155">
        <f>'PRINT TARIFF'!K$305</f>
        <v>77</v>
      </c>
      <c r="AL139" s="144">
        <v>0</v>
      </c>
      <c r="AM139" s="144">
        <v>0</v>
      </c>
      <c r="AN139" s="146">
        <f>'PRINT TARIFF'!AF173</f>
        <v>46204</v>
      </c>
      <c r="AO139" s="146">
        <f>'PRINT TARIFF'!AG173</f>
        <v>46217</v>
      </c>
      <c r="AP139" s="146" t="s">
        <v>39</v>
      </c>
      <c r="AQ139" s="155">
        <f>'PRINT TARIFF'!U$305</f>
        <v>10</v>
      </c>
      <c r="AR139" s="144" t="s">
        <v>2263</v>
      </c>
      <c r="AS139" s="155">
        <f t="shared" si="55"/>
        <v>10</v>
      </c>
      <c r="AT139" s="146"/>
      <c r="AU139" s="146" t="s">
        <v>2262</v>
      </c>
      <c r="AV139" s="146">
        <f t="shared" si="56"/>
        <v>46204</v>
      </c>
      <c r="AW139" s="146">
        <f t="shared" si="57"/>
        <v>46217</v>
      </c>
      <c r="AX139" s="146"/>
      <c r="AY139" s="156"/>
      <c r="BA139" s="147"/>
      <c r="BC139" s="146"/>
      <c r="BD139" s="146"/>
      <c r="BE139" s="146"/>
      <c r="BF139" s="144" t="s">
        <v>39</v>
      </c>
      <c r="BG139" s="144">
        <f>'PRINT TARIFF'!$O$305</f>
        <v>0</v>
      </c>
      <c r="BH139" s="144" t="s">
        <v>1220</v>
      </c>
      <c r="BI139" s="144">
        <f t="shared" si="58"/>
        <v>0</v>
      </c>
      <c r="BJ139" s="146"/>
      <c r="BK139" s="146" t="s">
        <v>2260</v>
      </c>
      <c r="BL139" s="146">
        <f t="shared" si="59"/>
        <v>46204</v>
      </c>
      <c r="BM139" s="146">
        <f t="shared" si="60"/>
        <v>46217</v>
      </c>
      <c r="BN139" s="146" t="s">
        <v>39</v>
      </c>
      <c r="BO139" s="144">
        <f>'PRINT TARIFF'!$T$305</f>
        <v>7</v>
      </c>
      <c r="BP139" s="146" t="s">
        <v>1220</v>
      </c>
      <c r="BQ139" s="144">
        <f t="shared" si="61"/>
        <v>7</v>
      </c>
      <c r="BR139" s="146"/>
      <c r="BS139" s="146" t="s">
        <v>2258</v>
      </c>
      <c r="BT139" s="146">
        <f t="shared" si="62"/>
        <v>46204</v>
      </c>
      <c r="BU139" s="146">
        <f t="shared" si="63"/>
        <v>46217</v>
      </c>
      <c r="BV139" s="146" t="s">
        <v>39</v>
      </c>
      <c r="BW139" s="155">
        <f>'PRINT TARIFF'!$Q$305</f>
        <v>20</v>
      </c>
      <c r="BX139" s="144" t="s">
        <v>1220</v>
      </c>
      <c r="BY139" s="144">
        <f t="shared" si="49"/>
        <v>20</v>
      </c>
      <c r="BZ139" s="146"/>
      <c r="CA139" s="146"/>
      <c r="CB139" s="146">
        <f t="shared" si="50"/>
        <v>46204</v>
      </c>
      <c r="CC139" s="146">
        <f t="shared" si="51"/>
        <v>46217</v>
      </c>
      <c r="CD139" s="144" t="s">
        <v>39</v>
      </c>
      <c r="CE139" s="155">
        <f>'PRINT TARIFF'!P$305</f>
        <v>0</v>
      </c>
      <c r="CF139" s="144" t="s">
        <v>1220</v>
      </c>
      <c r="CG139" s="147">
        <f t="shared" si="43"/>
        <v>0</v>
      </c>
      <c r="CJ139" s="146">
        <f t="shared" si="44"/>
        <v>46204</v>
      </c>
      <c r="CK139" s="146">
        <f t="shared" si="45"/>
        <v>46217</v>
      </c>
      <c r="CR139" s="146"/>
      <c r="CS139" s="146"/>
      <c r="HB139" s="146" t="s">
        <v>39</v>
      </c>
      <c r="HC139" s="155">
        <f>'PRINT TARIFF'!S$305</f>
        <v>0</v>
      </c>
      <c r="HD139" s="144" t="s">
        <v>1220</v>
      </c>
      <c r="HE139" s="147">
        <f t="shared" si="52"/>
        <v>0</v>
      </c>
      <c r="HG139" s="146" t="s">
        <v>2041</v>
      </c>
      <c r="HH139" s="146">
        <f t="shared" si="53"/>
        <v>46204</v>
      </c>
      <c r="HI139" s="146">
        <f t="shared" si="54"/>
        <v>46217</v>
      </c>
      <c r="IR139" s="154"/>
      <c r="IS139" s="154"/>
      <c r="NI139" s="154" t="s">
        <v>39</v>
      </c>
      <c r="NJ139" s="156">
        <f>'PRINT TARIFF'!R$305</f>
        <v>0</v>
      </c>
      <c r="NK139" s="154" t="s">
        <v>1220</v>
      </c>
      <c r="NL139" s="156">
        <f t="shared" si="46"/>
        <v>0</v>
      </c>
      <c r="NO139" s="154">
        <f t="shared" si="47"/>
        <v>46204</v>
      </c>
      <c r="NP139" s="154">
        <f t="shared" si="48"/>
        <v>46217</v>
      </c>
    </row>
    <row r="140" spans="1:380" x14ac:dyDescent="0.2">
      <c r="A140" s="144">
        <v>357</v>
      </c>
      <c r="B140" s="144" t="s">
        <v>1403</v>
      </c>
      <c r="C140" s="144" t="s">
        <v>1221</v>
      </c>
      <c r="E140" s="144" t="s">
        <v>272</v>
      </c>
      <c r="F140" s="144" t="s">
        <v>272</v>
      </c>
      <c r="G140" s="144" t="s">
        <v>291</v>
      </c>
      <c r="J140" s="144" t="s">
        <v>1219</v>
      </c>
      <c r="K140" s="144" t="s">
        <v>235</v>
      </c>
      <c r="L140" s="144" t="s">
        <v>235</v>
      </c>
      <c r="M140" s="144" t="s">
        <v>235</v>
      </c>
      <c r="N140" s="144" t="s">
        <v>1219</v>
      </c>
      <c r="O140" s="145">
        <f>'PRINT TARIFF'!N$357</f>
        <v>34</v>
      </c>
      <c r="AF140" s="144" t="s">
        <v>39</v>
      </c>
      <c r="AG140" s="155">
        <f>'PRINT TARIFF'!I$357</f>
        <v>56</v>
      </c>
      <c r="AH140" s="144" t="s">
        <v>1220</v>
      </c>
      <c r="AI140" s="144">
        <v>0</v>
      </c>
      <c r="AJ140" s="144">
        <v>0</v>
      </c>
      <c r="AK140" s="155">
        <f>'PRINT TARIFF'!K$357</f>
        <v>56</v>
      </c>
      <c r="AL140" s="144">
        <v>0</v>
      </c>
      <c r="AM140" s="144">
        <v>0</v>
      </c>
      <c r="AN140" s="146">
        <f>'PRINT TARIFF'!AF174</f>
        <v>46204</v>
      </c>
      <c r="AO140" s="146">
        <f>'PRINT TARIFF'!AG174</f>
        <v>46217</v>
      </c>
      <c r="AP140" s="146" t="s">
        <v>39</v>
      </c>
      <c r="AQ140" s="155">
        <f>'PRINT TARIFF'!U$357</f>
        <v>10</v>
      </c>
      <c r="AR140" s="144" t="s">
        <v>2263</v>
      </c>
      <c r="AS140" s="155">
        <f t="shared" si="55"/>
        <v>10</v>
      </c>
      <c r="AT140" s="146"/>
      <c r="AU140" s="146" t="s">
        <v>2262</v>
      </c>
      <c r="AV140" s="146">
        <f t="shared" si="56"/>
        <v>46204</v>
      </c>
      <c r="AW140" s="146">
        <f t="shared" si="57"/>
        <v>46217</v>
      </c>
      <c r="AX140" s="146"/>
      <c r="AY140" s="156"/>
      <c r="BA140" s="147"/>
      <c r="BC140" s="146"/>
      <c r="BD140" s="146"/>
      <c r="BE140" s="146"/>
      <c r="BF140" s="144" t="s">
        <v>39</v>
      </c>
      <c r="BG140" s="144">
        <f>'PRINT TARIFF'!$O$357</f>
        <v>0</v>
      </c>
      <c r="BH140" s="144" t="s">
        <v>1220</v>
      </c>
      <c r="BI140" s="144">
        <f t="shared" si="58"/>
        <v>0</v>
      </c>
      <c r="BJ140" s="146"/>
      <c r="BK140" s="146" t="s">
        <v>2260</v>
      </c>
      <c r="BL140" s="146">
        <f t="shared" si="59"/>
        <v>46204</v>
      </c>
      <c r="BM140" s="146">
        <f t="shared" si="60"/>
        <v>46217</v>
      </c>
      <c r="BN140" s="146" t="s">
        <v>39</v>
      </c>
      <c r="BO140" s="144">
        <f>'PRINT TARIFF'!$T$357</f>
        <v>13</v>
      </c>
      <c r="BP140" s="146" t="s">
        <v>1220</v>
      </c>
      <c r="BQ140" s="144">
        <f t="shared" si="61"/>
        <v>13</v>
      </c>
      <c r="BR140" s="146"/>
      <c r="BS140" s="146" t="s">
        <v>2258</v>
      </c>
      <c r="BT140" s="146">
        <f t="shared" si="62"/>
        <v>46204</v>
      </c>
      <c r="BU140" s="146">
        <f t="shared" si="63"/>
        <v>46217</v>
      </c>
      <c r="BV140" s="146" t="s">
        <v>39</v>
      </c>
      <c r="BW140" s="155">
        <f>'PRINT TARIFF'!Q$357</f>
        <v>20</v>
      </c>
      <c r="BX140" s="144" t="s">
        <v>1220</v>
      </c>
      <c r="BY140" s="144">
        <f t="shared" si="49"/>
        <v>20</v>
      </c>
      <c r="BZ140" s="146"/>
      <c r="CA140" s="146"/>
      <c r="CB140" s="146">
        <f t="shared" si="50"/>
        <v>46204</v>
      </c>
      <c r="CC140" s="146">
        <f t="shared" si="51"/>
        <v>46217</v>
      </c>
      <c r="CD140" s="144" t="s">
        <v>39</v>
      </c>
      <c r="CE140" s="155">
        <f>'PRINT TARIFF'!P$357</f>
        <v>0</v>
      </c>
      <c r="CF140" s="144" t="s">
        <v>1220</v>
      </c>
      <c r="CG140" s="147">
        <f t="shared" si="43"/>
        <v>0</v>
      </c>
      <c r="CJ140" s="146">
        <f t="shared" si="44"/>
        <v>46204</v>
      </c>
      <c r="CK140" s="146">
        <f t="shared" si="45"/>
        <v>46217</v>
      </c>
      <c r="CR140" s="146"/>
      <c r="CS140" s="146"/>
      <c r="HB140" s="146" t="s">
        <v>39</v>
      </c>
      <c r="HC140" s="155">
        <f>'PRINT TARIFF'!S$357</f>
        <v>0</v>
      </c>
      <c r="HD140" s="144" t="s">
        <v>1220</v>
      </c>
      <c r="HE140" s="147">
        <f t="shared" si="52"/>
        <v>0</v>
      </c>
      <c r="HG140" s="146" t="s">
        <v>2041</v>
      </c>
      <c r="HH140" s="146">
        <f t="shared" si="53"/>
        <v>46204</v>
      </c>
      <c r="HI140" s="146">
        <f t="shared" si="54"/>
        <v>46217</v>
      </c>
      <c r="IR140" s="154"/>
      <c r="IS140" s="154"/>
      <c r="NI140" s="154" t="s">
        <v>39</v>
      </c>
      <c r="NJ140" s="156">
        <f>'PRINT TARIFF'!R$357</f>
        <v>0</v>
      </c>
      <c r="NK140" s="154" t="s">
        <v>1220</v>
      </c>
      <c r="NL140" s="156">
        <f t="shared" si="46"/>
        <v>0</v>
      </c>
      <c r="NO140" s="154">
        <f t="shared" si="47"/>
        <v>46204</v>
      </c>
      <c r="NP140" s="154">
        <f t="shared" si="48"/>
        <v>46217</v>
      </c>
    </row>
    <row r="141" spans="1:380" x14ac:dyDescent="0.2">
      <c r="A141" s="144">
        <v>358</v>
      </c>
      <c r="B141" s="144" t="s">
        <v>1403</v>
      </c>
      <c r="C141" s="144" t="s">
        <v>1221</v>
      </c>
      <c r="E141" s="144" t="s">
        <v>272</v>
      </c>
      <c r="F141" s="144" t="s">
        <v>272</v>
      </c>
      <c r="G141" s="144" t="s">
        <v>291</v>
      </c>
      <c r="J141" s="144" t="s">
        <v>1219</v>
      </c>
      <c r="K141" s="144" t="s">
        <v>236</v>
      </c>
      <c r="L141" s="144" t="s">
        <v>236</v>
      </c>
      <c r="M141" s="144" t="s">
        <v>236</v>
      </c>
      <c r="N141" s="144" t="s">
        <v>1219</v>
      </c>
      <c r="O141" s="145">
        <f>'PRINT TARIFF'!N$358</f>
        <v>24</v>
      </c>
      <c r="AF141" s="144" t="s">
        <v>39</v>
      </c>
      <c r="AG141" s="155">
        <f>'PRINT TARIFF'!I$358</f>
        <v>56</v>
      </c>
      <c r="AH141" s="144" t="s">
        <v>1220</v>
      </c>
      <c r="AI141" s="144">
        <v>0</v>
      </c>
      <c r="AJ141" s="144">
        <v>0</v>
      </c>
      <c r="AK141" s="155">
        <f>'PRINT TARIFF'!K$358</f>
        <v>56</v>
      </c>
      <c r="AL141" s="144">
        <v>0</v>
      </c>
      <c r="AM141" s="144">
        <v>0</v>
      </c>
      <c r="AN141" s="146">
        <f>'PRINT TARIFF'!AF175</f>
        <v>46204</v>
      </c>
      <c r="AO141" s="146">
        <f>'PRINT TARIFF'!AG175</f>
        <v>46217</v>
      </c>
      <c r="AP141" s="146" t="s">
        <v>39</v>
      </c>
      <c r="AQ141" s="155">
        <f>'PRINT TARIFF'!U$358</f>
        <v>10</v>
      </c>
      <c r="AR141" s="144" t="s">
        <v>2263</v>
      </c>
      <c r="AS141" s="155">
        <f t="shared" si="55"/>
        <v>10</v>
      </c>
      <c r="AT141" s="146"/>
      <c r="AU141" s="146" t="s">
        <v>2262</v>
      </c>
      <c r="AV141" s="146">
        <f t="shared" si="56"/>
        <v>46204</v>
      </c>
      <c r="AW141" s="146">
        <f t="shared" si="57"/>
        <v>46217</v>
      </c>
      <c r="AX141" s="146"/>
      <c r="AY141" s="156"/>
      <c r="BA141" s="147"/>
      <c r="BC141" s="146"/>
      <c r="BD141" s="146"/>
      <c r="BE141" s="146"/>
      <c r="BF141" s="144" t="s">
        <v>39</v>
      </c>
      <c r="BG141" s="144">
        <f>'PRINT TARIFF'!$O$358</f>
        <v>0</v>
      </c>
      <c r="BH141" s="144" t="s">
        <v>1220</v>
      </c>
      <c r="BI141" s="144">
        <f t="shared" si="58"/>
        <v>0</v>
      </c>
      <c r="BJ141" s="146"/>
      <c r="BK141" s="146" t="s">
        <v>2260</v>
      </c>
      <c r="BL141" s="146">
        <f t="shared" si="59"/>
        <v>46204</v>
      </c>
      <c r="BM141" s="146">
        <f t="shared" si="60"/>
        <v>46217</v>
      </c>
      <c r="BN141" s="146" t="s">
        <v>39</v>
      </c>
      <c r="BO141" s="144">
        <f>'PRINT TARIFF'!$T$358</f>
        <v>13</v>
      </c>
      <c r="BP141" s="146" t="s">
        <v>1220</v>
      </c>
      <c r="BQ141" s="144">
        <f t="shared" si="61"/>
        <v>13</v>
      </c>
      <c r="BR141" s="146"/>
      <c r="BS141" s="146" t="s">
        <v>2258</v>
      </c>
      <c r="BT141" s="146">
        <f t="shared" si="62"/>
        <v>46204</v>
      </c>
      <c r="BU141" s="146">
        <f t="shared" si="63"/>
        <v>46217</v>
      </c>
      <c r="BV141" s="146" t="s">
        <v>39</v>
      </c>
      <c r="BW141" s="155">
        <f>'PRINT TARIFF'!Q$358</f>
        <v>20</v>
      </c>
      <c r="BX141" s="144" t="s">
        <v>1220</v>
      </c>
      <c r="BY141" s="144">
        <f t="shared" si="49"/>
        <v>20</v>
      </c>
      <c r="BZ141" s="146"/>
      <c r="CA141" s="146"/>
      <c r="CB141" s="146">
        <f t="shared" si="50"/>
        <v>46204</v>
      </c>
      <c r="CC141" s="146">
        <f t="shared" si="51"/>
        <v>46217</v>
      </c>
      <c r="CD141" s="144" t="s">
        <v>39</v>
      </c>
      <c r="CE141" s="155">
        <f>'PRINT TARIFF'!P$358</f>
        <v>0</v>
      </c>
      <c r="CF141" s="144" t="s">
        <v>1220</v>
      </c>
      <c r="CG141" s="147">
        <f t="shared" si="43"/>
        <v>0</v>
      </c>
      <c r="CJ141" s="146">
        <f t="shared" si="44"/>
        <v>46204</v>
      </c>
      <c r="CK141" s="146">
        <f t="shared" si="45"/>
        <v>46217</v>
      </c>
      <c r="CR141" s="146"/>
      <c r="CS141" s="146"/>
      <c r="HB141" s="146" t="s">
        <v>39</v>
      </c>
      <c r="HC141" s="155">
        <f>'PRINT TARIFF'!S$358</f>
        <v>0</v>
      </c>
      <c r="HD141" s="144" t="s">
        <v>1220</v>
      </c>
      <c r="HE141" s="147">
        <f t="shared" si="52"/>
        <v>0</v>
      </c>
      <c r="HG141" s="146" t="s">
        <v>2041</v>
      </c>
      <c r="HH141" s="146">
        <f t="shared" si="53"/>
        <v>46204</v>
      </c>
      <c r="HI141" s="146">
        <f t="shared" si="54"/>
        <v>46217</v>
      </c>
      <c r="IR141" s="154"/>
      <c r="IS141" s="154"/>
      <c r="NI141" s="154" t="s">
        <v>39</v>
      </c>
      <c r="NJ141" s="156">
        <f>'PRINT TARIFF'!R$358</f>
        <v>0</v>
      </c>
      <c r="NK141" s="154" t="s">
        <v>1220</v>
      </c>
      <c r="NL141" s="156">
        <f t="shared" si="46"/>
        <v>0</v>
      </c>
      <c r="NO141" s="154">
        <f t="shared" si="47"/>
        <v>46204</v>
      </c>
      <c r="NP141" s="154">
        <f t="shared" si="48"/>
        <v>46217</v>
      </c>
    </row>
    <row r="142" spans="1:380" x14ac:dyDescent="0.2">
      <c r="A142" s="144">
        <v>359</v>
      </c>
      <c r="B142" s="144" t="s">
        <v>1403</v>
      </c>
      <c r="C142" s="144" t="s">
        <v>1221</v>
      </c>
      <c r="E142" s="144" t="s">
        <v>272</v>
      </c>
      <c r="F142" s="144" t="s">
        <v>272</v>
      </c>
      <c r="G142" s="144" t="s">
        <v>291</v>
      </c>
      <c r="J142" s="144" t="s">
        <v>1219</v>
      </c>
      <c r="K142" s="144" t="s">
        <v>237</v>
      </c>
      <c r="L142" s="144" t="s">
        <v>237</v>
      </c>
      <c r="M142" s="144" t="s">
        <v>237</v>
      </c>
      <c r="N142" s="144" t="s">
        <v>1219</v>
      </c>
      <c r="O142" s="145">
        <f>'PRINT TARIFF'!N$359</f>
        <v>22</v>
      </c>
      <c r="AF142" s="144" t="s">
        <v>39</v>
      </c>
      <c r="AG142" s="155">
        <f>'PRINT TARIFF'!I$359</f>
        <v>56</v>
      </c>
      <c r="AH142" s="144" t="s">
        <v>1220</v>
      </c>
      <c r="AI142" s="144">
        <v>0</v>
      </c>
      <c r="AJ142" s="144">
        <v>0</v>
      </c>
      <c r="AK142" s="155">
        <f>'PRINT TARIFF'!K$359</f>
        <v>56</v>
      </c>
      <c r="AL142" s="144">
        <v>0</v>
      </c>
      <c r="AM142" s="144">
        <v>0</v>
      </c>
      <c r="AN142" s="146">
        <f>'PRINT TARIFF'!AF176</f>
        <v>46204</v>
      </c>
      <c r="AO142" s="146">
        <f>'PRINT TARIFF'!AG176</f>
        <v>46217</v>
      </c>
      <c r="AP142" s="146" t="s">
        <v>39</v>
      </c>
      <c r="AQ142" s="155">
        <f>'PRINT TARIFF'!U$359</f>
        <v>10</v>
      </c>
      <c r="AR142" s="144" t="s">
        <v>2263</v>
      </c>
      <c r="AS142" s="155">
        <f t="shared" si="55"/>
        <v>10</v>
      </c>
      <c r="AT142" s="146"/>
      <c r="AU142" s="146" t="s">
        <v>2262</v>
      </c>
      <c r="AV142" s="146">
        <f t="shared" si="56"/>
        <v>46204</v>
      </c>
      <c r="AW142" s="146">
        <f t="shared" si="57"/>
        <v>46217</v>
      </c>
      <c r="AX142" s="146"/>
      <c r="AY142" s="156"/>
      <c r="BA142" s="147"/>
      <c r="BC142" s="146"/>
      <c r="BD142" s="146"/>
      <c r="BE142" s="146"/>
      <c r="BF142" s="144" t="s">
        <v>39</v>
      </c>
      <c r="BG142" s="144">
        <f>'PRINT TARIFF'!$O$359</f>
        <v>0</v>
      </c>
      <c r="BH142" s="144" t="s">
        <v>1220</v>
      </c>
      <c r="BI142" s="144">
        <f t="shared" si="58"/>
        <v>0</v>
      </c>
      <c r="BJ142" s="146"/>
      <c r="BK142" s="146" t="s">
        <v>2260</v>
      </c>
      <c r="BL142" s="146">
        <f t="shared" si="59"/>
        <v>46204</v>
      </c>
      <c r="BM142" s="146">
        <f t="shared" si="60"/>
        <v>46217</v>
      </c>
      <c r="BN142" s="146" t="s">
        <v>39</v>
      </c>
      <c r="BO142" s="144">
        <f>'PRINT TARIFF'!$T$359</f>
        <v>13</v>
      </c>
      <c r="BP142" s="146" t="s">
        <v>1220</v>
      </c>
      <c r="BQ142" s="144">
        <f t="shared" si="61"/>
        <v>13</v>
      </c>
      <c r="BR142" s="146"/>
      <c r="BS142" s="146" t="s">
        <v>2258</v>
      </c>
      <c r="BT142" s="146">
        <f t="shared" si="62"/>
        <v>46204</v>
      </c>
      <c r="BU142" s="146">
        <f t="shared" si="63"/>
        <v>46217</v>
      </c>
      <c r="BV142" s="146" t="s">
        <v>39</v>
      </c>
      <c r="BW142" s="155">
        <f>'PRINT TARIFF'!Q$359</f>
        <v>20</v>
      </c>
      <c r="BX142" s="144" t="s">
        <v>1220</v>
      </c>
      <c r="BY142" s="144">
        <f t="shared" si="49"/>
        <v>20</v>
      </c>
      <c r="BZ142" s="146"/>
      <c r="CA142" s="146"/>
      <c r="CB142" s="146">
        <f t="shared" si="50"/>
        <v>46204</v>
      </c>
      <c r="CC142" s="146">
        <f t="shared" si="51"/>
        <v>46217</v>
      </c>
      <c r="CD142" s="144" t="s">
        <v>39</v>
      </c>
      <c r="CE142" s="155">
        <f>'PRINT TARIFF'!P$359</f>
        <v>0</v>
      </c>
      <c r="CF142" s="144" t="s">
        <v>1220</v>
      </c>
      <c r="CG142" s="147">
        <f t="shared" si="43"/>
        <v>0</v>
      </c>
      <c r="CJ142" s="146">
        <f t="shared" si="44"/>
        <v>46204</v>
      </c>
      <c r="CK142" s="146">
        <f t="shared" si="45"/>
        <v>46217</v>
      </c>
      <c r="CR142" s="146"/>
      <c r="CS142" s="146"/>
      <c r="HB142" s="146" t="s">
        <v>39</v>
      </c>
      <c r="HC142" s="155">
        <f>'PRINT TARIFF'!S$359</f>
        <v>0</v>
      </c>
      <c r="HD142" s="144" t="s">
        <v>1220</v>
      </c>
      <c r="HE142" s="147">
        <f t="shared" si="52"/>
        <v>0</v>
      </c>
      <c r="HG142" s="146" t="s">
        <v>2041</v>
      </c>
      <c r="HH142" s="146">
        <f t="shared" si="53"/>
        <v>46204</v>
      </c>
      <c r="HI142" s="146">
        <f t="shared" si="54"/>
        <v>46217</v>
      </c>
      <c r="IR142" s="154"/>
      <c r="IS142" s="154"/>
      <c r="NI142" s="154" t="s">
        <v>39</v>
      </c>
      <c r="NJ142" s="156">
        <f>'PRINT TARIFF'!R$359</f>
        <v>0</v>
      </c>
      <c r="NK142" s="154" t="s">
        <v>1220</v>
      </c>
      <c r="NL142" s="156">
        <f t="shared" si="46"/>
        <v>0</v>
      </c>
      <c r="NO142" s="154">
        <f t="shared" si="47"/>
        <v>46204</v>
      </c>
      <c r="NP142" s="154">
        <f t="shared" si="48"/>
        <v>46217</v>
      </c>
    </row>
    <row r="143" spans="1:380" x14ac:dyDescent="0.2">
      <c r="A143" s="144">
        <v>360</v>
      </c>
      <c r="B143" s="144" t="s">
        <v>1403</v>
      </c>
      <c r="C143" s="144" t="s">
        <v>1221</v>
      </c>
      <c r="E143" s="144" t="s">
        <v>272</v>
      </c>
      <c r="F143" s="144" t="s">
        <v>272</v>
      </c>
      <c r="G143" s="144" t="s">
        <v>291</v>
      </c>
      <c r="J143" s="144" t="s">
        <v>1219</v>
      </c>
      <c r="K143" s="144" t="s">
        <v>238</v>
      </c>
      <c r="L143" s="144" t="s">
        <v>238</v>
      </c>
      <c r="M143" s="144" t="s">
        <v>238</v>
      </c>
      <c r="N143" s="144" t="s">
        <v>1219</v>
      </c>
      <c r="O143" s="145">
        <f>'PRINT TARIFF'!N$360</f>
        <v>25</v>
      </c>
      <c r="AF143" s="144" t="s">
        <v>39</v>
      </c>
      <c r="AG143" s="155">
        <f>'PRINT TARIFF'!I$360</f>
        <v>56</v>
      </c>
      <c r="AH143" s="144" t="s">
        <v>1220</v>
      </c>
      <c r="AI143" s="144">
        <v>0</v>
      </c>
      <c r="AJ143" s="144">
        <v>0</v>
      </c>
      <c r="AK143" s="155">
        <f>'PRINT TARIFF'!K$360</f>
        <v>56</v>
      </c>
      <c r="AL143" s="144">
        <v>0</v>
      </c>
      <c r="AM143" s="144">
        <v>0</v>
      </c>
      <c r="AN143" s="146">
        <f>'PRINT TARIFF'!AF177</f>
        <v>46204</v>
      </c>
      <c r="AO143" s="146">
        <f>'PRINT TARIFF'!AG177</f>
        <v>46217</v>
      </c>
      <c r="AP143" s="146" t="s">
        <v>39</v>
      </c>
      <c r="AQ143" s="155">
        <f>'PRINT TARIFF'!U$360</f>
        <v>10</v>
      </c>
      <c r="AR143" s="144" t="s">
        <v>2263</v>
      </c>
      <c r="AS143" s="155">
        <f t="shared" si="55"/>
        <v>10</v>
      </c>
      <c r="AT143" s="146"/>
      <c r="AU143" s="146" t="s">
        <v>2262</v>
      </c>
      <c r="AV143" s="146">
        <f t="shared" si="56"/>
        <v>46204</v>
      </c>
      <c r="AW143" s="146">
        <f t="shared" si="57"/>
        <v>46217</v>
      </c>
      <c r="AX143" s="146"/>
      <c r="AY143" s="156"/>
      <c r="BA143" s="147"/>
      <c r="BC143" s="146"/>
      <c r="BD143" s="146"/>
      <c r="BE143" s="146"/>
      <c r="BF143" s="144" t="s">
        <v>39</v>
      </c>
      <c r="BG143" s="144">
        <f>'PRINT TARIFF'!$O$360</f>
        <v>0</v>
      </c>
      <c r="BH143" s="144" t="s">
        <v>1220</v>
      </c>
      <c r="BI143" s="144">
        <f t="shared" si="58"/>
        <v>0</v>
      </c>
      <c r="BJ143" s="146"/>
      <c r="BK143" s="146" t="s">
        <v>2260</v>
      </c>
      <c r="BL143" s="146">
        <f t="shared" si="59"/>
        <v>46204</v>
      </c>
      <c r="BM143" s="146">
        <f t="shared" si="60"/>
        <v>46217</v>
      </c>
      <c r="BN143" s="146" t="s">
        <v>39</v>
      </c>
      <c r="BO143" s="144">
        <f>'PRINT TARIFF'!$T$360</f>
        <v>13</v>
      </c>
      <c r="BP143" s="146" t="s">
        <v>1220</v>
      </c>
      <c r="BQ143" s="144">
        <f t="shared" si="61"/>
        <v>13</v>
      </c>
      <c r="BR143" s="146"/>
      <c r="BS143" s="146" t="s">
        <v>2258</v>
      </c>
      <c r="BT143" s="146">
        <f t="shared" si="62"/>
        <v>46204</v>
      </c>
      <c r="BU143" s="146">
        <f t="shared" si="63"/>
        <v>46217</v>
      </c>
      <c r="BV143" s="146" t="s">
        <v>39</v>
      </c>
      <c r="BW143" s="155">
        <f>'PRINT TARIFF'!Q$360</f>
        <v>20</v>
      </c>
      <c r="BX143" s="144" t="s">
        <v>1220</v>
      </c>
      <c r="BY143" s="144">
        <f t="shared" si="49"/>
        <v>20</v>
      </c>
      <c r="BZ143" s="146"/>
      <c r="CA143" s="146"/>
      <c r="CB143" s="146">
        <f t="shared" si="50"/>
        <v>46204</v>
      </c>
      <c r="CC143" s="146">
        <f t="shared" si="51"/>
        <v>46217</v>
      </c>
      <c r="CD143" s="144" t="s">
        <v>39</v>
      </c>
      <c r="CE143" s="155">
        <f>'PRINT TARIFF'!P$360</f>
        <v>0</v>
      </c>
      <c r="CF143" s="144" t="s">
        <v>1220</v>
      </c>
      <c r="CG143" s="147">
        <f t="shared" si="43"/>
        <v>0</v>
      </c>
      <c r="CJ143" s="146">
        <f t="shared" si="44"/>
        <v>46204</v>
      </c>
      <c r="CK143" s="146">
        <f t="shared" si="45"/>
        <v>46217</v>
      </c>
      <c r="CR143" s="146"/>
      <c r="CS143" s="146"/>
      <c r="HB143" s="146" t="s">
        <v>39</v>
      </c>
      <c r="HC143" s="155">
        <f>'PRINT TARIFF'!S$360</f>
        <v>0</v>
      </c>
      <c r="HD143" s="144" t="s">
        <v>1220</v>
      </c>
      <c r="HE143" s="147">
        <f t="shared" si="52"/>
        <v>0</v>
      </c>
      <c r="HG143" s="146" t="s">
        <v>2041</v>
      </c>
      <c r="HH143" s="146">
        <f t="shared" si="53"/>
        <v>46204</v>
      </c>
      <c r="HI143" s="146">
        <f t="shared" si="54"/>
        <v>46217</v>
      </c>
      <c r="IR143" s="154"/>
      <c r="IS143" s="154"/>
      <c r="NI143" s="154" t="s">
        <v>39</v>
      </c>
      <c r="NJ143" s="156">
        <f>'PRINT TARIFF'!R$360</f>
        <v>0</v>
      </c>
      <c r="NK143" s="154" t="s">
        <v>1220</v>
      </c>
      <c r="NL143" s="156">
        <f t="shared" si="46"/>
        <v>0</v>
      </c>
      <c r="NO143" s="154">
        <f t="shared" si="47"/>
        <v>46204</v>
      </c>
      <c r="NP143" s="154">
        <f t="shared" si="48"/>
        <v>46217</v>
      </c>
    </row>
    <row r="144" spans="1:380" x14ac:dyDescent="0.2">
      <c r="A144" s="144">
        <v>361</v>
      </c>
      <c r="B144" s="144" t="s">
        <v>1403</v>
      </c>
      <c r="C144" s="144" t="s">
        <v>1221</v>
      </c>
      <c r="E144" s="144" t="s">
        <v>272</v>
      </c>
      <c r="F144" s="144" t="s">
        <v>272</v>
      </c>
      <c r="G144" s="144" t="s">
        <v>291</v>
      </c>
      <c r="J144" s="144" t="s">
        <v>1219</v>
      </c>
      <c r="K144" s="144" t="s">
        <v>239</v>
      </c>
      <c r="L144" s="144" t="s">
        <v>239</v>
      </c>
      <c r="M144" s="144" t="s">
        <v>239</v>
      </c>
      <c r="N144" s="144" t="s">
        <v>1219</v>
      </c>
      <c r="O144" s="145">
        <f>'PRINT TARIFF'!N$361</f>
        <v>27</v>
      </c>
      <c r="AF144" s="144" t="s">
        <v>39</v>
      </c>
      <c r="AG144" s="155">
        <f>'PRINT TARIFF'!I$361</f>
        <v>56</v>
      </c>
      <c r="AH144" s="144" t="s">
        <v>1220</v>
      </c>
      <c r="AI144" s="144">
        <v>0</v>
      </c>
      <c r="AJ144" s="144">
        <v>0</v>
      </c>
      <c r="AK144" s="155">
        <f>'PRINT TARIFF'!K$361</f>
        <v>56</v>
      </c>
      <c r="AL144" s="144">
        <v>0</v>
      </c>
      <c r="AM144" s="144">
        <v>0</v>
      </c>
      <c r="AN144" s="146">
        <f>'PRINT TARIFF'!AF178</f>
        <v>46204</v>
      </c>
      <c r="AO144" s="146">
        <f>'PRINT TARIFF'!AG178</f>
        <v>46217</v>
      </c>
      <c r="AP144" s="146" t="s">
        <v>39</v>
      </c>
      <c r="AQ144" s="155">
        <f>'PRINT TARIFF'!U$361</f>
        <v>10</v>
      </c>
      <c r="AR144" s="144" t="s">
        <v>2263</v>
      </c>
      <c r="AS144" s="155">
        <f t="shared" si="55"/>
        <v>10</v>
      </c>
      <c r="AT144" s="146"/>
      <c r="AU144" s="146" t="s">
        <v>2262</v>
      </c>
      <c r="AV144" s="146">
        <f t="shared" si="56"/>
        <v>46204</v>
      </c>
      <c r="AW144" s="146">
        <f t="shared" si="57"/>
        <v>46217</v>
      </c>
      <c r="AX144" s="146"/>
      <c r="AY144" s="156"/>
      <c r="BA144" s="147"/>
      <c r="BC144" s="146"/>
      <c r="BD144" s="146"/>
      <c r="BE144" s="146"/>
      <c r="BF144" s="144" t="s">
        <v>39</v>
      </c>
      <c r="BG144" s="144">
        <f>'PRINT TARIFF'!$O$361</f>
        <v>0</v>
      </c>
      <c r="BH144" s="144" t="s">
        <v>1220</v>
      </c>
      <c r="BI144" s="144">
        <f t="shared" si="58"/>
        <v>0</v>
      </c>
      <c r="BJ144" s="146"/>
      <c r="BK144" s="146" t="s">
        <v>2260</v>
      </c>
      <c r="BL144" s="146">
        <f t="shared" si="59"/>
        <v>46204</v>
      </c>
      <c r="BM144" s="146">
        <f t="shared" si="60"/>
        <v>46217</v>
      </c>
      <c r="BN144" s="146" t="s">
        <v>39</v>
      </c>
      <c r="BO144" s="144">
        <f>'PRINT TARIFF'!$T$361</f>
        <v>13</v>
      </c>
      <c r="BP144" s="146" t="s">
        <v>1220</v>
      </c>
      <c r="BQ144" s="144">
        <f t="shared" si="61"/>
        <v>13</v>
      </c>
      <c r="BR144" s="146"/>
      <c r="BS144" s="146" t="s">
        <v>2258</v>
      </c>
      <c r="BT144" s="146">
        <f t="shared" si="62"/>
        <v>46204</v>
      </c>
      <c r="BU144" s="146">
        <f t="shared" si="63"/>
        <v>46217</v>
      </c>
      <c r="BV144" s="146" t="s">
        <v>39</v>
      </c>
      <c r="BW144" s="155">
        <f>'PRINT TARIFF'!Q$361</f>
        <v>20</v>
      </c>
      <c r="BX144" s="144" t="s">
        <v>1220</v>
      </c>
      <c r="BY144" s="144">
        <f t="shared" si="49"/>
        <v>20</v>
      </c>
      <c r="BZ144" s="146"/>
      <c r="CA144" s="146"/>
      <c r="CB144" s="146">
        <f t="shared" si="50"/>
        <v>46204</v>
      </c>
      <c r="CC144" s="146">
        <f t="shared" si="51"/>
        <v>46217</v>
      </c>
      <c r="CD144" s="144" t="s">
        <v>39</v>
      </c>
      <c r="CE144" s="155">
        <f>'PRINT TARIFF'!P$361</f>
        <v>0</v>
      </c>
      <c r="CF144" s="144" t="s">
        <v>1220</v>
      </c>
      <c r="CG144" s="147">
        <f t="shared" si="43"/>
        <v>0</v>
      </c>
      <c r="CJ144" s="146">
        <f t="shared" si="44"/>
        <v>46204</v>
      </c>
      <c r="CK144" s="146">
        <f t="shared" si="45"/>
        <v>46217</v>
      </c>
      <c r="CR144" s="146"/>
      <c r="CS144" s="146"/>
      <c r="HB144" s="146" t="s">
        <v>39</v>
      </c>
      <c r="HC144" s="155">
        <f>'PRINT TARIFF'!S$361</f>
        <v>0</v>
      </c>
      <c r="HD144" s="144" t="s">
        <v>1220</v>
      </c>
      <c r="HE144" s="147">
        <f t="shared" si="52"/>
        <v>0</v>
      </c>
      <c r="HG144" s="146" t="s">
        <v>2041</v>
      </c>
      <c r="HH144" s="146">
        <f t="shared" si="53"/>
        <v>46204</v>
      </c>
      <c r="HI144" s="146">
        <f t="shared" si="54"/>
        <v>46217</v>
      </c>
      <c r="IR144" s="154"/>
      <c r="IS144" s="154"/>
      <c r="NI144" s="154" t="s">
        <v>39</v>
      </c>
      <c r="NJ144" s="156">
        <f>'PRINT TARIFF'!R$361</f>
        <v>0</v>
      </c>
      <c r="NK144" s="154" t="s">
        <v>1220</v>
      </c>
      <c r="NL144" s="156">
        <f t="shared" si="46"/>
        <v>0</v>
      </c>
      <c r="NO144" s="154">
        <f t="shared" si="47"/>
        <v>46204</v>
      </c>
      <c r="NP144" s="154">
        <f t="shared" si="48"/>
        <v>46217</v>
      </c>
    </row>
    <row r="145" spans="1:380" x14ac:dyDescent="0.2">
      <c r="A145" s="144">
        <v>362</v>
      </c>
      <c r="B145" s="144" t="s">
        <v>1403</v>
      </c>
      <c r="C145" s="144" t="s">
        <v>1221</v>
      </c>
      <c r="E145" s="144" t="s">
        <v>273</v>
      </c>
      <c r="F145" s="144" t="s">
        <v>273</v>
      </c>
      <c r="G145" s="144" t="s">
        <v>291</v>
      </c>
      <c r="J145" s="144" t="s">
        <v>1219</v>
      </c>
      <c r="K145" s="144" t="s">
        <v>235</v>
      </c>
      <c r="L145" s="144" t="s">
        <v>235</v>
      </c>
      <c r="M145" s="144" t="s">
        <v>235</v>
      </c>
      <c r="N145" s="144" t="s">
        <v>1219</v>
      </c>
      <c r="O145" s="145">
        <f>'PRINT TARIFF'!N$362</f>
        <v>32</v>
      </c>
      <c r="AF145" s="144" t="s">
        <v>39</v>
      </c>
      <c r="AG145" s="155">
        <f>'PRINT TARIFF'!I$362</f>
        <v>56</v>
      </c>
      <c r="AH145" s="144" t="s">
        <v>1220</v>
      </c>
      <c r="AI145" s="144">
        <v>0</v>
      </c>
      <c r="AJ145" s="144">
        <v>0</v>
      </c>
      <c r="AK145" s="155">
        <f>'PRINT TARIFF'!K$362</f>
        <v>56</v>
      </c>
      <c r="AL145" s="144">
        <v>0</v>
      </c>
      <c r="AM145" s="144">
        <v>0</v>
      </c>
      <c r="AN145" s="146">
        <f>'PRINT TARIFF'!AF179</f>
        <v>46204</v>
      </c>
      <c r="AO145" s="146">
        <f>'PRINT TARIFF'!AG179</f>
        <v>46217</v>
      </c>
      <c r="AP145" s="146" t="s">
        <v>39</v>
      </c>
      <c r="AQ145" s="155">
        <f>'PRINT TARIFF'!U$362</f>
        <v>10</v>
      </c>
      <c r="AR145" s="144" t="s">
        <v>2263</v>
      </c>
      <c r="AS145" s="155">
        <f t="shared" si="55"/>
        <v>10</v>
      </c>
      <c r="AT145" s="146"/>
      <c r="AU145" s="146" t="s">
        <v>2262</v>
      </c>
      <c r="AV145" s="146">
        <f t="shared" si="56"/>
        <v>46204</v>
      </c>
      <c r="AW145" s="146">
        <f t="shared" si="57"/>
        <v>46217</v>
      </c>
      <c r="AX145" s="146"/>
      <c r="AY145" s="156"/>
      <c r="BA145" s="147"/>
      <c r="BC145" s="146"/>
      <c r="BD145" s="146"/>
      <c r="BE145" s="146"/>
      <c r="BF145" s="144" t="s">
        <v>39</v>
      </c>
      <c r="BG145" s="144">
        <f>'PRINT TARIFF'!$O$362</f>
        <v>0</v>
      </c>
      <c r="BH145" s="144" t="s">
        <v>1220</v>
      </c>
      <c r="BI145" s="144">
        <f t="shared" si="58"/>
        <v>0</v>
      </c>
      <c r="BJ145" s="146"/>
      <c r="BK145" s="146" t="s">
        <v>2260</v>
      </c>
      <c r="BL145" s="146">
        <f t="shared" si="59"/>
        <v>46204</v>
      </c>
      <c r="BM145" s="146">
        <f t="shared" si="60"/>
        <v>46217</v>
      </c>
      <c r="BN145" s="146" t="s">
        <v>39</v>
      </c>
      <c r="BO145" s="144">
        <f>'PRINT TARIFF'!$T$362</f>
        <v>15</v>
      </c>
      <c r="BP145" s="146" t="s">
        <v>1220</v>
      </c>
      <c r="BQ145" s="144">
        <f t="shared" si="61"/>
        <v>15</v>
      </c>
      <c r="BR145" s="146"/>
      <c r="BS145" s="146" t="s">
        <v>2258</v>
      </c>
      <c r="BT145" s="146">
        <f t="shared" si="62"/>
        <v>46204</v>
      </c>
      <c r="BU145" s="146">
        <f t="shared" si="63"/>
        <v>46217</v>
      </c>
      <c r="BV145" s="146" t="s">
        <v>39</v>
      </c>
      <c r="BW145" s="155">
        <f>'PRINT TARIFF'!Q$362</f>
        <v>20</v>
      </c>
      <c r="BX145" s="144" t="s">
        <v>1220</v>
      </c>
      <c r="BY145" s="144">
        <f t="shared" si="49"/>
        <v>20</v>
      </c>
      <c r="BZ145" s="146"/>
      <c r="CA145" s="146"/>
      <c r="CB145" s="146">
        <f t="shared" si="50"/>
        <v>46204</v>
      </c>
      <c r="CC145" s="146">
        <f t="shared" si="51"/>
        <v>46217</v>
      </c>
      <c r="CD145" s="144" t="s">
        <v>39</v>
      </c>
      <c r="CE145" s="155">
        <f>'PRINT TARIFF'!P$362</f>
        <v>0</v>
      </c>
      <c r="CF145" s="144" t="s">
        <v>1220</v>
      </c>
      <c r="CG145" s="147">
        <f t="shared" si="43"/>
        <v>0</v>
      </c>
      <c r="CJ145" s="146">
        <f t="shared" si="44"/>
        <v>46204</v>
      </c>
      <c r="CK145" s="146">
        <f t="shared" si="45"/>
        <v>46217</v>
      </c>
      <c r="CR145" s="146"/>
      <c r="CS145" s="146"/>
      <c r="HB145" s="146" t="s">
        <v>39</v>
      </c>
      <c r="HC145" s="155">
        <f>'PRINT TARIFF'!S$362</f>
        <v>0</v>
      </c>
      <c r="HD145" s="144" t="s">
        <v>1220</v>
      </c>
      <c r="HE145" s="147">
        <f t="shared" si="52"/>
        <v>0</v>
      </c>
      <c r="HG145" s="146" t="s">
        <v>2041</v>
      </c>
      <c r="HH145" s="146">
        <f t="shared" si="53"/>
        <v>46204</v>
      </c>
      <c r="HI145" s="146">
        <f t="shared" si="54"/>
        <v>46217</v>
      </c>
      <c r="IR145" s="154"/>
      <c r="IS145" s="154"/>
      <c r="NI145" s="154" t="s">
        <v>39</v>
      </c>
      <c r="NJ145" s="156">
        <f>'PRINT TARIFF'!R$362</f>
        <v>0</v>
      </c>
      <c r="NK145" s="154" t="s">
        <v>1220</v>
      </c>
      <c r="NL145" s="156">
        <f t="shared" si="46"/>
        <v>0</v>
      </c>
      <c r="NO145" s="154">
        <f t="shared" si="47"/>
        <v>46204</v>
      </c>
      <c r="NP145" s="154">
        <f t="shared" si="48"/>
        <v>46217</v>
      </c>
    </row>
    <row r="146" spans="1:380" x14ac:dyDescent="0.2">
      <c r="A146" s="144">
        <v>363</v>
      </c>
      <c r="B146" s="144" t="s">
        <v>1403</v>
      </c>
      <c r="C146" s="144" t="s">
        <v>1221</v>
      </c>
      <c r="E146" s="144" t="s">
        <v>273</v>
      </c>
      <c r="F146" s="144" t="s">
        <v>273</v>
      </c>
      <c r="G146" s="144" t="s">
        <v>291</v>
      </c>
      <c r="J146" s="144" t="s">
        <v>1219</v>
      </c>
      <c r="K146" s="144" t="s">
        <v>236</v>
      </c>
      <c r="L146" s="144" t="s">
        <v>236</v>
      </c>
      <c r="M146" s="144" t="s">
        <v>236</v>
      </c>
      <c r="N146" s="144" t="s">
        <v>1219</v>
      </c>
      <c r="O146" s="145">
        <f>'PRINT TARIFF'!N$363</f>
        <v>22</v>
      </c>
      <c r="AF146" s="144" t="s">
        <v>39</v>
      </c>
      <c r="AG146" s="155">
        <f>'PRINT TARIFF'!I$363</f>
        <v>56</v>
      </c>
      <c r="AH146" s="144" t="s">
        <v>1220</v>
      </c>
      <c r="AI146" s="144">
        <v>0</v>
      </c>
      <c r="AJ146" s="144">
        <v>0</v>
      </c>
      <c r="AK146" s="155">
        <f>'PRINT TARIFF'!K$363</f>
        <v>56</v>
      </c>
      <c r="AL146" s="144">
        <v>0</v>
      </c>
      <c r="AM146" s="144">
        <v>0</v>
      </c>
      <c r="AN146" s="146">
        <f>'PRINT TARIFF'!AF180</f>
        <v>46204</v>
      </c>
      <c r="AO146" s="146">
        <f>'PRINT TARIFF'!AG180</f>
        <v>46217</v>
      </c>
      <c r="AP146" s="146" t="s">
        <v>39</v>
      </c>
      <c r="AQ146" s="155">
        <f>'PRINT TARIFF'!U$363</f>
        <v>10</v>
      </c>
      <c r="AR146" s="144" t="s">
        <v>2263</v>
      </c>
      <c r="AS146" s="155">
        <f t="shared" si="55"/>
        <v>10</v>
      </c>
      <c r="AT146" s="146"/>
      <c r="AU146" s="146" t="s">
        <v>2262</v>
      </c>
      <c r="AV146" s="146">
        <f t="shared" si="56"/>
        <v>46204</v>
      </c>
      <c r="AW146" s="146">
        <f t="shared" si="57"/>
        <v>46217</v>
      </c>
      <c r="AX146" s="146"/>
      <c r="AY146" s="156"/>
      <c r="BA146" s="147"/>
      <c r="BC146" s="146"/>
      <c r="BD146" s="146"/>
      <c r="BE146" s="146"/>
      <c r="BF146" s="144" t="s">
        <v>39</v>
      </c>
      <c r="BG146" s="144">
        <f>'PRINT TARIFF'!$O$363</f>
        <v>0</v>
      </c>
      <c r="BH146" s="144" t="s">
        <v>1220</v>
      </c>
      <c r="BI146" s="144">
        <f t="shared" si="58"/>
        <v>0</v>
      </c>
      <c r="BJ146" s="146"/>
      <c r="BK146" s="146" t="s">
        <v>2260</v>
      </c>
      <c r="BL146" s="146">
        <f t="shared" si="59"/>
        <v>46204</v>
      </c>
      <c r="BM146" s="146">
        <f t="shared" si="60"/>
        <v>46217</v>
      </c>
      <c r="BN146" s="146" t="s">
        <v>39</v>
      </c>
      <c r="BO146" s="144">
        <f>'PRINT TARIFF'!$T$363</f>
        <v>15</v>
      </c>
      <c r="BP146" s="146" t="s">
        <v>1220</v>
      </c>
      <c r="BQ146" s="144">
        <f t="shared" si="61"/>
        <v>15</v>
      </c>
      <c r="BR146" s="146"/>
      <c r="BS146" s="146" t="s">
        <v>2258</v>
      </c>
      <c r="BT146" s="146">
        <f t="shared" si="62"/>
        <v>46204</v>
      </c>
      <c r="BU146" s="146">
        <f t="shared" si="63"/>
        <v>46217</v>
      </c>
      <c r="BV146" s="146" t="s">
        <v>39</v>
      </c>
      <c r="BW146" s="155">
        <f>'PRINT TARIFF'!Q$363</f>
        <v>20</v>
      </c>
      <c r="BX146" s="144" t="s">
        <v>1220</v>
      </c>
      <c r="BY146" s="144">
        <f t="shared" si="49"/>
        <v>20</v>
      </c>
      <c r="BZ146" s="146"/>
      <c r="CA146" s="146"/>
      <c r="CB146" s="146">
        <f t="shared" si="50"/>
        <v>46204</v>
      </c>
      <c r="CC146" s="146">
        <f t="shared" si="51"/>
        <v>46217</v>
      </c>
      <c r="CD146" s="144" t="s">
        <v>39</v>
      </c>
      <c r="CE146" s="155">
        <f>'PRINT TARIFF'!P$363</f>
        <v>0</v>
      </c>
      <c r="CF146" s="144" t="s">
        <v>1220</v>
      </c>
      <c r="CG146" s="147">
        <f t="shared" si="43"/>
        <v>0</v>
      </c>
      <c r="CJ146" s="146">
        <f t="shared" si="44"/>
        <v>46204</v>
      </c>
      <c r="CK146" s="146">
        <f t="shared" si="45"/>
        <v>46217</v>
      </c>
      <c r="CR146" s="146"/>
      <c r="CS146" s="146"/>
      <c r="HB146" s="146" t="s">
        <v>39</v>
      </c>
      <c r="HC146" s="155">
        <f>'PRINT TARIFF'!S$363</f>
        <v>0</v>
      </c>
      <c r="HD146" s="144" t="s">
        <v>1220</v>
      </c>
      <c r="HE146" s="147">
        <f t="shared" si="52"/>
        <v>0</v>
      </c>
      <c r="HG146" s="146" t="s">
        <v>2041</v>
      </c>
      <c r="HH146" s="146">
        <f t="shared" si="53"/>
        <v>46204</v>
      </c>
      <c r="HI146" s="146">
        <f t="shared" si="54"/>
        <v>46217</v>
      </c>
      <c r="IR146" s="154"/>
      <c r="IS146" s="154"/>
      <c r="NI146" s="154" t="s">
        <v>39</v>
      </c>
      <c r="NJ146" s="156">
        <f>'PRINT TARIFF'!R$363</f>
        <v>0</v>
      </c>
      <c r="NK146" s="154" t="s">
        <v>1220</v>
      </c>
      <c r="NL146" s="156">
        <f t="shared" si="46"/>
        <v>0</v>
      </c>
      <c r="NO146" s="154">
        <f t="shared" si="47"/>
        <v>46204</v>
      </c>
      <c r="NP146" s="154">
        <f t="shared" si="48"/>
        <v>46217</v>
      </c>
    </row>
    <row r="147" spans="1:380" x14ac:dyDescent="0.2">
      <c r="A147" s="144">
        <v>364</v>
      </c>
      <c r="B147" s="144" t="s">
        <v>1403</v>
      </c>
      <c r="C147" s="144" t="s">
        <v>1221</v>
      </c>
      <c r="E147" s="144" t="s">
        <v>273</v>
      </c>
      <c r="F147" s="144" t="s">
        <v>273</v>
      </c>
      <c r="G147" s="144" t="s">
        <v>291</v>
      </c>
      <c r="J147" s="144" t="s">
        <v>1219</v>
      </c>
      <c r="K147" s="144" t="s">
        <v>237</v>
      </c>
      <c r="L147" s="144" t="s">
        <v>237</v>
      </c>
      <c r="M147" s="144" t="s">
        <v>237</v>
      </c>
      <c r="N147" s="144" t="s">
        <v>1219</v>
      </c>
      <c r="O147" s="145">
        <f>'PRINT TARIFF'!N$364</f>
        <v>20</v>
      </c>
      <c r="AF147" s="144" t="s">
        <v>39</v>
      </c>
      <c r="AG147" s="155">
        <f>'PRINT TARIFF'!I$364</f>
        <v>56</v>
      </c>
      <c r="AH147" s="144" t="s">
        <v>1220</v>
      </c>
      <c r="AI147" s="144">
        <v>0</v>
      </c>
      <c r="AJ147" s="144">
        <v>0</v>
      </c>
      <c r="AK147" s="155">
        <f>'PRINT TARIFF'!K$364</f>
        <v>56</v>
      </c>
      <c r="AL147" s="144">
        <v>0</v>
      </c>
      <c r="AM147" s="144">
        <v>0</v>
      </c>
      <c r="AN147" s="146">
        <f>'PRINT TARIFF'!AF181</f>
        <v>46204</v>
      </c>
      <c r="AO147" s="146">
        <f>'PRINT TARIFF'!AG181</f>
        <v>46217</v>
      </c>
      <c r="AP147" s="146" t="s">
        <v>39</v>
      </c>
      <c r="AQ147" s="155">
        <f>'PRINT TARIFF'!U$364</f>
        <v>10</v>
      </c>
      <c r="AR147" s="144" t="s">
        <v>2263</v>
      </c>
      <c r="AS147" s="155">
        <f t="shared" si="55"/>
        <v>10</v>
      </c>
      <c r="AT147" s="146"/>
      <c r="AU147" s="146" t="s">
        <v>2262</v>
      </c>
      <c r="AV147" s="146">
        <f t="shared" si="56"/>
        <v>46204</v>
      </c>
      <c r="AW147" s="146">
        <f t="shared" si="57"/>
        <v>46217</v>
      </c>
      <c r="AX147" s="146"/>
      <c r="AY147" s="156"/>
      <c r="BA147" s="147"/>
      <c r="BC147" s="146"/>
      <c r="BD147" s="146"/>
      <c r="BE147" s="146"/>
      <c r="BF147" s="144" t="s">
        <v>39</v>
      </c>
      <c r="BG147" s="144">
        <f>'PRINT TARIFF'!$O$364</f>
        <v>0</v>
      </c>
      <c r="BH147" s="144" t="s">
        <v>1220</v>
      </c>
      <c r="BI147" s="144">
        <f t="shared" si="58"/>
        <v>0</v>
      </c>
      <c r="BJ147" s="146"/>
      <c r="BK147" s="146" t="s">
        <v>2260</v>
      </c>
      <c r="BL147" s="146">
        <f t="shared" si="59"/>
        <v>46204</v>
      </c>
      <c r="BM147" s="146">
        <f t="shared" si="60"/>
        <v>46217</v>
      </c>
      <c r="BN147" s="146" t="s">
        <v>39</v>
      </c>
      <c r="BO147" s="144">
        <f>'PRINT TARIFF'!$T$364</f>
        <v>15</v>
      </c>
      <c r="BP147" s="146" t="s">
        <v>1220</v>
      </c>
      <c r="BQ147" s="144">
        <f t="shared" si="61"/>
        <v>15</v>
      </c>
      <c r="BR147" s="146"/>
      <c r="BS147" s="146" t="s">
        <v>2258</v>
      </c>
      <c r="BT147" s="146">
        <f t="shared" si="62"/>
        <v>46204</v>
      </c>
      <c r="BU147" s="146">
        <f t="shared" si="63"/>
        <v>46217</v>
      </c>
      <c r="BV147" s="146" t="s">
        <v>39</v>
      </c>
      <c r="BW147" s="155">
        <f>'PRINT TARIFF'!Q$364</f>
        <v>20</v>
      </c>
      <c r="BX147" s="144" t="s">
        <v>1220</v>
      </c>
      <c r="BY147" s="144">
        <f t="shared" si="49"/>
        <v>20</v>
      </c>
      <c r="BZ147" s="146"/>
      <c r="CA147" s="146"/>
      <c r="CB147" s="146">
        <f t="shared" si="50"/>
        <v>46204</v>
      </c>
      <c r="CC147" s="146">
        <f t="shared" si="51"/>
        <v>46217</v>
      </c>
      <c r="CD147" s="144" t="s">
        <v>39</v>
      </c>
      <c r="CE147" s="155">
        <f>'PRINT TARIFF'!P$364</f>
        <v>0</v>
      </c>
      <c r="CF147" s="144" t="s">
        <v>1220</v>
      </c>
      <c r="CG147" s="147">
        <f t="shared" si="43"/>
        <v>0</v>
      </c>
      <c r="CJ147" s="146">
        <f t="shared" si="44"/>
        <v>46204</v>
      </c>
      <c r="CK147" s="146">
        <f t="shared" si="45"/>
        <v>46217</v>
      </c>
      <c r="CR147" s="146"/>
      <c r="CS147" s="146"/>
      <c r="HB147" s="146" t="s">
        <v>39</v>
      </c>
      <c r="HC147" s="155">
        <f>'PRINT TARIFF'!S$364</f>
        <v>0</v>
      </c>
      <c r="HD147" s="144" t="s">
        <v>1220</v>
      </c>
      <c r="HE147" s="147">
        <f t="shared" si="52"/>
        <v>0</v>
      </c>
      <c r="HG147" s="146" t="s">
        <v>2041</v>
      </c>
      <c r="HH147" s="146">
        <f t="shared" si="53"/>
        <v>46204</v>
      </c>
      <c r="HI147" s="146">
        <f t="shared" si="54"/>
        <v>46217</v>
      </c>
      <c r="IR147" s="154"/>
      <c r="IS147" s="154"/>
      <c r="NI147" s="154" t="s">
        <v>39</v>
      </c>
      <c r="NJ147" s="156">
        <f>'PRINT TARIFF'!R$364</f>
        <v>0</v>
      </c>
      <c r="NK147" s="154" t="s">
        <v>1220</v>
      </c>
      <c r="NL147" s="156">
        <f t="shared" si="46"/>
        <v>0</v>
      </c>
      <c r="NO147" s="154">
        <f t="shared" si="47"/>
        <v>46204</v>
      </c>
      <c r="NP147" s="154">
        <f t="shared" si="48"/>
        <v>46217</v>
      </c>
    </row>
    <row r="148" spans="1:380" x14ac:dyDescent="0.2">
      <c r="A148" s="144">
        <v>365</v>
      </c>
      <c r="B148" s="144" t="s">
        <v>1403</v>
      </c>
      <c r="C148" s="144" t="s">
        <v>1221</v>
      </c>
      <c r="E148" s="144" t="s">
        <v>273</v>
      </c>
      <c r="F148" s="144" t="s">
        <v>273</v>
      </c>
      <c r="J148" s="144" t="s">
        <v>1219</v>
      </c>
      <c r="K148" s="144" t="s">
        <v>238</v>
      </c>
      <c r="L148" s="144" t="s">
        <v>238</v>
      </c>
      <c r="M148" s="144" t="s">
        <v>238</v>
      </c>
      <c r="N148" s="144" t="s">
        <v>1219</v>
      </c>
      <c r="O148" s="145">
        <f>'PRINT TARIFF'!N$365</f>
        <v>25</v>
      </c>
      <c r="AF148" s="144" t="s">
        <v>39</v>
      </c>
      <c r="AG148" s="155">
        <f>'PRINT TARIFF'!I$365</f>
        <v>35</v>
      </c>
      <c r="AH148" s="144" t="s">
        <v>1220</v>
      </c>
      <c r="AI148" s="144">
        <v>0</v>
      </c>
      <c r="AJ148" s="144">
        <v>0</v>
      </c>
      <c r="AK148" s="155">
        <f>'PRINT TARIFF'!K$365</f>
        <v>35</v>
      </c>
      <c r="AL148" s="144">
        <v>0</v>
      </c>
      <c r="AM148" s="144">
        <v>0</v>
      </c>
      <c r="AN148" s="146">
        <f>'PRINT TARIFF'!AF182</f>
        <v>46204</v>
      </c>
      <c r="AO148" s="146">
        <f>'PRINT TARIFF'!AG182</f>
        <v>46217</v>
      </c>
      <c r="AP148" s="146" t="s">
        <v>39</v>
      </c>
      <c r="AQ148" s="155">
        <f>'PRINT TARIFF'!U$365</f>
        <v>0</v>
      </c>
      <c r="AR148" s="144" t="s">
        <v>2263</v>
      </c>
      <c r="AS148" s="155">
        <f t="shared" si="55"/>
        <v>0</v>
      </c>
      <c r="AT148" s="146"/>
      <c r="AU148" s="146" t="s">
        <v>2262</v>
      </c>
      <c r="AV148" s="146">
        <f t="shared" si="56"/>
        <v>46204</v>
      </c>
      <c r="AW148" s="146">
        <f t="shared" si="57"/>
        <v>46217</v>
      </c>
      <c r="AX148" s="146"/>
      <c r="AY148" s="156"/>
      <c r="BA148" s="147"/>
      <c r="BC148" s="146"/>
      <c r="BD148" s="146"/>
      <c r="BE148" s="146"/>
      <c r="BF148" s="144" t="s">
        <v>39</v>
      </c>
      <c r="BG148" s="144">
        <f>'PRINT TARIFF'!$O$365</f>
        <v>0</v>
      </c>
      <c r="BH148" s="144" t="s">
        <v>1220</v>
      </c>
      <c r="BI148" s="144">
        <f t="shared" si="58"/>
        <v>0</v>
      </c>
      <c r="BJ148" s="146"/>
      <c r="BK148" s="146" t="s">
        <v>2260</v>
      </c>
      <c r="BL148" s="146">
        <f t="shared" si="59"/>
        <v>46204</v>
      </c>
      <c r="BM148" s="146">
        <f t="shared" si="60"/>
        <v>46217</v>
      </c>
      <c r="BN148" s="146" t="s">
        <v>39</v>
      </c>
      <c r="BO148" s="144">
        <f>'PRINT TARIFF'!$T$365</f>
        <v>7</v>
      </c>
      <c r="BP148" s="146" t="s">
        <v>1220</v>
      </c>
      <c r="BQ148" s="144">
        <f t="shared" si="61"/>
        <v>7</v>
      </c>
      <c r="BR148" s="146"/>
      <c r="BS148" s="146" t="s">
        <v>2258</v>
      </c>
      <c r="BT148" s="146">
        <f t="shared" si="62"/>
        <v>46204</v>
      </c>
      <c r="BU148" s="146">
        <f t="shared" si="63"/>
        <v>46217</v>
      </c>
      <c r="BV148" s="146" t="s">
        <v>39</v>
      </c>
      <c r="BW148" s="155">
        <f>'PRINT TARIFF'!Q$365</f>
        <v>20</v>
      </c>
      <c r="BX148" s="144" t="s">
        <v>1220</v>
      </c>
      <c r="BY148" s="144">
        <f t="shared" si="49"/>
        <v>20</v>
      </c>
      <c r="BZ148" s="146"/>
      <c r="CA148" s="146"/>
      <c r="CB148" s="146">
        <f t="shared" si="50"/>
        <v>46204</v>
      </c>
      <c r="CC148" s="146">
        <f t="shared" si="51"/>
        <v>46217</v>
      </c>
      <c r="CD148" s="144" t="s">
        <v>39</v>
      </c>
      <c r="CE148" s="155">
        <f>'PRINT TARIFF'!P$365</f>
        <v>0</v>
      </c>
      <c r="CF148" s="144" t="s">
        <v>1220</v>
      </c>
      <c r="CG148" s="147">
        <f t="shared" si="43"/>
        <v>0</v>
      </c>
      <c r="CJ148" s="146">
        <f t="shared" si="44"/>
        <v>46204</v>
      </c>
      <c r="CK148" s="146">
        <f t="shared" si="45"/>
        <v>46217</v>
      </c>
      <c r="CR148" s="146"/>
      <c r="CS148" s="146"/>
      <c r="HB148" s="146" t="s">
        <v>39</v>
      </c>
      <c r="HC148" s="155">
        <f>'PRINT TARIFF'!S$365</f>
        <v>0</v>
      </c>
      <c r="HD148" s="144" t="s">
        <v>1220</v>
      </c>
      <c r="HE148" s="147">
        <f t="shared" si="52"/>
        <v>0</v>
      </c>
      <c r="HG148" s="146" t="s">
        <v>2041</v>
      </c>
      <c r="HH148" s="146">
        <f t="shared" si="53"/>
        <v>46204</v>
      </c>
      <c r="HI148" s="146">
        <f t="shared" si="54"/>
        <v>46217</v>
      </c>
      <c r="IR148" s="154"/>
      <c r="IS148" s="154"/>
      <c r="NI148" s="154" t="s">
        <v>39</v>
      </c>
      <c r="NJ148" s="156">
        <f>'PRINT TARIFF'!R$365</f>
        <v>0</v>
      </c>
      <c r="NK148" s="154" t="s">
        <v>1220</v>
      </c>
      <c r="NL148" s="156">
        <f t="shared" si="46"/>
        <v>0</v>
      </c>
      <c r="NO148" s="154">
        <f t="shared" si="47"/>
        <v>46204</v>
      </c>
      <c r="NP148" s="154">
        <f t="shared" si="48"/>
        <v>46217</v>
      </c>
    </row>
    <row r="149" spans="1:380" x14ac:dyDescent="0.2">
      <c r="A149" s="144">
        <v>366</v>
      </c>
      <c r="B149" s="144" t="s">
        <v>1403</v>
      </c>
      <c r="C149" s="144" t="s">
        <v>1221</v>
      </c>
      <c r="E149" s="144" t="s">
        <v>273</v>
      </c>
      <c r="F149" s="144" t="s">
        <v>273</v>
      </c>
      <c r="J149" s="144" t="s">
        <v>1219</v>
      </c>
      <c r="K149" s="144" t="s">
        <v>239</v>
      </c>
      <c r="L149" s="144" t="s">
        <v>239</v>
      </c>
      <c r="M149" s="144" t="s">
        <v>239</v>
      </c>
      <c r="N149" s="144" t="s">
        <v>1219</v>
      </c>
      <c r="O149" s="145">
        <f>'PRINT TARIFF'!N$366</f>
        <v>29</v>
      </c>
      <c r="AF149" s="144" t="s">
        <v>39</v>
      </c>
      <c r="AG149" s="155">
        <f>'PRINT TARIFF'!I$366</f>
        <v>35</v>
      </c>
      <c r="AH149" s="144" t="s">
        <v>1220</v>
      </c>
      <c r="AI149" s="144">
        <v>0</v>
      </c>
      <c r="AJ149" s="144">
        <v>0</v>
      </c>
      <c r="AK149" s="155">
        <f>'PRINT TARIFF'!K$366</f>
        <v>35</v>
      </c>
      <c r="AL149" s="144">
        <v>0</v>
      </c>
      <c r="AM149" s="144">
        <v>0</v>
      </c>
      <c r="AN149" s="146">
        <f>'PRINT TARIFF'!AF183</f>
        <v>46204</v>
      </c>
      <c r="AO149" s="146">
        <f>'PRINT TARIFF'!AG183</f>
        <v>46217</v>
      </c>
      <c r="AP149" s="146" t="s">
        <v>39</v>
      </c>
      <c r="AQ149" s="155">
        <f>'PRINT TARIFF'!U$366</f>
        <v>0</v>
      </c>
      <c r="AR149" s="144" t="s">
        <v>2263</v>
      </c>
      <c r="AS149" s="155">
        <f t="shared" si="55"/>
        <v>0</v>
      </c>
      <c r="AT149" s="146"/>
      <c r="AU149" s="146" t="s">
        <v>2262</v>
      </c>
      <c r="AV149" s="146">
        <f t="shared" si="56"/>
        <v>46204</v>
      </c>
      <c r="AW149" s="146">
        <f t="shared" si="57"/>
        <v>46217</v>
      </c>
      <c r="AX149" s="146"/>
      <c r="AY149" s="156"/>
      <c r="BA149" s="147"/>
      <c r="BC149" s="146"/>
      <c r="BD149" s="146"/>
      <c r="BE149" s="146"/>
      <c r="BF149" s="144" t="s">
        <v>39</v>
      </c>
      <c r="BG149" s="144">
        <f>'PRINT TARIFF'!$O$366</f>
        <v>0</v>
      </c>
      <c r="BH149" s="144" t="s">
        <v>1220</v>
      </c>
      <c r="BI149" s="144">
        <f t="shared" si="58"/>
        <v>0</v>
      </c>
      <c r="BJ149" s="146"/>
      <c r="BK149" s="146" t="s">
        <v>2260</v>
      </c>
      <c r="BL149" s="146">
        <f t="shared" si="59"/>
        <v>46204</v>
      </c>
      <c r="BM149" s="146">
        <f t="shared" si="60"/>
        <v>46217</v>
      </c>
      <c r="BN149" s="146" t="s">
        <v>39</v>
      </c>
      <c r="BO149" s="144">
        <f>'PRINT TARIFF'!$T$366</f>
        <v>7</v>
      </c>
      <c r="BP149" s="146" t="s">
        <v>1220</v>
      </c>
      <c r="BQ149" s="144">
        <f t="shared" si="61"/>
        <v>7</v>
      </c>
      <c r="BR149" s="146"/>
      <c r="BS149" s="146" t="s">
        <v>2258</v>
      </c>
      <c r="BT149" s="146">
        <f t="shared" si="62"/>
        <v>46204</v>
      </c>
      <c r="BU149" s="146">
        <f t="shared" si="63"/>
        <v>46217</v>
      </c>
      <c r="BV149" s="146" t="s">
        <v>39</v>
      </c>
      <c r="BW149" s="155">
        <f>'PRINT TARIFF'!Q$366</f>
        <v>20</v>
      </c>
      <c r="BX149" s="144" t="s">
        <v>1220</v>
      </c>
      <c r="BY149" s="144">
        <f t="shared" si="49"/>
        <v>20</v>
      </c>
      <c r="BZ149" s="146"/>
      <c r="CA149" s="146"/>
      <c r="CB149" s="146">
        <f t="shared" si="50"/>
        <v>46204</v>
      </c>
      <c r="CC149" s="146">
        <f t="shared" si="51"/>
        <v>46217</v>
      </c>
      <c r="CD149" s="144" t="s">
        <v>39</v>
      </c>
      <c r="CE149" s="155">
        <f>'PRINT TARIFF'!P$366</f>
        <v>0</v>
      </c>
      <c r="CF149" s="144" t="s">
        <v>1220</v>
      </c>
      <c r="CG149" s="147">
        <f t="shared" si="43"/>
        <v>0</v>
      </c>
      <c r="CJ149" s="146">
        <f t="shared" si="44"/>
        <v>46204</v>
      </c>
      <c r="CK149" s="146">
        <f t="shared" si="45"/>
        <v>46217</v>
      </c>
      <c r="CR149" s="146"/>
      <c r="CS149" s="146"/>
      <c r="HB149" s="146" t="s">
        <v>39</v>
      </c>
      <c r="HC149" s="155">
        <f>'PRINT TARIFF'!S$366</f>
        <v>0</v>
      </c>
      <c r="HD149" s="144" t="s">
        <v>1220</v>
      </c>
      <c r="HE149" s="147">
        <f t="shared" si="52"/>
        <v>0</v>
      </c>
      <c r="HG149" s="146" t="s">
        <v>2041</v>
      </c>
      <c r="HH149" s="146">
        <f t="shared" si="53"/>
        <v>46204</v>
      </c>
      <c r="HI149" s="146">
        <f t="shared" si="54"/>
        <v>46217</v>
      </c>
      <c r="IR149" s="154"/>
      <c r="IS149" s="154"/>
      <c r="NI149" s="154" t="s">
        <v>39</v>
      </c>
      <c r="NJ149" s="156">
        <f>'PRINT TARIFF'!R$366</f>
        <v>0</v>
      </c>
      <c r="NK149" s="154" t="s">
        <v>1220</v>
      </c>
      <c r="NL149" s="156">
        <f t="shared" si="46"/>
        <v>0</v>
      </c>
      <c r="NO149" s="154">
        <f t="shared" si="47"/>
        <v>46204</v>
      </c>
      <c r="NP149" s="154">
        <f t="shared" si="48"/>
        <v>46217</v>
      </c>
    </row>
    <row r="150" spans="1:380" x14ac:dyDescent="0.2">
      <c r="A150" s="144">
        <v>367</v>
      </c>
      <c r="B150" s="144" t="s">
        <v>1403</v>
      </c>
      <c r="C150" s="144" t="s">
        <v>1221</v>
      </c>
      <c r="D150" s="144" t="s">
        <v>274</v>
      </c>
      <c r="E150" s="144" t="s">
        <v>275</v>
      </c>
      <c r="F150" s="144" t="s">
        <v>275</v>
      </c>
      <c r="G150" s="144" t="s">
        <v>291</v>
      </c>
      <c r="J150" s="144" t="s">
        <v>1219</v>
      </c>
      <c r="K150" s="144" t="s">
        <v>235</v>
      </c>
      <c r="L150" s="144" t="s">
        <v>235</v>
      </c>
      <c r="M150" s="144" t="s">
        <v>235</v>
      </c>
      <c r="N150" s="144" t="s">
        <v>1219</v>
      </c>
      <c r="O150" s="145">
        <f>'PRINT TARIFF'!N$367</f>
        <v>35</v>
      </c>
      <c r="AF150" s="144" t="s">
        <v>39</v>
      </c>
      <c r="AG150" s="155">
        <f>'PRINT TARIFF'!I$367</f>
        <v>56</v>
      </c>
      <c r="AH150" s="144" t="s">
        <v>1220</v>
      </c>
      <c r="AI150" s="144">
        <v>0</v>
      </c>
      <c r="AJ150" s="144">
        <v>0</v>
      </c>
      <c r="AK150" s="155">
        <f>'PRINT TARIFF'!K$367</f>
        <v>56</v>
      </c>
      <c r="AL150" s="144">
        <v>0</v>
      </c>
      <c r="AM150" s="144">
        <v>0</v>
      </c>
      <c r="AN150" s="146">
        <f>'PRINT TARIFF'!AF184</f>
        <v>46204</v>
      </c>
      <c r="AO150" s="146">
        <f>'PRINT TARIFF'!AG184</f>
        <v>46217</v>
      </c>
      <c r="AP150" s="146" t="s">
        <v>39</v>
      </c>
      <c r="AQ150" s="155">
        <f>'PRINT TARIFF'!U$367</f>
        <v>10</v>
      </c>
      <c r="AR150" s="144" t="s">
        <v>2263</v>
      </c>
      <c r="AS150" s="155">
        <f t="shared" si="55"/>
        <v>10</v>
      </c>
      <c r="AT150" s="146"/>
      <c r="AU150" s="146" t="s">
        <v>2262</v>
      </c>
      <c r="AV150" s="146">
        <f t="shared" si="56"/>
        <v>46204</v>
      </c>
      <c r="AW150" s="146">
        <f t="shared" si="57"/>
        <v>46217</v>
      </c>
      <c r="AX150" s="146"/>
      <c r="AY150" s="156"/>
      <c r="BA150" s="147"/>
      <c r="BC150" s="146"/>
      <c r="BD150" s="146"/>
      <c r="BE150" s="146"/>
      <c r="BF150" s="144" t="s">
        <v>39</v>
      </c>
      <c r="BG150" s="144">
        <f>'PRINT TARIFF'!$O$367</f>
        <v>0</v>
      </c>
      <c r="BH150" s="144" t="s">
        <v>1220</v>
      </c>
      <c r="BI150" s="144">
        <f t="shared" si="58"/>
        <v>0</v>
      </c>
      <c r="BJ150" s="146"/>
      <c r="BK150" s="146" t="s">
        <v>2260</v>
      </c>
      <c r="BL150" s="146">
        <f t="shared" si="59"/>
        <v>46204</v>
      </c>
      <c r="BM150" s="146">
        <f t="shared" si="60"/>
        <v>46217</v>
      </c>
      <c r="BN150" s="146" t="s">
        <v>39</v>
      </c>
      <c r="BO150" s="144">
        <f>'PRINT TARIFF'!$T$367</f>
        <v>13</v>
      </c>
      <c r="BP150" s="146" t="s">
        <v>1220</v>
      </c>
      <c r="BQ150" s="144">
        <f t="shared" si="61"/>
        <v>13</v>
      </c>
      <c r="BR150" s="146"/>
      <c r="BS150" s="146" t="s">
        <v>2258</v>
      </c>
      <c r="BT150" s="146">
        <f t="shared" si="62"/>
        <v>46204</v>
      </c>
      <c r="BU150" s="146">
        <f t="shared" si="63"/>
        <v>46217</v>
      </c>
      <c r="BV150" s="146" t="s">
        <v>39</v>
      </c>
      <c r="BW150" s="155">
        <f>'PRINT TARIFF'!Q$367</f>
        <v>20</v>
      </c>
      <c r="BX150" s="144" t="s">
        <v>1220</v>
      </c>
      <c r="BY150" s="144">
        <f t="shared" si="49"/>
        <v>20</v>
      </c>
      <c r="BZ150" s="146"/>
      <c r="CA150" s="146"/>
      <c r="CB150" s="146">
        <f t="shared" si="50"/>
        <v>46204</v>
      </c>
      <c r="CC150" s="146">
        <f t="shared" si="51"/>
        <v>46217</v>
      </c>
      <c r="CD150" s="144" t="s">
        <v>39</v>
      </c>
      <c r="CE150" s="155">
        <f>'PRINT TARIFF'!P$367</f>
        <v>0</v>
      </c>
      <c r="CF150" s="144" t="s">
        <v>1220</v>
      </c>
      <c r="CG150" s="147">
        <f t="shared" si="43"/>
        <v>0</v>
      </c>
      <c r="CJ150" s="146">
        <f t="shared" si="44"/>
        <v>46204</v>
      </c>
      <c r="CK150" s="146">
        <f t="shared" si="45"/>
        <v>46217</v>
      </c>
      <c r="CR150" s="146"/>
      <c r="CS150" s="146"/>
      <c r="HB150" s="146" t="s">
        <v>39</v>
      </c>
      <c r="HC150" s="155">
        <f>'PRINT TARIFF'!S$367</f>
        <v>0</v>
      </c>
      <c r="HD150" s="144" t="s">
        <v>1220</v>
      </c>
      <c r="HE150" s="147">
        <f t="shared" si="52"/>
        <v>0</v>
      </c>
      <c r="HG150" s="146" t="s">
        <v>2041</v>
      </c>
      <c r="HH150" s="146">
        <f t="shared" si="53"/>
        <v>46204</v>
      </c>
      <c r="HI150" s="146">
        <f t="shared" si="54"/>
        <v>46217</v>
      </c>
      <c r="IR150" s="154"/>
      <c r="IS150" s="154"/>
      <c r="NI150" s="154" t="s">
        <v>39</v>
      </c>
      <c r="NJ150" s="156">
        <f>'PRINT TARIFF'!R$367</f>
        <v>0</v>
      </c>
      <c r="NK150" s="154" t="s">
        <v>1220</v>
      </c>
      <c r="NL150" s="156">
        <f t="shared" si="46"/>
        <v>0</v>
      </c>
      <c r="NO150" s="154">
        <f t="shared" si="47"/>
        <v>46204</v>
      </c>
      <c r="NP150" s="154">
        <f t="shared" si="48"/>
        <v>46217</v>
      </c>
    </row>
    <row r="151" spans="1:380" x14ac:dyDescent="0.2">
      <c r="A151" s="144">
        <v>368</v>
      </c>
      <c r="B151" s="144" t="s">
        <v>1403</v>
      </c>
      <c r="C151" s="144" t="s">
        <v>1221</v>
      </c>
      <c r="D151" s="144" t="s">
        <v>274</v>
      </c>
      <c r="E151" s="144" t="s">
        <v>275</v>
      </c>
      <c r="F151" s="144" t="s">
        <v>275</v>
      </c>
      <c r="G151" s="144" t="s">
        <v>291</v>
      </c>
      <c r="J151" s="144" t="s">
        <v>1219</v>
      </c>
      <c r="K151" s="144" t="s">
        <v>236</v>
      </c>
      <c r="L151" s="144" t="s">
        <v>236</v>
      </c>
      <c r="M151" s="144" t="s">
        <v>236</v>
      </c>
      <c r="N151" s="144" t="s">
        <v>1219</v>
      </c>
      <c r="O151" s="145">
        <f>'PRINT TARIFF'!N$368</f>
        <v>27</v>
      </c>
      <c r="AF151" s="144" t="s">
        <v>39</v>
      </c>
      <c r="AG151" s="155">
        <f>'PRINT TARIFF'!I$368</f>
        <v>56</v>
      </c>
      <c r="AH151" s="144" t="s">
        <v>1220</v>
      </c>
      <c r="AI151" s="144">
        <v>0</v>
      </c>
      <c r="AJ151" s="144">
        <v>0</v>
      </c>
      <c r="AK151" s="155">
        <f>'PRINT TARIFF'!K$368</f>
        <v>56</v>
      </c>
      <c r="AL151" s="144">
        <v>0</v>
      </c>
      <c r="AM151" s="144">
        <v>0</v>
      </c>
      <c r="AN151" s="146">
        <f>'PRINT TARIFF'!AF185</f>
        <v>46204</v>
      </c>
      <c r="AO151" s="146">
        <f>'PRINT TARIFF'!AG185</f>
        <v>46217</v>
      </c>
      <c r="AP151" s="146" t="s">
        <v>39</v>
      </c>
      <c r="AQ151" s="155">
        <f>'PRINT TARIFF'!U$368</f>
        <v>10</v>
      </c>
      <c r="AR151" s="144" t="s">
        <v>2263</v>
      </c>
      <c r="AS151" s="155">
        <f t="shared" si="55"/>
        <v>10</v>
      </c>
      <c r="AT151" s="146"/>
      <c r="AU151" s="146" t="s">
        <v>2262</v>
      </c>
      <c r="AV151" s="146">
        <f t="shared" si="56"/>
        <v>46204</v>
      </c>
      <c r="AW151" s="146">
        <f t="shared" si="57"/>
        <v>46217</v>
      </c>
      <c r="AX151" s="146"/>
      <c r="AY151" s="156"/>
      <c r="BA151" s="147"/>
      <c r="BC151" s="146"/>
      <c r="BD151" s="146"/>
      <c r="BE151" s="146"/>
      <c r="BF151" s="144" t="s">
        <v>39</v>
      </c>
      <c r="BG151" s="144">
        <f>'PRINT TARIFF'!$O$368</f>
        <v>0</v>
      </c>
      <c r="BH151" s="144" t="s">
        <v>1220</v>
      </c>
      <c r="BI151" s="144">
        <f t="shared" si="58"/>
        <v>0</v>
      </c>
      <c r="BJ151" s="146"/>
      <c r="BK151" s="146" t="s">
        <v>2260</v>
      </c>
      <c r="BL151" s="146">
        <f t="shared" si="59"/>
        <v>46204</v>
      </c>
      <c r="BM151" s="146">
        <f t="shared" si="60"/>
        <v>46217</v>
      </c>
      <c r="BN151" s="146" t="s">
        <v>39</v>
      </c>
      <c r="BO151" s="144">
        <f>'PRINT TARIFF'!$T$368</f>
        <v>13</v>
      </c>
      <c r="BP151" s="146" t="s">
        <v>1220</v>
      </c>
      <c r="BQ151" s="144">
        <f t="shared" si="61"/>
        <v>13</v>
      </c>
      <c r="BR151" s="146"/>
      <c r="BS151" s="146" t="s">
        <v>2258</v>
      </c>
      <c r="BT151" s="146">
        <f t="shared" si="62"/>
        <v>46204</v>
      </c>
      <c r="BU151" s="146">
        <f t="shared" si="63"/>
        <v>46217</v>
      </c>
      <c r="BV151" s="146" t="s">
        <v>39</v>
      </c>
      <c r="BW151" s="155">
        <f>'PRINT TARIFF'!Q$368</f>
        <v>20</v>
      </c>
      <c r="BX151" s="144" t="s">
        <v>1220</v>
      </c>
      <c r="BY151" s="144">
        <f t="shared" si="49"/>
        <v>20</v>
      </c>
      <c r="BZ151" s="146"/>
      <c r="CA151" s="146"/>
      <c r="CB151" s="146">
        <f t="shared" si="50"/>
        <v>46204</v>
      </c>
      <c r="CC151" s="146">
        <f t="shared" si="51"/>
        <v>46217</v>
      </c>
      <c r="CD151" s="144" t="s">
        <v>39</v>
      </c>
      <c r="CE151" s="155">
        <f>'PRINT TARIFF'!P$368</f>
        <v>0</v>
      </c>
      <c r="CF151" s="144" t="s">
        <v>1220</v>
      </c>
      <c r="CG151" s="147">
        <f t="shared" si="43"/>
        <v>0</v>
      </c>
      <c r="CJ151" s="146">
        <f t="shared" si="44"/>
        <v>46204</v>
      </c>
      <c r="CK151" s="146">
        <f t="shared" si="45"/>
        <v>46217</v>
      </c>
      <c r="CR151" s="146"/>
      <c r="CS151" s="146"/>
      <c r="HB151" s="146" t="s">
        <v>39</v>
      </c>
      <c r="HC151" s="155">
        <f>'PRINT TARIFF'!S$368</f>
        <v>0</v>
      </c>
      <c r="HD151" s="144" t="s">
        <v>1220</v>
      </c>
      <c r="HE151" s="147">
        <f t="shared" si="52"/>
        <v>0</v>
      </c>
      <c r="HG151" s="146" t="s">
        <v>2041</v>
      </c>
      <c r="HH151" s="146">
        <f t="shared" si="53"/>
        <v>46204</v>
      </c>
      <c r="HI151" s="146">
        <f t="shared" si="54"/>
        <v>46217</v>
      </c>
      <c r="IR151" s="154"/>
      <c r="IS151" s="154"/>
      <c r="NI151" s="154" t="s">
        <v>39</v>
      </c>
      <c r="NJ151" s="156">
        <f>'PRINT TARIFF'!R$368</f>
        <v>0</v>
      </c>
      <c r="NK151" s="154" t="s">
        <v>1220</v>
      </c>
      <c r="NL151" s="156">
        <f t="shared" si="46"/>
        <v>0</v>
      </c>
      <c r="NO151" s="154">
        <f t="shared" si="47"/>
        <v>46204</v>
      </c>
      <c r="NP151" s="154">
        <f t="shared" si="48"/>
        <v>46217</v>
      </c>
    </row>
    <row r="152" spans="1:380" x14ac:dyDescent="0.2">
      <c r="A152" s="144">
        <v>369</v>
      </c>
      <c r="B152" s="144" t="s">
        <v>1403</v>
      </c>
      <c r="C152" s="144" t="s">
        <v>1221</v>
      </c>
      <c r="D152" s="144" t="s">
        <v>274</v>
      </c>
      <c r="E152" s="144" t="s">
        <v>275</v>
      </c>
      <c r="F152" s="144" t="s">
        <v>275</v>
      </c>
      <c r="G152" s="144" t="s">
        <v>291</v>
      </c>
      <c r="J152" s="144" t="s">
        <v>1219</v>
      </c>
      <c r="K152" s="144" t="s">
        <v>237</v>
      </c>
      <c r="L152" s="144" t="s">
        <v>237</v>
      </c>
      <c r="M152" s="144" t="s">
        <v>237</v>
      </c>
      <c r="N152" s="144" t="s">
        <v>1219</v>
      </c>
      <c r="O152" s="145">
        <f>'PRINT TARIFF'!N$369</f>
        <v>24</v>
      </c>
      <c r="AF152" s="144" t="s">
        <v>39</v>
      </c>
      <c r="AG152" s="155">
        <f>'PRINT TARIFF'!I$369</f>
        <v>56</v>
      </c>
      <c r="AH152" s="144" t="s">
        <v>1220</v>
      </c>
      <c r="AI152" s="144">
        <v>0</v>
      </c>
      <c r="AJ152" s="144">
        <v>0</v>
      </c>
      <c r="AK152" s="155">
        <f>'PRINT TARIFF'!K$369</f>
        <v>56</v>
      </c>
      <c r="AL152" s="144">
        <v>0</v>
      </c>
      <c r="AM152" s="144">
        <v>0</v>
      </c>
      <c r="AN152" s="146">
        <f>'PRINT TARIFF'!AF186</f>
        <v>46204</v>
      </c>
      <c r="AO152" s="146">
        <f>'PRINT TARIFF'!AG186</f>
        <v>46217</v>
      </c>
      <c r="AP152" s="146" t="s">
        <v>39</v>
      </c>
      <c r="AQ152" s="155">
        <f>'PRINT TARIFF'!U$369</f>
        <v>10</v>
      </c>
      <c r="AR152" s="144" t="s">
        <v>2263</v>
      </c>
      <c r="AS152" s="155">
        <f t="shared" si="55"/>
        <v>10</v>
      </c>
      <c r="AT152" s="146"/>
      <c r="AU152" s="146" t="s">
        <v>2262</v>
      </c>
      <c r="AV152" s="146">
        <f t="shared" si="56"/>
        <v>46204</v>
      </c>
      <c r="AW152" s="146">
        <f t="shared" si="57"/>
        <v>46217</v>
      </c>
      <c r="AX152" s="146"/>
      <c r="AY152" s="156"/>
      <c r="BA152" s="147"/>
      <c r="BC152" s="146"/>
      <c r="BD152" s="146"/>
      <c r="BE152" s="146"/>
      <c r="BF152" s="144" t="s">
        <v>39</v>
      </c>
      <c r="BG152" s="144">
        <f>'PRINT TARIFF'!$O$369</f>
        <v>0</v>
      </c>
      <c r="BH152" s="144" t="s">
        <v>1220</v>
      </c>
      <c r="BI152" s="144">
        <f t="shared" si="58"/>
        <v>0</v>
      </c>
      <c r="BJ152" s="146"/>
      <c r="BK152" s="146" t="s">
        <v>2260</v>
      </c>
      <c r="BL152" s="146">
        <f t="shared" si="59"/>
        <v>46204</v>
      </c>
      <c r="BM152" s="146">
        <f t="shared" si="60"/>
        <v>46217</v>
      </c>
      <c r="BN152" s="146" t="s">
        <v>39</v>
      </c>
      <c r="BO152" s="144">
        <f>'PRINT TARIFF'!$T$369</f>
        <v>13</v>
      </c>
      <c r="BP152" s="146" t="s">
        <v>1220</v>
      </c>
      <c r="BQ152" s="144">
        <f t="shared" si="61"/>
        <v>13</v>
      </c>
      <c r="BR152" s="146"/>
      <c r="BS152" s="146" t="s">
        <v>2258</v>
      </c>
      <c r="BT152" s="146">
        <f t="shared" si="62"/>
        <v>46204</v>
      </c>
      <c r="BU152" s="146">
        <f t="shared" si="63"/>
        <v>46217</v>
      </c>
      <c r="BV152" s="146" t="s">
        <v>39</v>
      </c>
      <c r="BW152" s="155">
        <f>'PRINT TARIFF'!Q$369</f>
        <v>20</v>
      </c>
      <c r="BX152" s="144" t="s">
        <v>1220</v>
      </c>
      <c r="BY152" s="144">
        <f t="shared" si="49"/>
        <v>20</v>
      </c>
      <c r="BZ152" s="146"/>
      <c r="CA152" s="146"/>
      <c r="CB152" s="146">
        <f t="shared" si="50"/>
        <v>46204</v>
      </c>
      <c r="CC152" s="146">
        <f t="shared" si="51"/>
        <v>46217</v>
      </c>
      <c r="CD152" s="144" t="s">
        <v>39</v>
      </c>
      <c r="CE152" s="155">
        <f>'PRINT TARIFF'!P$369</f>
        <v>0</v>
      </c>
      <c r="CF152" s="144" t="s">
        <v>1220</v>
      </c>
      <c r="CG152" s="147">
        <f t="shared" si="43"/>
        <v>0</v>
      </c>
      <c r="CJ152" s="146">
        <f t="shared" si="44"/>
        <v>46204</v>
      </c>
      <c r="CK152" s="146">
        <f t="shared" si="45"/>
        <v>46217</v>
      </c>
      <c r="CR152" s="146"/>
      <c r="CS152" s="146"/>
      <c r="HB152" s="146" t="s">
        <v>39</v>
      </c>
      <c r="HC152" s="155">
        <f>'PRINT TARIFF'!S$369</f>
        <v>0</v>
      </c>
      <c r="HD152" s="144" t="s">
        <v>1220</v>
      </c>
      <c r="HE152" s="147">
        <f t="shared" si="52"/>
        <v>0</v>
      </c>
      <c r="HG152" s="146" t="s">
        <v>2041</v>
      </c>
      <c r="HH152" s="146">
        <f t="shared" si="53"/>
        <v>46204</v>
      </c>
      <c r="HI152" s="146">
        <f t="shared" si="54"/>
        <v>46217</v>
      </c>
      <c r="IR152" s="154"/>
      <c r="IS152" s="154"/>
      <c r="NI152" s="154" t="s">
        <v>39</v>
      </c>
      <c r="NJ152" s="156">
        <f>'PRINT TARIFF'!R$369</f>
        <v>0</v>
      </c>
      <c r="NK152" s="154" t="s">
        <v>1220</v>
      </c>
      <c r="NL152" s="156">
        <f t="shared" si="46"/>
        <v>0</v>
      </c>
      <c r="NO152" s="154">
        <f t="shared" si="47"/>
        <v>46204</v>
      </c>
      <c r="NP152" s="154">
        <f t="shared" si="48"/>
        <v>46217</v>
      </c>
    </row>
    <row r="153" spans="1:380" x14ac:dyDescent="0.2">
      <c r="A153" s="144">
        <v>370</v>
      </c>
      <c r="B153" s="144" t="s">
        <v>1403</v>
      </c>
      <c r="C153" s="144" t="s">
        <v>1221</v>
      </c>
      <c r="D153" s="144" t="s">
        <v>274</v>
      </c>
      <c r="E153" s="144" t="s">
        <v>275</v>
      </c>
      <c r="F153" s="144" t="s">
        <v>275</v>
      </c>
      <c r="J153" s="144" t="s">
        <v>1219</v>
      </c>
      <c r="K153" s="144" t="s">
        <v>238</v>
      </c>
      <c r="L153" s="144" t="s">
        <v>238</v>
      </c>
      <c r="M153" s="144" t="s">
        <v>238</v>
      </c>
      <c r="N153" s="144" t="s">
        <v>1219</v>
      </c>
      <c r="O153" s="145">
        <f>'PRINT TARIFF'!N$370</f>
        <v>27</v>
      </c>
      <c r="AF153" s="144" t="s">
        <v>39</v>
      </c>
      <c r="AG153" s="155">
        <f>'PRINT TARIFF'!I$370</f>
        <v>35</v>
      </c>
      <c r="AH153" s="144" t="s">
        <v>1220</v>
      </c>
      <c r="AI153" s="144">
        <v>0</v>
      </c>
      <c r="AJ153" s="144">
        <v>0</v>
      </c>
      <c r="AK153" s="155">
        <f>'PRINT TARIFF'!K$370</f>
        <v>35</v>
      </c>
      <c r="AL153" s="144">
        <v>0</v>
      </c>
      <c r="AM153" s="144">
        <v>0</v>
      </c>
      <c r="AN153" s="146">
        <f>'PRINT TARIFF'!AF187</f>
        <v>46204</v>
      </c>
      <c r="AO153" s="146">
        <f>'PRINT TARIFF'!AG187</f>
        <v>46217</v>
      </c>
      <c r="AP153" s="146" t="s">
        <v>39</v>
      </c>
      <c r="AQ153" s="155">
        <f>'PRINT TARIFF'!U$370</f>
        <v>0</v>
      </c>
      <c r="AR153" s="144" t="s">
        <v>2263</v>
      </c>
      <c r="AS153" s="155">
        <f t="shared" si="55"/>
        <v>0</v>
      </c>
      <c r="AT153" s="146"/>
      <c r="AU153" s="146" t="s">
        <v>2262</v>
      </c>
      <c r="AV153" s="146">
        <f t="shared" si="56"/>
        <v>46204</v>
      </c>
      <c r="AW153" s="146">
        <f t="shared" si="57"/>
        <v>46217</v>
      </c>
      <c r="AX153" s="146"/>
      <c r="AY153" s="156"/>
      <c r="BA153" s="147"/>
      <c r="BC153" s="146"/>
      <c r="BD153" s="146"/>
      <c r="BE153" s="146"/>
      <c r="BF153" s="144" t="s">
        <v>39</v>
      </c>
      <c r="BG153" s="144">
        <f>'PRINT TARIFF'!$O$370</f>
        <v>0</v>
      </c>
      <c r="BH153" s="144" t="s">
        <v>1220</v>
      </c>
      <c r="BI153" s="144">
        <f t="shared" si="58"/>
        <v>0</v>
      </c>
      <c r="BJ153" s="146"/>
      <c r="BK153" s="146" t="s">
        <v>2260</v>
      </c>
      <c r="BL153" s="146">
        <f t="shared" si="59"/>
        <v>46204</v>
      </c>
      <c r="BM153" s="146">
        <f t="shared" si="60"/>
        <v>46217</v>
      </c>
      <c r="BN153" s="146" t="s">
        <v>39</v>
      </c>
      <c r="BO153" s="144">
        <f>'PRINT TARIFF'!$T$370</f>
        <v>7</v>
      </c>
      <c r="BP153" s="146" t="s">
        <v>1220</v>
      </c>
      <c r="BQ153" s="144">
        <f t="shared" si="61"/>
        <v>7</v>
      </c>
      <c r="BR153" s="146"/>
      <c r="BS153" s="146" t="s">
        <v>2258</v>
      </c>
      <c r="BT153" s="146">
        <f t="shared" si="62"/>
        <v>46204</v>
      </c>
      <c r="BU153" s="146">
        <f t="shared" si="63"/>
        <v>46217</v>
      </c>
      <c r="BV153" s="146" t="s">
        <v>39</v>
      </c>
      <c r="BW153" s="155">
        <f>'PRINT TARIFF'!Q$370</f>
        <v>20</v>
      </c>
      <c r="BX153" s="144" t="s">
        <v>1220</v>
      </c>
      <c r="BY153" s="144">
        <f t="shared" si="49"/>
        <v>20</v>
      </c>
      <c r="BZ153" s="146"/>
      <c r="CA153" s="146"/>
      <c r="CB153" s="146">
        <f t="shared" si="50"/>
        <v>46204</v>
      </c>
      <c r="CC153" s="146">
        <f t="shared" si="51"/>
        <v>46217</v>
      </c>
      <c r="CD153" s="144" t="s">
        <v>39</v>
      </c>
      <c r="CE153" s="155">
        <f>'PRINT TARIFF'!P$370</f>
        <v>0</v>
      </c>
      <c r="CF153" s="144" t="s">
        <v>1220</v>
      </c>
      <c r="CG153" s="147">
        <f t="shared" si="43"/>
        <v>0</v>
      </c>
      <c r="CJ153" s="146">
        <f t="shared" si="44"/>
        <v>46204</v>
      </c>
      <c r="CK153" s="146">
        <f t="shared" si="45"/>
        <v>46217</v>
      </c>
      <c r="CR153" s="146"/>
      <c r="CS153" s="146"/>
      <c r="HB153" s="146" t="s">
        <v>39</v>
      </c>
      <c r="HC153" s="155">
        <f>'PRINT TARIFF'!S$370</f>
        <v>0</v>
      </c>
      <c r="HD153" s="144" t="s">
        <v>1220</v>
      </c>
      <c r="HE153" s="147">
        <f t="shared" si="52"/>
        <v>0</v>
      </c>
      <c r="HG153" s="146" t="s">
        <v>2041</v>
      </c>
      <c r="HH153" s="146">
        <f t="shared" si="53"/>
        <v>46204</v>
      </c>
      <c r="HI153" s="146">
        <f t="shared" si="54"/>
        <v>46217</v>
      </c>
      <c r="IR153" s="154"/>
      <c r="IS153" s="154"/>
      <c r="NI153" s="154" t="s">
        <v>39</v>
      </c>
      <c r="NJ153" s="156">
        <f>'PRINT TARIFF'!R$370</f>
        <v>0</v>
      </c>
      <c r="NK153" s="154" t="s">
        <v>1220</v>
      </c>
      <c r="NL153" s="156">
        <f t="shared" si="46"/>
        <v>0</v>
      </c>
      <c r="NO153" s="154">
        <f t="shared" si="47"/>
        <v>46204</v>
      </c>
      <c r="NP153" s="154">
        <f t="shared" si="48"/>
        <v>46217</v>
      </c>
    </row>
    <row r="154" spans="1:380" x14ac:dyDescent="0.2">
      <c r="A154" s="144">
        <v>371</v>
      </c>
      <c r="B154" s="144" t="s">
        <v>1403</v>
      </c>
      <c r="C154" s="144" t="s">
        <v>1221</v>
      </c>
      <c r="D154" s="144" t="s">
        <v>274</v>
      </c>
      <c r="E154" s="144" t="s">
        <v>275</v>
      </c>
      <c r="F154" s="144" t="s">
        <v>275</v>
      </c>
      <c r="J154" s="144" t="s">
        <v>1219</v>
      </c>
      <c r="K154" s="144" t="s">
        <v>239</v>
      </c>
      <c r="L154" s="144" t="s">
        <v>239</v>
      </c>
      <c r="M154" s="144" t="s">
        <v>239</v>
      </c>
      <c r="N154" s="144" t="s">
        <v>1219</v>
      </c>
      <c r="O154" s="145">
        <f>'PRINT TARIFF'!N$371</f>
        <v>31</v>
      </c>
      <c r="AF154" s="144" t="s">
        <v>39</v>
      </c>
      <c r="AG154" s="155">
        <f>'PRINT TARIFF'!I$371</f>
        <v>35</v>
      </c>
      <c r="AH154" s="144" t="s">
        <v>1220</v>
      </c>
      <c r="AI154" s="144">
        <v>0</v>
      </c>
      <c r="AJ154" s="144">
        <v>0</v>
      </c>
      <c r="AK154" s="155">
        <f>'PRINT TARIFF'!K$371</f>
        <v>35</v>
      </c>
      <c r="AL154" s="144">
        <v>0</v>
      </c>
      <c r="AM154" s="144">
        <v>0</v>
      </c>
      <c r="AN154" s="146">
        <f>'PRINT TARIFF'!AF188</f>
        <v>46204</v>
      </c>
      <c r="AO154" s="146">
        <f>'PRINT TARIFF'!AG188</f>
        <v>46217</v>
      </c>
      <c r="AP154" s="146" t="s">
        <v>39</v>
      </c>
      <c r="AQ154" s="155">
        <f>'PRINT TARIFF'!U$371</f>
        <v>0</v>
      </c>
      <c r="AR154" s="144" t="s">
        <v>2263</v>
      </c>
      <c r="AS154" s="155">
        <f t="shared" si="55"/>
        <v>0</v>
      </c>
      <c r="AT154" s="146"/>
      <c r="AU154" s="146" t="s">
        <v>2262</v>
      </c>
      <c r="AV154" s="146">
        <f t="shared" si="56"/>
        <v>46204</v>
      </c>
      <c r="AW154" s="146">
        <f t="shared" si="57"/>
        <v>46217</v>
      </c>
      <c r="AX154" s="146"/>
      <c r="AY154" s="156"/>
      <c r="BA154" s="147"/>
      <c r="BC154" s="146"/>
      <c r="BD154" s="146"/>
      <c r="BE154" s="146"/>
      <c r="BF154" s="144" t="s">
        <v>39</v>
      </c>
      <c r="BG154" s="144">
        <f>'PRINT TARIFF'!$O$371</f>
        <v>0</v>
      </c>
      <c r="BH154" s="144" t="s">
        <v>1220</v>
      </c>
      <c r="BI154" s="144">
        <f t="shared" si="58"/>
        <v>0</v>
      </c>
      <c r="BJ154" s="146"/>
      <c r="BK154" s="146" t="s">
        <v>2260</v>
      </c>
      <c r="BL154" s="146">
        <f t="shared" si="59"/>
        <v>46204</v>
      </c>
      <c r="BM154" s="146">
        <f t="shared" si="60"/>
        <v>46217</v>
      </c>
      <c r="BN154" s="146" t="s">
        <v>39</v>
      </c>
      <c r="BO154" s="144">
        <f>'PRINT TARIFF'!$T$371</f>
        <v>7</v>
      </c>
      <c r="BP154" s="146" t="s">
        <v>1220</v>
      </c>
      <c r="BQ154" s="144">
        <f t="shared" si="61"/>
        <v>7</v>
      </c>
      <c r="BR154" s="146"/>
      <c r="BS154" s="146" t="s">
        <v>2258</v>
      </c>
      <c r="BT154" s="146">
        <f t="shared" si="62"/>
        <v>46204</v>
      </c>
      <c r="BU154" s="146">
        <f t="shared" si="63"/>
        <v>46217</v>
      </c>
      <c r="BV154" s="146" t="s">
        <v>39</v>
      </c>
      <c r="BW154" s="155">
        <f>'PRINT TARIFF'!Q$371</f>
        <v>20</v>
      </c>
      <c r="BX154" s="144" t="s">
        <v>1220</v>
      </c>
      <c r="BY154" s="144">
        <f t="shared" si="49"/>
        <v>20</v>
      </c>
      <c r="BZ154" s="146"/>
      <c r="CA154" s="146"/>
      <c r="CB154" s="146">
        <f t="shared" si="50"/>
        <v>46204</v>
      </c>
      <c r="CC154" s="146">
        <f t="shared" si="51"/>
        <v>46217</v>
      </c>
      <c r="CD154" s="144" t="s">
        <v>39</v>
      </c>
      <c r="CE154" s="155">
        <f>'PRINT TARIFF'!P$371</f>
        <v>0</v>
      </c>
      <c r="CF154" s="144" t="s">
        <v>1220</v>
      </c>
      <c r="CG154" s="147">
        <f t="shared" si="43"/>
        <v>0</v>
      </c>
      <c r="CJ154" s="146">
        <f t="shared" si="44"/>
        <v>46204</v>
      </c>
      <c r="CK154" s="146">
        <f t="shared" si="45"/>
        <v>46217</v>
      </c>
      <c r="CR154" s="146"/>
      <c r="CS154" s="146"/>
      <c r="HB154" s="146" t="s">
        <v>39</v>
      </c>
      <c r="HC154" s="155">
        <f>'PRINT TARIFF'!S$371</f>
        <v>0</v>
      </c>
      <c r="HD154" s="144" t="s">
        <v>1220</v>
      </c>
      <c r="HE154" s="147">
        <f t="shared" si="52"/>
        <v>0</v>
      </c>
      <c r="HG154" s="146" t="s">
        <v>2041</v>
      </c>
      <c r="HH154" s="146">
        <f t="shared" si="53"/>
        <v>46204</v>
      </c>
      <c r="HI154" s="146">
        <f t="shared" si="54"/>
        <v>46217</v>
      </c>
      <c r="IR154" s="154"/>
      <c r="IS154" s="154"/>
      <c r="NI154" s="154" t="s">
        <v>39</v>
      </c>
      <c r="NJ154" s="156">
        <f>'PRINT TARIFF'!R$371</f>
        <v>0</v>
      </c>
      <c r="NK154" s="154" t="s">
        <v>1220</v>
      </c>
      <c r="NL154" s="156">
        <f t="shared" si="46"/>
        <v>0</v>
      </c>
      <c r="NO154" s="154">
        <f t="shared" si="47"/>
        <v>46204</v>
      </c>
      <c r="NP154" s="154">
        <f t="shared" si="48"/>
        <v>46217</v>
      </c>
    </row>
    <row r="155" spans="1:380" x14ac:dyDescent="0.2">
      <c r="A155" s="144">
        <v>349</v>
      </c>
      <c r="B155" s="144" t="s">
        <v>1403</v>
      </c>
      <c r="C155" s="144" t="s">
        <v>1221</v>
      </c>
      <c r="E155" s="144" t="s">
        <v>271</v>
      </c>
      <c r="F155" s="144" t="s">
        <v>271</v>
      </c>
      <c r="G155" s="144" t="s">
        <v>291</v>
      </c>
      <c r="J155" s="144" t="s">
        <v>1219</v>
      </c>
      <c r="K155" s="144" t="s">
        <v>235</v>
      </c>
      <c r="L155" s="144" t="s">
        <v>235</v>
      </c>
      <c r="M155" s="144" t="s">
        <v>235</v>
      </c>
      <c r="N155" s="144" t="s">
        <v>1219</v>
      </c>
      <c r="O155" s="145">
        <f>'PRINT TARIFF'!N$349</f>
        <v>32</v>
      </c>
      <c r="AF155" s="144" t="s">
        <v>39</v>
      </c>
      <c r="AG155" s="155">
        <f>'PRINT TARIFF'!I$349</f>
        <v>56</v>
      </c>
      <c r="AH155" s="144" t="s">
        <v>1220</v>
      </c>
      <c r="AI155" s="144">
        <v>0</v>
      </c>
      <c r="AJ155" s="144">
        <v>0</v>
      </c>
      <c r="AK155" s="155">
        <f>'PRINT TARIFF'!K$349</f>
        <v>56</v>
      </c>
      <c r="AL155" s="144">
        <v>0</v>
      </c>
      <c r="AM155" s="144">
        <v>0</v>
      </c>
      <c r="AN155" s="146">
        <f>'PRINT TARIFF'!AF189</f>
        <v>46204</v>
      </c>
      <c r="AO155" s="146">
        <f>'PRINT TARIFF'!AG189</f>
        <v>46217</v>
      </c>
      <c r="AP155" s="146" t="s">
        <v>39</v>
      </c>
      <c r="AQ155" s="155">
        <f>'PRINT TARIFF'!U$349</f>
        <v>10</v>
      </c>
      <c r="AR155" s="144" t="s">
        <v>2263</v>
      </c>
      <c r="AS155" s="155">
        <f t="shared" si="55"/>
        <v>10</v>
      </c>
      <c r="AT155" s="146"/>
      <c r="AU155" s="146" t="s">
        <v>2262</v>
      </c>
      <c r="AV155" s="146">
        <f t="shared" si="56"/>
        <v>46204</v>
      </c>
      <c r="AW155" s="146">
        <f t="shared" si="57"/>
        <v>46217</v>
      </c>
      <c r="AX155" s="146"/>
      <c r="AY155" s="156"/>
      <c r="BA155" s="147"/>
      <c r="BC155" s="146"/>
      <c r="BD155" s="146"/>
      <c r="BE155" s="146"/>
      <c r="BF155" s="144" t="s">
        <v>39</v>
      </c>
      <c r="BG155" s="144">
        <f>'PRINT TARIFF'!$O$349</f>
        <v>0</v>
      </c>
      <c r="BH155" s="144" t="s">
        <v>1220</v>
      </c>
      <c r="BI155" s="144">
        <f t="shared" si="58"/>
        <v>0</v>
      </c>
      <c r="BJ155" s="146"/>
      <c r="BK155" s="146" t="s">
        <v>2260</v>
      </c>
      <c r="BL155" s="146">
        <f t="shared" si="59"/>
        <v>46204</v>
      </c>
      <c r="BM155" s="146">
        <f t="shared" si="60"/>
        <v>46217</v>
      </c>
      <c r="BN155" s="146" t="s">
        <v>39</v>
      </c>
      <c r="BO155" s="144">
        <f>'PRINT TARIFF'!$T349</f>
        <v>15</v>
      </c>
      <c r="BP155" s="146" t="s">
        <v>1220</v>
      </c>
      <c r="BQ155" s="144">
        <f t="shared" si="61"/>
        <v>15</v>
      </c>
      <c r="BR155" s="146"/>
      <c r="BS155" s="146" t="s">
        <v>2258</v>
      </c>
      <c r="BT155" s="146">
        <f t="shared" si="62"/>
        <v>46204</v>
      </c>
      <c r="BU155" s="146">
        <f t="shared" si="63"/>
        <v>46217</v>
      </c>
      <c r="BV155" s="146" t="s">
        <v>39</v>
      </c>
      <c r="BW155" s="155">
        <f>'PRINT TARIFF'!$Q$349</f>
        <v>20</v>
      </c>
      <c r="BX155" s="144" t="s">
        <v>1220</v>
      </c>
      <c r="BY155" s="144">
        <f t="shared" si="49"/>
        <v>20</v>
      </c>
      <c r="BZ155" s="146"/>
      <c r="CA155" s="146"/>
      <c r="CB155" s="146">
        <f t="shared" si="50"/>
        <v>46204</v>
      </c>
      <c r="CC155" s="146">
        <f t="shared" si="51"/>
        <v>46217</v>
      </c>
      <c r="CD155" s="144" t="s">
        <v>39</v>
      </c>
      <c r="CE155" s="155">
        <f>'PRINT TARIFF'!P$349</f>
        <v>0</v>
      </c>
      <c r="CF155" s="144" t="s">
        <v>1220</v>
      </c>
      <c r="CG155" s="147">
        <f t="shared" si="43"/>
        <v>0</v>
      </c>
      <c r="CJ155" s="146">
        <f t="shared" si="44"/>
        <v>46204</v>
      </c>
      <c r="CK155" s="146">
        <f t="shared" si="45"/>
        <v>46217</v>
      </c>
      <c r="CR155" s="146"/>
      <c r="CS155" s="146"/>
      <c r="HB155" s="146" t="s">
        <v>39</v>
      </c>
      <c r="HC155" s="155">
        <f>'PRINT TARIFF'!S$349</f>
        <v>0</v>
      </c>
      <c r="HD155" s="144" t="s">
        <v>1220</v>
      </c>
      <c r="HE155" s="147">
        <f t="shared" si="52"/>
        <v>0</v>
      </c>
      <c r="HG155" s="146" t="s">
        <v>2041</v>
      </c>
      <c r="HH155" s="146">
        <f t="shared" si="53"/>
        <v>46204</v>
      </c>
      <c r="HI155" s="146">
        <f t="shared" si="54"/>
        <v>46217</v>
      </c>
      <c r="IR155" s="154"/>
      <c r="IS155" s="154"/>
      <c r="NI155" s="154" t="s">
        <v>39</v>
      </c>
      <c r="NJ155" s="156">
        <f>'PRINT TARIFF'!R$349</f>
        <v>0</v>
      </c>
      <c r="NK155" s="154" t="s">
        <v>1220</v>
      </c>
      <c r="NL155" s="156">
        <f t="shared" si="46"/>
        <v>0</v>
      </c>
      <c r="NO155" s="154">
        <f t="shared" si="47"/>
        <v>46204</v>
      </c>
      <c r="NP155" s="154">
        <f t="shared" si="48"/>
        <v>46217</v>
      </c>
    </row>
    <row r="156" spans="1:380" x14ac:dyDescent="0.2">
      <c r="A156" s="144">
        <v>350</v>
      </c>
      <c r="B156" s="144" t="s">
        <v>1403</v>
      </c>
      <c r="C156" s="144" t="s">
        <v>1221</v>
      </c>
      <c r="E156" s="144" t="s">
        <v>271</v>
      </c>
      <c r="F156" s="144" t="s">
        <v>271</v>
      </c>
      <c r="G156" s="144" t="s">
        <v>291</v>
      </c>
      <c r="J156" s="144" t="s">
        <v>1219</v>
      </c>
      <c r="K156" s="144" t="s">
        <v>236</v>
      </c>
      <c r="L156" s="144" t="s">
        <v>236</v>
      </c>
      <c r="M156" s="144" t="s">
        <v>236</v>
      </c>
      <c r="N156" s="144" t="s">
        <v>1219</v>
      </c>
      <c r="O156" s="145">
        <f>'PRINT TARIFF'!N$350</f>
        <v>26</v>
      </c>
      <c r="AF156" s="144" t="s">
        <v>39</v>
      </c>
      <c r="AG156" s="155">
        <f>'PRINT TARIFF'!I$350</f>
        <v>56</v>
      </c>
      <c r="AH156" s="144" t="s">
        <v>1220</v>
      </c>
      <c r="AI156" s="144">
        <v>0</v>
      </c>
      <c r="AJ156" s="144">
        <v>0</v>
      </c>
      <c r="AK156" s="155">
        <f>'PRINT TARIFF'!K$350</f>
        <v>56</v>
      </c>
      <c r="AL156" s="144">
        <v>0</v>
      </c>
      <c r="AM156" s="144">
        <v>0</v>
      </c>
      <c r="AN156" s="146">
        <f>'PRINT TARIFF'!AF190</f>
        <v>46204</v>
      </c>
      <c r="AO156" s="146">
        <f>'PRINT TARIFF'!AG190</f>
        <v>46217</v>
      </c>
      <c r="AP156" s="146" t="s">
        <v>39</v>
      </c>
      <c r="AQ156" s="155">
        <f>'PRINT TARIFF'!U$350</f>
        <v>10</v>
      </c>
      <c r="AR156" s="144" t="s">
        <v>2263</v>
      </c>
      <c r="AS156" s="155">
        <f t="shared" si="55"/>
        <v>10</v>
      </c>
      <c r="AT156" s="146"/>
      <c r="AU156" s="146" t="s">
        <v>2262</v>
      </c>
      <c r="AV156" s="146">
        <f t="shared" si="56"/>
        <v>46204</v>
      </c>
      <c r="AW156" s="146">
        <f t="shared" si="57"/>
        <v>46217</v>
      </c>
      <c r="AX156" s="146"/>
      <c r="AY156" s="156"/>
      <c r="BA156" s="147"/>
      <c r="BC156" s="146"/>
      <c r="BD156" s="146"/>
      <c r="BE156" s="146"/>
      <c r="BF156" s="144" t="s">
        <v>39</v>
      </c>
      <c r="BG156" s="144">
        <f>'PRINT TARIFF'!$O$350</f>
        <v>0</v>
      </c>
      <c r="BH156" s="144" t="s">
        <v>1220</v>
      </c>
      <c r="BI156" s="144">
        <f t="shared" si="58"/>
        <v>0</v>
      </c>
      <c r="BJ156" s="146"/>
      <c r="BK156" s="146" t="s">
        <v>2260</v>
      </c>
      <c r="BL156" s="146">
        <f t="shared" si="59"/>
        <v>46204</v>
      </c>
      <c r="BM156" s="146">
        <f t="shared" si="60"/>
        <v>46217</v>
      </c>
      <c r="BN156" s="146" t="s">
        <v>39</v>
      </c>
      <c r="BO156" s="144">
        <f>'PRINT TARIFF'!$T$350</f>
        <v>15</v>
      </c>
      <c r="BP156" s="146" t="s">
        <v>1220</v>
      </c>
      <c r="BQ156" s="144">
        <f t="shared" si="61"/>
        <v>15</v>
      </c>
      <c r="BR156" s="146"/>
      <c r="BS156" s="146" t="s">
        <v>2258</v>
      </c>
      <c r="BT156" s="146">
        <f t="shared" si="62"/>
        <v>46204</v>
      </c>
      <c r="BU156" s="146">
        <f t="shared" si="63"/>
        <v>46217</v>
      </c>
      <c r="BV156" s="146" t="s">
        <v>39</v>
      </c>
      <c r="BW156" s="155">
        <f>'PRINT TARIFF'!Q$350</f>
        <v>20</v>
      </c>
      <c r="BX156" s="144" t="s">
        <v>1220</v>
      </c>
      <c r="BY156" s="144">
        <f t="shared" si="49"/>
        <v>20</v>
      </c>
      <c r="BZ156" s="146"/>
      <c r="CA156" s="146"/>
      <c r="CB156" s="146">
        <f t="shared" si="50"/>
        <v>46204</v>
      </c>
      <c r="CC156" s="146">
        <f t="shared" si="51"/>
        <v>46217</v>
      </c>
      <c r="CD156" s="144" t="s">
        <v>39</v>
      </c>
      <c r="CE156" s="155">
        <f>'PRINT TARIFF'!P$350</f>
        <v>0</v>
      </c>
      <c r="CF156" s="144" t="s">
        <v>1220</v>
      </c>
      <c r="CG156" s="147">
        <f t="shared" si="43"/>
        <v>0</v>
      </c>
      <c r="CJ156" s="146">
        <f t="shared" si="44"/>
        <v>46204</v>
      </c>
      <c r="CK156" s="146">
        <f t="shared" si="45"/>
        <v>46217</v>
      </c>
      <c r="CR156" s="146"/>
      <c r="CS156" s="146"/>
      <c r="HB156" s="146" t="s">
        <v>39</v>
      </c>
      <c r="HC156" s="155">
        <f>'PRINT TARIFF'!S$350</f>
        <v>0</v>
      </c>
      <c r="HD156" s="144" t="s">
        <v>1220</v>
      </c>
      <c r="HE156" s="147">
        <f t="shared" si="52"/>
        <v>0</v>
      </c>
      <c r="HG156" s="146" t="s">
        <v>2041</v>
      </c>
      <c r="HH156" s="146">
        <f t="shared" si="53"/>
        <v>46204</v>
      </c>
      <c r="HI156" s="146">
        <f t="shared" si="54"/>
        <v>46217</v>
      </c>
      <c r="IR156" s="154"/>
      <c r="IS156" s="154"/>
      <c r="NI156" s="154" t="s">
        <v>39</v>
      </c>
      <c r="NJ156" s="156">
        <f>'PRINT TARIFF'!R$350</f>
        <v>0</v>
      </c>
      <c r="NK156" s="154" t="s">
        <v>1220</v>
      </c>
      <c r="NL156" s="156">
        <f t="shared" si="46"/>
        <v>0</v>
      </c>
      <c r="NO156" s="154">
        <f t="shared" si="47"/>
        <v>46204</v>
      </c>
      <c r="NP156" s="154">
        <f t="shared" si="48"/>
        <v>46217</v>
      </c>
    </row>
    <row r="157" spans="1:380" x14ac:dyDescent="0.2">
      <c r="A157" s="144">
        <v>351</v>
      </c>
      <c r="B157" s="144" t="s">
        <v>1403</v>
      </c>
      <c r="C157" s="144" t="s">
        <v>1221</v>
      </c>
      <c r="E157" s="144" t="s">
        <v>271</v>
      </c>
      <c r="F157" s="144" t="s">
        <v>271</v>
      </c>
      <c r="G157" s="144" t="s">
        <v>291</v>
      </c>
      <c r="J157" s="144" t="s">
        <v>1219</v>
      </c>
      <c r="K157" s="144" t="s">
        <v>237</v>
      </c>
      <c r="L157" s="144" t="s">
        <v>237</v>
      </c>
      <c r="M157" s="144" t="s">
        <v>237</v>
      </c>
      <c r="N157" s="144" t="s">
        <v>1219</v>
      </c>
      <c r="O157" s="145">
        <f>'PRINT TARIFF'!N$351</f>
        <v>20</v>
      </c>
      <c r="AF157" s="144" t="s">
        <v>39</v>
      </c>
      <c r="AG157" s="155">
        <f>'PRINT TARIFF'!I$351</f>
        <v>56</v>
      </c>
      <c r="AH157" s="144" t="s">
        <v>1220</v>
      </c>
      <c r="AI157" s="144">
        <v>0</v>
      </c>
      <c r="AJ157" s="144">
        <v>0</v>
      </c>
      <c r="AK157" s="155">
        <f>'PRINT TARIFF'!K$351</f>
        <v>56</v>
      </c>
      <c r="AL157" s="144">
        <v>0</v>
      </c>
      <c r="AM157" s="144">
        <v>0</v>
      </c>
      <c r="AN157" s="146">
        <f>'PRINT TARIFF'!AF191</f>
        <v>46204</v>
      </c>
      <c r="AO157" s="146">
        <f>'PRINT TARIFF'!AG191</f>
        <v>46217</v>
      </c>
      <c r="AP157" s="146" t="s">
        <v>39</v>
      </c>
      <c r="AQ157" s="155">
        <f>'PRINT TARIFF'!U$351</f>
        <v>10</v>
      </c>
      <c r="AR157" s="144" t="s">
        <v>2263</v>
      </c>
      <c r="AS157" s="155">
        <f t="shared" si="55"/>
        <v>10</v>
      </c>
      <c r="AT157" s="146"/>
      <c r="AU157" s="146" t="s">
        <v>2262</v>
      </c>
      <c r="AV157" s="146">
        <f t="shared" si="56"/>
        <v>46204</v>
      </c>
      <c r="AW157" s="146">
        <f t="shared" si="57"/>
        <v>46217</v>
      </c>
      <c r="AX157" s="146"/>
      <c r="AY157" s="156"/>
      <c r="BA157" s="147"/>
      <c r="BC157" s="146"/>
      <c r="BD157" s="146"/>
      <c r="BE157" s="146"/>
      <c r="BF157" s="144" t="s">
        <v>39</v>
      </c>
      <c r="BG157" s="144">
        <f>'PRINT TARIFF'!$O$351</f>
        <v>0</v>
      </c>
      <c r="BH157" s="144" t="s">
        <v>1220</v>
      </c>
      <c r="BI157" s="144">
        <f t="shared" si="58"/>
        <v>0</v>
      </c>
      <c r="BJ157" s="146"/>
      <c r="BK157" s="146" t="s">
        <v>2260</v>
      </c>
      <c r="BL157" s="146">
        <f t="shared" si="59"/>
        <v>46204</v>
      </c>
      <c r="BM157" s="146">
        <f t="shared" si="60"/>
        <v>46217</v>
      </c>
      <c r="BN157" s="146" t="s">
        <v>39</v>
      </c>
      <c r="BO157" s="144">
        <f>'PRINT TARIFF'!$T$351</f>
        <v>15</v>
      </c>
      <c r="BP157" s="146" t="s">
        <v>1220</v>
      </c>
      <c r="BQ157" s="144">
        <f t="shared" si="61"/>
        <v>15</v>
      </c>
      <c r="BR157" s="146"/>
      <c r="BS157" s="146" t="s">
        <v>2258</v>
      </c>
      <c r="BT157" s="146">
        <f t="shared" si="62"/>
        <v>46204</v>
      </c>
      <c r="BU157" s="146">
        <f t="shared" si="63"/>
        <v>46217</v>
      </c>
      <c r="BV157" s="146" t="s">
        <v>39</v>
      </c>
      <c r="BW157" s="155">
        <f>'PRINT TARIFF'!Q$351</f>
        <v>20</v>
      </c>
      <c r="BX157" s="144" t="s">
        <v>1220</v>
      </c>
      <c r="BY157" s="144">
        <f t="shared" si="49"/>
        <v>20</v>
      </c>
      <c r="BZ157" s="146"/>
      <c r="CA157" s="146"/>
      <c r="CB157" s="146">
        <f t="shared" si="50"/>
        <v>46204</v>
      </c>
      <c r="CC157" s="146">
        <f t="shared" si="51"/>
        <v>46217</v>
      </c>
      <c r="CD157" s="144" t="s">
        <v>39</v>
      </c>
      <c r="CE157" s="155">
        <f>'PRINT TARIFF'!P$351</f>
        <v>0</v>
      </c>
      <c r="CF157" s="144" t="s">
        <v>1220</v>
      </c>
      <c r="CG157" s="147">
        <f t="shared" si="43"/>
        <v>0</v>
      </c>
      <c r="CJ157" s="146">
        <f t="shared" si="44"/>
        <v>46204</v>
      </c>
      <c r="CK157" s="146">
        <f t="shared" si="45"/>
        <v>46217</v>
      </c>
      <c r="CR157" s="146"/>
      <c r="CS157" s="146"/>
      <c r="HB157" s="146" t="s">
        <v>39</v>
      </c>
      <c r="HC157" s="155">
        <f>'PRINT TARIFF'!S$351</f>
        <v>0</v>
      </c>
      <c r="HD157" s="144" t="s">
        <v>1220</v>
      </c>
      <c r="HE157" s="147">
        <f t="shared" si="52"/>
        <v>0</v>
      </c>
      <c r="HG157" s="146" t="s">
        <v>2041</v>
      </c>
      <c r="HH157" s="146">
        <f t="shared" si="53"/>
        <v>46204</v>
      </c>
      <c r="HI157" s="146">
        <f t="shared" si="54"/>
        <v>46217</v>
      </c>
      <c r="IR157" s="154"/>
      <c r="IS157" s="154"/>
      <c r="NI157" s="154" t="s">
        <v>39</v>
      </c>
      <c r="NJ157" s="156">
        <f>'PRINT TARIFF'!R$351</f>
        <v>0</v>
      </c>
      <c r="NK157" s="154" t="s">
        <v>1220</v>
      </c>
      <c r="NL157" s="156">
        <f t="shared" si="46"/>
        <v>0</v>
      </c>
      <c r="NO157" s="154">
        <f t="shared" si="47"/>
        <v>46204</v>
      </c>
      <c r="NP157" s="154">
        <f t="shared" si="48"/>
        <v>46217</v>
      </c>
    </row>
    <row r="158" spans="1:380" x14ac:dyDescent="0.2">
      <c r="A158" s="144">
        <v>352</v>
      </c>
      <c r="B158" s="144" t="s">
        <v>1403</v>
      </c>
      <c r="C158" s="144" t="s">
        <v>1221</v>
      </c>
      <c r="E158" s="144" t="s">
        <v>271</v>
      </c>
      <c r="F158" s="144" t="s">
        <v>271</v>
      </c>
      <c r="J158" s="144" t="s">
        <v>1219</v>
      </c>
      <c r="K158" s="144" t="s">
        <v>238</v>
      </c>
      <c r="L158" s="144" t="s">
        <v>238</v>
      </c>
      <c r="M158" s="144" t="s">
        <v>238</v>
      </c>
      <c r="N158" s="144" t="s">
        <v>1219</v>
      </c>
      <c r="O158" s="145">
        <f>'PRINT TARIFF'!N$352</f>
        <v>25</v>
      </c>
      <c r="AF158" s="144" t="s">
        <v>39</v>
      </c>
      <c r="AG158" s="155">
        <f>'PRINT TARIFF'!I$352</f>
        <v>35</v>
      </c>
      <c r="AH158" s="144" t="s">
        <v>1220</v>
      </c>
      <c r="AI158" s="144">
        <v>0</v>
      </c>
      <c r="AJ158" s="144">
        <v>0</v>
      </c>
      <c r="AK158" s="155">
        <f>'PRINT TARIFF'!K$352</f>
        <v>35</v>
      </c>
      <c r="AL158" s="144">
        <v>0</v>
      </c>
      <c r="AM158" s="144">
        <v>0</v>
      </c>
      <c r="AN158" s="146">
        <f>'PRINT TARIFF'!AF192</f>
        <v>46204</v>
      </c>
      <c r="AO158" s="146">
        <f>'PRINT TARIFF'!AG192</f>
        <v>46217</v>
      </c>
      <c r="AP158" s="146" t="s">
        <v>39</v>
      </c>
      <c r="AQ158" s="155">
        <f>'PRINT TARIFF'!U$352</f>
        <v>0</v>
      </c>
      <c r="AR158" s="144" t="s">
        <v>2263</v>
      </c>
      <c r="AS158" s="155">
        <f t="shared" si="55"/>
        <v>0</v>
      </c>
      <c r="AT158" s="146"/>
      <c r="AU158" s="146" t="s">
        <v>2262</v>
      </c>
      <c r="AV158" s="146">
        <f t="shared" si="56"/>
        <v>46204</v>
      </c>
      <c r="AW158" s="146">
        <f t="shared" si="57"/>
        <v>46217</v>
      </c>
      <c r="AX158" s="146"/>
      <c r="AY158" s="156"/>
      <c r="BA158" s="147"/>
      <c r="BC158" s="146"/>
      <c r="BD158" s="146"/>
      <c r="BE158" s="146"/>
      <c r="BF158" s="144" t="s">
        <v>39</v>
      </c>
      <c r="BG158" s="144">
        <f>'PRINT TARIFF'!$O$352</f>
        <v>0</v>
      </c>
      <c r="BH158" s="144" t="s">
        <v>1220</v>
      </c>
      <c r="BI158" s="144">
        <f t="shared" si="58"/>
        <v>0</v>
      </c>
      <c r="BJ158" s="146"/>
      <c r="BK158" s="146" t="s">
        <v>2260</v>
      </c>
      <c r="BL158" s="146">
        <f t="shared" si="59"/>
        <v>46204</v>
      </c>
      <c r="BM158" s="146">
        <f t="shared" si="60"/>
        <v>46217</v>
      </c>
      <c r="BN158" s="146" t="s">
        <v>39</v>
      </c>
      <c r="BO158" s="144">
        <f>'PRINT TARIFF'!$T$352</f>
        <v>7</v>
      </c>
      <c r="BP158" s="146" t="s">
        <v>1220</v>
      </c>
      <c r="BQ158" s="144">
        <f t="shared" si="61"/>
        <v>7</v>
      </c>
      <c r="BR158" s="146"/>
      <c r="BS158" s="146" t="s">
        <v>2258</v>
      </c>
      <c r="BT158" s="146">
        <f t="shared" si="62"/>
        <v>46204</v>
      </c>
      <c r="BU158" s="146">
        <f t="shared" si="63"/>
        <v>46217</v>
      </c>
      <c r="BV158" s="146" t="s">
        <v>39</v>
      </c>
      <c r="BW158" s="155">
        <f>'PRINT TARIFF'!Q$352</f>
        <v>20</v>
      </c>
      <c r="BX158" s="144" t="s">
        <v>1220</v>
      </c>
      <c r="BY158" s="144">
        <f t="shared" si="49"/>
        <v>20</v>
      </c>
      <c r="BZ158" s="146"/>
      <c r="CA158" s="146"/>
      <c r="CB158" s="146">
        <f t="shared" si="50"/>
        <v>46204</v>
      </c>
      <c r="CC158" s="146">
        <f t="shared" si="51"/>
        <v>46217</v>
      </c>
      <c r="CD158" s="144" t="s">
        <v>39</v>
      </c>
      <c r="CE158" s="155">
        <f>'PRINT TARIFF'!P$352</f>
        <v>0</v>
      </c>
      <c r="CF158" s="144" t="s">
        <v>1220</v>
      </c>
      <c r="CG158" s="147">
        <f t="shared" si="43"/>
        <v>0</v>
      </c>
      <c r="CJ158" s="146">
        <f t="shared" si="44"/>
        <v>46204</v>
      </c>
      <c r="CK158" s="146">
        <f t="shared" si="45"/>
        <v>46217</v>
      </c>
      <c r="CR158" s="146"/>
      <c r="CS158" s="146"/>
      <c r="HB158" s="146" t="s">
        <v>39</v>
      </c>
      <c r="HC158" s="155">
        <f>'PRINT TARIFF'!S$352</f>
        <v>0</v>
      </c>
      <c r="HD158" s="144" t="s">
        <v>1220</v>
      </c>
      <c r="HE158" s="147">
        <f t="shared" si="52"/>
        <v>0</v>
      </c>
      <c r="HG158" s="146" t="s">
        <v>2041</v>
      </c>
      <c r="HH158" s="146">
        <f t="shared" si="53"/>
        <v>46204</v>
      </c>
      <c r="HI158" s="146">
        <f t="shared" si="54"/>
        <v>46217</v>
      </c>
      <c r="IR158" s="154"/>
      <c r="IS158" s="154"/>
      <c r="NI158" s="154" t="s">
        <v>39</v>
      </c>
      <c r="NJ158" s="156">
        <f>'PRINT TARIFF'!R$352</f>
        <v>0</v>
      </c>
      <c r="NK158" s="154" t="s">
        <v>1220</v>
      </c>
      <c r="NL158" s="156">
        <f t="shared" si="46"/>
        <v>0</v>
      </c>
      <c r="NO158" s="154">
        <f t="shared" si="47"/>
        <v>46204</v>
      </c>
      <c r="NP158" s="154">
        <f t="shared" si="48"/>
        <v>46217</v>
      </c>
    </row>
    <row r="159" spans="1:380" x14ac:dyDescent="0.2">
      <c r="A159" s="144">
        <v>353</v>
      </c>
      <c r="B159" s="144" t="s">
        <v>1403</v>
      </c>
      <c r="C159" s="144" t="s">
        <v>1221</v>
      </c>
      <c r="E159" s="144" t="s">
        <v>271</v>
      </c>
      <c r="F159" s="144" t="s">
        <v>271</v>
      </c>
      <c r="J159" s="144" t="s">
        <v>1219</v>
      </c>
      <c r="K159" s="144" t="s">
        <v>239</v>
      </c>
      <c r="L159" s="144" t="s">
        <v>239</v>
      </c>
      <c r="M159" s="144" t="s">
        <v>239</v>
      </c>
      <c r="N159" s="144" t="s">
        <v>1219</v>
      </c>
      <c r="O159" s="145">
        <f>'PRINT TARIFF'!N$353</f>
        <v>29</v>
      </c>
      <c r="AF159" s="144" t="s">
        <v>39</v>
      </c>
      <c r="AG159" s="155">
        <f>'PRINT TARIFF'!I$353</f>
        <v>35</v>
      </c>
      <c r="AH159" s="144" t="s">
        <v>1220</v>
      </c>
      <c r="AI159" s="144">
        <v>0</v>
      </c>
      <c r="AJ159" s="144">
        <v>0</v>
      </c>
      <c r="AK159" s="155">
        <f>'PRINT TARIFF'!K$353</f>
        <v>35</v>
      </c>
      <c r="AL159" s="144">
        <v>0</v>
      </c>
      <c r="AM159" s="144">
        <v>0</v>
      </c>
      <c r="AN159" s="146">
        <f>'PRINT TARIFF'!AF193</f>
        <v>46204</v>
      </c>
      <c r="AO159" s="146">
        <f>'PRINT TARIFF'!AG193</f>
        <v>46217</v>
      </c>
      <c r="AP159" s="146" t="s">
        <v>39</v>
      </c>
      <c r="AQ159" s="155">
        <f>'PRINT TARIFF'!U$353</f>
        <v>0</v>
      </c>
      <c r="AR159" s="144" t="s">
        <v>2263</v>
      </c>
      <c r="AS159" s="155">
        <f t="shared" si="55"/>
        <v>0</v>
      </c>
      <c r="AT159" s="146"/>
      <c r="AU159" s="146" t="s">
        <v>2262</v>
      </c>
      <c r="AV159" s="146">
        <f t="shared" si="56"/>
        <v>46204</v>
      </c>
      <c r="AW159" s="146">
        <f t="shared" si="57"/>
        <v>46217</v>
      </c>
      <c r="AX159" s="146"/>
      <c r="AY159" s="156"/>
      <c r="BA159" s="147"/>
      <c r="BC159" s="146"/>
      <c r="BD159" s="146"/>
      <c r="BE159" s="146"/>
      <c r="BF159" s="144" t="s">
        <v>39</v>
      </c>
      <c r="BG159" s="144">
        <f>'PRINT TARIFF'!$O$353</f>
        <v>0</v>
      </c>
      <c r="BH159" s="144" t="s">
        <v>1220</v>
      </c>
      <c r="BI159" s="144">
        <f t="shared" si="58"/>
        <v>0</v>
      </c>
      <c r="BJ159" s="146"/>
      <c r="BK159" s="146" t="s">
        <v>2260</v>
      </c>
      <c r="BL159" s="146">
        <f t="shared" si="59"/>
        <v>46204</v>
      </c>
      <c r="BM159" s="146">
        <f t="shared" si="60"/>
        <v>46217</v>
      </c>
      <c r="BN159" s="146" t="s">
        <v>39</v>
      </c>
      <c r="BO159" s="144">
        <f>'PRINT TARIFF'!$T$353</f>
        <v>7</v>
      </c>
      <c r="BP159" s="146" t="s">
        <v>1220</v>
      </c>
      <c r="BQ159" s="144">
        <f t="shared" si="61"/>
        <v>7</v>
      </c>
      <c r="BR159" s="146"/>
      <c r="BS159" s="146" t="s">
        <v>2258</v>
      </c>
      <c r="BT159" s="146">
        <f t="shared" si="62"/>
        <v>46204</v>
      </c>
      <c r="BU159" s="146">
        <f t="shared" si="63"/>
        <v>46217</v>
      </c>
      <c r="BV159" s="146" t="s">
        <v>39</v>
      </c>
      <c r="BW159" s="155">
        <f>'PRINT TARIFF'!Q$353</f>
        <v>20</v>
      </c>
      <c r="BX159" s="144" t="s">
        <v>1220</v>
      </c>
      <c r="BY159" s="144">
        <f t="shared" si="49"/>
        <v>20</v>
      </c>
      <c r="BZ159" s="146"/>
      <c r="CA159" s="146"/>
      <c r="CB159" s="146">
        <f t="shared" si="50"/>
        <v>46204</v>
      </c>
      <c r="CC159" s="146">
        <f t="shared" si="51"/>
        <v>46217</v>
      </c>
      <c r="CD159" s="144" t="s">
        <v>39</v>
      </c>
      <c r="CE159" s="155">
        <f>'PRINT TARIFF'!P$353</f>
        <v>0</v>
      </c>
      <c r="CF159" s="144" t="s">
        <v>1220</v>
      </c>
      <c r="CG159" s="147">
        <f t="shared" si="43"/>
        <v>0</v>
      </c>
      <c r="CJ159" s="146">
        <f t="shared" si="44"/>
        <v>46204</v>
      </c>
      <c r="CK159" s="146">
        <f t="shared" si="45"/>
        <v>46217</v>
      </c>
      <c r="CR159" s="146"/>
      <c r="CS159" s="146"/>
      <c r="HB159" s="146" t="s">
        <v>39</v>
      </c>
      <c r="HC159" s="155">
        <f>'PRINT TARIFF'!S$353</f>
        <v>0</v>
      </c>
      <c r="HD159" s="144" t="s">
        <v>1220</v>
      </c>
      <c r="HE159" s="147">
        <f t="shared" si="52"/>
        <v>0</v>
      </c>
      <c r="HG159" s="146" t="s">
        <v>2041</v>
      </c>
      <c r="HH159" s="146">
        <f t="shared" si="53"/>
        <v>46204</v>
      </c>
      <c r="HI159" s="146">
        <f t="shared" si="54"/>
        <v>46217</v>
      </c>
      <c r="IR159" s="154"/>
      <c r="IS159" s="154"/>
      <c r="NI159" s="154" t="s">
        <v>39</v>
      </c>
      <c r="NJ159" s="156">
        <f>'PRINT TARIFF'!R$353</f>
        <v>0</v>
      </c>
      <c r="NK159" s="154" t="s">
        <v>1220</v>
      </c>
      <c r="NL159" s="156">
        <f t="shared" si="46"/>
        <v>0</v>
      </c>
      <c r="NO159" s="154">
        <f t="shared" si="47"/>
        <v>46204</v>
      </c>
      <c r="NP159" s="154">
        <f t="shared" si="48"/>
        <v>46217</v>
      </c>
    </row>
    <row r="160" spans="1:380" x14ac:dyDescent="0.2">
      <c r="A160" s="144">
        <v>372</v>
      </c>
      <c r="B160" s="144" t="s">
        <v>1403</v>
      </c>
      <c r="C160" s="144" t="s">
        <v>1221</v>
      </c>
      <c r="E160" s="144" t="s">
        <v>275</v>
      </c>
      <c r="F160" s="144" t="s">
        <v>275</v>
      </c>
      <c r="G160" s="144" t="s">
        <v>291</v>
      </c>
      <c r="J160" s="144" t="s">
        <v>1219</v>
      </c>
      <c r="K160" s="144" t="s">
        <v>235</v>
      </c>
      <c r="L160" s="144" t="s">
        <v>235</v>
      </c>
      <c r="M160" s="144" t="s">
        <v>235</v>
      </c>
      <c r="N160" s="144" t="s">
        <v>1219</v>
      </c>
      <c r="O160" s="145">
        <f>'PRINT TARIFF'!N$372</f>
        <v>35</v>
      </c>
      <c r="AF160" s="144" t="s">
        <v>39</v>
      </c>
      <c r="AG160" s="155">
        <f>'PRINT TARIFF'!I$372</f>
        <v>56</v>
      </c>
      <c r="AH160" s="144" t="s">
        <v>1220</v>
      </c>
      <c r="AI160" s="144">
        <v>0</v>
      </c>
      <c r="AJ160" s="144">
        <v>0</v>
      </c>
      <c r="AK160" s="155">
        <f>'PRINT TARIFF'!K$372</f>
        <v>56</v>
      </c>
      <c r="AL160" s="144">
        <v>0</v>
      </c>
      <c r="AM160" s="144">
        <v>0</v>
      </c>
      <c r="AN160" s="146">
        <f>'PRINT TARIFF'!AF194</f>
        <v>46204</v>
      </c>
      <c r="AO160" s="146">
        <f>'PRINT TARIFF'!AG194</f>
        <v>46217</v>
      </c>
      <c r="AP160" s="146" t="s">
        <v>39</v>
      </c>
      <c r="AQ160" s="155">
        <f>'PRINT TARIFF'!U$372</f>
        <v>10</v>
      </c>
      <c r="AR160" s="144" t="s">
        <v>2263</v>
      </c>
      <c r="AS160" s="155">
        <f t="shared" si="55"/>
        <v>10</v>
      </c>
      <c r="AT160" s="146"/>
      <c r="AU160" s="146" t="s">
        <v>2262</v>
      </c>
      <c r="AV160" s="146">
        <f t="shared" si="56"/>
        <v>46204</v>
      </c>
      <c r="AW160" s="146">
        <f t="shared" si="57"/>
        <v>46217</v>
      </c>
      <c r="AX160" s="146"/>
      <c r="AY160" s="156"/>
      <c r="BA160" s="147"/>
      <c r="BC160" s="146"/>
      <c r="BD160" s="146"/>
      <c r="BE160" s="146"/>
      <c r="BF160" s="144" t="s">
        <v>39</v>
      </c>
      <c r="BG160" s="144">
        <f>'PRINT TARIFF'!$O$372</f>
        <v>0</v>
      </c>
      <c r="BH160" s="144" t="s">
        <v>1220</v>
      </c>
      <c r="BI160" s="144">
        <f t="shared" si="58"/>
        <v>0</v>
      </c>
      <c r="BJ160" s="146"/>
      <c r="BK160" s="146" t="s">
        <v>2260</v>
      </c>
      <c r="BL160" s="146">
        <f t="shared" si="59"/>
        <v>46204</v>
      </c>
      <c r="BM160" s="146">
        <f t="shared" si="60"/>
        <v>46217</v>
      </c>
      <c r="BN160" s="146" t="s">
        <v>39</v>
      </c>
      <c r="BO160" s="144">
        <f>'PRINT TARIFF'!$T$372</f>
        <v>13</v>
      </c>
      <c r="BP160" s="146" t="s">
        <v>1220</v>
      </c>
      <c r="BQ160" s="144">
        <f t="shared" si="61"/>
        <v>13</v>
      </c>
      <c r="BR160" s="146"/>
      <c r="BS160" s="146" t="s">
        <v>2258</v>
      </c>
      <c r="BT160" s="146">
        <f t="shared" si="62"/>
        <v>46204</v>
      </c>
      <c r="BU160" s="146">
        <f t="shared" si="63"/>
        <v>46217</v>
      </c>
      <c r="BV160" s="146" t="s">
        <v>39</v>
      </c>
      <c r="BW160" s="155">
        <f>'PRINT TARIFF'!Q$372</f>
        <v>20</v>
      </c>
      <c r="BX160" s="144" t="s">
        <v>1220</v>
      </c>
      <c r="BY160" s="144">
        <f t="shared" si="49"/>
        <v>20</v>
      </c>
      <c r="BZ160" s="146"/>
      <c r="CA160" s="146"/>
      <c r="CB160" s="146">
        <f t="shared" si="50"/>
        <v>46204</v>
      </c>
      <c r="CC160" s="146">
        <f t="shared" si="51"/>
        <v>46217</v>
      </c>
      <c r="CD160" s="144" t="s">
        <v>39</v>
      </c>
      <c r="CE160" s="155">
        <f>'PRINT TARIFF'!P$372</f>
        <v>0</v>
      </c>
      <c r="CF160" s="144" t="s">
        <v>1220</v>
      </c>
      <c r="CG160" s="147">
        <f t="shared" si="43"/>
        <v>0</v>
      </c>
      <c r="CJ160" s="146">
        <f t="shared" si="44"/>
        <v>46204</v>
      </c>
      <c r="CK160" s="146">
        <f t="shared" si="45"/>
        <v>46217</v>
      </c>
      <c r="CR160" s="146"/>
      <c r="CS160" s="146"/>
      <c r="HB160" s="146" t="s">
        <v>39</v>
      </c>
      <c r="HC160" s="155">
        <f>'PRINT TARIFF'!S$372</f>
        <v>0</v>
      </c>
      <c r="HD160" s="144" t="s">
        <v>1220</v>
      </c>
      <c r="HE160" s="147">
        <f t="shared" si="52"/>
        <v>0</v>
      </c>
      <c r="HG160" s="146" t="s">
        <v>2041</v>
      </c>
      <c r="HH160" s="146">
        <f t="shared" si="53"/>
        <v>46204</v>
      </c>
      <c r="HI160" s="146">
        <f t="shared" si="54"/>
        <v>46217</v>
      </c>
      <c r="IR160" s="154"/>
      <c r="IS160" s="154"/>
      <c r="NI160" s="154" t="s">
        <v>39</v>
      </c>
      <c r="NJ160" s="156">
        <f>'PRINT TARIFF'!R$372</f>
        <v>0</v>
      </c>
      <c r="NK160" s="154" t="s">
        <v>1220</v>
      </c>
      <c r="NL160" s="156">
        <f t="shared" si="46"/>
        <v>0</v>
      </c>
      <c r="NO160" s="154">
        <f t="shared" si="47"/>
        <v>46204</v>
      </c>
      <c r="NP160" s="154">
        <f t="shared" si="48"/>
        <v>46217</v>
      </c>
    </row>
    <row r="161" spans="1:380" x14ac:dyDescent="0.2">
      <c r="A161" s="144">
        <v>373</v>
      </c>
      <c r="B161" s="144" t="s">
        <v>1403</v>
      </c>
      <c r="C161" s="144" t="s">
        <v>1221</v>
      </c>
      <c r="E161" s="144" t="s">
        <v>275</v>
      </c>
      <c r="F161" s="144" t="s">
        <v>275</v>
      </c>
      <c r="G161" s="144" t="s">
        <v>291</v>
      </c>
      <c r="J161" s="144" t="s">
        <v>1219</v>
      </c>
      <c r="K161" s="144" t="s">
        <v>236</v>
      </c>
      <c r="L161" s="144" t="s">
        <v>236</v>
      </c>
      <c r="M161" s="144" t="s">
        <v>236</v>
      </c>
      <c r="N161" s="144" t="s">
        <v>1219</v>
      </c>
      <c r="O161" s="145">
        <f>'PRINT TARIFF'!N$373</f>
        <v>27</v>
      </c>
      <c r="AF161" s="144" t="s">
        <v>39</v>
      </c>
      <c r="AG161" s="155">
        <f>'PRINT TARIFF'!I$373</f>
        <v>56</v>
      </c>
      <c r="AH161" s="144" t="s">
        <v>1220</v>
      </c>
      <c r="AI161" s="144">
        <v>0</v>
      </c>
      <c r="AJ161" s="144">
        <v>0</v>
      </c>
      <c r="AK161" s="155">
        <f>'PRINT TARIFF'!K$373</f>
        <v>56</v>
      </c>
      <c r="AL161" s="144">
        <v>0</v>
      </c>
      <c r="AM161" s="144">
        <v>0</v>
      </c>
      <c r="AN161" s="146">
        <f>'PRINT TARIFF'!AF195</f>
        <v>46204</v>
      </c>
      <c r="AO161" s="146">
        <f>'PRINT TARIFF'!AG195</f>
        <v>46217</v>
      </c>
      <c r="AP161" s="146" t="s">
        <v>39</v>
      </c>
      <c r="AQ161" s="155">
        <f>'PRINT TARIFF'!U$373</f>
        <v>10</v>
      </c>
      <c r="AR161" s="144" t="s">
        <v>2263</v>
      </c>
      <c r="AS161" s="155">
        <f t="shared" si="55"/>
        <v>10</v>
      </c>
      <c r="AT161" s="146"/>
      <c r="AU161" s="146" t="s">
        <v>2262</v>
      </c>
      <c r="AV161" s="146">
        <f t="shared" si="56"/>
        <v>46204</v>
      </c>
      <c r="AW161" s="146">
        <f t="shared" si="57"/>
        <v>46217</v>
      </c>
      <c r="AX161" s="146"/>
      <c r="AY161" s="156"/>
      <c r="BA161" s="147"/>
      <c r="BC161" s="146"/>
      <c r="BD161" s="146"/>
      <c r="BE161" s="146"/>
      <c r="BF161" s="144" t="s">
        <v>39</v>
      </c>
      <c r="BG161" s="144">
        <f>'PRINT TARIFF'!$O$373</f>
        <v>0</v>
      </c>
      <c r="BH161" s="144" t="s">
        <v>1220</v>
      </c>
      <c r="BI161" s="144">
        <f t="shared" si="58"/>
        <v>0</v>
      </c>
      <c r="BJ161" s="146"/>
      <c r="BK161" s="146" t="s">
        <v>2260</v>
      </c>
      <c r="BL161" s="146">
        <f t="shared" si="59"/>
        <v>46204</v>
      </c>
      <c r="BM161" s="146">
        <f t="shared" si="60"/>
        <v>46217</v>
      </c>
      <c r="BN161" s="146" t="s">
        <v>39</v>
      </c>
      <c r="BO161" s="144">
        <f>'PRINT TARIFF'!$T$373</f>
        <v>13</v>
      </c>
      <c r="BP161" s="146" t="s">
        <v>1220</v>
      </c>
      <c r="BQ161" s="144">
        <f t="shared" si="61"/>
        <v>13</v>
      </c>
      <c r="BR161" s="146"/>
      <c r="BS161" s="146" t="s">
        <v>2258</v>
      </c>
      <c r="BT161" s="146">
        <f t="shared" si="62"/>
        <v>46204</v>
      </c>
      <c r="BU161" s="146">
        <f t="shared" si="63"/>
        <v>46217</v>
      </c>
      <c r="BV161" s="146" t="s">
        <v>39</v>
      </c>
      <c r="BW161" s="155">
        <f>'PRINT TARIFF'!Q$373</f>
        <v>20</v>
      </c>
      <c r="BX161" s="144" t="s">
        <v>1220</v>
      </c>
      <c r="BY161" s="144">
        <f t="shared" si="49"/>
        <v>20</v>
      </c>
      <c r="BZ161" s="146"/>
      <c r="CA161" s="146"/>
      <c r="CB161" s="146">
        <f t="shared" si="50"/>
        <v>46204</v>
      </c>
      <c r="CC161" s="146">
        <f t="shared" si="51"/>
        <v>46217</v>
      </c>
      <c r="CD161" s="144" t="s">
        <v>39</v>
      </c>
      <c r="CE161" s="155">
        <f>'PRINT TARIFF'!P$373</f>
        <v>0</v>
      </c>
      <c r="CF161" s="144" t="s">
        <v>1220</v>
      </c>
      <c r="CG161" s="147">
        <f t="shared" si="43"/>
        <v>0</v>
      </c>
      <c r="CJ161" s="146">
        <f t="shared" si="44"/>
        <v>46204</v>
      </c>
      <c r="CK161" s="146">
        <f t="shared" si="45"/>
        <v>46217</v>
      </c>
      <c r="CR161" s="146"/>
      <c r="CS161" s="146"/>
      <c r="HB161" s="146" t="s">
        <v>39</v>
      </c>
      <c r="HC161" s="155">
        <f>'PRINT TARIFF'!S$373</f>
        <v>0</v>
      </c>
      <c r="HD161" s="144" t="s">
        <v>1220</v>
      </c>
      <c r="HE161" s="147">
        <f t="shared" si="52"/>
        <v>0</v>
      </c>
      <c r="HG161" s="146" t="s">
        <v>2041</v>
      </c>
      <c r="HH161" s="146">
        <f t="shared" si="53"/>
        <v>46204</v>
      </c>
      <c r="HI161" s="146">
        <f t="shared" si="54"/>
        <v>46217</v>
      </c>
      <c r="IR161" s="154"/>
      <c r="IS161" s="154"/>
      <c r="NI161" s="154" t="s">
        <v>39</v>
      </c>
      <c r="NJ161" s="156">
        <f>'PRINT TARIFF'!R$373</f>
        <v>0</v>
      </c>
      <c r="NK161" s="154" t="s">
        <v>1220</v>
      </c>
      <c r="NL161" s="156">
        <f t="shared" si="46"/>
        <v>0</v>
      </c>
      <c r="NO161" s="154">
        <f t="shared" si="47"/>
        <v>46204</v>
      </c>
      <c r="NP161" s="154">
        <f t="shared" si="48"/>
        <v>46217</v>
      </c>
    </row>
    <row r="162" spans="1:380" x14ac:dyDescent="0.2">
      <c r="A162" s="144">
        <v>374</v>
      </c>
      <c r="B162" s="144" t="s">
        <v>1403</v>
      </c>
      <c r="C162" s="144" t="s">
        <v>1221</v>
      </c>
      <c r="E162" s="144" t="s">
        <v>275</v>
      </c>
      <c r="F162" s="144" t="s">
        <v>275</v>
      </c>
      <c r="G162" s="144" t="s">
        <v>291</v>
      </c>
      <c r="J162" s="144" t="s">
        <v>1219</v>
      </c>
      <c r="K162" s="144" t="s">
        <v>237</v>
      </c>
      <c r="L162" s="144" t="s">
        <v>237</v>
      </c>
      <c r="M162" s="144" t="s">
        <v>237</v>
      </c>
      <c r="N162" s="144" t="s">
        <v>1219</v>
      </c>
      <c r="O162" s="145">
        <f>'PRINT TARIFF'!N$374</f>
        <v>24</v>
      </c>
      <c r="AF162" s="144" t="s">
        <v>39</v>
      </c>
      <c r="AG162" s="155">
        <f>'PRINT TARIFF'!I$374</f>
        <v>56</v>
      </c>
      <c r="AH162" s="144" t="s">
        <v>1220</v>
      </c>
      <c r="AI162" s="144">
        <v>0</v>
      </c>
      <c r="AJ162" s="144">
        <v>0</v>
      </c>
      <c r="AK162" s="155">
        <f>'PRINT TARIFF'!K$374</f>
        <v>56</v>
      </c>
      <c r="AL162" s="144">
        <v>0</v>
      </c>
      <c r="AM162" s="144">
        <v>0</v>
      </c>
      <c r="AN162" s="146">
        <f>'PRINT TARIFF'!AF196</f>
        <v>46204</v>
      </c>
      <c r="AO162" s="146">
        <f>'PRINT TARIFF'!AG196</f>
        <v>46217</v>
      </c>
      <c r="AP162" s="146" t="s">
        <v>39</v>
      </c>
      <c r="AQ162" s="155">
        <f>'PRINT TARIFF'!U$374</f>
        <v>10</v>
      </c>
      <c r="AR162" s="144" t="s">
        <v>2263</v>
      </c>
      <c r="AS162" s="155">
        <f t="shared" si="55"/>
        <v>10</v>
      </c>
      <c r="AT162" s="146"/>
      <c r="AU162" s="146" t="s">
        <v>2262</v>
      </c>
      <c r="AV162" s="146">
        <f t="shared" si="56"/>
        <v>46204</v>
      </c>
      <c r="AW162" s="146">
        <f t="shared" si="57"/>
        <v>46217</v>
      </c>
      <c r="AX162" s="146"/>
      <c r="AY162" s="156"/>
      <c r="BA162" s="147"/>
      <c r="BC162" s="146"/>
      <c r="BD162" s="146"/>
      <c r="BE162" s="146"/>
      <c r="BF162" s="144" t="s">
        <v>39</v>
      </c>
      <c r="BG162" s="144">
        <f>'PRINT TARIFF'!$O$374</f>
        <v>0</v>
      </c>
      <c r="BH162" s="144" t="s">
        <v>1220</v>
      </c>
      <c r="BI162" s="144">
        <f t="shared" si="58"/>
        <v>0</v>
      </c>
      <c r="BJ162" s="146"/>
      <c r="BK162" s="146" t="s">
        <v>2260</v>
      </c>
      <c r="BL162" s="146">
        <f t="shared" si="59"/>
        <v>46204</v>
      </c>
      <c r="BM162" s="146">
        <f t="shared" si="60"/>
        <v>46217</v>
      </c>
      <c r="BN162" s="146" t="s">
        <v>39</v>
      </c>
      <c r="BO162" s="144">
        <f>'PRINT TARIFF'!$T$374</f>
        <v>13</v>
      </c>
      <c r="BP162" s="146" t="s">
        <v>1220</v>
      </c>
      <c r="BQ162" s="144">
        <f t="shared" si="61"/>
        <v>13</v>
      </c>
      <c r="BR162" s="146"/>
      <c r="BS162" s="146" t="s">
        <v>2258</v>
      </c>
      <c r="BT162" s="146">
        <f t="shared" si="62"/>
        <v>46204</v>
      </c>
      <c r="BU162" s="146">
        <f t="shared" si="63"/>
        <v>46217</v>
      </c>
      <c r="BV162" s="146" t="s">
        <v>39</v>
      </c>
      <c r="BW162" s="155">
        <f>'PRINT TARIFF'!Q$374</f>
        <v>20</v>
      </c>
      <c r="BX162" s="144" t="s">
        <v>1220</v>
      </c>
      <c r="BY162" s="144">
        <f t="shared" si="49"/>
        <v>20</v>
      </c>
      <c r="BZ162" s="146"/>
      <c r="CA162" s="146"/>
      <c r="CB162" s="146">
        <f t="shared" si="50"/>
        <v>46204</v>
      </c>
      <c r="CC162" s="146">
        <f t="shared" si="51"/>
        <v>46217</v>
      </c>
      <c r="CD162" s="144" t="s">
        <v>39</v>
      </c>
      <c r="CE162" s="155">
        <f>'PRINT TARIFF'!P$374</f>
        <v>0</v>
      </c>
      <c r="CF162" s="144" t="s">
        <v>1220</v>
      </c>
      <c r="CG162" s="147">
        <f t="shared" si="43"/>
        <v>0</v>
      </c>
      <c r="CJ162" s="146">
        <f t="shared" si="44"/>
        <v>46204</v>
      </c>
      <c r="CK162" s="146">
        <f t="shared" si="45"/>
        <v>46217</v>
      </c>
      <c r="CR162" s="146"/>
      <c r="CS162" s="146"/>
      <c r="HB162" s="146" t="s">
        <v>39</v>
      </c>
      <c r="HC162" s="155">
        <f>'PRINT TARIFF'!S$374</f>
        <v>0</v>
      </c>
      <c r="HD162" s="144" t="s">
        <v>1220</v>
      </c>
      <c r="HE162" s="147">
        <f t="shared" si="52"/>
        <v>0</v>
      </c>
      <c r="HG162" s="146" t="s">
        <v>2041</v>
      </c>
      <c r="HH162" s="146">
        <f t="shared" si="53"/>
        <v>46204</v>
      </c>
      <c r="HI162" s="146">
        <f t="shared" si="54"/>
        <v>46217</v>
      </c>
      <c r="IR162" s="154"/>
      <c r="IS162" s="154"/>
      <c r="NI162" s="154" t="s">
        <v>39</v>
      </c>
      <c r="NJ162" s="156">
        <f>'PRINT TARIFF'!R$374</f>
        <v>0</v>
      </c>
      <c r="NK162" s="154" t="s">
        <v>1220</v>
      </c>
      <c r="NL162" s="156">
        <f t="shared" si="46"/>
        <v>0</v>
      </c>
      <c r="NO162" s="154">
        <f t="shared" si="47"/>
        <v>46204</v>
      </c>
      <c r="NP162" s="154">
        <f t="shared" si="48"/>
        <v>46217</v>
      </c>
    </row>
    <row r="163" spans="1:380" x14ac:dyDescent="0.2">
      <c r="A163" s="144">
        <v>375</v>
      </c>
      <c r="B163" s="144" t="s">
        <v>1403</v>
      </c>
      <c r="C163" s="144" t="s">
        <v>1221</v>
      </c>
      <c r="E163" s="144" t="s">
        <v>275</v>
      </c>
      <c r="F163" s="144" t="s">
        <v>275</v>
      </c>
      <c r="J163" s="144" t="s">
        <v>1219</v>
      </c>
      <c r="K163" s="144" t="s">
        <v>238</v>
      </c>
      <c r="L163" s="144" t="s">
        <v>238</v>
      </c>
      <c r="M163" s="144" t="s">
        <v>238</v>
      </c>
      <c r="N163" s="144" t="s">
        <v>1219</v>
      </c>
      <c r="O163" s="145">
        <f>'PRINT TARIFF'!N$375</f>
        <v>27</v>
      </c>
      <c r="AF163" s="144" t="s">
        <v>39</v>
      </c>
      <c r="AG163" s="155">
        <f>'PRINT TARIFF'!I$375</f>
        <v>35</v>
      </c>
      <c r="AH163" s="144" t="s">
        <v>1220</v>
      </c>
      <c r="AI163" s="144">
        <v>0</v>
      </c>
      <c r="AJ163" s="144">
        <v>0</v>
      </c>
      <c r="AK163" s="155">
        <f>'PRINT TARIFF'!K$375</f>
        <v>35</v>
      </c>
      <c r="AL163" s="144">
        <v>0</v>
      </c>
      <c r="AM163" s="144">
        <v>0</v>
      </c>
      <c r="AN163" s="146">
        <f>'PRINT TARIFF'!AF197</f>
        <v>46204</v>
      </c>
      <c r="AO163" s="146">
        <f>'PRINT TARIFF'!AG197</f>
        <v>46217</v>
      </c>
      <c r="AP163" s="146" t="s">
        <v>39</v>
      </c>
      <c r="AQ163" s="155">
        <f>'PRINT TARIFF'!U$375</f>
        <v>0</v>
      </c>
      <c r="AR163" s="144" t="s">
        <v>2263</v>
      </c>
      <c r="AS163" s="155">
        <f t="shared" si="55"/>
        <v>0</v>
      </c>
      <c r="AT163" s="146"/>
      <c r="AU163" s="146" t="s">
        <v>2262</v>
      </c>
      <c r="AV163" s="146">
        <f t="shared" si="56"/>
        <v>46204</v>
      </c>
      <c r="AW163" s="146">
        <f t="shared" si="57"/>
        <v>46217</v>
      </c>
      <c r="AX163" s="146"/>
      <c r="AY163" s="156"/>
      <c r="BA163" s="147"/>
      <c r="BC163" s="146"/>
      <c r="BD163" s="146"/>
      <c r="BE163" s="146"/>
      <c r="BF163" s="144" t="s">
        <v>39</v>
      </c>
      <c r="BG163" s="144">
        <f>'PRINT TARIFF'!$O$375</f>
        <v>0</v>
      </c>
      <c r="BH163" s="144" t="s">
        <v>1220</v>
      </c>
      <c r="BI163" s="144">
        <f t="shared" si="58"/>
        <v>0</v>
      </c>
      <c r="BJ163" s="146"/>
      <c r="BK163" s="146" t="s">
        <v>2260</v>
      </c>
      <c r="BL163" s="146">
        <f t="shared" si="59"/>
        <v>46204</v>
      </c>
      <c r="BM163" s="146">
        <f t="shared" si="60"/>
        <v>46217</v>
      </c>
      <c r="BN163" s="146" t="s">
        <v>39</v>
      </c>
      <c r="BO163" s="144">
        <f>'PRINT TARIFF'!$T$375</f>
        <v>7</v>
      </c>
      <c r="BP163" s="146" t="s">
        <v>1220</v>
      </c>
      <c r="BQ163" s="144">
        <f t="shared" si="61"/>
        <v>7</v>
      </c>
      <c r="BR163" s="146"/>
      <c r="BS163" s="146" t="s">
        <v>2258</v>
      </c>
      <c r="BT163" s="146">
        <f t="shared" si="62"/>
        <v>46204</v>
      </c>
      <c r="BU163" s="146">
        <f t="shared" si="63"/>
        <v>46217</v>
      </c>
      <c r="BV163" s="146" t="s">
        <v>39</v>
      </c>
      <c r="BW163" s="155">
        <f>'PRINT TARIFF'!Q$375</f>
        <v>20</v>
      </c>
      <c r="BX163" s="144" t="s">
        <v>1220</v>
      </c>
      <c r="BY163" s="144">
        <f t="shared" si="49"/>
        <v>20</v>
      </c>
      <c r="BZ163" s="146"/>
      <c r="CA163" s="146"/>
      <c r="CB163" s="146">
        <f t="shared" si="50"/>
        <v>46204</v>
      </c>
      <c r="CC163" s="146">
        <f t="shared" si="51"/>
        <v>46217</v>
      </c>
      <c r="CD163" s="144" t="s">
        <v>39</v>
      </c>
      <c r="CE163" s="155">
        <f>'PRINT TARIFF'!P$375</f>
        <v>0</v>
      </c>
      <c r="CF163" s="144" t="s">
        <v>1220</v>
      </c>
      <c r="CG163" s="147">
        <f t="shared" si="43"/>
        <v>0</v>
      </c>
      <c r="CJ163" s="146">
        <f t="shared" si="44"/>
        <v>46204</v>
      </c>
      <c r="CK163" s="146">
        <f t="shared" si="45"/>
        <v>46217</v>
      </c>
      <c r="CR163" s="146"/>
      <c r="CS163" s="146"/>
      <c r="HB163" s="146" t="s">
        <v>39</v>
      </c>
      <c r="HC163" s="155">
        <f>'PRINT TARIFF'!S$375</f>
        <v>0</v>
      </c>
      <c r="HD163" s="144" t="s">
        <v>1220</v>
      </c>
      <c r="HE163" s="147">
        <f t="shared" si="52"/>
        <v>0</v>
      </c>
      <c r="HG163" s="146" t="s">
        <v>2041</v>
      </c>
      <c r="HH163" s="146">
        <f t="shared" si="53"/>
        <v>46204</v>
      </c>
      <c r="HI163" s="146">
        <f t="shared" si="54"/>
        <v>46217</v>
      </c>
      <c r="IR163" s="154"/>
      <c r="IS163" s="154"/>
      <c r="NI163" s="154" t="s">
        <v>39</v>
      </c>
      <c r="NJ163" s="156">
        <f>'PRINT TARIFF'!R$375</f>
        <v>0</v>
      </c>
      <c r="NK163" s="154" t="s">
        <v>1220</v>
      </c>
      <c r="NL163" s="156">
        <f t="shared" si="46"/>
        <v>0</v>
      </c>
      <c r="NO163" s="154">
        <f t="shared" si="47"/>
        <v>46204</v>
      </c>
      <c r="NP163" s="154">
        <f t="shared" si="48"/>
        <v>46217</v>
      </c>
    </row>
    <row r="164" spans="1:380" x14ac:dyDescent="0.2">
      <c r="A164" s="144">
        <v>376</v>
      </c>
      <c r="B164" s="144" t="s">
        <v>1403</v>
      </c>
      <c r="C164" s="144" t="s">
        <v>1221</v>
      </c>
      <c r="E164" s="144" t="s">
        <v>275</v>
      </c>
      <c r="F164" s="144" t="s">
        <v>275</v>
      </c>
      <c r="J164" s="144" t="s">
        <v>1219</v>
      </c>
      <c r="K164" s="144" t="s">
        <v>239</v>
      </c>
      <c r="L164" s="144" t="s">
        <v>239</v>
      </c>
      <c r="M164" s="144" t="s">
        <v>239</v>
      </c>
      <c r="N164" s="144" t="s">
        <v>1219</v>
      </c>
      <c r="O164" s="145">
        <f>'PRINT TARIFF'!N$376</f>
        <v>31</v>
      </c>
      <c r="AF164" s="144" t="s">
        <v>39</v>
      </c>
      <c r="AG164" s="155">
        <f>'PRINT TARIFF'!I$376</f>
        <v>35</v>
      </c>
      <c r="AH164" s="144" t="s">
        <v>1220</v>
      </c>
      <c r="AI164" s="144">
        <v>0</v>
      </c>
      <c r="AJ164" s="144">
        <v>0</v>
      </c>
      <c r="AK164" s="155">
        <f>'PRINT TARIFF'!K$376</f>
        <v>35</v>
      </c>
      <c r="AL164" s="144">
        <v>0</v>
      </c>
      <c r="AM164" s="144">
        <v>0</v>
      </c>
      <c r="AN164" s="146">
        <f>'PRINT TARIFF'!AF198</f>
        <v>46204</v>
      </c>
      <c r="AO164" s="146">
        <f>'PRINT TARIFF'!AG198</f>
        <v>46217</v>
      </c>
      <c r="AP164" s="146" t="s">
        <v>39</v>
      </c>
      <c r="AQ164" s="155">
        <f>'PRINT TARIFF'!U$376</f>
        <v>0</v>
      </c>
      <c r="AR164" s="144" t="s">
        <v>2263</v>
      </c>
      <c r="AS164" s="155">
        <f t="shared" si="55"/>
        <v>0</v>
      </c>
      <c r="AT164" s="146"/>
      <c r="AU164" s="146" t="s">
        <v>2262</v>
      </c>
      <c r="AV164" s="146">
        <f t="shared" si="56"/>
        <v>46204</v>
      </c>
      <c r="AW164" s="146">
        <f t="shared" si="57"/>
        <v>46217</v>
      </c>
      <c r="AX164" s="146"/>
      <c r="AY164" s="156"/>
      <c r="BA164" s="147"/>
      <c r="BC164" s="146"/>
      <c r="BD164" s="146"/>
      <c r="BE164" s="146"/>
      <c r="BF164" s="144" t="s">
        <v>39</v>
      </c>
      <c r="BG164" s="144">
        <f>'PRINT TARIFF'!$O$376</f>
        <v>0</v>
      </c>
      <c r="BH164" s="144" t="s">
        <v>1220</v>
      </c>
      <c r="BI164" s="144">
        <f t="shared" si="58"/>
        <v>0</v>
      </c>
      <c r="BJ164" s="146"/>
      <c r="BK164" s="146" t="s">
        <v>2260</v>
      </c>
      <c r="BL164" s="146">
        <f t="shared" si="59"/>
        <v>46204</v>
      </c>
      <c r="BM164" s="146">
        <f t="shared" si="60"/>
        <v>46217</v>
      </c>
      <c r="BN164" s="146" t="s">
        <v>39</v>
      </c>
      <c r="BO164" s="144">
        <f>'PRINT TARIFF'!$T$376</f>
        <v>7</v>
      </c>
      <c r="BP164" s="146" t="s">
        <v>1220</v>
      </c>
      <c r="BQ164" s="144">
        <f t="shared" si="61"/>
        <v>7</v>
      </c>
      <c r="BR164" s="146"/>
      <c r="BS164" s="146" t="s">
        <v>2258</v>
      </c>
      <c r="BT164" s="146">
        <f t="shared" si="62"/>
        <v>46204</v>
      </c>
      <c r="BU164" s="146">
        <f t="shared" si="63"/>
        <v>46217</v>
      </c>
      <c r="BV164" s="146" t="s">
        <v>39</v>
      </c>
      <c r="BW164" s="155">
        <f>'PRINT TARIFF'!Q$376</f>
        <v>20</v>
      </c>
      <c r="BX164" s="144" t="s">
        <v>1220</v>
      </c>
      <c r="BY164" s="144">
        <f t="shared" si="49"/>
        <v>20</v>
      </c>
      <c r="BZ164" s="146"/>
      <c r="CA164" s="146"/>
      <c r="CB164" s="146">
        <f t="shared" si="50"/>
        <v>46204</v>
      </c>
      <c r="CC164" s="146">
        <f t="shared" si="51"/>
        <v>46217</v>
      </c>
      <c r="CD164" s="144" t="s">
        <v>39</v>
      </c>
      <c r="CE164" s="155">
        <f>'PRINT TARIFF'!P$376</f>
        <v>0</v>
      </c>
      <c r="CF164" s="144" t="s">
        <v>1220</v>
      </c>
      <c r="CG164" s="147">
        <f t="shared" si="43"/>
        <v>0</v>
      </c>
      <c r="CJ164" s="146">
        <f t="shared" si="44"/>
        <v>46204</v>
      </c>
      <c r="CK164" s="146">
        <f t="shared" si="45"/>
        <v>46217</v>
      </c>
      <c r="CR164" s="146"/>
      <c r="CS164" s="146"/>
      <c r="HB164" s="146" t="s">
        <v>39</v>
      </c>
      <c r="HC164" s="155">
        <f>'PRINT TARIFF'!S$376</f>
        <v>0</v>
      </c>
      <c r="HD164" s="144" t="s">
        <v>1220</v>
      </c>
      <c r="HE164" s="147">
        <f t="shared" si="52"/>
        <v>0</v>
      </c>
      <c r="HG164" s="146" t="s">
        <v>2041</v>
      </c>
      <c r="HH164" s="146">
        <f t="shared" si="53"/>
        <v>46204</v>
      </c>
      <c r="HI164" s="146">
        <f t="shared" si="54"/>
        <v>46217</v>
      </c>
      <c r="IR164" s="154"/>
      <c r="IS164" s="154"/>
      <c r="NI164" s="154" t="s">
        <v>39</v>
      </c>
      <c r="NJ164" s="156">
        <f>'PRINT TARIFF'!R$376</f>
        <v>0</v>
      </c>
      <c r="NK164" s="154" t="s">
        <v>1220</v>
      </c>
      <c r="NL164" s="156">
        <f t="shared" si="46"/>
        <v>0</v>
      </c>
      <c r="NO164" s="154">
        <f t="shared" si="47"/>
        <v>46204</v>
      </c>
      <c r="NP164" s="154">
        <f t="shared" si="48"/>
        <v>46217</v>
      </c>
    </row>
    <row r="165" spans="1:380" x14ac:dyDescent="0.2">
      <c r="A165" s="144">
        <v>34</v>
      </c>
      <c r="B165" s="144" t="s">
        <v>1403</v>
      </c>
      <c r="C165" s="144" t="s">
        <v>1221</v>
      </c>
      <c r="E165" s="144" t="s">
        <v>1179</v>
      </c>
      <c r="F165" s="144" t="s">
        <v>1179</v>
      </c>
      <c r="G165" s="144" t="s">
        <v>291</v>
      </c>
      <c r="J165" s="144" t="s">
        <v>1219</v>
      </c>
      <c r="K165" s="144" t="s">
        <v>235</v>
      </c>
      <c r="L165" s="144" t="s">
        <v>235</v>
      </c>
      <c r="M165" s="144" t="s">
        <v>235</v>
      </c>
      <c r="N165" s="144" t="s">
        <v>1219</v>
      </c>
      <c r="O165" s="145">
        <f>'PRINT TARIFF'!N$34</f>
        <v>30</v>
      </c>
      <c r="AF165" s="144" t="s">
        <v>39</v>
      </c>
      <c r="AG165" s="155">
        <f>'PRINT TARIFF'!I$34</f>
        <v>52</v>
      </c>
      <c r="AH165" s="144" t="s">
        <v>1220</v>
      </c>
      <c r="AI165" s="144">
        <v>0</v>
      </c>
      <c r="AJ165" s="144">
        <v>0</v>
      </c>
      <c r="AK165" s="155">
        <f>'PRINT TARIFF'!K$34</f>
        <v>52</v>
      </c>
      <c r="AL165" s="144">
        <v>0</v>
      </c>
      <c r="AM165" s="144" t="s">
        <v>1236</v>
      </c>
      <c r="AN165" s="146">
        <f>'PRINT TARIFF'!AF199</f>
        <v>46204</v>
      </c>
      <c r="AO165" s="146">
        <f>'PRINT TARIFF'!AG199</f>
        <v>46217</v>
      </c>
      <c r="AP165" s="146" t="s">
        <v>39</v>
      </c>
      <c r="AQ165" s="155">
        <f>'PRINT TARIFF'!U$34</f>
        <v>10</v>
      </c>
      <c r="AR165" s="144" t="s">
        <v>2263</v>
      </c>
      <c r="AS165" s="155">
        <f t="shared" si="55"/>
        <v>10</v>
      </c>
      <c r="AT165" s="146"/>
      <c r="AU165" s="146" t="s">
        <v>2262</v>
      </c>
      <c r="AV165" s="146">
        <f t="shared" si="56"/>
        <v>46204</v>
      </c>
      <c r="AW165" s="146">
        <f t="shared" si="57"/>
        <v>46217</v>
      </c>
      <c r="AX165" s="146"/>
      <c r="AY165" s="156"/>
      <c r="BA165" s="147"/>
      <c r="BC165" s="146"/>
      <c r="BD165" s="146"/>
      <c r="BE165" s="146"/>
      <c r="BF165" s="144" t="s">
        <v>39</v>
      </c>
      <c r="BG165" s="144">
        <f>'PRINT TARIFF'!$O$34</f>
        <v>0</v>
      </c>
      <c r="BH165" s="144" t="s">
        <v>1220</v>
      </c>
      <c r="BI165" s="144">
        <f t="shared" si="58"/>
        <v>0</v>
      </c>
      <c r="BJ165" s="146"/>
      <c r="BK165" s="146" t="s">
        <v>2260</v>
      </c>
      <c r="BL165" s="146">
        <f t="shared" si="59"/>
        <v>46204</v>
      </c>
      <c r="BM165" s="146">
        <f t="shared" si="60"/>
        <v>46217</v>
      </c>
      <c r="BN165" s="146" t="s">
        <v>39</v>
      </c>
      <c r="BO165" s="144">
        <f>'PRINT TARIFF'!$T$34</f>
        <v>9</v>
      </c>
      <c r="BP165" s="146" t="s">
        <v>1220</v>
      </c>
      <c r="BQ165" s="144">
        <f t="shared" si="61"/>
        <v>9</v>
      </c>
      <c r="BR165" s="146"/>
      <c r="BS165" s="146" t="s">
        <v>2258</v>
      </c>
      <c r="BT165" s="146">
        <f t="shared" si="62"/>
        <v>46204</v>
      </c>
      <c r="BU165" s="146">
        <f t="shared" si="63"/>
        <v>46217</v>
      </c>
      <c r="BV165" s="146" t="s">
        <v>39</v>
      </c>
      <c r="BW165" s="155">
        <f>'PRINT TARIFF'!Q$34</f>
        <v>20</v>
      </c>
      <c r="BX165" s="144" t="s">
        <v>1220</v>
      </c>
      <c r="BY165" s="144">
        <f t="shared" si="49"/>
        <v>20</v>
      </c>
      <c r="BZ165" s="146"/>
      <c r="CA165" s="146"/>
      <c r="CB165" s="146">
        <f t="shared" si="50"/>
        <v>46204</v>
      </c>
      <c r="CC165" s="146">
        <f t="shared" si="51"/>
        <v>46217</v>
      </c>
      <c r="CD165" s="144" t="s">
        <v>39</v>
      </c>
      <c r="CE165" s="155">
        <f>'PRINT TARIFF'!P$34</f>
        <v>0</v>
      </c>
      <c r="CF165" s="144" t="s">
        <v>1220</v>
      </c>
      <c r="CG165" s="147">
        <f t="shared" si="43"/>
        <v>0</v>
      </c>
      <c r="CJ165" s="146">
        <f t="shared" si="44"/>
        <v>46204</v>
      </c>
      <c r="CK165" s="146">
        <f t="shared" si="45"/>
        <v>46217</v>
      </c>
      <c r="CR165" s="146"/>
      <c r="CS165" s="146"/>
      <c r="HB165" s="146" t="s">
        <v>39</v>
      </c>
      <c r="HC165" s="155">
        <f>'PRINT TARIFF'!S$34</f>
        <v>0</v>
      </c>
      <c r="HD165" s="144" t="s">
        <v>1220</v>
      </c>
      <c r="HE165" s="147">
        <f t="shared" si="52"/>
        <v>0</v>
      </c>
      <c r="HG165" s="146" t="s">
        <v>2041</v>
      </c>
      <c r="HH165" s="146">
        <f t="shared" si="53"/>
        <v>46204</v>
      </c>
      <c r="HI165" s="146">
        <f t="shared" si="54"/>
        <v>46217</v>
      </c>
      <c r="IR165" s="154"/>
      <c r="IS165" s="154"/>
      <c r="NI165" s="154" t="s">
        <v>39</v>
      </c>
      <c r="NJ165" s="156">
        <f>'PRINT TARIFF'!R$34</f>
        <v>0</v>
      </c>
      <c r="NK165" s="154" t="s">
        <v>1220</v>
      </c>
      <c r="NL165" s="156">
        <f t="shared" si="46"/>
        <v>0</v>
      </c>
      <c r="NO165" s="154">
        <f t="shared" si="47"/>
        <v>46204</v>
      </c>
      <c r="NP165" s="154">
        <f t="shared" si="48"/>
        <v>46217</v>
      </c>
    </row>
    <row r="166" spans="1:380" x14ac:dyDescent="0.2">
      <c r="A166" s="144">
        <v>35</v>
      </c>
      <c r="B166" s="144" t="s">
        <v>1403</v>
      </c>
      <c r="C166" s="144" t="s">
        <v>1221</v>
      </c>
      <c r="E166" s="144" t="s">
        <v>1179</v>
      </c>
      <c r="F166" s="144" t="s">
        <v>1179</v>
      </c>
      <c r="G166" s="144" t="s">
        <v>291</v>
      </c>
      <c r="J166" s="144" t="s">
        <v>1219</v>
      </c>
      <c r="K166" s="144" t="s">
        <v>236</v>
      </c>
      <c r="L166" s="144" t="s">
        <v>236</v>
      </c>
      <c r="M166" s="144" t="s">
        <v>236</v>
      </c>
      <c r="N166" s="144" t="s">
        <v>1219</v>
      </c>
      <c r="O166" s="145">
        <f>'PRINT TARIFF'!N$35</f>
        <v>18</v>
      </c>
      <c r="AF166" s="144" t="s">
        <v>39</v>
      </c>
      <c r="AG166" s="155">
        <f>'PRINT TARIFF'!I$35</f>
        <v>52</v>
      </c>
      <c r="AH166" s="144" t="s">
        <v>1220</v>
      </c>
      <c r="AI166" s="144">
        <v>0</v>
      </c>
      <c r="AJ166" s="144">
        <v>0</v>
      </c>
      <c r="AK166" s="155">
        <f>'PRINT TARIFF'!K$35</f>
        <v>52</v>
      </c>
      <c r="AL166" s="144">
        <v>0</v>
      </c>
      <c r="AM166" s="144" t="s">
        <v>1236</v>
      </c>
      <c r="AN166" s="146">
        <f>'PRINT TARIFF'!AF200</f>
        <v>46204</v>
      </c>
      <c r="AO166" s="146">
        <f>'PRINT TARIFF'!AG200</f>
        <v>46217</v>
      </c>
      <c r="AP166" s="146" t="s">
        <v>39</v>
      </c>
      <c r="AQ166" s="155">
        <f>'PRINT TARIFF'!U$35</f>
        <v>10</v>
      </c>
      <c r="AR166" s="144" t="s">
        <v>2263</v>
      </c>
      <c r="AS166" s="155">
        <f t="shared" si="55"/>
        <v>10</v>
      </c>
      <c r="AT166" s="146"/>
      <c r="AU166" s="146" t="s">
        <v>2262</v>
      </c>
      <c r="AV166" s="146">
        <f t="shared" si="56"/>
        <v>46204</v>
      </c>
      <c r="AW166" s="146">
        <f t="shared" si="57"/>
        <v>46217</v>
      </c>
      <c r="AX166" s="146"/>
      <c r="AY166" s="156"/>
      <c r="BA166" s="147"/>
      <c r="BC166" s="146"/>
      <c r="BD166" s="146"/>
      <c r="BE166" s="146"/>
      <c r="BF166" s="144" t="s">
        <v>39</v>
      </c>
      <c r="BG166" s="144">
        <f>'PRINT TARIFF'!$O$35</f>
        <v>0</v>
      </c>
      <c r="BH166" s="144" t="s">
        <v>1220</v>
      </c>
      <c r="BI166" s="144">
        <f t="shared" si="58"/>
        <v>0</v>
      </c>
      <c r="BJ166" s="146"/>
      <c r="BK166" s="146" t="s">
        <v>2260</v>
      </c>
      <c r="BL166" s="146">
        <f t="shared" si="59"/>
        <v>46204</v>
      </c>
      <c r="BM166" s="146">
        <f t="shared" si="60"/>
        <v>46217</v>
      </c>
      <c r="BN166" s="146" t="s">
        <v>39</v>
      </c>
      <c r="BO166" s="144">
        <f>'PRINT TARIFF'!$T$35</f>
        <v>9</v>
      </c>
      <c r="BP166" s="146" t="s">
        <v>1220</v>
      </c>
      <c r="BQ166" s="144">
        <f t="shared" si="61"/>
        <v>9</v>
      </c>
      <c r="BR166" s="146"/>
      <c r="BS166" s="146" t="s">
        <v>2258</v>
      </c>
      <c r="BT166" s="146">
        <f t="shared" si="62"/>
        <v>46204</v>
      </c>
      <c r="BU166" s="146">
        <f t="shared" si="63"/>
        <v>46217</v>
      </c>
      <c r="BV166" s="146" t="s">
        <v>39</v>
      </c>
      <c r="BW166" s="155">
        <f>'PRINT TARIFF'!Q$35</f>
        <v>20</v>
      </c>
      <c r="BX166" s="144" t="s">
        <v>1220</v>
      </c>
      <c r="BY166" s="144">
        <f t="shared" si="49"/>
        <v>20</v>
      </c>
      <c r="BZ166" s="146"/>
      <c r="CA166" s="146"/>
      <c r="CB166" s="146">
        <f t="shared" si="50"/>
        <v>46204</v>
      </c>
      <c r="CC166" s="146">
        <f t="shared" si="51"/>
        <v>46217</v>
      </c>
      <c r="CD166" s="144" t="s">
        <v>39</v>
      </c>
      <c r="CE166" s="155">
        <f>'PRINT TARIFF'!P$35</f>
        <v>0</v>
      </c>
      <c r="CF166" s="144" t="s">
        <v>1220</v>
      </c>
      <c r="CG166" s="147">
        <f t="shared" si="43"/>
        <v>0</v>
      </c>
      <c r="CJ166" s="146">
        <f t="shared" si="44"/>
        <v>46204</v>
      </c>
      <c r="CK166" s="146">
        <f t="shared" si="45"/>
        <v>46217</v>
      </c>
      <c r="CR166" s="146"/>
      <c r="CS166" s="146"/>
      <c r="HB166" s="146" t="s">
        <v>39</v>
      </c>
      <c r="HC166" s="155">
        <f>'PRINT TARIFF'!S$35</f>
        <v>0</v>
      </c>
      <c r="HD166" s="144" t="s">
        <v>1220</v>
      </c>
      <c r="HE166" s="147">
        <f t="shared" si="52"/>
        <v>0</v>
      </c>
      <c r="HG166" s="146" t="s">
        <v>2041</v>
      </c>
      <c r="HH166" s="146">
        <f t="shared" si="53"/>
        <v>46204</v>
      </c>
      <c r="HI166" s="146">
        <f t="shared" si="54"/>
        <v>46217</v>
      </c>
      <c r="IR166" s="154"/>
      <c r="IS166" s="154"/>
      <c r="NI166" s="154" t="s">
        <v>39</v>
      </c>
      <c r="NJ166" s="156">
        <f>'PRINT TARIFF'!R$35</f>
        <v>0</v>
      </c>
      <c r="NK166" s="154" t="s">
        <v>1220</v>
      </c>
      <c r="NL166" s="156">
        <f t="shared" si="46"/>
        <v>0</v>
      </c>
      <c r="NO166" s="154">
        <f t="shared" si="47"/>
        <v>46204</v>
      </c>
      <c r="NP166" s="154">
        <f t="shared" si="48"/>
        <v>46217</v>
      </c>
    </row>
    <row r="167" spans="1:380" x14ac:dyDescent="0.2">
      <c r="A167" s="144">
        <v>36</v>
      </c>
      <c r="B167" s="144" t="s">
        <v>1403</v>
      </c>
      <c r="C167" s="144" t="s">
        <v>1221</v>
      </c>
      <c r="E167" s="144" t="s">
        <v>1179</v>
      </c>
      <c r="F167" s="144" t="s">
        <v>1179</v>
      </c>
      <c r="G167" s="144" t="s">
        <v>291</v>
      </c>
      <c r="J167" s="144" t="s">
        <v>1219</v>
      </c>
      <c r="K167" s="144" t="s">
        <v>237</v>
      </c>
      <c r="L167" s="144" t="s">
        <v>237</v>
      </c>
      <c r="M167" s="144" t="s">
        <v>237</v>
      </c>
      <c r="N167" s="144" t="s">
        <v>1219</v>
      </c>
      <c r="O167" s="145">
        <f>'PRINT TARIFF'!N$36</f>
        <v>18</v>
      </c>
      <c r="AF167" s="144" t="s">
        <v>39</v>
      </c>
      <c r="AG167" s="155">
        <f>'PRINT TARIFF'!I$36</f>
        <v>52</v>
      </c>
      <c r="AH167" s="144" t="s">
        <v>1220</v>
      </c>
      <c r="AI167" s="144">
        <v>0</v>
      </c>
      <c r="AJ167" s="144">
        <v>0</v>
      </c>
      <c r="AK167" s="155">
        <f>'PRINT TARIFF'!K$36</f>
        <v>52</v>
      </c>
      <c r="AL167" s="144">
        <v>0</v>
      </c>
      <c r="AM167" s="144" t="s">
        <v>1236</v>
      </c>
      <c r="AN167" s="146">
        <f>'PRINT TARIFF'!AF201</f>
        <v>46204</v>
      </c>
      <c r="AO167" s="146">
        <f>'PRINT TARIFF'!AG201</f>
        <v>46217</v>
      </c>
      <c r="AP167" s="146" t="s">
        <v>39</v>
      </c>
      <c r="AQ167" s="155">
        <f>'PRINT TARIFF'!U$36</f>
        <v>10</v>
      </c>
      <c r="AR167" s="144" t="s">
        <v>2263</v>
      </c>
      <c r="AS167" s="155">
        <f t="shared" si="55"/>
        <v>10</v>
      </c>
      <c r="AT167" s="146"/>
      <c r="AU167" s="146" t="s">
        <v>2262</v>
      </c>
      <c r="AV167" s="146">
        <f t="shared" si="56"/>
        <v>46204</v>
      </c>
      <c r="AW167" s="146">
        <f t="shared" si="57"/>
        <v>46217</v>
      </c>
      <c r="AX167" s="146"/>
      <c r="AY167" s="156"/>
      <c r="BA167" s="147"/>
      <c r="BC167" s="146"/>
      <c r="BD167" s="146"/>
      <c r="BE167" s="146"/>
      <c r="BF167" s="144" t="s">
        <v>39</v>
      </c>
      <c r="BG167" s="144">
        <f>'PRINT TARIFF'!$O$36</f>
        <v>0</v>
      </c>
      <c r="BH167" s="144" t="s">
        <v>1220</v>
      </c>
      <c r="BI167" s="144">
        <f t="shared" si="58"/>
        <v>0</v>
      </c>
      <c r="BJ167" s="146"/>
      <c r="BK167" s="146" t="s">
        <v>2260</v>
      </c>
      <c r="BL167" s="146">
        <f t="shared" si="59"/>
        <v>46204</v>
      </c>
      <c r="BM167" s="146">
        <f t="shared" si="60"/>
        <v>46217</v>
      </c>
      <c r="BN167" s="146" t="s">
        <v>39</v>
      </c>
      <c r="BO167" s="144">
        <f>'PRINT TARIFF'!$T$36</f>
        <v>9</v>
      </c>
      <c r="BP167" s="146" t="s">
        <v>1220</v>
      </c>
      <c r="BQ167" s="144">
        <f t="shared" si="61"/>
        <v>9</v>
      </c>
      <c r="BR167" s="146"/>
      <c r="BS167" s="146" t="s">
        <v>2258</v>
      </c>
      <c r="BT167" s="146">
        <f t="shared" si="62"/>
        <v>46204</v>
      </c>
      <c r="BU167" s="146">
        <f t="shared" si="63"/>
        <v>46217</v>
      </c>
      <c r="BV167" s="146" t="s">
        <v>39</v>
      </c>
      <c r="BW167" s="155">
        <f>'PRINT TARIFF'!Q$36</f>
        <v>20</v>
      </c>
      <c r="BX167" s="144" t="s">
        <v>1220</v>
      </c>
      <c r="BY167" s="144">
        <f t="shared" si="49"/>
        <v>20</v>
      </c>
      <c r="BZ167" s="146"/>
      <c r="CA167" s="146"/>
      <c r="CB167" s="146">
        <f t="shared" si="50"/>
        <v>46204</v>
      </c>
      <c r="CC167" s="146">
        <f t="shared" si="51"/>
        <v>46217</v>
      </c>
      <c r="CD167" s="144" t="s">
        <v>39</v>
      </c>
      <c r="CE167" s="155">
        <f>'PRINT TARIFF'!P$36</f>
        <v>0</v>
      </c>
      <c r="CF167" s="144" t="s">
        <v>1220</v>
      </c>
      <c r="CG167" s="147">
        <f t="shared" ref="CG167:CG230" si="64">CE167</f>
        <v>0</v>
      </c>
      <c r="CJ167" s="146">
        <f t="shared" si="44"/>
        <v>46204</v>
      </c>
      <c r="CK167" s="146">
        <f t="shared" si="45"/>
        <v>46217</v>
      </c>
      <c r="CR167" s="146"/>
      <c r="CS167" s="146"/>
      <c r="HB167" s="146" t="s">
        <v>39</v>
      </c>
      <c r="HC167" s="155">
        <f>'PRINT TARIFF'!S$36</f>
        <v>0</v>
      </c>
      <c r="HD167" s="144" t="s">
        <v>1220</v>
      </c>
      <c r="HE167" s="147">
        <f t="shared" si="52"/>
        <v>0</v>
      </c>
      <c r="HG167" s="146" t="s">
        <v>2041</v>
      </c>
      <c r="HH167" s="146">
        <f t="shared" si="53"/>
        <v>46204</v>
      </c>
      <c r="HI167" s="146">
        <f t="shared" si="54"/>
        <v>46217</v>
      </c>
      <c r="IR167" s="154"/>
      <c r="IS167" s="154"/>
      <c r="NI167" s="154" t="s">
        <v>39</v>
      </c>
      <c r="NJ167" s="156">
        <f>'PRINT TARIFF'!R$36</f>
        <v>0</v>
      </c>
      <c r="NK167" s="154" t="s">
        <v>1220</v>
      </c>
      <c r="NL167" s="156">
        <f t="shared" si="46"/>
        <v>0</v>
      </c>
      <c r="NO167" s="154">
        <f t="shared" si="47"/>
        <v>46204</v>
      </c>
      <c r="NP167" s="154">
        <f t="shared" si="48"/>
        <v>46217</v>
      </c>
    </row>
    <row r="168" spans="1:380" x14ac:dyDescent="0.2">
      <c r="A168" s="144">
        <v>37</v>
      </c>
      <c r="B168" s="144" t="s">
        <v>1403</v>
      </c>
      <c r="C168" s="144" t="s">
        <v>1221</v>
      </c>
      <c r="E168" s="144" t="s">
        <v>1179</v>
      </c>
      <c r="F168" s="144" t="s">
        <v>1179</v>
      </c>
      <c r="G168" s="144" t="s">
        <v>291</v>
      </c>
      <c r="J168" s="144" t="s">
        <v>1219</v>
      </c>
      <c r="K168" s="144" t="s">
        <v>238</v>
      </c>
      <c r="L168" s="144" t="s">
        <v>238</v>
      </c>
      <c r="M168" s="144" t="s">
        <v>238</v>
      </c>
      <c r="N168" s="144" t="s">
        <v>1219</v>
      </c>
      <c r="O168" s="145">
        <f>'PRINT TARIFF'!N$37</f>
        <v>22</v>
      </c>
      <c r="AF168" s="144" t="s">
        <v>39</v>
      </c>
      <c r="AG168" s="155">
        <f>'PRINT TARIFF'!I$37</f>
        <v>52</v>
      </c>
      <c r="AH168" s="144" t="s">
        <v>1220</v>
      </c>
      <c r="AI168" s="144">
        <v>0</v>
      </c>
      <c r="AJ168" s="144">
        <v>0</v>
      </c>
      <c r="AK168" s="155">
        <f>'PRINT TARIFF'!K$37</f>
        <v>52</v>
      </c>
      <c r="AL168" s="144">
        <v>0</v>
      </c>
      <c r="AM168" s="144" t="s">
        <v>1236</v>
      </c>
      <c r="AN168" s="146">
        <f>'PRINT TARIFF'!AF202</f>
        <v>46204</v>
      </c>
      <c r="AO168" s="146">
        <f>'PRINT TARIFF'!AG202</f>
        <v>46217</v>
      </c>
      <c r="AP168" s="146" t="s">
        <v>39</v>
      </c>
      <c r="AQ168" s="155">
        <f>'PRINT TARIFF'!U$37</f>
        <v>10</v>
      </c>
      <c r="AR168" s="144" t="s">
        <v>2263</v>
      </c>
      <c r="AS168" s="155">
        <f t="shared" si="55"/>
        <v>10</v>
      </c>
      <c r="AT168" s="146"/>
      <c r="AU168" s="146" t="s">
        <v>2262</v>
      </c>
      <c r="AV168" s="146">
        <f t="shared" si="56"/>
        <v>46204</v>
      </c>
      <c r="AW168" s="146">
        <f t="shared" si="57"/>
        <v>46217</v>
      </c>
      <c r="AX168" s="146"/>
      <c r="AY168" s="156"/>
      <c r="BA168" s="147"/>
      <c r="BC168" s="146"/>
      <c r="BD168" s="146"/>
      <c r="BE168" s="146"/>
      <c r="BF168" s="144" t="s">
        <v>39</v>
      </c>
      <c r="BG168" s="144">
        <f>'PRINT TARIFF'!$O$37</f>
        <v>0</v>
      </c>
      <c r="BH168" s="144" t="s">
        <v>1220</v>
      </c>
      <c r="BI168" s="144">
        <f t="shared" si="58"/>
        <v>0</v>
      </c>
      <c r="BJ168" s="146"/>
      <c r="BK168" s="146" t="s">
        <v>2260</v>
      </c>
      <c r="BL168" s="146">
        <f t="shared" si="59"/>
        <v>46204</v>
      </c>
      <c r="BM168" s="146">
        <f t="shared" si="60"/>
        <v>46217</v>
      </c>
      <c r="BN168" s="146" t="s">
        <v>39</v>
      </c>
      <c r="BO168" s="144">
        <f>'PRINT TARIFF'!$T$37</f>
        <v>9</v>
      </c>
      <c r="BP168" s="146" t="s">
        <v>1220</v>
      </c>
      <c r="BQ168" s="144">
        <f t="shared" si="61"/>
        <v>9</v>
      </c>
      <c r="BR168" s="146"/>
      <c r="BS168" s="146" t="s">
        <v>2258</v>
      </c>
      <c r="BT168" s="146">
        <f t="shared" si="62"/>
        <v>46204</v>
      </c>
      <c r="BU168" s="146">
        <f t="shared" si="63"/>
        <v>46217</v>
      </c>
      <c r="BV168" s="146" t="s">
        <v>39</v>
      </c>
      <c r="BW168" s="155">
        <f>'PRINT TARIFF'!Q$37</f>
        <v>20</v>
      </c>
      <c r="BX168" s="144" t="s">
        <v>1220</v>
      </c>
      <c r="BY168" s="144">
        <f t="shared" si="49"/>
        <v>20</v>
      </c>
      <c r="BZ168" s="146"/>
      <c r="CA168" s="146"/>
      <c r="CB168" s="146">
        <f t="shared" si="50"/>
        <v>46204</v>
      </c>
      <c r="CC168" s="146">
        <f t="shared" si="51"/>
        <v>46217</v>
      </c>
      <c r="CD168" s="144" t="s">
        <v>39</v>
      </c>
      <c r="CE168" s="155">
        <f>'PRINT TARIFF'!P$37</f>
        <v>0</v>
      </c>
      <c r="CF168" s="144" t="s">
        <v>1220</v>
      </c>
      <c r="CG168" s="147">
        <f t="shared" si="64"/>
        <v>0</v>
      </c>
      <c r="CJ168" s="146">
        <f t="shared" ref="CJ168:CJ231" si="65">AN168</f>
        <v>46204</v>
      </c>
      <c r="CK168" s="146">
        <f t="shared" ref="CK168:CK231" si="66">AO168</f>
        <v>46217</v>
      </c>
      <c r="CR168" s="146"/>
      <c r="CS168" s="146"/>
      <c r="HB168" s="146" t="s">
        <v>39</v>
      </c>
      <c r="HC168" s="155">
        <f>'PRINT TARIFF'!S$37</f>
        <v>0</v>
      </c>
      <c r="HD168" s="144" t="s">
        <v>1220</v>
      </c>
      <c r="HE168" s="147">
        <f t="shared" si="52"/>
        <v>0</v>
      </c>
      <c r="HG168" s="146" t="s">
        <v>2041</v>
      </c>
      <c r="HH168" s="146">
        <f t="shared" si="53"/>
        <v>46204</v>
      </c>
      <c r="HI168" s="146">
        <f t="shared" si="54"/>
        <v>46217</v>
      </c>
      <c r="IR168" s="154"/>
      <c r="IS168" s="154"/>
      <c r="NI168" s="154" t="s">
        <v>39</v>
      </c>
      <c r="NJ168" s="156">
        <f>'PRINT TARIFF'!R$37</f>
        <v>0</v>
      </c>
      <c r="NK168" s="154" t="s">
        <v>1220</v>
      </c>
      <c r="NL168" s="156">
        <f t="shared" ref="NL168:NL231" si="67">NJ168</f>
        <v>0</v>
      </c>
      <c r="NO168" s="154">
        <f t="shared" ref="NO168:NO231" si="68">CJ168</f>
        <v>46204</v>
      </c>
      <c r="NP168" s="154">
        <f t="shared" ref="NP168:NP231" si="69">CK168</f>
        <v>46217</v>
      </c>
    </row>
    <row r="169" spans="1:380" x14ac:dyDescent="0.2">
      <c r="A169" s="144">
        <v>38</v>
      </c>
      <c r="B169" s="144" t="s">
        <v>1403</v>
      </c>
      <c r="C169" s="144" t="s">
        <v>1221</v>
      </c>
      <c r="E169" s="144" t="s">
        <v>1179</v>
      </c>
      <c r="F169" s="144" t="s">
        <v>1179</v>
      </c>
      <c r="G169" s="144" t="s">
        <v>291</v>
      </c>
      <c r="J169" s="144" t="s">
        <v>1219</v>
      </c>
      <c r="K169" s="144" t="s">
        <v>239</v>
      </c>
      <c r="L169" s="144" t="s">
        <v>239</v>
      </c>
      <c r="M169" s="144" t="s">
        <v>239</v>
      </c>
      <c r="N169" s="144" t="s">
        <v>1219</v>
      </c>
      <c r="O169" s="145">
        <f>'PRINT TARIFF'!N$38</f>
        <v>21</v>
      </c>
      <c r="AF169" s="144" t="s">
        <v>39</v>
      </c>
      <c r="AG169" s="155">
        <f>'PRINT TARIFF'!I$38</f>
        <v>52</v>
      </c>
      <c r="AH169" s="144" t="s">
        <v>1220</v>
      </c>
      <c r="AI169" s="144">
        <v>0</v>
      </c>
      <c r="AJ169" s="144">
        <v>0</v>
      </c>
      <c r="AK169" s="155">
        <f>'PRINT TARIFF'!K$38</f>
        <v>52</v>
      </c>
      <c r="AL169" s="144">
        <v>0</v>
      </c>
      <c r="AM169" s="144" t="s">
        <v>1236</v>
      </c>
      <c r="AN169" s="146">
        <f>'PRINT TARIFF'!AF203</f>
        <v>46204</v>
      </c>
      <c r="AO169" s="146">
        <f>'PRINT TARIFF'!AG203</f>
        <v>46217</v>
      </c>
      <c r="AP169" s="146" t="s">
        <v>39</v>
      </c>
      <c r="AQ169" s="155">
        <f>'PRINT TARIFF'!U$38</f>
        <v>10</v>
      </c>
      <c r="AR169" s="144" t="s">
        <v>2263</v>
      </c>
      <c r="AS169" s="155">
        <f t="shared" si="55"/>
        <v>10</v>
      </c>
      <c r="AT169" s="146"/>
      <c r="AU169" s="146" t="s">
        <v>2262</v>
      </c>
      <c r="AV169" s="146">
        <f t="shared" si="56"/>
        <v>46204</v>
      </c>
      <c r="AW169" s="146">
        <f t="shared" si="57"/>
        <v>46217</v>
      </c>
      <c r="AX169" s="146"/>
      <c r="AY169" s="156"/>
      <c r="BA169" s="147"/>
      <c r="BC169" s="146"/>
      <c r="BD169" s="146"/>
      <c r="BE169" s="146"/>
      <c r="BF169" s="144" t="s">
        <v>39</v>
      </c>
      <c r="BG169" s="144">
        <f>'PRINT TARIFF'!$O$38</f>
        <v>0</v>
      </c>
      <c r="BH169" s="144" t="s">
        <v>1220</v>
      </c>
      <c r="BI169" s="144">
        <f t="shared" si="58"/>
        <v>0</v>
      </c>
      <c r="BJ169" s="146"/>
      <c r="BK169" s="146" t="s">
        <v>2260</v>
      </c>
      <c r="BL169" s="146">
        <f t="shared" si="59"/>
        <v>46204</v>
      </c>
      <c r="BM169" s="146">
        <f t="shared" si="60"/>
        <v>46217</v>
      </c>
      <c r="BN169" s="146" t="s">
        <v>39</v>
      </c>
      <c r="BO169" s="144">
        <f>'PRINT TARIFF'!$T$38</f>
        <v>9</v>
      </c>
      <c r="BP169" s="146" t="s">
        <v>1220</v>
      </c>
      <c r="BQ169" s="144">
        <f t="shared" si="61"/>
        <v>9</v>
      </c>
      <c r="BR169" s="146"/>
      <c r="BS169" s="146" t="s">
        <v>2258</v>
      </c>
      <c r="BT169" s="146">
        <f t="shared" si="62"/>
        <v>46204</v>
      </c>
      <c r="BU169" s="146">
        <f t="shared" si="63"/>
        <v>46217</v>
      </c>
      <c r="BV169" s="146" t="s">
        <v>39</v>
      </c>
      <c r="BW169" s="155">
        <f>'PRINT TARIFF'!Q$38</f>
        <v>20</v>
      </c>
      <c r="BX169" s="144" t="s">
        <v>1220</v>
      </c>
      <c r="BY169" s="144">
        <f t="shared" si="49"/>
        <v>20</v>
      </c>
      <c r="BZ169" s="146"/>
      <c r="CA169" s="146"/>
      <c r="CB169" s="146">
        <f t="shared" si="50"/>
        <v>46204</v>
      </c>
      <c r="CC169" s="146">
        <f t="shared" si="51"/>
        <v>46217</v>
      </c>
      <c r="CD169" s="144" t="s">
        <v>39</v>
      </c>
      <c r="CE169" s="155">
        <f>'PRINT TARIFF'!P$38</f>
        <v>0</v>
      </c>
      <c r="CF169" s="144" t="s">
        <v>1220</v>
      </c>
      <c r="CG169" s="147">
        <f t="shared" si="64"/>
        <v>0</v>
      </c>
      <c r="CJ169" s="146">
        <f t="shared" si="65"/>
        <v>46204</v>
      </c>
      <c r="CK169" s="146">
        <f t="shared" si="66"/>
        <v>46217</v>
      </c>
      <c r="CR169" s="146"/>
      <c r="CS169" s="146"/>
      <c r="HB169" s="146" t="s">
        <v>39</v>
      </c>
      <c r="HC169" s="155">
        <f>'PRINT TARIFF'!S$38</f>
        <v>0</v>
      </c>
      <c r="HD169" s="144" t="s">
        <v>1220</v>
      </c>
      <c r="HE169" s="147">
        <f t="shared" si="52"/>
        <v>0</v>
      </c>
      <c r="HG169" s="146" t="s">
        <v>2041</v>
      </c>
      <c r="HH169" s="146">
        <f t="shared" si="53"/>
        <v>46204</v>
      </c>
      <c r="HI169" s="146">
        <f t="shared" si="54"/>
        <v>46217</v>
      </c>
      <c r="IR169" s="154"/>
      <c r="IS169" s="154"/>
      <c r="NI169" s="154" t="s">
        <v>39</v>
      </c>
      <c r="NJ169" s="156">
        <f>'PRINT TARIFF'!R$38</f>
        <v>0</v>
      </c>
      <c r="NK169" s="154" t="s">
        <v>1220</v>
      </c>
      <c r="NL169" s="156">
        <f t="shared" si="67"/>
        <v>0</v>
      </c>
      <c r="NO169" s="154">
        <f t="shared" si="68"/>
        <v>46204</v>
      </c>
      <c r="NP169" s="154">
        <f t="shared" si="69"/>
        <v>46217</v>
      </c>
    </row>
    <row r="170" spans="1:380" x14ac:dyDescent="0.2">
      <c r="A170" s="144">
        <v>377</v>
      </c>
      <c r="B170" s="144" t="s">
        <v>1403</v>
      </c>
      <c r="C170" s="144" t="s">
        <v>1221</v>
      </c>
      <c r="E170" s="144" t="s">
        <v>276</v>
      </c>
      <c r="F170" s="144" t="s">
        <v>276</v>
      </c>
      <c r="G170" s="144" t="s">
        <v>291</v>
      </c>
      <c r="J170" s="144" t="s">
        <v>1219</v>
      </c>
      <c r="K170" s="144" t="s">
        <v>235</v>
      </c>
      <c r="L170" s="144" t="s">
        <v>235</v>
      </c>
      <c r="M170" s="144" t="s">
        <v>235</v>
      </c>
      <c r="N170" s="144" t="s">
        <v>1219</v>
      </c>
      <c r="O170" s="145">
        <f>'PRINT TARIFF'!N$377</f>
        <v>34</v>
      </c>
      <c r="AF170" s="144" t="s">
        <v>39</v>
      </c>
      <c r="AG170" s="155">
        <f>'PRINT TARIFF'!I$377</f>
        <v>61</v>
      </c>
      <c r="AH170" s="144" t="s">
        <v>1220</v>
      </c>
      <c r="AI170" s="144">
        <v>0</v>
      </c>
      <c r="AJ170" s="144">
        <v>0</v>
      </c>
      <c r="AK170" s="155">
        <f>'PRINT TARIFF'!K$377</f>
        <v>61</v>
      </c>
      <c r="AL170" s="144">
        <v>0</v>
      </c>
      <c r="AM170" s="144">
        <v>0</v>
      </c>
      <c r="AN170" s="146">
        <f>'PRINT TARIFF'!AF204</f>
        <v>46204</v>
      </c>
      <c r="AO170" s="146">
        <f>'PRINT TARIFF'!AG204</f>
        <v>46217</v>
      </c>
      <c r="AP170" s="146" t="s">
        <v>39</v>
      </c>
      <c r="AQ170" s="155">
        <f>'PRINT TARIFF'!U$377</f>
        <v>10</v>
      </c>
      <c r="AR170" s="144" t="s">
        <v>2263</v>
      </c>
      <c r="AS170" s="155">
        <f t="shared" si="55"/>
        <v>10</v>
      </c>
      <c r="AT170" s="146"/>
      <c r="AU170" s="146" t="s">
        <v>2262</v>
      </c>
      <c r="AV170" s="146">
        <f t="shared" si="56"/>
        <v>46204</v>
      </c>
      <c r="AW170" s="146">
        <f t="shared" si="57"/>
        <v>46217</v>
      </c>
      <c r="AX170" s="146"/>
      <c r="AY170" s="156"/>
      <c r="BA170" s="147"/>
      <c r="BC170" s="146"/>
      <c r="BD170" s="146"/>
      <c r="BE170" s="146"/>
      <c r="BF170" s="144" t="s">
        <v>39</v>
      </c>
      <c r="BG170" s="144">
        <f>'PRINT TARIFF'!$O$377</f>
        <v>0</v>
      </c>
      <c r="BH170" s="144" t="s">
        <v>1220</v>
      </c>
      <c r="BI170" s="144">
        <f t="shared" si="58"/>
        <v>0</v>
      </c>
      <c r="BJ170" s="146"/>
      <c r="BK170" s="146" t="s">
        <v>2260</v>
      </c>
      <c r="BL170" s="146">
        <f t="shared" si="59"/>
        <v>46204</v>
      </c>
      <c r="BM170" s="146">
        <f t="shared" si="60"/>
        <v>46217</v>
      </c>
      <c r="BN170" s="146" t="s">
        <v>39</v>
      </c>
      <c r="BO170" s="144">
        <f>'PRINT TARIFF'!$T$377</f>
        <v>14</v>
      </c>
      <c r="BP170" s="146" t="s">
        <v>1220</v>
      </c>
      <c r="BQ170" s="144">
        <f t="shared" si="61"/>
        <v>14</v>
      </c>
      <c r="BR170" s="146"/>
      <c r="BS170" s="146" t="s">
        <v>2258</v>
      </c>
      <c r="BT170" s="146">
        <f t="shared" si="62"/>
        <v>46204</v>
      </c>
      <c r="BU170" s="146">
        <f t="shared" si="63"/>
        <v>46217</v>
      </c>
      <c r="BV170" s="146" t="s">
        <v>39</v>
      </c>
      <c r="BW170" s="155">
        <f>'PRINT TARIFF'!Q$377</f>
        <v>20</v>
      </c>
      <c r="BX170" s="144" t="s">
        <v>1220</v>
      </c>
      <c r="BY170" s="144">
        <f t="shared" si="49"/>
        <v>20</v>
      </c>
      <c r="BZ170" s="146"/>
      <c r="CA170" s="146"/>
      <c r="CB170" s="146">
        <f t="shared" si="50"/>
        <v>46204</v>
      </c>
      <c r="CC170" s="146">
        <f t="shared" si="51"/>
        <v>46217</v>
      </c>
      <c r="CD170" s="144" t="s">
        <v>39</v>
      </c>
      <c r="CE170" s="155">
        <f>'PRINT TARIFF'!P$377</f>
        <v>0</v>
      </c>
      <c r="CF170" s="144" t="s">
        <v>1220</v>
      </c>
      <c r="CG170" s="147">
        <f t="shared" si="64"/>
        <v>0</v>
      </c>
      <c r="CJ170" s="146">
        <f t="shared" si="65"/>
        <v>46204</v>
      </c>
      <c r="CK170" s="146">
        <f t="shared" si="66"/>
        <v>46217</v>
      </c>
      <c r="CR170" s="146"/>
      <c r="CS170" s="146"/>
      <c r="HB170" s="146" t="s">
        <v>39</v>
      </c>
      <c r="HC170" s="155">
        <f>'PRINT TARIFF'!S$377</f>
        <v>0</v>
      </c>
      <c r="HD170" s="144" t="s">
        <v>1220</v>
      </c>
      <c r="HE170" s="147">
        <f t="shared" si="52"/>
        <v>0</v>
      </c>
      <c r="HG170" s="146" t="s">
        <v>2041</v>
      </c>
      <c r="HH170" s="146">
        <f t="shared" si="53"/>
        <v>46204</v>
      </c>
      <c r="HI170" s="146">
        <f t="shared" si="54"/>
        <v>46217</v>
      </c>
      <c r="IR170" s="154"/>
      <c r="IS170" s="154"/>
      <c r="NI170" s="154" t="s">
        <v>39</v>
      </c>
      <c r="NJ170" s="156">
        <f>'PRINT TARIFF'!R$377</f>
        <v>0</v>
      </c>
      <c r="NK170" s="154" t="s">
        <v>1220</v>
      </c>
      <c r="NL170" s="156">
        <f t="shared" si="67"/>
        <v>0</v>
      </c>
      <c r="NO170" s="154">
        <f t="shared" si="68"/>
        <v>46204</v>
      </c>
      <c r="NP170" s="154">
        <f t="shared" si="69"/>
        <v>46217</v>
      </c>
    </row>
    <row r="171" spans="1:380" x14ac:dyDescent="0.2">
      <c r="A171" s="144">
        <v>378</v>
      </c>
      <c r="B171" s="144" t="s">
        <v>1403</v>
      </c>
      <c r="C171" s="144" t="s">
        <v>1221</v>
      </c>
      <c r="E171" s="144" t="s">
        <v>276</v>
      </c>
      <c r="F171" s="144" t="s">
        <v>276</v>
      </c>
      <c r="J171" s="144" t="s">
        <v>1219</v>
      </c>
      <c r="K171" s="144" t="s">
        <v>236</v>
      </c>
      <c r="L171" s="144" t="s">
        <v>236</v>
      </c>
      <c r="M171" s="144" t="s">
        <v>236</v>
      </c>
      <c r="N171" s="144" t="s">
        <v>1219</v>
      </c>
      <c r="O171" s="145">
        <f>'PRINT TARIFF'!N$378</f>
        <v>26</v>
      </c>
      <c r="AF171" s="144" t="s">
        <v>39</v>
      </c>
      <c r="AG171" s="155">
        <f>'PRINT TARIFF'!I$378</f>
        <v>29</v>
      </c>
      <c r="AH171" s="144" t="s">
        <v>1220</v>
      </c>
      <c r="AI171" s="144">
        <v>0</v>
      </c>
      <c r="AJ171" s="144">
        <v>0</v>
      </c>
      <c r="AK171" s="155">
        <f>'PRINT TARIFF'!K$378</f>
        <v>29</v>
      </c>
      <c r="AL171" s="144">
        <v>0</v>
      </c>
      <c r="AM171" s="144">
        <v>0</v>
      </c>
      <c r="AN171" s="146">
        <f>'PRINT TARIFF'!AF205</f>
        <v>46204</v>
      </c>
      <c r="AO171" s="146">
        <f>'PRINT TARIFF'!AG205</f>
        <v>46217</v>
      </c>
      <c r="AP171" s="146" t="s">
        <v>39</v>
      </c>
      <c r="AQ171" s="155">
        <f>'PRINT TARIFF'!U$378</f>
        <v>0</v>
      </c>
      <c r="AR171" s="144" t="s">
        <v>2263</v>
      </c>
      <c r="AS171" s="155">
        <f t="shared" si="55"/>
        <v>0</v>
      </c>
      <c r="AT171" s="146"/>
      <c r="AU171" s="146" t="s">
        <v>2262</v>
      </c>
      <c r="AV171" s="146">
        <f t="shared" si="56"/>
        <v>46204</v>
      </c>
      <c r="AW171" s="146">
        <f t="shared" si="57"/>
        <v>46217</v>
      </c>
      <c r="AX171" s="146"/>
      <c r="AY171" s="156"/>
      <c r="BA171" s="147"/>
      <c r="BC171" s="146"/>
      <c r="BD171" s="146"/>
      <c r="BE171" s="146"/>
      <c r="BF171" s="144" t="s">
        <v>39</v>
      </c>
      <c r="BG171" s="144">
        <f>'PRINT TARIFF'!$O$378</f>
        <v>0</v>
      </c>
      <c r="BH171" s="144" t="s">
        <v>1220</v>
      </c>
      <c r="BI171" s="144">
        <f t="shared" si="58"/>
        <v>0</v>
      </c>
      <c r="BJ171" s="146"/>
      <c r="BK171" s="146" t="s">
        <v>2260</v>
      </c>
      <c r="BL171" s="146">
        <f t="shared" si="59"/>
        <v>46204</v>
      </c>
      <c r="BM171" s="146">
        <f t="shared" si="60"/>
        <v>46217</v>
      </c>
      <c r="BN171" s="146" t="s">
        <v>39</v>
      </c>
      <c r="BO171" s="144">
        <f>'PRINT TARIFF'!$T$378</f>
        <v>7</v>
      </c>
      <c r="BP171" s="146" t="s">
        <v>1220</v>
      </c>
      <c r="BQ171" s="144">
        <f t="shared" si="61"/>
        <v>7</v>
      </c>
      <c r="BR171" s="146"/>
      <c r="BS171" s="146" t="s">
        <v>2258</v>
      </c>
      <c r="BT171" s="146">
        <f t="shared" si="62"/>
        <v>46204</v>
      </c>
      <c r="BU171" s="146">
        <f t="shared" si="63"/>
        <v>46217</v>
      </c>
      <c r="BV171" s="146" t="s">
        <v>39</v>
      </c>
      <c r="BW171" s="155">
        <f>'PRINT TARIFF'!Q$378</f>
        <v>20</v>
      </c>
      <c r="BX171" s="144" t="s">
        <v>1220</v>
      </c>
      <c r="BY171" s="144">
        <f t="shared" si="49"/>
        <v>20</v>
      </c>
      <c r="BZ171" s="146"/>
      <c r="CA171" s="146"/>
      <c r="CB171" s="146">
        <f t="shared" si="50"/>
        <v>46204</v>
      </c>
      <c r="CC171" s="146">
        <f t="shared" si="51"/>
        <v>46217</v>
      </c>
      <c r="CD171" s="144" t="s">
        <v>39</v>
      </c>
      <c r="CE171" s="155">
        <f>'PRINT TARIFF'!P$378</f>
        <v>0</v>
      </c>
      <c r="CF171" s="144" t="s">
        <v>1220</v>
      </c>
      <c r="CG171" s="147">
        <f t="shared" si="64"/>
        <v>0</v>
      </c>
      <c r="CJ171" s="146">
        <f t="shared" si="65"/>
        <v>46204</v>
      </c>
      <c r="CK171" s="146">
        <f t="shared" si="66"/>
        <v>46217</v>
      </c>
      <c r="CR171" s="146"/>
      <c r="CS171" s="146"/>
      <c r="HB171" s="146" t="s">
        <v>39</v>
      </c>
      <c r="HC171" s="155">
        <f>'PRINT TARIFF'!S$378</f>
        <v>0</v>
      </c>
      <c r="HD171" s="144" t="s">
        <v>1220</v>
      </c>
      <c r="HE171" s="147">
        <f t="shared" si="52"/>
        <v>0</v>
      </c>
      <c r="HG171" s="146" t="s">
        <v>2041</v>
      </c>
      <c r="HH171" s="146">
        <f t="shared" si="53"/>
        <v>46204</v>
      </c>
      <c r="HI171" s="146">
        <f t="shared" si="54"/>
        <v>46217</v>
      </c>
      <c r="IR171" s="154"/>
      <c r="IS171" s="154"/>
      <c r="NI171" s="154" t="s">
        <v>39</v>
      </c>
      <c r="NJ171" s="156">
        <f>'PRINT TARIFF'!R$378</f>
        <v>0</v>
      </c>
      <c r="NK171" s="154" t="s">
        <v>1220</v>
      </c>
      <c r="NL171" s="156">
        <f t="shared" si="67"/>
        <v>0</v>
      </c>
      <c r="NO171" s="154">
        <f t="shared" si="68"/>
        <v>46204</v>
      </c>
      <c r="NP171" s="154">
        <f t="shared" si="69"/>
        <v>46217</v>
      </c>
    </row>
    <row r="172" spans="1:380" x14ac:dyDescent="0.2">
      <c r="A172" s="144">
        <v>379</v>
      </c>
      <c r="B172" s="144" t="s">
        <v>1403</v>
      </c>
      <c r="C172" s="144" t="s">
        <v>1221</v>
      </c>
      <c r="E172" s="144" t="s">
        <v>276</v>
      </c>
      <c r="F172" s="144" t="s">
        <v>276</v>
      </c>
      <c r="G172" s="144" t="s">
        <v>291</v>
      </c>
      <c r="J172" s="144" t="s">
        <v>1219</v>
      </c>
      <c r="K172" s="144" t="s">
        <v>237</v>
      </c>
      <c r="L172" s="144" t="s">
        <v>237</v>
      </c>
      <c r="M172" s="144" t="s">
        <v>237</v>
      </c>
      <c r="N172" s="144" t="s">
        <v>1219</v>
      </c>
      <c r="O172" s="145">
        <f>'PRINT TARIFF'!N$379</f>
        <v>23</v>
      </c>
      <c r="AF172" s="144" t="s">
        <v>39</v>
      </c>
      <c r="AG172" s="155">
        <f>'PRINT TARIFF'!I$379</f>
        <v>61</v>
      </c>
      <c r="AH172" s="144" t="s">
        <v>1220</v>
      </c>
      <c r="AI172" s="144">
        <v>0</v>
      </c>
      <c r="AJ172" s="144">
        <v>0</v>
      </c>
      <c r="AK172" s="155">
        <f>'PRINT TARIFF'!K$379</f>
        <v>61</v>
      </c>
      <c r="AL172" s="144">
        <v>0</v>
      </c>
      <c r="AM172" s="144">
        <v>0</v>
      </c>
      <c r="AN172" s="146">
        <f>'PRINT TARIFF'!AF206</f>
        <v>46204</v>
      </c>
      <c r="AO172" s="146">
        <f>'PRINT TARIFF'!AG206</f>
        <v>46217</v>
      </c>
      <c r="AP172" s="146" t="s">
        <v>39</v>
      </c>
      <c r="AQ172" s="155">
        <f>'PRINT TARIFF'!U$379</f>
        <v>10</v>
      </c>
      <c r="AR172" s="144" t="s">
        <v>2263</v>
      </c>
      <c r="AS172" s="155">
        <f t="shared" si="55"/>
        <v>10</v>
      </c>
      <c r="AT172" s="146"/>
      <c r="AU172" s="146" t="s">
        <v>2262</v>
      </c>
      <c r="AV172" s="146">
        <f t="shared" si="56"/>
        <v>46204</v>
      </c>
      <c r="AW172" s="146">
        <f t="shared" si="57"/>
        <v>46217</v>
      </c>
      <c r="AX172" s="146"/>
      <c r="AY172" s="156"/>
      <c r="BA172" s="147"/>
      <c r="BC172" s="146"/>
      <c r="BD172" s="146"/>
      <c r="BE172" s="146"/>
      <c r="BF172" s="144" t="s">
        <v>39</v>
      </c>
      <c r="BG172" s="144">
        <f>'PRINT TARIFF'!$O$379</f>
        <v>0</v>
      </c>
      <c r="BH172" s="144" t="s">
        <v>1220</v>
      </c>
      <c r="BI172" s="144">
        <f t="shared" si="58"/>
        <v>0</v>
      </c>
      <c r="BJ172" s="146"/>
      <c r="BK172" s="146" t="s">
        <v>2260</v>
      </c>
      <c r="BL172" s="146">
        <f t="shared" si="59"/>
        <v>46204</v>
      </c>
      <c r="BM172" s="146">
        <f t="shared" si="60"/>
        <v>46217</v>
      </c>
      <c r="BN172" s="146" t="s">
        <v>39</v>
      </c>
      <c r="BO172" s="144">
        <f>'PRINT TARIFF'!$T$379</f>
        <v>14</v>
      </c>
      <c r="BP172" s="146" t="s">
        <v>1220</v>
      </c>
      <c r="BQ172" s="144">
        <f t="shared" si="61"/>
        <v>14</v>
      </c>
      <c r="BR172" s="146"/>
      <c r="BS172" s="146" t="s">
        <v>2258</v>
      </c>
      <c r="BT172" s="146">
        <f t="shared" si="62"/>
        <v>46204</v>
      </c>
      <c r="BU172" s="146">
        <f t="shared" si="63"/>
        <v>46217</v>
      </c>
      <c r="BV172" s="146" t="s">
        <v>39</v>
      </c>
      <c r="BW172" s="155">
        <f>'PRINT TARIFF'!Q$379</f>
        <v>20</v>
      </c>
      <c r="BX172" s="144" t="s">
        <v>1220</v>
      </c>
      <c r="BY172" s="144">
        <f t="shared" si="49"/>
        <v>20</v>
      </c>
      <c r="BZ172" s="146"/>
      <c r="CA172" s="146"/>
      <c r="CB172" s="146">
        <f t="shared" si="50"/>
        <v>46204</v>
      </c>
      <c r="CC172" s="146">
        <f t="shared" si="51"/>
        <v>46217</v>
      </c>
      <c r="CD172" s="144" t="s">
        <v>39</v>
      </c>
      <c r="CE172" s="155">
        <f>'PRINT TARIFF'!P$379</f>
        <v>0</v>
      </c>
      <c r="CF172" s="144" t="s">
        <v>1220</v>
      </c>
      <c r="CG172" s="147">
        <f t="shared" si="64"/>
        <v>0</v>
      </c>
      <c r="CJ172" s="146">
        <f t="shared" si="65"/>
        <v>46204</v>
      </c>
      <c r="CK172" s="146">
        <f t="shared" si="66"/>
        <v>46217</v>
      </c>
      <c r="CR172" s="146"/>
      <c r="CS172" s="146"/>
      <c r="HB172" s="146" t="s">
        <v>39</v>
      </c>
      <c r="HC172" s="155">
        <f>'PRINT TARIFF'!S$379</f>
        <v>0</v>
      </c>
      <c r="HD172" s="144" t="s">
        <v>1220</v>
      </c>
      <c r="HE172" s="147">
        <f t="shared" si="52"/>
        <v>0</v>
      </c>
      <c r="HG172" s="146" t="s">
        <v>2041</v>
      </c>
      <c r="HH172" s="146">
        <f t="shared" si="53"/>
        <v>46204</v>
      </c>
      <c r="HI172" s="146">
        <f t="shared" si="54"/>
        <v>46217</v>
      </c>
      <c r="IR172" s="154"/>
      <c r="IS172" s="154"/>
      <c r="NI172" s="154" t="s">
        <v>39</v>
      </c>
      <c r="NJ172" s="156">
        <f>'PRINT TARIFF'!R$379</f>
        <v>0</v>
      </c>
      <c r="NK172" s="154" t="s">
        <v>1220</v>
      </c>
      <c r="NL172" s="156">
        <f t="shared" si="67"/>
        <v>0</v>
      </c>
      <c r="NO172" s="154">
        <f t="shared" si="68"/>
        <v>46204</v>
      </c>
      <c r="NP172" s="154">
        <f t="shared" si="69"/>
        <v>46217</v>
      </c>
    </row>
    <row r="173" spans="1:380" x14ac:dyDescent="0.2">
      <c r="A173" s="144">
        <v>380</v>
      </c>
      <c r="B173" s="144" t="s">
        <v>1403</v>
      </c>
      <c r="C173" s="144" t="s">
        <v>1221</v>
      </c>
      <c r="E173" s="144" t="s">
        <v>276</v>
      </c>
      <c r="F173" s="144" t="s">
        <v>276</v>
      </c>
      <c r="J173" s="144" t="s">
        <v>1219</v>
      </c>
      <c r="K173" s="144" t="s">
        <v>238</v>
      </c>
      <c r="L173" s="144" t="s">
        <v>238</v>
      </c>
      <c r="M173" s="144" t="s">
        <v>238</v>
      </c>
      <c r="N173" s="144" t="s">
        <v>1219</v>
      </c>
      <c r="O173" s="145">
        <f>'PRINT TARIFF'!N$380</f>
        <v>20</v>
      </c>
      <c r="AF173" s="144" t="s">
        <v>39</v>
      </c>
      <c r="AG173" s="155">
        <f>'PRINT TARIFF'!I$380</f>
        <v>29</v>
      </c>
      <c r="AH173" s="144" t="s">
        <v>1220</v>
      </c>
      <c r="AI173" s="144">
        <v>0</v>
      </c>
      <c r="AJ173" s="144">
        <v>0</v>
      </c>
      <c r="AK173" s="155">
        <f>'PRINT TARIFF'!K$380</f>
        <v>29</v>
      </c>
      <c r="AL173" s="144">
        <v>0</v>
      </c>
      <c r="AM173" s="144">
        <v>0</v>
      </c>
      <c r="AN173" s="146">
        <f>'PRINT TARIFF'!AF207</f>
        <v>46204</v>
      </c>
      <c r="AO173" s="146">
        <f>'PRINT TARIFF'!AG207</f>
        <v>46217</v>
      </c>
      <c r="AP173" s="146" t="s">
        <v>39</v>
      </c>
      <c r="AQ173" s="155">
        <f>'PRINT TARIFF'!U$380</f>
        <v>0</v>
      </c>
      <c r="AR173" s="144" t="s">
        <v>2263</v>
      </c>
      <c r="AS173" s="155">
        <f t="shared" si="55"/>
        <v>0</v>
      </c>
      <c r="AT173" s="146"/>
      <c r="AU173" s="146" t="s">
        <v>2262</v>
      </c>
      <c r="AV173" s="146">
        <f t="shared" si="56"/>
        <v>46204</v>
      </c>
      <c r="AW173" s="146">
        <f t="shared" si="57"/>
        <v>46217</v>
      </c>
      <c r="AX173" s="146"/>
      <c r="AY173" s="156"/>
      <c r="BA173" s="147"/>
      <c r="BC173" s="146"/>
      <c r="BD173" s="146"/>
      <c r="BE173" s="146"/>
      <c r="BF173" s="144" t="s">
        <v>39</v>
      </c>
      <c r="BG173" s="144">
        <f>'PRINT TARIFF'!$O$380</f>
        <v>0</v>
      </c>
      <c r="BH173" s="144" t="s">
        <v>1220</v>
      </c>
      <c r="BI173" s="144">
        <f t="shared" si="58"/>
        <v>0</v>
      </c>
      <c r="BJ173" s="146"/>
      <c r="BK173" s="146" t="s">
        <v>2260</v>
      </c>
      <c r="BL173" s="146">
        <f t="shared" si="59"/>
        <v>46204</v>
      </c>
      <c r="BM173" s="146">
        <f t="shared" si="60"/>
        <v>46217</v>
      </c>
      <c r="BN173" s="146" t="s">
        <v>39</v>
      </c>
      <c r="BO173" s="144">
        <f>'PRINT TARIFF'!$T$380</f>
        <v>7</v>
      </c>
      <c r="BP173" s="146" t="s">
        <v>1220</v>
      </c>
      <c r="BQ173" s="144">
        <f t="shared" si="61"/>
        <v>7</v>
      </c>
      <c r="BR173" s="146"/>
      <c r="BS173" s="146" t="s">
        <v>2258</v>
      </c>
      <c r="BT173" s="146">
        <f t="shared" si="62"/>
        <v>46204</v>
      </c>
      <c r="BU173" s="146">
        <f t="shared" si="63"/>
        <v>46217</v>
      </c>
      <c r="BV173" s="146" t="s">
        <v>39</v>
      </c>
      <c r="BW173" s="155">
        <f>'PRINT TARIFF'!Q$380</f>
        <v>20</v>
      </c>
      <c r="BX173" s="144" t="s">
        <v>1220</v>
      </c>
      <c r="BY173" s="144">
        <f t="shared" si="49"/>
        <v>20</v>
      </c>
      <c r="BZ173" s="146"/>
      <c r="CA173" s="146"/>
      <c r="CB173" s="146">
        <f t="shared" si="50"/>
        <v>46204</v>
      </c>
      <c r="CC173" s="146">
        <f t="shared" si="51"/>
        <v>46217</v>
      </c>
      <c r="CD173" s="144" t="s">
        <v>39</v>
      </c>
      <c r="CE173" s="155">
        <f>'PRINT TARIFF'!P$380</f>
        <v>0</v>
      </c>
      <c r="CF173" s="144" t="s">
        <v>1220</v>
      </c>
      <c r="CG173" s="147">
        <f t="shared" si="64"/>
        <v>0</v>
      </c>
      <c r="CJ173" s="146">
        <f t="shared" si="65"/>
        <v>46204</v>
      </c>
      <c r="CK173" s="146">
        <f t="shared" si="66"/>
        <v>46217</v>
      </c>
      <c r="CR173" s="146"/>
      <c r="CS173" s="146"/>
      <c r="HB173" s="146" t="s">
        <v>39</v>
      </c>
      <c r="HC173" s="155">
        <f>'PRINT TARIFF'!S$380</f>
        <v>0</v>
      </c>
      <c r="HD173" s="144" t="s">
        <v>1220</v>
      </c>
      <c r="HE173" s="147">
        <f t="shared" si="52"/>
        <v>0</v>
      </c>
      <c r="HG173" s="146" t="s">
        <v>2041</v>
      </c>
      <c r="HH173" s="146">
        <f t="shared" si="53"/>
        <v>46204</v>
      </c>
      <c r="HI173" s="146">
        <f t="shared" si="54"/>
        <v>46217</v>
      </c>
      <c r="IR173" s="154"/>
      <c r="IS173" s="154"/>
      <c r="NI173" s="154" t="s">
        <v>39</v>
      </c>
      <c r="NJ173" s="156">
        <f>'PRINT TARIFF'!R$380</f>
        <v>0</v>
      </c>
      <c r="NK173" s="154" t="s">
        <v>1220</v>
      </c>
      <c r="NL173" s="156">
        <f t="shared" si="67"/>
        <v>0</v>
      </c>
      <c r="NO173" s="154">
        <f t="shared" si="68"/>
        <v>46204</v>
      </c>
      <c r="NP173" s="154">
        <f t="shared" si="69"/>
        <v>46217</v>
      </c>
    </row>
    <row r="174" spans="1:380" x14ac:dyDescent="0.2">
      <c r="A174" s="144">
        <v>381</v>
      </c>
      <c r="B174" s="144" t="s">
        <v>1403</v>
      </c>
      <c r="C174" s="144" t="s">
        <v>1221</v>
      </c>
      <c r="E174" s="144" t="s">
        <v>276</v>
      </c>
      <c r="F174" s="144" t="s">
        <v>276</v>
      </c>
      <c r="J174" s="144" t="s">
        <v>1219</v>
      </c>
      <c r="K174" s="144" t="s">
        <v>239</v>
      </c>
      <c r="L174" s="144" t="s">
        <v>239</v>
      </c>
      <c r="M174" s="144" t="s">
        <v>239</v>
      </c>
      <c r="N174" s="144" t="s">
        <v>1219</v>
      </c>
      <c r="O174" s="145">
        <f>'PRINT TARIFF'!N$381</f>
        <v>23</v>
      </c>
      <c r="AF174" s="144" t="s">
        <v>39</v>
      </c>
      <c r="AG174" s="155">
        <f>'PRINT TARIFF'!I$381</f>
        <v>29</v>
      </c>
      <c r="AH174" s="144" t="s">
        <v>1220</v>
      </c>
      <c r="AI174" s="144">
        <v>0</v>
      </c>
      <c r="AJ174" s="144">
        <v>0</v>
      </c>
      <c r="AK174" s="155">
        <f>'PRINT TARIFF'!K$381</f>
        <v>29</v>
      </c>
      <c r="AL174" s="144">
        <v>0</v>
      </c>
      <c r="AM174" s="144">
        <v>0</v>
      </c>
      <c r="AN174" s="146">
        <f>'PRINT TARIFF'!AF208</f>
        <v>46204</v>
      </c>
      <c r="AO174" s="146">
        <f>'PRINT TARIFF'!AG208</f>
        <v>46217</v>
      </c>
      <c r="AP174" s="146" t="s">
        <v>39</v>
      </c>
      <c r="AQ174" s="155">
        <f>'PRINT TARIFF'!U$381</f>
        <v>0</v>
      </c>
      <c r="AR174" s="144" t="s">
        <v>2263</v>
      </c>
      <c r="AS174" s="155">
        <f t="shared" si="55"/>
        <v>0</v>
      </c>
      <c r="AT174" s="146"/>
      <c r="AU174" s="146" t="s">
        <v>2262</v>
      </c>
      <c r="AV174" s="146">
        <f t="shared" si="56"/>
        <v>46204</v>
      </c>
      <c r="AW174" s="146">
        <f t="shared" si="57"/>
        <v>46217</v>
      </c>
      <c r="AX174" s="146"/>
      <c r="AY174" s="156"/>
      <c r="BA174" s="147"/>
      <c r="BC174" s="146"/>
      <c r="BD174" s="146"/>
      <c r="BE174" s="146"/>
      <c r="BF174" s="144" t="s">
        <v>39</v>
      </c>
      <c r="BG174" s="144">
        <f>'PRINT TARIFF'!$O$381</f>
        <v>0</v>
      </c>
      <c r="BH174" s="144" t="s">
        <v>1220</v>
      </c>
      <c r="BI174" s="144">
        <f t="shared" si="58"/>
        <v>0</v>
      </c>
      <c r="BJ174" s="146"/>
      <c r="BK174" s="146" t="s">
        <v>2260</v>
      </c>
      <c r="BL174" s="146">
        <f t="shared" si="59"/>
        <v>46204</v>
      </c>
      <c r="BM174" s="146">
        <f t="shared" si="60"/>
        <v>46217</v>
      </c>
      <c r="BN174" s="146" t="s">
        <v>39</v>
      </c>
      <c r="BO174" s="144">
        <f>'PRINT TARIFF'!$T$381</f>
        <v>7</v>
      </c>
      <c r="BP174" s="146" t="s">
        <v>1220</v>
      </c>
      <c r="BQ174" s="144">
        <f t="shared" si="61"/>
        <v>7</v>
      </c>
      <c r="BR174" s="146"/>
      <c r="BS174" s="146" t="s">
        <v>2258</v>
      </c>
      <c r="BT174" s="146">
        <f t="shared" si="62"/>
        <v>46204</v>
      </c>
      <c r="BU174" s="146">
        <f t="shared" si="63"/>
        <v>46217</v>
      </c>
      <c r="BV174" s="146" t="s">
        <v>39</v>
      </c>
      <c r="BW174" s="155">
        <f>'PRINT TARIFF'!Q$381</f>
        <v>20</v>
      </c>
      <c r="BX174" s="144" t="s">
        <v>1220</v>
      </c>
      <c r="BY174" s="144">
        <f t="shared" si="49"/>
        <v>20</v>
      </c>
      <c r="BZ174" s="146"/>
      <c r="CA174" s="146"/>
      <c r="CB174" s="146">
        <f t="shared" si="50"/>
        <v>46204</v>
      </c>
      <c r="CC174" s="146">
        <f t="shared" si="51"/>
        <v>46217</v>
      </c>
      <c r="CD174" s="144" t="s">
        <v>39</v>
      </c>
      <c r="CE174" s="155">
        <f>'PRINT TARIFF'!P$381</f>
        <v>0</v>
      </c>
      <c r="CF174" s="144" t="s">
        <v>1220</v>
      </c>
      <c r="CG174" s="147">
        <f t="shared" si="64"/>
        <v>0</v>
      </c>
      <c r="CJ174" s="146">
        <f t="shared" si="65"/>
        <v>46204</v>
      </c>
      <c r="CK174" s="146">
        <f t="shared" si="66"/>
        <v>46217</v>
      </c>
      <c r="CR174" s="146"/>
      <c r="CS174" s="146"/>
      <c r="HB174" s="146" t="s">
        <v>39</v>
      </c>
      <c r="HC174" s="155">
        <f>'PRINT TARIFF'!S$381</f>
        <v>0</v>
      </c>
      <c r="HD174" s="144" t="s">
        <v>1220</v>
      </c>
      <c r="HE174" s="147">
        <f t="shared" si="52"/>
        <v>0</v>
      </c>
      <c r="HG174" s="146" t="s">
        <v>2041</v>
      </c>
      <c r="HH174" s="146">
        <f t="shared" si="53"/>
        <v>46204</v>
      </c>
      <c r="HI174" s="146">
        <f t="shared" si="54"/>
        <v>46217</v>
      </c>
      <c r="IR174" s="154"/>
      <c r="IS174" s="154"/>
      <c r="NI174" s="154" t="s">
        <v>39</v>
      </c>
      <c r="NJ174" s="156">
        <f>'PRINT TARIFF'!R$381</f>
        <v>0</v>
      </c>
      <c r="NK174" s="154" t="s">
        <v>1220</v>
      </c>
      <c r="NL174" s="156">
        <f t="shared" si="67"/>
        <v>0</v>
      </c>
      <c r="NO174" s="154">
        <f t="shared" si="68"/>
        <v>46204</v>
      </c>
      <c r="NP174" s="154">
        <f t="shared" si="69"/>
        <v>46217</v>
      </c>
    </row>
    <row r="175" spans="1:380" x14ac:dyDescent="0.2">
      <c r="A175" s="144">
        <v>547</v>
      </c>
      <c r="B175" s="144" t="s">
        <v>1403</v>
      </c>
      <c r="C175" s="144" t="s">
        <v>1218</v>
      </c>
      <c r="E175" s="144" t="s">
        <v>296</v>
      </c>
      <c r="F175" s="144" t="s">
        <v>296</v>
      </c>
      <c r="G175" s="144" t="s">
        <v>291</v>
      </c>
      <c r="J175" s="144" t="s">
        <v>1219</v>
      </c>
      <c r="K175" s="144" t="s">
        <v>235</v>
      </c>
      <c r="L175" s="144" t="s">
        <v>235</v>
      </c>
      <c r="M175" s="144" t="s">
        <v>235</v>
      </c>
      <c r="N175" s="144" t="s">
        <v>1219</v>
      </c>
      <c r="O175" s="145">
        <f>'PRINT TARIFF'!N$547</f>
        <v>34</v>
      </c>
      <c r="AF175" s="144" t="s">
        <v>39</v>
      </c>
      <c r="AG175" s="155">
        <f>'PRINT TARIFF'!I$547</f>
        <v>57</v>
      </c>
      <c r="AH175" s="144" t="s">
        <v>1220</v>
      </c>
      <c r="AI175" s="144">
        <v>0</v>
      </c>
      <c r="AJ175" s="144">
        <v>0</v>
      </c>
      <c r="AK175" s="155">
        <f>'PRINT TARIFF'!K$547</f>
        <v>57</v>
      </c>
      <c r="AL175" s="144">
        <v>0</v>
      </c>
      <c r="AM175" s="144">
        <v>0</v>
      </c>
      <c r="AN175" s="146">
        <f>'PRINT TARIFF'!AF209</f>
        <v>46204</v>
      </c>
      <c r="AO175" s="146">
        <f>'PRINT TARIFF'!AG209</f>
        <v>46217</v>
      </c>
      <c r="AP175" s="146" t="s">
        <v>39</v>
      </c>
      <c r="AQ175" s="155">
        <f>'PRINT TARIFF'!U$547</f>
        <v>10</v>
      </c>
      <c r="AR175" s="144" t="s">
        <v>2263</v>
      </c>
      <c r="AS175" s="155">
        <f t="shared" si="55"/>
        <v>10</v>
      </c>
      <c r="AT175" s="146"/>
      <c r="AU175" s="146" t="s">
        <v>2262</v>
      </c>
      <c r="AV175" s="146">
        <f t="shared" si="56"/>
        <v>46204</v>
      </c>
      <c r="AW175" s="146">
        <f t="shared" si="57"/>
        <v>46217</v>
      </c>
      <c r="AX175" s="146"/>
      <c r="AY175" s="156"/>
      <c r="BA175" s="147"/>
      <c r="BC175" s="146"/>
      <c r="BD175" s="146"/>
      <c r="BE175" s="146"/>
      <c r="BF175" s="144" t="s">
        <v>39</v>
      </c>
      <c r="BG175" s="144">
        <f>'PRINT TARIFF'!$O$547</f>
        <v>0</v>
      </c>
      <c r="BH175" s="144" t="s">
        <v>1220</v>
      </c>
      <c r="BI175" s="144">
        <f t="shared" si="58"/>
        <v>0</v>
      </c>
      <c r="BJ175" s="146"/>
      <c r="BK175" s="146" t="s">
        <v>2260</v>
      </c>
      <c r="BL175" s="146">
        <f t="shared" si="59"/>
        <v>46204</v>
      </c>
      <c r="BM175" s="146">
        <f t="shared" si="60"/>
        <v>46217</v>
      </c>
      <c r="BN175" s="146" t="s">
        <v>39</v>
      </c>
      <c r="BO175" s="144">
        <f>'PRINT TARIFF'!$T$547</f>
        <v>11</v>
      </c>
      <c r="BP175" s="146" t="s">
        <v>1220</v>
      </c>
      <c r="BQ175" s="144">
        <f t="shared" si="61"/>
        <v>11</v>
      </c>
      <c r="BR175" s="146"/>
      <c r="BS175" s="146" t="s">
        <v>2258</v>
      </c>
      <c r="BT175" s="146">
        <f t="shared" si="62"/>
        <v>46204</v>
      </c>
      <c r="BU175" s="146">
        <f t="shared" si="63"/>
        <v>46217</v>
      </c>
      <c r="BV175" s="146" t="s">
        <v>39</v>
      </c>
      <c r="BW175" s="155">
        <f>'PRINT TARIFF'!Q$547</f>
        <v>20</v>
      </c>
      <c r="BX175" s="144" t="s">
        <v>1220</v>
      </c>
      <c r="BY175" s="144">
        <f t="shared" si="49"/>
        <v>20</v>
      </c>
      <c r="BZ175" s="146"/>
      <c r="CA175" s="146"/>
      <c r="CB175" s="146">
        <f t="shared" si="50"/>
        <v>46204</v>
      </c>
      <c r="CC175" s="146">
        <f t="shared" si="51"/>
        <v>46217</v>
      </c>
      <c r="CD175" s="144" t="s">
        <v>39</v>
      </c>
      <c r="CE175" s="155">
        <f>'PRINT TARIFF'!P$547</f>
        <v>0</v>
      </c>
      <c r="CF175" s="144" t="s">
        <v>1220</v>
      </c>
      <c r="CG175" s="147">
        <f t="shared" si="64"/>
        <v>0</v>
      </c>
      <c r="CJ175" s="146">
        <f t="shared" si="65"/>
        <v>46204</v>
      </c>
      <c r="CK175" s="146">
        <f t="shared" si="66"/>
        <v>46217</v>
      </c>
      <c r="CR175" s="146"/>
      <c r="CS175" s="146"/>
      <c r="HB175" s="146" t="s">
        <v>39</v>
      </c>
      <c r="HC175" s="155">
        <f>'PRINT TARIFF'!S$547</f>
        <v>0</v>
      </c>
      <c r="HD175" s="144" t="s">
        <v>1220</v>
      </c>
      <c r="HE175" s="147">
        <f t="shared" si="52"/>
        <v>0</v>
      </c>
      <c r="HG175" s="146" t="s">
        <v>2041</v>
      </c>
      <c r="HH175" s="146">
        <f t="shared" si="53"/>
        <v>46204</v>
      </c>
      <c r="HI175" s="146">
        <f t="shared" si="54"/>
        <v>46217</v>
      </c>
      <c r="IR175" s="154"/>
      <c r="IS175" s="154"/>
      <c r="NI175" s="154" t="s">
        <v>39</v>
      </c>
      <c r="NJ175" s="156">
        <f>'PRINT TARIFF'!R$547</f>
        <v>0</v>
      </c>
      <c r="NK175" s="154" t="s">
        <v>1220</v>
      </c>
      <c r="NL175" s="156">
        <f t="shared" si="67"/>
        <v>0</v>
      </c>
      <c r="NO175" s="154">
        <f t="shared" si="68"/>
        <v>46204</v>
      </c>
      <c r="NP175" s="154">
        <f t="shared" si="69"/>
        <v>46217</v>
      </c>
    </row>
    <row r="176" spans="1:380" x14ac:dyDescent="0.2">
      <c r="A176" s="144">
        <v>548</v>
      </c>
      <c r="B176" s="144" t="s">
        <v>1403</v>
      </c>
      <c r="C176" s="144" t="s">
        <v>1218</v>
      </c>
      <c r="E176" s="144" t="s">
        <v>296</v>
      </c>
      <c r="F176" s="144" t="s">
        <v>296</v>
      </c>
      <c r="G176" s="144" t="s">
        <v>291</v>
      </c>
      <c r="J176" s="144" t="s">
        <v>1219</v>
      </c>
      <c r="K176" s="144" t="s">
        <v>236</v>
      </c>
      <c r="L176" s="144" t="s">
        <v>236</v>
      </c>
      <c r="M176" s="144" t="s">
        <v>236</v>
      </c>
      <c r="N176" s="144" t="s">
        <v>1219</v>
      </c>
      <c r="O176" s="145">
        <f>'PRINT TARIFF'!N$548</f>
        <v>27</v>
      </c>
      <c r="AF176" s="144" t="s">
        <v>39</v>
      </c>
      <c r="AG176" s="155">
        <f>'PRINT TARIFF'!I$548</f>
        <v>57</v>
      </c>
      <c r="AH176" s="144" t="s">
        <v>1220</v>
      </c>
      <c r="AI176" s="144">
        <v>0</v>
      </c>
      <c r="AJ176" s="144">
        <v>0</v>
      </c>
      <c r="AK176" s="155">
        <f>'PRINT TARIFF'!K$548</f>
        <v>57</v>
      </c>
      <c r="AL176" s="144">
        <v>0</v>
      </c>
      <c r="AM176" s="144">
        <v>0</v>
      </c>
      <c r="AN176" s="146">
        <f>'PRINT TARIFF'!AF210</f>
        <v>46204</v>
      </c>
      <c r="AO176" s="146">
        <f>'PRINT TARIFF'!AG210</f>
        <v>46217</v>
      </c>
      <c r="AP176" s="146" t="s">
        <v>39</v>
      </c>
      <c r="AQ176" s="155">
        <f>'PRINT TARIFF'!U$548</f>
        <v>10</v>
      </c>
      <c r="AR176" s="144" t="s">
        <v>2263</v>
      </c>
      <c r="AS176" s="155">
        <f t="shared" si="55"/>
        <v>10</v>
      </c>
      <c r="AT176" s="146"/>
      <c r="AU176" s="146" t="s">
        <v>2262</v>
      </c>
      <c r="AV176" s="146">
        <f t="shared" si="56"/>
        <v>46204</v>
      </c>
      <c r="AW176" s="146">
        <f t="shared" si="57"/>
        <v>46217</v>
      </c>
      <c r="AX176" s="146"/>
      <c r="AY176" s="156"/>
      <c r="BA176" s="147"/>
      <c r="BC176" s="146"/>
      <c r="BD176" s="146"/>
      <c r="BE176" s="146"/>
      <c r="BF176" s="144" t="s">
        <v>39</v>
      </c>
      <c r="BG176" s="144">
        <f>'PRINT TARIFF'!$O$548</f>
        <v>0</v>
      </c>
      <c r="BH176" s="144" t="s">
        <v>1220</v>
      </c>
      <c r="BI176" s="144">
        <f t="shared" si="58"/>
        <v>0</v>
      </c>
      <c r="BJ176" s="146"/>
      <c r="BK176" s="146" t="s">
        <v>2260</v>
      </c>
      <c r="BL176" s="146">
        <f t="shared" si="59"/>
        <v>46204</v>
      </c>
      <c r="BM176" s="146">
        <f t="shared" si="60"/>
        <v>46217</v>
      </c>
      <c r="BN176" s="146" t="s">
        <v>39</v>
      </c>
      <c r="BO176" s="144">
        <f>'PRINT TARIFF'!$T$548</f>
        <v>11</v>
      </c>
      <c r="BP176" s="146" t="s">
        <v>1220</v>
      </c>
      <c r="BQ176" s="144">
        <f t="shared" si="61"/>
        <v>11</v>
      </c>
      <c r="BR176" s="146"/>
      <c r="BS176" s="146" t="s">
        <v>2258</v>
      </c>
      <c r="BT176" s="146">
        <f t="shared" si="62"/>
        <v>46204</v>
      </c>
      <c r="BU176" s="146">
        <f t="shared" si="63"/>
        <v>46217</v>
      </c>
      <c r="BV176" s="146" t="s">
        <v>39</v>
      </c>
      <c r="BW176" s="155">
        <f>'PRINT TARIFF'!Q$548</f>
        <v>20</v>
      </c>
      <c r="BX176" s="144" t="s">
        <v>1220</v>
      </c>
      <c r="BY176" s="144">
        <f t="shared" si="49"/>
        <v>20</v>
      </c>
      <c r="BZ176" s="146"/>
      <c r="CA176" s="146"/>
      <c r="CB176" s="146">
        <f t="shared" si="50"/>
        <v>46204</v>
      </c>
      <c r="CC176" s="146">
        <f t="shared" si="51"/>
        <v>46217</v>
      </c>
      <c r="CD176" s="144" t="s">
        <v>39</v>
      </c>
      <c r="CE176" s="155">
        <f>'PRINT TARIFF'!P$548</f>
        <v>0</v>
      </c>
      <c r="CF176" s="144" t="s">
        <v>1220</v>
      </c>
      <c r="CG176" s="147">
        <f t="shared" si="64"/>
        <v>0</v>
      </c>
      <c r="CJ176" s="146">
        <f t="shared" si="65"/>
        <v>46204</v>
      </c>
      <c r="CK176" s="146">
        <f t="shared" si="66"/>
        <v>46217</v>
      </c>
      <c r="CR176" s="146"/>
      <c r="CS176" s="146"/>
      <c r="HB176" s="146" t="s">
        <v>39</v>
      </c>
      <c r="HC176" s="155">
        <f>'PRINT TARIFF'!S$548</f>
        <v>0</v>
      </c>
      <c r="HD176" s="144" t="s">
        <v>1220</v>
      </c>
      <c r="HE176" s="147">
        <f t="shared" si="52"/>
        <v>0</v>
      </c>
      <c r="HG176" s="146" t="s">
        <v>2041</v>
      </c>
      <c r="HH176" s="146">
        <f t="shared" si="53"/>
        <v>46204</v>
      </c>
      <c r="HI176" s="146">
        <f t="shared" si="54"/>
        <v>46217</v>
      </c>
      <c r="IR176" s="154"/>
      <c r="IS176" s="154"/>
      <c r="NI176" s="154" t="s">
        <v>39</v>
      </c>
      <c r="NJ176" s="156">
        <f>'PRINT TARIFF'!R$548</f>
        <v>0</v>
      </c>
      <c r="NK176" s="154" t="s">
        <v>1220</v>
      </c>
      <c r="NL176" s="156">
        <f t="shared" si="67"/>
        <v>0</v>
      </c>
      <c r="NO176" s="154">
        <f t="shared" si="68"/>
        <v>46204</v>
      </c>
      <c r="NP176" s="154">
        <f t="shared" si="69"/>
        <v>46217</v>
      </c>
    </row>
    <row r="177" spans="1:380" x14ac:dyDescent="0.2">
      <c r="A177" s="144">
        <v>549</v>
      </c>
      <c r="B177" s="144" t="s">
        <v>1403</v>
      </c>
      <c r="C177" s="144" t="s">
        <v>1218</v>
      </c>
      <c r="E177" s="144" t="s">
        <v>296</v>
      </c>
      <c r="F177" s="144" t="s">
        <v>296</v>
      </c>
      <c r="G177" s="144" t="s">
        <v>291</v>
      </c>
      <c r="J177" s="144" t="s">
        <v>1219</v>
      </c>
      <c r="K177" s="144" t="s">
        <v>237</v>
      </c>
      <c r="L177" s="144" t="s">
        <v>237</v>
      </c>
      <c r="M177" s="144" t="s">
        <v>237</v>
      </c>
      <c r="N177" s="144" t="s">
        <v>1219</v>
      </c>
      <c r="O177" s="145">
        <f>'PRINT TARIFF'!N$549</f>
        <v>24</v>
      </c>
      <c r="AF177" s="144" t="s">
        <v>39</v>
      </c>
      <c r="AG177" s="155">
        <f>'PRINT TARIFF'!I$549</f>
        <v>57</v>
      </c>
      <c r="AH177" s="144" t="s">
        <v>1220</v>
      </c>
      <c r="AI177" s="144">
        <v>0</v>
      </c>
      <c r="AJ177" s="144">
        <v>0</v>
      </c>
      <c r="AK177" s="155">
        <f>'PRINT TARIFF'!K$549</f>
        <v>57</v>
      </c>
      <c r="AL177" s="144">
        <v>0</v>
      </c>
      <c r="AM177" s="144">
        <v>0</v>
      </c>
      <c r="AN177" s="146">
        <f>'PRINT TARIFF'!AF211</f>
        <v>46204</v>
      </c>
      <c r="AO177" s="146">
        <f>'PRINT TARIFF'!AG211</f>
        <v>46217</v>
      </c>
      <c r="AP177" s="146" t="s">
        <v>39</v>
      </c>
      <c r="AQ177" s="155">
        <f>'PRINT TARIFF'!U$549</f>
        <v>10</v>
      </c>
      <c r="AR177" s="144" t="s">
        <v>2263</v>
      </c>
      <c r="AS177" s="155">
        <f t="shared" si="55"/>
        <v>10</v>
      </c>
      <c r="AT177" s="146"/>
      <c r="AU177" s="146" t="s">
        <v>2262</v>
      </c>
      <c r="AV177" s="146">
        <f t="shared" si="56"/>
        <v>46204</v>
      </c>
      <c r="AW177" s="146">
        <f t="shared" si="57"/>
        <v>46217</v>
      </c>
      <c r="AX177" s="146"/>
      <c r="AY177" s="156"/>
      <c r="BA177" s="147"/>
      <c r="BC177" s="146"/>
      <c r="BD177" s="146"/>
      <c r="BE177" s="146"/>
      <c r="BF177" s="144" t="s">
        <v>39</v>
      </c>
      <c r="BG177" s="144">
        <f>'PRINT TARIFF'!$O$549</f>
        <v>0</v>
      </c>
      <c r="BH177" s="144" t="s">
        <v>1220</v>
      </c>
      <c r="BI177" s="144">
        <f t="shared" si="58"/>
        <v>0</v>
      </c>
      <c r="BJ177" s="146"/>
      <c r="BK177" s="146" t="s">
        <v>2260</v>
      </c>
      <c r="BL177" s="146">
        <f t="shared" si="59"/>
        <v>46204</v>
      </c>
      <c r="BM177" s="146">
        <f t="shared" si="60"/>
        <v>46217</v>
      </c>
      <c r="BN177" s="146" t="s">
        <v>39</v>
      </c>
      <c r="BO177" s="144">
        <f>'PRINT TARIFF'!$T$549</f>
        <v>11</v>
      </c>
      <c r="BP177" s="146" t="s">
        <v>1220</v>
      </c>
      <c r="BQ177" s="144">
        <f t="shared" si="61"/>
        <v>11</v>
      </c>
      <c r="BR177" s="146"/>
      <c r="BS177" s="146" t="s">
        <v>2258</v>
      </c>
      <c r="BT177" s="146">
        <f t="shared" si="62"/>
        <v>46204</v>
      </c>
      <c r="BU177" s="146">
        <f t="shared" si="63"/>
        <v>46217</v>
      </c>
      <c r="BV177" s="146" t="s">
        <v>39</v>
      </c>
      <c r="BW177" s="155">
        <f>'PRINT TARIFF'!Q$549</f>
        <v>20</v>
      </c>
      <c r="BX177" s="144" t="s">
        <v>1220</v>
      </c>
      <c r="BY177" s="144">
        <f t="shared" si="49"/>
        <v>20</v>
      </c>
      <c r="BZ177" s="146"/>
      <c r="CA177" s="146"/>
      <c r="CB177" s="146">
        <f t="shared" si="50"/>
        <v>46204</v>
      </c>
      <c r="CC177" s="146">
        <f t="shared" si="51"/>
        <v>46217</v>
      </c>
      <c r="CD177" s="144" t="s">
        <v>39</v>
      </c>
      <c r="CE177" s="155">
        <f>'PRINT TARIFF'!P$549</f>
        <v>0</v>
      </c>
      <c r="CF177" s="144" t="s">
        <v>1220</v>
      </c>
      <c r="CG177" s="147">
        <f t="shared" si="64"/>
        <v>0</v>
      </c>
      <c r="CJ177" s="146">
        <f t="shared" si="65"/>
        <v>46204</v>
      </c>
      <c r="CK177" s="146">
        <f t="shared" si="66"/>
        <v>46217</v>
      </c>
      <c r="CR177" s="146"/>
      <c r="CS177" s="146"/>
      <c r="HB177" s="146" t="s">
        <v>39</v>
      </c>
      <c r="HC177" s="155">
        <f>'PRINT TARIFF'!S$549</f>
        <v>0</v>
      </c>
      <c r="HD177" s="144" t="s">
        <v>1220</v>
      </c>
      <c r="HE177" s="147">
        <f t="shared" si="52"/>
        <v>0</v>
      </c>
      <c r="HG177" s="146" t="s">
        <v>2041</v>
      </c>
      <c r="HH177" s="146">
        <f t="shared" si="53"/>
        <v>46204</v>
      </c>
      <c r="HI177" s="146">
        <f t="shared" si="54"/>
        <v>46217</v>
      </c>
      <c r="IR177" s="154"/>
      <c r="IS177" s="154"/>
      <c r="NI177" s="154" t="s">
        <v>39</v>
      </c>
      <c r="NJ177" s="156">
        <f>'PRINT TARIFF'!R$549</f>
        <v>0</v>
      </c>
      <c r="NK177" s="154" t="s">
        <v>1220</v>
      </c>
      <c r="NL177" s="156">
        <f t="shared" si="67"/>
        <v>0</v>
      </c>
      <c r="NO177" s="154">
        <f t="shared" si="68"/>
        <v>46204</v>
      </c>
      <c r="NP177" s="154">
        <f t="shared" si="69"/>
        <v>46217</v>
      </c>
    </row>
    <row r="178" spans="1:380" x14ac:dyDescent="0.2">
      <c r="A178" s="144">
        <v>550</v>
      </c>
      <c r="B178" s="144" t="s">
        <v>1403</v>
      </c>
      <c r="C178" s="144" t="s">
        <v>1218</v>
      </c>
      <c r="E178" s="144" t="s">
        <v>296</v>
      </c>
      <c r="F178" s="144" t="s">
        <v>296</v>
      </c>
      <c r="G178" s="144" t="s">
        <v>291</v>
      </c>
      <c r="J178" s="144" t="s">
        <v>1219</v>
      </c>
      <c r="K178" s="144" t="s">
        <v>238</v>
      </c>
      <c r="L178" s="144" t="s">
        <v>238</v>
      </c>
      <c r="M178" s="144" t="s">
        <v>238</v>
      </c>
      <c r="N178" s="144" t="s">
        <v>1219</v>
      </c>
      <c r="O178" s="145">
        <f>'PRINT TARIFF'!N$550</f>
        <v>28</v>
      </c>
      <c r="AF178" s="144" t="s">
        <v>39</v>
      </c>
      <c r="AG178" s="155">
        <f>'PRINT TARIFF'!I$550</f>
        <v>57</v>
      </c>
      <c r="AH178" s="144" t="s">
        <v>1220</v>
      </c>
      <c r="AI178" s="144">
        <v>0</v>
      </c>
      <c r="AJ178" s="144">
        <v>0</v>
      </c>
      <c r="AK178" s="155">
        <f>'PRINT TARIFF'!K$550</f>
        <v>57</v>
      </c>
      <c r="AL178" s="144">
        <v>0</v>
      </c>
      <c r="AM178" s="144">
        <v>0</v>
      </c>
      <c r="AN178" s="146">
        <f>'PRINT TARIFF'!AF212</f>
        <v>46204</v>
      </c>
      <c r="AO178" s="146">
        <f>'PRINT TARIFF'!AG212</f>
        <v>46217</v>
      </c>
      <c r="AP178" s="146" t="s">
        <v>39</v>
      </c>
      <c r="AQ178" s="155">
        <f>'PRINT TARIFF'!U$550</f>
        <v>10</v>
      </c>
      <c r="AR178" s="144" t="s">
        <v>2263</v>
      </c>
      <c r="AS178" s="155">
        <f t="shared" si="55"/>
        <v>10</v>
      </c>
      <c r="AT178" s="146"/>
      <c r="AU178" s="146" t="s">
        <v>2262</v>
      </c>
      <c r="AV178" s="146">
        <f t="shared" si="56"/>
        <v>46204</v>
      </c>
      <c r="AW178" s="146">
        <f t="shared" si="57"/>
        <v>46217</v>
      </c>
      <c r="AX178" s="146"/>
      <c r="AY178" s="156"/>
      <c r="BA178" s="147"/>
      <c r="BC178" s="146"/>
      <c r="BD178" s="146"/>
      <c r="BE178" s="146"/>
      <c r="BF178" s="144" t="s">
        <v>39</v>
      </c>
      <c r="BG178" s="144">
        <f>'PRINT TARIFF'!$O$550</f>
        <v>0</v>
      </c>
      <c r="BH178" s="144" t="s">
        <v>1220</v>
      </c>
      <c r="BI178" s="144">
        <f t="shared" si="58"/>
        <v>0</v>
      </c>
      <c r="BJ178" s="146"/>
      <c r="BK178" s="146" t="s">
        <v>2260</v>
      </c>
      <c r="BL178" s="146">
        <f t="shared" si="59"/>
        <v>46204</v>
      </c>
      <c r="BM178" s="146">
        <f t="shared" si="60"/>
        <v>46217</v>
      </c>
      <c r="BN178" s="146" t="s">
        <v>39</v>
      </c>
      <c r="BO178" s="144">
        <f>'PRINT TARIFF'!$T$550</f>
        <v>11</v>
      </c>
      <c r="BP178" s="146" t="s">
        <v>1220</v>
      </c>
      <c r="BQ178" s="144">
        <f t="shared" si="61"/>
        <v>11</v>
      </c>
      <c r="BR178" s="146"/>
      <c r="BS178" s="146" t="s">
        <v>2258</v>
      </c>
      <c r="BT178" s="146">
        <f t="shared" si="62"/>
        <v>46204</v>
      </c>
      <c r="BU178" s="146">
        <f t="shared" si="63"/>
        <v>46217</v>
      </c>
      <c r="BV178" s="146" t="s">
        <v>39</v>
      </c>
      <c r="BW178" s="155">
        <f>'PRINT TARIFF'!Q$550</f>
        <v>20</v>
      </c>
      <c r="BX178" s="144" t="s">
        <v>1220</v>
      </c>
      <c r="BY178" s="144">
        <f t="shared" si="49"/>
        <v>20</v>
      </c>
      <c r="BZ178" s="146"/>
      <c r="CA178" s="146"/>
      <c r="CB178" s="146">
        <f t="shared" si="50"/>
        <v>46204</v>
      </c>
      <c r="CC178" s="146">
        <f t="shared" si="51"/>
        <v>46217</v>
      </c>
      <c r="CD178" s="144" t="s">
        <v>39</v>
      </c>
      <c r="CE178" s="155">
        <f>'PRINT TARIFF'!P$550</f>
        <v>0</v>
      </c>
      <c r="CF178" s="144" t="s">
        <v>1220</v>
      </c>
      <c r="CG178" s="147">
        <f t="shared" si="64"/>
        <v>0</v>
      </c>
      <c r="CJ178" s="146">
        <f t="shared" si="65"/>
        <v>46204</v>
      </c>
      <c r="CK178" s="146">
        <f t="shared" si="66"/>
        <v>46217</v>
      </c>
      <c r="CR178" s="146"/>
      <c r="CS178" s="146"/>
      <c r="HB178" s="146" t="s">
        <v>39</v>
      </c>
      <c r="HC178" s="155">
        <f>'PRINT TARIFF'!S$550</f>
        <v>0</v>
      </c>
      <c r="HD178" s="144" t="s">
        <v>1220</v>
      </c>
      <c r="HE178" s="147">
        <f t="shared" si="52"/>
        <v>0</v>
      </c>
      <c r="HG178" s="146" t="s">
        <v>2041</v>
      </c>
      <c r="HH178" s="146">
        <f t="shared" si="53"/>
        <v>46204</v>
      </c>
      <c r="HI178" s="146">
        <f t="shared" si="54"/>
        <v>46217</v>
      </c>
      <c r="IR178" s="154"/>
      <c r="IS178" s="154"/>
      <c r="NI178" s="154" t="s">
        <v>39</v>
      </c>
      <c r="NJ178" s="156">
        <f>'PRINT TARIFF'!R$550</f>
        <v>0</v>
      </c>
      <c r="NK178" s="154" t="s">
        <v>1220</v>
      </c>
      <c r="NL178" s="156">
        <f t="shared" si="67"/>
        <v>0</v>
      </c>
      <c r="NO178" s="154">
        <f t="shared" si="68"/>
        <v>46204</v>
      </c>
      <c r="NP178" s="154">
        <f t="shared" si="69"/>
        <v>46217</v>
      </c>
    </row>
    <row r="179" spans="1:380" x14ac:dyDescent="0.2">
      <c r="A179" s="144">
        <v>551</v>
      </c>
      <c r="B179" s="144" t="s">
        <v>1403</v>
      </c>
      <c r="C179" s="144" t="s">
        <v>1218</v>
      </c>
      <c r="E179" s="144" t="s">
        <v>296</v>
      </c>
      <c r="F179" s="144" t="s">
        <v>296</v>
      </c>
      <c r="G179" s="144" t="s">
        <v>291</v>
      </c>
      <c r="J179" s="144" t="s">
        <v>1219</v>
      </c>
      <c r="K179" s="144" t="s">
        <v>239</v>
      </c>
      <c r="L179" s="144" t="s">
        <v>239</v>
      </c>
      <c r="M179" s="144" t="s">
        <v>239</v>
      </c>
      <c r="N179" s="144" t="s">
        <v>1219</v>
      </c>
      <c r="O179" s="145">
        <f>'PRINT TARIFF'!N$551</f>
        <v>29</v>
      </c>
      <c r="AF179" s="144" t="s">
        <v>39</v>
      </c>
      <c r="AG179" s="155">
        <f>'PRINT TARIFF'!I$551</f>
        <v>57</v>
      </c>
      <c r="AH179" s="144" t="s">
        <v>1220</v>
      </c>
      <c r="AI179" s="144">
        <v>0</v>
      </c>
      <c r="AJ179" s="144">
        <v>0</v>
      </c>
      <c r="AK179" s="155">
        <f>'PRINT TARIFF'!K$551</f>
        <v>57</v>
      </c>
      <c r="AL179" s="144">
        <v>0</v>
      </c>
      <c r="AM179" s="144">
        <v>0</v>
      </c>
      <c r="AN179" s="146">
        <f>'PRINT TARIFF'!AF213</f>
        <v>46204</v>
      </c>
      <c r="AO179" s="146">
        <f>'PRINT TARIFF'!AG213</f>
        <v>46217</v>
      </c>
      <c r="AP179" s="146" t="s">
        <v>39</v>
      </c>
      <c r="AQ179" s="155">
        <f>'PRINT TARIFF'!U$551</f>
        <v>10</v>
      </c>
      <c r="AR179" s="144" t="s">
        <v>2263</v>
      </c>
      <c r="AS179" s="155">
        <f t="shared" si="55"/>
        <v>10</v>
      </c>
      <c r="AT179" s="146"/>
      <c r="AU179" s="146" t="s">
        <v>2262</v>
      </c>
      <c r="AV179" s="146">
        <f t="shared" si="56"/>
        <v>46204</v>
      </c>
      <c r="AW179" s="146">
        <f t="shared" si="57"/>
        <v>46217</v>
      </c>
      <c r="AX179" s="146"/>
      <c r="AY179" s="156"/>
      <c r="BA179" s="147"/>
      <c r="BC179" s="146"/>
      <c r="BD179" s="146"/>
      <c r="BE179" s="146"/>
      <c r="BF179" s="144" t="s">
        <v>39</v>
      </c>
      <c r="BG179" s="144">
        <f>'PRINT TARIFF'!$O$551</f>
        <v>0</v>
      </c>
      <c r="BH179" s="144" t="s">
        <v>1220</v>
      </c>
      <c r="BI179" s="144">
        <f t="shared" si="58"/>
        <v>0</v>
      </c>
      <c r="BJ179" s="146"/>
      <c r="BK179" s="146" t="s">
        <v>2260</v>
      </c>
      <c r="BL179" s="146">
        <f t="shared" si="59"/>
        <v>46204</v>
      </c>
      <c r="BM179" s="146">
        <f t="shared" si="60"/>
        <v>46217</v>
      </c>
      <c r="BN179" s="146" t="s">
        <v>39</v>
      </c>
      <c r="BO179" s="144">
        <f>'PRINT TARIFF'!$T$551</f>
        <v>11</v>
      </c>
      <c r="BP179" s="146" t="s">
        <v>1220</v>
      </c>
      <c r="BQ179" s="144">
        <f t="shared" si="61"/>
        <v>11</v>
      </c>
      <c r="BR179" s="146"/>
      <c r="BS179" s="146" t="s">
        <v>2258</v>
      </c>
      <c r="BT179" s="146">
        <f t="shared" si="62"/>
        <v>46204</v>
      </c>
      <c r="BU179" s="146">
        <f t="shared" si="63"/>
        <v>46217</v>
      </c>
      <c r="BV179" s="146" t="s">
        <v>39</v>
      </c>
      <c r="BW179" s="155">
        <f>'PRINT TARIFF'!Q$551</f>
        <v>20</v>
      </c>
      <c r="BX179" s="144" t="s">
        <v>1220</v>
      </c>
      <c r="BY179" s="144">
        <f t="shared" si="49"/>
        <v>20</v>
      </c>
      <c r="BZ179" s="146"/>
      <c r="CA179" s="146"/>
      <c r="CB179" s="146">
        <f t="shared" si="50"/>
        <v>46204</v>
      </c>
      <c r="CC179" s="146">
        <f t="shared" si="51"/>
        <v>46217</v>
      </c>
      <c r="CD179" s="144" t="s">
        <v>39</v>
      </c>
      <c r="CE179" s="155">
        <f>'PRINT TARIFF'!P$551</f>
        <v>0</v>
      </c>
      <c r="CF179" s="144" t="s">
        <v>1220</v>
      </c>
      <c r="CG179" s="147">
        <f t="shared" si="64"/>
        <v>0</v>
      </c>
      <c r="CJ179" s="146">
        <f t="shared" si="65"/>
        <v>46204</v>
      </c>
      <c r="CK179" s="146">
        <f t="shared" si="66"/>
        <v>46217</v>
      </c>
      <c r="CR179" s="146"/>
      <c r="CS179" s="146"/>
      <c r="HB179" s="146" t="s">
        <v>39</v>
      </c>
      <c r="HC179" s="155">
        <f>'PRINT TARIFF'!S$551</f>
        <v>0</v>
      </c>
      <c r="HD179" s="144" t="s">
        <v>1220</v>
      </c>
      <c r="HE179" s="147">
        <f t="shared" si="52"/>
        <v>0</v>
      </c>
      <c r="HG179" s="146" t="s">
        <v>2041</v>
      </c>
      <c r="HH179" s="146">
        <f t="shared" si="53"/>
        <v>46204</v>
      </c>
      <c r="HI179" s="146">
        <f t="shared" si="54"/>
        <v>46217</v>
      </c>
      <c r="IR179" s="154"/>
      <c r="IS179" s="154"/>
      <c r="NI179" s="154" t="s">
        <v>39</v>
      </c>
      <c r="NJ179" s="156">
        <f>'PRINT TARIFF'!R$551</f>
        <v>0</v>
      </c>
      <c r="NK179" s="154" t="s">
        <v>1220</v>
      </c>
      <c r="NL179" s="156">
        <f t="shared" si="67"/>
        <v>0</v>
      </c>
      <c r="NO179" s="154">
        <f t="shared" si="68"/>
        <v>46204</v>
      </c>
      <c r="NP179" s="154">
        <f t="shared" si="69"/>
        <v>46217</v>
      </c>
    </row>
    <row r="180" spans="1:380" x14ac:dyDescent="0.2">
      <c r="A180" s="144">
        <v>397</v>
      </c>
      <c r="B180" s="144" t="s">
        <v>1403</v>
      </c>
      <c r="C180" s="144" t="s">
        <v>1221</v>
      </c>
      <c r="E180" s="144" t="s">
        <v>278</v>
      </c>
      <c r="F180" s="144" t="s">
        <v>278</v>
      </c>
      <c r="G180" s="144" t="s">
        <v>291</v>
      </c>
      <c r="J180" s="144" t="s">
        <v>1219</v>
      </c>
      <c r="K180" s="144" t="s">
        <v>235</v>
      </c>
      <c r="L180" s="144" t="s">
        <v>235</v>
      </c>
      <c r="M180" s="144" t="s">
        <v>235</v>
      </c>
      <c r="N180" s="144" t="s">
        <v>1219</v>
      </c>
      <c r="O180" s="145">
        <f>'PRINT TARIFF'!N$397</f>
        <v>25</v>
      </c>
      <c r="AF180" s="144" t="s">
        <v>39</v>
      </c>
      <c r="AG180" s="155">
        <f>'PRINT TARIFF'!I$397</f>
        <v>46</v>
      </c>
      <c r="AH180" s="144" t="s">
        <v>1220</v>
      </c>
      <c r="AI180" s="144">
        <v>0</v>
      </c>
      <c r="AJ180" s="144">
        <v>0</v>
      </c>
      <c r="AK180" s="155">
        <f>'PRINT TARIFF'!K$397</f>
        <v>46</v>
      </c>
      <c r="AL180" s="144">
        <v>0</v>
      </c>
      <c r="AM180" s="144">
        <v>0</v>
      </c>
      <c r="AN180" s="146">
        <f>'PRINT TARIFF'!AF214</f>
        <v>46204</v>
      </c>
      <c r="AO180" s="146">
        <f>'PRINT TARIFF'!AG214</f>
        <v>46217</v>
      </c>
      <c r="AP180" s="146" t="s">
        <v>39</v>
      </c>
      <c r="AQ180" s="155">
        <f>'PRINT TARIFF'!U$397</f>
        <v>10</v>
      </c>
      <c r="AR180" s="144" t="s">
        <v>2263</v>
      </c>
      <c r="AS180" s="155">
        <f t="shared" si="55"/>
        <v>10</v>
      </c>
      <c r="AT180" s="146"/>
      <c r="AU180" s="146" t="s">
        <v>2262</v>
      </c>
      <c r="AV180" s="146">
        <f t="shared" si="56"/>
        <v>46204</v>
      </c>
      <c r="AW180" s="146">
        <f t="shared" si="57"/>
        <v>46217</v>
      </c>
      <c r="AX180" s="146"/>
      <c r="AY180" s="156"/>
      <c r="BA180" s="147"/>
      <c r="BC180" s="146"/>
      <c r="BD180" s="146"/>
      <c r="BE180" s="146"/>
      <c r="BF180" s="144" t="s">
        <v>39</v>
      </c>
      <c r="BG180" s="144">
        <f>'PRINT TARIFF'!$O$397</f>
        <v>0</v>
      </c>
      <c r="BH180" s="144" t="s">
        <v>1220</v>
      </c>
      <c r="BI180" s="144">
        <f t="shared" si="58"/>
        <v>0</v>
      </c>
      <c r="BJ180" s="146"/>
      <c r="BK180" s="146" t="s">
        <v>2260</v>
      </c>
      <c r="BL180" s="146">
        <f t="shared" si="59"/>
        <v>46204</v>
      </c>
      <c r="BM180" s="146">
        <f t="shared" si="60"/>
        <v>46217</v>
      </c>
      <c r="BN180" s="146" t="s">
        <v>39</v>
      </c>
      <c r="BO180" s="144">
        <f>'PRINT TARIFF'!$T$397</f>
        <v>10</v>
      </c>
      <c r="BP180" s="146" t="s">
        <v>1220</v>
      </c>
      <c r="BQ180" s="144">
        <f t="shared" si="61"/>
        <v>10</v>
      </c>
      <c r="BR180" s="146"/>
      <c r="BS180" s="146" t="s">
        <v>2258</v>
      </c>
      <c r="BT180" s="146">
        <f t="shared" si="62"/>
        <v>46204</v>
      </c>
      <c r="BU180" s="146">
        <f t="shared" si="63"/>
        <v>46217</v>
      </c>
      <c r="BV180" s="146" t="s">
        <v>39</v>
      </c>
      <c r="BW180" s="155">
        <f>'PRINT TARIFF'!Q$397</f>
        <v>20</v>
      </c>
      <c r="BX180" s="144" t="s">
        <v>1220</v>
      </c>
      <c r="BY180" s="144">
        <f t="shared" si="49"/>
        <v>20</v>
      </c>
      <c r="BZ180" s="146"/>
      <c r="CA180" s="146"/>
      <c r="CB180" s="146">
        <f t="shared" si="50"/>
        <v>46204</v>
      </c>
      <c r="CC180" s="146">
        <f t="shared" si="51"/>
        <v>46217</v>
      </c>
      <c r="CD180" s="144" t="s">
        <v>39</v>
      </c>
      <c r="CE180" s="155">
        <f>'PRINT TARIFF'!P$397</f>
        <v>0</v>
      </c>
      <c r="CF180" s="144" t="s">
        <v>1220</v>
      </c>
      <c r="CG180" s="147">
        <f t="shared" si="64"/>
        <v>0</v>
      </c>
      <c r="CJ180" s="146">
        <f t="shared" si="65"/>
        <v>46204</v>
      </c>
      <c r="CK180" s="146">
        <f t="shared" si="66"/>
        <v>46217</v>
      </c>
      <c r="CR180" s="146"/>
      <c r="CS180" s="146"/>
      <c r="HB180" s="146" t="s">
        <v>39</v>
      </c>
      <c r="HC180" s="155">
        <f>'PRINT TARIFF'!S$397</f>
        <v>0</v>
      </c>
      <c r="HD180" s="144" t="s">
        <v>1220</v>
      </c>
      <c r="HE180" s="147">
        <f t="shared" si="52"/>
        <v>0</v>
      </c>
      <c r="HG180" s="146" t="s">
        <v>2041</v>
      </c>
      <c r="HH180" s="146">
        <f t="shared" si="53"/>
        <v>46204</v>
      </c>
      <c r="HI180" s="146">
        <f t="shared" si="54"/>
        <v>46217</v>
      </c>
      <c r="IR180" s="154"/>
      <c r="IS180" s="154"/>
      <c r="NI180" s="154" t="s">
        <v>39</v>
      </c>
      <c r="NJ180" s="156">
        <f>'PRINT TARIFF'!R$397</f>
        <v>0</v>
      </c>
      <c r="NK180" s="154" t="s">
        <v>1220</v>
      </c>
      <c r="NL180" s="156">
        <f t="shared" si="67"/>
        <v>0</v>
      </c>
      <c r="NO180" s="154">
        <f t="shared" si="68"/>
        <v>46204</v>
      </c>
      <c r="NP180" s="154">
        <f t="shared" si="69"/>
        <v>46217</v>
      </c>
    </row>
    <row r="181" spans="1:380" x14ac:dyDescent="0.2">
      <c r="A181" s="144">
        <v>398</v>
      </c>
      <c r="B181" s="144" t="s">
        <v>1403</v>
      </c>
      <c r="C181" s="144" t="s">
        <v>1221</v>
      </c>
      <c r="E181" s="144" t="s">
        <v>278</v>
      </c>
      <c r="F181" s="144" t="s">
        <v>278</v>
      </c>
      <c r="G181" s="144" t="s">
        <v>291</v>
      </c>
      <c r="J181" s="144" t="s">
        <v>1219</v>
      </c>
      <c r="K181" s="144" t="s">
        <v>236</v>
      </c>
      <c r="L181" s="144" t="s">
        <v>236</v>
      </c>
      <c r="M181" s="144" t="s">
        <v>236</v>
      </c>
      <c r="N181" s="144" t="s">
        <v>1219</v>
      </c>
      <c r="O181" s="145">
        <f>'PRINT TARIFF'!N$398</f>
        <v>13</v>
      </c>
      <c r="AF181" s="144" t="s">
        <v>39</v>
      </c>
      <c r="AG181" s="155">
        <f>'PRINT TARIFF'!I$398</f>
        <v>45</v>
      </c>
      <c r="AH181" s="144" t="s">
        <v>1220</v>
      </c>
      <c r="AI181" s="144">
        <v>0</v>
      </c>
      <c r="AJ181" s="144">
        <v>0</v>
      </c>
      <c r="AK181" s="155">
        <f>'PRINT TARIFF'!K$398</f>
        <v>45</v>
      </c>
      <c r="AL181" s="144">
        <v>0</v>
      </c>
      <c r="AM181" s="144">
        <v>0</v>
      </c>
      <c r="AN181" s="146">
        <f>'PRINT TARIFF'!AF215</f>
        <v>46204</v>
      </c>
      <c r="AO181" s="146">
        <f>'PRINT TARIFF'!AG215</f>
        <v>46217</v>
      </c>
      <c r="AP181" s="146" t="s">
        <v>39</v>
      </c>
      <c r="AQ181" s="155">
        <f>'PRINT TARIFF'!U$398</f>
        <v>10</v>
      </c>
      <c r="AR181" s="144" t="s">
        <v>2263</v>
      </c>
      <c r="AS181" s="155">
        <f t="shared" si="55"/>
        <v>10</v>
      </c>
      <c r="AT181" s="146"/>
      <c r="AU181" s="146" t="s">
        <v>2262</v>
      </c>
      <c r="AV181" s="146">
        <f t="shared" si="56"/>
        <v>46204</v>
      </c>
      <c r="AW181" s="146">
        <f t="shared" si="57"/>
        <v>46217</v>
      </c>
      <c r="AX181" s="146"/>
      <c r="AY181" s="156"/>
      <c r="BA181" s="147"/>
      <c r="BC181" s="146"/>
      <c r="BD181" s="146"/>
      <c r="BE181" s="146"/>
      <c r="BF181" s="144" t="s">
        <v>39</v>
      </c>
      <c r="BG181" s="144">
        <f>'PRINT TARIFF'!$O$398</f>
        <v>0</v>
      </c>
      <c r="BH181" s="144" t="s">
        <v>1220</v>
      </c>
      <c r="BI181" s="144">
        <f t="shared" si="58"/>
        <v>0</v>
      </c>
      <c r="BJ181" s="146"/>
      <c r="BK181" s="146" t="s">
        <v>2260</v>
      </c>
      <c r="BL181" s="146">
        <f t="shared" si="59"/>
        <v>46204</v>
      </c>
      <c r="BM181" s="146">
        <f t="shared" si="60"/>
        <v>46217</v>
      </c>
      <c r="BN181" s="146" t="s">
        <v>39</v>
      </c>
      <c r="BO181" s="144">
        <f>'PRINT TARIFF'!$T$398</f>
        <v>7</v>
      </c>
      <c r="BP181" s="146" t="s">
        <v>1220</v>
      </c>
      <c r="BQ181" s="144">
        <f t="shared" si="61"/>
        <v>7</v>
      </c>
      <c r="BR181" s="146"/>
      <c r="BS181" s="146" t="s">
        <v>2258</v>
      </c>
      <c r="BT181" s="146">
        <f t="shared" si="62"/>
        <v>46204</v>
      </c>
      <c r="BU181" s="146">
        <f t="shared" si="63"/>
        <v>46217</v>
      </c>
      <c r="BV181" s="146" t="s">
        <v>39</v>
      </c>
      <c r="BW181" s="155">
        <f>'PRINT TARIFF'!Q$398</f>
        <v>20</v>
      </c>
      <c r="BX181" s="144" t="s">
        <v>1220</v>
      </c>
      <c r="BY181" s="144">
        <f t="shared" si="49"/>
        <v>20</v>
      </c>
      <c r="BZ181" s="146"/>
      <c r="CA181" s="146"/>
      <c r="CB181" s="146">
        <f t="shared" si="50"/>
        <v>46204</v>
      </c>
      <c r="CC181" s="146">
        <f t="shared" si="51"/>
        <v>46217</v>
      </c>
      <c r="CD181" s="144" t="s">
        <v>39</v>
      </c>
      <c r="CE181" s="155">
        <f>'PRINT TARIFF'!P$398</f>
        <v>0</v>
      </c>
      <c r="CF181" s="144" t="s">
        <v>1220</v>
      </c>
      <c r="CG181" s="147">
        <f t="shared" si="64"/>
        <v>0</v>
      </c>
      <c r="CJ181" s="146">
        <f t="shared" si="65"/>
        <v>46204</v>
      </c>
      <c r="CK181" s="146">
        <f t="shared" si="66"/>
        <v>46217</v>
      </c>
      <c r="CR181" s="146"/>
      <c r="CS181" s="146"/>
      <c r="HB181" s="146" t="s">
        <v>39</v>
      </c>
      <c r="HC181" s="155">
        <f>'PRINT TARIFF'!S$398</f>
        <v>0</v>
      </c>
      <c r="HD181" s="144" t="s">
        <v>1220</v>
      </c>
      <c r="HE181" s="147">
        <f t="shared" si="52"/>
        <v>0</v>
      </c>
      <c r="HG181" s="146" t="s">
        <v>2041</v>
      </c>
      <c r="HH181" s="146">
        <f t="shared" si="53"/>
        <v>46204</v>
      </c>
      <c r="HI181" s="146">
        <f t="shared" si="54"/>
        <v>46217</v>
      </c>
      <c r="IR181" s="154"/>
      <c r="IS181" s="154"/>
      <c r="NI181" s="154" t="s">
        <v>39</v>
      </c>
      <c r="NJ181" s="156">
        <f>'PRINT TARIFF'!R$398</f>
        <v>0</v>
      </c>
      <c r="NK181" s="154" t="s">
        <v>1220</v>
      </c>
      <c r="NL181" s="156">
        <f t="shared" si="67"/>
        <v>0</v>
      </c>
      <c r="NO181" s="154">
        <f t="shared" si="68"/>
        <v>46204</v>
      </c>
      <c r="NP181" s="154">
        <f t="shared" si="69"/>
        <v>46217</v>
      </c>
    </row>
    <row r="182" spans="1:380" x14ac:dyDescent="0.2">
      <c r="A182" s="144">
        <v>399</v>
      </c>
      <c r="B182" s="144" t="s">
        <v>1403</v>
      </c>
      <c r="C182" s="144" t="s">
        <v>1221</v>
      </c>
      <c r="E182" s="144" t="s">
        <v>278</v>
      </c>
      <c r="F182" s="144" t="s">
        <v>278</v>
      </c>
      <c r="G182" s="144" t="s">
        <v>291</v>
      </c>
      <c r="J182" s="144" t="s">
        <v>1219</v>
      </c>
      <c r="K182" s="144" t="s">
        <v>237</v>
      </c>
      <c r="L182" s="144" t="s">
        <v>237</v>
      </c>
      <c r="M182" s="144" t="s">
        <v>237</v>
      </c>
      <c r="N182" s="144" t="s">
        <v>1219</v>
      </c>
      <c r="O182" s="145">
        <f>'PRINT TARIFF'!N$399</f>
        <v>18</v>
      </c>
      <c r="AF182" s="144" t="s">
        <v>39</v>
      </c>
      <c r="AG182" s="155">
        <f>'PRINT TARIFF'!I$399</f>
        <v>46</v>
      </c>
      <c r="AH182" s="144" t="s">
        <v>1220</v>
      </c>
      <c r="AI182" s="144">
        <v>0</v>
      </c>
      <c r="AJ182" s="144">
        <v>0</v>
      </c>
      <c r="AK182" s="155">
        <f>'PRINT TARIFF'!K$399</f>
        <v>46</v>
      </c>
      <c r="AL182" s="144">
        <v>0</v>
      </c>
      <c r="AM182" s="144">
        <v>0</v>
      </c>
      <c r="AN182" s="146">
        <f>'PRINT TARIFF'!AF216</f>
        <v>46204</v>
      </c>
      <c r="AO182" s="146">
        <f>'PRINT TARIFF'!AG216</f>
        <v>46217</v>
      </c>
      <c r="AP182" s="146" t="s">
        <v>39</v>
      </c>
      <c r="AQ182" s="155">
        <f>'PRINT TARIFF'!U$399</f>
        <v>10</v>
      </c>
      <c r="AR182" s="144" t="s">
        <v>2263</v>
      </c>
      <c r="AS182" s="155">
        <f t="shared" si="55"/>
        <v>10</v>
      </c>
      <c r="AT182" s="146"/>
      <c r="AU182" s="146" t="s">
        <v>2262</v>
      </c>
      <c r="AV182" s="146">
        <f t="shared" si="56"/>
        <v>46204</v>
      </c>
      <c r="AW182" s="146">
        <f t="shared" si="57"/>
        <v>46217</v>
      </c>
      <c r="AX182" s="146"/>
      <c r="AY182" s="156"/>
      <c r="BA182" s="147"/>
      <c r="BC182" s="146"/>
      <c r="BD182" s="146"/>
      <c r="BE182" s="146"/>
      <c r="BF182" s="144" t="s">
        <v>39</v>
      </c>
      <c r="BG182" s="144">
        <f>'PRINT TARIFF'!$O$399</f>
        <v>0</v>
      </c>
      <c r="BH182" s="144" t="s">
        <v>1220</v>
      </c>
      <c r="BI182" s="144">
        <f t="shared" si="58"/>
        <v>0</v>
      </c>
      <c r="BJ182" s="146"/>
      <c r="BK182" s="146" t="s">
        <v>2260</v>
      </c>
      <c r="BL182" s="146">
        <f t="shared" si="59"/>
        <v>46204</v>
      </c>
      <c r="BM182" s="146">
        <f t="shared" si="60"/>
        <v>46217</v>
      </c>
      <c r="BN182" s="146" t="s">
        <v>39</v>
      </c>
      <c r="BO182" s="144">
        <f>'PRINT TARIFF'!$T$399</f>
        <v>10</v>
      </c>
      <c r="BP182" s="146" t="s">
        <v>1220</v>
      </c>
      <c r="BQ182" s="144">
        <f t="shared" si="61"/>
        <v>10</v>
      </c>
      <c r="BR182" s="146"/>
      <c r="BS182" s="146" t="s">
        <v>2258</v>
      </c>
      <c r="BT182" s="146">
        <f t="shared" si="62"/>
        <v>46204</v>
      </c>
      <c r="BU182" s="146">
        <f t="shared" si="63"/>
        <v>46217</v>
      </c>
      <c r="BV182" s="146" t="s">
        <v>39</v>
      </c>
      <c r="BW182" s="155">
        <f>'PRINT TARIFF'!Q$399</f>
        <v>20</v>
      </c>
      <c r="BX182" s="144" t="s">
        <v>1220</v>
      </c>
      <c r="BY182" s="144">
        <f t="shared" si="49"/>
        <v>20</v>
      </c>
      <c r="BZ182" s="146"/>
      <c r="CA182" s="146"/>
      <c r="CB182" s="146">
        <f t="shared" si="50"/>
        <v>46204</v>
      </c>
      <c r="CC182" s="146">
        <f t="shared" si="51"/>
        <v>46217</v>
      </c>
      <c r="CD182" s="144" t="s">
        <v>39</v>
      </c>
      <c r="CE182" s="155">
        <f>'PRINT TARIFF'!P$399</f>
        <v>0</v>
      </c>
      <c r="CF182" s="144" t="s">
        <v>1220</v>
      </c>
      <c r="CG182" s="147">
        <f t="shared" si="64"/>
        <v>0</v>
      </c>
      <c r="CJ182" s="146">
        <f t="shared" si="65"/>
        <v>46204</v>
      </c>
      <c r="CK182" s="146">
        <f t="shared" si="66"/>
        <v>46217</v>
      </c>
      <c r="CR182" s="146"/>
      <c r="CS182" s="146"/>
      <c r="HB182" s="146" t="s">
        <v>39</v>
      </c>
      <c r="HC182" s="155">
        <f>'PRINT TARIFF'!S$399</f>
        <v>0</v>
      </c>
      <c r="HD182" s="144" t="s">
        <v>1220</v>
      </c>
      <c r="HE182" s="147">
        <f t="shared" si="52"/>
        <v>0</v>
      </c>
      <c r="HG182" s="146" t="s">
        <v>2041</v>
      </c>
      <c r="HH182" s="146">
        <f t="shared" si="53"/>
        <v>46204</v>
      </c>
      <c r="HI182" s="146">
        <f t="shared" si="54"/>
        <v>46217</v>
      </c>
      <c r="IR182" s="154"/>
      <c r="IS182" s="154"/>
      <c r="NI182" s="154" t="s">
        <v>39</v>
      </c>
      <c r="NJ182" s="156">
        <f>'PRINT TARIFF'!R$399</f>
        <v>0</v>
      </c>
      <c r="NK182" s="154" t="s">
        <v>1220</v>
      </c>
      <c r="NL182" s="156">
        <f t="shared" si="67"/>
        <v>0</v>
      </c>
      <c r="NO182" s="154">
        <f t="shared" si="68"/>
        <v>46204</v>
      </c>
      <c r="NP182" s="154">
        <f t="shared" si="69"/>
        <v>46217</v>
      </c>
    </row>
    <row r="183" spans="1:380" x14ac:dyDescent="0.2">
      <c r="A183" s="144">
        <v>400</v>
      </c>
      <c r="B183" s="144" t="s">
        <v>1403</v>
      </c>
      <c r="C183" s="144" t="s">
        <v>1221</v>
      </c>
      <c r="D183" s="144" t="s">
        <v>278</v>
      </c>
      <c r="E183" s="144" t="s">
        <v>279</v>
      </c>
      <c r="F183" s="144" t="s">
        <v>291</v>
      </c>
      <c r="J183" s="144" t="s">
        <v>1219</v>
      </c>
      <c r="K183" s="144" t="s">
        <v>238</v>
      </c>
      <c r="L183" s="144" t="s">
        <v>238</v>
      </c>
      <c r="M183" s="144" t="s">
        <v>238</v>
      </c>
      <c r="N183" s="144" t="s">
        <v>1219</v>
      </c>
      <c r="O183" s="145">
        <f>'PRINT TARIFF'!N$400</f>
        <v>19</v>
      </c>
      <c r="AF183" s="144" t="s">
        <v>39</v>
      </c>
      <c r="AG183" s="155">
        <f>'PRINT TARIFF'!I$400</f>
        <v>45</v>
      </c>
      <c r="AH183" s="144" t="s">
        <v>1220</v>
      </c>
      <c r="AI183" s="144">
        <v>0</v>
      </c>
      <c r="AJ183" s="144">
        <v>0</v>
      </c>
      <c r="AK183" s="155">
        <f>'PRINT TARIFF'!K$400</f>
        <v>45</v>
      </c>
      <c r="AL183" s="144">
        <v>0</v>
      </c>
      <c r="AM183" s="144">
        <v>0</v>
      </c>
      <c r="AN183" s="146">
        <f>'PRINT TARIFF'!AF217</f>
        <v>46204</v>
      </c>
      <c r="AO183" s="146">
        <f>'PRINT TARIFF'!AG217</f>
        <v>46217</v>
      </c>
      <c r="AP183" s="146" t="s">
        <v>39</v>
      </c>
      <c r="AQ183" s="155">
        <f>'PRINT TARIFF'!U$400</f>
        <v>10</v>
      </c>
      <c r="AR183" s="144" t="s">
        <v>2263</v>
      </c>
      <c r="AS183" s="155">
        <f t="shared" si="55"/>
        <v>10</v>
      </c>
      <c r="AT183" s="146"/>
      <c r="AU183" s="146" t="s">
        <v>2262</v>
      </c>
      <c r="AV183" s="146">
        <f t="shared" si="56"/>
        <v>46204</v>
      </c>
      <c r="AW183" s="146">
        <f t="shared" si="57"/>
        <v>46217</v>
      </c>
      <c r="AX183" s="146"/>
      <c r="AY183" s="156"/>
      <c r="BA183" s="147"/>
      <c r="BC183" s="146"/>
      <c r="BD183" s="146"/>
      <c r="BE183" s="146"/>
      <c r="BF183" s="144" t="s">
        <v>39</v>
      </c>
      <c r="BG183" s="144">
        <f>'PRINT TARIFF'!$O$400</f>
        <v>0</v>
      </c>
      <c r="BH183" s="144" t="s">
        <v>1220</v>
      </c>
      <c r="BI183" s="144">
        <f t="shared" si="58"/>
        <v>0</v>
      </c>
      <c r="BJ183" s="146"/>
      <c r="BK183" s="146" t="s">
        <v>2260</v>
      </c>
      <c r="BL183" s="146">
        <f t="shared" si="59"/>
        <v>46204</v>
      </c>
      <c r="BM183" s="146">
        <f t="shared" si="60"/>
        <v>46217</v>
      </c>
      <c r="BN183" s="146" t="s">
        <v>39</v>
      </c>
      <c r="BO183" s="144">
        <f>'PRINT TARIFF'!$T$400</f>
        <v>7</v>
      </c>
      <c r="BP183" s="146" t="s">
        <v>1220</v>
      </c>
      <c r="BQ183" s="144">
        <f t="shared" si="61"/>
        <v>7</v>
      </c>
      <c r="BR183" s="146"/>
      <c r="BS183" s="146" t="s">
        <v>2258</v>
      </c>
      <c r="BT183" s="146">
        <f t="shared" si="62"/>
        <v>46204</v>
      </c>
      <c r="BU183" s="146">
        <f t="shared" si="63"/>
        <v>46217</v>
      </c>
      <c r="BV183" s="146" t="s">
        <v>39</v>
      </c>
      <c r="BW183" s="155">
        <f>'PRINT TARIFF'!Q$400</f>
        <v>20</v>
      </c>
      <c r="BX183" s="144" t="s">
        <v>1220</v>
      </c>
      <c r="BY183" s="144">
        <f t="shared" si="49"/>
        <v>20</v>
      </c>
      <c r="BZ183" s="146"/>
      <c r="CA183" s="146"/>
      <c r="CB183" s="146">
        <f t="shared" si="50"/>
        <v>46204</v>
      </c>
      <c r="CC183" s="146">
        <f t="shared" si="51"/>
        <v>46217</v>
      </c>
      <c r="CD183" s="144" t="s">
        <v>39</v>
      </c>
      <c r="CE183" s="155">
        <f>'PRINT TARIFF'!P$400</f>
        <v>0</v>
      </c>
      <c r="CF183" s="144" t="s">
        <v>1220</v>
      </c>
      <c r="CG183" s="147">
        <f t="shared" si="64"/>
        <v>0</v>
      </c>
      <c r="CJ183" s="146">
        <f t="shared" si="65"/>
        <v>46204</v>
      </c>
      <c r="CK183" s="146">
        <f t="shared" si="66"/>
        <v>46217</v>
      </c>
      <c r="CR183" s="146"/>
      <c r="CS183" s="146"/>
      <c r="HB183" s="146" t="s">
        <v>39</v>
      </c>
      <c r="HC183" s="155">
        <f>'PRINT TARIFF'!S$400</f>
        <v>0</v>
      </c>
      <c r="HD183" s="144" t="s">
        <v>1220</v>
      </c>
      <c r="HE183" s="147">
        <f t="shared" si="52"/>
        <v>0</v>
      </c>
      <c r="HG183" s="146" t="s">
        <v>2041</v>
      </c>
      <c r="HH183" s="146">
        <f t="shared" si="53"/>
        <v>46204</v>
      </c>
      <c r="HI183" s="146">
        <f t="shared" si="54"/>
        <v>46217</v>
      </c>
      <c r="IR183" s="154"/>
      <c r="IS183" s="154"/>
      <c r="NI183" s="154" t="s">
        <v>39</v>
      </c>
      <c r="NJ183" s="156">
        <f>'PRINT TARIFF'!R$400</f>
        <v>0</v>
      </c>
      <c r="NK183" s="154" t="s">
        <v>1220</v>
      </c>
      <c r="NL183" s="156">
        <f t="shared" si="67"/>
        <v>0</v>
      </c>
      <c r="NO183" s="154">
        <f t="shared" si="68"/>
        <v>46204</v>
      </c>
      <c r="NP183" s="154">
        <f t="shared" si="69"/>
        <v>46217</v>
      </c>
    </row>
    <row r="184" spans="1:380" x14ac:dyDescent="0.2">
      <c r="A184" s="144">
        <v>401</v>
      </c>
      <c r="B184" s="144" t="s">
        <v>1403</v>
      </c>
      <c r="C184" s="144" t="s">
        <v>1221</v>
      </c>
      <c r="D184" s="144" t="s">
        <v>278</v>
      </c>
      <c r="E184" s="144" t="s">
        <v>279</v>
      </c>
      <c r="F184" s="144" t="s">
        <v>291</v>
      </c>
      <c r="J184" s="144" t="s">
        <v>1219</v>
      </c>
      <c r="K184" s="144" t="s">
        <v>239</v>
      </c>
      <c r="L184" s="144" t="s">
        <v>239</v>
      </c>
      <c r="M184" s="144" t="s">
        <v>239</v>
      </c>
      <c r="N184" s="144" t="s">
        <v>1219</v>
      </c>
      <c r="O184" s="145">
        <f>'PRINT TARIFF'!N$401</f>
        <v>16</v>
      </c>
      <c r="AF184" s="144" t="s">
        <v>39</v>
      </c>
      <c r="AG184" s="155">
        <f>'PRINT TARIFF'!I$401</f>
        <v>45</v>
      </c>
      <c r="AH184" s="144" t="s">
        <v>1220</v>
      </c>
      <c r="AI184" s="144">
        <v>0</v>
      </c>
      <c r="AJ184" s="144">
        <v>0</v>
      </c>
      <c r="AK184" s="155">
        <f>'PRINT TARIFF'!K$401</f>
        <v>45</v>
      </c>
      <c r="AL184" s="144">
        <v>0</v>
      </c>
      <c r="AM184" s="144">
        <v>0</v>
      </c>
      <c r="AN184" s="146">
        <f>'PRINT TARIFF'!AF218</f>
        <v>46204</v>
      </c>
      <c r="AO184" s="146">
        <f>'PRINT TARIFF'!AG218</f>
        <v>46217</v>
      </c>
      <c r="AP184" s="146" t="s">
        <v>39</v>
      </c>
      <c r="AQ184" s="155">
        <f>'PRINT TARIFF'!U$401</f>
        <v>10</v>
      </c>
      <c r="AR184" s="144" t="s">
        <v>2263</v>
      </c>
      <c r="AS184" s="155">
        <f t="shared" si="55"/>
        <v>10</v>
      </c>
      <c r="AT184" s="146"/>
      <c r="AU184" s="146" t="s">
        <v>2262</v>
      </c>
      <c r="AV184" s="146">
        <f t="shared" si="56"/>
        <v>46204</v>
      </c>
      <c r="AW184" s="146">
        <f t="shared" si="57"/>
        <v>46217</v>
      </c>
      <c r="AX184" s="146"/>
      <c r="AY184" s="156"/>
      <c r="BA184" s="147"/>
      <c r="BC184" s="146"/>
      <c r="BD184" s="146"/>
      <c r="BE184" s="146"/>
      <c r="BF184" s="144" t="s">
        <v>39</v>
      </c>
      <c r="BG184" s="144">
        <f>'PRINT TARIFF'!$O$401</f>
        <v>0</v>
      </c>
      <c r="BH184" s="144" t="s">
        <v>1220</v>
      </c>
      <c r="BI184" s="144">
        <f t="shared" si="58"/>
        <v>0</v>
      </c>
      <c r="BJ184" s="146"/>
      <c r="BK184" s="146" t="s">
        <v>2260</v>
      </c>
      <c r="BL184" s="146">
        <f t="shared" si="59"/>
        <v>46204</v>
      </c>
      <c r="BM184" s="146">
        <f t="shared" si="60"/>
        <v>46217</v>
      </c>
      <c r="BN184" s="146" t="s">
        <v>39</v>
      </c>
      <c r="BO184" s="144">
        <f>'PRINT TARIFF'!$T$401</f>
        <v>7</v>
      </c>
      <c r="BP184" s="146" t="s">
        <v>1220</v>
      </c>
      <c r="BQ184" s="144">
        <f t="shared" si="61"/>
        <v>7</v>
      </c>
      <c r="BR184" s="146"/>
      <c r="BS184" s="146" t="s">
        <v>2258</v>
      </c>
      <c r="BT184" s="146">
        <f t="shared" si="62"/>
        <v>46204</v>
      </c>
      <c r="BU184" s="146">
        <f t="shared" si="63"/>
        <v>46217</v>
      </c>
      <c r="BV184" s="146" t="s">
        <v>39</v>
      </c>
      <c r="BW184" s="155">
        <f>'PRINT TARIFF'!Q$401</f>
        <v>20</v>
      </c>
      <c r="BX184" s="144" t="s">
        <v>1220</v>
      </c>
      <c r="BY184" s="144">
        <f t="shared" si="49"/>
        <v>20</v>
      </c>
      <c r="BZ184" s="146"/>
      <c r="CA184" s="146"/>
      <c r="CB184" s="146">
        <f t="shared" si="50"/>
        <v>46204</v>
      </c>
      <c r="CC184" s="146">
        <f t="shared" si="51"/>
        <v>46217</v>
      </c>
      <c r="CD184" s="144" t="s">
        <v>39</v>
      </c>
      <c r="CE184" s="155">
        <f>'PRINT TARIFF'!P$401</f>
        <v>0</v>
      </c>
      <c r="CF184" s="144" t="s">
        <v>1220</v>
      </c>
      <c r="CG184" s="147">
        <f t="shared" si="64"/>
        <v>0</v>
      </c>
      <c r="CJ184" s="146">
        <f t="shared" si="65"/>
        <v>46204</v>
      </c>
      <c r="CK184" s="146">
        <f t="shared" si="66"/>
        <v>46217</v>
      </c>
      <c r="CR184" s="146"/>
      <c r="CS184" s="146"/>
      <c r="HB184" s="146" t="s">
        <v>39</v>
      </c>
      <c r="HC184" s="155">
        <f>'PRINT TARIFF'!S$401</f>
        <v>0</v>
      </c>
      <c r="HD184" s="144" t="s">
        <v>1220</v>
      </c>
      <c r="HE184" s="147">
        <f t="shared" si="52"/>
        <v>0</v>
      </c>
      <c r="HG184" s="146" t="s">
        <v>2041</v>
      </c>
      <c r="HH184" s="146">
        <f t="shared" si="53"/>
        <v>46204</v>
      </c>
      <c r="HI184" s="146">
        <f t="shared" si="54"/>
        <v>46217</v>
      </c>
      <c r="IR184" s="154"/>
      <c r="IS184" s="154"/>
      <c r="NI184" s="154" t="s">
        <v>39</v>
      </c>
      <c r="NJ184" s="156">
        <f>'PRINT TARIFF'!R$401</f>
        <v>0</v>
      </c>
      <c r="NK184" s="154" t="s">
        <v>1220</v>
      </c>
      <c r="NL184" s="156">
        <f t="shared" si="67"/>
        <v>0</v>
      </c>
      <c r="NO184" s="154">
        <f t="shared" si="68"/>
        <v>46204</v>
      </c>
      <c r="NP184" s="154">
        <f t="shared" si="69"/>
        <v>46217</v>
      </c>
    </row>
    <row r="185" spans="1:380" x14ac:dyDescent="0.2">
      <c r="A185" s="144">
        <v>392</v>
      </c>
      <c r="B185" s="144" t="s">
        <v>1403</v>
      </c>
      <c r="C185" s="144" t="s">
        <v>1221</v>
      </c>
      <c r="E185" s="144" t="s">
        <v>277</v>
      </c>
      <c r="F185" s="144" t="s">
        <v>277</v>
      </c>
      <c r="G185" s="144" t="s">
        <v>291</v>
      </c>
      <c r="J185" s="144" t="s">
        <v>1219</v>
      </c>
      <c r="K185" s="144" t="s">
        <v>235</v>
      </c>
      <c r="L185" s="144" t="s">
        <v>235</v>
      </c>
      <c r="M185" s="144" t="s">
        <v>235</v>
      </c>
      <c r="N185" s="144" t="s">
        <v>1219</v>
      </c>
      <c r="O185" s="145">
        <f>'PRINT TARIFF'!N$392</f>
        <v>18</v>
      </c>
      <c r="AF185" s="144" t="s">
        <v>39</v>
      </c>
      <c r="AG185" s="155">
        <f>'PRINT TARIFF'!I$392</f>
        <v>43</v>
      </c>
      <c r="AH185" s="144" t="s">
        <v>1220</v>
      </c>
      <c r="AI185" s="144">
        <v>0</v>
      </c>
      <c r="AJ185" s="144">
        <v>0</v>
      </c>
      <c r="AK185" s="155">
        <f>'PRINT TARIFF'!K$392</f>
        <v>43</v>
      </c>
      <c r="AL185" s="144">
        <v>0</v>
      </c>
      <c r="AM185" s="144">
        <v>0</v>
      </c>
      <c r="AN185" s="146">
        <f>'PRINT TARIFF'!AF219</f>
        <v>46204</v>
      </c>
      <c r="AO185" s="146">
        <f>'PRINT TARIFF'!AG219</f>
        <v>46217</v>
      </c>
      <c r="AP185" s="146" t="s">
        <v>39</v>
      </c>
      <c r="AQ185" s="155">
        <f>'PRINT TARIFF'!U$392</f>
        <v>10</v>
      </c>
      <c r="AR185" s="144" t="s">
        <v>2263</v>
      </c>
      <c r="AS185" s="155">
        <f t="shared" si="55"/>
        <v>10</v>
      </c>
      <c r="AT185" s="146"/>
      <c r="AU185" s="146" t="s">
        <v>2262</v>
      </c>
      <c r="AV185" s="146">
        <f t="shared" si="56"/>
        <v>46204</v>
      </c>
      <c r="AW185" s="146">
        <f t="shared" si="57"/>
        <v>46217</v>
      </c>
      <c r="AX185" s="146"/>
      <c r="AY185" s="156"/>
      <c r="BA185" s="147"/>
      <c r="BC185" s="146"/>
      <c r="BD185" s="146"/>
      <c r="BE185" s="146"/>
      <c r="BF185" s="144" t="s">
        <v>39</v>
      </c>
      <c r="BG185" s="144">
        <f>'PRINT TARIFF'!$O$392</f>
        <v>0</v>
      </c>
      <c r="BH185" s="144" t="s">
        <v>1220</v>
      </c>
      <c r="BI185" s="144">
        <f t="shared" si="58"/>
        <v>0</v>
      </c>
      <c r="BJ185" s="146"/>
      <c r="BK185" s="146" t="s">
        <v>2260</v>
      </c>
      <c r="BL185" s="146">
        <f t="shared" si="59"/>
        <v>46204</v>
      </c>
      <c r="BM185" s="146">
        <f t="shared" si="60"/>
        <v>46217</v>
      </c>
      <c r="BN185" s="146" t="s">
        <v>39</v>
      </c>
      <c r="BO185" s="144">
        <f>'PRINT TARIFF'!$T$392</f>
        <v>7</v>
      </c>
      <c r="BP185" s="146" t="s">
        <v>1220</v>
      </c>
      <c r="BQ185" s="144">
        <f t="shared" si="61"/>
        <v>7</v>
      </c>
      <c r="BR185" s="146"/>
      <c r="BS185" s="146" t="s">
        <v>2258</v>
      </c>
      <c r="BT185" s="146">
        <f t="shared" si="62"/>
        <v>46204</v>
      </c>
      <c r="BU185" s="146">
        <f t="shared" si="63"/>
        <v>46217</v>
      </c>
      <c r="BV185" s="146" t="s">
        <v>39</v>
      </c>
      <c r="BW185" s="155">
        <f>'PRINT TARIFF'!Q$392</f>
        <v>20</v>
      </c>
      <c r="BX185" s="144" t="s">
        <v>1220</v>
      </c>
      <c r="BY185" s="144">
        <f t="shared" si="49"/>
        <v>20</v>
      </c>
      <c r="BZ185" s="146"/>
      <c r="CA185" s="146"/>
      <c r="CB185" s="146">
        <f t="shared" si="50"/>
        <v>46204</v>
      </c>
      <c r="CC185" s="146">
        <f t="shared" si="51"/>
        <v>46217</v>
      </c>
      <c r="CD185" s="144" t="s">
        <v>39</v>
      </c>
      <c r="CE185" s="155">
        <f>'PRINT TARIFF'!P$392</f>
        <v>0</v>
      </c>
      <c r="CF185" s="144" t="s">
        <v>1220</v>
      </c>
      <c r="CG185" s="147">
        <f t="shared" si="64"/>
        <v>0</v>
      </c>
      <c r="CJ185" s="146">
        <f t="shared" si="65"/>
        <v>46204</v>
      </c>
      <c r="CK185" s="146">
        <f t="shared" si="66"/>
        <v>46217</v>
      </c>
      <c r="CR185" s="146"/>
      <c r="CS185" s="146"/>
      <c r="HB185" s="146" t="s">
        <v>39</v>
      </c>
      <c r="HC185" s="155">
        <f>'PRINT TARIFF'!S$392</f>
        <v>0</v>
      </c>
      <c r="HD185" s="144" t="s">
        <v>1220</v>
      </c>
      <c r="HE185" s="147">
        <f t="shared" si="52"/>
        <v>0</v>
      </c>
      <c r="HG185" s="146" t="s">
        <v>2041</v>
      </c>
      <c r="HH185" s="146">
        <f t="shared" si="53"/>
        <v>46204</v>
      </c>
      <c r="HI185" s="146">
        <f t="shared" si="54"/>
        <v>46217</v>
      </c>
      <c r="IR185" s="154"/>
      <c r="IS185" s="154"/>
      <c r="NI185" s="154" t="s">
        <v>39</v>
      </c>
      <c r="NJ185" s="156">
        <f>'PRINT TARIFF'!R$392</f>
        <v>0</v>
      </c>
      <c r="NK185" s="154" t="s">
        <v>1220</v>
      </c>
      <c r="NL185" s="156">
        <f t="shared" si="67"/>
        <v>0</v>
      </c>
      <c r="NO185" s="154">
        <f t="shared" si="68"/>
        <v>46204</v>
      </c>
      <c r="NP185" s="154">
        <f t="shared" si="69"/>
        <v>46217</v>
      </c>
    </row>
    <row r="186" spans="1:380" x14ac:dyDescent="0.2">
      <c r="A186" s="144">
        <v>393</v>
      </c>
      <c r="B186" s="144" t="s">
        <v>1403</v>
      </c>
      <c r="C186" s="144" t="s">
        <v>1221</v>
      </c>
      <c r="D186" s="144" t="s">
        <v>277</v>
      </c>
      <c r="E186" s="144" t="s">
        <v>277</v>
      </c>
      <c r="F186" s="144" t="s">
        <v>291</v>
      </c>
      <c r="J186" s="144" t="s">
        <v>1219</v>
      </c>
      <c r="K186" s="144" t="s">
        <v>236</v>
      </c>
      <c r="L186" s="144" t="s">
        <v>236</v>
      </c>
      <c r="M186" s="144" t="s">
        <v>236</v>
      </c>
      <c r="N186" s="144" t="s">
        <v>1219</v>
      </c>
      <c r="O186" s="145">
        <f>'PRINT TARIFF'!N$393</f>
        <v>13</v>
      </c>
      <c r="AF186" s="144" t="s">
        <v>39</v>
      </c>
      <c r="AG186" s="155">
        <f>'PRINT TARIFF'!I$393</f>
        <v>42</v>
      </c>
      <c r="AH186" s="144" t="s">
        <v>1220</v>
      </c>
      <c r="AI186" s="144">
        <v>0</v>
      </c>
      <c r="AJ186" s="144">
        <v>0</v>
      </c>
      <c r="AK186" s="155">
        <f>'PRINT TARIFF'!K$393</f>
        <v>42</v>
      </c>
      <c r="AL186" s="144">
        <v>0</v>
      </c>
      <c r="AM186" s="144">
        <v>0</v>
      </c>
      <c r="AN186" s="146">
        <f>'PRINT TARIFF'!AF220</f>
        <v>46204</v>
      </c>
      <c r="AO186" s="146">
        <f>'PRINT TARIFF'!AG220</f>
        <v>46217</v>
      </c>
      <c r="AP186" s="146" t="s">
        <v>39</v>
      </c>
      <c r="AQ186" s="155">
        <f>'PRINT TARIFF'!U$393</f>
        <v>10</v>
      </c>
      <c r="AR186" s="144" t="s">
        <v>2263</v>
      </c>
      <c r="AS186" s="155">
        <f t="shared" si="55"/>
        <v>10</v>
      </c>
      <c r="AT186" s="146"/>
      <c r="AU186" s="146" t="s">
        <v>2262</v>
      </c>
      <c r="AV186" s="146">
        <f t="shared" si="56"/>
        <v>46204</v>
      </c>
      <c r="AW186" s="146">
        <f t="shared" si="57"/>
        <v>46217</v>
      </c>
      <c r="AX186" s="146"/>
      <c r="AY186" s="156"/>
      <c r="BA186" s="147"/>
      <c r="BC186" s="146"/>
      <c r="BD186" s="146"/>
      <c r="BE186" s="146"/>
      <c r="BF186" s="144" t="s">
        <v>39</v>
      </c>
      <c r="BG186" s="144">
        <f>'PRINT TARIFF'!$O$393</f>
        <v>0</v>
      </c>
      <c r="BH186" s="144" t="s">
        <v>1220</v>
      </c>
      <c r="BI186" s="144">
        <f t="shared" si="58"/>
        <v>0</v>
      </c>
      <c r="BJ186" s="146"/>
      <c r="BK186" s="146" t="s">
        <v>2260</v>
      </c>
      <c r="BL186" s="146">
        <f t="shared" si="59"/>
        <v>46204</v>
      </c>
      <c r="BM186" s="146">
        <f t="shared" si="60"/>
        <v>46217</v>
      </c>
      <c r="BN186" s="146" t="s">
        <v>39</v>
      </c>
      <c r="BO186" s="144">
        <f>'PRINT TARIFF'!$T$393</f>
        <v>7</v>
      </c>
      <c r="BP186" s="146" t="s">
        <v>1220</v>
      </c>
      <c r="BQ186" s="144">
        <f t="shared" si="61"/>
        <v>7</v>
      </c>
      <c r="BR186" s="146"/>
      <c r="BS186" s="146" t="s">
        <v>2258</v>
      </c>
      <c r="BT186" s="146">
        <f t="shared" si="62"/>
        <v>46204</v>
      </c>
      <c r="BU186" s="146">
        <f t="shared" si="63"/>
        <v>46217</v>
      </c>
      <c r="BV186" s="146" t="s">
        <v>39</v>
      </c>
      <c r="BW186" s="155">
        <f>'PRINT TARIFF'!Q$393</f>
        <v>20</v>
      </c>
      <c r="BX186" s="144" t="s">
        <v>1220</v>
      </c>
      <c r="BY186" s="144">
        <f t="shared" ref="BY186:BY244" si="70">BW186</f>
        <v>20</v>
      </c>
      <c r="BZ186" s="146"/>
      <c r="CA186" s="146"/>
      <c r="CB186" s="146">
        <f t="shared" ref="CB186:CB244" si="71">AN186</f>
        <v>46204</v>
      </c>
      <c r="CC186" s="146">
        <f t="shared" ref="CC186:CC244" si="72">AO186</f>
        <v>46217</v>
      </c>
      <c r="CD186" s="144" t="s">
        <v>39</v>
      </c>
      <c r="CE186" s="155">
        <f>'PRINT TARIFF'!P$393</f>
        <v>0</v>
      </c>
      <c r="CF186" s="144" t="s">
        <v>1220</v>
      </c>
      <c r="CG186" s="147">
        <f t="shared" si="64"/>
        <v>0</v>
      </c>
      <c r="CJ186" s="146">
        <f t="shared" si="65"/>
        <v>46204</v>
      </c>
      <c r="CK186" s="146">
        <f t="shared" si="66"/>
        <v>46217</v>
      </c>
      <c r="CR186" s="146"/>
      <c r="CS186" s="146"/>
      <c r="HB186" s="146" t="s">
        <v>39</v>
      </c>
      <c r="HC186" s="155">
        <f>'PRINT TARIFF'!S$393</f>
        <v>0</v>
      </c>
      <c r="HD186" s="144" t="s">
        <v>1220</v>
      </c>
      <c r="HE186" s="147">
        <f t="shared" ref="HE186:HE244" si="73">HC186</f>
        <v>0</v>
      </c>
      <c r="HG186" s="146" t="s">
        <v>2041</v>
      </c>
      <c r="HH186" s="146">
        <f t="shared" ref="HH186:HH244" si="74">AN186</f>
        <v>46204</v>
      </c>
      <c r="HI186" s="146">
        <f t="shared" ref="HI186:HI244" si="75">AO186</f>
        <v>46217</v>
      </c>
      <c r="IR186" s="154"/>
      <c r="IS186" s="154"/>
      <c r="NI186" s="154" t="s">
        <v>39</v>
      </c>
      <c r="NJ186" s="156">
        <f>'PRINT TARIFF'!R$393</f>
        <v>0</v>
      </c>
      <c r="NK186" s="154" t="s">
        <v>1220</v>
      </c>
      <c r="NL186" s="156">
        <f t="shared" si="67"/>
        <v>0</v>
      </c>
      <c r="NO186" s="154">
        <f t="shared" si="68"/>
        <v>46204</v>
      </c>
      <c r="NP186" s="154">
        <f t="shared" si="69"/>
        <v>46217</v>
      </c>
    </row>
    <row r="187" spans="1:380" x14ac:dyDescent="0.2">
      <c r="A187" s="144">
        <v>394</v>
      </c>
      <c r="B187" s="144" t="s">
        <v>1403</v>
      </c>
      <c r="C187" s="144" t="s">
        <v>1221</v>
      </c>
      <c r="E187" s="144" t="s">
        <v>277</v>
      </c>
      <c r="F187" s="144" t="s">
        <v>277</v>
      </c>
      <c r="G187" s="144" t="s">
        <v>291</v>
      </c>
      <c r="J187" s="144" t="s">
        <v>1219</v>
      </c>
      <c r="K187" s="144" t="s">
        <v>237</v>
      </c>
      <c r="L187" s="144" t="s">
        <v>237</v>
      </c>
      <c r="M187" s="144" t="s">
        <v>237</v>
      </c>
      <c r="N187" s="144" t="s">
        <v>1219</v>
      </c>
      <c r="O187" s="145">
        <f>'PRINT TARIFF'!N$394</f>
        <v>11</v>
      </c>
      <c r="AF187" s="144" t="s">
        <v>39</v>
      </c>
      <c r="AG187" s="155">
        <f>'PRINT TARIFF'!I$394</f>
        <v>43</v>
      </c>
      <c r="AH187" s="144" t="s">
        <v>1220</v>
      </c>
      <c r="AI187" s="144">
        <v>0</v>
      </c>
      <c r="AJ187" s="144">
        <v>0</v>
      </c>
      <c r="AK187" s="155">
        <f>'PRINT TARIFF'!K$394</f>
        <v>43</v>
      </c>
      <c r="AL187" s="144">
        <v>0</v>
      </c>
      <c r="AM187" s="144">
        <v>0</v>
      </c>
      <c r="AN187" s="146">
        <f>'PRINT TARIFF'!AF221</f>
        <v>46204</v>
      </c>
      <c r="AO187" s="146">
        <f>'PRINT TARIFF'!AG221</f>
        <v>46217</v>
      </c>
      <c r="AP187" s="146" t="s">
        <v>39</v>
      </c>
      <c r="AQ187" s="155">
        <f>'PRINT TARIFF'!U$394</f>
        <v>10</v>
      </c>
      <c r="AR187" s="144" t="s">
        <v>2263</v>
      </c>
      <c r="AS187" s="155">
        <f t="shared" si="55"/>
        <v>10</v>
      </c>
      <c r="AT187" s="146"/>
      <c r="AU187" s="146" t="s">
        <v>2262</v>
      </c>
      <c r="AV187" s="146">
        <f t="shared" si="56"/>
        <v>46204</v>
      </c>
      <c r="AW187" s="146">
        <f t="shared" si="57"/>
        <v>46217</v>
      </c>
      <c r="AX187" s="146"/>
      <c r="AY187" s="156"/>
      <c r="BA187" s="147"/>
      <c r="BC187" s="146"/>
      <c r="BD187" s="146"/>
      <c r="BE187" s="146"/>
      <c r="BF187" s="144" t="s">
        <v>39</v>
      </c>
      <c r="BG187" s="144">
        <f>'PRINT TARIFF'!$O$394</f>
        <v>0</v>
      </c>
      <c r="BH187" s="144" t="s">
        <v>1220</v>
      </c>
      <c r="BI187" s="144">
        <f t="shared" si="58"/>
        <v>0</v>
      </c>
      <c r="BJ187" s="146"/>
      <c r="BK187" s="146" t="s">
        <v>2260</v>
      </c>
      <c r="BL187" s="146">
        <f t="shared" si="59"/>
        <v>46204</v>
      </c>
      <c r="BM187" s="146">
        <f t="shared" si="60"/>
        <v>46217</v>
      </c>
      <c r="BN187" s="146" t="s">
        <v>39</v>
      </c>
      <c r="BO187" s="144">
        <f>'PRINT TARIFF'!$T$394</f>
        <v>7</v>
      </c>
      <c r="BP187" s="146" t="s">
        <v>1220</v>
      </c>
      <c r="BQ187" s="144">
        <f t="shared" si="61"/>
        <v>7</v>
      </c>
      <c r="BR187" s="146"/>
      <c r="BS187" s="146" t="s">
        <v>2258</v>
      </c>
      <c r="BT187" s="146">
        <f t="shared" si="62"/>
        <v>46204</v>
      </c>
      <c r="BU187" s="146">
        <f t="shared" si="63"/>
        <v>46217</v>
      </c>
      <c r="BV187" s="146" t="s">
        <v>39</v>
      </c>
      <c r="BW187" s="155">
        <f>'PRINT TARIFF'!Q$394</f>
        <v>20</v>
      </c>
      <c r="BX187" s="144" t="s">
        <v>1220</v>
      </c>
      <c r="BY187" s="144">
        <f t="shared" si="70"/>
        <v>20</v>
      </c>
      <c r="BZ187" s="146"/>
      <c r="CA187" s="146"/>
      <c r="CB187" s="146">
        <f t="shared" si="71"/>
        <v>46204</v>
      </c>
      <c r="CC187" s="146">
        <f t="shared" si="72"/>
        <v>46217</v>
      </c>
      <c r="CD187" s="144" t="s">
        <v>39</v>
      </c>
      <c r="CE187" s="155">
        <f>'PRINT TARIFF'!P$394</f>
        <v>0</v>
      </c>
      <c r="CF187" s="144" t="s">
        <v>1220</v>
      </c>
      <c r="CG187" s="147">
        <f t="shared" si="64"/>
        <v>0</v>
      </c>
      <c r="CJ187" s="146">
        <f t="shared" si="65"/>
        <v>46204</v>
      </c>
      <c r="CK187" s="146">
        <f t="shared" si="66"/>
        <v>46217</v>
      </c>
      <c r="CR187" s="146"/>
      <c r="CS187" s="146"/>
      <c r="HB187" s="146" t="s">
        <v>39</v>
      </c>
      <c r="HC187" s="155">
        <f>'PRINT TARIFF'!S$394</f>
        <v>0</v>
      </c>
      <c r="HD187" s="144" t="s">
        <v>1220</v>
      </c>
      <c r="HE187" s="147">
        <f t="shared" si="73"/>
        <v>0</v>
      </c>
      <c r="HG187" s="146" t="s">
        <v>2041</v>
      </c>
      <c r="HH187" s="146">
        <f t="shared" si="74"/>
        <v>46204</v>
      </c>
      <c r="HI187" s="146">
        <f t="shared" si="75"/>
        <v>46217</v>
      </c>
      <c r="IR187" s="154"/>
      <c r="IS187" s="154"/>
      <c r="NI187" s="154" t="s">
        <v>39</v>
      </c>
      <c r="NJ187" s="156">
        <f>'PRINT TARIFF'!R$394</f>
        <v>0</v>
      </c>
      <c r="NK187" s="154" t="s">
        <v>1220</v>
      </c>
      <c r="NL187" s="156">
        <f t="shared" si="67"/>
        <v>0</v>
      </c>
      <c r="NO187" s="154">
        <f t="shared" si="68"/>
        <v>46204</v>
      </c>
      <c r="NP187" s="154">
        <f t="shared" si="69"/>
        <v>46217</v>
      </c>
    </row>
    <row r="188" spans="1:380" x14ac:dyDescent="0.2">
      <c r="A188" s="144">
        <v>395</v>
      </c>
      <c r="B188" s="144" t="s">
        <v>1403</v>
      </c>
      <c r="C188" s="144" t="s">
        <v>1221</v>
      </c>
      <c r="D188" s="144" t="s">
        <v>277</v>
      </c>
      <c r="E188" s="144" t="s">
        <v>277</v>
      </c>
      <c r="F188" s="144" t="s">
        <v>291</v>
      </c>
      <c r="J188" s="144" t="s">
        <v>1219</v>
      </c>
      <c r="K188" s="144" t="s">
        <v>238</v>
      </c>
      <c r="L188" s="144" t="s">
        <v>238</v>
      </c>
      <c r="M188" s="144" t="s">
        <v>238</v>
      </c>
      <c r="N188" s="144" t="s">
        <v>1219</v>
      </c>
      <c r="O188" s="145">
        <f>'PRINT TARIFF'!N$395</f>
        <v>19</v>
      </c>
      <c r="AF188" s="144" t="s">
        <v>39</v>
      </c>
      <c r="AG188" s="155">
        <f>'PRINT TARIFF'!I$395</f>
        <v>42</v>
      </c>
      <c r="AH188" s="144" t="s">
        <v>1220</v>
      </c>
      <c r="AI188" s="144">
        <v>0</v>
      </c>
      <c r="AJ188" s="144">
        <v>0</v>
      </c>
      <c r="AK188" s="155">
        <f>'PRINT TARIFF'!K$395</f>
        <v>42</v>
      </c>
      <c r="AL188" s="144">
        <v>0</v>
      </c>
      <c r="AM188" s="144">
        <v>0</v>
      </c>
      <c r="AN188" s="146">
        <f>'PRINT TARIFF'!AF222</f>
        <v>46204</v>
      </c>
      <c r="AO188" s="146">
        <f>'PRINT TARIFF'!AG222</f>
        <v>46217</v>
      </c>
      <c r="AP188" s="146" t="s">
        <v>39</v>
      </c>
      <c r="AQ188" s="155">
        <f>'PRINT TARIFF'!U$395</f>
        <v>10</v>
      </c>
      <c r="AR188" s="144" t="s">
        <v>2263</v>
      </c>
      <c r="AS188" s="155">
        <f t="shared" si="55"/>
        <v>10</v>
      </c>
      <c r="AT188" s="146"/>
      <c r="AU188" s="146" t="s">
        <v>2262</v>
      </c>
      <c r="AV188" s="146">
        <f t="shared" si="56"/>
        <v>46204</v>
      </c>
      <c r="AW188" s="146">
        <f t="shared" si="57"/>
        <v>46217</v>
      </c>
      <c r="AX188" s="146"/>
      <c r="AY188" s="156"/>
      <c r="BA188" s="147"/>
      <c r="BC188" s="146"/>
      <c r="BD188" s="146"/>
      <c r="BE188" s="146"/>
      <c r="BF188" s="144" t="s">
        <v>39</v>
      </c>
      <c r="BG188" s="144">
        <f>'PRINT TARIFF'!$O$395</f>
        <v>0</v>
      </c>
      <c r="BH188" s="144" t="s">
        <v>1220</v>
      </c>
      <c r="BI188" s="144">
        <f t="shared" si="58"/>
        <v>0</v>
      </c>
      <c r="BJ188" s="146"/>
      <c r="BK188" s="146" t="s">
        <v>2260</v>
      </c>
      <c r="BL188" s="146">
        <f t="shared" si="59"/>
        <v>46204</v>
      </c>
      <c r="BM188" s="146">
        <f t="shared" si="60"/>
        <v>46217</v>
      </c>
      <c r="BN188" s="146" t="s">
        <v>39</v>
      </c>
      <c r="BO188" s="144">
        <f>'PRINT TARIFF'!$T$395</f>
        <v>7</v>
      </c>
      <c r="BP188" s="146" t="s">
        <v>1220</v>
      </c>
      <c r="BQ188" s="144">
        <f t="shared" si="61"/>
        <v>7</v>
      </c>
      <c r="BR188" s="146"/>
      <c r="BS188" s="146" t="s">
        <v>2258</v>
      </c>
      <c r="BT188" s="146">
        <f t="shared" si="62"/>
        <v>46204</v>
      </c>
      <c r="BU188" s="146">
        <f t="shared" si="63"/>
        <v>46217</v>
      </c>
      <c r="BV188" s="146" t="s">
        <v>39</v>
      </c>
      <c r="BW188" s="155">
        <f>'PRINT TARIFF'!Q$395</f>
        <v>20</v>
      </c>
      <c r="BX188" s="144" t="s">
        <v>1220</v>
      </c>
      <c r="BY188" s="144">
        <f t="shared" si="70"/>
        <v>20</v>
      </c>
      <c r="BZ188" s="146"/>
      <c r="CA188" s="146"/>
      <c r="CB188" s="146">
        <f t="shared" si="71"/>
        <v>46204</v>
      </c>
      <c r="CC188" s="146">
        <f t="shared" si="72"/>
        <v>46217</v>
      </c>
      <c r="CD188" s="144" t="s">
        <v>39</v>
      </c>
      <c r="CE188" s="155">
        <f>'PRINT TARIFF'!P$395</f>
        <v>0</v>
      </c>
      <c r="CF188" s="144" t="s">
        <v>1220</v>
      </c>
      <c r="CG188" s="147">
        <f t="shared" si="64"/>
        <v>0</v>
      </c>
      <c r="CJ188" s="146">
        <f t="shared" si="65"/>
        <v>46204</v>
      </c>
      <c r="CK188" s="146">
        <f t="shared" si="66"/>
        <v>46217</v>
      </c>
      <c r="CR188" s="146"/>
      <c r="CS188" s="146"/>
      <c r="HB188" s="146" t="s">
        <v>39</v>
      </c>
      <c r="HC188" s="155">
        <f>'PRINT TARIFF'!S$395</f>
        <v>0</v>
      </c>
      <c r="HD188" s="144" t="s">
        <v>1220</v>
      </c>
      <c r="HE188" s="147">
        <f t="shared" si="73"/>
        <v>0</v>
      </c>
      <c r="HG188" s="146" t="s">
        <v>2041</v>
      </c>
      <c r="HH188" s="146">
        <f t="shared" si="74"/>
        <v>46204</v>
      </c>
      <c r="HI188" s="146">
        <f t="shared" si="75"/>
        <v>46217</v>
      </c>
      <c r="IR188" s="154"/>
      <c r="IS188" s="154"/>
      <c r="NI188" s="154" t="s">
        <v>39</v>
      </c>
      <c r="NJ188" s="156">
        <f>'PRINT TARIFF'!R$395</f>
        <v>0</v>
      </c>
      <c r="NK188" s="154" t="s">
        <v>1220</v>
      </c>
      <c r="NL188" s="156">
        <f t="shared" si="67"/>
        <v>0</v>
      </c>
      <c r="NO188" s="154">
        <f t="shared" si="68"/>
        <v>46204</v>
      </c>
      <c r="NP188" s="154">
        <f t="shared" si="69"/>
        <v>46217</v>
      </c>
    </row>
    <row r="189" spans="1:380" x14ac:dyDescent="0.2">
      <c r="A189" s="144">
        <v>396</v>
      </c>
      <c r="B189" s="144" t="s">
        <v>1403</v>
      </c>
      <c r="C189" s="144" t="s">
        <v>1221</v>
      </c>
      <c r="D189" s="144" t="s">
        <v>277</v>
      </c>
      <c r="E189" s="144" t="s">
        <v>277</v>
      </c>
      <c r="F189" s="144" t="s">
        <v>291</v>
      </c>
      <c r="J189" s="144" t="s">
        <v>1219</v>
      </c>
      <c r="K189" s="144" t="s">
        <v>239</v>
      </c>
      <c r="L189" s="144" t="s">
        <v>239</v>
      </c>
      <c r="M189" s="144" t="s">
        <v>239</v>
      </c>
      <c r="N189" s="144" t="s">
        <v>1219</v>
      </c>
      <c r="O189" s="145">
        <f>'PRINT TARIFF'!N$396</f>
        <v>16</v>
      </c>
      <c r="AF189" s="144" t="s">
        <v>39</v>
      </c>
      <c r="AG189" s="155">
        <f>'PRINT TARIFF'!I$396</f>
        <v>42</v>
      </c>
      <c r="AH189" s="144" t="s">
        <v>1220</v>
      </c>
      <c r="AI189" s="144">
        <v>0</v>
      </c>
      <c r="AJ189" s="144">
        <v>0</v>
      </c>
      <c r="AK189" s="155">
        <f>'PRINT TARIFF'!K$396</f>
        <v>42</v>
      </c>
      <c r="AL189" s="144">
        <v>0</v>
      </c>
      <c r="AM189" s="144">
        <v>0</v>
      </c>
      <c r="AN189" s="146">
        <f>'PRINT TARIFF'!AF223</f>
        <v>46204</v>
      </c>
      <c r="AO189" s="146">
        <f>'PRINT TARIFF'!AG223</f>
        <v>46217</v>
      </c>
      <c r="AP189" s="146" t="s">
        <v>39</v>
      </c>
      <c r="AQ189" s="155">
        <f>'PRINT TARIFF'!U$396</f>
        <v>10</v>
      </c>
      <c r="AR189" s="144" t="s">
        <v>2263</v>
      </c>
      <c r="AS189" s="155">
        <f t="shared" si="55"/>
        <v>10</v>
      </c>
      <c r="AT189" s="146"/>
      <c r="AU189" s="146" t="s">
        <v>2262</v>
      </c>
      <c r="AV189" s="146">
        <f t="shared" si="56"/>
        <v>46204</v>
      </c>
      <c r="AW189" s="146">
        <f t="shared" si="57"/>
        <v>46217</v>
      </c>
      <c r="AX189" s="146"/>
      <c r="AY189" s="156"/>
      <c r="BA189" s="147"/>
      <c r="BC189" s="146"/>
      <c r="BD189" s="146"/>
      <c r="BE189" s="146"/>
      <c r="BF189" s="144" t="s">
        <v>39</v>
      </c>
      <c r="BG189" s="144">
        <f>'PRINT TARIFF'!$O$396</f>
        <v>0</v>
      </c>
      <c r="BH189" s="144" t="s">
        <v>1220</v>
      </c>
      <c r="BI189" s="144">
        <f t="shared" si="58"/>
        <v>0</v>
      </c>
      <c r="BJ189" s="146"/>
      <c r="BK189" s="146" t="s">
        <v>2260</v>
      </c>
      <c r="BL189" s="146">
        <f t="shared" si="59"/>
        <v>46204</v>
      </c>
      <c r="BM189" s="146">
        <f t="shared" si="60"/>
        <v>46217</v>
      </c>
      <c r="BN189" s="146" t="s">
        <v>39</v>
      </c>
      <c r="BO189" s="144">
        <f>'PRINT TARIFF'!$T$396</f>
        <v>7</v>
      </c>
      <c r="BP189" s="146" t="s">
        <v>1220</v>
      </c>
      <c r="BQ189" s="144">
        <f t="shared" si="61"/>
        <v>7</v>
      </c>
      <c r="BR189" s="146"/>
      <c r="BS189" s="146" t="s">
        <v>2258</v>
      </c>
      <c r="BT189" s="146">
        <f t="shared" si="62"/>
        <v>46204</v>
      </c>
      <c r="BU189" s="146">
        <f t="shared" si="63"/>
        <v>46217</v>
      </c>
      <c r="BV189" s="146" t="s">
        <v>39</v>
      </c>
      <c r="BW189" s="155">
        <f>'PRINT TARIFF'!Q$396</f>
        <v>20</v>
      </c>
      <c r="BX189" s="144" t="s">
        <v>1220</v>
      </c>
      <c r="BY189" s="144">
        <f t="shared" si="70"/>
        <v>20</v>
      </c>
      <c r="BZ189" s="146"/>
      <c r="CA189" s="146"/>
      <c r="CB189" s="146">
        <f t="shared" si="71"/>
        <v>46204</v>
      </c>
      <c r="CC189" s="146">
        <f t="shared" si="72"/>
        <v>46217</v>
      </c>
      <c r="CD189" s="144" t="s">
        <v>39</v>
      </c>
      <c r="CE189" s="155">
        <f>'PRINT TARIFF'!P$396</f>
        <v>0</v>
      </c>
      <c r="CF189" s="144" t="s">
        <v>1220</v>
      </c>
      <c r="CG189" s="147">
        <f t="shared" si="64"/>
        <v>0</v>
      </c>
      <c r="CJ189" s="146">
        <f t="shared" si="65"/>
        <v>46204</v>
      </c>
      <c r="CK189" s="146">
        <f t="shared" si="66"/>
        <v>46217</v>
      </c>
      <c r="CR189" s="146"/>
      <c r="CS189" s="146"/>
      <c r="HB189" s="146" t="s">
        <v>39</v>
      </c>
      <c r="HC189" s="155">
        <f>'PRINT TARIFF'!S$396</f>
        <v>0</v>
      </c>
      <c r="HD189" s="144" t="s">
        <v>1220</v>
      </c>
      <c r="HE189" s="147">
        <f t="shared" si="73"/>
        <v>0</v>
      </c>
      <c r="HG189" s="146" t="s">
        <v>2041</v>
      </c>
      <c r="HH189" s="146">
        <f t="shared" si="74"/>
        <v>46204</v>
      </c>
      <c r="HI189" s="146">
        <f t="shared" si="75"/>
        <v>46217</v>
      </c>
      <c r="IR189" s="154"/>
      <c r="IS189" s="154"/>
      <c r="NI189" s="154" t="s">
        <v>39</v>
      </c>
      <c r="NJ189" s="156">
        <f>'PRINT TARIFF'!R$396</f>
        <v>0</v>
      </c>
      <c r="NK189" s="154" t="s">
        <v>1220</v>
      </c>
      <c r="NL189" s="156">
        <f t="shared" si="67"/>
        <v>0</v>
      </c>
      <c r="NO189" s="154">
        <f t="shared" si="68"/>
        <v>46204</v>
      </c>
      <c r="NP189" s="154">
        <f t="shared" si="69"/>
        <v>46217</v>
      </c>
    </row>
    <row r="190" spans="1:380" x14ac:dyDescent="0.2">
      <c r="A190" s="144">
        <v>402</v>
      </c>
      <c r="B190" s="144" t="s">
        <v>1403</v>
      </c>
      <c r="C190" s="144" t="s">
        <v>1221</v>
      </c>
      <c r="E190" s="144" t="s">
        <v>279</v>
      </c>
      <c r="F190" s="144" t="s">
        <v>279</v>
      </c>
      <c r="G190" s="144" t="s">
        <v>291</v>
      </c>
      <c r="J190" s="144" t="s">
        <v>1219</v>
      </c>
      <c r="K190" s="144" t="s">
        <v>235</v>
      </c>
      <c r="L190" s="144" t="s">
        <v>235</v>
      </c>
      <c r="M190" s="144" t="s">
        <v>235</v>
      </c>
      <c r="N190" s="144" t="s">
        <v>1219</v>
      </c>
      <c r="O190" s="145">
        <f>'PRINT TARIFF'!N$402</f>
        <v>24</v>
      </c>
      <c r="AF190" s="144" t="s">
        <v>39</v>
      </c>
      <c r="AG190" s="155">
        <f>'PRINT TARIFF'!I$402</f>
        <v>41</v>
      </c>
      <c r="AH190" s="144" t="s">
        <v>1220</v>
      </c>
      <c r="AI190" s="144">
        <v>0</v>
      </c>
      <c r="AJ190" s="144">
        <v>0</v>
      </c>
      <c r="AK190" s="155">
        <f>'PRINT TARIFF'!K$402</f>
        <v>41</v>
      </c>
      <c r="AL190" s="144">
        <v>0</v>
      </c>
      <c r="AM190" s="144">
        <v>0</v>
      </c>
      <c r="AN190" s="146">
        <f>'PRINT TARIFF'!AF224</f>
        <v>46204</v>
      </c>
      <c r="AO190" s="146">
        <f>'PRINT TARIFF'!AG224</f>
        <v>46217</v>
      </c>
      <c r="AP190" s="146" t="s">
        <v>39</v>
      </c>
      <c r="AQ190" s="155">
        <f>'PRINT TARIFF'!U$402</f>
        <v>10</v>
      </c>
      <c r="AR190" s="144" t="s">
        <v>2263</v>
      </c>
      <c r="AS190" s="155">
        <f t="shared" si="55"/>
        <v>10</v>
      </c>
      <c r="AT190" s="146"/>
      <c r="AU190" s="146" t="s">
        <v>2262</v>
      </c>
      <c r="AV190" s="146">
        <f t="shared" si="56"/>
        <v>46204</v>
      </c>
      <c r="AW190" s="146">
        <f t="shared" si="57"/>
        <v>46217</v>
      </c>
      <c r="AX190" s="146"/>
      <c r="AY190" s="156"/>
      <c r="BA190" s="147"/>
      <c r="BC190" s="146"/>
      <c r="BD190" s="146"/>
      <c r="BE190" s="146"/>
      <c r="BF190" s="144" t="s">
        <v>39</v>
      </c>
      <c r="BG190" s="144">
        <f>'PRINT TARIFF'!$O$402</f>
        <v>0</v>
      </c>
      <c r="BH190" s="144" t="s">
        <v>1220</v>
      </c>
      <c r="BI190" s="144">
        <f t="shared" si="58"/>
        <v>0</v>
      </c>
      <c r="BJ190" s="146"/>
      <c r="BK190" s="146" t="s">
        <v>2260</v>
      </c>
      <c r="BL190" s="146">
        <f t="shared" si="59"/>
        <v>46204</v>
      </c>
      <c r="BM190" s="146">
        <f t="shared" si="60"/>
        <v>46217</v>
      </c>
      <c r="BN190" s="146" t="s">
        <v>39</v>
      </c>
      <c r="BO190" s="144">
        <f>'PRINT TARIFF'!$T$402</f>
        <v>8</v>
      </c>
      <c r="BP190" s="146" t="s">
        <v>1220</v>
      </c>
      <c r="BQ190" s="144">
        <f t="shared" si="61"/>
        <v>8</v>
      </c>
      <c r="BR190" s="146"/>
      <c r="BS190" s="146" t="s">
        <v>2258</v>
      </c>
      <c r="BT190" s="146">
        <f t="shared" si="62"/>
        <v>46204</v>
      </c>
      <c r="BU190" s="146">
        <f t="shared" si="63"/>
        <v>46217</v>
      </c>
      <c r="BV190" s="146" t="s">
        <v>39</v>
      </c>
      <c r="BW190" s="155">
        <f>'PRINT TARIFF'!Q$402</f>
        <v>20</v>
      </c>
      <c r="BX190" s="144" t="s">
        <v>1220</v>
      </c>
      <c r="BY190" s="144">
        <f t="shared" si="70"/>
        <v>20</v>
      </c>
      <c r="BZ190" s="146"/>
      <c r="CA190" s="146"/>
      <c r="CB190" s="146">
        <f t="shared" si="71"/>
        <v>46204</v>
      </c>
      <c r="CC190" s="146">
        <f t="shared" si="72"/>
        <v>46217</v>
      </c>
      <c r="CD190" s="144" t="s">
        <v>39</v>
      </c>
      <c r="CE190" s="155">
        <f>'PRINT TARIFF'!P$402</f>
        <v>0</v>
      </c>
      <c r="CF190" s="144" t="s">
        <v>1220</v>
      </c>
      <c r="CG190" s="147">
        <f t="shared" si="64"/>
        <v>0</v>
      </c>
      <c r="CJ190" s="146">
        <f t="shared" si="65"/>
        <v>46204</v>
      </c>
      <c r="CK190" s="146">
        <f t="shared" si="66"/>
        <v>46217</v>
      </c>
      <c r="CR190" s="146"/>
      <c r="CS190" s="146"/>
      <c r="HB190" s="146" t="s">
        <v>39</v>
      </c>
      <c r="HC190" s="155">
        <f>'PRINT TARIFF'!S$402</f>
        <v>0</v>
      </c>
      <c r="HD190" s="144" t="s">
        <v>1220</v>
      </c>
      <c r="HE190" s="147">
        <f t="shared" si="73"/>
        <v>0</v>
      </c>
      <c r="HG190" s="146" t="s">
        <v>2041</v>
      </c>
      <c r="HH190" s="146">
        <f t="shared" si="74"/>
        <v>46204</v>
      </c>
      <c r="HI190" s="146">
        <f t="shared" si="75"/>
        <v>46217</v>
      </c>
      <c r="IR190" s="154"/>
      <c r="IS190" s="154"/>
      <c r="NI190" s="154" t="s">
        <v>39</v>
      </c>
      <c r="NJ190" s="156">
        <f>'PRINT TARIFF'!R$402</f>
        <v>0</v>
      </c>
      <c r="NK190" s="154" t="s">
        <v>1220</v>
      </c>
      <c r="NL190" s="156">
        <f t="shared" si="67"/>
        <v>0</v>
      </c>
      <c r="NO190" s="154">
        <f t="shared" si="68"/>
        <v>46204</v>
      </c>
      <c r="NP190" s="154">
        <f t="shared" si="69"/>
        <v>46217</v>
      </c>
    </row>
    <row r="191" spans="1:380" x14ac:dyDescent="0.2">
      <c r="A191" s="144">
        <v>403</v>
      </c>
      <c r="B191" s="144" t="s">
        <v>1403</v>
      </c>
      <c r="C191" s="144" t="s">
        <v>1221</v>
      </c>
      <c r="E191" s="144" t="s">
        <v>279</v>
      </c>
      <c r="F191" s="144" t="s">
        <v>279</v>
      </c>
      <c r="J191" s="144" t="s">
        <v>1219</v>
      </c>
      <c r="K191" s="144" t="s">
        <v>236</v>
      </c>
      <c r="L191" s="144" t="s">
        <v>236</v>
      </c>
      <c r="M191" s="144" t="s">
        <v>236</v>
      </c>
      <c r="N191" s="144" t="s">
        <v>1219</v>
      </c>
      <c r="O191" s="145">
        <f>'PRINT TARIFF'!N$403</f>
        <v>13</v>
      </c>
      <c r="AF191" s="144" t="s">
        <v>39</v>
      </c>
      <c r="AG191" s="155">
        <f>'PRINT TARIFF'!I$403</f>
        <v>19</v>
      </c>
      <c r="AH191" s="144" t="s">
        <v>1220</v>
      </c>
      <c r="AI191" s="144">
        <v>0</v>
      </c>
      <c r="AJ191" s="144">
        <v>0</v>
      </c>
      <c r="AK191" s="155">
        <f>'PRINT TARIFF'!K$403</f>
        <v>19</v>
      </c>
      <c r="AL191" s="144">
        <v>0</v>
      </c>
      <c r="AM191" s="144">
        <v>0</v>
      </c>
      <c r="AN191" s="146">
        <f>'PRINT TARIFF'!AF225</f>
        <v>46204</v>
      </c>
      <c r="AO191" s="146">
        <f>'PRINT TARIFF'!AG225</f>
        <v>46217</v>
      </c>
      <c r="AP191" s="146" t="s">
        <v>39</v>
      </c>
      <c r="AQ191" s="155">
        <f>'PRINT TARIFF'!U$403</f>
        <v>0</v>
      </c>
      <c r="AR191" s="144" t="s">
        <v>2263</v>
      </c>
      <c r="AS191" s="155">
        <f t="shared" si="55"/>
        <v>0</v>
      </c>
      <c r="AT191" s="146"/>
      <c r="AU191" s="146" t="s">
        <v>2262</v>
      </c>
      <c r="AV191" s="146">
        <f t="shared" si="56"/>
        <v>46204</v>
      </c>
      <c r="AW191" s="146">
        <f t="shared" si="57"/>
        <v>46217</v>
      </c>
      <c r="AX191" s="146"/>
      <c r="AY191" s="156"/>
      <c r="BA191" s="147"/>
      <c r="BC191" s="146"/>
      <c r="BD191" s="146"/>
      <c r="BE191" s="146"/>
      <c r="BF191" s="144" t="s">
        <v>39</v>
      </c>
      <c r="BG191" s="144">
        <f>'PRINT TARIFF'!$O$403</f>
        <v>0</v>
      </c>
      <c r="BH191" s="144" t="s">
        <v>1220</v>
      </c>
      <c r="BI191" s="144">
        <f t="shared" si="58"/>
        <v>0</v>
      </c>
      <c r="BJ191" s="146"/>
      <c r="BK191" s="146" t="s">
        <v>2260</v>
      </c>
      <c r="BL191" s="146">
        <f t="shared" si="59"/>
        <v>46204</v>
      </c>
      <c r="BM191" s="146">
        <f t="shared" si="60"/>
        <v>46217</v>
      </c>
      <c r="BN191" s="146" t="s">
        <v>39</v>
      </c>
      <c r="BO191" s="144">
        <f>'PRINT TARIFF'!$T$403</f>
        <v>7</v>
      </c>
      <c r="BP191" s="146" t="s">
        <v>1220</v>
      </c>
      <c r="BQ191" s="144">
        <f t="shared" si="61"/>
        <v>7</v>
      </c>
      <c r="BR191" s="146"/>
      <c r="BS191" s="146" t="s">
        <v>2258</v>
      </c>
      <c r="BT191" s="146">
        <f t="shared" si="62"/>
        <v>46204</v>
      </c>
      <c r="BU191" s="146">
        <f t="shared" si="63"/>
        <v>46217</v>
      </c>
      <c r="BV191" s="146" t="s">
        <v>39</v>
      </c>
      <c r="BW191" s="155">
        <f>'PRINT TARIFF'!Q$403</f>
        <v>20</v>
      </c>
      <c r="BX191" s="144" t="s">
        <v>1220</v>
      </c>
      <c r="BY191" s="144">
        <f t="shared" si="70"/>
        <v>20</v>
      </c>
      <c r="BZ191" s="146"/>
      <c r="CA191" s="146"/>
      <c r="CB191" s="146">
        <f t="shared" si="71"/>
        <v>46204</v>
      </c>
      <c r="CC191" s="146">
        <f t="shared" si="72"/>
        <v>46217</v>
      </c>
      <c r="CD191" s="144" t="s">
        <v>39</v>
      </c>
      <c r="CE191" s="155">
        <f>'PRINT TARIFF'!P$403</f>
        <v>0</v>
      </c>
      <c r="CF191" s="144" t="s">
        <v>1220</v>
      </c>
      <c r="CG191" s="147">
        <f t="shared" si="64"/>
        <v>0</v>
      </c>
      <c r="CJ191" s="146">
        <f t="shared" si="65"/>
        <v>46204</v>
      </c>
      <c r="CK191" s="146">
        <f t="shared" si="66"/>
        <v>46217</v>
      </c>
      <c r="CR191" s="146"/>
      <c r="CS191" s="146"/>
      <c r="HB191" s="146" t="s">
        <v>39</v>
      </c>
      <c r="HC191" s="155">
        <f>'PRINT TARIFF'!S$403</f>
        <v>0</v>
      </c>
      <c r="HD191" s="144" t="s">
        <v>1220</v>
      </c>
      <c r="HE191" s="147">
        <f t="shared" si="73"/>
        <v>0</v>
      </c>
      <c r="HG191" s="146" t="s">
        <v>2041</v>
      </c>
      <c r="HH191" s="146">
        <f t="shared" si="74"/>
        <v>46204</v>
      </c>
      <c r="HI191" s="146">
        <f t="shared" si="75"/>
        <v>46217</v>
      </c>
      <c r="IR191" s="154"/>
      <c r="IS191" s="154"/>
      <c r="NI191" s="154" t="s">
        <v>39</v>
      </c>
      <c r="NJ191" s="156">
        <f>'PRINT TARIFF'!R$403</f>
        <v>0</v>
      </c>
      <c r="NK191" s="154" t="s">
        <v>1220</v>
      </c>
      <c r="NL191" s="156">
        <f t="shared" si="67"/>
        <v>0</v>
      </c>
      <c r="NO191" s="154">
        <f t="shared" si="68"/>
        <v>46204</v>
      </c>
      <c r="NP191" s="154">
        <f t="shared" si="69"/>
        <v>46217</v>
      </c>
    </row>
    <row r="192" spans="1:380" x14ac:dyDescent="0.2">
      <c r="A192" s="144">
        <v>404</v>
      </c>
      <c r="B192" s="144" t="s">
        <v>1403</v>
      </c>
      <c r="C192" s="144" t="s">
        <v>1221</v>
      </c>
      <c r="E192" s="144" t="s">
        <v>279</v>
      </c>
      <c r="F192" s="144" t="s">
        <v>279</v>
      </c>
      <c r="G192" s="144" t="s">
        <v>291</v>
      </c>
      <c r="J192" s="144" t="s">
        <v>1219</v>
      </c>
      <c r="K192" s="144" t="s">
        <v>237</v>
      </c>
      <c r="L192" s="144" t="s">
        <v>237</v>
      </c>
      <c r="M192" s="144" t="s">
        <v>237</v>
      </c>
      <c r="N192" s="144" t="s">
        <v>1219</v>
      </c>
      <c r="O192" s="145">
        <f>'PRINT TARIFF'!N$404</f>
        <v>17</v>
      </c>
      <c r="AF192" s="144" t="s">
        <v>39</v>
      </c>
      <c r="AG192" s="155">
        <f>'PRINT TARIFF'!I$404</f>
        <v>41</v>
      </c>
      <c r="AH192" s="144" t="s">
        <v>1220</v>
      </c>
      <c r="AI192" s="144">
        <v>0</v>
      </c>
      <c r="AJ192" s="144">
        <v>0</v>
      </c>
      <c r="AK192" s="155">
        <f>'PRINT TARIFF'!K$404</f>
        <v>41</v>
      </c>
      <c r="AL192" s="144">
        <v>0</v>
      </c>
      <c r="AM192" s="144">
        <v>0</v>
      </c>
      <c r="AN192" s="146">
        <f>'PRINT TARIFF'!AF231</f>
        <v>46204</v>
      </c>
      <c r="AO192" s="146">
        <f>'PRINT TARIFF'!AG231</f>
        <v>46217</v>
      </c>
      <c r="AP192" s="146" t="s">
        <v>39</v>
      </c>
      <c r="AQ192" s="155">
        <f>'PRINT TARIFF'!U$404</f>
        <v>10</v>
      </c>
      <c r="AR192" s="144" t="s">
        <v>2263</v>
      </c>
      <c r="AS192" s="155">
        <f t="shared" si="55"/>
        <v>10</v>
      </c>
      <c r="AT192" s="146"/>
      <c r="AU192" s="146" t="s">
        <v>2262</v>
      </c>
      <c r="AV192" s="146">
        <f t="shared" si="56"/>
        <v>46204</v>
      </c>
      <c r="AW192" s="146">
        <f t="shared" si="57"/>
        <v>46217</v>
      </c>
      <c r="AX192" s="146"/>
      <c r="AY192" s="156"/>
      <c r="BA192" s="147"/>
      <c r="BC192" s="146"/>
      <c r="BD192" s="146"/>
      <c r="BE192" s="146"/>
      <c r="BF192" s="144" t="s">
        <v>39</v>
      </c>
      <c r="BG192" s="144">
        <f>'PRINT TARIFF'!$O$404</f>
        <v>0</v>
      </c>
      <c r="BH192" s="144" t="s">
        <v>1220</v>
      </c>
      <c r="BI192" s="144">
        <f t="shared" si="58"/>
        <v>0</v>
      </c>
      <c r="BJ192" s="146"/>
      <c r="BK192" s="146" t="s">
        <v>2260</v>
      </c>
      <c r="BL192" s="146">
        <f t="shared" si="59"/>
        <v>46204</v>
      </c>
      <c r="BM192" s="146">
        <f t="shared" si="60"/>
        <v>46217</v>
      </c>
      <c r="BN192" s="146" t="s">
        <v>39</v>
      </c>
      <c r="BO192" s="144">
        <f>'PRINT TARIFF'!$T$404</f>
        <v>8</v>
      </c>
      <c r="BP192" s="146" t="s">
        <v>1220</v>
      </c>
      <c r="BQ192" s="144">
        <f t="shared" si="61"/>
        <v>8</v>
      </c>
      <c r="BR192" s="146"/>
      <c r="BS192" s="146" t="s">
        <v>2258</v>
      </c>
      <c r="BT192" s="146">
        <f t="shared" si="62"/>
        <v>46204</v>
      </c>
      <c r="BU192" s="146">
        <f t="shared" si="63"/>
        <v>46217</v>
      </c>
      <c r="BV192" s="146" t="s">
        <v>39</v>
      </c>
      <c r="BW192" s="155">
        <f>'PRINT TARIFF'!Q$404</f>
        <v>20</v>
      </c>
      <c r="BX192" s="144" t="s">
        <v>1220</v>
      </c>
      <c r="BY192" s="144">
        <f t="shared" si="70"/>
        <v>20</v>
      </c>
      <c r="BZ192" s="146"/>
      <c r="CA192" s="146"/>
      <c r="CB192" s="146">
        <f t="shared" si="71"/>
        <v>46204</v>
      </c>
      <c r="CC192" s="146">
        <f t="shared" si="72"/>
        <v>46217</v>
      </c>
      <c r="CD192" s="144" t="s">
        <v>39</v>
      </c>
      <c r="CE192" s="155">
        <f>'PRINT TARIFF'!P$404</f>
        <v>0</v>
      </c>
      <c r="CF192" s="144" t="s">
        <v>1220</v>
      </c>
      <c r="CG192" s="147">
        <f t="shared" si="64"/>
        <v>0</v>
      </c>
      <c r="CJ192" s="146">
        <f t="shared" si="65"/>
        <v>46204</v>
      </c>
      <c r="CK192" s="146">
        <f t="shared" si="66"/>
        <v>46217</v>
      </c>
      <c r="CR192" s="146"/>
      <c r="CS192" s="146"/>
      <c r="HB192" s="146" t="s">
        <v>39</v>
      </c>
      <c r="HC192" s="155">
        <f>'PRINT TARIFF'!S$404</f>
        <v>0</v>
      </c>
      <c r="HD192" s="144" t="s">
        <v>1220</v>
      </c>
      <c r="HE192" s="147">
        <f t="shared" si="73"/>
        <v>0</v>
      </c>
      <c r="HG192" s="146" t="s">
        <v>2041</v>
      </c>
      <c r="HH192" s="146">
        <f t="shared" si="74"/>
        <v>46204</v>
      </c>
      <c r="HI192" s="146">
        <f t="shared" si="75"/>
        <v>46217</v>
      </c>
      <c r="IR192" s="154"/>
      <c r="IS192" s="154"/>
      <c r="NI192" s="154" t="s">
        <v>39</v>
      </c>
      <c r="NJ192" s="156">
        <f>'PRINT TARIFF'!R$404</f>
        <v>0</v>
      </c>
      <c r="NK192" s="154" t="s">
        <v>1220</v>
      </c>
      <c r="NL192" s="156">
        <f t="shared" si="67"/>
        <v>0</v>
      </c>
      <c r="NO192" s="154">
        <f t="shared" si="68"/>
        <v>46204</v>
      </c>
      <c r="NP192" s="154">
        <f t="shared" si="69"/>
        <v>46217</v>
      </c>
    </row>
    <row r="193" spans="1:380" x14ac:dyDescent="0.2">
      <c r="A193" s="144">
        <v>405</v>
      </c>
      <c r="B193" s="144" t="s">
        <v>1403</v>
      </c>
      <c r="C193" s="144" t="s">
        <v>1221</v>
      </c>
      <c r="E193" s="144" t="s">
        <v>279</v>
      </c>
      <c r="F193" s="144" t="s">
        <v>279</v>
      </c>
      <c r="J193" s="144" t="s">
        <v>1219</v>
      </c>
      <c r="K193" s="144" t="s">
        <v>238</v>
      </c>
      <c r="L193" s="144" t="s">
        <v>238</v>
      </c>
      <c r="M193" s="144" t="s">
        <v>238</v>
      </c>
      <c r="N193" s="144" t="s">
        <v>1219</v>
      </c>
      <c r="O193" s="145">
        <f>'PRINT TARIFF'!N$405</f>
        <v>19</v>
      </c>
      <c r="AF193" s="144" t="s">
        <v>39</v>
      </c>
      <c r="AG193" s="155">
        <f>'PRINT TARIFF'!I$405</f>
        <v>19</v>
      </c>
      <c r="AH193" s="144" t="s">
        <v>1220</v>
      </c>
      <c r="AI193" s="144">
        <v>0</v>
      </c>
      <c r="AJ193" s="144">
        <v>0</v>
      </c>
      <c r="AK193" s="155">
        <f>'PRINT TARIFF'!K$405</f>
        <v>19</v>
      </c>
      <c r="AL193" s="144">
        <v>0</v>
      </c>
      <c r="AM193" s="144">
        <v>0</v>
      </c>
      <c r="AN193" s="146">
        <f>'PRINT TARIFF'!AF232</f>
        <v>46204</v>
      </c>
      <c r="AO193" s="146">
        <f>'PRINT TARIFF'!AG232</f>
        <v>46217</v>
      </c>
      <c r="AP193" s="146" t="s">
        <v>39</v>
      </c>
      <c r="AQ193" s="155">
        <f>'PRINT TARIFF'!U$405</f>
        <v>0</v>
      </c>
      <c r="AR193" s="144" t="s">
        <v>2263</v>
      </c>
      <c r="AS193" s="155">
        <f t="shared" si="55"/>
        <v>0</v>
      </c>
      <c r="AT193" s="146"/>
      <c r="AU193" s="146" t="s">
        <v>2262</v>
      </c>
      <c r="AV193" s="146">
        <f t="shared" si="56"/>
        <v>46204</v>
      </c>
      <c r="AW193" s="146">
        <f t="shared" si="57"/>
        <v>46217</v>
      </c>
      <c r="AX193" s="146"/>
      <c r="AY193" s="156"/>
      <c r="BA193" s="147"/>
      <c r="BC193" s="146"/>
      <c r="BD193" s="146"/>
      <c r="BE193" s="146"/>
      <c r="BF193" s="144" t="s">
        <v>39</v>
      </c>
      <c r="BG193" s="144">
        <f>'PRINT TARIFF'!$O$405</f>
        <v>0</v>
      </c>
      <c r="BH193" s="144" t="s">
        <v>1220</v>
      </c>
      <c r="BI193" s="144">
        <f t="shared" si="58"/>
        <v>0</v>
      </c>
      <c r="BJ193" s="146"/>
      <c r="BK193" s="146" t="s">
        <v>2260</v>
      </c>
      <c r="BL193" s="146">
        <f t="shared" si="59"/>
        <v>46204</v>
      </c>
      <c r="BM193" s="146">
        <f t="shared" si="60"/>
        <v>46217</v>
      </c>
      <c r="BN193" s="146" t="s">
        <v>39</v>
      </c>
      <c r="BO193" s="144">
        <f>'PRINT TARIFF'!$T$405</f>
        <v>7</v>
      </c>
      <c r="BP193" s="146" t="s">
        <v>1220</v>
      </c>
      <c r="BQ193" s="144">
        <f t="shared" si="61"/>
        <v>7</v>
      </c>
      <c r="BR193" s="146"/>
      <c r="BS193" s="146" t="s">
        <v>2258</v>
      </c>
      <c r="BT193" s="146">
        <f t="shared" si="62"/>
        <v>46204</v>
      </c>
      <c r="BU193" s="146">
        <f t="shared" si="63"/>
        <v>46217</v>
      </c>
      <c r="BV193" s="146" t="s">
        <v>39</v>
      </c>
      <c r="BW193" s="155">
        <f>'PRINT TARIFF'!Q$405</f>
        <v>20</v>
      </c>
      <c r="BX193" s="144" t="s">
        <v>1220</v>
      </c>
      <c r="BY193" s="144">
        <f t="shared" si="70"/>
        <v>20</v>
      </c>
      <c r="BZ193" s="146"/>
      <c r="CA193" s="146"/>
      <c r="CB193" s="146">
        <f t="shared" si="71"/>
        <v>46204</v>
      </c>
      <c r="CC193" s="146">
        <f t="shared" si="72"/>
        <v>46217</v>
      </c>
      <c r="CD193" s="144" t="s">
        <v>39</v>
      </c>
      <c r="CE193" s="155">
        <f>'PRINT TARIFF'!P$405</f>
        <v>0</v>
      </c>
      <c r="CF193" s="144" t="s">
        <v>1220</v>
      </c>
      <c r="CG193" s="147">
        <f t="shared" si="64"/>
        <v>0</v>
      </c>
      <c r="CJ193" s="146">
        <f t="shared" si="65"/>
        <v>46204</v>
      </c>
      <c r="CK193" s="146">
        <f t="shared" si="66"/>
        <v>46217</v>
      </c>
      <c r="CR193" s="146"/>
      <c r="CS193" s="146"/>
      <c r="HB193" s="146" t="s">
        <v>39</v>
      </c>
      <c r="HC193" s="155">
        <f>'PRINT TARIFF'!S$405</f>
        <v>0</v>
      </c>
      <c r="HD193" s="144" t="s">
        <v>1220</v>
      </c>
      <c r="HE193" s="147">
        <f t="shared" si="73"/>
        <v>0</v>
      </c>
      <c r="HG193" s="146" t="s">
        <v>2041</v>
      </c>
      <c r="HH193" s="146">
        <f t="shared" si="74"/>
        <v>46204</v>
      </c>
      <c r="HI193" s="146">
        <f t="shared" si="75"/>
        <v>46217</v>
      </c>
      <c r="IR193" s="154"/>
      <c r="IS193" s="154"/>
      <c r="NI193" s="154" t="s">
        <v>39</v>
      </c>
      <c r="NJ193" s="156">
        <f>'PRINT TARIFF'!R$405</f>
        <v>0</v>
      </c>
      <c r="NK193" s="154" t="s">
        <v>1220</v>
      </c>
      <c r="NL193" s="156">
        <f t="shared" si="67"/>
        <v>0</v>
      </c>
      <c r="NO193" s="154">
        <f t="shared" si="68"/>
        <v>46204</v>
      </c>
      <c r="NP193" s="154">
        <f t="shared" si="69"/>
        <v>46217</v>
      </c>
    </row>
    <row r="194" spans="1:380" x14ac:dyDescent="0.2">
      <c r="A194" s="144">
        <v>406</v>
      </c>
      <c r="B194" s="144" t="s">
        <v>1403</v>
      </c>
      <c r="C194" s="144" t="s">
        <v>1221</v>
      </c>
      <c r="E194" s="144" t="s">
        <v>279</v>
      </c>
      <c r="F194" s="144" t="s">
        <v>279</v>
      </c>
      <c r="J194" s="144" t="s">
        <v>1219</v>
      </c>
      <c r="K194" s="144" t="s">
        <v>239</v>
      </c>
      <c r="L194" s="144" t="s">
        <v>239</v>
      </c>
      <c r="M194" s="144" t="s">
        <v>239</v>
      </c>
      <c r="N194" s="144" t="s">
        <v>1219</v>
      </c>
      <c r="O194" s="145">
        <f>'PRINT TARIFF'!N$406</f>
        <v>15</v>
      </c>
      <c r="AF194" s="144" t="s">
        <v>39</v>
      </c>
      <c r="AG194" s="155">
        <f>'PRINT TARIFF'!I$406</f>
        <v>19</v>
      </c>
      <c r="AH194" s="144" t="s">
        <v>1220</v>
      </c>
      <c r="AI194" s="144">
        <v>0</v>
      </c>
      <c r="AJ194" s="144">
        <v>0</v>
      </c>
      <c r="AK194" s="155">
        <f>'PRINT TARIFF'!K$406</f>
        <v>19</v>
      </c>
      <c r="AL194" s="144">
        <v>0</v>
      </c>
      <c r="AM194" s="144">
        <v>0</v>
      </c>
      <c r="AN194" s="146">
        <f>'PRINT TARIFF'!AF233</f>
        <v>46204</v>
      </c>
      <c r="AO194" s="146">
        <f>'PRINT TARIFF'!AG233</f>
        <v>46217</v>
      </c>
      <c r="AP194" s="146" t="s">
        <v>39</v>
      </c>
      <c r="AQ194" s="155">
        <f>'PRINT TARIFF'!U$406</f>
        <v>0</v>
      </c>
      <c r="AR194" s="144" t="s">
        <v>2263</v>
      </c>
      <c r="AS194" s="155">
        <f t="shared" si="55"/>
        <v>0</v>
      </c>
      <c r="AT194" s="146"/>
      <c r="AU194" s="146" t="s">
        <v>2262</v>
      </c>
      <c r="AV194" s="146">
        <f t="shared" si="56"/>
        <v>46204</v>
      </c>
      <c r="AW194" s="146">
        <f t="shared" si="57"/>
        <v>46217</v>
      </c>
      <c r="AX194" s="146"/>
      <c r="AY194" s="156"/>
      <c r="BA194" s="147"/>
      <c r="BC194" s="146"/>
      <c r="BD194" s="146"/>
      <c r="BE194" s="146"/>
      <c r="BF194" s="144" t="s">
        <v>39</v>
      </c>
      <c r="BG194" s="144">
        <f>'PRINT TARIFF'!$O$406</f>
        <v>0</v>
      </c>
      <c r="BH194" s="144" t="s">
        <v>1220</v>
      </c>
      <c r="BI194" s="144">
        <f t="shared" si="58"/>
        <v>0</v>
      </c>
      <c r="BJ194" s="146"/>
      <c r="BK194" s="146" t="s">
        <v>2260</v>
      </c>
      <c r="BL194" s="146">
        <f t="shared" si="59"/>
        <v>46204</v>
      </c>
      <c r="BM194" s="146">
        <f t="shared" si="60"/>
        <v>46217</v>
      </c>
      <c r="BN194" s="146" t="s">
        <v>39</v>
      </c>
      <c r="BO194" s="144">
        <f>'PRINT TARIFF'!$T$406</f>
        <v>7</v>
      </c>
      <c r="BP194" s="146" t="s">
        <v>1220</v>
      </c>
      <c r="BQ194" s="144">
        <f t="shared" si="61"/>
        <v>7</v>
      </c>
      <c r="BR194" s="146"/>
      <c r="BS194" s="146" t="s">
        <v>2258</v>
      </c>
      <c r="BT194" s="146">
        <f t="shared" si="62"/>
        <v>46204</v>
      </c>
      <c r="BU194" s="146">
        <f t="shared" si="63"/>
        <v>46217</v>
      </c>
      <c r="BV194" s="146" t="s">
        <v>39</v>
      </c>
      <c r="BW194" s="155">
        <f>'PRINT TARIFF'!Q$406</f>
        <v>20</v>
      </c>
      <c r="BX194" s="144" t="s">
        <v>1220</v>
      </c>
      <c r="BY194" s="144">
        <f t="shared" si="70"/>
        <v>20</v>
      </c>
      <c r="BZ194" s="146"/>
      <c r="CA194" s="146"/>
      <c r="CB194" s="146">
        <f t="shared" si="71"/>
        <v>46204</v>
      </c>
      <c r="CC194" s="146">
        <f t="shared" si="72"/>
        <v>46217</v>
      </c>
      <c r="CD194" s="144" t="s">
        <v>39</v>
      </c>
      <c r="CE194" s="155">
        <f>'PRINT TARIFF'!P$406</f>
        <v>0</v>
      </c>
      <c r="CF194" s="144" t="s">
        <v>1220</v>
      </c>
      <c r="CG194" s="147">
        <f t="shared" si="64"/>
        <v>0</v>
      </c>
      <c r="CJ194" s="146">
        <f t="shared" si="65"/>
        <v>46204</v>
      </c>
      <c r="CK194" s="146">
        <f t="shared" si="66"/>
        <v>46217</v>
      </c>
      <c r="CR194" s="146"/>
      <c r="CS194" s="146"/>
      <c r="HB194" s="146" t="s">
        <v>39</v>
      </c>
      <c r="HC194" s="155">
        <f>'PRINT TARIFF'!S$406</f>
        <v>0</v>
      </c>
      <c r="HD194" s="144" t="s">
        <v>1220</v>
      </c>
      <c r="HE194" s="147">
        <f t="shared" si="73"/>
        <v>0</v>
      </c>
      <c r="HG194" s="146" t="s">
        <v>2041</v>
      </c>
      <c r="HH194" s="146">
        <f t="shared" si="74"/>
        <v>46204</v>
      </c>
      <c r="HI194" s="146">
        <f t="shared" si="75"/>
        <v>46217</v>
      </c>
      <c r="IR194" s="154"/>
      <c r="IS194" s="154"/>
      <c r="NI194" s="154" t="s">
        <v>39</v>
      </c>
      <c r="NJ194" s="156">
        <f>'PRINT TARIFF'!R$406</f>
        <v>0</v>
      </c>
      <c r="NK194" s="154" t="s">
        <v>1220</v>
      </c>
      <c r="NL194" s="156">
        <f t="shared" si="67"/>
        <v>0</v>
      </c>
      <c r="NO194" s="154">
        <f t="shared" si="68"/>
        <v>46204</v>
      </c>
      <c r="NP194" s="154">
        <f t="shared" si="69"/>
        <v>46217</v>
      </c>
    </row>
    <row r="195" spans="1:380" x14ac:dyDescent="0.2">
      <c r="A195" s="144">
        <v>447</v>
      </c>
      <c r="B195" s="144" t="s">
        <v>1403</v>
      </c>
      <c r="C195" s="144" t="s">
        <v>1221</v>
      </c>
      <c r="E195" s="144" t="s">
        <v>286</v>
      </c>
      <c r="F195" s="144" t="s">
        <v>286</v>
      </c>
      <c r="G195" s="144" t="s">
        <v>291</v>
      </c>
      <c r="J195" s="144" t="s">
        <v>1219</v>
      </c>
      <c r="K195" s="144" t="s">
        <v>235</v>
      </c>
      <c r="L195" s="144" t="s">
        <v>235</v>
      </c>
      <c r="M195" s="144" t="s">
        <v>235</v>
      </c>
      <c r="N195" s="144" t="s">
        <v>1219</v>
      </c>
      <c r="O195" s="145">
        <f>'PRINT TARIFF'!N$447</f>
        <v>31</v>
      </c>
      <c r="AF195" s="144" t="s">
        <v>39</v>
      </c>
      <c r="AG195" s="155">
        <f>'PRINT TARIFF'!I$447</f>
        <v>55</v>
      </c>
      <c r="AH195" s="144" t="s">
        <v>1220</v>
      </c>
      <c r="AI195" s="144">
        <v>0</v>
      </c>
      <c r="AJ195" s="144">
        <v>0</v>
      </c>
      <c r="AK195" s="155">
        <f>'PRINT TARIFF'!K$447</f>
        <v>55</v>
      </c>
      <c r="AL195" s="144">
        <v>0</v>
      </c>
      <c r="AM195" s="144">
        <v>0</v>
      </c>
      <c r="AN195" s="146">
        <f>'PRINT TARIFF'!AF234</f>
        <v>46204</v>
      </c>
      <c r="AO195" s="146">
        <f>'PRINT TARIFF'!AG234</f>
        <v>46217</v>
      </c>
      <c r="AP195" s="146" t="s">
        <v>39</v>
      </c>
      <c r="AQ195" s="155">
        <f>'PRINT TARIFF'!U$447</f>
        <v>10</v>
      </c>
      <c r="AR195" s="144" t="s">
        <v>2263</v>
      </c>
      <c r="AS195" s="155">
        <f t="shared" si="55"/>
        <v>10</v>
      </c>
      <c r="AT195" s="146"/>
      <c r="AU195" s="146" t="s">
        <v>2262</v>
      </c>
      <c r="AV195" s="146">
        <f t="shared" si="56"/>
        <v>46204</v>
      </c>
      <c r="AW195" s="146">
        <f t="shared" si="57"/>
        <v>46217</v>
      </c>
      <c r="AX195" s="146"/>
      <c r="AY195" s="156"/>
      <c r="BA195" s="147"/>
      <c r="BC195" s="146"/>
      <c r="BD195" s="146"/>
      <c r="BE195" s="146"/>
      <c r="BF195" s="144" t="s">
        <v>39</v>
      </c>
      <c r="BG195" s="144">
        <f>'PRINT TARIFF'!$O$447</f>
        <v>0</v>
      </c>
      <c r="BH195" s="144" t="s">
        <v>1220</v>
      </c>
      <c r="BI195" s="144">
        <f t="shared" si="58"/>
        <v>0</v>
      </c>
      <c r="BJ195" s="146"/>
      <c r="BK195" s="146" t="s">
        <v>2260</v>
      </c>
      <c r="BL195" s="146">
        <f t="shared" si="59"/>
        <v>46204</v>
      </c>
      <c r="BM195" s="146">
        <f t="shared" si="60"/>
        <v>46217</v>
      </c>
      <c r="BN195" s="146" t="s">
        <v>39</v>
      </c>
      <c r="BO195" s="144">
        <f>'PRINT TARIFF'!$T$447</f>
        <v>9</v>
      </c>
      <c r="BP195" s="146" t="s">
        <v>1220</v>
      </c>
      <c r="BQ195" s="144">
        <f t="shared" si="61"/>
        <v>9</v>
      </c>
      <c r="BR195" s="146"/>
      <c r="BS195" s="146" t="s">
        <v>2258</v>
      </c>
      <c r="BT195" s="146">
        <f t="shared" si="62"/>
        <v>46204</v>
      </c>
      <c r="BU195" s="146">
        <f t="shared" si="63"/>
        <v>46217</v>
      </c>
      <c r="BV195" s="146" t="s">
        <v>39</v>
      </c>
      <c r="BW195" s="155">
        <f>'PRINT TARIFF'!Q$447</f>
        <v>20</v>
      </c>
      <c r="BX195" s="144" t="s">
        <v>1220</v>
      </c>
      <c r="BY195" s="144">
        <f t="shared" si="70"/>
        <v>20</v>
      </c>
      <c r="BZ195" s="146"/>
      <c r="CA195" s="146"/>
      <c r="CB195" s="146">
        <f t="shared" si="71"/>
        <v>46204</v>
      </c>
      <c r="CC195" s="146">
        <f t="shared" si="72"/>
        <v>46217</v>
      </c>
      <c r="CD195" s="144" t="s">
        <v>39</v>
      </c>
      <c r="CE195" s="155">
        <f>'PRINT TARIFF'!P$447</f>
        <v>0</v>
      </c>
      <c r="CF195" s="144" t="s">
        <v>1220</v>
      </c>
      <c r="CG195" s="147">
        <f t="shared" si="64"/>
        <v>0</v>
      </c>
      <c r="CJ195" s="146">
        <f t="shared" si="65"/>
        <v>46204</v>
      </c>
      <c r="CK195" s="146">
        <f t="shared" si="66"/>
        <v>46217</v>
      </c>
      <c r="CR195" s="146"/>
      <c r="CS195" s="146"/>
      <c r="HB195" s="146" t="s">
        <v>39</v>
      </c>
      <c r="HC195" s="155">
        <f>'PRINT TARIFF'!S$447</f>
        <v>0</v>
      </c>
      <c r="HD195" s="144" t="s">
        <v>1220</v>
      </c>
      <c r="HE195" s="147">
        <f t="shared" si="73"/>
        <v>0</v>
      </c>
      <c r="HG195" s="146" t="s">
        <v>2041</v>
      </c>
      <c r="HH195" s="146">
        <f t="shared" si="74"/>
        <v>46204</v>
      </c>
      <c r="HI195" s="146">
        <f t="shared" si="75"/>
        <v>46217</v>
      </c>
      <c r="IR195" s="154"/>
      <c r="IS195" s="154"/>
      <c r="NI195" s="154" t="s">
        <v>39</v>
      </c>
      <c r="NJ195" s="156">
        <f>'PRINT TARIFF'!R$447</f>
        <v>0</v>
      </c>
      <c r="NK195" s="154" t="s">
        <v>1220</v>
      </c>
      <c r="NL195" s="156">
        <f t="shared" si="67"/>
        <v>0</v>
      </c>
      <c r="NO195" s="154">
        <f t="shared" si="68"/>
        <v>46204</v>
      </c>
      <c r="NP195" s="154">
        <f t="shared" si="69"/>
        <v>46217</v>
      </c>
    </row>
    <row r="196" spans="1:380" x14ac:dyDescent="0.2">
      <c r="A196" s="144">
        <v>448</v>
      </c>
      <c r="B196" s="144" t="s">
        <v>1403</v>
      </c>
      <c r="C196" s="144" t="s">
        <v>1221</v>
      </c>
      <c r="E196" s="144" t="s">
        <v>286</v>
      </c>
      <c r="F196" s="144" t="s">
        <v>286</v>
      </c>
      <c r="G196" s="144" t="s">
        <v>291</v>
      </c>
      <c r="J196" s="144" t="s">
        <v>1219</v>
      </c>
      <c r="K196" s="144" t="s">
        <v>236</v>
      </c>
      <c r="L196" s="144" t="s">
        <v>236</v>
      </c>
      <c r="M196" s="144" t="s">
        <v>236</v>
      </c>
      <c r="N196" s="144" t="s">
        <v>1219</v>
      </c>
      <c r="O196" s="145">
        <f>'PRINT TARIFF'!N$448</f>
        <v>21</v>
      </c>
      <c r="AF196" s="144" t="s">
        <v>39</v>
      </c>
      <c r="AG196" s="155">
        <f>'PRINT TARIFF'!I$448</f>
        <v>55</v>
      </c>
      <c r="AH196" s="144" t="s">
        <v>1220</v>
      </c>
      <c r="AI196" s="144">
        <v>0</v>
      </c>
      <c r="AJ196" s="144">
        <v>0</v>
      </c>
      <c r="AK196" s="155">
        <f>'PRINT TARIFF'!K$448</f>
        <v>55</v>
      </c>
      <c r="AL196" s="144">
        <v>0</v>
      </c>
      <c r="AM196" s="144">
        <v>0</v>
      </c>
      <c r="AN196" s="146">
        <f>'PRINT TARIFF'!AF235</f>
        <v>46204</v>
      </c>
      <c r="AO196" s="146">
        <f>'PRINT TARIFF'!AG235</f>
        <v>46217</v>
      </c>
      <c r="AP196" s="146" t="s">
        <v>39</v>
      </c>
      <c r="AQ196" s="155">
        <f>'PRINT TARIFF'!U$448</f>
        <v>10</v>
      </c>
      <c r="AR196" s="144" t="s">
        <v>2263</v>
      </c>
      <c r="AS196" s="155">
        <f t="shared" ref="AS196:AS259" si="76">AQ196</f>
        <v>10</v>
      </c>
      <c r="AT196" s="146"/>
      <c r="AU196" s="146" t="s">
        <v>2262</v>
      </c>
      <c r="AV196" s="146">
        <f t="shared" ref="AV196:AV259" si="77">AN196</f>
        <v>46204</v>
      </c>
      <c r="AW196" s="146">
        <f t="shared" ref="AW196:AW259" si="78">AO196</f>
        <v>46217</v>
      </c>
      <c r="AX196" s="146"/>
      <c r="AY196" s="156"/>
      <c r="BA196" s="147"/>
      <c r="BC196" s="146"/>
      <c r="BD196" s="146"/>
      <c r="BE196" s="146"/>
      <c r="BF196" s="144" t="s">
        <v>39</v>
      </c>
      <c r="BG196" s="144">
        <f>'PRINT TARIFF'!$O$448</f>
        <v>0</v>
      </c>
      <c r="BH196" s="144" t="s">
        <v>1220</v>
      </c>
      <c r="BI196" s="144">
        <f t="shared" ref="BI196:BI252" si="79">BG196</f>
        <v>0</v>
      </c>
      <c r="BJ196" s="146"/>
      <c r="BK196" s="146" t="s">
        <v>2260</v>
      </c>
      <c r="BL196" s="146">
        <f t="shared" ref="BL196:BL259" si="80">AN196</f>
        <v>46204</v>
      </c>
      <c r="BM196" s="146">
        <f t="shared" ref="BM196:BM259" si="81">AO196</f>
        <v>46217</v>
      </c>
      <c r="BN196" s="146" t="s">
        <v>39</v>
      </c>
      <c r="BO196" s="144">
        <f>'PRINT TARIFF'!$T$448</f>
        <v>9</v>
      </c>
      <c r="BP196" s="146" t="s">
        <v>1220</v>
      </c>
      <c r="BQ196" s="144">
        <f t="shared" ref="BQ196:BQ252" si="82">BO196</f>
        <v>9</v>
      </c>
      <c r="BR196" s="146"/>
      <c r="BS196" s="146" t="s">
        <v>2258</v>
      </c>
      <c r="BT196" s="146">
        <f t="shared" ref="BT196:BT259" si="83">AN196</f>
        <v>46204</v>
      </c>
      <c r="BU196" s="146">
        <f t="shared" ref="BU196:BU259" si="84">AO196</f>
        <v>46217</v>
      </c>
      <c r="BV196" s="146" t="s">
        <v>39</v>
      </c>
      <c r="BW196" s="155">
        <f>'PRINT TARIFF'!Q$448</f>
        <v>20</v>
      </c>
      <c r="BX196" s="144" t="s">
        <v>1220</v>
      </c>
      <c r="BY196" s="144">
        <f t="shared" si="70"/>
        <v>20</v>
      </c>
      <c r="BZ196" s="146"/>
      <c r="CA196" s="146"/>
      <c r="CB196" s="146">
        <f t="shared" si="71"/>
        <v>46204</v>
      </c>
      <c r="CC196" s="146">
        <f t="shared" si="72"/>
        <v>46217</v>
      </c>
      <c r="CD196" s="144" t="s">
        <v>39</v>
      </c>
      <c r="CE196" s="155">
        <f>'PRINT TARIFF'!P$448</f>
        <v>0</v>
      </c>
      <c r="CF196" s="144" t="s">
        <v>1220</v>
      </c>
      <c r="CG196" s="147">
        <f t="shared" si="64"/>
        <v>0</v>
      </c>
      <c r="CJ196" s="146">
        <f t="shared" si="65"/>
        <v>46204</v>
      </c>
      <c r="CK196" s="146">
        <f t="shared" si="66"/>
        <v>46217</v>
      </c>
      <c r="CR196" s="146"/>
      <c r="CS196" s="146"/>
      <c r="HB196" s="146" t="s">
        <v>39</v>
      </c>
      <c r="HC196" s="155">
        <f>'PRINT TARIFF'!S$448</f>
        <v>0</v>
      </c>
      <c r="HD196" s="144" t="s">
        <v>1220</v>
      </c>
      <c r="HE196" s="147">
        <f t="shared" si="73"/>
        <v>0</v>
      </c>
      <c r="HG196" s="146" t="s">
        <v>2041</v>
      </c>
      <c r="HH196" s="146">
        <f t="shared" si="74"/>
        <v>46204</v>
      </c>
      <c r="HI196" s="146">
        <f t="shared" si="75"/>
        <v>46217</v>
      </c>
      <c r="IR196" s="154"/>
      <c r="IS196" s="154"/>
      <c r="NI196" s="154" t="s">
        <v>39</v>
      </c>
      <c r="NJ196" s="156">
        <f>'PRINT TARIFF'!R$448</f>
        <v>0</v>
      </c>
      <c r="NK196" s="154" t="s">
        <v>1220</v>
      </c>
      <c r="NL196" s="156">
        <f t="shared" si="67"/>
        <v>0</v>
      </c>
      <c r="NO196" s="154">
        <f t="shared" si="68"/>
        <v>46204</v>
      </c>
      <c r="NP196" s="154">
        <f t="shared" si="69"/>
        <v>46217</v>
      </c>
    </row>
    <row r="197" spans="1:380" x14ac:dyDescent="0.2">
      <c r="A197" s="144">
        <v>449</v>
      </c>
      <c r="B197" s="144" t="s">
        <v>1403</v>
      </c>
      <c r="C197" s="144" t="s">
        <v>1221</v>
      </c>
      <c r="E197" s="144" t="s">
        <v>286</v>
      </c>
      <c r="F197" s="144" t="s">
        <v>286</v>
      </c>
      <c r="G197" s="144" t="s">
        <v>291</v>
      </c>
      <c r="J197" s="144" t="s">
        <v>1219</v>
      </c>
      <c r="K197" s="144" t="s">
        <v>237</v>
      </c>
      <c r="L197" s="144" t="s">
        <v>237</v>
      </c>
      <c r="M197" s="144" t="s">
        <v>237</v>
      </c>
      <c r="N197" s="144" t="s">
        <v>1219</v>
      </c>
      <c r="O197" s="145">
        <f>'PRINT TARIFF'!N$449</f>
        <v>19</v>
      </c>
      <c r="AF197" s="144" t="s">
        <v>39</v>
      </c>
      <c r="AG197" s="155">
        <f>'PRINT TARIFF'!I$449</f>
        <v>55</v>
      </c>
      <c r="AH197" s="144" t="s">
        <v>1220</v>
      </c>
      <c r="AI197" s="144">
        <v>0</v>
      </c>
      <c r="AJ197" s="144">
        <v>0</v>
      </c>
      <c r="AK197" s="155">
        <f>'PRINT TARIFF'!K$449</f>
        <v>55</v>
      </c>
      <c r="AL197" s="144">
        <v>0</v>
      </c>
      <c r="AM197" s="144">
        <v>0</v>
      </c>
      <c r="AN197" s="146">
        <f>'PRINT TARIFF'!AF236</f>
        <v>46204</v>
      </c>
      <c r="AO197" s="146">
        <f>'PRINT TARIFF'!AG236</f>
        <v>46217</v>
      </c>
      <c r="AP197" s="146" t="s">
        <v>39</v>
      </c>
      <c r="AQ197" s="155">
        <f>'PRINT TARIFF'!U$449</f>
        <v>10</v>
      </c>
      <c r="AR197" s="144" t="s">
        <v>2263</v>
      </c>
      <c r="AS197" s="155">
        <f t="shared" si="76"/>
        <v>10</v>
      </c>
      <c r="AT197" s="146"/>
      <c r="AU197" s="146" t="s">
        <v>2262</v>
      </c>
      <c r="AV197" s="146">
        <f t="shared" si="77"/>
        <v>46204</v>
      </c>
      <c r="AW197" s="146">
        <f t="shared" si="78"/>
        <v>46217</v>
      </c>
      <c r="AX197" s="146"/>
      <c r="AY197" s="156"/>
      <c r="BA197" s="147"/>
      <c r="BC197" s="146"/>
      <c r="BD197" s="146"/>
      <c r="BE197" s="146"/>
      <c r="BF197" s="144" t="s">
        <v>39</v>
      </c>
      <c r="BG197" s="144">
        <f>'PRINT TARIFF'!$O$449</f>
        <v>0</v>
      </c>
      <c r="BH197" s="144" t="s">
        <v>1220</v>
      </c>
      <c r="BI197" s="144">
        <f t="shared" si="79"/>
        <v>0</v>
      </c>
      <c r="BJ197" s="146"/>
      <c r="BK197" s="146" t="s">
        <v>2260</v>
      </c>
      <c r="BL197" s="146">
        <f t="shared" si="80"/>
        <v>46204</v>
      </c>
      <c r="BM197" s="146">
        <f t="shared" si="81"/>
        <v>46217</v>
      </c>
      <c r="BN197" s="146" t="s">
        <v>39</v>
      </c>
      <c r="BO197" s="144">
        <f>'PRINT TARIFF'!$T$449</f>
        <v>9</v>
      </c>
      <c r="BP197" s="146" t="s">
        <v>1220</v>
      </c>
      <c r="BQ197" s="144">
        <f t="shared" si="82"/>
        <v>9</v>
      </c>
      <c r="BR197" s="146"/>
      <c r="BS197" s="146" t="s">
        <v>2258</v>
      </c>
      <c r="BT197" s="146">
        <f t="shared" si="83"/>
        <v>46204</v>
      </c>
      <c r="BU197" s="146">
        <f t="shared" si="84"/>
        <v>46217</v>
      </c>
      <c r="BV197" s="146" t="s">
        <v>39</v>
      </c>
      <c r="BW197" s="155">
        <f>'PRINT TARIFF'!Q$449</f>
        <v>20</v>
      </c>
      <c r="BX197" s="144" t="s">
        <v>1220</v>
      </c>
      <c r="BY197" s="144">
        <f t="shared" si="70"/>
        <v>20</v>
      </c>
      <c r="BZ197" s="146"/>
      <c r="CA197" s="146"/>
      <c r="CB197" s="146">
        <f t="shared" si="71"/>
        <v>46204</v>
      </c>
      <c r="CC197" s="146">
        <f t="shared" si="72"/>
        <v>46217</v>
      </c>
      <c r="CD197" s="144" t="s">
        <v>39</v>
      </c>
      <c r="CE197" s="155">
        <f>'PRINT TARIFF'!P$449</f>
        <v>0</v>
      </c>
      <c r="CF197" s="144" t="s">
        <v>1220</v>
      </c>
      <c r="CG197" s="147">
        <f t="shared" si="64"/>
        <v>0</v>
      </c>
      <c r="CJ197" s="146">
        <f t="shared" si="65"/>
        <v>46204</v>
      </c>
      <c r="CK197" s="146">
        <f t="shared" si="66"/>
        <v>46217</v>
      </c>
      <c r="CR197" s="146"/>
      <c r="CS197" s="146"/>
      <c r="HB197" s="146" t="s">
        <v>39</v>
      </c>
      <c r="HC197" s="155">
        <f>'PRINT TARIFF'!S$449</f>
        <v>0</v>
      </c>
      <c r="HD197" s="144" t="s">
        <v>1220</v>
      </c>
      <c r="HE197" s="147">
        <f t="shared" si="73"/>
        <v>0</v>
      </c>
      <c r="HG197" s="146" t="s">
        <v>2041</v>
      </c>
      <c r="HH197" s="146">
        <f t="shared" si="74"/>
        <v>46204</v>
      </c>
      <c r="HI197" s="146">
        <f t="shared" si="75"/>
        <v>46217</v>
      </c>
      <c r="IR197" s="154"/>
      <c r="IS197" s="154"/>
      <c r="NI197" s="154" t="s">
        <v>39</v>
      </c>
      <c r="NJ197" s="156">
        <f>'PRINT TARIFF'!R$449</f>
        <v>0</v>
      </c>
      <c r="NK197" s="154" t="s">
        <v>1220</v>
      </c>
      <c r="NL197" s="156">
        <f t="shared" si="67"/>
        <v>0</v>
      </c>
      <c r="NO197" s="154">
        <f t="shared" si="68"/>
        <v>46204</v>
      </c>
      <c r="NP197" s="154">
        <f t="shared" si="69"/>
        <v>46217</v>
      </c>
    </row>
    <row r="198" spans="1:380" x14ac:dyDescent="0.2">
      <c r="A198" s="144">
        <v>450</v>
      </c>
      <c r="B198" s="144" t="s">
        <v>1403</v>
      </c>
      <c r="C198" s="144" t="s">
        <v>1221</v>
      </c>
      <c r="E198" s="144" t="s">
        <v>286</v>
      </c>
      <c r="F198" s="144" t="s">
        <v>286</v>
      </c>
      <c r="G198" s="144" t="s">
        <v>291</v>
      </c>
      <c r="J198" s="144" t="s">
        <v>1219</v>
      </c>
      <c r="K198" s="144" t="s">
        <v>238</v>
      </c>
      <c r="L198" s="144" t="s">
        <v>238</v>
      </c>
      <c r="M198" s="144" t="s">
        <v>238</v>
      </c>
      <c r="N198" s="144" t="s">
        <v>1219</v>
      </c>
      <c r="O198" s="145">
        <f>'PRINT TARIFF'!N$450</f>
        <v>22</v>
      </c>
      <c r="AF198" s="144" t="s">
        <v>39</v>
      </c>
      <c r="AG198" s="155">
        <f>'PRINT TARIFF'!I$450</f>
        <v>55</v>
      </c>
      <c r="AH198" s="144" t="s">
        <v>1220</v>
      </c>
      <c r="AI198" s="144">
        <v>0</v>
      </c>
      <c r="AJ198" s="144">
        <v>0</v>
      </c>
      <c r="AK198" s="155">
        <f>'PRINT TARIFF'!K$450</f>
        <v>55</v>
      </c>
      <c r="AL198" s="144">
        <v>0</v>
      </c>
      <c r="AM198" s="144">
        <v>0</v>
      </c>
      <c r="AN198" s="146">
        <f>'PRINT TARIFF'!AF237</f>
        <v>46204</v>
      </c>
      <c r="AO198" s="146">
        <f>'PRINT TARIFF'!AG237</f>
        <v>46217</v>
      </c>
      <c r="AP198" s="146" t="s">
        <v>39</v>
      </c>
      <c r="AQ198" s="155">
        <f>'PRINT TARIFF'!U$450</f>
        <v>10</v>
      </c>
      <c r="AR198" s="144" t="s">
        <v>2263</v>
      </c>
      <c r="AS198" s="155">
        <f t="shared" si="76"/>
        <v>10</v>
      </c>
      <c r="AT198" s="146"/>
      <c r="AU198" s="146" t="s">
        <v>2262</v>
      </c>
      <c r="AV198" s="146">
        <f t="shared" si="77"/>
        <v>46204</v>
      </c>
      <c r="AW198" s="146">
        <f t="shared" si="78"/>
        <v>46217</v>
      </c>
      <c r="AX198" s="146"/>
      <c r="AY198" s="156"/>
      <c r="BA198" s="147"/>
      <c r="BC198" s="146"/>
      <c r="BD198" s="146"/>
      <c r="BE198" s="146"/>
      <c r="BF198" s="144" t="s">
        <v>39</v>
      </c>
      <c r="BG198" s="144">
        <f>'PRINT TARIFF'!$O$450</f>
        <v>0</v>
      </c>
      <c r="BH198" s="144" t="s">
        <v>1220</v>
      </c>
      <c r="BI198" s="144">
        <f t="shared" si="79"/>
        <v>0</v>
      </c>
      <c r="BJ198" s="146"/>
      <c r="BK198" s="146" t="s">
        <v>2260</v>
      </c>
      <c r="BL198" s="146">
        <f t="shared" si="80"/>
        <v>46204</v>
      </c>
      <c r="BM198" s="146">
        <f t="shared" si="81"/>
        <v>46217</v>
      </c>
      <c r="BN198" s="146" t="s">
        <v>39</v>
      </c>
      <c r="BO198" s="144">
        <f>'PRINT TARIFF'!$T$450</f>
        <v>9</v>
      </c>
      <c r="BP198" s="146" t="s">
        <v>1220</v>
      </c>
      <c r="BQ198" s="144">
        <f t="shared" si="82"/>
        <v>9</v>
      </c>
      <c r="BR198" s="146"/>
      <c r="BS198" s="146" t="s">
        <v>2258</v>
      </c>
      <c r="BT198" s="146">
        <f t="shared" si="83"/>
        <v>46204</v>
      </c>
      <c r="BU198" s="146">
        <f t="shared" si="84"/>
        <v>46217</v>
      </c>
      <c r="BV198" s="146" t="s">
        <v>39</v>
      </c>
      <c r="BW198" s="155">
        <f>'PRINT TARIFF'!Q$450</f>
        <v>20</v>
      </c>
      <c r="BX198" s="144" t="s">
        <v>1220</v>
      </c>
      <c r="BY198" s="144">
        <f t="shared" si="70"/>
        <v>20</v>
      </c>
      <c r="BZ198" s="146"/>
      <c r="CA198" s="146"/>
      <c r="CB198" s="146">
        <f t="shared" si="71"/>
        <v>46204</v>
      </c>
      <c r="CC198" s="146">
        <f t="shared" si="72"/>
        <v>46217</v>
      </c>
      <c r="CD198" s="144" t="s">
        <v>39</v>
      </c>
      <c r="CE198" s="155">
        <f>'PRINT TARIFF'!P$450</f>
        <v>0</v>
      </c>
      <c r="CF198" s="144" t="s">
        <v>1220</v>
      </c>
      <c r="CG198" s="147">
        <f t="shared" si="64"/>
        <v>0</v>
      </c>
      <c r="CJ198" s="146">
        <f t="shared" si="65"/>
        <v>46204</v>
      </c>
      <c r="CK198" s="146">
        <f t="shared" si="66"/>
        <v>46217</v>
      </c>
      <c r="CR198" s="146"/>
      <c r="CS198" s="146"/>
      <c r="HB198" s="146" t="s">
        <v>39</v>
      </c>
      <c r="HC198" s="155">
        <f>'PRINT TARIFF'!S$450</f>
        <v>0</v>
      </c>
      <c r="HD198" s="144" t="s">
        <v>1220</v>
      </c>
      <c r="HE198" s="147">
        <f t="shared" si="73"/>
        <v>0</v>
      </c>
      <c r="HG198" s="146" t="s">
        <v>2041</v>
      </c>
      <c r="HH198" s="146">
        <f t="shared" si="74"/>
        <v>46204</v>
      </c>
      <c r="HI198" s="146">
        <f t="shared" si="75"/>
        <v>46217</v>
      </c>
      <c r="IR198" s="154"/>
      <c r="IS198" s="154"/>
      <c r="NI198" s="154" t="s">
        <v>39</v>
      </c>
      <c r="NJ198" s="156">
        <f>'PRINT TARIFF'!R$450</f>
        <v>0</v>
      </c>
      <c r="NK198" s="154" t="s">
        <v>1220</v>
      </c>
      <c r="NL198" s="156">
        <f t="shared" si="67"/>
        <v>0</v>
      </c>
      <c r="NO198" s="154">
        <f t="shared" si="68"/>
        <v>46204</v>
      </c>
      <c r="NP198" s="154">
        <f t="shared" si="69"/>
        <v>46217</v>
      </c>
    </row>
    <row r="199" spans="1:380" x14ac:dyDescent="0.2">
      <c r="A199" s="144">
        <v>451</v>
      </c>
      <c r="B199" s="144" t="s">
        <v>1403</v>
      </c>
      <c r="C199" s="144" t="s">
        <v>1221</v>
      </c>
      <c r="E199" s="144" t="s">
        <v>286</v>
      </c>
      <c r="F199" s="144" t="s">
        <v>286</v>
      </c>
      <c r="G199" s="144" t="s">
        <v>291</v>
      </c>
      <c r="J199" s="144" t="s">
        <v>1219</v>
      </c>
      <c r="K199" s="144" t="s">
        <v>239</v>
      </c>
      <c r="L199" s="144" t="s">
        <v>239</v>
      </c>
      <c r="M199" s="144" t="s">
        <v>239</v>
      </c>
      <c r="N199" s="144" t="s">
        <v>1219</v>
      </c>
      <c r="O199" s="145">
        <f>'PRINT TARIFF'!N$451</f>
        <v>24</v>
      </c>
      <c r="AF199" s="144" t="s">
        <v>39</v>
      </c>
      <c r="AG199" s="155">
        <f>'PRINT TARIFF'!I$451</f>
        <v>55</v>
      </c>
      <c r="AH199" s="144" t="s">
        <v>1220</v>
      </c>
      <c r="AI199" s="144">
        <v>0</v>
      </c>
      <c r="AJ199" s="144">
        <v>0</v>
      </c>
      <c r="AK199" s="155">
        <f>'PRINT TARIFF'!K$451</f>
        <v>55</v>
      </c>
      <c r="AL199" s="144">
        <v>0</v>
      </c>
      <c r="AM199" s="144">
        <v>0</v>
      </c>
      <c r="AN199" s="146">
        <f>'PRINT TARIFF'!AF238</f>
        <v>46204</v>
      </c>
      <c r="AO199" s="146">
        <f>'PRINT TARIFF'!AG238</f>
        <v>46217</v>
      </c>
      <c r="AP199" s="146" t="s">
        <v>39</v>
      </c>
      <c r="AQ199" s="155">
        <f>'PRINT TARIFF'!U$451</f>
        <v>10</v>
      </c>
      <c r="AR199" s="144" t="s">
        <v>2263</v>
      </c>
      <c r="AS199" s="155">
        <f t="shared" si="76"/>
        <v>10</v>
      </c>
      <c r="AT199" s="146"/>
      <c r="AU199" s="146" t="s">
        <v>2262</v>
      </c>
      <c r="AV199" s="146">
        <f t="shared" si="77"/>
        <v>46204</v>
      </c>
      <c r="AW199" s="146">
        <f t="shared" si="78"/>
        <v>46217</v>
      </c>
      <c r="AX199" s="146"/>
      <c r="AY199" s="156"/>
      <c r="BA199" s="147"/>
      <c r="BC199" s="146"/>
      <c r="BD199" s="146"/>
      <c r="BE199" s="146"/>
      <c r="BF199" s="144" t="s">
        <v>39</v>
      </c>
      <c r="BG199" s="144">
        <f>'PRINT TARIFF'!$O$451</f>
        <v>0</v>
      </c>
      <c r="BH199" s="144" t="s">
        <v>1220</v>
      </c>
      <c r="BI199" s="144">
        <f t="shared" si="79"/>
        <v>0</v>
      </c>
      <c r="BJ199" s="146"/>
      <c r="BK199" s="146" t="s">
        <v>2260</v>
      </c>
      <c r="BL199" s="146">
        <f t="shared" si="80"/>
        <v>46204</v>
      </c>
      <c r="BM199" s="146">
        <f t="shared" si="81"/>
        <v>46217</v>
      </c>
      <c r="BN199" s="146" t="s">
        <v>39</v>
      </c>
      <c r="BO199" s="144">
        <f>'PRINT TARIFF'!$T$451</f>
        <v>9</v>
      </c>
      <c r="BP199" s="146" t="s">
        <v>1220</v>
      </c>
      <c r="BQ199" s="144">
        <f t="shared" si="82"/>
        <v>9</v>
      </c>
      <c r="BR199" s="146"/>
      <c r="BS199" s="146" t="s">
        <v>2258</v>
      </c>
      <c r="BT199" s="146">
        <f t="shared" si="83"/>
        <v>46204</v>
      </c>
      <c r="BU199" s="146">
        <f t="shared" si="84"/>
        <v>46217</v>
      </c>
      <c r="BV199" s="146" t="s">
        <v>39</v>
      </c>
      <c r="BW199" s="155">
        <f>'PRINT TARIFF'!Q$451</f>
        <v>20</v>
      </c>
      <c r="BX199" s="144" t="s">
        <v>1220</v>
      </c>
      <c r="BY199" s="144">
        <f t="shared" si="70"/>
        <v>20</v>
      </c>
      <c r="BZ199" s="146"/>
      <c r="CA199" s="146"/>
      <c r="CB199" s="146">
        <f t="shared" si="71"/>
        <v>46204</v>
      </c>
      <c r="CC199" s="146">
        <f t="shared" si="72"/>
        <v>46217</v>
      </c>
      <c r="CD199" s="144" t="s">
        <v>39</v>
      </c>
      <c r="CE199" s="155">
        <f>'PRINT TARIFF'!P$451</f>
        <v>0</v>
      </c>
      <c r="CF199" s="144" t="s">
        <v>1220</v>
      </c>
      <c r="CG199" s="147">
        <f t="shared" si="64"/>
        <v>0</v>
      </c>
      <c r="CJ199" s="146">
        <f t="shared" si="65"/>
        <v>46204</v>
      </c>
      <c r="CK199" s="146">
        <f t="shared" si="66"/>
        <v>46217</v>
      </c>
      <c r="CR199" s="146"/>
      <c r="CS199" s="146"/>
      <c r="HB199" s="146" t="s">
        <v>39</v>
      </c>
      <c r="HC199" s="155">
        <f>'PRINT TARIFF'!S$451</f>
        <v>0</v>
      </c>
      <c r="HD199" s="144" t="s">
        <v>1220</v>
      </c>
      <c r="HE199" s="147">
        <f t="shared" si="73"/>
        <v>0</v>
      </c>
      <c r="HG199" s="146" t="s">
        <v>2041</v>
      </c>
      <c r="HH199" s="146">
        <f t="shared" si="74"/>
        <v>46204</v>
      </c>
      <c r="HI199" s="146">
        <f t="shared" si="75"/>
        <v>46217</v>
      </c>
      <c r="IR199" s="154"/>
      <c r="IS199" s="154"/>
      <c r="NI199" s="154" t="s">
        <v>39</v>
      </c>
      <c r="NJ199" s="156">
        <f>'PRINT TARIFF'!R$451</f>
        <v>0</v>
      </c>
      <c r="NK199" s="154" t="s">
        <v>1220</v>
      </c>
      <c r="NL199" s="156">
        <f t="shared" si="67"/>
        <v>0</v>
      </c>
      <c r="NO199" s="154">
        <f t="shared" si="68"/>
        <v>46204</v>
      </c>
      <c r="NP199" s="154">
        <f t="shared" si="69"/>
        <v>46217</v>
      </c>
    </row>
    <row r="200" spans="1:380" x14ac:dyDescent="0.2">
      <c r="A200" s="144">
        <v>452</v>
      </c>
      <c r="B200" s="144" t="s">
        <v>1403</v>
      </c>
      <c r="C200" s="144" t="s">
        <v>1221</v>
      </c>
      <c r="E200" s="144" t="s">
        <v>287</v>
      </c>
      <c r="F200" s="144" t="s">
        <v>287</v>
      </c>
      <c r="G200" s="144" t="s">
        <v>291</v>
      </c>
      <c r="J200" s="144" t="s">
        <v>1219</v>
      </c>
      <c r="K200" s="144" t="s">
        <v>235</v>
      </c>
      <c r="L200" s="144" t="s">
        <v>235</v>
      </c>
      <c r="M200" s="144" t="s">
        <v>235</v>
      </c>
      <c r="N200" s="144" t="s">
        <v>1219</v>
      </c>
      <c r="O200" s="145">
        <f>'PRINT TARIFF'!N$452</f>
        <v>29</v>
      </c>
      <c r="AF200" s="144" t="s">
        <v>39</v>
      </c>
      <c r="AG200" s="155">
        <f>'PRINT TARIFF'!I$452</f>
        <v>58</v>
      </c>
      <c r="AH200" s="144" t="s">
        <v>1220</v>
      </c>
      <c r="AI200" s="144">
        <v>0</v>
      </c>
      <c r="AJ200" s="144">
        <v>0</v>
      </c>
      <c r="AK200" s="155">
        <f>'PRINT TARIFF'!K$452</f>
        <v>58</v>
      </c>
      <c r="AL200" s="144">
        <v>0</v>
      </c>
      <c r="AM200" s="144">
        <v>0</v>
      </c>
      <c r="AN200" s="146">
        <f>'PRINT TARIFF'!AF239</f>
        <v>46204</v>
      </c>
      <c r="AO200" s="146">
        <f>'PRINT TARIFF'!AG239</f>
        <v>46217</v>
      </c>
      <c r="AP200" s="146" t="s">
        <v>39</v>
      </c>
      <c r="AQ200" s="155">
        <f>'PRINT TARIFF'!U$452</f>
        <v>10</v>
      </c>
      <c r="AR200" s="144" t="s">
        <v>2263</v>
      </c>
      <c r="AS200" s="155">
        <f t="shared" si="76"/>
        <v>10</v>
      </c>
      <c r="AT200" s="146"/>
      <c r="AU200" s="146" t="s">
        <v>2262</v>
      </c>
      <c r="AV200" s="146">
        <f t="shared" si="77"/>
        <v>46204</v>
      </c>
      <c r="AW200" s="146">
        <f t="shared" si="78"/>
        <v>46217</v>
      </c>
      <c r="AX200" s="146"/>
      <c r="AY200" s="156"/>
      <c r="BA200" s="147"/>
      <c r="BC200" s="146"/>
      <c r="BD200" s="146"/>
      <c r="BE200" s="146"/>
      <c r="BF200" s="144" t="s">
        <v>39</v>
      </c>
      <c r="BG200" s="144">
        <f>'PRINT TARIFF'!$O$452</f>
        <v>0</v>
      </c>
      <c r="BH200" s="144" t="s">
        <v>1220</v>
      </c>
      <c r="BI200" s="144">
        <f t="shared" si="79"/>
        <v>0</v>
      </c>
      <c r="BJ200" s="146"/>
      <c r="BK200" s="146" t="s">
        <v>2260</v>
      </c>
      <c r="BL200" s="146">
        <f t="shared" si="80"/>
        <v>46204</v>
      </c>
      <c r="BM200" s="146">
        <f t="shared" si="81"/>
        <v>46217</v>
      </c>
      <c r="BN200" s="146" t="s">
        <v>39</v>
      </c>
      <c r="BO200" s="144">
        <f>'PRINT TARIFF'!$T$452</f>
        <v>13</v>
      </c>
      <c r="BP200" s="146" t="s">
        <v>1220</v>
      </c>
      <c r="BQ200" s="144">
        <f t="shared" si="82"/>
        <v>13</v>
      </c>
      <c r="BR200" s="146"/>
      <c r="BS200" s="146" t="s">
        <v>2258</v>
      </c>
      <c r="BT200" s="146">
        <f t="shared" si="83"/>
        <v>46204</v>
      </c>
      <c r="BU200" s="146">
        <f t="shared" si="84"/>
        <v>46217</v>
      </c>
      <c r="BV200" s="146" t="s">
        <v>39</v>
      </c>
      <c r="BW200" s="155">
        <f>'PRINT TARIFF'!Q$452</f>
        <v>20</v>
      </c>
      <c r="BX200" s="144" t="s">
        <v>1220</v>
      </c>
      <c r="BY200" s="144">
        <f t="shared" si="70"/>
        <v>20</v>
      </c>
      <c r="BZ200" s="146"/>
      <c r="CA200" s="146"/>
      <c r="CB200" s="146">
        <f t="shared" si="71"/>
        <v>46204</v>
      </c>
      <c r="CC200" s="146">
        <f t="shared" si="72"/>
        <v>46217</v>
      </c>
      <c r="CD200" s="144" t="s">
        <v>39</v>
      </c>
      <c r="CE200" s="155">
        <f>'PRINT TARIFF'!P$452</f>
        <v>0</v>
      </c>
      <c r="CF200" s="144" t="s">
        <v>1220</v>
      </c>
      <c r="CG200" s="147">
        <f t="shared" si="64"/>
        <v>0</v>
      </c>
      <c r="CJ200" s="146">
        <f t="shared" si="65"/>
        <v>46204</v>
      </c>
      <c r="CK200" s="146">
        <f t="shared" si="66"/>
        <v>46217</v>
      </c>
      <c r="CR200" s="146"/>
      <c r="CS200" s="146"/>
      <c r="HB200" s="146" t="s">
        <v>39</v>
      </c>
      <c r="HC200" s="155">
        <f>'PRINT TARIFF'!S$452</f>
        <v>0</v>
      </c>
      <c r="HD200" s="144" t="s">
        <v>1220</v>
      </c>
      <c r="HE200" s="147">
        <f t="shared" si="73"/>
        <v>0</v>
      </c>
      <c r="HG200" s="146" t="s">
        <v>2041</v>
      </c>
      <c r="HH200" s="146">
        <f t="shared" si="74"/>
        <v>46204</v>
      </c>
      <c r="HI200" s="146">
        <f t="shared" si="75"/>
        <v>46217</v>
      </c>
      <c r="IR200" s="154"/>
      <c r="IS200" s="154"/>
      <c r="NI200" s="154" t="s">
        <v>39</v>
      </c>
      <c r="NJ200" s="156">
        <f>'PRINT TARIFF'!R$452</f>
        <v>0</v>
      </c>
      <c r="NK200" s="154" t="s">
        <v>1220</v>
      </c>
      <c r="NL200" s="156">
        <f t="shared" si="67"/>
        <v>0</v>
      </c>
      <c r="NO200" s="154">
        <f t="shared" si="68"/>
        <v>46204</v>
      </c>
      <c r="NP200" s="154">
        <f t="shared" si="69"/>
        <v>46217</v>
      </c>
    </row>
    <row r="201" spans="1:380" x14ac:dyDescent="0.2">
      <c r="A201" s="144">
        <v>453</v>
      </c>
      <c r="B201" s="144" t="s">
        <v>1403</v>
      </c>
      <c r="C201" s="144" t="s">
        <v>1221</v>
      </c>
      <c r="E201" s="144" t="s">
        <v>287</v>
      </c>
      <c r="F201" s="144" t="s">
        <v>287</v>
      </c>
      <c r="G201" s="144" t="s">
        <v>291</v>
      </c>
      <c r="J201" s="144" t="s">
        <v>1219</v>
      </c>
      <c r="K201" s="144" t="s">
        <v>236</v>
      </c>
      <c r="L201" s="144" t="s">
        <v>236</v>
      </c>
      <c r="M201" s="144" t="s">
        <v>236</v>
      </c>
      <c r="N201" s="144" t="s">
        <v>1219</v>
      </c>
      <c r="O201" s="145">
        <f>'PRINT TARIFF'!N$453</f>
        <v>32</v>
      </c>
      <c r="AF201" s="144" t="s">
        <v>39</v>
      </c>
      <c r="AG201" s="155">
        <f>'PRINT TARIFF'!I$453</f>
        <v>57</v>
      </c>
      <c r="AH201" s="144" t="s">
        <v>1220</v>
      </c>
      <c r="AI201" s="144">
        <v>0</v>
      </c>
      <c r="AJ201" s="144">
        <v>0</v>
      </c>
      <c r="AK201" s="155">
        <f>'PRINT TARIFF'!K$453</f>
        <v>57</v>
      </c>
      <c r="AL201" s="144">
        <v>0</v>
      </c>
      <c r="AM201" s="144">
        <v>0</v>
      </c>
      <c r="AN201" s="146">
        <f>'PRINT TARIFF'!AF240</f>
        <v>46204</v>
      </c>
      <c r="AO201" s="146">
        <f>'PRINT TARIFF'!AG240</f>
        <v>46217</v>
      </c>
      <c r="AP201" s="146" t="s">
        <v>39</v>
      </c>
      <c r="AQ201" s="155">
        <f>'PRINT TARIFF'!U$453</f>
        <v>10</v>
      </c>
      <c r="AR201" s="144" t="s">
        <v>2263</v>
      </c>
      <c r="AS201" s="155">
        <f t="shared" si="76"/>
        <v>10</v>
      </c>
      <c r="AT201" s="146"/>
      <c r="AU201" s="146" t="s">
        <v>2262</v>
      </c>
      <c r="AV201" s="146">
        <f t="shared" si="77"/>
        <v>46204</v>
      </c>
      <c r="AW201" s="146">
        <f t="shared" si="78"/>
        <v>46217</v>
      </c>
      <c r="AX201" s="146"/>
      <c r="AY201" s="156"/>
      <c r="BA201" s="147"/>
      <c r="BC201" s="146"/>
      <c r="BD201" s="146"/>
      <c r="BE201" s="146"/>
      <c r="BF201" s="144" t="s">
        <v>39</v>
      </c>
      <c r="BG201" s="144">
        <f>'PRINT TARIFF'!$O$453</f>
        <v>0</v>
      </c>
      <c r="BH201" s="144" t="s">
        <v>1220</v>
      </c>
      <c r="BI201" s="144">
        <f t="shared" si="79"/>
        <v>0</v>
      </c>
      <c r="BJ201" s="146"/>
      <c r="BK201" s="146" t="s">
        <v>2260</v>
      </c>
      <c r="BL201" s="146">
        <f t="shared" si="80"/>
        <v>46204</v>
      </c>
      <c r="BM201" s="146">
        <f t="shared" si="81"/>
        <v>46217</v>
      </c>
      <c r="BN201" s="146" t="s">
        <v>39</v>
      </c>
      <c r="BO201" s="144">
        <f>'PRINT TARIFF'!$T$453</f>
        <v>7</v>
      </c>
      <c r="BP201" s="146" t="s">
        <v>1220</v>
      </c>
      <c r="BQ201" s="144">
        <f t="shared" si="82"/>
        <v>7</v>
      </c>
      <c r="BR201" s="146"/>
      <c r="BS201" s="146" t="s">
        <v>2258</v>
      </c>
      <c r="BT201" s="146">
        <f t="shared" si="83"/>
        <v>46204</v>
      </c>
      <c r="BU201" s="146">
        <f t="shared" si="84"/>
        <v>46217</v>
      </c>
      <c r="BV201" s="146" t="s">
        <v>39</v>
      </c>
      <c r="BW201" s="155">
        <f>'PRINT TARIFF'!Q$453</f>
        <v>20</v>
      </c>
      <c r="BX201" s="144" t="s">
        <v>1220</v>
      </c>
      <c r="BY201" s="144">
        <f t="shared" si="70"/>
        <v>20</v>
      </c>
      <c r="BZ201" s="146"/>
      <c r="CA201" s="146"/>
      <c r="CB201" s="146">
        <f t="shared" si="71"/>
        <v>46204</v>
      </c>
      <c r="CC201" s="146">
        <f t="shared" si="72"/>
        <v>46217</v>
      </c>
      <c r="CD201" s="144" t="s">
        <v>39</v>
      </c>
      <c r="CE201" s="155">
        <f>'PRINT TARIFF'!P$453</f>
        <v>0</v>
      </c>
      <c r="CF201" s="144" t="s">
        <v>1220</v>
      </c>
      <c r="CG201" s="147">
        <f t="shared" si="64"/>
        <v>0</v>
      </c>
      <c r="CJ201" s="146">
        <f t="shared" si="65"/>
        <v>46204</v>
      </c>
      <c r="CK201" s="146">
        <f t="shared" si="66"/>
        <v>46217</v>
      </c>
      <c r="CR201" s="146"/>
      <c r="CS201" s="146"/>
      <c r="HB201" s="146" t="s">
        <v>39</v>
      </c>
      <c r="HC201" s="155">
        <f>'PRINT TARIFF'!S$453</f>
        <v>0</v>
      </c>
      <c r="HD201" s="144" t="s">
        <v>1220</v>
      </c>
      <c r="HE201" s="147">
        <f t="shared" si="73"/>
        <v>0</v>
      </c>
      <c r="HG201" s="146" t="s">
        <v>2041</v>
      </c>
      <c r="HH201" s="146">
        <f t="shared" si="74"/>
        <v>46204</v>
      </c>
      <c r="HI201" s="146">
        <f t="shared" si="75"/>
        <v>46217</v>
      </c>
      <c r="IR201" s="154"/>
      <c r="IS201" s="154"/>
      <c r="NI201" s="154" t="s">
        <v>39</v>
      </c>
      <c r="NJ201" s="156">
        <f>'PRINT TARIFF'!R$453</f>
        <v>0</v>
      </c>
      <c r="NK201" s="154" t="s">
        <v>1220</v>
      </c>
      <c r="NL201" s="156">
        <f t="shared" si="67"/>
        <v>0</v>
      </c>
      <c r="NO201" s="154">
        <f t="shared" si="68"/>
        <v>46204</v>
      </c>
      <c r="NP201" s="154">
        <f t="shared" si="69"/>
        <v>46217</v>
      </c>
    </row>
    <row r="202" spans="1:380" x14ac:dyDescent="0.2">
      <c r="A202" s="144">
        <v>454</v>
      </c>
      <c r="B202" s="144" t="s">
        <v>1403</v>
      </c>
      <c r="C202" s="144" t="s">
        <v>1221</v>
      </c>
      <c r="E202" s="144" t="s">
        <v>287</v>
      </c>
      <c r="F202" s="144" t="s">
        <v>287</v>
      </c>
      <c r="G202" s="144" t="s">
        <v>291</v>
      </c>
      <c r="J202" s="144" t="s">
        <v>1219</v>
      </c>
      <c r="K202" s="144" t="s">
        <v>237</v>
      </c>
      <c r="L202" s="144" t="s">
        <v>237</v>
      </c>
      <c r="M202" s="144" t="s">
        <v>237</v>
      </c>
      <c r="N202" s="144" t="s">
        <v>1219</v>
      </c>
      <c r="O202" s="145">
        <f>'PRINT TARIFF'!N$454</f>
        <v>17</v>
      </c>
      <c r="AF202" s="144" t="s">
        <v>39</v>
      </c>
      <c r="AG202" s="155">
        <f>'PRINT TARIFF'!I$454</f>
        <v>58</v>
      </c>
      <c r="AH202" s="144" t="s">
        <v>1220</v>
      </c>
      <c r="AI202" s="144">
        <v>0</v>
      </c>
      <c r="AJ202" s="144">
        <v>0</v>
      </c>
      <c r="AK202" s="155">
        <f>'PRINT TARIFF'!K$454</f>
        <v>58</v>
      </c>
      <c r="AL202" s="144">
        <v>0</v>
      </c>
      <c r="AM202" s="144">
        <v>0</v>
      </c>
      <c r="AN202" s="146">
        <f>'PRINT TARIFF'!AF241</f>
        <v>46204</v>
      </c>
      <c r="AO202" s="146">
        <f>'PRINT TARIFF'!AG241</f>
        <v>46217</v>
      </c>
      <c r="AP202" s="146" t="s">
        <v>39</v>
      </c>
      <c r="AQ202" s="155">
        <f>'PRINT TARIFF'!U$454</f>
        <v>10</v>
      </c>
      <c r="AR202" s="144" t="s">
        <v>2263</v>
      </c>
      <c r="AS202" s="155">
        <f t="shared" si="76"/>
        <v>10</v>
      </c>
      <c r="AT202" s="146"/>
      <c r="AU202" s="146" t="s">
        <v>2262</v>
      </c>
      <c r="AV202" s="146">
        <f t="shared" si="77"/>
        <v>46204</v>
      </c>
      <c r="AW202" s="146">
        <f t="shared" si="78"/>
        <v>46217</v>
      </c>
      <c r="AX202" s="146"/>
      <c r="AY202" s="156"/>
      <c r="BA202" s="147"/>
      <c r="BC202" s="146"/>
      <c r="BD202" s="146"/>
      <c r="BE202" s="146"/>
      <c r="BF202" s="144" t="s">
        <v>39</v>
      </c>
      <c r="BG202" s="144">
        <f>'PRINT TARIFF'!$O$454</f>
        <v>0</v>
      </c>
      <c r="BH202" s="144" t="s">
        <v>1220</v>
      </c>
      <c r="BI202" s="144">
        <f t="shared" si="79"/>
        <v>0</v>
      </c>
      <c r="BJ202" s="146"/>
      <c r="BK202" s="146" t="s">
        <v>2260</v>
      </c>
      <c r="BL202" s="146">
        <f t="shared" si="80"/>
        <v>46204</v>
      </c>
      <c r="BM202" s="146">
        <f t="shared" si="81"/>
        <v>46217</v>
      </c>
      <c r="BN202" s="146" t="s">
        <v>39</v>
      </c>
      <c r="BO202" s="144">
        <f>'PRINT TARIFF'!$T$454</f>
        <v>13</v>
      </c>
      <c r="BP202" s="146" t="s">
        <v>1220</v>
      </c>
      <c r="BQ202" s="144">
        <f t="shared" si="82"/>
        <v>13</v>
      </c>
      <c r="BR202" s="146"/>
      <c r="BS202" s="146" t="s">
        <v>2258</v>
      </c>
      <c r="BT202" s="146">
        <f t="shared" si="83"/>
        <v>46204</v>
      </c>
      <c r="BU202" s="146">
        <f t="shared" si="84"/>
        <v>46217</v>
      </c>
      <c r="BV202" s="146" t="s">
        <v>39</v>
      </c>
      <c r="BW202" s="155">
        <f>'PRINT TARIFF'!Q$454</f>
        <v>20</v>
      </c>
      <c r="BX202" s="144" t="s">
        <v>1220</v>
      </c>
      <c r="BY202" s="144">
        <f t="shared" si="70"/>
        <v>20</v>
      </c>
      <c r="BZ202" s="146"/>
      <c r="CA202" s="146"/>
      <c r="CB202" s="146">
        <f t="shared" si="71"/>
        <v>46204</v>
      </c>
      <c r="CC202" s="146">
        <f t="shared" si="72"/>
        <v>46217</v>
      </c>
      <c r="CD202" s="144" t="s">
        <v>39</v>
      </c>
      <c r="CE202" s="155">
        <f>'PRINT TARIFF'!P$454</f>
        <v>0</v>
      </c>
      <c r="CF202" s="144" t="s">
        <v>1220</v>
      </c>
      <c r="CG202" s="147">
        <f t="shared" si="64"/>
        <v>0</v>
      </c>
      <c r="CJ202" s="146">
        <f t="shared" si="65"/>
        <v>46204</v>
      </c>
      <c r="CK202" s="146">
        <f t="shared" si="66"/>
        <v>46217</v>
      </c>
      <c r="CR202" s="146"/>
      <c r="CS202" s="146"/>
      <c r="HB202" s="146" t="s">
        <v>39</v>
      </c>
      <c r="HC202" s="155">
        <f>'PRINT TARIFF'!S$454</f>
        <v>0</v>
      </c>
      <c r="HD202" s="144" t="s">
        <v>1220</v>
      </c>
      <c r="HE202" s="147">
        <f t="shared" si="73"/>
        <v>0</v>
      </c>
      <c r="HG202" s="146" t="s">
        <v>2041</v>
      </c>
      <c r="HH202" s="146">
        <f t="shared" si="74"/>
        <v>46204</v>
      </c>
      <c r="HI202" s="146">
        <f t="shared" si="75"/>
        <v>46217</v>
      </c>
      <c r="IR202" s="154"/>
      <c r="IS202" s="154"/>
      <c r="NI202" s="154" t="s">
        <v>39</v>
      </c>
      <c r="NJ202" s="156">
        <f>'PRINT TARIFF'!R$454</f>
        <v>0</v>
      </c>
      <c r="NK202" s="154" t="s">
        <v>1220</v>
      </c>
      <c r="NL202" s="156">
        <f t="shared" si="67"/>
        <v>0</v>
      </c>
      <c r="NO202" s="154">
        <f t="shared" si="68"/>
        <v>46204</v>
      </c>
      <c r="NP202" s="154">
        <f t="shared" si="69"/>
        <v>46217</v>
      </c>
    </row>
    <row r="203" spans="1:380" x14ac:dyDescent="0.2">
      <c r="A203" s="144">
        <v>455</v>
      </c>
      <c r="B203" s="144" t="s">
        <v>1403</v>
      </c>
      <c r="C203" s="144" t="s">
        <v>1221</v>
      </c>
      <c r="E203" s="144" t="s">
        <v>287</v>
      </c>
      <c r="F203" s="144" t="s">
        <v>287</v>
      </c>
      <c r="G203" s="144" t="s">
        <v>291</v>
      </c>
      <c r="J203" s="144" t="s">
        <v>1219</v>
      </c>
      <c r="K203" s="144" t="s">
        <v>238</v>
      </c>
      <c r="L203" s="144" t="s">
        <v>238</v>
      </c>
      <c r="M203" s="144" t="s">
        <v>238</v>
      </c>
      <c r="N203" s="144" t="s">
        <v>1219</v>
      </c>
      <c r="O203" s="145">
        <f>'PRINT TARIFF'!N$455</f>
        <v>38</v>
      </c>
      <c r="AF203" s="144" t="s">
        <v>39</v>
      </c>
      <c r="AG203" s="155">
        <f>'PRINT TARIFF'!I$455</f>
        <v>57</v>
      </c>
      <c r="AH203" s="144" t="s">
        <v>1220</v>
      </c>
      <c r="AI203" s="144">
        <v>0</v>
      </c>
      <c r="AJ203" s="144">
        <v>0</v>
      </c>
      <c r="AK203" s="155">
        <f>'PRINT TARIFF'!K$455</f>
        <v>57</v>
      </c>
      <c r="AL203" s="144">
        <v>0</v>
      </c>
      <c r="AM203" s="144">
        <v>0</v>
      </c>
      <c r="AN203" s="146">
        <f>'PRINT TARIFF'!AF242</f>
        <v>46204</v>
      </c>
      <c r="AO203" s="146">
        <f>'PRINT TARIFF'!AG242</f>
        <v>46217</v>
      </c>
      <c r="AP203" s="146" t="s">
        <v>39</v>
      </c>
      <c r="AQ203" s="155">
        <f>'PRINT TARIFF'!U$455</f>
        <v>10</v>
      </c>
      <c r="AR203" s="144" t="s">
        <v>2263</v>
      </c>
      <c r="AS203" s="155">
        <f t="shared" si="76"/>
        <v>10</v>
      </c>
      <c r="AT203" s="146"/>
      <c r="AU203" s="146" t="s">
        <v>2262</v>
      </c>
      <c r="AV203" s="146">
        <f t="shared" si="77"/>
        <v>46204</v>
      </c>
      <c r="AW203" s="146">
        <f t="shared" si="78"/>
        <v>46217</v>
      </c>
      <c r="AX203" s="146"/>
      <c r="AY203" s="156"/>
      <c r="BA203" s="147"/>
      <c r="BC203" s="146"/>
      <c r="BD203" s="146"/>
      <c r="BE203" s="146"/>
      <c r="BF203" s="144" t="s">
        <v>39</v>
      </c>
      <c r="BG203" s="144">
        <f>'PRINT TARIFF'!$O$455</f>
        <v>0</v>
      </c>
      <c r="BH203" s="144" t="s">
        <v>1220</v>
      </c>
      <c r="BI203" s="144">
        <f t="shared" si="79"/>
        <v>0</v>
      </c>
      <c r="BJ203" s="146"/>
      <c r="BK203" s="146" t="s">
        <v>2260</v>
      </c>
      <c r="BL203" s="146">
        <f t="shared" si="80"/>
        <v>46204</v>
      </c>
      <c r="BM203" s="146">
        <f t="shared" si="81"/>
        <v>46217</v>
      </c>
      <c r="BN203" s="146" t="s">
        <v>39</v>
      </c>
      <c r="BO203" s="144">
        <f>'PRINT TARIFF'!$T$455</f>
        <v>7</v>
      </c>
      <c r="BP203" s="146" t="s">
        <v>1220</v>
      </c>
      <c r="BQ203" s="144">
        <f t="shared" si="82"/>
        <v>7</v>
      </c>
      <c r="BR203" s="146"/>
      <c r="BS203" s="146" t="s">
        <v>2258</v>
      </c>
      <c r="BT203" s="146">
        <f t="shared" si="83"/>
        <v>46204</v>
      </c>
      <c r="BU203" s="146">
        <f t="shared" si="84"/>
        <v>46217</v>
      </c>
      <c r="BV203" s="146" t="s">
        <v>39</v>
      </c>
      <c r="BW203" s="155">
        <f>'PRINT TARIFF'!Q$455</f>
        <v>20</v>
      </c>
      <c r="BX203" s="144" t="s">
        <v>1220</v>
      </c>
      <c r="BY203" s="144">
        <f t="shared" si="70"/>
        <v>20</v>
      </c>
      <c r="BZ203" s="146"/>
      <c r="CA203" s="146"/>
      <c r="CB203" s="146">
        <f t="shared" si="71"/>
        <v>46204</v>
      </c>
      <c r="CC203" s="146">
        <f t="shared" si="72"/>
        <v>46217</v>
      </c>
      <c r="CD203" s="144" t="s">
        <v>39</v>
      </c>
      <c r="CE203" s="155">
        <f>'PRINT TARIFF'!P$455</f>
        <v>0</v>
      </c>
      <c r="CF203" s="144" t="s">
        <v>1220</v>
      </c>
      <c r="CG203" s="147">
        <f t="shared" si="64"/>
        <v>0</v>
      </c>
      <c r="CJ203" s="146">
        <f t="shared" si="65"/>
        <v>46204</v>
      </c>
      <c r="CK203" s="146">
        <f t="shared" si="66"/>
        <v>46217</v>
      </c>
      <c r="CR203" s="146"/>
      <c r="CS203" s="146"/>
      <c r="HB203" s="146" t="s">
        <v>39</v>
      </c>
      <c r="HC203" s="155">
        <f>'PRINT TARIFF'!S$455</f>
        <v>0</v>
      </c>
      <c r="HD203" s="144" t="s">
        <v>1220</v>
      </c>
      <c r="HE203" s="147">
        <f t="shared" si="73"/>
        <v>0</v>
      </c>
      <c r="HG203" s="146" t="s">
        <v>2041</v>
      </c>
      <c r="HH203" s="146">
        <f t="shared" si="74"/>
        <v>46204</v>
      </c>
      <c r="HI203" s="146">
        <f t="shared" si="75"/>
        <v>46217</v>
      </c>
      <c r="IR203" s="154"/>
      <c r="IS203" s="154"/>
      <c r="NI203" s="154" t="s">
        <v>39</v>
      </c>
      <c r="NJ203" s="156">
        <f>'PRINT TARIFF'!R$455</f>
        <v>0</v>
      </c>
      <c r="NK203" s="154" t="s">
        <v>1220</v>
      </c>
      <c r="NL203" s="156">
        <f t="shared" si="67"/>
        <v>0</v>
      </c>
      <c r="NO203" s="154">
        <f t="shared" si="68"/>
        <v>46204</v>
      </c>
      <c r="NP203" s="154">
        <f t="shared" si="69"/>
        <v>46217</v>
      </c>
    </row>
    <row r="204" spans="1:380" x14ac:dyDescent="0.2">
      <c r="A204" s="144">
        <v>456</v>
      </c>
      <c r="B204" s="144" t="s">
        <v>1403</v>
      </c>
      <c r="C204" s="144" t="s">
        <v>1221</v>
      </c>
      <c r="E204" s="144" t="s">
        <v>287</v>
      </c>
      <c r="F204" s="144" t="s">
        <v>287</v>
      </c>
      <c r="G204" s="144" t="s">
        <v>291</v>
      </c>
      <c r="J204" s="144" t="s">
        <v>1219</v>
      </c>
      <c r="K204" s="144" t="s">
        <v>239</v>
      </c>
      <c r="L204" s="144" t="s">
        <v>239</v>
      </c>
      <c r="M204" s="144" t="s">
        <v>239</v>
      </c>
      <c r="N204" s="144" t="s">
        <v>1219</v>
      </c>
      <c r="O204" s="145">
        <f>'PRINT TARIFF'!N$456</f>
        <v>34</v>
      </c>
      <c r="AF204" s="144" t="s">
        <v>39</v>
      </c>
      <c r="AG204" s="155">
        <f>'PRINT TARIFF'!I$456</f>
        <v>57</v>
      </c>
      <c r="AH204" s="144" t="s">
        <v>1220</v>
      </c>
      <c r="AI204" s="144">
        <v>0</v>
      </c>
      <c r="AJ204" s="144">
        <v>0</v>
      </c>
      <c r="AK204" s="155">
        <f>'PRINT TARIFF'!K$456</f>
        <v>57</v>
      </c>
      <c r="AL204" s="144">
        <v>0</v>
      </c>
      <c r="AM204" s="144">
        <v>0</v>
      </c>
      <c r="AN204" s="146">
        <f>'PRINT TARIFF'!AF243</f>
        <v>46204</v>
      </c>
      <c r="AO204" s="146">
        <f>'PRINT TARIFF'!AG243</f>
        <v>46217</v>
      </c>
      <c r="AP204" s="146" t="s">
        <v>39</v>
      </c>
      <c r="AQ204" s="155">
        <f>'PRINT TARIFF'!U$456</f>
        <v>10</v>
      </c>
      <c r="AR204" s="144" t="s">
        <v>2263</v>
      </c>
      <c r="AS204" s="155">
        <f t="shared" si="76"/>
        <v>10</v>
      </c>
      <c r="AT204" s="146"/>
      <c r="AU204" s="146" t="s">
        <v>2262</v>
      </c>
      <c r="AV204" s="146">
        <f t="shared" si="77"/>
        <v>46204</v>
      </c>
      <c r="AW204" s="146">
        <f t="shared" si="78"/>
        <v>46217</v>
      </c>
      <c r="AX204" s="146"/>
      <c r="AY204" s="156"/>
      <c r="BA204" s="147"/>
      <c r="BC204" s="146"/>
      <c r="BD204" s="146"/>
      <c r="BE204" s="146"/>
      <c r="BF204" s="144" t="s">
        <v>39</v>
      </c>
      <c r="BG204" s="144">
        <f>'PRINT TARIFF'!$O$456</f>
        <v>0</v>
      </c>
      <c r="BH204" s="144" t="s">
        <v>1220</v>
      </c>
      <c r="BI204" s="144">
        <f t="shared" si="79"/>
        <v>0</v>
      </c>
      <c r="BJ204" s="146"/>
      <c r="BK204" s="146" t="s">
        <v>2260</v>
      </c>
      <c r="BL204" s="146">
        <f t="shared" si="80"/>
        <v>46204</v>
      </c>
      <c r="BM204" s="146">
        <f t="shared" si="81"/>
        <v>46217</v>
      </c>
      <c r="BN204" s="146" t="s">
        <v>39</v>
      </c>
      <c r="BO204" s="144">
        <f>'PRINT TARIFF'!$T$456</f>
        <v>7</v>
      </c>
      <c r="BP204" s="146" t="s">
        <v>1220</v>
      </c>
      <c r="BQ204" s="144">
        <f t="shared" si="82"/>
        <v>7</v>
      </c>
      <c r="BR204" s="146"/>
      <c r="BS204" s="146" t="s">
        <v>2258</v>
      </c>
      <c r="BT204" s="146">
        <f t="shared" si="83"/>
        <v>46204</v>
      </c>
      <c r="BU204" s="146">
        <f t="shared" si="84"/>
        <v>46217</v>
      </c>
      <c r="BV204" s="146" t="s">
        <v>39</v>
      </c>
      <c r="BW204" s="155">
        <f>'PRINT TARIFF'!Q$456</f>
        <v>20</v>
      </c>
      <c r="BX204" s="144" t="s">
        <v>1220</v>
      </c>
      <c r="BY204" s="144">
        <f t="shared" si="70"/>
        <v>20</v>
      </c>
      <c r="BZ204" s="146"/>
      <c r="CA204" s="146"/>
      <c r="CB204" s="146">
        <f t="shared" si="71"/>
        <v>46204</v>
      </c>
      <c r="CC204" s="146">
        <f t="shared" si="72"/>
        <v>46217</v>
      </c>
      <c r="CD204" s="144" t="s">
        <v>39</v>
      </c>
      <c r="CE204" s="155">
        <f>'PRINT TARIFF'!P$456</f>
        <v>0</v>
      </c>
      <c r="CF204" s="144" t="s">
        <v>1220</v>
      </c>
      <c r="CG204" s="147">
        <f t="shared" si="64"/>
        <v>0</v>
      </c>
      <c r="CJ204" s="146">
        <f t="shared" si="65"/>
        <v>46204</v>
      </c>
      <c r="CK204" s="146">
        <f t="shared" si="66"/>
        <v>46217</v>
      </c>
      <c r="CR204" s="146"/>
      <c r="CS204" s="146"/>
      <c r="HB204" s="146" t="s">
        <v>39</v>
      </c>
      <c r="HC204" s="155">
        <f>'PRINT TARIFF'!S$456</f>
        <v>0</v>
      </c>
      <c r="HD204" s="144" t="s">
        <v>1220</v>
      </c>
      <c r="HE204" s="147">
        <f t="shared" si="73"/>
        <v>0</v>
      </c>
      <c r="HG204" s="146" t="s">
        <v>2041</v>
      </c>
      <c r="HH204" s="146">
        <f t="shared" si="74"/>
        <v>46204</v>
      </c>
      <c r="HI204" s="146">
        <f t="shared" si="75"/>
        <v>46217</v>
      </c>
      <c r="IR204" s="154"/>
      <c r="IS204" s="154"/>
      <c r="NI204" s="154" t="s">
        <v>39</v>
      </c>
      <c r="NJ204" s="156">
        <f>'PRINT TARIFF'!R$456</f>
        <v>0</v>
      </c>
      <c r="NK204" s="154" t="s">
        <v>1220</v>
      </c>
      <c r="NL204" s="156">
        <f t="shared" si="67"/>
        <v>0</v>
      </c>
      <c r="NO204" s="154">
        <f t="shared" si="68"/>
        <v>46204</v>
      </c>
      <c r="NP204" s="154">
        <f t="shared" si="69"/>
        <v>46217</v>
      </c>
    </row>
    <row r="205" spans="1:380" x14ac:dyDescent="0.2">
      <c r="A205" s="144">
        <v>437</v>
      </c>
      <c r="B205" s="144" t="s">
        <v>1403</v>
      </c>
      <c r="C205" s="144" t="s">
        <v>1218</v>
      </c>
      <c r="E205" s="144" t="s">
        <v>285</v>
      </c>
      <c r="F205" s="144" t="s">
        <v>285</v>
      </c>
      <c r="G205" s="144" t="s">
        <v>291</v>
      </c>
      <c r="J205" s="144" t="s">
        <v>1219</v>
      </c>
      <c r="K205" s="144" t="s">
        <v>235</v>
      </c>
      <c r="L205" s="144" t="s">
        <v>235</v>
      </c>
      <c r="M205" s="144" t="s">
        <v>235</v>
      </c>
      <c r="N205" s="144" t="s">
        <v>1219</v>
      </c>
      <c r="O205" s="145">
        <f>'PRINT TARIFF'!N$437</f>
        <v>44</v>
      </c>
      <c r="AF205" s="144" t="s">
        <v>39</v>
      </c>
      <c r="AG205" s="155">
        <f>'PRINT TARIFF'!I$437</f>
        <v>69</v>
      </c>
      <c r="AH205" s="144" t="s">
        <v>1220</v>
      </c>
      <c r="AI205" s="144">
        <v>0</v>
      </c>
      <c r="AJ205" s="144">
        <v>0</v>
      </c>
      <c r="AK205" s="155">
        <f>'PRINT TARIFF'!K$437</f>
        <v>69</v>
      </c>
      <c r="AL205" s="144">
        <v>0</v>
      </c>
      <c r="AM205" s="144">
        <v>0</v>
      </c>
      <c r="AN205" s="146">
        <f>'PRINT TARIFF'!AF244</f>
        <v>46204</v>
      </c>
      <c r="AO205" s="146">
        <f>'PRINT TARIFF'!AG244</f>
        <v>46217</v>
      </c>
      <c r="AP205" s="146" t="s">
        <v>39</v>
      </c>
      <c r="AQ205" s="155">
        <f>'PRINT TARIFF'!U$437</f>
        <v>10</v>
      </c>
      <c r="AR205" s="144" t="s">
        <v>2263</v>
      </c>
      <c r="AS205" s="155">
        <f t="shared" si="76"/>
        <v>10</v>
      </c>
      <c r="AT205" s="146"/>
      <c r="AU205" s="146" t="s">
        <v>2262</v>
      </c>
      <c r="AV205" s="146">
        <f t="shared" si="77"/>
        <v>46204</v>
      </c>
      <c r="AW205" s="146">
        <f t="shared" si="78"/>
        <v>46217</v>
      </c>
      <c r="AX205" s="146"/>
      <c r="AY205" s="156"/>
      <c r="BA205" s="147"/>
      <c r="BC205" s="146"/>
      <c r="BD205" s="146"/>
      <c r="BE205" s="146"/>
      <c r="BF205" s="144" t="s">
        <v>39</v>
      </c>
      <c r="BG205" s="144">
        <f>'PRINT TARIFF'!$O$437</f>
        <v>0</v>
      </c>
      <c r="BH205" s="144" t="s">
        <v>1220</v>
      </c>
      <c r="BI205" s="144">
        <f t="shared" si="79"/>
        <v>0</v>
      </c>
      <c r="BJ205" s="146"/>
      <c r="BK205" s="146" t="s">
        <v>2260</v>
      </c>
      <c r="BL205" s="146">
        <f t="shared" si="80"/>
        <v>46204</v>
      </c>
      <c r="BM205" s="146">
        <f t="shared" si="81"/>
        <v>46217</v>
      </c>
      <c r="BN205" s="146" t="s">
        <v>39</v>
      </c>
      <c r="BO205" s="144">
        <f>'PRINT TARIFF'!$T$437</f>
        <v>9</v>
      </c>
      <c r="BP205" s="146" t="s">
        <v>1220</v>
      </c>
      <c r="BQ205" s="144">
        <f t="shared" si="82"/>
        <v>9</v>
      </c>
      <c r="BR205" s="146"/>
      <c r="BS205" s="146" t="s">
        <v>2258</v>
      </c>
      <c r="BT205" s="146">
        <f t="shared" si="83"/>
        <v>46204</v>
      </c>
      <c r="BU205" s="146">
        <f t="shared" si="84"/>
        <v>46217</v>
      </c>
      <c r="BV205" s="146" t="s">
        <v>39</v>
      </c>
      <c r="BW205" s="155">
        <f>'PRINT TARIFF'!Q$437</f>
        <v>20</v>
      </c>
      <c r="BX205" s="144" t="s">
        <v>1220</v>
      </c>
      <c r="BY205" s="144">
        <f t="shared" si="70"/>
        <v>20</v>
      </c>
      <c r="BZ205" s="146"/>
      <c r="CA205" s="146"/>
      <c r="CB205" s="146">
        <f t="shared" si="71"/>
        <v>46204</v>
      </c>
      <c r="CC205" s="146">
        <f t="shared" si="72"/>
        <v>46217</v>
      </c>
      <c r="CD205" s="144" t="s">
        <v>39</v>
      </c>
      <c r="CE205" s="155">
        <f>'PRINT TARIFF'!P$437</f>
        <v>0</v>
      </c>
      <c r="CF205" s="144" t="s">
        <v>1220</v>
      </c>
      <c r="CG205" s="147">
        <f t="shared" si="64"/>
        <v>0</v>
      </c>
      <c r="CJ205" s="146">
        <f t="shared" si="65"/>
        <v>46204</v>
      </c>
      <c r="CK205" s="146">
        <f t="shared" si="66"/>
        <v>46217</v>
      </c>
      <c r="CR205" s="146"/>
      <c r="CS205" s="146"/>
      <c r="HB205" s="146" t="s">
        <v>39</v>
      </c>
      <c r="HC205" s="155">
        <f>'PRINT TARIFF'!S$437</f>
        <v>0</v>
      </c>
      <c r="HD205" s="144" t="s">
        <v>1220</v>
      </c>
      <c r="HE205" s="147">
        <f t="shared" si="73"/>
        <v>0</v>
      </c>
      <c r="HG205" s="146" t="s">
        <v>2041</v>
      </c>
      <c r="HH205" s="146">
        <f t="shared" si="74"/>
        <v>46204</v>
      </c>
      <c r="HI205" s="146">
        <f t="shared" si="75"/>
        <v>46217</v>
      </c>
      <c r="IR205" s="154"/>
      <c r="IS205" s="154"/>
      <c r="NI205" s="154" t="s">
        <v>39</v>
      </c>
      <c r="NJ205" s="156">
        <f>'PRINT TARIFF'!R$437</f>
        <v>0</v>
      </c>
      <c r="NK205" s="154" t="s">
        <v>1220</v>
      </c>
      <c r="NL205" s="156">
        <f t="shared" si="67"/>
        <v>0</v>
      </c>
      <c r="NO205" s="154">
        <f t="shared" si="68"/>
        <v>46204</v>
      </c>
      <c r="NP205" s="154">
        <f t="shared" si="69"/>
        <v>46217</v>
      </c>
    </row>
    <row r="206" spans="1:380" x14ac:dyDescent="0.2">
      <c r="A206" s="144">
        <v>438</v>
      </c>
      <c r="B206" s="144" t="s">
        <v>1403</v>
      </c>
      <c r="C206" s="144" t="s">
        <v>1218</v>
      </c>
      <c r="E206" s="144" t="s">
        <v>285</v>
      </c>
      <c r="F206" s="144" t="s">
        <v>285</v>
      </c>
      <c r="G206" s="144" t="s">
        <v>291</v>
      </c>
      <c r="J206" s="144" t="s">
        <v>1219</v>
      </c>
      <c r="K206" s="144" t="s">
        <v>236</v>
      </c>
      <c r="L206" s="144" t="s">
        <v>236</v>
      </c>
      <c r="M206" s="144" t="s">
        <v>236</v>
      </c>
      <c r="N206" s="144" t="s">
        <v>1219</v>
      </c>
      <c r="O206" s="145">
        <f>'PRINT TARIFF'!N$438</f>
        <v>34</v>
      </c>
      <c r="AF206" s="144" t="s">
        <v>39</v>
      </c>
      <c r="AG206" s="155">
        <f>'PRINT TARIFF'!I$438</f>
        <v>69</v>
      </c>
      <c r="AH206" s="144" t="s">
        <v>1220</v>
      </c>
      <c r="AI206" s="144">
        <v>0</v>
      </c>
      <c r="AJ206" s="144">
        <v>0</v>
      </c>
      <c r="AK206" s="155">
        <f>'PRINT TARIFF'!K$438</f>
        <v>69</v>
      </c>
      <c r="AL206" s="144">
        <v>0</v>
      </c>
      <c r="AM206" s="144">
        <v>0</v>
      </c>
      <c r="AN206" s="146">
        <f>'PRINT TARIFF'!AF245</f>
        <v>46204</v>
      </c>
      <c r="AO206" s="146">
        <f>'PRINT TARIFF'!AG245</f>
        <v>46217</v>
      </c>
      <c r="AP206" s="146" t="s">
        <v>39</v>
      </c>
      <c r="AQ206" s="155">
        <f>'PRINT TARIFF'!U$438</f>
        <v>10</v>
      </c>
      <c r="AR206" s="144" t="s">
        <v>2263</v>
      </c>
      <c r="AS206" s="155">
        <f t="shared" si="76"/>
        <v>10</v>
      </c>
      <c r="AT206" s="146"/>
      <c r="AU206" s="146" t="s">
        <v>2262</v>
      </c>
      <c r="AV206" s="146">
        <f t="shared" si="77"/>
        <v>46204</v>
      </c>
      <c r="AW206" s="146">
        <f t="shared" si="78"/>
        <v>46217</v>
      </c>
      <c r="AX206" s="146"/>
      <c r="AY206" s="156"/>
      <c r="BA206" s="147"/>
      <c r="BC206" s="146"/>
      <c r="BD206" s="146"/>
      <c r="BE206" s="146"/>
      <c r="BF206" s="144" t="s">
        <v>39</v>
      </c>
      <c r="BG206" s="144">
        <f>'PRINT TARIFF'!$O$438</f>
        <v>0</v>
      </c>
      <c r="BH206" s="144" t="s">
        <v>1220</v>
      </c>
      <c r="BI206" s="144">
        <f t="shared" si="79"/>
        <v>0</v>
      </c>
      <c r="BJ206" s="146"/>
      <c r="BK206" s="146" t="s">
        <v>2260</v>
      </c>
      <c r="BL206" s="146">
        <f t="shared" si="80"/>
        <v>46204</v>
      </c>
      <c r="BM206" s="146">
        <f t="shared" si="81"/>
        <v>46217</v>
      </c>
      <c r="BN206" s="146" t="s">
        <v>39</v>
      </c>
      <c r="BO206" s="144">
        <f>'PRINT TARIFF'!$T$438</f>
        <v>9</v>
      </c>
      <c r="BP206" s="146" t="s">
        <v>1220</v>
      </c>
      <c r="BQ206" s="144">
        <f t="shared" si="82"/>
        <v>9</v>
      </c>
      <c r="BR206" s="146"/>
      <c r="BS206" s="146" t="s">
        <v>2258</v>
      </c>
      <c r="BT206" s="146">
        <f t="shared" si="83"/>
        <v>46204</v>
      </c>
      <c r="BU206" s="146">
        <f t="shared" si="84"/>
        <v>46217</v>
      </c>
      <c r="BV206" s="146" t="s">
        <v>39</v>
      </c>
      <c r="BW206" s="155">
        <f>'PRINT TARIFF'!Q$438</f>
        <v>20</v>
      </c>
      <c r="BX206" s="144" t="s">
        <v>1220</v>
      </c>
      <c r="BY206" s="144">
        <f t="shared" si="70"/>
        <v>20</v>
      </c>
      <c r="BZ206" s="146"/>
      <c r="CA206" s="146"/>
      <c r="CB206" s="146">
        <f t="shared" si="71"/>
        <v>46204</v>
      </c>
      <c r="CC206" s="146">
        <f t="shared" si="72"/>
        <v>46217</v>
      </c>
      <c r="CD206" s="144" t="s">
        <v>39</v>
      </c>
      <c r="CE206" s="155">
        <f>'PRINT TARIFF'!P$438</f>
        <v>0</v>
      </c>
      <c r="CF206" s="144" t="s">
        <v>1220</v>
      </c>
      <c r="CG206" s="147">
        <f t="shared" si="64"/>
        <v>0</v>
      </c>
      <c r="CJ206" s="146">
        <f t="shared" si="65"/>
        <v>46204</v>
      </c>
      <c r="CK206" s="146">
        <f t="shared" si="66"/>
        <v>46217</v>
      </c>
      <c r="CR206" s="146"/>
      <c r="CS206" s="146"/>
      <c r="HB206" s="146" t="s">
        <v>39</v>
      </c>
      <c r="HC206" s="155">
        <f>'PRINT TARIFF'!S$438</f>
        <v>0</v>
      </c>
      <c r="HD206" s="144" t="s">
        <v>1220</v>
      </c>
      <c r="HE206" s="147">
        <f t="shared" si="73"/>
        <v>0</v>
      </c>
      <c r="HG206" s="146" t="s">
        <v>2041</v>
      </c>
      <c r="HH206" s="146">
        <f t="shared" si="74"/>
        <v>46204</v>
      </c>
      <c r="HI206" s="146">
        <f t="shared" si="75"/>
        <v>46217</v>
      </c>
      <c r="IR206" s="154"/>
      <c r="IS206" s="154"/>
      <c r="NI206" s="154" t="s">
        <v>39</v>
      </c>
      <c r="NJ206" s="156">
        <f>'PRINT TARIFF'!R$438</f>
        <v>0</v>
      </c>
      <c r="NK206" s="154" t="s">
        <v>1220</v>
      </c>
      <c r="NL206" s="156">
        <f t="shared" si="67"/>
        <v>0</v>
      </c>
      <c r="NO206" s="154">
        <f t="shared" si="68"/>
        <v>46204</v>
      </c>
      <c r="NP206" s="154">
        <f t="shared" si="69"/>
        <v>46217</v>
      </c>
    </row>
    <row r="207" spans="1:380" x14ac:dyDescent="0.2">
      <c r="A207" s="144">
        <v>439</v>
      </c>
      <c r="B207" s="144" t="s">
        <v>1403</v>
      </c>
      <c r="C207" s="144" t="s">
        <v>1218</v>
      </c>
      <c r="E207" s="144" t="s">
        <v>285</v>
      </c>
      <c r="F207" s="144" t="s">
        <v>285</v>
      </c>
      <c r="G207" s="144" t="s">
        <v>291</v>
      </c>
      <c r="J207" s="144" t="s">
        <v>1219</v>
      </c>
      <c r="K207" s="144" t="s">
        <v>237</v>
      </c>
      <c r="L207" s="144" t="s">
        <v>237</v>
      </c>
      <c r="M207" s="144" t="s">
        <v>237</v>
      </c>
      <c r="N207" s="144" t="s">
        <v>1219</v>
      </c>
      <c r="O207" s="145">
        <f>'PRINT TARIFF'!N$439</f>
        <v>32</v>
      </c>
      <c r="AF207" s="144" t="s">
        <v>39</v>
      </c>
      <c r="AG207" s="155">
        <f>'PRINT TARIFF'!I$439</f>
        <v>69</v>
      </c>
      <c r="AH207" s="144" t="s">
        <v>1220</v>
      </c>
      <c r="AI207" s="144">
        <v>0</v>
      </c>
      <c r="AJ207" s="144">
        <v>0</v>
      </c>
      <c r="AK207" s="155">
        <f>'PRINT TARIFF'!K$439</f>
        <v>69</v>
      </c>
      <c r="AL207" s="144">
        <v>0</v>
      </c>
      <c r="AM207" s="144">
        <v>0</v>
      </c>
      <c r="AN207" s="146">
        <f>'PRINT TARIFF'!AF241</f>
        <v>46204</v>
      </c>
      <c r="AO207" s="146">
        <f>'PRINT TARIFF'!AG241</f>
        <v>46217</v>
      </c>
      <c r="AP207" s="146" t="s">
        <v>39</v>
      </c>
      <c r="AQ207" s="155">
        <f>'PRINT TARIFF'!U$439</f>
        <v>10</v>
      </c>
      <c r="AR207" s="144" t="s">
        <v>2263</v>
      </c>
      <c r="AS207" s="155">
        <f t="shared" si="76"/>
        <v>10</v>
      </c>
      <c r="AT207" s="146"/>
      <c r="AU207" s="146" t="s">
        <v>2262</v>
      </c>
      <c r="AV207" s="146">
        <f t="shared" si="77"/>
        <v>46204</v>
      </c>
      <c r="AW207" s="146">
        <f t="shared" si="78"/>
        <v>46217</v>
      </c>
      <c r="AX207" s="146"/>
      <c r="AY207" s="156"/>
      <c r="BA207" s="147"/>
      <c r="BC207" s="146"/>
      <c r="BD207" s="146"/>
      <c r="BE207" s="146"/>
      <c r="BF207" s="144" t="s">
        <v>39</v>
      </c>
      <c r="BG207" s="144">
        <f>'PRINT TARIFF'!$O$439</f>
        <v>0</v>
      </c>
      <c r="BH207" s="144" t="s">
        <v>1220</v>
      </c>
      <c r="BI207" s="144">
        <f t="shared" si="79"/>
        <v>0</v>
      </c>
      <c r="BJ207" s="146"/>
      <c r="BK207" s="146" t="s">
        <v>2260</v>
      </c>
      <c r="BL207" s="146">
        <f t="shared" si="80"/>
        <v>46204</v>
      </c>
      <c r="BM207" s="146">
        <f t="shared" si="81"/>
        <v>46217</v>
      </c>
      <c r="BN207" s="146" t="s">
        <v>39</v>
      </c>
      <c r="BO207" s="144">
        <f>'PRINT TARIFF'!$T$439</f>
        <v>9</v>
      </c>
      <c r="BP207" s="146" t="s">
        <v>1220</v>
      </c>
      <c r="BQ207" s="144">
        <f t="shared" si="82"/>
        <v>9</v>
      </c>
      <c r="BR207" s="146"/>
      <c r="BS207" s="146" t="s">
        <v>2258</v>
      </c>
      <c r="BT207" s="146">
        <f t="shared" si="83"/>
        <v>46204</v>
      </c>
      <c r="BU207" s="146">
        <f t="shared" si="84"/>
        <v>46217</v>
      </c>
      <c r="BV207" s="146" t="s">
        <v>39</v>
      </c>
      <c r="BW207" s="155">
        <f>'PRINT TARIFF'!Q$439</f>
        <v>20</v>
      </c>
      <c r="BX207" s="144" t="s">
        <v>1220</v>
      </c>
      <c r="BY207" s="144">
        <f t="shared" si="70"/>
        <v>20</v>
      </c>
      <c r="BZ207" s="146"/>
      <c r="CA207" s="146"/>
      <c r="CB207" s="146">
        <f t="shared" si="71"/>
        <v>46204</v>
      </c>
      <c r="CC207" s="146">
        <f t="shared" si="72"/>
        <v>46217</v>
      </c>
      <c r="CD207" s="144" t="s">
        <v>39</v>
      </c>
      <c r="CE207" s="155">
        <f>'PRINT TARIFF'!P$439</f>
        <v>0</v>
      </c>
      <c r="CF207" s="144" t="s">
        <v>1220</v>
      </c>
      <c r="CG207" s="147">
        <f t="shared" si="64"/>
        <v>0</v>
      </c>
      <c r="CJ207" s="146">
        <f t="shared" si="65"/>
        <v>46204</v>
      </c>
      <c r="CK207" s="146">
        <f t="shared" si="66"/>
        <v>46217</v>
      </c>
      <c r="CR207" s="146"/>
      <c r="CS207" s="146"/>
      <c r="HB207" s="146" t="s">
        <v>39</v>
      </c>
      <c r="HC207" s="155">
        <f>'PRINT TARIFF'!S$439</f>
        <v>0</v>
      </c>
      <c r="HD207" s="144" t="s">
        <v>1220</v>
      </c>
      <c r="HE207" s="147">
        <f t="shared" si="73"/>
        <v>0</v>
      </c>
      <c r="HG207" s="146" t="s">
        <v>2041</v>
      </c>
      <c r="HH207" s="146">
        <f t="shared" si="74"/>
        <v>46204</v>
      </c>
      <c r="HI207" s="146">
        <f t="shared" si="75"/>
        <v>46217</v>
      </c>
      <c r="IR207" s="154"/>
      <c r="IS207" s="154"/>
      <c r="NI207" s="154" t="s">
        <v>39</v>
      </c>
      <c r="NJ207" s="156">
        <f>'PRINT TARIFF'!R$439</f>
        <v>0</v>
      </c>
      <c r="NK207" s="154" t="s">
        <v>1220</v>
      </c>
      <c r="NL207" s="156">
        <f t="shared" si="67"/>
        <v>0</v>
      </c>
      <c r="NO207" s="154">
        <f t="shared" si="68"/>
        <v>46204</v>
      </c>
      <c r="NP207" s="154">
        <f t="shared" si="69"/>
        <v>46217</v>
      </c>
    </row>
    <row r="208" spans="1:380" x14ac:dyDescent="0.2">
      <c r="A208" s="144">
        <v>440</v>
      </c>
      <c r="B208" s="144" t="s">
        <v>1403</v>
      </c>
      <c r="C208" s="144" t="s">
        <v>1218</v>
      </c>
      <c r="E208" s="144" t="s">
        <v>285</v>
      </c>
      <c r="F208" s="144" t="s">
        <v>285</v>
      </c>
      <c r="G208" s="144" t="s">
        <v>291</v>
      </c>
      <c r="J208" s="144" t="s">
        <v>1219</v>
      </c>
      <c r="K208" s="144" t="s">
        <v>238</v>
      </c>
      <c r="L208" s="144" t="s">
        <v>238</v>
      </c>
      <c r="M208" s="144" t="s">
        <v>238</v>
      </c>
      <c r="N208" s="144" t="s">
        <v>1219</v>
      </c>
      <c r="O208" s="145">
        <f>'PRINT TARIFF'!N$440</f>
        <v>35</v>
      </c>
      <c r="AF208" s="144" t="s">
        <v>39</v>
      </c>
      <c r="AG208" s="155">
        <f>'PRINT TARIFF'!I$440</f>
        <v>69</v>
      </c>
      <c r="AH208" s="144" t="s">
        <v>1220</v>
      </c>
      <c r="AI208" s="144">
        <v>0</v>
      </c>
      <c r="AJ208" s="144">
        <v>0</v>
      </c>
      <c r="AK208" s="155">
        <f>'PRINT TARIFF'!K$440</f>
        <v>69</v>
      </c>
      <c r="AL208" s="144">
        <v>0</v>
      </c>
      <c r="AM208" s="144">
        <v>0</v>
      </c>
      <c r="AN208" s="146">
        <f>'PRINT TARIFF'!AF242</f>
        <v>46204</v>
      </c>
      <c r="AO208" s="146">
        <f>'PRINT TARIFF'!AG242</f>
        <v>46217</v>
      </c>
      <c r="AP208" s="146" t="s">
        <v>39</v>
      </c>
      <c r="AQ208" s="155">
        <f>'PRINT TARIFF'!U$440</f>
        <v>10</v>
      </c>
      <c r="AR208" s="144" t="s">
        <v>2263</v>
      </c>
      <c r="AS208" s="155">
        <f t="shared" si="76"/>
        <v>10</v>
      </c>
      <c r="AT208" s="146"/>
      <c r="AU208" s="146" t="s">
        <v>2262</v>
      </c>
      <c r="AV208" s="146">
        <f t="shared" si="77"/>
        <v>46204</v>
      </c>
      <c r="AW208" s="146">
        <f t="shared" si="78"/>
        <v>46217</v>
      </c>
      <c r="AX208" s="146"/>
      <c r="AY208" s="156"/>
      <c r="BA208" s="147"/>
      <c r="BC208" s="146"/>
      <c r="BD208" s="146"/>
      <c r="BE208" s="146"/>
      <c r="BF208" s="144" t="s">
        <v>39</v>
      </c>
      <c r="BG208" s="144">
        <f>'PRINT TARIFF'!$O$440</f>
        <v>0</v>
      </c>
      <c r="BH208" s="144" t="s">
        <v>1220</v>
      </c>
      <c r="BI208" s="144">
        <f t="shared" si="79"/>
        <v>0</v>
      </c>
      <c r="BJ208" s="146"/>
      <c r="BK208" s="146" t="s">
        <v>2260</v>
      </c>
      <c r="BL208" s="146">
        <f t="shared" si="80"/>
        <v>46204</v>
      </c>
      <c r="BM208" s="146">
        <f t="shared" si="81"/>
        <v>46217</v>
      </c>
      <c r="BN208" s="146" t="s">
        <v>39</v>
      </c>
      <c r="BO208" s="144">
        <f>'PRINT TARIFF'!$T$440</f>
        <v>9</v>
      </c>
      <c r="BP208" s="146" t="s">
        <v>1220</v>
      </c>
      <c r="BQ208" s="144">
        <f t="shared" si="82"/>
        <v>9</v>
      </c>
      <c r="BR208" s="146"/>
      <c r="BS208" s="146" t="s">
        <v>2258</v>
      </c>
      <c r="BT208" s="146">
        <f t="shared" si="83"/>
        <v>46204</v>
      </c>
      <c r="BU208" s="146">
        <f t="shared" si="84"/>
        <v>46217</v>
      </c>
      <c r="BV208" s="146" t="s">
        <v>39</v>
      </c>
      <c r="BW208" s="155">
        <f>'PRINT TARIFF'!Q$440</f>
        <v>20</v>
      </c>
      <c r="BX208" s="144" t="s">
        <v>1220</v>
      </c>
      <c r="BY208" s="144">
        <f t="shared" si="70"/>
        <v>20</v>
      </c>
      <c r="BZ208" s="146"/>
      <c r="CA208" s="146"/>
      <c r="CB208" s="146">
        <f t="shared" si="71"/>
        <v>46204</v>
      </c>
      <c r="CC208" s="146">
        <f t="shared" si="72"/>
        <v>46217</v>
      </c>
      <c r="CD208" s="144" t="s">
        <v>39</v>
      </c>
      <c r="CE208" s="155">
        <f>'PRINT TARIFF'!P$440</f>
        <v>0</v>
      </c>
      <c r="CF208" s="144" t="s">
        <v>1220</v>
      </c>
      <c r="CG208" s="147">
        <f t="shared" si="64"/>
        <v>0</v>
      </c>
      <c r="CJ208" s="146">
        <f t="shared" si="65"/>
        <v>46204</v>
      </c>
      <c r="CK208" s="146">
        <f t="shared" si="66"/>
        <v>46217</v>
      </c>
      <c r="CR208" s="146"/>
      <c r="CS208" s="146"/>
      <c r="HB208" s="146" t="s">
        <v>39</v>
      </c>
      <c r="HC208" s="155">
        <f>'PRINT TARIFF'!S$440</f>
        <v>0</v>
      </c>
      <c r="HD208" s="144" t="s">
        <v>1220</v>
      </c>
      <c r="HE208" s="147">
        <f t="shared" si="73"/>
        <v>0</v>
      </c>
      <c r="HG208" s="146" t="s">
        <v>2041</v>
      </c>
      <c r="HH208" s="146">
        <f t="shared" si="74"/>
        <v>46204</v>
      </c>
      <c r="HI208" s="146">
        <f t="shared" si="75"/>
        <v>46217</v>
      </c>
      <c r="IR208" s="154"/>
      <c r="IS208" s="154"/>
      <c r="NI208" s="154" t="s">
        <v>39</v>
      </c>
      <c r="NJ208" s="156">
        <f>'PRINT TARIFF'!R$440</f>
        <v>0</v>
      </c>
      <c r="NK208" s="154" t="s">
        <v>1220</v>
      </c>
      <c r="NL208" s="156">
        <f t="shared" si="67"/>
        <v>0</v>
      </c>
      <c r="NO208" s="154">
        <f t="shared" si="68"/>
        <v>46204</v>
      </c>
      <c r="NP208" s="154">
        <f t="shared" si="69"/>
        <v>46217</v>
      </c>
    </row>
    <row r="209" spans="1:380" x14ac:dyDescent="0.2">
      <c r="A209" s="144">
        <v>441</v>
      </c>
      <c r="B209" s="144" t="s">
        <v>1403</v>
      </c>
      <c r="C209" s="144" t="s">
        <v>1218</v>
      </c>
      <c r="E209" s="144" t="s">
        <v>285</v>
      </c>
      <c r="F209" s="144" t="s">
        <v>285</v>
      </c>
      <c r="G209" s="144" t="s">
        <v>291</v>
      </c>
      <c r="J209" s="144" t="s">
        <v>1219</v>
      </c>
      <c r="K209" s="144" t="s">
        <v>239</v>
      </c>
      <c r="L209" s="144" t="s">
        <v>239</v>
      </c>
      <c r="M209" s="144" t="s">
        <v>239</v>
      </c>
      <c r="N209" s="144" t="s">
        <v>1219</v>
      </c>
      <c r="O209" s="145">
        <f>'PRINT TARIFF'!N$441</f>
        <v>37</v>
      </c>
      <c r="AF209" s="144" t="s">
        <v>39</v>
      </c>
      <c r="AG209" s="155">
        <f>'PRINT TARIFF'!I$441</f>
        <v>69</v>
      </c>
      <c r="AH209" s="144" t="s">
        <v>1220</v>
      </c>
      <c r="AI209" s="144">
        <v>0</v>
      </c>
      <c r="AJ209" s="144">
        <v>0</v>
      </c>
      <c r="AK209" s="155">
        <f>'PRINT TARIFF'!K$441</f>
        <v>69</v>
      </c>
      <c r="AL209" s="144">
        <v>0</v>
      </c>
      <c r="AM209" s="144">
        <v>0</v>
      </c>
      <c r="AN209" s="146">
        <f>'PRINT TARIFF'!AF243</f>
        <v>46204</v>
      </c>
      <c r="AO209" s="146">
        <f>'PRINT TARIFF'!AG243</f>
        <v>46217</v>
      </c>
      <c r="AP209" s="146" t="s">
        <v>39</v>
      </c>
      <c r="AQ209" s="155">
        <f>'PRINT TARIFF'!U$441</f>
        <v>10</v>
      </c>
      <c r="AR209" s="144" t="s">
        <v>2263</v>
      </c>
      <c r="AS209" s="155">
        <f t="shared" si="76"/>
        <v>10</v>
      </c>
      <c r="AT209" s="146"/>
      <c r="AU209" s="146" t="s">
        <v>2262</v>
      </c>
      <c r="AV209" s="146">
        <f t="shared" si="77"/>
        <v>46204</v>
      </c>
      <c r="AW209" s="146">
        <f t="shared" si="78"/>
        <v>46217</v>
      </c>
      <c r="AX209" s="146"/>
      <c r="AY209" s="156"/>
      <c r="BA209" s="147"/>
      <c r="BC209" s="146"/>
      <c r="BD209" s="146"/>
      <c r="BE209" s="146"/>
      <c r="BF209" s="144" t="s">
        <v>39</v>
      </c>
      <c r="BG209" s="144">
        <f>'PRINT TARIFF'!$O$441</f>
        <v>0</v>
      </c>
      <c r="BH209" s="144" t="s">
        <v>1220</v>
      </c>
      <c r="BI209" s="144">
        <f t="shared" si="79"/>
        <v>0</v>
      </c>
      <c r="BJ209" s="146"/>
      <c r="BK209" s="146" t="s">
        <v>2260</v>
      </c>
      <c r="BL209" s="146">
        <f t="shared" si="80"/>
        <v>46204</v>
      </c>
      <c r="BM209" s="146">
        <f t="shared" si="81"/>
        <v>46217</v>
      </c>
      <c r="BN209" s="146" t="s">
        <v>39</v>
      </c>
      <c r="BO209" s="144">
        <f>'PRINT TARIFF'!$T$441</f>
        <v>9</v>
      </c>
      <c r="BP209" s="146" t="s">
        <v>1220</v>
      </c>
      <c r="BQ209" s="144">
        <f t="shared" si="82"/>
        <v>9</v>
      </c>
      <c r="BR209" s="146"/>
      <c r="BS209" s="146" t="s">
        <v>2258</v>
      </c>
      <c r="BT209" s="146">
        <f t="shared" si="83"/>
        <v>46204</v>
      </c>
      <c r="BU209" s="146">
        <f t="shared" si="84"/>
        <v>46217</v>
      </c>
      <c r="BV209" s="146" t="s">
        <v>39</v>
      </c>
      <c r="BW209" s="155">
        <f>'PRINT TARIFF'!Q$441</f>
        <v>20</v>
      </c>
      <c r="BX209" s="144" t="s">
        <v>1220</v>
      </c>
      <c r="BY209" s="144">
        <f t="shared" si="70"/>
        <v>20</v>
      </c>
      <c r="BZ209" s="146"/>
      <c r="CA209" s="146"/>
      <c r="CB209" s="146">
        <f t="shared" si="71"/>
        <v>46204</v>
      </c>
      <c r="CC209" s="146">
        <f t="shared" si="72"/>
        <v>46217</v>
      </c>
      <c r="CD209" s="144" t="s">
        <v>39</v>
      </c>
      <c r="CE209" s="155">
        <f>'PRINT TARIFF'!P$441</f>
        <v>0</v>
      </c>
      <c r="CF209" s="144" t="s">
        <v>1220</v>
      </c>
      <c r="CG209" s="147">
        <f t="shared" si="64"/>
        <v>0</v>
      </c>
      <c r="CJ209" s="146">
        <f t="shared" si="65"/>
        <v>46204</v>
      </c>
      <c r="CK209" s="146">
        <f t="shared" si="66"/>
        <v>46217</v>
      </c>
      <c r="CR209" s="146"/>
      <c r="CS209" s="146"/>
      <c r="HB209" s="146" t="s">
        <v>39</v>
      </c>
      <c r="HC209" s="155">
        <f>'PRINT TARIFF'!S$441</f>
        <v>0</v>
      </c>
      <c r="HD209" s="144" t="s">
        <v>1220</v>
      </c>
      <c r="HE209" s="147">
        <f t="shared" si="73"/>
        <v>0</v>
      </c>
      <c r="HG209" s="146" t="s">
        <v>2041</v>
      </c>
      <c r="HH209" s="146">
        <f t="shared" si="74"/>
        <v>46204</v>
      </c>
      <c r="HI209" s="146">
        <f t="shared" si="75"/>
        <v>46217</v>
      </c>
      <c r="IR209" s="154"/>
      <c r="IS209" s="154"/>
      <c r="NI209" s="154" t="s">
        <v>39</v>
      </c>
      <c r="NJ209" s="156">
        <f>'PRINT TARIFF'!R$441</f>
        <v>0</v>
      </c>
      <c r="NK209" s="154" t="s">
        <v>1220</v>
      </c>
      <c r="NL209" s="156">
        <f t="shared" si="67"/>
        <v>0</v>
      </c>
      <c r="NO209" s="154">
        <f t="shared" si="68"/>
        <v>46204</v>
      </c>
      <c r="NP209" s="154">
        <f t="shared" si="69"/>
        <v>46217</v>
      </c>
    </row>
    <row r="210" spans="1:380" x14ac:dyDescent="0.2">
      <c r="A210" s="144">
        <v>502</v>
      </c>
      <c r="B210" s="144" t="s">
        <v>1403</v>
      </c>
      <c r="C210" s="144" t="s">
        <v>1221</v>
      </c>
      <c r="E210" s="144" t="s">
        <v>291</v>
      </c>
      <c r="F210" s="144" t="s">
        <v>291</v>
      </c>
      <c r="J210" s="144" t="s">
        <v>1219</v>
      </c>
      <c r="K210" s="144" t="s">
        <v>235</v>
      </c>
      <c r="L210" s="144" t="s">
        <v>235</v>
      </c>
      <c r="M210" s="144" t="s">
        <v>235</v>
      </c>
      <c r="N210" s="144" t="s">
        <v>1219</v>
      </c>
      <c r="O210" s="145">
        <f>'PRINT TARIFF'!N$502</f>
        <v>19</v>
      </c>
      <c r="AF210" s="144" t="s">
        <v>39</v>
      </c>
      <c r="AG210" s="155">
        <f>'PRINT TARIFF'!I$502</f>
        <v>20</v>
      </c>
      <c r="AH210" s="144" t="s">
        <v>1220</v>
      </c>
      <c r="AI210" s="144">
        <v>0</v>
      </c>
      <c r="AJ210" s="144">
        <v>0</v>
      </c>
      <c r="AK210" s="155">
        <f>'PRINT TARIFF'!K$502</f>
        <v>20</v>
      </c>
      <c r="AL210" s="144">
        <v>0</v>
      </c>
      <c r="AM210" s="144">
        <v>0</v>
      </c>
      <c r="AN210" s="146">
        <f>'PRINT TARIFF'!AF244</f>
        <v>46204</v>
      </c>
      <c r="AO210" s="146">
        <f>'PRINT TARIFF'!AG244</f>
        <v>46217</v>
      </c>
      <c r="AP210" s="146" t="s">
        <v>39</v>
      </c>
      <c r="AQ210" s="155">
        <f>'PRINT TARIFF'!U$502</f>
        <v>0</v>
      </c>
      <c r="AR210" s="144" t="s">
        <v>2263</v>
      </c>
      <c r="AS210" s="155">
        <f t="shared" si="76"/>
        <v>0</v>
      </c>
      <c r="AT210" s="146"/>
      <c r="AU210" s="146" t="s">
        <v>2262</v>
      </c>
      <c r="AV210" s="146">
        <f t="shared" si="77"/>
        <v>46204</v>
      </c>
      <c r="AW210" s="146">
        <f t="shared" si="78"/>
        <v>46217</v>
      </c>
      <c r="AX210" s="146"/>
      <c r="AY210" s="156"/>
      <c r="BA210" s="147"/>
      <c r="BC210" s="146"/>
      <c r="BD210" s="146"/>
      <c r="BE210" s="146"/>
      <c r="BF210" s="144" t="s">
        <v>39</v>
      </c>
      <c r="BG210" s="144">
        <f>'PRINT TARIFF'!$O$502</f>
        <v>0</v>
      </c>
      <c r="BH210" s="144" t="s">
        <v>1220</v>
      </c>
      <c r="BI210" s="144">
        <f t="shared" si="79"/>
        <v>0</v>
      </c>
      <c r="BJ210" s="146"/>
      <c r="BK210" s="146" t="s">
        <v>2260</v>
      </c>
      <c r="BL210" s="146">
        <f t="shared" si="80"/>
        <v>46204</v>
      </c>
      <c r="BM210" s="146">
        <f t="shared" si="81"/>
        <v>46217</v>
      </c>
      <c r="BN210" s="146" t="s">
        <v>39</v>
      </c>
      <c r="BO210" s="144">
        <f>'PRINT TARIFF'!$T$502</f>
        <v>7</v>
      </c>
      <c r="BP210" s="146" t="s">
        <v>1220</v>
      </c>
      <c r="BQ210" s="144">
        <f t="shared" si="82"/>
        <v>7</v>
      </c>
      <c r="BR210" s="146"/>
      <c r="BS210" s="146" t="s">
        <v>2258</v>
      </c>
      <c r="BT210" s="146">
        <f t="shared" si="83"/>
        <v>46204</v>
      </c>
      <c r="BU210" s="146">
        <f t="shared" si="84"/>
        <v>46217</v>
      </c>
      <c r="BV210" s="146" t="s">
        <v>39</v>
      </c>
      <c r="BW210" s="155">
        <f>'PRINT TARIFF'!Q$502</f>
        <v>20</v>
      </c>
      <c r="BX210" s="144" t="s">
        <v>1220</v>
      </c>
      <c r="BY210" s="144">
        <f t="shared" si="70"/>
        <v>20</v>
      </c>
      <c r="BZ210" s="146"/>
      <c r="CA210" s="146"/>
      <c r="CB210" s="146">
        <f t="shared" si="71"/>
        <v>46204</v>
      </c>
      <c r="CC210" s="146">
        <f t="shared" si="72"/>
        <v>46217</v>
      </c>
      <c r="CD210" s="144" t="s">
        <v>39</v>
      </c>
      <c r="CE210" s="155">
        <f>'PRINT TARIFF'!P$502</f>
        <v>0</v>
      </c>
      <c r="CF210" s="144" t="s">
        <v>1220</v>
      </c>
      <c r="CG210" s="147">
        <f t="shared" si="64"/>
        <v>0</v>
      </c>
      <c r="CJ210" s="146">
        <f t="shared" si="65"/>
        <v>46204</v>
      </c>
      <c r="CK210" s="146">
        <f t="shared" si="66"/>
        <v>46217</v>
      </c>
      <c r="CR210" s="146"/>
      <c r="CS210" s="146"/>
      <c r="HB210" s="146" t="s">
        <v>39</v>
      </c>
      <c r="HC210" s="155">
        <f>'PRINT TARIFF'!S$502</f>
        <v>0</v>
      </c>
      <c r="HD210" s="144" t="s">
        <v>1220</v>
      </c>
      <c r="HE210" s="147">
        <f t="shared" si="73"/>
        <v>0</v>
      </c>
      <c r="HG210" s="146" t="s">
        <v>2041</v>
      </c>
      <c r="HH210" s="146">
        <f t="shared" si="74"/>
        <v>46204</v>
      </c>
      <c r="HI210" s="146">
        <f t="shared" si="75"/>
        <v>46217</v>
      </c>
      <c r="IR210" s="154"/>
      <c r="IS210" s="154"/>
      <c r="NI210" s="154" t="s">
        <v>39</v>
      </c>
      <c r="NJ210" s="156">
        <f>'PRINT TARIFF'!R$502</f>
        <v>0</v>
      </c>
      <c r="NK210" s="154" t="s">
        <v>1220</v>
      </c>
      <c r="NL210" s="156">
        <f t="shared" si="67"/>
        <v>0</v>
      </c>
      <c r="NO210" s="154">
        <f t="shared" si="68"/>
        <v>46204</v>
      </c>
      <c r="NP210" s="154">
        <f t="shared" si="69"/>
        <v>46217</v>
      </c>
    </row>
    <row r="211" spans="1:380" x14ac:dyDescent="0.2">
      <c r="A211" s="144">
        <v>503</v>
      </c>
      <c r="B211" s="144" t="s">
        <v>1403</v>
      </c>
      <c r="C211" s="144" t="s">
        <v>1221</v>
      </c>
      <c r="E211" s="144" t="s">
        <v>291</v>
      </c>
      <c r="F211" s="144" t="s">
        <v>291</v>
      </c>
      <c r="J211" s="144" t="s">
        <v>1219</v>
      </c>
      <c r="K211" s="144" t="s">
        <v>236</v>
      </c>
      <c r="L211" s="144" t="s">
        <v>236</v>
      </c>
      <c r="M211" s="144" t="s">
        <v>236</v>
      </c>
      <c r="N211" s="144" t="s">
        <v>1219</v>
      </c>
      <c r="O211" s="145">
        <f>'PRINT TARIFF'!N$503</f>
        <v>9</v>
      </c>
      <c r="AF211" s="144" t="s">
        <v>39</v>
      </c>
      <c r="AG211" s="155">
        <f>'PRINT TARIFF'!I$503</f>
        <v>20</v>
      </c>
      <c r="AH211" s="144" t="s">
        <v>1220</v>
      </c>
      <c r="AI211" s="144">
        <v>0</v>
      </c>
      <c r="AJ211" s="144">
        <v>0</v>
      </c>
      <c r="AK211" s="155">
        <f>'PRINT TARIFF'!K$503</f>
        <v>20</v>
      </c>
      <c r="AL211" s="144">
        <v>0</v>
      </c>
      <c r="AM211" s="144">
        <v>0</v>
      </c>
      <c r="AN211" s="146">
        <f>'PRINT TARIFF'!AF245</f>
        <v>46204</v>
      </c>
      <c r="AO211" s="146">
        <f>'PRINT TARIFF'!AG245</f>
        <v>46217</v>
      </c>
      <c r="AP211" s="146" t="s">
        <v>39</v>
      </c>
      <c r="AQ211" s="155">
        <f>'PRINT TARIFF'!U$503</f>
        <v>0</v>
      </c>
      <c r="AR211" s="144" t="s">
        <v>2263</v>
      </c>
      <c r="AS211" s="155">
        <f t="shared" si="76"/>
        <v>0</v>
      </c>
      <c r="AT211" s="146"/>
      <c r="AU211" s="146" t="s">
        <v>2262</v>
      </c>
      <c r="AV211" s="146">
        <f t="shared" si="77"/>
        <v>46204</v>
      </c>
      <c r="AW211" s="146">
        <f t="shared" si="78"/>
        <v>46217</v>
      </c>
      <c r="AX211" s="146"/>
      <c r="AY211" s="156"/>
      <c r="BA211" s="147"/>
      <c r="BC211" s="146"/>
      <c r="BD211" s="146"/>
      <c r="BE211" s="146"/>
      <c r="BF211" s="144" t="s">
        <v>39</v>
      </c>
      <c r="BG211" s="144">
        <f>'PRINT TARIFF'!$O$503</f>
        <v>0</v>
      </c>
      <c r="BH211" s="144" t="s">
        <v>1220</v>
      </c>
      <c r="BI211" s="144">
        <f t="shared" si="79"/>
        <v>0</v>
      </c>
      <c r="BJ211" s="146"/>
      <c r="BK211" s="146" t="s">
        <v>2260</v>
      </c>
      <c r="BL211" s="146">
        <f t="shared" si="80"/>
        <v>46204</v>
      </c>
      <c r="BM211" s="146">
        <f t="shared" si="81"/>
        <v>46217</v>
      </c>
      <c r="BN211" s="146" t="s">
        <v>39</v>
      </c>
      <c r="BO211" s="144">
        <f>'PRINT TARIFF'!$T$503</f>
        <v>7</v>
      </c>
      <c r="BP211" s="146" t="s">
        <v>1220</v>
      </c>
      <c r="BQ211" s="144">
        <f t="shared" si="82"/>
        <v>7</v>
      </c>
      <c r="BR211" s="146"/>
      <c r="BS211" s="146" t="s">
        <v>2258</v>
      </c>
      <c r="BT211" s="146">
        <f t="shared" si="83"/>
        <v>46204</v>
      </c>
      <c r="BU211" s="146">
        <f t="shared" si="84"/>
        <v>46217</v>
      </c>
      <c r="BV211" s="146" t="s">
        <v>39</v>
      </c>
      <c r="BW211" s="155">
        <f>'PRINT TARIFF'!Q$503</f>
        <v>20</v>
      </c>
      <c r="BX211" s="144" t="s">
        <v>1220</v>
      </c>
      <c r="BY211" s="144">
        <f t="shared" si="70"/>
        <v>20</v>
      </c>
      <c r="BZ211" s="146"/>
      <c r="CA211" s="146"/>
      <c r="CB211" s="146">
        <f t="shared" si="71"/>
        <v>46204</v>
      </c>
      <c r="CC211" s="146">
        <f t="shared" si="72"/>
        <v>46217</v>
      </c>
      <c r="CD211" s="144" t="s">
        <v>39</v>
      </c>
      <c r="CE211" s="155">
        <f>'PRINT TARIFF'!P$503</f>
        <v>0</v>
      </c>
      <c r="CF211" s="144" t="s">
        <v>1220</v>
      </c>
      <c r="CG211" s="147">
        <f t="shared" si="64"/>
        <v>0</v>
      </c>
      <c r="CJ211" s="146">
        <f t="shared" si="65"/>
        <v>46204</v>
      </c>
      <c r="CK211" s="146">
        <f t="shared" si="66"/>
        <v>46217</v>
      </c>
      <c r="CR211" s="146"/>
      <c r="CS211" s="146"/>
      <c r="HB211" s="146" t="s">
        <v>39</v>
      </c>
      <c r="HC211" s="155">
        <f>'PRINT TARIFF'!S$503</f>
        <v>0</v>
      </c>
      <c r="HD211" s="144" t="s">
        <v>1220</v>
      </c>
      <c r="HE211" s="147">
        <f t="shared" si="73"/>
        <v>0</v>
      </c>
      <c r="HG211" s="146" t="s">
        <v>2041</v>
      </c>
      <c r="HH211" s="146">
        <f t="shared" si="74"/>
        <v>46204</v>
      </c>
      <c r="HI211" s="146">
        <f t="shared" si="75"/>
        <v>46217</v>
      </c>
      <c r="IR211" s="154"/>
      <c r="IS211" s="154"/>
      <c r="NI211" s="154" t="s">
        <v>39</v>
      </c>
      <c r="NJ211" s="156">
        <f>'PRINT TARIFF'!R$503</f>
        <v>0</v>
      </c>
      <c r="NK211" s="154" t="s">
        <v>1220</v>
      </c>
      <c r="NL211" s="156">
        <f t="shared" si="67"/>
        <v>0</v>
      </c>
      <c r="NO211" s="154">
        <f t="shared" si="68"/>
        <v>46204</v>
      </c>
      <c r="NP211" s="154">
        <f t="shared" si="69"/>
        <v>46217</v>
      </c>
    </row>
    <row r="212" spans="1:380" x14ac:dyDescent="0.2">
      <c r="A212" s="144">
        <v>504</v>
      </c>
      <c r="B212" s="144" t="s">
        <v>1403</v>
      </c>
      <c r="C212" s="144" t="s">
        <v>1221</v>
      </c>
      <c r="E212" s="144" t="s">
        <v>291</v>
      </c>
      <c r="F212" s="144" t="s">
        <v>291</v>
      </c>
      <c r="J212" s="144" t="s">
        <v>1219</v>
      </c>
      <c r="K212" s="144" t="s">
        <v>237</v>
      </c>
      <c r="L212" s="144" t="s">
        <v>237</v>
      </c>
      <c r="M212" s="144" t="s">
        <v>237</v>
      </c>
      <c r="N212" s="144" t="s">
        <v>1219</v>
      </c>
      <c r="O212" s="145">
        <f>'PRINT TARIFF'!N$504</f>
        <v>7</v>
      </c>
      <c r="AF212" s="144" t="s">
        <v>39</v>
      </c>
      <c r="AG212" s="155">
        <f>'PRINT TARIFF'!I$504</f>
        <v>20</v>
      </c>
      <c r="AH212" s="144" t="s">
        <v>1220</v>
      </c>
      <c r="AI212" s="144">
        <v>0</v>
      </c>
      <c r="AJ212" s="144">
        <v>0</v>
      </c>
      <c r="AK212" s="155">
        <f>'PRINT TARIFF'!K$504</f>
        <v>20</v>
      </c>
      <c r="AL212" s="144">
        <v>0</v>
      </c>
      <c r="AM212" s="144">
        <v>0</v>
      </c>
      <c r="AN212" s="146">
        <f>'PRINT TARIFF'!AF246</f>
        <v>46204</v>
      </c>
      <c r="AO212" s="146">
        <f>'PRINT TARIFF'!AG246</f>
        <v>46217</v>
      </c>
      <c r="AP212" s="146" t="s">
        <v>39</v>
      </c>
      <c r="AQ212" s="155">
        <f>'PRINT TARIFF'!U$504</f>
        <v>0</v>
      </c>
      <c r="AR212" s="144" t="s">
        <v>2263</v>
      </c>
      <c r="AS212" s="155">
        <f t="shared" si="76"/>
        <v>0</v>
      </c>
      <c r="AT212" s="146"/>
      <c r="AU212" s="146" t="s">
        <v>2262</v>
      </c>
      <c r="AV212" s="146">
        <f t="shared" si="77"/>
        <v>46204</v>
      </c>
      <c r="AW212" s="146">
        <f t="shared" si="78"/>
        <v>46217</v>
      </c>
      <c r="AX212" s="146"/>
      <c r="AY212" s="156"/>
      <c r="BA212" s="147"/>
      <c r="BC212" s="146"/>
      <c r="BD212" s="146"/>
      <c r="BE212" s="146"/>
      <c r="BF212" s="144" t="s">
        <v>39</v>
      </c>
      <c r="BG212" s="144">
        <f>'PRINT TARIFF'!$O$504</f>
        <v>0</v>
      </c>
      <c r="BH212" s="144" t="s">
        <v>1220</v>
      </c>
      <c r="BI212" s="144">
        <f t="shared" si="79"/>
        <v>0</v>
      </c>
      <c r="BJ212" s="146"/>
      <c r="BK212" s="146" t="s">
        <v>2260</v>
      </c>
      <c r="BL212" s="146">
        <f t="shared" si="80"/>
        <v>46204</v>
      </c>
      <c r="BM212" s="146">
        <f t="shared" si="81"/>
        <v>46217</v>
      </c>
      <c r="BN212" s="146" t="s">
        <v>39</v>
      </c>
      <c r="BO212" s="144">
        <f>'PRINT TARIFF'!$T$504</f>
        <v>7</v>
      </c>
      <c r="BP212" s="146" t="s">
        <v>1220</v>
      </c>
      <c r="BQ212" s="144">
        <f t="shared" si="82"/>
        <v>7</v>
      </c>
      <c r="BR212" s="146"/>
      <c r="BS212" s="146" t="s">
        <v>2258</v>
      </c>
      <c r="BT212" s="146">
        <f t="shared" si="83"/>
        <v>46204</v>
      </c>
      <c r="BU212" s="146">
        <f t="shared" si="84"/>
        <v>46217</v>
      </c>
      <c r="BV212" s="146" t="s">
        <v>39</v>
      </c>
      <c r="BW212" s="155">
        <f>'PRINT TARIFF'!Q$504</f>
        <v>20</v>
      </c>
      <c r="BX212" s="144" t="s">
        <v>1220</v>
      </c>
      <c r="BY212" s="144">
        <f t="shared" si="70"/>
        <v>20</v>
      </c>
      <c r="BZ212" s="146"/>
      <c r="CA212" s="146"/>
      <c r="CB212" s="146">
        <f t="shared" si="71"/>
        <v>46204</v>
      </c>
      <c r="CC212" s="146">
        <f t="shared" si="72"/>
        <v>46217</v>
      </c>
      <c r="CD212" s="144" t="s">
        <v>39</v>
      </c>
      <c r="CE212" s="155">
        <f>'PRINT TARIFF'!P$504</f>
        <v>0</v>
      </c>
      <c r="CF212" s="144" t="s">
        <v>1220</v>
      </c>
      <c r="CG212" s="147">
        <f t="shared" si="64"/>
        <v>0</v>
      </c>
      <c r="CJ212" s="146">
        <f t="shared" si="65"/>
        <v>46204</v>
      </c>
      <c r="CK212" s="146">
        <f t="shared" si="66"/>
        <v>46217</v>
      </c>
      <c r="CR212" s="146"/>
      <c r="CS212" s="146"/>
      <c r="HB212" s="146" t="s">
        <v>39</v>
      </c>
      <c r="HC212" s="155">
        <f>'PRINT TARIFF'!S$504</f>
        <v>0</v>
      </c>
      <c r="HD212" s="144" t="s">
        <v>1220</v>
      </c>
      <c r="HE212" s="147">
        <f t="shared" si="73"/>
        <v>0</v>
      </c>
      <c r="HG212" s="146" t="s">
        <v>2041</v>
      </c>
      <c r="HH212" s="146">
        <f t="shared" si="74"/>
        <v>46204</v>
      </c>
      <c r="HI212" s="146">
        <f t="shared" si="75"/>
        <v>46217</v>
      </c>
      <c r="IR212" s="154"/>
      <c r="IS212" s="154"/>
      <c r="NI212" s="154" t="s">
        <v>39</v>
      </c>
      <c r="NJ212" s="156">
        <f>'PRINT TARIFF'!R$504</f>
        <v>0</v>
      </c>
      <c r="NK212" s="154" t="s">
        <v>1220</v>
      </c>
      <c r="NL212" s="156">
        <f t="shared" si="67"/>
        <v>0</v>
      </c>
      <c r="NO212" s="154">
        <f t="shared" si="68"/>
        <v>46204</v>
      </c>
      <c r="NP212" s="154">
        <f t="shared" si="69"/>
        <v>46217</v>
      </c>
    </row>
    <row r="213" spans="1:380" x14ac:dyDescent="0.2">
      <c r="A213" s="144">
        <v>505</v>
      </c>
      <c r="B213" s="144" t="s">
        <v>1403</v>
      </c>
      <c r="C213" s="144" t="s">
        <v>1221</v>
      </c>
      <c r="E213" s="144" t="s">
        <v>291</v>
      </c>
      <c r="F213" s="144" t="s">
        <v>291</v>
      </c>
      <c r="J213" s="144" t="s">
        <v>1219</v>
      </c>
      <c r="K213" s="144" t="s">
        <v>238</v>
      </c>
      <c r="L213" s="144" t="s">
        <v>238</v>
      </c>
      <c r="M213" s="144" t="s">
        <v>238</v>
      </c>
      <c r="N213" s="144" t="s">
        <v>1219</v>
      </c>
      <c r="O213" s="145">
        <f>'PRINT TARIFF'!N$505</f>
        <v>10</v>
      </c>
      <c r="AF213" s="144" t="s">
        <v>39</v>
      </c>
      <c r="AG213" s="155">
        <f>'PRINT TARIFF'!I$505</f>
        <v>20</v>
      </c>
      <c r="AH213" s="144" t="s">
        <v>1220</v>
      </c>
      <c r="AI213" s="144">
        <v>0</v>
      </c>
      <c r="AJ213" s="144">
        <v>0</v>
      </c>
      <c r="AK213" s="155">
        <f>'PRINT TARIFF'!K$505</f>
        <v>20</v>
      </c>
      <c r="AL213" s="144">
        <v>0</v>
      </c>
      <c r="AM213" s="144">
        <v>0</v>
      </c>
      <c r="AN213" s="146">
        <f>'PRINT TARIFF'!AF247</f>
        <v>46204</v>
      </c>
      <c r="AO213" s="146">
        <f>'PRINT TARIFF'!AG247</f>
        <v>46217</v>
      </c>
      <c r="AP213" s="146" t="s">
        <v>39</v>
      </c>
      <c r="AQ213" s="155">
        <f>'PRINT TARIFF'!U$505</f>
        <v>0</v>
      </c>
      <c r="AR213" s="144" t="s">
        <v>2263</v>
      </c>
      <c r="AS213" s="155">
        <f t="shared" si="76"/>
        <v>0</v>
      </c>
      <c r="AT213" s="146"/>
      <c r="AU213" s="146" t="s">
        <v>2262</v>
      </c>
      <c r="AV213" s="146">
        <f t="shared" si="77"/>
        <v>46204</v>
      </c>
      <c r="AW213" s="146">
        <f t="shared" si="78"/>
        <v>46217</v>
      </c>
      <c r="AX213" s="146"/>
      <c r="AY213" s="156"/>
      <c r="BA213" s="147"/>
      <c r="BC213" s="146"/>
      <c r="BD213" s="146"/>
      <c r="BE213" s="146"/>
      <c r="BF213" s="144" t="s">
        <v>39</v>
      </c>
      <c r="BG213" s="144">
        <f>'PRINT TARIFF'!$O$505</f>
        <v>0</v>
      </c>
      <c r="BH213" s="144" t="s">
        <v>1220</v>
      </c>
      <c r="BI213" s="144">
        <f t="shared" si="79"/>
        <v>0</v>
      </c>
      <c r="BJ213" s="146"/>
      <c r="BK213" s="146" t="s">
        <v>2260</v>
      </c>
      <c r="BL213" s="146">
        <f t="shared" si="80"/>
        <v>46204</v>
      </c>
      <c r="BM213" s="146">
        <f t="shared" si="81"/>
        <v>46217</v>
      </c>
      <c r="BN213" s="146" t="s">
        <v>39</v>
      </c>
      <c r="BO213" s="144">
        <f>'PRINT TARIFF'!$T$505</f>
        <v>7</v>
      </c>
      <c r="BP213" s="146" t="s">
        <v>1220</v>
      </c>
      <c r="BQ213" s="144">
        <f t="shared" si="82"/>
        <v>7</v>
      </c>
      <c r="BR213" s="146"/>
      <c r="BS213" s="146" t="s">
        <v>2258</v>
      </c>
      <c r="BT213" s="146">
        <f t="shared" si="83"/>
        <v>46204</v>
      </c>
      <c r="BU213" s="146">
        <f t="shared" si="84"/>
        <v>46217</v>
      </c>
      <c r="BV213" s="146" t="s">
        <v>39</v>
      </c>
      <c r="BW213" s="155">
        <f>'PRINT TARIFF'!Q$505</f>
        <v>20</v>
      </c>
      <c r="BX213" s="144" t="s">
        <v>1220</v>
      </c>
      <c r="BY213" s="144">
        <f t="shared" si="70"/>
        <v>20</v>
      </c>
      <c r="BZ213" s="146"/>
      <c r="CA213" s="146"/>
      <c r="CB213" s="146">
        <f t="shared" si="71"/>
        <v>46204</v>
      </c>
      <c r="CC213" s="146">
        <f t="shared" si="72"/>
        <v>46217</v>
      </c>
      <c r="CD213" s="144" t="s">
        <v>39</v>
      </c>
      <c r="CE213" s="155">
        <f>'PRINT TARIFF'!P$505</f>
        <v>0</v>
      </c>
      <c r="CF213" s="144" t="s">
        <v>1220</v>
      </c>
      <c r="CG213" s="147">
        <f t="shared" si="64"/>
        <v>0</v>
      </c>
      <c r="CJ213" s="146">
        <f t="shared" si="65"/>
        <v>46204</v>
      </c>
      <c r="CK213" s="146">
        <f t="shared" si="66"/>
        <v>46217</v>
      </c>
      <c r="CR213" s="146"/>
      <c r="CS213" s="146"/>
      <c r="HB213" s="146" t="s">
        <v>39</v>
      </c>
      <c r="HC213" s="155">
        <f>'PRINT TARIFF'!S$505</f>
        <v>0</v>
      </c>
      <c r="HD213" s="144" t="s">
        <v>1220</v>
      </c>
      <c r="HE213" s="147">
        <f t="shared" si="73"/>
        <v>0</v>
      </c>
      <c r="HG213" s="146" t="s">
        <v>2041</v>
      </c>
      <c r="HH213" s="146">
        <f t="shared" si="74"/>
        <v>46204</v>
      </c>
      <c r="HI213" s="146">
        <f t="shared" si="75"/>
        <v>46217</v>
      </c>
      <c r="IR213" s="154"/>
      <c r="IS213" s="154"/>
      <c r="NI213" s="154" t="s">
        <v>39</v>
      </c>
      <c r="NJ213" s="156">
        <f>'PRINT TARIFF'!R$505</f>
        <v>0</v>
      </c>
      <c r="NK213" s="154" t="s">
        <v>1220</v>
      </c>
      <c r="NL213" s="156">
        <f t="shared" si="67"/>
        <v>0</v>
      </c>
      <c r="NO213" s="154">
        <f t="shared" si="68"/>
        <v>46204</v>
      </c>
      <c r="NP213" s="154">
        <f t="shared" si="69"/>
        <v>46217</v>
      </c>
    </row>
    <row r="214" spans="1:380" x14ac:dyDescent="0.2">
      <c r="A214" s="144">
        <v>506</v>
      </c>
      <c r="B214" s="144" t="s">
        <v>1403</v>
      </c>
      <c r="C214" s="144" t="s">
        <v>1221</v>
      </c>
      <c r="E214" s="144" t="s">
        <v>291</v>
      </c>
      <c r="F214" s="144" t="s">
        <v>291</v>
      </c>
      <c r="J214" s="144" t="s">
        <v>1219</v>
      </c>
      <c r="K214" s="144" t="s">
        <v>239</v>
      </c>
      <c r="L214" s="144" t="s">
        <v>239</v>
      </c>
      <c r="M214" s="144" t="s">
        <v>239</v>
      </c>
      <c r="N214" s="144" t="s">
        <v>1219</v>
      </c>
      <c r="O214" s="145">
        <f>'PRINT TARIFF'!N$506</f>
        <v>12</v>
      </c>
      <c r="AF214" s="144" t="s">
        <v>39</v>
      </c>
      <c r="AG214" s="155">
        <f>'PRINT TARIFF'!I$506</f>
        <v>20</v>
      </c>
      <c r="AH214" s="144" t="s">
        <v>1220</v>
      </c>
      <c r="AI214" s="144">
        <v>0</v>
      </c>
      <c r="AJ214" s="144">
        <v>0</v>
      </c>
      <c r="AK214" s="155">
        <f>'PRINT TARIFF'!K$506</f>
        <v>20</v>
      </c>
      <c r="AL214" s="144">
        <v>0</v>
      </c>
      <c r="AM214" s="144">
        <v>0</v>
      </c>
      <c r="AN214" s="146">
        <f>'PRINT TARIFF'!AF248</f>
        <v>46204</v>
      </c>
      <c r="AO214" s="146">
        <f>'PRINT TARIFF'!AG248</f>
        <v>46217</v>
      </c>
      <c r="AP214" s="146" t="s">
        <v>39</v>
      </c>
      <c r="AQ214" s="155">
        <f>'PRINT TARIFF'!U$506</f>
        <v>0</v>
      </c>
      <c r="AR214" s="144" t="s">
        <v>2263</v>
      </c>
      <c r="AS214" s="155">
        <f t="shared" si="76"/>
        <v>0</v>
      </c>
      <c r="AT214" s="146"/>
      <c r="AU214" s="146" t="s">
        <v>2262</v>
      </c>
      <c r="AV214" s="146">
        <f t="shared" si="77"/>
        <v>46204</v>
      </c>
      <c r="AW214" s="146">
        <f t="shared" si="78"/>
        <v>46217</v>
      </c>
      <c r="AX214" s="146"/>
      <c r="AY214" s="156"/>
      <c r="BA214" s="147"/>
      <c r="BC214" s="146"/>
      <c r="BD214" s="146"/>
      <c r="BE214" s="146"/>
      <c r="BF214" s="144" t="s">
        <v>39</v>
      </c>
      <c r="BG214" s="144">
        <f>'PRINT TARIFF'!$O$506</f>
        <v>0</v>
      </c>
      <c r="BH214" s="144" t="s">
        <v>1220</v>
      </c>
      <c r="BI214" s="144">
        <f t="shared" si="79"/>
        <v>0</v>
      </c>
      <c r="BJ214" s="146"/>
      <c r="BK214" s="146" t="s">
        <v>2260</v>
      </c>
      <c r="BL214" s="146">
        <f t="shared" si="80"/>
        <v>46204</v>
      </c>
      <c r="BM214" s="146">
        <f t="shared" si="81"/>
        <v>46217</v>
      </c>
      <c r="BN214" s="146" t="s">
        <v>39</v>
      </c>
      <c r="BO214" s="144">
        <f>'PRINT TARIFF'!$T$506</f>
        <v>7</v>
      </c>
      <c r="BP214" s="146" t="s">
        <v>1220</v>
      </c>
      <c r="BQ214" s="144">
        <f t="shared" si="82"/>
        <v>7</v>
      </c>
      <c r="BR214" s="146"/>
      <c r="BS214" s="146" t="s">
        <v>2258</v>
      </c>
      <c r="BT214" s="146">
        <f t="shared" si="83"/>
        <v>46204</v>
      </c>
      <c r="BU214" s="146">
        <f t="shared" si="84"/>
        <v>46217</v>
      </c>
      <c r="BV214" s="146" t="s">
        <v>39</v>
      </c>
      <c r="BW214" s="155">
        <f>'PRINT TARIFF'!Q$506</f>
        <v>20</v>
      </c>
      <c r="BX214" s="144" t="s">
        <v>1220</v>
      </c>
      <c r="BY214" s="144">
        <f t="shared" si="70"/>
        <v>20</v>
      </c>
      <c r="BZ214" s="146"/>
      <c r="CA214" s="146"/>
      <c r="CB214" s="146">
        <f t="shared" si="71"/>
        <v>46204</v>
      </c>
      <c r="CC214" s="146">
        <f t="shared" si="72"/>
        <v>46217</v>
      </c>
      <c r="CD214" s="144" t="s">
        <v>39</v>
      </c>
      <c r="CE214" s="155">
        <f>'PRINT TARIFF'!P$506</f>
        <v>0</v>
      </c>
      <c r="CF214" s="144" t="s">
        <v>1220</v>
      </c>
      <c r="CG214" s="147">
        <f t="shared" si="64"/>
        <v>0</v>
      </c>
      <c r="CJ214" s="146">
        <f t="shared" si="65"/>
        <v>46204</v>
      </c>
      <c r="CK214" s="146">
        <f t="shared" si="66"/>
        <v>46217</v>
      </c>
      <c r="CR214" s="146"/>
      <c r="CS214" s="146"/>
      <c r="HB214" s="146" t="s">
        <v>39</v>
      </c>
      <c r="HC214" s="155">
        <f>'PRINT TARIFF'!S$506</f>
        <v>0</v>
      </c>
      <c r="HD214" s="144" t="s">
        <v>1220</v>
      </c>
      <c r="HE214" s="147">
        <f t="shared" si="73"/>
        <v>0</v>
      </c>
      <c r="HG214" s="146" t="s">
        <v>2041</v>
      </c>
      <c r="HH214" s="146">
        <f t="shared" si="74"/>
        <v>46204</v>
      </c>
      <c r="HI214" s="146">
        <f t="shared" si="75"/>
        <v>46217</v>
      </c>
      <c r="IR214" s="154"/>
      <c r="IS214" s="154"/>
      <c r="NI214" s="154" t="s">
        <v>39</v>
      </c>
      <c r="NJ214" s="156">
        <f>'PRINT TARIFF'!R$506</f>
        <v>0</v>
      </c>
      <c r="NK214" s="154" t="s">
        <v>1220</v>
      </c>
      <c r="NL214" s="156">
        <f t="shared" si="67"/>
        <v>0</v>
      </c>
      <c r="NO214" s="154">
        <f t="shared" si="68"/>
        <v>46204</v>
      </c>
      <c r="NP214" s="154">
        <f t="shared" si="69"/>
        <v>46217</v>
      </c>
    </row>
    <row r="215" spans="1:380" x14ac:dyDescent="0.2">
      <c r="A215" s="144">
        <v>567</v>
      </c>
      <c r="B215" s="144" t="s">
        <v>1403</v>
      </c>
      <c r="C215" s="144" t="s">
        <v>1221</v>
      </c>
      <c r="E215" s="144" t="s">
        <v>300</v>
      </c>
      <c r="F215" s="144" t="s">
        <v>300</v>
      </c>
      <c r="G215" s="144" t="s">
        <v>291</v>
      </c>
      <c r="J215" s="144" t="s">
        <v>1219</v>
      </c>
      <c r="K215" s="144" t="s">
        <v>235</v>
      </c>
      <c r="L215" s="144" t="s">
        <v>235</v>
      </c>
      <c r="M215" s="144" t="s">
        <v>235</v>
      </c>
      <c r="N215" s="144" t="s">
        <v>1219</v>
      </c>
      <c r="O215" s="145">
        <f>'PRINT TARIFF'!N$567</f>
        <v>26</v>
      </c>
      <c r="AF215" s="144" t="s">
        <v>39</v>
      </c>
      <c r="AG215" s="155">
        <f>'PRINT TARIFF'!I$567</f>
        <v>60</v>
      </c>
      <c r="AH215" s="144" t="s">
        <v>1220</v>
      </c>
      <c r="AI215" s="144">
        <v>0</v>
      </c>
      <c r="AJ215" s="144">
        <v>0</v>
      </c>
      <c r="AK215" s="155">
        <f>'PRINT TARIFF'!K$567</f>
        <v>60</v>
      </c>
      <c r="AL215" s="144">
        <v>0</v>
      </c>
      <c r="AM215" s="144">
        <v>0</v>
      </c>
      <c r="AN215" s="146">
        <f>'PRINT TARIFF'!AF249</f>
        <v>46204</v>
      </c>
      <c r="AO215" s="146">
        <f>'PRINT TARIFF'!AG249</f>
        <v>46217</v>
      </c>
      <c r="AP215" s="146" t="s">
        <v>39</v>
      </c>
      <c r="AQ215" s="155">
        <f>'PRINT TARIFF'!U$567</f>
        <v>10</v>
      </c>
      <c r="AR215" s="144" t="s">
        <v>2263</v>
      </c>
      <c r="AS215" s="155">
        <f t="shared" si="76"/>
        <v>10</v>
      </c>
      <c r="AT215" s="146"/>
      <c r="AU215" s="146" t="s">
        <v>2262</v>
      </c>
      <c r="AV215" s="146">
        <f t="shared" si="77"/>
        <v>46204</v>
      </c>
      <c r="AW215" s="146">
        <f t="shared" si="78"/>
        <v>46217</v>
      </c>
      <c r="AX215" s="146"/>
      <c r="AY215" s="156"/>
      <c r="BA215" s="147"/>
      <c r="BC215" s="146"/>
      <c r="BD215" s="146"/>
      <c r="BE215" s="146"/>
      <c r="BF215" s="144" t="s">
        <v>39</v>
      </c>
      <c r="BG215" s="144">
        <f>'PRINT TARIFF'!$O$567</f>
        <v>0</v>
      </c>
      <c r="BH215" s="144" t="s">
        <v>1220</v>
      </c>
      <c r="BI215" s="144">
        <f t="shared" si="79"/>
        <v>0</v>
      </c>
      <c r="BJ215" s="146"/>
      <c r="BK215" s="146" t="s">
        <v>2260</v>
      </c>
      <c r="BL215" s="146">
        <f t="shared" si="80"/>
        <v>46204</v>
      </c>
      <c r="BM215" s="146">
        <f t="shared" si="81"/>
        <v>46217</v>
      </c>
      <c r="BN215" s="146" t="s">
        <v>39</v>
      </c>
      <c r="BO215" s="144">
        <f>'PRINT TARIFF'!$T$567</f>
        <v>10</v>
      </c>
      <c r="BP215" s="146" t="s">
        <v>1220</v>
      </c>
      <c r="BQ215" s="144">
        <f t="shared" si="82"/>
        <v>10</v>
      </c>
      <c r="BR215" s="146"/>
      <c r="BS215" s="146" t="s">
        <v>2258</v>
      </c>
      <c r="BT215" s="146">
        <f t="shared" si="83"/>
        <v>46204</v>
      </c>
      <c r="BU215" s="146">
        <f t="shared" si="84"/>
        <v>46217</v>
      </c>
      <c r="BV215" s="146" t="s">
        <v>39</v>
      </c>
      <c r="BW215" s="155">
        <f>'PRINT TARIFF'!Q$567</f>
        <v>20</v>
      </c>
      <c r="BX215" s="144" t="s">
        <v>1220</v>
      </c>
      <c r="BY215" s="144">
        <f t="shared" si="70"/>
        <v>20</v>
      </c>
      <c r="BZ215" s="146"/>
      <c r="CA215" s="146"/>
      <c r="CB215" s="146">
        <f t="shared" si="71"/>
        <v>46204</v>
      </c>
      <c r="CC215" s="146">
        <f t="shared" si="72"/>
        <v>46217</v>
      </c>
      <c r="CD215" s="144" t="s">
        <v>39</v>
      </c>
      <c r="CE215" s="155">
        <f>'PRINT TARIFF'!P$567</f>
        <v>0</v>
      </c>
      <c r="CF215" s="144" t="s">
        <v>1220</v>
      </c>
      <c r="CG215" s="147">
        <f t="shared" si="64"/>
        <v>0</v>
      </c>
      <c r="CJ215" s="146">
        <f t="shared" si="65"/>
        <v>46204</v>
      </c>
      <c r="CK215" s="146">
        <f t="shared" si="66"/>
        <v>46217</v>
      </c>
      <c r="CR215" s="146"/>
      <c r="CS215" s="146"/>
      <c r="HB215" s="146" t="s">
        <v>39</v>
      </c>
      <c r="HC215" s="155">
        <f>'PRINT TARIFF'!S$567</f>
        <v>0</v>
      </c>
      <c r="HD215" s="144" t="s">
        <v>1220</v>
      </c>
      <c r="HE215" s="147">
        <f t="shared" si="73"/>
        <v>0</v>
      </c>
      <c r="HG215" s="146" t="s">
        <v>2041</v>
      </c>
      <c r="HH215" s="146">
        <f t="shared" si="74"/>
        <v>46204</v>
      </c>
      <c r="HI215" s="146">
        <f t="shared" si="75"/>
        <v>46217</v>
      </c>
      <c r="IR215" s="154"/>
      <c r="IS215" s="154"/>
      <c r="NI215" s="154" t="s">
        <v>39</v>
      </c>
      <c r="NJ215" s="156">
        <f>'PRINT TARIFF'!R$567</f>
        <v>0</v>
      </c>
      <c r="NK215" s="154" t="s">
        <v>1220</v>
      </c>
      <c r="NL215" s="156">
        <f t="shared" si="67"/>
        <v>0</v>
      </c>
      <c r="NO215" s="154">
        <f t="shared" si="68"/>
        <v>46204</v>
      </c>
      <c r="NP215" s="154">
        <f t="shared" si="69"/>
        <v>46217</v>
      </c>
    </row>
    <row r="216" spans="1:380" x14ac:dyDescent="0.2">
      <c r="A216" s="144">
        <v>568</v>
      </c>
      <c r="B216" s="144" t="s">
        <v>1403</v>
      </c>
      <c r="C216" s="144" t="s">
        <v>1221</v>
      </c>
      <c r="E216" s="144" t="s">
        <v>300</v>
      </c>
      <c r="F216" s="144" t="s">
        <v>1430</v>
      </c>
      <c r="J216" s="144" t="s">
        <v>1219</v>
      </c>
      <c r="K216" s="144" t="s">
        <v>236</v>
      </c>
      <c r="L216" s="144" t="s">
        <v>236</v>
      </c>
      <c r="M216" s="144" t="s">
        <v>236</v>
      </c>
      <c r="N216" s="144" t="s">
        <v>1219</v>
      </c>
      <c r="O216" s="145">
        <f>'PRINT TARIFF'!N$568</f>
        <v>17</v>
      </c>
      <c r="AF216" s="144" t="s">
        <v>39</v>
      </c>
      <c r="AG216" s="155">
        <f>'PRINT TARIFF'!I$568</f>
        <v>18</v>
      </c>
      <c r="AH216" s="144" t="s">
        <v>1220</v>
      </c>
      <c r="AI216" s="144">
        <v>0</v>
      </c>
      <c r="AJ216" s="144">
        <v>0</v>
      </c>
      <c r="AK216" s="155">
        <f>'PRINT TARIFF'!K$568</f>
        <v>18</v>
      </c>
      <c r="AL216" s="144">
        <v>0</v>
      </c>
      <c r="AM216" s="144">
        <v>0</v>
      </c>
      <c r="AN216" s="146">
        <f>'PRINT TARIFF'!AF250</f>
        <v>46204</v>
      </c>
      <c r="AO216" s="146">
        <f>'PRINT TARIFF'!AG250</f>
        <v>46217</v>
      </c>
      <c r="AP216" s="146" t="s">
        <v>39</v>
      </c>
      <c r="AQ216" s="155">
        <f>'PRINT TARIFF'!U$568</f>
        <v>0</v>
      </c>
      <c r="AR216" s="144" t="s">
        <v>2263</v>
      </c>
      <c r="AS216" s="155">
        <f t="shared" si="76"/>
        <v>0</v>
      </c>
      <c r="AT216" s="146"/>
      <c r="AU216" s="146" t="s">
        <v>2262</v>
      </c>
      <c r="AV216" s="146">
        <f t="shared" si="77"/>
        <v>46204</v>
      </c>
      <c r="AW216" s="146">
        <f t="shared" si="78"/>
        <v>46217</v>
      </c>
      <c r="AX216" s="146"/>
      <c r="AY216" s="156"/>
      <c r="BA216" s="147"/>
      <c r="BC216" s="146"/>
      <c r="BD216" s="146"/>
      <c r="BE216" s="146"/>
      <c r="BF216" s="144" t="s">
        <v>39</v>
      </c>
      <c r="BG216" s="144">
        <f>'PRINT TARIFF'!$O$568</f>
        <v>0</v>
      </c>
      <c r="BH216" s="144" t="s">
        <v>1220</v>
      </c>
      <c r="BI216" s="144">
        <f t="shared" si="79"/>
        <v>0</v>
      </c>
      <c r="BJ216" s="146"/>
      <c r="BK216" s="146" t="s">
        <v>2260</v>
      </c>
      <c r="BL216" s="146">
        <f t="shared" si="80"/>
        <v>46204</v>
      </c>
      <c r="BM216" s="146">
        <f t="shared" si="81"/>
        <v>46217</v>
      </c>
      <c r="BN216" s="146" t="s">
        <v>39</v>
      </c>
      <c r="BO216" s="144">
        <f>'PRINT TARIFF'!$T$568</f>
        <v>7</v>
      </c>
      <c r="BP216" s="146" t="s">
        <v>1220</v>
      </c>
      <c r="BQ216" s="144">
        <f t="shared" si="82"/>
        <v>7</v>
      </c>
      <c r="BR216" s="146"/>
      <c r="BS216" s="146" t="s">
        <v>2258</v>
      </c>
      <c r="BT216" s="146">
        <f t="shared" si="83"/>
        <v>46204</v>
      </c>
      <c r="BU216" s="146">
        <f t="shared" si="84"/>
        <v>46217</v>
      </c>
      <c r="BV216" s="146" t="s">
        <v>39</v>
      </c>
      <c r="BW216" s="155">
        <f>'PRINT TARIFF'!Q$568</f>
        <v>20</v>
      </c>
      <c r="BX216" s="144" t="s">
        <v>1220</v>
      </c>
      <c r="BY216" s="144">
        <f t="shared" si="70"/>
        <v>20</v>
      </c>
      <c r="BZ216" s="146"/>
      <c r="CA216" s="146"/>
      <c r="CB216" s="146">
        <f t="shared" si="71"/>
        <v>46204</v>
      </c>
      <c r="CC216" s="146">
        <f t="shared" si="72"/>
        <v>46217</v>
      </c>
      <c r="CD216" s="144" t="s">
        <v>39</v>
      </c>
      <c r="CE216" s="155">
        <f>'PRINT TARIFF'!P$568</f>
        <v>0</v>
      </c>
      <c r="CF216" s="144" t="s">
        <v>1220</v>
      </c>
      <c r="CG216" s="147">
        <f t="shared" si="64"/>
        <v>0</v>
      </c>
      <c r="CJ216" s="146">
        <f t="shared" si="65"/>
        <v>46204</v>
      </c>
      <c r="CK216" s="146">
        <f t="shared" si="66"/>
        <v>46217</v>
      </c>
      <c r="CR216" s="146"/>
      <c r="CS216" s="146"/>
      <c r="HB216" s="146" t="s">
        <v>39</v>
      </c>
      <c r="HC216" s="155">
        <f>'PRINT TARIFF'!S$568</f>
        <v>0</v>
      </c>
      <c r="HD216" s="144" t="s">
        <v>1220</v>
      </c>
      <c r="HE216" s="147">
        <f t="shared" si="73"/>
        <v>0</v>
      </c>
      <c r="HG216" s="146" t="s">
        <v>2041</v>
      </c>
      <c r="HH216" s="146">
        <f t="shared" si="74"/>
        <v>46204</v>
      </c>
      <c r="HI216" s="146">
        <f t="shared" si="75"/>
        <v>46217</v>
      </c>
      <c r="IR216" s="154"/>
      <c r="IS216" s="154"/>
      <c r="NI216" s="154" t="s">
        <v>39</v>
      </c>
      <c r="NJ216" s="156">
        <f>'PRINT TARIFF'!R$568</f>
        <v>0</v>
      </c>
      <c r="NK216" s="154" t="s">
        <v>1220</v>
      </c>
      <c r="NL216" s="156">
        <f t="shared" si="67"/>
        <v>0</v>
      </c>
      <c r="NO216" s="154">
        <f t="shared" si="68"/>
        <v>46204</v>
      </c>
      <c r="NP216" s="154">
        <f t="shared" si="69"/>
        <v>46217</v>
      </c>
    </row>
    <row r="217" spans="1:380" x14ac:dyDescent="0.2">
      <c r="A217" s="144">
        <v>569</v>
      </c>
      <c r="B217" s="144" t="s">
        <v>1403</v>
      </c>
      <c r="C217" s="144" t="s">
        <v>1221</v>
      </c>
      <c r="E217" s="144" t="s">
        <v>300</v>
      </c>
      <c r="F217" s="144" t="s">
        <v>300</v>
      </c>
      <c r="G217" s="144" t="s">
        <v>291</v>
      </c>
      <c r="J217" s="144" t="s">
        <v>1219</v>
      </c>
      <c r="K217" s="144" t="s">
        <v>237</v>
      </c>
      <c r="L217" s="144" t="s">
        <v>237</v>
      </c>
      <c r="M217" s="144" t="s">
        <v>237</v>
      </c>
      <c r="N217" s="144" t="s">
        <v>1219</v>
      </c>
      <c r="O217" s="145">
        <f>'PRINT TARIFF'!N$569</f>
        <v>19</v>
      </c>
      <c r="AF217" s="144" t="s">
        <v>39</v>
      </c>
      <c r="AG217" s="155">
        <f>'PRINT TARIFF'!I$569</f>
        <v>60</v>
      </c>
      <c r="AH217" s="144" t="s">
        <v>1220</v>
      </c>
      <c r="AI217" s="144">
        <v>0</v>
      </c>
      <c r="AJ217" s="144">
        <v>0</v>
      </c>
      <c r="AK217" s="155">
        <f>'PRINT TARIFF'!K$569</f>
        <v>60</v>
      </c>
      <c r="AL217" s="144">
        <v>0</v>
      </c>
      <c r="AM217" s="144">
        <v>0</v>
      </c>
      <c r="AN217" s="146">
        <f>'PRINT TARIFF'!AF251</f>
        <v>46204</v>
      </c>
      <c r="AO217" s="146">
        <f>'PRINT TARIFF'!AG251</f>
        <v>46217</v>
      </c>
      <c r="AP217" s="146" t="s">
        <v>39</v>
      </c>
      <c r="AQ217" s="155">
        <f>'PRINT TARIFF'!U$569</f>
        <v>10</v>
      </c>
      <c r="AR217" s="144" t="s">
        <v>2263</v>
      </c>
      <c r="AS217" s="155">
        <f t="shared" si="76"/>
        <v>10</v>
      </c>
      <c r="AT217" s="146"/>
      <c r="AU217" s="146" t="s">
        <v>2262</v>
      </c>
      <c r="AV217" s="146">
        <f t="shared" si="77"/>
        <v>46204</v>
      </c>
      <c r="AW217" s="146">
        <f t="shared" si="78"/>
        <v>46217</v>
      </c>
      <c r="AX217" s="146"/>
      <c r="AY217" s="156"/>
      <c r="BA217" s="147"/>
      <c r="BC217" s="146"/>
      <c r="BD217" s="146"/>
      <c r="BE217" s="146"/>
      <c r="BF217" s="144" t="s">
        <v>39</v>
      </c>
      <c r="BG217" s="144">
        <f>'PRINT TARIFF'!$O569</f>
        <v>0</v>
      </c>
      <c r="BH217" s="144" t="s">
        <v>1220</v>
      </c>
      <c r="BI217" s="144">
        <f t="shared" si="79"/>
        <v>0</v>
      </c>
      <c r="BJ217" s="146"/>
      <c r="BK217" s="146" t="s">
        <v>2260</v>
      </c>
      <c r="BL217" s="146">
        <f t="shared" si="80"/>
        <v>46204</v>
      </c>
      <c r="BM217" s="146">
        <f t="shared" si="81"/>
        <v>46217</v>
      </c>
      <c r="BN217" s="146" t="s">
        <v>39</v>
      </c>
      <c r="BO217" s="144">
        <f>'PRINT TARIFF'!$T569</f>
        <v>10</v>
      </c>
      <c r="BP217" s="146" t="s">
        <v>1220</v>
      </c>
      <c r="BQ217" s="144">
        <f t="shared" si="82"/>
        <v>10</v>
      </c>
      <c r="BR217" s="146"/>
      <c r="BS217" s="146" t="s">
        <v>2258</v>
      </c>
      <c r="BT217" s="146">
        <f t="shared" si="83"/>
        <v>46204</v>
      </c>
      <c r="BU217" s="146">
        <f t="shared" si="84"/>
        <v>46217</v>
      </c>
      <c r="BV217" s="146" t="s">
        <v>39</v>
      </c>
      <c r="BW217" s="155">
        <f>'PRINT TARIFF'!Q569</f>
        <v>20</v>
      </c>
      <c r="BX217" s="144" t="s">
        <v>1220</v>
      </c>
      <c r="BY217" s="144">
        <f t="shared" si="70"/>
        <v>20</v>
      </c>
      <c r="BZ217" s="146"/>
      <c r="CA217" s="146"/>
      <c r="CB217" s="146">
        <f t="shared" si="71"/>
        <v>46204</v>
      </c>
      <c r="CC217" s="146">
        <f t="shared" si="72"/>
        <v>46217</v>
      </c>
      <c r="CD217" s="144" t="s">
        <v>39</v>
      </c>
      <c r="CE217" s="155">
        <f>'PRINT TARIFF'!P$569</f>
        <v>0</v>
      </c>
      <c r="CF217" s="144" t="s">
        <v>1220</v>
      </c>
      <c r="CG217" s="147">
        <f t="shared" si="64"/>
        <v>0</v>
      </c>
      <c r="CJ217" s="146">
        <f t="shared" si="65"/>
        <v>46204</v>
      </c>
      <c r="CK217" s="146">
        <f t="shared" si="66"/>
        <v>46217</v>
      </c>
      <c r="CR217" s="146"/>
      <c r="CS217" s="146"/>
      <c r="HB217" s="146" t="s">
        <v>39</v>
      </c>
      <c r="HC217" s="155">
        <f>'PRINT TARIFF'!S$569</f>
        <v>0</v>
      </c>
      <c r="HD217" s="144" t="s">
        <v>1220</v>
      </c>
      <c r="HE217" s="147">
        <f t="shared" si="73"/>
        <v>0</v>
      </c>
      <c r="HG217" s="146" t="s">
        <v>2041</v>
      </c>
      <c r="HH217" s="146">
        <f t="shared" si="74"/>
        <v>46204</v>
      </c>
      <c r="HI217" s="146">
        <f t="shared" si="75"/>
        <v>46217</v>
      </c>
      <c r="IR217" s="154"/>
      <c r="IS217" s="154"/>
      <c r="NI217" s="154" t="s">
        <v>39</v>
      </c>
      <c r="NJ217" s="156">
        <f>'PRINT TARIFF'!R$569</f>
        <v>0</v>
      </c>
      <c r="NK217" s="154" t="s">
        <v>1220</v>
      </c>
      <c r="NL217" s="156">
        <f t="shared" si="67"/>
        <v>0</v>
      </c>
      <c r="NO217" s="154">
        <f t="shared" si="68"/>
        <v>46204</v>
      </c>
      <c r="NP217" s="154">
        <f t="shared" si="69"/>
        <v>46217</v>
      </c>
    </row>
    <row r="218" spans="1:380" ht="12" customHeight="1" x14ac:dyDescent="0.2">
      <c r="A218" s="144">
        <v>570</v>
      </c>
      <c r="B218" s="144" t="s">
        <v>1403</v>
      </c>
      <c r="C218" s="144" t="s">
        <v>1221</v>
      </c>
      <c r="E218" s="144" t="s">
        <v>300</v>
      </c>
      <c r="F218" s="144" t="s">
        <v>1430</v>
      </c>
      <c r="J218" s="144" t="s">
        <v>1219</v>
      </c>
      <c r="K218" s="144" t="s">
        <v>238</v>
      </c>
      <c r="L218" s="144" t="s">
        <v>238</v>
      </c>
      <c r="M218" s="144" t="s">
        <v>238</v>
      </c>
      <c r="N218" s="144" t="s">
        <v>1219</v>
      </c>
      <c r="O218" s="145">
        <f>'PRINT TARIFF'!N$570</f>
        <v>14</v>
      </c>
      <c r="AF218" s="144" t="s">
        <v>39</v>
      </c>
      <c r="AG218" s="155">
        <f>'PRINT TARIFF'!I$570</f>
        <v>18</v>
      </c>
      <c r="AH218" s="144" t="s">
        <v>1220</v>
      </c>
      <c r="AI218" s="144">
        <v>0</v>
      </c>
      <c r="AJ218" s="144">
        <v>0</v>
      </c>
      <c r="AK218" s="155">
        <f>'PRINT TARIFF'!K$570</f>
        <v>18</v>
      </c>
      <c r="AL218" s="144">
        <v>0</v>
      </c>
      <c r="AM218" s="144">
        <v>0</v>
      </c>
      <c r="AN218" s="146">
        <f>'PRINT TARIFF'!AF252</f>
        <v>46204</v>
      </c>
      <c r="AO218" s="146">
        <f>'PRINT TARIFF'!AG252</f>
        <v>46217</v>
      </c>
      <c r="AP218" s="146" t="s">
        <v>39</v>
      </c>
      <c r="AQ218" s="155">
        <f>'PRINT TARIFF'!U$570</f>
        <v>0</v>
      </c>
      <c r="AR218" s="144" t="s">
        <v>2263</v>
      </c>
      <c r="AS218" s="155">
        <f t="shared" si="76"/>
        <v>0</v>
      </c>
      <c r="AT218" s="146"/>
      <c r="AU218" s="146" t="s">
        <v>2262</v>
      </c>
      <c r="AV218" s="146">
        <f t="shared" si="77"/>
        <v>46204</v>
      </c>
      <c r="AW218" s="146">
        <f t="shared" si="78"/>
        <v>46217</v>
      </c>
      <c r="AX218" s="146"/>
      <c r="AY218" s="156"/>
      <c r="BA218" s="147"/>
      <c r="BC218" s="146"/>
      <c r="BD218" s="146"/>
      <c r="BE218" s="146"/>
      <c r="BF218" s="144" t="s">
        <v>39</v>
      </c>
      <c r="BG218" s="144">
        <f>'PRINT TARIFF'!$O$570</f>
        <v>0</v>
      </c>
      <c r="BH218" s="144" t="s">
        <v>1220</v>
      </c>
      <c r="BI218" s="144">
        <f t="shared" si="79"/>
        <v>0</v>
      </c>
      <c r="BJ218" s="146"/>
      <c r="BK218" s="146" t="s">
        <v>2260</v>
      </c>
      <c r="BL218" s="146">
        <f t="shared" si="80"/>
        <v>46204</v>
      </c>
      <c r="BM218" s="146">
        <f t="shared" si="81"/>
        <v>46217</v>
      </c>
      <c r="BN218" s="146" t="s">
        <v>39</v>
      </c>
      <c r="BO218" s="144">
        <f>'PRINT TARIFF'!$T$570</f>
        <v>7</v>
      </c>
      <c r="BP218" s="146" t="s">
        <v>1220</v>
      </c>
      <c r="BQ218" s="144">
        <f t="shared" si="82"/>
        <v>7</v>
      </c>
      <c r="BR218" s="146"/>
      <c r="BS218" s="146" t="s">
        <v>2258</v>
      </c>
      <c r="BT218" s="146">
        <f t="shared" si="83"/>
        <v>46204</v>
      </c>
      <c r="BU218" s="146">
        <f t="shared" si="84"/>
        <v>46217</v>
      </c>
      <c r="BV218" s="146" t="s">
        <v>39</v>
      </c>
      <c r="BW218" s="155">
        <f>'PRINT TARIFF'!Q$570</f>
        <v>20</v>
      </c>
      <c r="BX218" s="144" t="s">
        <v>1220</v>
      </c>
      <c r="BY218" s="144">
        <f t="shared" si="70"/>
        <v>20</v>
      </c>
      <c r="BZ218" s="146"/>
      <c r="CA218" s="146"/>
      <c r="CB218" s="146">
        <f t="shared" si="71"/>
        <v>46204</v>
      </c>
      <c r="CC218" s="146">
        <f t="shared" si="72"/>
        <v>46217</v>
      </c>
      <c r="CD218" s="144" t="s">
        <v>39</v>
      </c>
      <c r="CE218" s="155">
        <f>'PRINT TARIFF'!P$570</f>
        <v>0</v>
      </c>
      <c r="CF218" s="144" t="s">
        <v>1220</v>
      </c>
      <c r="CG218" s="147">
        <f t="shared" si="64"/>
        <v>0</v>
      </c>
      <c r="CJ218" s="146">
        <f t="shared" si="65"/>
        <v>46204</v>
      </c>
      <c r="CK218" s="146">
        <f t="shared" si="66"/>
        <v>46217</v>
      </c>
      <c r="CR218" s="146"/>
      <c r="CS218" s="146"/>
      <c r="HB218" s="146" t="s">
        <v>39</v>
      </c>
      <c r="HC218" s="155">
        <f>'PRINT TARIFF'!S$570</f>
        <v>0</v>
      </c>
      <c r="HD218" s="144" t="s">
        <v>1220</v>
      </c>
      <c r="HE218" s="147">
        <f t="shared" si="73"/>
        <v>0</v>
      </c>
      <c r="HG218" s="146" t="s">
        <v>2041</v>
      </c>
      <c r="HH218" s="146">
        <f t="shared" si="74"/>
        <v>46204</v>
      </c>
      <c r="HI218" s="146">
        <f t="shared" si="75"/>
        <v>46217</v>
      </c>
      <c r="IR218" s="154"/>
      <c r="IS218" s="154"/>
      <c r="NI218" s="154" t="s">
        <v>39</v>
      </c>
      <c r="NJ218" s="156">
        <f>'PRINT TARIFF'!R$570</f>
        <v>0</v>
      </c>
      <c r="NK218" s="154" t="s">
        <v>1220</v>
      </c>
      <c r="NL218" s="156">
        <f t="shared" si="67"/>
        <v>0</v>
      </c>
      <c r="NO218" s="154">
        <f t="shared" si="68"/>
        <v>46204</v>
      </c>
      <c r="NP218" s="154">
        <f t="shared" si="69"/>
        <v>46217</v>
      </c>
    </row>
    <row r="219" spans="1:380" ht="11.25" customHeight="1" x14ac:dyDescent="0.2">
      <c r="A219" s="144">
        <v>571</v>
      </c>
      <c r="B219" s="144" t="s">
        <v>1403</v>
      </c>
      <c r="C219" s="144" t="s">
        <v>1221</v>
      </c>
      <c r="E219" s="144" t="s">
        <v>300</v>
      </c>
      <c r="F219" s="144" t="s">
        <v>1430</v>
      </c>
      <c r="J219" s="144" t="s">
        <v>1219</v>
      </c>
      <c r="K219" s="144" t="s">
        <v>239</v>
      </c>
      <c r="L219" s="144" t="s">
        <v>239</v>
      </c>
      <c r="M219" s="144" t="s">
        <v>239</v>
      </c>
      <c r="N219" s="144" t="s">
        <v>1219</v>
      </c>
      <c r="O219" s="145">
        <f>'PRINT TARIFF'!N$571</f>
        <v>16</v>
      </c>
      <c r="AF219" s="144" t="s">
        <v>39</v>
      </c>
      <c r="AG219" s="155">
        <f>'PRINT TARIFF'!I$571</f>
        <v>18</v>
      </c>
      <c r="AH219" s="144" t="s">
        <v>1220</v>
      </c>
      <c r="AI219" s="144">
        <v>0</v>
      </c>
      <c r="AJ219" s="144">
        <v>0</v>
      </c>
      <c r="AK219" s="155">
        <f>'PRINT TARIFF'!K$571</f>
        <v>18</v>
      </c>
      <c r="AL219" s="144">
        <v>0</v>
      </c>
      <c r="AM219" s="144">
        <v>0</v>
      </c>
      <c r="AN219" s="146">
        <f>'PRINT TARIFF'!AF253</f>
        <v>46204</v>
      </c>
      <c r="AO219" s="146">
        <f>'PRINT TARIFF'!AG253</f>
        <v>46217</v>
      </c>
      <c r="AP219" s="146" t="s">
        <v>39</v>
      </c>
      <c r="AQ219" s="155">
        <f>'PRINT TARIFF'!U$571</f>
        <v>0</v>
      </c>
      <c r="AR219" s="144" t="s">
        <v>2263</v>
      </c>
      <c r="AS219" s="155">
        <f t="shared" si="76"/>
        <v>0</v>
      </c>
      <c r="AT219" s="146"/>
      <c r="AU219" s="146" t="s">
        <v>2262</v>
      </c>
      <c r="AV219" s="146">
        <f t="shared" si="77"/>
        <v>46204</v>
      </c>
      <c r="AW219" s="146">
        <f t="shared" si="78"/>
        <v>46217</v>
      </c>
      <c r="AX219" s="146"/>
      <c r="AY219" s="156"/>
      <c r="BA219" s="147"/>
      <c r="BC219" s="146"/>
      <c r="BD219" s="146"/>
      <c r="BE219" s="146"/>
      <c r="BF219" s="144" t="s">
        <v>39</v>
      </c>
      <c r="BG219" s="144">
        <f>'PRINT TARIFF'!$O$571</f>
        <v>0</v>
      </c>
      <c r="BH219" s="144" t="s">
        <v>1220</v>
      </c>
      <c r="BI219" s="144">
        <f t="shared" si="79"/>
        <v>0</v>
      </c>
      <c r="BJ219" s="146"/>
      <c r="BK219" s="146" t="s">
        <v>2260</v>
      </c>
      <c r="BL219" s="146">
        <f t="shared" si="80"/>
        <v>46204</v>
      </c>
      <c r="BM219" s="146">
        <f t="shared" si="81"/>
        <v>46217</v>
      </c>
      <c r="BN219" s="146" t="s">
        <v>39</v>
      </c>
      <c r="BO219" s="144">
        <f>'PRINT TARIFF'!$T$571</f>
        <v>7</v>
      </c>
      <c r="BP219" s="146" t="s">
        <v>1220</v>
      </c>
      <c r="BQ219" s="144">
        <f t="shared" si="82"/>
        <v>7</v>
      </c>
      <c r="BR219" s="146"/>
      <c r="BS219" s="146" t="s">
        <v>2258</v>
      </c>
      <c r="BT219" s="146">
        <f t="shared" si="83"/>
        <v>46204</v>
      </c>
      <c r="BU219" s="146">
        <f t="shared" si="84"/>
        <v>46217</v>
      </c>
      <c r="BV219" s="146" t="s">
        <v>39</v>
      </c>
      <c r="BW219" s="155">
        <f>'PRINT TARIFF'!Q$571</f>
        <v>20</v>
      </c>
      <c r="BX219" s="144" t="s">
        <v>1220</v>
      </c>
      <c r="BY219" s="144">
        <f t="shared" si="70"/>
        <v>20</v>
      </c>
      <c r="BZ219" s="146"/>
      <c r="CA219" s="146"/>
      <c r="CB219" s="146">
        <f t="shared" si="71"/>
        <v>46204</v>
      </c>
      <c r="CC219" s="146">
        <f t="shared" si="72"/>
        <v>46217</v>
      </c>
      <c r="CD219" s="144" t="s">
        <v>39</v>
      </c>
      <c r="CE219" s="155">
        <f>'PRINT TARIFF'!P$571</f>
        <v>0</v>
      </c>
      <c r="CF219" s="144" t="s">
        <v>1220</v>
      </c>
      <c r="CG219" s="147">
        <f t="shared" si="64"/>
        <v>0</v>
      </c>
      <c r="CJ219" s="146">
        <f t="shared" si="65"/>
        <v>46204</v>
      </c>
      <c r="CK219" s="146">
        <f t="shared" si="66"/>
        <v>46217</v>
      </c>
      <c r="CR219" s="146"/>
      <c r="CS219" s="146"/>
      <c r="HB219" s="146" t="s">
        <v>39</v>
      </c>
      <c r="HC219" s="155">
        <f>'PRINT TARIFF'!S$571</f>
        <v>0</v>
      </c>
      <c r="HD219" s="144" t="s">
        <v>1220</v>
      </c>
      <c r="HE219" s="147">
        <f t="shared" si="73"/>
        <v>0</v>
      </c>
      <c r="HG219" s="146" t="s">
        <v>2041</v>
      </c>
      <c r="HH219" s="146">
        <f t="shared" si="74"/>
        <v>46204</v>
      </c>
      <c r="HI219" s="146">
        <f t="shared" si="75"/>
        <v>46217</v>
      </c>
      <c r="IR219" s="154"/>
      <c r="IS219" s="154"/>
      <c r="NI219" s="154" t="s">
        <v>39</v>
      </c>
      <c r="NJ219" s="156">
        <f>'PRINT TARIFF'!R$571</f>
        <v>0</v>
      </c>
      <c r="NK219" s="154" t="s">
        <v>1220</v>
      </c>
      <c r="NL219" s="156">
        <f t="shared" si="67"/>
        <v>0</v>
      </c>
      <c r="NO219" s="154">
        <f t="shared" si="68"/>
        <v>46204</v>
      </c>
      <c r="NP219" s="154">
        <f t="shared" si="69"/>
        <v>46217</v>
      </c>
    </row>
    <row r="220" spans="1:380" x14ac:dyDescent="0.2">
      <c r="A220" s="144">
        <v>562</v>
      </c>
      <c r="B220" s="144" t="s">
        <v>1403</v>
      </c>
      <c r="C220" s="144" t="s">
        <v>1221</v>
      </c>
      <c r="E220" s="144" t="s">
        <v>299</v>
      </c>
      <c r="F220" s="144" t="s">
        <v>299</v>
      </c>
      <c r="J220" s="144" t="s">
        <v>1219</v>
      </c>
      <c r="K220" s="144" t="s">
        <v>235</v>
      </c>
      <c r="L220" s="144" t="s">
        <v>235</v>
      </c>
      <c r="M220" s="144" t="s">
        <v>235</v>
      </c>
      <c r="N220" s="144" t="s">
        <v>1219</v>
      </c>
      <c r="O220" s="145">
        <f>'PRINT TARIFF'!N$562</f>
        <v>25</v>
      </c>
      <c r="AF220" s="144" t="s">
        <v>39</v>
      </c>
      <c r="AG220" s="155">
        <f>'PRINT TARIFF'!I$562</f>
        <v>70</v>
      </c>
      <c r="AH220" s="144" t="s">
        <v>1220</v>
      </c>
      <c r="AI220" s="144">
        <v>0</v>
      </c>
      <c r="AJ220" s="144">
        <v>0</v>
      </c>
      <c r="AK220" s="155">
        <f>'PRINT TARIFF'!K$562</f>
        <v>70</v>
      </c>
      <c r="AL220" s="144">
        <v>0</v>
      </c>
      <c r="AM220" s="144">
        <v>0</v>
      </c>
      <c r="AN220" s="146">
        <f>'PRINT TARIFF'!AF254</f>
        <v>46204</v>
      </c>
      <c r="AO220" s="146">
        <f>'PRINT TARIFF'!AG254</f>
        <v>46217</v>
      </c>
      <c r="AP220" s="146" t="s">
        <v>39</v>
      </c>
      <c r="AQ220" s="155">
        <f>'PRINT TARIFF'!U$562</f>
        <v>0</v>
      </c>
      <c r="AR220" s="144" t="s">
        <v>2263</v>
      </c>
      <c r="AS220" s="155">
        <f t="shared" si="76"/>
        <v>0</v>
      </c>
      <c r="AT220" s="146"/>
      <c r="AU220" s="146" t="s">
        <v>2262</v>
      </c>
      <c r="AV220" s="146">
        <f t="shared" si="77"/>
        <v>46204</v>
      </c>
      <c r="AW220" s="146">
        <f t="shared" si="78"/>
        <v>46217</v>
      </c>
      <c r="AX220" s="146"/>
      <c r="AY220" s="156"/>
      <c r="BA220" s="149"/>
      <c r="BC220" s="146"/>
      <c r="BD220" s="146"/>
      <c r="BE220" s="146"/>
      <c r="BF220" s="144" t="s">
        <v>39</v>
      </c>
      <c r="BG220" s="144">
        <f>'PRINT TARIFF'!$O$562</f>
        <v>0</v>
      </c>
      <c r="BH220" s="144" t="s">
        <v>1220</v>
      </c>
      <c r="BI220" s="144">
        <f t="shared" si="79"/>
        <v>0</v>
      </c>
      <c r="BJ220" s="146"/>
      <c r="BK220" s="146" t="s">
        <v>2260</v>
      </c>
      <c r="BL220" s="146">
        <f t="shared" si="80"/>
        <v>46204</v>
      </c>
      <c r="BM220" s="146">
        <f t="shared" si="81"/>
        <v>46217</v>
      </c>
      <c r="BN220" s="146" t="s">
        <v>39</v>
      </c>
      <c r="BO220" s="144">
        <f>'PRINT TARIFF'!$T$562</f>
        <v>0</v>
      </c>
      <c r="BP220" s="146" t="s">
        <v>1220</v>
      </c>
      <c r="BQ220" s="144">
        <f t="shared" si="82"/>
        <v>0</v>
      </c>
      <c r="BR220" s="146"/>
      <c r="BS220" s="146" t="s">
        <v>2258</v>
      </c>
      <c r="BT220" s="146">
        <f t="shared" si="83"/>
        <v>46204</v>
      </c>
      <c r="BU220" s="146">
        <f t="shared" si="84"/>
        <v>46217</v>
      </c>
      <c r="BV220" s="146" t="s">
        <v>39</v>
      </c>
      <c r="BW220" s="155">
        <f>'PRINT TARIFF'!Q$562</f>
        <v>20</v>
      </c>
      <c r="BX220" s="144" t="s">
        <v>1220</v>
      </c>
      <c r="BY220" s="144">
        <f t="shared" si="70"/>
        <v>20</v>
      </c>
      <c r="BZ220" s="146"/>
      <c r="CA220" s="146"/>
      <c r="CB220" s="146">
        <f t="shared" si="71"/>
        <v>46204</v>
      </c>
      <c r="CC220" s="146">
        <f t="shared" si="72"/>
        <v>46217</v>
      </c>
      <c r="CD220" s="144" t="s">
        <v>39</v>
      </c>
      <c r="CE220" s="155">
        <f>'PRINT TARIFF'!P$562</f>
        <v>0</v>
      </c>
      <c r="CF220" s="144" t="s">
        <v>1220</v>
      </c>
      <c r="CG220" s="147">
        <f t="shared" si="64"/>
        <v>0</v>
      </c>
      <c r="CJ220" s="146">
        <f t="shared" si="65"/>
        <v>46204</v>
      </c>
      <c r="CK220" s="146">
        <f t="shared" si="66"/>
        <v>46217</v>
      </c>
      <c r="CR220" s="146"/>
      <c r="CS220" s="146"/>
      <c r="HB220" s="146" t="s">
        <v>39</v>
      </c>
      <c r="HC220" s="155">
        <f>'PRINT TARIFF'!S$562</f>
        <v>0</v>
      </c>
      <c r="HD220" s="144" t="s">
        <v>1220</v>
      </c>
      <c r="HE220" s="147">
        <f t="shared" si="73"/>
        <v>0</v>
      </c>
      <c r="HG220" s="146" t="s">
        <v>2041</v>
      </c>
      <c r="HH220" s="146">
        <f t="shared" si="74"/>
        <v>46204</v>
      </c>
      <c r="HI220" s="146">
        <f t="shared" si="75"/>
        <v>46217</v>
      </c>
      <c r="IR220" s="154"/>
      <c r="IS220" s="154"/>
      <c r="NI220" s="154" t="s">
        <v>39</v>
      </c>
      <c r="NJ220" s="156">
        <f>'PRINT TARIFF'!R$562</f>
        <v>0</v>
      </c>
      <c r="NK220" s="154" t="s">
        <v>1220</v>
      </c>
      <c r="NL220" s="156">
        <f t="shared" si="67"/>
        <v>0</v>
      </c>
      <c r="NO220" s="154">
        <f t="shared" si="68"/>
        <v>46204</v>
      </c>
      <c r="NP220" s="154">
        <f t="shared" si="69"/>
        <v>46217</v>
      </c>
    </row>
    <row r="221" spans="1:380" x14ac:dyDescent="0.2">
      <c r="A221" s="144">
        <v>563</v>
      </c>
      <c r="B221" s="144" t="s">
        <v>1403</v>
      </c>
      <c r="C221" s="144" t="s">
        <v>1221</v>
      </c>
      <c r="E221" s="144" t="s">
        <v>299</v>
      </c>
      <c r="F221" s="144" t="s">
        <v>299</v>
      </c>
      <c r="J221" s="144" t="s">
        <v>1219</v>
      </c>
      <c r="K221" s="144" t="s">
        <v>236</v>
      </c>
      <c r="L221" s="144" t="s">
        <v>236</v>
      </c>
      <c r="M221" s="144" t="s">
        <v>236</v>
      </c>
      <c r="N221" s="144" t="s">
        <v>1219</v>
      </c>
      <c r="O221" s="145">
        <f>'PRINT TARIFF'!N$563</f>
        <v>18</v>
      </c>
      <c r="AF221" s="144" t="s">
        <v>39</v>
      </c>
      <c r="AG221" s="155">
        <f>'PRINT TARIFF'!I$563</f>
        <v>41</v>
      </c>
      <c r="AH221" s="144" t="s">
        <v>1220</v>
      </c>
      <c r="AI221" s="144">
        <v>0</v>
      </c>
      <c r="AJ221" s="144">
        <v>0</v>
      </c>
      <c r="AK221" s="155">
        <f>'PRINT TARIFF'!K$563</f>
        <v>41</v>
      </c>
      <c r="AL221" s="144">
        <v>0</v>
      </c>
      <c r="AM221" s="144">
        <v>0</v>
      </c>
      <c r="AN221" s="146">
        <f>'PRINT TARIFF'!AF255</f>
        <v>46204</v>
      </c>
      <c r="AO221" s="146">
        <f>'PRINT TARIFF'!AG255</f>
        <v>46217</v>
      </c>
      <c r="AP221" s="146" t="s">
        <v>39</v>
      </c>
      <c r="AQ221" s="155">
        <f>'PRINT TARIFF'!U$563</f>
        <v>0</v>
      </c>
      <c r="AR221" s="144" t="s">
        <v>2263</v>
      </c>
      <c r="AS221" s="155">
        <f t="shared" si="76"/>
        <v>0</v>
      </c>
      <c r="AT221" s="146"/>
      <c r="AU221" s="146" t="s">
        <v>2262</v>
      </c>
      <c r="AV221" s="146">
        <f t="shared" si="77"/>
        <v>46204</v>
      </c>
      <c r="AW221" s="146">
        <f t="shared" si="78"/>
        <v>46217</v>
      </c>
      <c r="AX221" s="146"/>
      <c r="AY221" s="156"/>
      <c r="BA221" s="149"/>
      <c r="BC221" s="146"/>
      <c r="BD221" s="146"/>
      <c r="BE221" s="146"/>
      <c r="BF221" s="144" t="s">
        <v>39</v>
      </c>
      <c r="BG221" s="144">
        <f>'PRINT TARIFF'!$O$563</f>
        <v>0</v>
      </c>
      <c r="BH221" s="144" t="s">
        <v>1220</v>
      </c>
      <c r="BI221" s="144">
        <f t="shared" si="79"/>
        <v>0</v>
      </c>
      <c r="BJ221" s="146"/>
      <c r="BK221" s="146" t="s">
        <v>2260</v>
      </c>
      <c r="BL221" s="146">
        <f t="shared" si="80"/>
        <v>46204</v>
      </c>
      <c r="BM221" s="146">
        <f t="shared" si="81"/>
        <v>46217</v>
      </c>
      <c r="BN221" s="146" t="s">
        <v>39</v>
      </c>
      <c r="BO221" s="144">
        <f>'PRINT TARIFF'!$T$563</f>
        <v>7</v>
      </c>
      <c r="BP221" s="146" t="s">
        <v>1220</v>
      </c>
      <c r="BQ221" s="144">
        <f t="shared" si="82"/>
        <v>7</v>
      </c>
      <c r="BR221" s="146"/>
      <c r="BS221" s="146" t="s">
        <v>2258</v>
      </c>
      <c r="BT221" s="146">
        <f t="shared" si="83"/>
        <v>46204</v>
      </c>
      <c r="BU221" s="146">
        <f t="shared" si="84"/>
        <v>46217</v>
      </c>
      <c r="BV221" s="146" t="s">
        <v>39</v>
      </c>
      <c r="BW221" s="155">
        <f>'PRINT TARIFF'!Q$563</f>
        <v>20</v>
      </c>
      <c r="BX221" s="144" t="s">
        <v>1220</v>
      </c>
      <c r="BY221" s="144">
        <f t="shared" si="70"/>
        <v>20</v>
      </c>
      <c r="BZ221" s="146"/>
      <c r="CA221" s="146"/>
      <c r="CB221" s="146">
        <f t="shared" si="71"/>
        <v>46204</v>
      </c>
      <c r="CC221" s="146">
        <f t="shared" si="72"/>
        <v>46217</v>
      </c>
      <c r="CD221" s="144" t="s">
        <v>39</v>
      </c>
      <c r="CE221" s="155">
        <f>'PRINT TARIFF'!P$563</f>
        <v>0</v>
      </c>
      <c r="CF221" s="144" t="s">
        <v>1220</v>
      </c>
      <c r="CG221" s="147">
        <f t="shared" si="64"/>
        <v>0</v>
      </c>
      <c r="CJ221" s="146">
        <f t="shared" si="65"/>
        <v>46204</v>
      </c>
      <c r="CK221" s="146">
        <f t="shared" si="66"/>
        <v>46217</v>
      </c>
      <c r="CR221" s="146"/>
      <c r="CS221" s="146"/>
      <c r="HB221" s="146" t="s">
        <v>39</v>
      </c>
      <c r="HC221" s="155">
        <f>'PRINT TARIFF'!S$563</f>
        <v>0</v>
      </c>
      <c r="HD221" s="144" t="s">
        <v>1220</v>
      </c>
      <c r="HE221" s="147">
        <f t="shared" si="73"/>
        <v>0</v>
      </c>
      <c r="HG221" s="146" t="s">
        <v>2041</v>
      </c>
      <c r="HH221" s="146">
        <f t="shared" si="74"/>
        <v>46204</v>
      </c>
      <c r="HI221" s="146">
        <f t="shared" si="75"/>
        <v>46217</v>
      </c>
      <c r="IR221" s="154"/>
      <c r="IS221" s="154"/>
      <c r="NI221" s="154" t="s">
        <v>39</v>
      </c>
      <c r="NJ221" s="156">
        <f>'PRINT TARIFF'!R$563</f>
        <v>0</v>
      </c>
      <c r="NK221" s="154" t="s">
        <v>1220</v>
      </c>
      <c r="NL221" s="156">
        <f t="shared" si="67"/>
        <v>0</v>
      </c>
      <c r="NO221" s="154">
        <f t="shared" si="68"/>
        <v>46204</v>
      </c>
      <c r="NP221" s="154">
        <f t="shared" si="69"/>
        <v>46217</v>
      </c>
    </row>
    <row r="222" spans="1:380" x14ac:dyDescent="0.2">
      <c r="A222" s="144">
        <v>564</v>
      </c>
      <c r="B222" s="144" t="s">
        <v>1403</v>
      </c>
      <c r="C222" s="144" t="s">
        <v>1221</v>
      </c>
      <c r="E222" s="144" t="s">
        <v>299</v>
      </c>
      <c r="F222" s="144" t="s">
        <v>299</v>
      </c>
      <c r="J222" s="144" t="s">
        <v>1219</v>
      </c>
      <c r="K222" s="144" t="s">
        <v>237</v>
      </c>
      <c r="L222" s="144" t="s">
        <v>237</v>
      </c>
      <c r="M222" s="144" t="s">
        <v>237</v>
      </c>
      <c r="N222" s="144" t="s">
        <v>1219</v>
      </c>
      <c r="O222" s="145">
        <f>'PRINT TARIFF'!N$564</f>
        <v>17</v>
      </c>
      <c r="AF222" s="144" t="s">
        <v>39</v>
      </c>
      <c r="AG222" s="155">
        <f>'PRINT TARIFF'!I$564</f>
        <v>46</v>
      </c>
      <c r="AH222" s="144" t="s">
        <v>1220</v>
      </c>
      <c r="AI222" s="144">
        <v>0</v>
      </c>
      <c r="AJ222" s="144">
        <v>0</v>
      </c>
      <c r="AK222" s="155">
        <f>'PRINT TARIFF'!K$564</f>
        <v>46</v>
      </c>
      <c r="AL222" s="144">
        <v>0</v>
      </c>
      <c r="AM222" s="144">
        <v>0</v>
      </c>
      <c r="AN222" s="146">
        <f>'PRINT TARIFF'!AF256</f>
        <v>46204</v>
      </c>
      <c r="AO222" s="146">
        <f>'PRINT TARIFF'!AG256</f>
        <v>46217</v>
      </c>
      <c r="AP222" s="146" t="s">
        <v>39</v>
      </c>
      <c r="AQ222" s="155">
        <f>'PRINT TARIFF'!U$564</f>
        <v>0</v>
      </c>
      <c r="AR222" s="144" t="s">
        <v>2263</v>
      </c>
      <c r="AS222" s="155">
        <f t="shared" si="76"/>
        <v>0</v>
      </c>
      <c r="AT222" s="146"/>
      <c r="AU222" s="146" t="s">
        <v>2262</v>
      </c>
      <c r="AV222" s="146">
        <f t="shared" si="77"/>
        <v>46204</v>
      </c>
      <c r="AW222" s="146">
        <f t="shared" si="78"/>
        <v>46217</v>
      </c>
      <c r="AX222" s="146"/>
      <c r="AY222" s="156"/>
      <c r="BA222" s="149"/>
      <c r="BC222" s="146"/>
      <c r="BD222" s="146"/>
      <c r="BE222" s="146"/>
      <c r="BF222" s="144" t="s">
        <v>39</v>
      </c>
      <c r="BG222" s="144">
        <f>'PRINT TARIFF'!$O$564</f>
        <v>0</v>
      </c>
      <c r="BH222" s="144" t="s">
        <v>1220</v>
      </c>
      <c r="BI222" s="144">
        <f t="shared" si="79"/>
        <v>0</v>
      </c>
      <c r="BJ222" s="146"/>
      <c r="BK222" s="146" t="s">
        <v>2260</v>
      </c>
      <c r="BL222" s="146">
        <f t="shared" si="80"/>
        <v>46204</v>
      </c>
      <c r="BM222" s="146">
        <f t="shared" si="81"/>
        <v>46217</v>
      </c>
      <c r="BN222" s="146" t="s">
        <v>39</v>
      </c>
      <c r="BO222" s="144">
        <f>'PRINT TARIFF'!$T$564</f>
        <v>7</v>
      </c>
      <c r="BP222" s="146" t="s">
        <v>1220</v>
      </c>
      <c r="BQ222" s="144">
        <f t="shared" si="82"/>
        <v>7</v>
      </c>
      <c r="BR222" s="146"/>
      <c r="BS222" s="146" t="s">
        <v>2258</v>
      </c>
      <c r="BT222" s="146">
        <f t="shared" si="83"/>
        <v>46204</v>
      </c>
      <c r="BU222" s="146">
        <f t="shared" si="84"/>
        <v>46217</v>
      </c>
      <c r="BV222" s="146" t="s">
        <v>39</v>
      </c>
      <c r="BW222" s="155">
        <f>'PRINT TARIFF'!Q$564</f>
        <v>20</v>
      </c>
      <c r="BX222" s="144" t="s">
        <v>1220</v>
      </c>
      <c r="BY222" s="144">
        <f t="shared" si="70"/>
        <v>20</v>
      </c>
      <c r="BZ222" s="146"/>
      <c r="CA222" s="146"/>
      <c r="CB222" s="146">
        <f t="shared" si="71"/>
        <v>46204</v>
      </c>
      <c r="CC222" s="146">
        <f t="shared" si="72"/>
        <v>46217</v>
      </c>
      <c r="CD222" s="144" t="s">
        <v>39</v>
      </c>
      <c r="CE222" s="155">
        <f>'PRINT TARIFF'!P$564</f>
        <v>0</v>
      </c>
      <c r="CF222" s="144" t="s">
        <v>1220</v>
      </c>
      <c r="CG222" s="147">
        <f t="shared" si="64"/>
        <v>0</v>
      </c>
      <c r="CJ222" s="146">
        <f t="shared" si="65"/>
        <v>46204</v>
      </c>
      <c r="CK222" s="146">
        <f t="shared" si="66"/>
        <v>46217</v>
      </c>
      <c r="CR222" s="146"/>
      <c r="CS222" s="146"/>
      <c r="HB222" s="146" t="s">
        <v>39</v>
      </c>
      <c r="HC222" s="155">
        <f>'PRINT TARIFF'!S$564</f>
        <v>0</v>
      </c>
      <c r="HD222" s="144" t="s">
        <v>1220</v>
      </c>
      <c r="HE222" s="147">
        <f t="shared" si="73"/>
        <v>0</v>
      </c>
      <c r="HG222" s="146" t="s">
        <v>2041</v>
      </c>
      <c r="HH222" s="146">
        <f t="shared" si="74"/>
        <v>46204</v>
      </c>
      <c r="HI222" s="146">
        <f t="shared" si="75"/>
        <v>46217</v>
      </c>
      <c r="IR222" s="154"/>
      <c r="IS222" s="154"/>
      <c r="NI222" s="154" t="s">
        <v>39</v>
      </c>
      <c r="NJ222" s="156">
        <f>'PRINT TARIFF'!R$564</f>
        <v>0</v>
      </c>
      <c r="NK222" s="154" t="s">
        <v>1220</v>
      </c>
      <c r="NL222" s="156">
        <f t="shared" si="67"/>
        <v>0</v>
      </c>
      <c r="NO222" s="154">
        <f t="shared" si="68"/>
        <v>46204</v>
      </c>
      <c r="NP222" s="154">
        <f t="shared" si="69"/>
        <v>46217</v>
      </c>
    </row>
    <row r="223" spans="1:380" x14ac:dyDescent="0.2">
      <c r="A223" s="144">
        <v>565</v>
      </c>
      <c r="B223" s="144" t="s">
        <v>1403</v>
      </c>
      <c r="C223" s="144" t="s">
        <v>1221</v>
      </c>
      <c r="E223" s="144" t="s">
        <v>299</v>
      </c>
      <c r="F223" s="144" t="s">
        <v>299</v>
      </c>
      <c r="J223" s="144" t="s">
        <v>1219</v>
      </c>
      <c r="K223" s="144" t="s">
        <v>238</v>
      </c>
      <c r="L223" s="144" t="s">
        <v>238</v>
      </c>
      <c r="M223" s="144" t="s">
        <v>238</v>
      </c>
      <c r="N223" s="144" t="s">
        <v>1219</v>
      </c>
      <c r="O223" s="145">
        <f>'PRINT TARIFF'!N$565</f>
        <v>12</v>
      </c>
      <c r="AF223" s="144" t="s">
        <v>39</v>
      </c>
      <c r="AG223" s="155">
        <f>'PRINT TARIFF'!I$565</f>
        <v>41</v>
      </c>
      <c r="AH223" s="144" t="s">
        <v>1220</v>
      </c>
      <c r="AI223" s="144">
        <v>0</v>
      </c>
      <c r="AJ223" s="144">
        <v>0</v>
      </c>
      <c r="AK223" s="155">
        <f>'PRINT TARIFF'!K$565</f>
        <v>41</v>
      </c>
      <c r="AL223" s="144">
        <v>0</v>
      </c>
      <c r="AM223" s="144">
        <v>0</v>
      </c>
      <c r="AN223" s="146">
        <f>'PRINT TARIFF'!AF257</f>
        <v>46204</v>
      </c>
      <c r="AO223" s="146">
        <f>'PRINT TARIFF'!AG257</f>
        <v>46217</v>
      </c>
      <c r="AP223" s="146" t="s">
        <v>39</v>
      </c>
      <c r="AQ223" s="155">
        <f>'PRINT TARIFF'!U$565</f>
        <v>0</v>
      </c>
      <c r="AR223" s="144" t="s">
        <v>2263</v>
      </c>
      <c r="AS223" s="155">
        <f t="shared" si="76"/>
        <v>0</v>
      </c>
      <c r="AT223" s="146"/>
      <c r="AU223" s="146" t="s">
        <v>2262</v>
      </c>
      <c r="AV223" s="146">
        <f t="shared" si="77"/>
        <v>46204</v>
      </c>
      <c r="AW223" s="146">
        <f t="shared" si="78"/>
        <v>46217</v>
      </c>
      <c r="AX223" s="146"/>
      <c r="AY223" s="156"/>
      <c r="BA223" s="149"/>
      <c r="BC223" s="146"/>
      <c r="BD223" s="146"/>
      <c r="BE223" s="146"/>
      <c r="BF223" s="144" t="s">
        <v>39</v>
      </c>
      <c r="BG223" s="144">
        <f>'PRINT TARIFF'!$O$565</f>
        <v>0</v>
      </c>
      <c r="BH223" s="144" t="s">
        <v>1220</v>
      </c>
      <c r="BI223" s="144">
        <f t="shared" si="79"/>
        <v>0</v>
      </c>
      <c r="BJ223" s="146"/>
      <c r="BK223" s="146" t="s">
        <v>2260</v>
      </c>
      <c r="BL223" s="146">
        <f t="shared" si="80"/>
        <v>46204</v>
      </c>
      <c r="BM223" s="146">
        <f t="shared" si="81"/>
        <v>46217</v>
      </c>
      <c r="BN223" s="146" t="s">
        <v>39</v>
      </c>
      <c r="BO223" s="144">
        <f>'PRINT TARIFF'!$T$565</f>
        <v>7</v>
      </c>
      <c r="BP223" s="146" t="s">
        <v>1220</v>
      </c>
      <c r="BQ223" s="144">
        <f t="shared" si="82"/>
        <v>7</v>
      </c>
      <c r="BR223" s="146"/>
      <c r="BS223" s="146" t="s">
        <v>2258</v>
      </c>
      <c r="BT223" s="146">
        <f t="shared" si="83"/>
        <v>46204</v>
      </c>
      <c r="BU223" s="146">
        <f t="shared" si="84"/>
        <v>46217</v>
      </c>
      <c r="BV223" s="146" t="s">
        <v>39</v>
      </c>
      <c r="BW223" s="155">
        <f>'PRINT TARIFF'!Q$565</f>
        <v>20</v>
      </c>
      <c r="BX223" s="144" t="s">
        <v>1220</v>
      </c>
      <c r="BY223" s="144">
        <f t="shared" si="70"/>
        <v>20</v>
      </c>
      <c r="BZ223" s="146"/>
      <c r="CA223" s="146"/>
      <c r="CB223" s="146">
        <f t="shared" si="71"/>
        <v>46204</v>
      </c>
      <c r="CC223" s="146">
        <f t="shared" si="72"/>
        <v>46217</v>
      </c>
      <c r="CD223" s="144" t="s">
        <v>39</v>
      </c>
      <c r="CE223" s="155">
        <f>'PRINT TARIFF'!P$565</f>
        <v>0</v>
      </c>
      <c r="CF223" s="144" t="s">
        <v>1220</v>
      </c>
      <c r="CG223" s="147">
        <f t="shared" si="64"/>
        <v>0</v>
      </c>
      <c r="CJ223" s="146">
        <f t="shared" si="65"/>
        <v>46204</v>
      </c>
      <c r="CK223" s="146">
        <f t="shared" si="66"/>
        <v>46217</v>
      </c>
      <c r="CR223" s="146"/>
      <c r="CS223" s="146"/>
      <c r="HB223" s="146" t="s">
        <v>39</v>
      </c>
      <c r="HC223" s="155">
        <f>'PRINT TARIFF'!S$565</f>
        <v>0</v>
      </c>
      <c r="HD223" s="144" t="s">
        <v>1220</v>
      </c>
      <c r="HE223" s="147">
        <f t="shared" si="73"/>
        <v>0</v>
      </c>
      <c r="HG223" s="146" t="s">
        <v>2041</v>
      </c>
      <c r="HH223" s="146">
        <f t="shared" si="74"/>
        <v>46204</v>
      </c>
      <c r="HI223" s="146">
        <f t="shared" si="75"/>
        <v>46217</v>
      </c>
      <c r="IR223" s="154"/>
      <c r="IS223" s="154"/>
      <c r="NI223" s="154" t="s">
        <v>39</v>
      </c>
      <c r="NJ223" s="156">
        <f>'PRINT TARIFF'!R$565</f>
        <v>0</v>
      </c>
      <c r="NK223" s="154" t="s">
        <v>1220</v>
      </c>
      <c r="NL223" s="156">
        <f t="shared" si="67"/>
        <v>0</v>
      </c>
      <c r="NO223" s="154">
        <f t="shared" si="68"/>
        <v>46204</v>
      </c>
      <c r="NP223" s="154">
        <f t="shared" si="69"/>
        <v>46217</v>
      </c>
    </row>
    <row r="224" spans="1:380" x14ac:dyDescent="0.2">
      <c r="A224" s="144">
        <v>566</v>
      </c>
      <c r="B224" s="144" t="s">
        <v>1403</v>
      </c>
      <c r="C224" s="144" t="s">
        <v>1221</v>
      </c>
      <c r="E224" s="144" t="s">
        <v>299</v>
      </c>
      <c r="F224" s="144" t="s">
        <v>299</v>
      </c>
      <c r="J224" s="144" t="s">
        <v>1219</v>
      </c>
      <c r="K224" s="144" t="s">
        <v>239</v>
      </c>
      <c r="L224" s="144" t="s">
        <v>239</v>
      </c>
      <c r="M224" s="144" t="s">
        <v>239</v>
      </c>
      <c r="N224" s="144" t="s">
        <v>1219</v>
      </c>
      <c r="O224" s="145">
        <f>'PRINT TARIFF'!N$566</f>
        <v>15</v>
      </c>
      <c r="AF224" s="144" t="s">
        <v>39</v>
      </c>
      <c r="AG224" s="155">
        <f>'PRINT TARIFF'!I$566</f>
        <v>41</v>
      </c>
      <c r="AH224" s="144" t="s">
        <v>1220</v>
      </c>
      <c r="AI224" s="144">
        <v>0</v>
      </c>
      <c r="AJ224" s="144">
        <v>0</v>
      </c>
      <c r="AK224" s="155">
        <f>'PRINT TARIFF'!K$566</f>
        <v>41</v>
      </c>
      <c r="AL224" s="144">
        <v>0</v>
      </c>
      <c r="AM224" s="144">
        <v>0</v>
      </c>
      <c r="AN224" s="146">
        <f>'PRINT TARIFF'!AF258</f>
        <v>46204</v>
      </c>
      <c r="AO224" s="146">
        <f>'PRINT TARIFF'!AG258</f>
        <v>46217</v>
      </c>
      <c r="AP224" s="146" t="s">
        <v>39</v>
      </c>
      <c r="AQ224" s="155">
        <f>'PRINT TARIFF'!U$566</f>
        <v>0</v>
      </c>
      <c r="AR224" s="144" t="s">
        <v>2263</v>
      </c>
      <c r="AS224" s="155">
        <f t="shared" si="76"/>
        <v>0</v>
      </c>
      <c r="AT224" s="146"/>
      <c r="AU224" s="146" t="s">
        <v>2262</v>
      </c>
      <c r="AV224" s="146">
        <f t="shared" si="77"/>
        <v>46204</v>
      </c>
      <c r="AW224" s="146">
        <f t="shared" si="78"/>
        <v>46217</v>
      </c>
      <c r="AX224" s="146"/>
      <c r="AY224" s="156"/>
      <c r="BA224" s="149"/>
      <c r="BC224" s="146"/>
      <c r="BD224" s="146"/>
      <c r="BE224" s="146"/>
      <c r="BF224" s="144" t="s">
        <v>39</v>
      </c>
      <c r="BG224" s="144">
        <f>'PRINT TARIFF'!$O$566</f>
        <v>0</v>
      </c>
      <c r="BH224" s="144" t="s">
        <v>1220</v>
      </c>
      <c r="BI224" s="144">
        <f t="shared" si="79"/>
        <v>0</v>
      </c>
      <c r="BJ224" s="146"/>
      <c r="BK224" s="146" t="s">
        <v>2260</v>
      </c>
      <c r="BL224" s="146">
        <f t="shared" si="80"/>
        <v>46204</v>
      </c>
      <c r="BM224" s="146">
        <f t="shared" si="81"/>
        <v>46217</v>
      </c>
      <c r="BN224" s="146" t="s">
        <v>39</v>
      </c>
      <c r="BO224" s="144">
        <f>'PRINT TARIFF'!$T$566</f>
        <v>7</v>
      </c>
      <c r="BP224" s="146" t="s">
        <v>1220</v>
      </c>
      <c r="BQ224" s="144">
        <f t="shared" si="82"/>
        <v>7</v>
      </c>
      <c r="BR224" s="146"/>
      <c r="BS224" s="146" t="s">
        <v>2258</v>
      </c>
      <c r="BT224" s="146">
        <f t="shared" si="83"/>
        <v>46204</v>
      </c>
      <c r="BU224" s="146">
        <f t="shared" si="84"/>
        <v>46217</v>
      </c>
      <c r="BV224" s="146" t="s">
        <v>39</v>
      </c>
      <c r="BW224" s="155">
        <f>'PRINT TARIFF'!Q$566</f>
        <v>20</v>
      </c>
      <c r="BX224" s="144" t="s">
        <v>1220</v>
      </c>
      <c r="BY224" s="144">
        <f t="shared" si="70"/>
        <v>20</v>
      </c>
      <c r="BZ224" s="146"/>
      <c r="CA224" s="146"/>
      <c r="CB224" s="146">
        <f t="shared" si="71"/>
        <v>46204</v>
      </c>
      <c r="CC224" s="146">
        <f t="shared" si="72"/>
        <v>46217</v>
      </c>
      <c r="CD224" s="144" t="s">
        <v>39</v>
      </c>
      <c r="CE224" s="155">
        <f>'PRINT TARIFF'!P$566</f>
        <v>0</v>
      </c>
      <c r="CF224" s="144" t="s">
        <v>1220</v>
      </c>
      <c r="CG224" s="147">
        <f t="shared" si="64"/>
        <v>0</v>
      </c>
      <c r="CJ224" s="146">
        <f t="shared" si="65"/>
        <v>46204</v>
      </c>
      <c r="CK224" s="146">
        <f t="shared" si="66"/>
        <v>46217</v>
      </c>
      <c r="CR224" s="146"/>
      <c r="CS224" s="146"/>
      <c r="HB224" s="146" t="s">
        <v>39</v>
      </c>
      <c r="HC224" s="155">
        <f>'PRINT TARIFF'!S$566</f>
        <v>0</v>
      </c>
      <c r="HD224" s="144" t="s">
        <v>1220</v>
      </c>
      <c r="HE224" s="147">
        <f t="shared" si="73"/>
        <v>0</v>
      </c>
      <c r="HG224" s="146" t="s">
        <v>2041</v>
      </c>
      <c r="HH224" s="146">
        <f t="shared" si="74"/>
        <v>46204</v>
      </c>
      <c r="HI224" s="146">
        <f t="shared" si="75"/>
        <v>46217</v>
      </c>
      <c r="IR224" s="154"/>
      <c r="IS224" s="154"/>
      <c r="NI224" s="154" t="s">
        <v>39</v>
      </c>
      <c r="NJ224" s="156">
        <f>'PRINT TARIFF'!R$566</f>
        <v>0</v>
      </c>
      <c r="NK224" s="154" t="s">
        <v>1220</v>
      </c>
      <c r="NL224" s="156">
        <f t="shared" si="67"/>
        <v>0</v>
      </c>
      <c r="NO224" s="154">
        <f t="shared" si="68"/>
        <v>46204</v>
      </c>
      <c r="NP224" s="154">
        <f t="shared" si="69"/>
        <v>46217</v>
      </c>
    </row>
    <row r="225" spans="1:380" x14ac:dyDescent="0.2">
      <c r="A225" s="144">
        <v>557</v>
      </c>
      <c r="B225" s="144" t="s">
        <v>1403</v>
      </c>
      <c r="C225" s="144" t="s">
        <v>1221</v>
      </c>
      <c r="E225" s="144" t="s">
        <v>298</v>
      </c>
      <c r="F225" s="144" t="s">
        <v>298</v>
      </c>
      <c r="J225" s="144" t="s">
        <v>1219</v>
      </c>
      <c r="K225" s="144" t="s">
        <v>235</v>
      </c>
      <c r="L225" s="144" t="s">
        <v>235</v>
      </c>
      <c r="M225" s="144" t="s">
        <v>235</v>
      </c>
      <c r="N225" s="144" t="s">
        <v>1219</v>
      </c>
      <c r="O225" s="145">
        <f>'PRINT TARIFF'!N$557</f>
        <v>25</v>
      </c>
      <c r="AF225" s="144" t="s">
        <v>39</v>
      </c>
      <c r="AG225" s="155">
        <f>'PRINT TARIFF'!I$557</f>
        <v>70</v>
      </c>
      <c r="AH225" s="144" t="s">
        <v>1220</v>
      </c>
      <c r="AI225" s="144">
        <v>0</v>
      </c>
      <c r="AJ225" s="144">
        <v>0</v>
      </c>
      <c r="AK225" s="155">
        <f>'PRINT TARIFF'!K$557</f>
        <v>70</v>
      </c>
      <c r="AL225" s="144">
        <v>0</v>
      </c>
      <c r="AM225" s="144">
        <v>0</v>
      </c>
      <c r="AN225" s="146">
        <f>'PRINT TARIFF'!AF259</f>
        <v>46204</v>
      </c>
      <c r="AO225" s="146">
        <f>'PRINT TARIFF'!AG259</f>
        <v>46217</v>
      </c>
      <c r="AP225" s="146" t="s">
        <v>39</v>
      </c>
      <c r="AQ225" s="155">
        <f>'PRINT TARIFF'!U$557</f>
        <v>0</v>
      </c>
      <c r="AR225" s="144" t="s">
        <v>2263</v>
      </c>
      <c r="AS225" s="155">
        <f t="shared" si="76"/>
        <v>0</v>
      </c>
      <c r="AT225" s="146"/>
      <c r="AU225" s="146" t="s">
        <v>2262</v>
      </c>
      <c r="AV225" s="146">
        <f t="shared" si="77"/>
        <v>46204</v>
      </c>
      <c r="AW225" s="146">
        <f t="shared" si="78"/>
        <v>46217</v>
      </c>
      <c r="AX225" s="146"/>
      <c r="AY225" s="156"/>
      <c r="BA225" s="149"/>
      <c r="BC225" s="146"/>
      <c r="BD225" s="146"/>
      <c r="BE225" s="146"/>
      <c r="BF225" s="144" t="s">
        <v>39</v>
      </c>
      <c r="BG225" s="144">
        <f>'PRINT TARIFF'!$O$557</f>
        <v>0</v>
      </c>
      <c r="BH225" s="144" t="s">
        <v>1220</v>
      </c>
      <c r="BI225" s="144">
        <f t="shared" si="79"/>
        <v>0</v>
      </c>
      <c r="BJ225" s="146"/>
      <c r="BK225" s="146" t="s">
        <v>2260</v>
      </c>
      <c r="BL225" s="146">
        <f t="shared" si="80"/>
        <v>46204</v>
      </c>
      <c r="BM225" s="146">
        <f t="shared" si="81"/>
        <v>46217</v>
      </c>
      <c r="BN225" s="146" t="s">
        <v>39</v>
      </c>
      <c r="BO225" s="144">
        <f>'PRINT TARIFF'!$T$557</f>
        <v>0</v>
      </c>
      <c r="BP225" s="146" t="s">
        <v>1220</v>
      </c>
      <c r="BQ225" s="144">
        <f t="shared" si="82"/>
        <v>0</v>
      </c>
      <c r="BR225" s="146"/>
      <c r="BS225" s="146" t="s">
        <v>2258</v>
      </c>
      <c r="BT225" s="146">
        <f t="shared" si="83"/>
        <v>46204</v>
      </c>
      <c r="BU225" s="146">
        <f t="shared" si="84"/>
        <v>46217</v>
      </c>
      <c r="BV225" s="146" t="s">
        <v>39</v>
      </c>
      <c r="BW225" s="155">
        <f>'PRINT TARIFF'!Q$557</f>
        <v>20</v>
      </c>
      <c r="BX225" s="144" t="s">
        <v>1220</v>
      </c>
      <c r="BY225" s="144">
        <f t="shared" si="70"/>
        <v>20</v>
      </c>
      <c r="BZ225" s="146"/>
      <c r="CA225" s="146"/>
      <c r="CB225" s="146">
        <f t="shared" si="71"/>
        <v>46204</v>
      </c>
      <c r="CC225" s="146">
        <f t="shared" si="72"/>
        <v>46217</v>
      </c>
      <c r="CD225" s="144" t="s">
        <v>39</v>
      </c>
      <c r="CE225" s="155">
        <f>'PRINT TARIFF'!P$557</f>
        <v>0</v>
      </c>
      <c r="CF225" s="144" t="s">
        <v>1220</v>
      </c>
      <c r="CG225" s="147">
        <f t="shared" si="64"/>
        <v>0</v>
      </c>
      <c r="CJ225" s="146">
        <f t="shared" si="65"/>
        <v>46204</v>
      </c>
      <c r="CK225" s="146">
        <f t="shared" si="66"/>
        <v>46217</v>
      </c>
      <c r="CR225" s="146"/>
      <c r="CS225" s="146"/>
      <c r="HB225" s="146" t="s">
        <v>39</v>
      </c>
      <c r="HC225" s="155">
        <f>'PRINT TARIFF'!S$557</f>
        <v>0</v>
      </c>
      <c r="HD225" s="144" t="s">
        <v>1220</v>
      </c>
      <c r="HE225" s="147">
        <f t="shared" si="73"/>
        <v>0</v>
      </c>
      <c r="HG225" s="146" t="s">
        <v>2041</v>
      </c>
      <c r="HH225" s="146">
        <f t="shared" si="74"/>
        <v>46204</v>
      </c>
      <c r="HI225" s="146">
        <f t="shared" si="75"/>
        <v>46217</v>
      </c>
      <c r="IR225" s="154"/>
      <c r="IS225" s="154"/>
      <c r="NI225" s="154" t="s">
        <v>39</v>
      </c>
      <c r="NJ225" s="156">
        <f>'PRINT TARIFF'!R$557</f>
        <v>0</v>
      </c>
      <c r="NK225" s="154" t="s">
        <v>1220</v>
      </c>
      <c r="NL225" s="156">
        <f t="shared" si="67"/>
        <v>0</v>
      </c>
      <c r="NO225" s="154">
        <f t="shared" si="68"/>
        <v>46204</v>
      </c>
      <c r="NP225" s="154">
        <f t="shared" si="69"/>
        <v>46217</v>
      </c>
    </row>
    <row r="226" spans="1:380" x14ac:dyDescent="0.2">
      <c r="A226" s="144">
        <v>558</v>
      </c>
      <c r="B226" s="144" t="s">
        <v>1403</v>
      </c>
      <c r="C226" s="144" t="s">
        <v>1221</v>
      </c>
      <c r="E226" s="144" t="s">
        <v>298</v>
      </c>
      <c r="F226" s="144" t="s">
        <v>298</v>
      </c>
      <c r="J226" s="144" t="s">
        <v>1219</v>
      </c>
      <c r="K226" s="144" t="s">
        <v>236</v>
      </c>
      <c r="L226" s="144" t="s">
        <v>236</v>
      </c>
      <c r="M226" s="144" t="s">
        <v>236</v>
      </c>
      <c r="N226" s="144" t="s">
        <v>1219</v>
      </c>
      <c r="O226" s="145">
        <f>'PRINT TARIFF'!N$558</f>
        <v>18</v>
      </c>
      <c r="AF226" s="144" t="s">
        <v>39</v>
      </c>
      <c r="AG226" s="155">
        <f>'PRINT TARIFF'!I$558</f>
        <v>41</v>
      </c>
      <c r="AH226" s="144" t="s">
        <v>1220</v>
      </c>
      <c r="AI226" s="144">
        <v>0</v>
      </c>
      <c r="AJ226" s="144">
        <v>0</v>
      </c>
      <c r="AK226" s="155">
        <f>'PRINT TARIFF'!K$558</f>
        <v>41</v>
      </c>
      <c r="AL226" s="144">
        <v>0</v>
      </c>
      <c r="AM226" s="144">
        <v>0</v>
      </c>
      <c r="AN226" s="146">
        <f>'PRINT TARIFF'!AF260</f>
        <v>46204</v>
      </c>
      <c r="AO226" s="146">
        <f>'PRINT TARIFF'!AG260</f>
        <v>46217</v>
      </c>
      <c r="AP226" s="146" t="s">
        <v>39</v>
      </c>
      <c r="AQ226" s="155">
        <f>'PRINT TARIFF'!U$558</f>
        <v>0</v>
      </c>
      <c r="AR226" s="144" t="s">
        <v>2263</v>
      </c>
      <c r="AS226" s="155">
        <f t="shared" si="76"/>
        <v>0</v>
      </c>
      <c r="AT226" s="146"/>
      <c r="AU226" s="146" t="s">
        <v>2262</v>
      </c>
      <c r="AV226" s="146">
        <f t="shared" si="77"/>
        <v>46204</v>
      </c>
      <c r="AW226" s="146">
        <f t="shared" si="78"/>
        <v>46217</v>
      </c>
      <c r="AX226" s="146"/>
      <c r="AY226" s="156"/>
      <c r="BA226" s="149"/>
      <c r="BC226" s="146"/>
      <c r="BD226" s="146"/>
      <c r="BE226" s="146"/>
      <c r="BF226" s="144" t="s">
        <v>39</v>
      </c>
      <c r="BG226" s="144">
        <f>'PRINT TARIFF'!$O$558</f>
        <v>0</v>
      </c>
      <c r="BH226" s="144" t="s">
        <v>1220</v>
      </c>
      <c r="BI226" s="144">
        <f t="shared" si="79"/>
        <v>0</v>
      </c>
      <c r="BJ226" s="146"/>
      <c r="BK226" s="146" t="s">
        <v>2260</v>
      </c>
      <c r="BL226" s="146">
        <f t="shared" si="80"/>
        <v>46204</v>
      </c>
      <c r="BM226" s="146">
        <f t="shared" si="81"/>
        <v>46217</v>
      </c>
      <c r="BN226" s="146" t="s">
        <v>39</v>
      </c>
      <c r="BO226" s="144">
        <f>'PRINT TARIFF'!$T$558</f>
        <v>7</v>
      </c>
      <c r="BP226" s="146" t="s">
        <v>1220</v>
      </c>
      <c r="BQ226" s="144">
        <f t="shared" si="82"/>
        <v>7</v>
      </c>
      <c r="BR226" s="146"/>
      <c r="BS226" s="146" t="s">
        <v>2258</v>
      </c>
      <c r="BT226" s="146">
        <f t="shared" si="83"/>
        <v>46204</v>
      </c>
      <c r="BU226" s="146">
        <f t="shared" si="84"/>
        <v>46217</v>
      </c>
      <c r="BV226" s="146" t="s">
        <v>39</v>
      </c>
      <c r="BW226" s="155">
        <f>'PRINT TARIFF'!Q$558</f>
        <v>20</v>
      </c>
      <c r="BX226" s="144" t="s">
        <v>1220</v>
      </c>
      <c r="BY226" s="144">
        <f t="shared" si="70"/>
        <v>20</v>
      </c>
      <c r="BZ226" s="146"/>
      <c r="CA226" s="146"/>
      <c r="CB226" s="146">
        <f t="shared" si="71"/>
        <v>46204</v>
      </c>
      <c r="CC226" s="146">
        <f t="shared" si="72"/>
        <v>46217</v>
      </c>
      <c r="CD226" s="144" t="s">
        <v>39</v>
      </c>
      <c r="CE226" s="155">
        <f>'PRINT TARIFF'!P$558</f>
        <v>0</v>
      </c>
      <c r="CF226" s="144" t="s">
        <v>1220</v>
      </c>
      <c r="CG226" s="147">
        <f t="shared" si="64"/>
        <v>0</v>
      </c>
      <c r="CJ226" s="146">
        <f t="shared" si="65"/>
        <v>46204</v>
      </c>
      <c r="CK226" s="146">
        <f t="shared" si="66"/>
        <v>46217</v>
      </c>
      <c r="CR226" s="146"/>
      <c r="CS226" s="146"/>
      <c r="HB226" s="146" t="s">
        <v>39</v>
      </c>
      <c r="HC226" s="155">
        <f>'PRINT TARIFF'!S$558</f>
        <v>0</v>
      </c>
      <c r="HD226" s="144" t="s">
        <v>1220</v>
      </c>
      <c r="HE226" s="147">
        <f t="shared" si="73"/>
        <v>0</v>
      </c>
      <c r="HG226" s="146" t="s">
        <v>2041</v>
      </c>
      <c r="HH226" s="146">
        <f t="shared" si="74"/>
        <v>46204</v>
      </c>
      <c r="HI226" s="146">
        <f t="shared" si="75"/>
        <v>46217</v>
      </c>
      <c r="IR226" s="154"/>
      <c r="IS226" s="154"/>
      <c r="NI226" s="154" t="s">
        <v>39</v>
      </c>
      <c r="NJ226" s="156">
        <f>'PRINT TARIFF'!R$558</f>
        <v>0</v>
      </c>
      <c r="NK226" s="154" t="s">
        <v>1220</v>
      </c>
      <c r="NL226" s="156">
        <f t="shared" si="67"/>
        <v>0</v>
      </c>
      <c r="NO226" s="154">
        <f t="shared" si="68"/>
        <v>46204</v>
      </c>
      <c r="NP226" s="154">
        <f t="shared" si="69"/>
        <v>46217</v>
      </c>
    </row>
    <row r="227" spans="1:380" x14ac:dyDescent="0.2">
      <c r="A227" s="144">
        <v>559</v>
      </c>
      <c r="B227" s="144" t="s">
        <v>1403</v>
      </c>
      <c r="C227" s="144" t="s">
        <v>1221</v>
      </c>
      <c r="E227" s="144" t="s">
        <v>298</v>
      </c>
      <c r="F227" s="144" t="s">
        <v>298</v>
      </c>
      <c r="J227" s="144" t="s">
        <v>1219</v>
      </c>
      <c r="K227" s="144" t="s">
        <v>237</v>
      </c>
      <c r="L227" s="144" t="s">
        <v>237</v>
      </c>
      <c r="M227" s="144" t="s">
        <v>237</v>
      </c>
      <c r="N227" s="144" t="s">
        <v>1219</v>
      </c>
      <c r="O227" s="145">
        <f>'PRINT TARIFF'!N$559</f>
        <v>17</v>
      </c>
      <c r="AF227" s="144" t="s">
        <v>39</v>
      </c>
      <c r="AG227" s="155">
        <f>'PRINT TARIFF'!I$559</f>
        <v>46</v>
      </c>
      <c r="AH227" s="144" t="s">
        <v>1220</v>
      </c>
      <c r="AI227" s="144">
        <v>0</v>
      </c>
      <c r="AJ227" s="144">
        <v>0</v>
      </c>
      <c r="AK227" s="155">
        <f>'PRINT TARIFF'!K$559</f>
        <v>46</v>
      </c>
      <c r="AL227" s="144">
        <v>0</v>
      </c>
      <c r="AM227" s="144">
        <v>0</v>
      </c>
      <c r="AN227" s="146">
        <f>'PRINT TARIFF'!AF261</f>
        <v>46204</v>
      </c>
      <c r="AO227" s="146">
        <f>'PRINT TARIFF'!AG261</f>
        <v>46217</v>
      </c>
      <c r="AP227" s="146" t="s">
        <v>39</v>
      </c>
      <c r="AQ227" s="155">
        <f>'PRINT TARIFF'!U$559</f>
        <v>0</v>
      </c>
      <c r="AR227" s="144" t="s">
        <v>2263</v>
      </c>
      <c r="AS227" s="155">
        <f t="shared" si="76"/>
        <v>0</v>
      </c>
      <c r="AT227" s="146"/>
      <c r="AU227" s="146" t="s">
        <v>2262</v>
      </c>
      <c r="AV227" s="146">
        <f t="shared" si="77"/>
        <v>46204</v>
      </c>
      <c r="AW227" s="146">
        <f t="shared" si="78"/>
        <v>46217</v>
      </c>
      <c r="AX227" s="146"/>
      <c r="AY227" s="156"/>
      <c r="BA227" s="149"/>
      <c r="BC227" s="146"/>
      <c r="BD227" s="146"/>
      <c r="BE227" s="146"/>
      <c r="BF227" s="144" t="s">
        <v>39</v>
      </c>
      <c r="BG227" s="144">
        <f>'PRINT TARIFF'!$O$559</f>
        <v>0</v>
      </c>
      <c r="BH227" s="144" t="s">
        <v>1220</v>
      </c>
      <c r="BI227" s="144">
        <f t="shared" si="79"/>
        <v>0</v>
      </c>
      <c r="BJ227" s="146"/>
      <c r="BK227" s="146" t="s">
        <v>2260</v>
      </c>
      <c r="BL227" s="146">
        <f t="shared" si="80"/>
        <v>46204</v>
      </c>
      <c r="BM227" s="146">
        <f t="shared" si="81"/>
        <v>46217</v>
      </c>
      <c r="BN227" s="146" t="s">
        <v>39</v>
      </c>
      <c r="BO227" s="144">
        <f>'PRINT TARIFF'!$T$559</f>
        <v>7</v>
      </c>
      <c r="BP227" s="146" t="s">
        <v>1220</v>
      </c>
      <c r="BQ227" s="144">
        <f t="shared" si="82"/>
        <v>7</v>
      </c>
      <c r="BR227" s="146"/>
      <c r="BS227" s="146" t="s">
        <v>2258</v>
      </c>
      <c r="BT227" s="146">
        <f t="shared" si="83"/>
        <v>46204</v>
      </c>
      <c r="BU227" s="146">
        <f t="shared" si="84"/>
        <v>46217</v>
      </c>
      <c r="BV227" s="146" t="s">
        <v>39</v>
      </c>
      <c r="BW227" s="155">
        <f>'PRINT TARIFF'!$Q$559</f>
        <v>20</v>
      </c>
      <c r="BX227" s="144" t="s">
        <v>1220</v>
      </c>
      <c r="BY227" s="144">
        <f t="shared" si="70"/>
        <v>20</v>
      </c>
      <c r="BZ227" s="146"/>
      <c r="CA227" s="146"/>
      <c r="CB227" s="146">
        <f t="shared" si="71"/>
        <v>46204</v>
      </c>
      <c r="CC227" s="146">
        <f t="shared" si="72"/>
        <v>46217</v>
      </c>
      <c r="CD227" s="144" t="s">
        <v>39</v>
      </c>
      <c r="CE227" s="155">
        <f>'PRINT TARIFF'!P$559</f>
        <v>0</v>
      </c>
      <c r="CF227" s="144" t="s">
        <v>1220</v>
      </c>
      <c r="CG227" s="147">
        <f t="shared" si="64"/>
        <v>0</v>
      </c>
      <c r="CJ227" s="146">
        <f t="shared" si="65"/>
        <v>46204</v>
      </c>
      <c r="CK227" s="146">
        <f t="shared" si="66"/>
        <v>46217</v>
      </c>
      <c r="CR227" s="146"/>
      <c r="CS227" s="146"/>
      <c r="HB227" s="146" t="s">
        <v>39</v>
      </c>
      <c r="HC227" s="155">
        <f>'PRINT TARIFF'!S$559</f>
        <v>0</v>
      </c>
      <c r="HD227" s="144" t="s">
        <v>1220</v>
      </c>
      <c r="HE227" s="147">
        <f t="shared" si="73"/>
        <v>0</v>
      </c>
      <c r="HG227" s="146" t="s">
        <v>2041</v>
      </c>
      <c r="HH227" s="146">
        <f t="shared" si="74"/>
        <v>46204</v>
      </c>
      <c r="HI227" s="146">
        <f t="shared" si="75"/>
        <v>46217</v>
      </c>
      <c r="IR227" s="154"/>
      <c r="IS227" s="154"/>
      <c r="NI227" s="154" t="s">
        <v>39</v>
      </c>
      <c r="NJ227" s="156">
        <f>'PRINT TARIFF'!R$559</f>
        <v>0</v>
      </c>
      <c r="NK227" s="154" t="s">
        <v>1220</v>
      </c>
      <c r="NL227" s="156">
        <f t="shared" si="67"/>
        <v>0</v>
      </c>
      <c r="NO227" s="154">
        <f t="shared" si="68"/>
        <v>46204</v>
      </c>
      <c r="NP227" s="154">
        <f t="shared" si="69"/>
        <v>46217</v>
      </c>
    </row>
    <row r="228" spans="1:380" x14ac:dyDescent="0.2">
      <c r="A228" s="144">
        <v>560</v>
      </c>
      <c r="B228" s="144" t="s">
        <v>1403</v>
      </c>
      <c r="C228" s="144" t="s">
        <v>1221</v>
      </c>
      <c r="E228" s="144" t="s">
        <v>298</v>
      </c>
      <c r="F228" s="144" t="s">
        <v>298</v>
      </c>
      <c r="J228" s="144" t="s">
        <v>1219</v>
      </c>
      <c r="K228" s="144" t="s">
        <v>238</v>
      </c>
      <c r="L228" s="144" t="s">
        <v>238</v>
      </c>
      <c r="M228" s="144" t="s">
        <v>238</v>
      </c>
      <c r="N228" s="144" t="s">
        <v>1219</v>
      </c>
      <c r="O228" s="145">
        <f>'PRINT TARIFF'!N$560</f>
        <v>12</v>
      </c>
      <c r="AF228" s="144" t="s">
        <v>39</v>
      </c>
      <c r="AG228" s="155">
        <f>'PRINT TARIFF'!I$560</f>
        <v>41</v>
      </c>
      <c r="AH228" s="144" t="s">
        <v>1220</v>
      </c>
      <c r="AI228" s="144">
        <v>0</v>
      </c>
      <c r="AJ228" s="144">
        <v>0</v>
      </c>
      <c r="AK228" s="155">
        <f>'PRINT TARIFF'!K$560</f>
        <v>41</v>
      </c>
      <c r="AL228" s="144">
        <v>0</v>
      </c>
      <c r="AM228" s="144">
        <v>0</v>
      </c>
      <c r="AN228" s="146">
        <f>'PRINT TARIFF'!AF262</f>
        <v>46204</v>
      </c>
      <c r="AO228" s="146">
        <f>'PRINT TARIFF'!AG262</f>
        <v>46217</v>
      </c>
      <c r="AP228" s="146" t="s">
        <v>39</v>
      </c>
      <c r="AQ228" s="155">
        <f>'PRINT TARIFF'!U$560</f>
        <v>0</v>
      </c>
      <c r="AR228" s="144" t="s">
        <v>2263</v>
      </c>
      <c r="AS228" s="155">
        <f t="shared" si="76"/>
        <v>0</v>
      </c>
      <c r="AT228" s="146"/>
      <c r="AU228" s="146" t="s">
        <v>2262</v>
      </c>
      <c r="AV228" s="146">
        <f t="shared" si="77"/>
        <v>46204</v>
      </c>
      <c r="AW228" s="146">
        <f t="shared" si="78"/>
        <v>46217</v>
      </c>
      <c r="AX228" s="146"/>
      <c r="AY228" s="156"/>
      <c r="BA228" s="149"/>
      <c r="BC228" s="146"/>
      <c r="BD228" s="146"/>
      <c r="BE228" s="146"/>
      <c r="BF228" s="144" t="s">
        <v>39</v>
      </c>
      <c r="BG228" s="144">
        <f>'PRINT TARIFF'!$O$560</f>
        <v>0</v>
      </c>
      <c r="BH228" s="144" t="s">
        <v>1220</v>
      </c>
      <c r="BI228" s="144">
        <f t="shared" si="79"/>
        <v>0</v>
      </c>
      <c r="BJ228" s="146"/>
      <c r="BK228" s="146" t="s">
        <v>2260</v>
      </c>
      <c r="BL228" s="146">
        <f t="shared" si="80"/>
        <v>46204</v>
      </c>
      <c r="BM228" s="146">
        <f t="shared" si="81"/>
        <v>46217</v>
      </c>
      <c r="BN228" s="146" t="s">
        <v>39</v>
      </c>
      <c r="BO228" s="144">
        <f>'PRINT TARIFF'!$T$560</f>
        <v>7</v>
      </c>
      <c r="BP228" s="146" t="s">
        <v>1220</v>
      </c>
      <c r="BQ228" s="144">
        <f t="shared" si="82"/>
        <v>7</v>
      </c>
      <c r="BR228" s="146"/>
      <c r="BS228" s="146" t="s">
        <v>2258</v>
      </c>
      <c r="BT228" s="146">
        <f t="shared" si="83"/>
        <v>46204</v>
      </c>
      <c r="BU228" s="146">
        <f t="shared" si="84"/>
        <v>46217</v>
      </c>
      <c r="BV228" s="146" t="s">
        <v>39</v>
      </c>
      <c r="BW228" s="155">
        <f>'PRINT TARIFF'!Q$560</f>
        <v>20</v>
      </c>
      <c r="BX228" s="144" t="s">
        <v>1220</v>
      </c>
      <c r="BY228" s="144">
        <f t="shared" si="70"/>
        <v>20</v>
      </c>
      <c r="BZ228" s="146"/>
      <c r="CA228" s="146"/>
      <c r="CB228" s="146">
        <f t="shared" si="71"/>
        <v>46204</v>
      </c>
      <c r="CC228" s="146">
        <f t="shared" si="72"/>
        <v>46217</v>
      </c>
      <c r="CD228" s="144" t="s">
        <v>39</v>
      </c>
      <c r="CE228" s="155">
        <f>'PRINT TARIFF'!P$560</f>
        <v>0</v>
      </c>
      <c r="CF228" s="144" t="s">
        <v>1220</v>
      </c>
      <c r="CG228" s="147">
        <f t="shared" si="64"/>
        <v>0</v>
      </c>
      <c r="CJ228" s="146">
        <f t="shared" si="65"/>
        <v>46204</v>
      </c>
      <c r="CK228" s="146">
        <f t="shared" si="66"/>
        <v>46217</v>
      </c>
      <c r="CR228" s="146"/>
      <c r="CS228" s="146"/>
      <c r="HB228" s="146" t="s">
        <v>39</v>
      </c>
      <c r="HC228" s="155">
        <f>'PRINT TARIFF'!S$560</f>
        <v>0</v>
      </c>
      <c r="HD228" s="144" t="s">
        <v>1220</v>
      </c>
      <c r="HE228" s="147">
        <f t="shared" si="73"/>
        <v>0</v>
      </c>
      <c r="HG228" s="146" t="s">
        <v>2041</v>
      </c>
      <c r="HH228" s="146">
        <f t="shared" si="74"/>
        <v>46204</v>
      </c>
      <c r="HI228" s="146">
        <f t="shared" si="75"/>
        <v>46217</v>
      </c>
      <c r="IR228" s="154"/>
      <c r="IS228" s="154"/>
      <c r="NI228" s="154" t="s">
        <v>39</v>
      </c>
      <c r="NJ228" s="156">
        <f>'PRINT TARIFF'!R$560</f>
        <v>0</v>
      </c>
      <c r="NK228" s="154" t="s">
        <v>1220</v>
      </c>
      <c r="NL228" s="156">
        <f t="shared" si="67"/>
        <v>0</v>
      </c>
      <c r="NO228" s="154">
        <f t="shared" si="68"/>
        <v>46204</v>
      </c>
      <c r="NP228" s="154">
        <f t="shared" si="69"/>
        <v>46217</v>
      </c>
    </row>
    <row r="229" spans="1:380" x14ac:dyDescent="0.2">
      <c r="A229" s="144">
        <v>561</v>
      </c>
      <c r="B229" s="144" t="s">
        <v>1403</v>
      </c>
      <c r="C229" s="144" t="s">
        <v>1221</v>
      </c>
      <c r="E229" s="144" t="s">
        <v>298</v>
      </c>
      <c r="F229" s="144" t="s">
        <v>298</v>
      </c>
      <c r="J229" s="144" t="s">
        <v>1219</v>
      </c>
      <c r="K229" s="144" t="s">
        <v>239</v>
      </c>
      <c r="L229" s="144" t="s">
        <v>239</v>
      </c>
      <c r="M229" s="144" t="s">
        <v>239</v>
      </c>
      <c r="N229" s="144" t="s">
        <v>1219</v>
      </c>
      <c r="O229" s="145">
        <f>'PRINT TARIFF'!N$561</f>
        <v>15</v>
      </c>
      <c r="AF229" s="144" t="s">
        <v>39</v>
      </c>
      <c r="AG229" s="155">
        <f>'PRINT TARIFF'!I$561</f>
        <v>41</v>
      </c>
      <c r="AH229" s="144" t="s">
        <v>1220</v>
      </c>
      <c r="AI229" s="144">
        <v>0</v>
      </c>
      <c r="AJ229" s="144">
        <v>0</v>
      </c>
      <c r="AK229" s="155">
        <f>'PRINT TARIFF'!K$561</f>
        <v>41</v>
      </c>
      <c r="AL229" s="144">
        <v>0</v>
      </c>
      <c r="AM229" s="144">
        <v>0</v>
      </c>
      <c r="AN229" s="146">
        <f>'PRINT TARIFF'!AF263</f>
        <v>46204</v>
      </c>
      <c r="AO229" s="146">
        <f>'PRINT TARIFF'!AG263</f>
        <v>46217</v>
      </c>
      <c r="AP229" s="146" t="s">
        <v>39</v>
      </c>
      <c r="AQ229" s="155">
        <f>'PRINT TARIFF'!U$561</f>
        <v>0</v>
      </c>
      <c r="AR229" s="144" t="s">
        <v>2263</v>
      </c>
      <c r="AS229" s="155">
        <f t="shared" si="76"/>
        <v>0</v>
      </c>
      <c r="AT229" s="146"/>
      <c r="AU229" s="146" t="s">
        <v>2262</v>
      </c>
      <c r="AV229" s="146">
        <f t="shared" si="77"/>
        <v>46204</v>
      </c>
      <c r="AW229" s="146">
        <f t="shared" si="78"/>
        <v>46217</v>
      </c>
      <c r="AX229" s="146"/>
      <c r="AY229" s="156"/>
      <c r="BA229" s="149"/>
      <c r="BC229" s="146"/>
      <c r="BD229" s="146"/>
      <c r="BE229" s="146"/>
      <c r="BF229" s="144" t="s">
        <v>39</v>
      </c>
      <c r="BG229" s="144">
        <f>'PRINT TARIFF'!$O$561</f>
        <v>0</v>
      </c>
      <c r="BH229" s="144" t="s">
        <v>1220</v>
      </c>
      <c r="BI229" s="144">
        <f t="shared" si="79"/>
        <v>0</v>
      </c>
      <c r="BJ229" s="146"/>
      <c r="BK229" s="146" t="s">
        <v>2260</v>
      </c>
      <c r="BL229" s="146">
        <f t="shared" si="80"/>
        <v>46204</v>
      </c>
      <c r="BM229" s="146">
        <f t="shared" si="81"/>
        <v>46217</v>
      </c>
      <c r="BN229" s="146" t="s">
        <v>39</v>
      </c>
      <c r="BO229" s="144">
        <f>'PRINT TARIFF'!$T$561</f>
        <v>7</v>
      </c>
      <c r="BP229" s="146" t="s">
        <v>1220</v>
      </c>
      <c r="BQ229" s="144">
        <f t="shared" si="82"/>
        <v>7</v>
      </c>
      <c r="BR229" s="146"/>
      <c r="BS229" s="146" t="s">
        <v>2258</v>
      </c>
      <c r="BT229" s="146">
        <f t="shared" si="83"/>
        <v>46204</v>
      </c>
      <c r="BU229" s="146">
        <f t="shared" si="84"/>
        <v>46217</v>
      </c>
      <c r="BV229" s="146" t="s">
        <v>39</v>
      </c>
      <c r="BW229" s="155">
        <f>'PRINT TARIFF'!Q$561</f>
        <v>20</v>
      </c>
      <c r="BX229" s="144" t="s">
        <v>1220</v>
      </c>
      <c r="BY229" s="144">
        <f t="shared" si="70"/>
        <v>20</v>
      </c>
      <c r="BZ229" s="146"/>
      <c r="CA229" s="146"/>
      <c r="CB229" s="146">
        <f t="shared" si="71"/>
        <v>46204</v>
      </c>
      <c r="CC229" s="146">
        <f t="shared" si="72"/>
        <v>46217</v>
      </c>
      <c r="CD229" s="144" t="s">
        <v>39</v>
      </c>
      <c r="CE229" s="155">
        <f>'PRINT TARIFF'!P$561</f>
        <v>0</v>
      </c>
      <c r="CF229" s="144" t="s">
        <v>1220</v>
      </c>
      <c r="CG229" s="147">
        <f t="shared" si="64"/>
        <v>0</v>
      </c>
      <c r="CJ229" s="146">
        <f t="shared" si="65"/>
        <v>46204</v>
      </c>
      <c r="CK229" s="146">
        <f t="shared" si="66"/>
        <v>46217</v>
      </c>
      <c r="CR229" s="146"/>
      <c r="CS229" s="146"/>
      <c r="HB229" s="146" t="s">
        <v>39</v>
      </c>
      <c r="HC229" s="155">
        <f>'PRINT TARIFF'!S$561</f>
        <v>0</v>
      </c>
      <c r="HD229" s="144" t="s">
        <v>1220</v>
      </c>
      <c r="HE229" s="147">
        <f t="shared" si="73"/>
        <v>0</v>
      </c>
      <c r="HG229" s="146" t="s">
        <v>2041</v>
      </c>
      <c r="HH229" s="146">
        <f t="shared" si="74"/>
        <v>46204</v>
      </c>
      <c r="HI229" s="146">
        <f t="shared" si="75"/>
        <v>46217</v>
      </c>
      <c r="IR229" s="154"/>
      <c r="IS229" s="154"/>
      <c r="NI229" s="154" t="s">
        <v>39</v>
      </c>
      <c r="NJ229" s="156">
        <f>'PRINT TARIFF'!R$562</f>
        <v>0</v>
      </c>
      <c r="NK229" s="154" t="s">
        <v>1220</v>
      </c>
      <c r="NL229" s="156">
        <f t="shared" si="67"/>
        <v>0</v>
      </c>
      <c r="NO229" s="154">
        <f t="shared" si="68"/>
        <v>46204</v>
      </c>
      <c r="NP229" s="154">
        <f t="shared" si="69"/>
        <v>46217</v>
      </c>
    </row>
    <row r="230" spans="1:380" x14ac:dyDescent="0.2">
      <c r="A230" s="144">
        <v>727</v>
      </c>
      <c r="B230" s="144" t="s">
        <v>1403</v>
      </c>
      <c r="C230" s="144" t="s">
        <v>1221</v>
      </c>
      <c r="E230" s="144" t="s">
        <v>519</v>
      </c>
      <c r="F230" s="144" t="s">
        <v>519</v>
      </c>
      <c r="G230" s="144" t="s">
        <v>291</v>
      </c>
      <c r="J230" s="144" t="s">
        <v>1219</v>
      </c>
      <c r="K230" s="144" t="s">
        <v>235</v>
      </c>
      <c r="L230" s="144" t="s">
        <v>235</v>
      </c>
      <c r="M230" s="144" t="s">
        <v>235</v>
      </c>
      <c r="N230" s="144" t="s">
        <v>1219</v>
      </c>
      <c r="O230" s="145">
        <f>'PRINT TARIFF'!N$727</f>
        <v>31</v>
      </c>
      <c r="AF230" s="144" t="s">
        <v>39</v>
      </c>
      <c r="AG230" s="155">
        <f>'PRINT TARIFF'!I$727</f>
        <v>55</v>
      </c>
      <c r="AH230" s="144" t="s">
        <v>1220</v>
      </c>
      <c r="AI230" s="144">
        <v>0</v>
      </c>
      <c r="AJ230" s="144">
        <v>0</v>
      </c>
      <c r="AK230" s="155">
        <f>'PRINT TARIFF'!K$727</f>
        <v>55</v>
      </c>
      <c r="AL230" s="144">
        <v>0</v>
      </c>
      <c r="AM230" s="144">
        <v>0</v>
      </c>
      <c r="AN230" s="146">
        <f>'PRINT TARIFF'!AF264</f>
        <v>46204</v>
      </c>
      <c r="AO230" s="146">
        <f>'PRINT TARIFF'!AG264</f>
        <v>46217</v>
      </c>
      <c r="AP230" s="146" t="s">
        <v>39</v>
      </c>
      <c r="AQ230" s="155">
        <f>'PRINT TARIFF'!U$727</f>
        <v>10</v>
      </c>
      <c r="AR230" s="144" t="s">
        <v>2263</v>
      </c>
      <c r="AS230" s="155">
        <f t="shared" si="76"/>
        <v>10</v>
      </c>
      <c r="AT230" s="146"/>
      <c r="AU230" s="146" t="s">
        <v>2262</v>
      </c>
      <c r="AV230" s="146">
        <f t="shared" si="77"/>
        <v>46204</v>
      </c>
      <c r="AW230" s="146">
        <f t="shared" si="78"/>
        <v>46217</v>
      </c>
      <c r="AX230" s="146"/>
      <c r="AY230" s="156"/>
      <c r="BA230" s="147"/>
      <c r="BC230" s="146"/>
      <c r="BD230" s="146"/>
      <c r="BE230" s="146"/>
      <c r="BF230" s="144" t="s">
        <v>39</v>
      </c>
      <c r="BG230" s="144">
        <f>'PRINT TARIFF'!$O$727</f>
        <v>0</v>
      </c>
      <c r="BH230" s="144" t="s">
        <v>1220</v>
      </c>
      <c r="BI230" s="144">
        <f t="shared" si="79"/>
        <v>0</v>
      </c>
      <c r="BJ230" s="146"/>
      <c r="BK230" s="146" t="s">
        <v>2260</v>
      </c>
      <c r="BL230" s="146">
        <f t="shared" si="80"/>
        <v>46204</v>
      </c>
      <c r="BM230" s="146">
        <f t="shared" si="81"/>
        <v>46217</v>
      </c>
      <c r="BN230" s="146" t="s">
        <v>39</v>
      </c>
      <c r="BO230" s="144">
        <f>'PRINT TARIFF'!$T$727</f>
        <v>7</v>
      </c>
      <c r="BP230" s="146" t="s">
        <v>1220</v>
      </c>
      <c r="BQ230" s="144">
        <f t="shared" si="82"/>
        <v>7</v>
      </c>
      <c r="BR230" s="146"/>
      <c r="BS230" s="146" t="s">
        <v>2258</v>
      </c>
      <c r="BT230" s="146">
        <f t="shared" si="83"/>
        <v>46204</v>
      </c>
      <c r="BU230" s="146">
        <f t="shared" si="84"/>
        <v>46217</v>
      </c>
      <c r="BV230" s="146" t="s">
        <v>39</v>
      </c>
      <c r="BW230" s="155">
        <f>'PRINT TARIFF'!Q$727</f>
        <v>20</v>
      </c>
      <c r="BX230" s="144" t="s">
        <v>1220</v>
      </c>
      <c r="BY230" s="144">
        <f t="shared" si="70"/>
        <v>20</v>
      </c>
      <c r="BZ230" s="146"/>
      <c r="CA230" s="146"/>
      <c r="CB230" s="146">
        <f t="shared" si="71"/>
        <v>46204</v>
      </c>
      <c r="CC230" s="146">
        <f t="shared" si="72"/>
        <v>46217</v>
      </c>
      <c r="CD230" s="144" t="s">
        <v>39</v>
      </c>
      <c r="CE230" s="155">
        <f>'PRINT TARIFF'!P$727</f>
        <v>0</v>
      </c>
      <c r="CF230" s="144" t="s">
        <v>1220</v>
      </c>
      <c r="CG230" s="147">
        <f t="shared" si="64"/>
        <v>0</v>
      </c>
      <c r="CJ230" s="146">
        <f t="shared" si="65"/>
        <v>46204</v>
      </c>
      <c r="CK230" s="146">
        <f t="shared" si="66"/>
        <v>46217</v>
      </c>
      <c r="CR230" s="146"/>
      <c r="CS230" s="146"/>
      <c r="HB230" s="146" t="s">
        <v>39</v>
      </c>
      <c r="HC230" s="155">
        <f>'PRINT TARIFF'!S$727</f>
        <v>0</v>
      </c>
      <c r="HD230" s="144" t="s">
        <v>1220</v>
      </c>
      <c r="HE230" s="147">
        <f t="shared" si="73"/>
        <v>0</v>
      </c>
      <c r="HG230" s="146" t="s">
        <v>2041</v>
      </c>
      <c r="HH230" s="146">
        <f t="shared" si="74"/>
        <v>46204</v>
      </c>
      <c r="HI230" s="146">
        <f t="shared" si="75"/>
        <v>46217</v>
      </c>
      <c r="IR230" s="154"/>
      <c r="IS230" s="154"/>
      <c r="NI230" s="154" t="s">
        <v>39</v>
      </c>
      <c r="NJ230" s="156">
        <f>'PRINT TARIFF'!R$727</f>
        <v>0</v>
      </c>
      <c r="NK230" s="154" t="s">
        <v>1220</v>
      </c>
      <c r="NL230" s="156">
        <f t="shared" si="67"/>
        <v>0</v>
      </c>
      <c r="NO230" s="154">
        <f t="shared" si="68"/>
        <v>46204</v>
      </c>
      <c r="NP230" s="154">
        <f t="shared" si="69"/>
        <v>46217</v>
      </c>
    </row>
    <row r="231" spans="1:380" x14ac:dyDescent="0.2">
      <c r="A231" s="144">
        <v>728</v>
      </c>
      <c r="B231" s="144" t="s">
        <v>1403</v>
      </c>
      <c r="C231" s="144" t="s">
        <v>1221</v>
      </c>
      <c r="E231" s="144" t="s">
        <v>519</v>
      </c>
      <c r="F231" s="144" t="s">
        <v>519</v>
      </c>
      <c r="G231" s="144" t="s">
        <v>291</v>
      </c>
      <c r="J231" s="144" t="s">
        <v>1219</v>
      </c>
      <c r="K231" s="144" t="s">
        <v>236</v>
      </c>
      <c r="L231" s="144" t="s">
        <v>236</v>
      </c>
      <c r="M231" s="144" t="s">
        <v>236</v>
      </c>
      <c r="N231" s="144" t="s">
        <v>1219</v>
      </c>
      <c r="O231" s="145">
        <f>'PRINT TARIFF'!N$728</f>
        <v>21</v>
      </c>
      <c r="AF231" s="144" t="s">
        <v>39</v>
      </c>
      <c r="AG231" s="155">
        <f>'PRINT TARIFF'!I$728</f>
        <v>55</v>
      </c>
      <c r="AH231" s="144" t="s">
        <v>1220</v>
      </c>
      <c r="AI231" s="144">
        <v>0</v>
      </c>
      <c r="AJ231" s="144">
        <v>0</v>
      </c>
      <c r="AK231" s="155">
        <f>'PRINT TARIFF'!K$728</f>
        <v>55</v>
      </c>
      <c r="AL231" s="144">
        <v>0</v>
      </c>
      <c r="AM231" s="144">
        <v>0</v>
      </c>
      <c r="AN231" s="146">
        <f>'PRINT TARIFF'!AF265</f>
        <v>46204</v>
      </c>
      <c r="AO231" s="146">
        <f>'PRINT TARIFF'!AG265</f>
        <v>46217</v>
      </c>
      <c r="AP231" s="146" t="s">
        <v>39</v>
      </c>
      <c r="AQ231" s="155">
        <f>'PRINT TARIFF'!U$728</f>
        <v>10</v>
      </c>
      <c r="AR231" s="144" t="s">
        <v>2263</v>
      </c>
      <c r="AS231" s="155">
        <f t="shared" si="76"/>
        <v>10</v>
      </c>
      <c r="AT231" s="146"/>
      <c r="AU231" s="146" t="s">
        <v>2262</v>
      </c>
      <c r="AV231" s="146">
        <f t="shared" si="77"/>
        <v>46204</v>
      </c>
      <c r="AW231" s="146">
        <f t="shared" si="78"/>
        <v>46217</v>
      </c>
      <c r="AX231" s="146"/>
      <c r="AY231" s="156"/>
      <c r="BA231" s="147"/>
      <c r="BC231" s="146"/>
      <c r="BD231" s="146"/>
      <c r="BE231" s="146"/>
      <c r="BF231" s="144" t="s">
        <v>39</v>
      </c>
      <c r="BG231" s="144">
        <f>'PRINT TARIFF'!$O$728</f>
        <v>0</v>
      </c>
      <c r="BH231" s="144" t="s">
        <v>1220</v>
      </c>
      <c r="BI231" s="144">
        <f t="shared" si="79"/>
        <v>0</v>
      </c>
      <c r="BJ231" s="146"/>
      <c r="BK231" s="146" t="s">
        <v>2260</v>
      </c>
      <c r="BL231" s="146">
        <f t="shared" si="80"/>
        <v>46204</v>
      </c>
      <c r="BM231" s="146">
        <f t="shared" si="81"/>
        <v>46217</v>
      </c>
      <c r="BN231" s="146" t="s">
        <v>39</v>
      </c>
      <c r="BO231" s="144">
        <f>'PRINT TARIFF'!$T$728</f>
        <v>7</v>
      </c>
      <c r="BP231" s="146" t="s">
        <v>1220</v>
      </c>
      <c r="BQ231" s="144">
        <f t="shared" si="82"/>
        <v>7</v>
      </c>
      <c r="BR231" s="146"/>
      <c r="BS231" s="146" t="s">
        <v>2258</v>
      </c>
      <c r="BT231" s="146">
        <f t="shared" si="83"/>
        <v>46204</v>
      </c>
      <c r="BU231" s="146">
        <f t="shared" si="84"/>
        <v>46217</v>
      </c>
      <c r="BV231" s="146" t="s">
        <v>39</v>
      </c>
      <c r="BW231" s="155">
        <f>'PRINT TARIFF'!Q$728</f>
        <v>20</v>
      </c>
      <c r="BX231" s="144" t="s">
        <v>1220</v>
      </c>
      <c r="BY231" s="144">
        <f t="shared" si="70"/>
        <v>20</v>
      </c>
      <c r="BZ231" s="146"/>
      <c r="CA231" s="146"/>
      <c r="CB231" s="146">
        <f t="shared" si="71"/>
        <v>46204</v>
      </c>
      <c r="CC231" s="146">
        <f t="shared" si="72"/>
        <v>46217</v>
      </c>
      <c r="CD231" s="144" t="s">
        <v>39</v>
      </c>
      <c r="CE231" s="155">
        <f>'PRINT TARIFF'!P$728</f>
        <v>0</v>
      </c>
      <c r="CF231" s="144" t="s">
        <v>1220</v>
      </c>
      <c r="CG231" s="147">
        <f t="shared" ref="CG231:CG244" si="85">CE231</f>
        <v>0</v>
      </c>
      <c r="CJ231" s="146">
        <f t="shared" si="65"/>
        <v>46204</v>
      </c>
      <c r="CK231" s="146">
        <f t="shared" si="66"/>
        <v>46217</v>
      </c>
      <c r="CR231" s="146"/>
      <c r="CS231" s="146"/>
      <c r="HB231" s="146" t="s">
        <v>39</v>
      </c>
      <c r="HC231" s="155">
        <f>'PRINT TARIFF'!S$728</f>
        <v>0</v>
      </c>
      <c r="HD231" s="144" t="s">
        <v>1220</v>
      </c>
      <c r="HE231" s="147">
        <f t="shared" si="73"/>
        <v>0</v>
      </c>
      <c r="HG231" s="146" t="s">
        <v>2041</v>
      </c>
      <c r="HH231" s="146">
        <f t="shared" si="74"/>
        <v>46204</v>
      </c>
      <c r="HI231" s="146">
        <f t="shared" si="75"/>
        <v>46217</v>
      </c>
      <c r="IR231" s="154"/>
      <c r="IS231" s="154"/>
      <c r="NI231" s="154" t="s">
        <v>39</v>
      </c>
      <c r="NJ231" s="156">
        <f>'PRINT TARIFF'!R$728</f>
        <v>0</v>
      </c>
      <c r="NK231" s="154" t="s">
        <v>1220</v>
      </c>
      <c r="NL231" s="156">
        <f t="shared" si="67"/>
        <v>0</v>
      </c>
      <c r="NO231" s="154">
        <f t="shared" si="68"/>
        <v>46204</v>
      </c>
      <c r="NP231" s="154">
        <f t="shared" si="69"/>
        <v>46217</v>
      </c>
    </row>
    <row r="232" spans="1:380" x14ac:dyDescent="0.2">
      <c r="A232" s="144">
        <v>729</v>
      </c>
      <c r="B232" s="144" t="s">
        <v>1403</v>
      </c>
      <c r="C232" s="144" t="s">
        <v>1221</v>
      </c>
      <c r="E232" s="144" t="s">
        <v>519</v>
      </c>
      <c r="F232" s="144" t="s">
        <v>519</v>
      </c>
      <c r="G232" s="144" t="s">
        <v>291</v>
      </c>
      <c r="J232" s="144" t="s">
        <v>1219</v>
      </c>
      <c r="K232" s="144" t="s">
        <v>237</v>
      </c>
      <c r="L232" s="144" t="s">
        <v>237</v>
      </c>
      <c r="M232" s="144" t="s">
        <v>237</v>
      </c>
      <c r="N232" s="144" t="s">
        <v>1219</v>
      </c>
      <c r="O232" s="145">
        <f>'PRINT TARIFF'!N$729</f>
        <v>20</v>
      </c>
      <c r="AF232" s="144" t="s">
        <v>39</v>
      </c>
      <c r="AG232" s="155">
        <f>'PRINT TARIFF'!I$729</f>
        <v>55</v>
      </c>
      <c r="AH232" s="144" t="s">
        <v>1220</v>
      </c>
      <c r="AI232" s="144">
        <v>0</v>
      </c>
      <c r="AJ232" s="144">
        <v>0</v>
      </c>
      <c r="AK232" s="155">
        <f>'PRINT TARIFF'!K$729</f>
        <v>55</v>
      </c>
      <c r="AL232" s="144">
        <v>0</v>
      </c>
      <c r="AM232" s="144">
        <v>0</v>
      </c>
      <c r="AN232" s="146">
        <f>'PRINT TARIFF'!AF266</f>
        <v>46204</v>
      </c>
      <c r="AO232" s="146">
        <f>'PRINT TARIFF'!AG266</f>
        <v>46217</v>
      </c>
      <c r="AP232" s="146" t="s">
        <v>39</v>
      </c>
      <c r="AQ232" s="155">
        <f>'PRINT TARIFF'!U$729</f>
        <v>10</v>
      </c>
      <c r="AR232" s="144" t="s">
        <v>2263</v>
      </c>
      <c r="AS232" s="155">
        <f t="shared" si="76"/>
        <v>10</v>
      </c>
      <c r="AT232" s="146"/>
      <c r="AU232" s="146" t="s">
        <v>2262</v>
      </c>
      <c r="AV232" s="146">
        <f t="shared" si="77"/>
        <v>46204</v>
      </c>
      <c r="AW232" s="146">
        <f t="shared" si="78"/>
        <v>46217</v>
      </c>
      <c r="AX232" s="146"/>
      <c r="AY232" s="156"/>
      <c r="BA232" s="147"/>
      <c r="BC232" s="146"/>
      <c r="BD232" s="146"/>
      <c r="BE232" s="146"/>
      <c r="BF232" s="144" t="s">
        <v>39</v>
      </c>
      <c r="BG232" s="144">
        <f>'PRINT TARIFF'!$O$729</f>
        <v>0</v>
      </c>
      <c r="BH232" s="144" t="s">
        <v>1220</v>
      </c>
      <c r="BI232" s="144">
        <f t="shared" si="79"/>
        <v>0</v>
      </c>
      <c r="BJ232" s="146"/>
      <c r="BK232" s="146" t="s">
        <v>2260</v>
      </c>
      <c r="BL232" s="146">
        <f t="shared" si="80"/>
        <v>46204</v>
      </c>
      <c r="BM232" s="146">
        <f t="shared" si="81"/>
        <v>46217</v>
      </c>
      <c r="BN232" s="146" t="s">
        <v>39</v>
      </c>
      <c r="BO232" s="144">
        <f>'PRINT TARIFF'!$T$729</f>
        <v>7</v>
      </c>
      <c r="BP232" s="146" t="s">
        <v>1220</v>
      </c>
      <c r="BQ232" s="144">
        <f t="shared" si="82"/>
        <v>7</v>
      </c>
      <c r="BR232" s="146"/>
      <c r="BS232" s="146" t="s">
        <v>2258</v>
      </c>
      <c r="BT232" s="146">
        <f t="shared" si="83"/>
        <v>46204</v>
      </c>
      <c r="BU232" s="146">
        <f t="shared" si="84"/>
        <v>46217</v>
      </c>
      <c r="BV232" s="146" t="s">
        <v>39</v>
      </c>
      <c r="BW232" s="155">
        <f>'PRINT TARIFF'!Q$729</f>
        <v>20</v>
      </c>
      <c r="BX232" s="144" t="s">
        <v>1220</v>
      </c>
      <c r="BY232" s="144">
        <f t="shared" si="70"/>
        <v>20</v>
      </c>
      <c r="BZ232" s="146"/>
      <c r="CA232" s="146"/>
      <c r="CB232" s="146">
        <f t="shared" si="71"/>
        <v>46204</v>
      </c>
      <c r="CC232" s="146">
        <f t="shared" si="72"/>
        <v>46217</v>
      </c>
      <c r="CD232" s="144" t="s">
        <v>39</v>
      </c>
      <c r="CE232" s="155">
        <f>'PRINT TARIFF'!P$729</f>
        <v>0</v>
      </c>
      <c r="CF232" s="144" t="s">
        <v>1220</v>
      </c>
      <c r="CG232" s="147">
        <f t="shared" si="85"/>
        <v>0</v>
      </c>
      <c r="CJ232" s="146">
        <f t="shared" ref="CJ232:CJ244" si="86">AN232</f>
        <v>46204</v>
      </c>
      <c r="CK232" s="146">
        <f t="shared" ref="CK232:CK244" si="87">AO232</f>
        <v>46217</v>
      </c>
      <c r="CR232" s="146"/>
      <c r="CS232" s="146"/>
      <c r="HB232" s="146" t="s">
        <v>39</v>
      </c>
      <c r="HC232" s="155">
        <f>'PRINT TARIFF'!S$729</f>
        <v>0</v>
      </c>
      <c r="HD232" s="144" t="s">
        <v>1220</v>
      </c>
      <c r="HE232" s="147">
        <f t="shared" si="73"/>
        <v>0</v>
      </c>
      <c r="HG232" s="146" t="s">
        <v>2041</v>
      </c>
      <c r="HH232" s="146">
        <f t="shared" si="74"/>
        <v>46204</v>
      </c>
      <c r="HI232" s="146">
        <f t="shared" si="75"/>
        <v>46217</v>
      </c>
      <c r="IR232" s="154"/>
      <c r="IS232" s="154"/>
      <c r="NI232" s="154" t="s">
        <v>39</v>
      </c>
      <c r="NJ232" s="156">
        <f>'PRINT TARIFF'!R$729</f>
        <v>0</v>
      </c>
      <c r="NK232" s="154" t="s">
        <v>1220</v>
      </c>
      <c r="NL232" s="156">
        <f t="shared" ref="NL232:NL244" si="88">NJ232</f>
        <v>0</v>
      </c>
      <c r="NO232" s="154">
        <f t="shared" ref="NO232:NO244" si="89">CJ232</f>
        <v>46204</v>
      </c>
      <c r="NP232" s="154">
        <f t="shared" ref="NP232:NP244" si="90">CK232</f>
        <v>46217</v>
      </c>
    </row>
    <row r="233" spans="1:380" x14ac:dyDescent="0.2">
      <c r="A233" s="144">
        <v>730</v>
      </c>
      <c r="B233" s="144" t="s">
        <v>1403</v>
      </c>
      <c r="C233" s="144" t="s">
        <v>1221</v>
      </c>
      <c r="E233" s="144" t="s">
        <v>519</v>
      </c>
      <c r="F233" s="144" t="s">
        <v>519</v>
      </c>
      <c r="G233" s="144" t="s">
        <v>291</v>
      </c>
      <c r="J233" s="144" t="s">
        <v>1219</v>
      </c>
      <c r="K233" s="144" t="s">
        <v>238</v>
      </c>
      <c r="L233" s="144" t="s">
        <v>238</v>
      </c>
      <c r="M233" s="144" t="s">
        <v>238</v>
      </c>
      <c r="N233" s="144" t="s">
        <v>1219</v>
      </c>
      <c r="O233" s="145">
        <f>'PRINT TARIFF'!N$730</f>
        <v>23</v>
      </c>
      <c r="AF233" s="144" t="s">
        <v>39</v>
      </c>
      <c r="AG233" s="155">
        <f>'PRINT TARIFF'!I$730</f>
        <v>55</v>
      </c>
      <c r="AH233" s="144" t="s">
        <v>1220</v>
      </c>
      <c r="AI233" s="144">
        <v>0</v>
      </c>
      <c r="AJ233" s="144">
        <v>0</v>
      </c>
      <c r="AK233" s="155">
        <f>'PRINT TARIFF'!K$730</f>
        <v>55</v>
      </c>
      <c r="AL233" s="144">
        <v>0</v>
      </c>
      <c r="AM233" s="144">
        <v>0</v>
      </c>
      <c r="AN233" s="146">
        <f>'PRINT TARIFF'!AF267</f>
        <v>46204</v>
      </c>
      <c r="AO233" s="146">
        <f>'PRINT TARIFF'!AG267</f>
        <v>46217</v>
      </c>
      <c r="AP233" s="146" t="s">
        <v>39</v>
      </c>
      <c r="AQ233" s="155">
        <f>'PRINT TARIFF'!U$730</f>
        <v>10</v>
      </c>
      <c r="AR233" s="144" t="s">
        <v>2263</v>
      </c>
      <c r="AS233" s="155">
        <f t="shared" si="76"/>
        <v>10</v>
      </c>
      <c r="AT233" s="146"/>
      <c r="AU233" s="146" t="s">
        <v>2262</v>
      </c>
      <c r="AV233" s="146">
        <f t="shared" si="77"/>
        <v>46204</v>
      </c>
      <c r="AW233" s="146">
        <f t="shared" si="78"/>
        <v>46217</v>
      </c>
      <c r="AX233" s="146"/>
      <c r="AY233" s="156"/>
      <c r="BA233" s="147"/>
      <c r="BC233" s="146"/>
      <c r="BD233" s="146"/>
      <c r="BE233" s="146"/>
      <c r="BF233" s="144" t="s">
        <v>39</v>
      </c>
      <c r="BG233" s="144">
        <f>'PRINT TARIFF'!$O$730</f>
        <v>0</v>
      </c>
      <c r="BH233" s="144" t="s">
        <v>1220</v>
      </c>
      <c r="BI233" s="144">
        <f t="shared" si="79"/>
        <v>0</v>
      </c>
      <c r="BJ233" s="146"/>
      <c r="BK233" s="146" t="s">
        <v>2260</v>
      </c>
      <c r="BL233" s="146">
        <f t="shared" si="80"/>
        <v>46204</v>
      </c>
      <c r="BM233" s="146">
        <f t="shared" si="81"/>
        <v>46217</v>
      </c>
      <c r="BN233" s="146" t="s">
        <v>39</v>
      </c>
      <c r="BO233" s="144">
        <f>'PRINT TARIFF'!$T$730</f>
        <v>7</v>
      </c>
      <c r="BP233" s="146" t="s">
        <v>1220</v>
      </c>
      <c r="BQ233" s="144">
        <f t="shared" si="82"/>
        <v>7</v>
      </c>
      <c r="BR233" s="146"/>
      <c r="BS233" s="146" t="s">
        <v>2258</v>
      </c>
      <c r="BT233" s="146">
        <f t="shared" si="83"/>
        <v>46204</v>
      </c>
      <c r="BU233" s="146">
        <f t="shared" si="84"/>
        <v>46217</v>
      </c>
      <c r="BV233" s="146" t="s">
        <v>39</v>
      </c>
      <c r="BW233" s="155">
        <f>'PRINT TARIFF'!Q$730</f>
        <v>20</v>
      </c>
      <c r="BX233" s="144" t="s">
        <v>1220</v>
      </c>
      <c r="BY233" s="144">
        <f t="shared" si="70"/>
        <v>20</v>
      </c>
      <c r="BZ233" s="146"/>
      <c r="CA233" s="146"/>
      <c r="CB233" s="146">
        <f t="shared" si="71"/>
        <v>46204</v>
      </c>
      <c r="CC233" s="146">
        <f t="shared" si="72"/>
        <v>46217</v>
      </c>
      <c r="CD233" s="144" t="s">
        <v>39</v>
      </c>
      <c r="CE233" s="155">
        <f>'PRINT TARIFF'!P$730</f>
        <v>0</v>
      </c>
      <c r="CF233" s="144" t="s">
        <v>1220</v>
      </c>
      <c r="CG233" s="147">
        <f t="shared" si="85"/>
        <v>0</v>
      </c>
      <c r="CJ233" s="146">
        <f t="shared" si="86"/>
        <v>46204</v>
      </c>
      <c r="CK233" s="146">
        <f t="shared" si="87"/>
        <v>46217</v>
      </c>
      <c r="CR233" s="146"/>
      <c r="CS233" s="146"/>
      <c r="HB233" s="146" t="s">
        <v>39</v>
      </c>
      <c r="HC233" s="155">
        <f>'PRINT TARIFF'!S$730</f>
        <v>0</v>
      </c>
      <c r="HD233" s="144" t="s">
        <v>1220</v>
      </c>
      <c r="HE233" s="147">
        <f t="shared" si="73"/>
        <v>0</v>
      </c>
      <c r="HG233" s="146" t="s">
        <v>2041</v>
      </c>
      <c r="HH233" s="146">
        <f t="shared" si="74"/>
        <v>46204</v>
      </c>
      <c r="HI233" s="146">
        <f t="shared" si="75"/>
        <v>46217</v>
      </c>
      <c r="IR233" s="154"/>
      <c r="IS233" s="154"/>
      <c r="NI233" s="154" t="s">
        <v>39</v>
      </c>
      <c r="NJ233" s="156">
        <f>'PRINT TARIFF'!R$730</f>
        <v>0</v>
      </c>
      <c r="NK233" s="154" t="s">
        <v>1220</v>
      </c>
      <c r="NL233" s="156">
        <f t="shared" si="88"/>
        <v>0</v>
      </c>
      <c r="NO233" s="154">
        <f t="shared" si="89"/>
        <v>46204</v>
      </c>
      <c r="NP233" s="154">
        <f t="shared" si="90"/>
        <v>46217</v>
      </c>
    </row>
    <row r="234" spans="1:380" x14ac:dyDescent="0.2">
      <c r="A234" s="144">
        <v>731</v>
      </c>
      <c r="B234" s="144" t="s">
        <v>1403</v>
      </c>
      <c r="C234" s="144" t="s">
        <v>1221</v>
      </c>
      <c r="E234" s="144" t="s">
        <v>519</v>
      </c>
      <c r="F234" s="144" t="s">
        <v>519</v>
      </c>
      <c r="G234" s="144" t="s">
        <v>291</v>
      </c>
      <c r="J234" s="144" t="s">
        <v>1219</v>
      </c>
      <c r="K234" s="144" t="s">
        <v>239</v>
      </c>
      <c r="L234" s="144" t="s">
        <v>239</v>
      </c>
      <c r="M234" s="144" t="s">
        <v>239</v>
      </c>
      <c r="N234" s="144" t="s">
        <v>1219</v>
      </c>
      <c r="O234" s="145">
        <f>'PRINT TARIFF'!N$731</f>
        <v>26</v>
      </c>
      <c r="AF234" s="144" t="s">
        <v>39</v>
      </c>
      <c r="AG234" s="155">
        <f>'PRINT TARIFF'!I$731</f>
        <v>55</v>
      </c>
      <c r="AH234" s="144" t="s">
        <v>1220</v>
      </c>
      <c r="AI234" s="144">
        <v>0</v>
      </c>
      <c r="AJ234" s="144">
        <v>0</v>
      </c>
      <c r="AK234" s="155">
        <f>'PRINT TARIFF'!K$731</f>
        <v>55</v>
      </c>
      <c r="AL234" s="144">
        <v>0</v>
      </c>
      <c r="AM234" s="144">
        <v>0</v>
      </c>
      <c r="AN234" s="146">
        <f>'PRINT TARIFF'!AF268</f>
        <v>46204</v>
      </c>
      <c r="AO234" s="146">
        <f>'PRINT TARIFF'!AG268</f>
        <v>46217</v>
      </c>
      <c r="AP234" s="146" t="s">
        <v>39</v>
      </c>
      <c r="AQ234" s="155">
        <f>'PRINT TARIFF'!U$731</f>
        <v>10</v>
      </c>
      <c r="AR234" s="144" t="s">
        <v>2263</v>
      </c>
      <c r="AS234" s="155">
        <f t="shared" si="76"/>
        <v>10</v>
      </c>
      <c r="AT234" s="146"/>
      <c r="AU234" s="146" t="s">
        <v>2262</v>
      </c>
      <c r="AV234" s="146">
        <f t="shared" si="77"/>
        <v>46204</v>
      </c>
      <c r="AW234" s="146">
        <f t="shared" si="78"/>
        <v>46217</v>
      </c>
      <c r="AX234" s="146"/>
      <c r="AY234" s="156"/>
      <c r="BA234" s="147"/>
      <c r="BC234" s="146"/>
      <c r="BD234" s="146"/>
      <c r="BE234" s="146"/>
      <c r="BF234" s="144" t="s">
        <v>39</v>
      </c>
      <c r="BG234" s="144">
        <f>'PRINT TARIFF'!$O$731</f>
        <v>0</v>
      </c>
      <c r="BH234" s="144" t="s">
        <v>1220</v>
      </c>
      <c r="BI234" s="144">
        <f t="shared" si="79"/>
        <v>0</v>
      </c>
      <c r="BJ234" s="146"/>
      <c r="BK234" s="146" t="s">
        <v>2260</v>
      </c>
      <c r="BL234" s="146">
        <f t="shared" si="80"/>
        <v>46204</v>
      </c>
      <c r="BM234" s="146">
        <f t="shared" si="81"/>
        <v>46217</v>
      </c>
      <c r="BN234" s="146" t="s">
        <v>39</v>
      </c>
      <c r="BO234" s="144">
        <f>'PRINT TARIFF'!$T$731</f>
        <v>7</v>
      </c>
      <c r="BP234" s="146" t="s">
        <v>1220</v>
      </c>
      <c r="BQ234" s="144">
        <f t="shared" si="82"/>
        <v>7</v>
      </c>
      <c r="BR234" s="146"/>
      <c r="BS234" s="146" t="s">
        <v>2258</v>
      </c>
      <c r="BT234" s="146">
        <f t="shared" si="83"/>
        <v>46204</v>
      </c>
      <c r="BU234" s="146">
        <f t="shared" si="84"/>
        <v>46217</v>
      </c>
      <c r="BV234" s="146" t="s">
        <v>39</v>
      </c>
      <c r="BW234" s="155">
        <f>'PRINT TARIFF'!Q$731</f>
        <v>20</v>
      </c>
      <c r="BX234" s="144" t="s">
        <v>1220</v>
      </c>
      <c r="BY234" s="144">
        <f t="shared" si="70"/>
        <v>20</v>
      </c>
      <c r="BZ234" s="146"/>
      <c r="CA234" s="146"/>
      <c r="CB234" s="146">
        <f t="shared" si="71"/>
        <v>46204</v>
      </c>
      <c r="CC234" s="146">
        <f t="shared" si="72"/>
        <v>46217</v>
      </c>
      <c r="CD234" s="144" t="s">
        <v>39</v>
      </c>
      <c r="CE234" s="155">
        <f>'PRINT TARIFF'!P$731</f>
        <v>0</v>
      </c>
      <c r="CF234" s="144" t="s">
        <v>1220</v>
      </c>
      <c r="CG234" s="147">
        <f t="shared" si="85"/>
        <v>0</v>
      </c>
      <c r="CJ234" s="146">
        <f t="shared" si="86"/>
        <v>46204</v>
      </c>
      <c r="CK234" s="146">
        <f t="shared" si="87"/>
        <v>46217</v>
      </c>
      <c r="CR234" s="146"/>
      <c r="CS234" s="146"/>
      <c r="HB234" s="146" t="s">
        <v>39</v>
      </c>
      <c r="HC234" s="155">
        <f>'PRINT TARIFF'!S$731</f>
        <v>0</v>
      </c>
      <c r="HD234" s="144" t="s">
        <v>1220</v>
      </c>
      <c r="HE234" s="147">
        <f t="shared" si="73"/>
        <v>0</v>
      </c>
      <c r="HG234" s="146" t="s">
        <v>2041</v>
      </c>
      <c r="HH234" s="146">
        <f t="shared" si="74"/>
        <v>46204</v>
      </c>
      <c r="HI234" s="146">
        <f t="shared" si="75"/>
        <v>46217</v>
      </c>
      <c r="IR234" s="154"/>
      <c r="IS234" s="154"/>
      <c r="NI234" s="154" t="s">
        <v>39</v>
      </c>
      <c r="NJ234" s="156">
        <f>'PRINT TARIFF'!R$731</f>
        <v>0</v>
      </c>
      <c r="NK234" s="154" t="s">
        <v>1220</v>
      </c>
      <c r="NL234" s="156">
        <f t="shared" si="88"/>
        <v>0</v>
      </c>
      <c r="NO234" s="154">
        <f t="shared" si="89"/>
        <v>46204</v>
      </c>
      <c r="NP234" s="154">
        <f t="shared" si="90"/>
        <v>46217</v>
      </c>
    </row>
    <row r="235" spans="1:380" x14ac:dyDescent="0.2">
      <c r="A235" s="144">
        <v>732</v>
      </c>
      <c r="B235" s="144" t="s">
        <v>1403</v>
      </c>
      <c r="C235" s="144" t="s">
        <v>1221</v>
      </c>
      <c r="E235" s="144" t="s">
        <v>325</v>
      </c>
      <c r="F235" s="144" t="s">
        <v>325</v>
      </c>
      <c r="G235" s="144" t="s">
        <v>291</v>
      </c>
      <c r="J235" s="144" t="s">
        <v>1219</v>
      </c>
      <c r="K235" s="144" t="s">
        <v>235</v>
      </c>
      <c r="L235" s="144" t="s">
        <v>235</v>
      </c>
      <c r="M235" s="144" t="s">
        <v>235</v>
      </c>
      <c r="N235" s="144" t="s">
        <v>1219</v>
      </c>
      <c r="O235" s="145">
        <f>'PRINT TARIFF'!N$732</f>
        <v>32</v>
      </c>
      <c r="AF235" s="144" t="s">
        <v>39</v>
      </c>
      <c r="AG235" s="155">
        <f>'PRINT TARIFF'!I$732</f>
        <v>48</v>
      </c>
      <c r="AH235" s="144" t="s">
        <v>1220</v>
      </c>
      <c r="AI235" s="144">
        <v>0</v>
      </c>
      <c r="AJ235" s="144">
        <v>0</v>
      </c>
      <c r="AK235" s="155">
        <f>'PRINT TARIFF'!K$732</f>
        <v>48</v>
      </c>
      <c r="AL235" s="144">
        <v>0</v>
      </c>
      <c r="AM235" s="144">
        <v>0</v>
      </c>
      <c r="AN235" s="146">
        <f>'PRINT TARIFF'!AF269</f>
        <v>46204</v>
      </c>
      <c r="AO235" s="146">
        <f>'PRINT TARIFF'!AG269</f>
        <v>46217</v>
      </c>
      <c r="AP235" s="146" t="s">
        <v>39</v>
      </c>
      <c r="AQ235" s="155">
        <f>'PRINT TARIFF'!U$732</f>
        <v>10</v>
      </c>
      <c r="AR235" s="144" t="s">
        <v>2263</v>
      </c>
      <c r="AS235" s="155">
        <f t="shared" si="76"/>
        <v>10</v>
      </c>
      <c r="AT235" s="146"/>
      <c r="AU235" s="146" t="s">
        <v>2262</v>
      </c>
      <c r="AV235" s="146">
        <f t="shared" si="77"/>
        <v>46204</v>
      </c>
      <c r="AW235" s="146">
        <f t="shared" si="78"/>
        <v>46217</v>
      </c>
      <c r="AX235" s="146"/>
      <c r="AY235" s="156"/>
      <c r="BA235" s="147"/>
      <c r="BC235" s="146"/>
      <c r="BD235" s="146"/>
      <c r="BE235" s="146"/>
      <c r="BF235" s="144" t="s">
        <v>39</v>
      </c>
      <c r="BG235" s="144">
        <f>'PRINT TARIFF'!$O$732</f>
        <v>0</v>
      </c>
      <c r="BH235" s="144" t="s">
        <v>1220</v>
      </c>
      <c r="BI235" s="144">
        <f t="shared" si="79"/>
        <v>0</v>
      </c>
      <c r="BJ235" s="146"/>
      <c r="BK235" s="146" t="s">
        <v>2260</v>
      </c>
      <c r="BL235" s="146">
        <f t="shared" si="80"/>
        <v>46204</v>
      </c>
      <c r="BM235" s="146">
        <f t="shared" si="81"/>
        <v>46217</v>
      </c>
      <c r="BN235" s="146" t="s">
        <v>39</v>
      </c>
      <c r="BO235" s="144">
        <f>'PRINT TARIFF'!$T$732</f>
        <v>10</v>
      </c>
      <c r="BP235" s="146" t="s">
        <v>1220</v>
      </c>
      <c r="BQ235" s="144">
        <f t="shared" si="82"/>
        <v>10</v>
      </c>
      <c r="BR235" s="146"/>
      <c r="BS235" s="146" t="s">
        <v>2258</v>
      </c>
      <c r="BT235" s="146">
        <f t="shared" si="83"/>
        <v>46204</v>
      </c>
      <c r="BU235" s="146">
        <f t="shared" si="84"/>
        <v>46217</v>
      </c>
      <c r="BV235" s="146" t="s">
        <v>39</v>
      </c>
      <c r="BW235" s="155">
        <f>'PRINT TARIFF'!Q$732</f>
        <v>20</v>
      </c>
      <c r="BX235" s="144" t="s">
        <v>1220</v>
      </c>
      <c r="BY235" s="144">
        <f t="shared" si="70"/>
        <v>20</v>
      </c>
      <c r="BZ235" s="146"/>
      <c r="CA235" s="146"/>
      <c r="CB235" s="146">
        <f t="shared" si="71"/>
        <v>46204</v>
      </c>
      <c r="CC235" s="146">
        <f t="shared" si="72"/>
        <v>46217</v>
      </c>
      <c r="CD235" s="144" t="s">
        <v>39</v>
      </c>
      <c r="CE235" s="155">
        <f>'PRINT TARIFF'!P$732</f>
        <v>0</v>
      </c>
      <c r="CF235" s="144" t="s">
        <v>1220</v>
      </c>
      <c r="CG235" s="147">
        <f t="shared" si="85"/>
        <v>0</v>
      </c>
      <c r="CJ235" s="146">
        <f t="shared" si="86"/>
        <v>46204</v>
      </c>
      <c r="CK235" s="146">
        <f t="shared" si="87"/>
        <v>46217</v>
      </c>
      <c r="CR235" s="146"/>
      <c r="CS235" s="146"/>
      <c r="HB235" s="146" t="s">
        <v>39</v>
      </c>
      <c r="HC235" s="155">
        <f>'PRINT TARIFF'!S$732</f>
        <v>0</v>
      </c>
      <c r="HD235" s="144" t="s">
        <v>1220</v>
      </c>
      <c r="HE235" s="147">
        <f t="shared" si="73"/>
        <v>0</v>
      </c>
      <c r="HG235" s="146" t="s">
        <v>2041</v>
      </c>
      <c r="HH235" s="146">
        <f t="shared" si="74"/>
        <v>46204</v>
      </c>
      <c r="HI235" s="146">
        <f t="shared" si="75"/>
        <v>46217</v>
      </c>
      <c r="IR235" s="154"/>
      <c r="IS235" s="154"/>
      <c r="NI235" s="154" t="s">
        <v>39</v>
      </c>
      <c r="NJ235" s="156">
        <f>'PRINT TARIFF'!R$732</f>
        <v>0</v>
      </c>
      <c r="NK235" s="154" t="s">
        <v>1220</v>
      </c>
      <c r="NL235" s="156">
        <f t="shared" si="88"/>
        <v>0</v>
      </c>
      <c r="NO235" s="154">
        <f t="shared" si="89"/>
        <v>46204</v>
      </c>
      <c r="NP235" s="154">
        <f t="shared" si="90"/>
        <v>46217</v>
      </c>
    </row>
    <row r="236" spans="1:380" x14ac:dyDescent="0.2">
      <c r="A236" s="144">
        <v>733</v>
      </c>
      <c r="B236" s="144" t="s">
        <v>1403</v>
      </c>
      <c r="C236" s="144" t="s">
        <v>1221</v>
      </c>
      <c r="E236" s="144" t="s">
        <v>325</v>
      </c>
      <c r="F236" s="144" t="s">
        <v>325</v>
      </c>
      <c r="G236" s="144" t="s">
        <v>291</v>
      </c>
      <c r="J236" s="144" t="s">
        <v>1219</v>
      </c>
      <c r="K236" s="144" t="s">
        <v>236</v>
      </c>
      <c r="L236" s="144" t="s">
        <v>236</v>
      </c>
      <c r="M236" s="144" t="s">
        <v>236</v>
      </c>
      <c r="N236" s="144" t="s">
        <v>1219</v>
      </c>
      <c r="O236" s="145">
        <f>'PRINT TARIFF'!N$733</f>
        <v>30</v>
      </c>
      <c r="AF236" s="144" t="s">
        <v>39</v>
      </c>
      <c r="AG236" s="155">
        <f>'PRINT TARIFF'!I$733</f>
        <v>47</v>
      </c>
      <c r="AH236" s="144" t="s">
        <v>1220</v>
      </c>
      <c r="AI236" s="144">
        <v>0</v>
      </c>
      <c r="AJ236" s="144">
        <v>0</v>
      </c>
      <c r="AK236" s="155">
        <f>'PRINT TARIFF'!K$733</f>
        <v>47</v>
      </c>
      <c r="AL236" s="144">
        <v>0</v>
      </c>
      <c r="AM236" s="144">
        <v>0</v>
      </c>
      <c r="AN236" s="146">
        <f>'PRINT TARIFF'!AF270</f>
        <v>46204</v>
      </c>
      <c r="AO236" s="146">
        <f>'PRINT TARIFF'!AG270</f>
        <v>46217</v>
      </c>
      <c r="AP236" s="146" t="s">
        <v>39</v>
      </c>
      <c r="AQ236" s="155">
        <f>'PRINT TARIFF'!U$733</f>
        <v>10</v>
      </c>
      <c r="AR236" s="144" t="s">
        <v>2263</v>
      </c>
      <c r="AS236" s="155">
        <f t="shared" si="76"/>
        <v>10</v>
      </c>
      <c r="AT236" s="146"/>
      <c r="AU236" s="146" t="s">
        <v>2262</v>
      </c>
      <c r="AV236" s="146">
        <f t="shared" si="77"/>
        <v>46204</v>
      </c>
      <c r="AW236" s="146">
        <f t="shared" si="78"/>
        <v>46217</v>
      </c>
      <c r="AX236" s="146"/>
      <c r="AY236" s="156"/>
      <c r="BA236" s="147"/>
      <c r="BC236" s="146"/>
      <c r="BD236" s="146"/>
      <c r="BE236" s="146"/>
      <c r="BF236" s="144" t="s">
        <v>39</v>
      </c>
      <c r="BG236" s="144">
        <f>'PRINT TARIFF'!$O$733</f>
        <v>0</v>
      </c>
      <c r="BH236" s="144" t="s">
        <v>1220</v>
      </c>
      <c r="BI236" s="144">
        <f t="shared" si="79"/>
        <v>0</v>
      </c>
      <c r="BJ236" s="146"/>
      <c r="BK236" s="146" t="s">
        <v>2260</v>
      </c>
      <c r="BL236" s="146">
        <f t="shared" si="80"/>
        <v>46204</v>
      </c>
      <c r="BM236" s="146">
        <f t="shared" si="81"/>
        <v>46217</v>
      </c>
      <c r="BN236" s="146" t="s">
        <v>39</v>
      </c>
      <c r="BO236" s="144">
        <f>'PRINT TARIFF'!$T$733</f>
        <v>7</v>
      </c>
      <c r="BP236" s="146" t="s">
        <v>1220</v>
      </c>
      <c r="BQ236" s="144">
        <f t="shared" si="82"/>
        <v>7</v>
      </c>
      <c r="BR236" s="146"/>
      <c r="BS236" s="146" t="s">
        <v>2258</v>
      </c>
      <c r="BT236" s="146">
        <f t="shared" si="83"/>
        <v>46204</v>
      </c>
      <c r="BU236" s="146">
        <f t="shared" si="84"/>
        <v>46217</v>
      </c>
      <c r="BV236" s="146" t="s">
        <v>39</v>
      </c>
      <c r="BW236" s="155">
        <f>'PRINT TARIFF'!Q$733</f>
        <v>20</v>
      </c>
      <c r="BX236" s="144" t="s">
        <v>1220</v>
      </c>
      <c r="BY236" s="144">
        <f t="shared" si="70"/>
        <v>20</v>
      </c>
      <c r="BZ236" s="146"/>
      <c r="CA236" s="146"/>
      <c r="CB236" s="146">
        <f t="shared" si="71"/>
        <v>46204</v>
      </c>
      <c r="CC236" s="146">
        <f t="shared" si="72"/>
        <v>46217</v>
      </c>
      <c r="CD236" s="144" t="s">
        <v>39</v>
      </c>
      <c r="CE236" s="155">
        <f>'PRINT TARIFF'!P$733</f>
        <v>0</v>
      </c>
      <c r="CF236" s="144" t="s">
        <v>1220</v>
      </c>
      <c r="CG236" s="147">
        <f t="shared" si="85"/>
        <v>0</v>
      </c>
      <c r="CJ236" s="146">
        <f t="shared" si="86"/>
        <v>46204</v>
      </c>
      <c r="CK236" s="146">
        <f t="shared" si="87"/>
        <v>46217</v>
      </c>
      <c r="CR236" s="146"/>
      <c r="CS236" s="146"/>
      <c r="HB236" s="146" t="s">
        <v>39</v>
      </c>
      <c r="HC236" s="155">
        <f>'PRINT TARIFF'!S$733</f>
        <v>0</v>
      </c>
      <c r="HD236" s="144" t="s">
        <v>1220</v>
      </c>
      <c r="HE236" s="147">
        <f t="shared" si="73"/>
        <v>0</v>
      </c>
      <c r="HG236" s="146" t="s">
        <v>2041</v>
      </c>
      <c r="HH236" s="146">
        <f t="shared" si="74"/>
        <v>46204</v>
      </c>
      <c r="HI236" s="146">
        <f t="shared" si="75"/>
        <v>46217</v>
      </c>
      <c r="IR236" s="154"/>
      <c r="IS236" s="154"/>
      <c r="NI236" s="154" t="s">
        <v>39</v>
      </c>
      <c r="NJ236" s="156">
        <f>'PRINT TARIFF'!R$733</f>
        <v>0</v>
      </c>
      <c r="NK236" s="154" t="s">
        <v>1220</v>
      </c>
      <c r="NL236" s="156">
        <f t="shared" si="88"/>
        <v>0</v>
      </c>
      <c r="NO236" s="154">
        <f t="shared" si="89"/>
        <v>46204</v>
      </c>
      <c r="NP236" s="154">
        <f t="shared" si="90"/>
        <v>46217</v>
      </c>
    </row>
    <row r="237" spans="1:380" x14ac:dyDescent="0.2">
      <c r="A237" s="144">
        <v>734</v>
      </c>
      <c r="B237" s="144" t="s">
        <v>1403</v>
      </c>
      <c r="C237" s="144" t="s">
        <v>1221</v>
      </c>
      <c r="E237" s="144" t="s">
        <v>325</v>
      </c>
      <c r="F237" s="144" t="s">
        <v>325</v>
      </c>
      <c r="G237" s="144" t="s">
        <v>291</v>
      </c>
      <c r="J237" s="144" t="s">
        <v>1219</v>
      </c>
      <c r="K237" s="144" t="s">
        <v>237</v>
      </c>
      <c r="L237" s="144" t="s">
        <v>237</v>
      </c>
      <c r="M237" s="144" t="s">
        <v>237</v>
      </c>
      <c r="N237" s="144" t="s">
        <v>1219</v>
      </c>
      <c r="O237" s="145">
        <f>'PRINT TARIFF'!N$734</f>
        <v>21</v>
      </c>
      <c r="AF237" s="144" t="s">
        <v>39</v>
      </c>
      <c r="AG237" s="155">
        <f>'PRINT TARIFF'!I$734</f>
        <v>48</v>
      </c>
      <c r="AH237" s="144" t="s">
        <v>1220</v>
      </c>
      <c r="AI237" s="144">
        <v>0</v>
      </c>
      <c r="AJ237" s="144">
        <v>0</v>
      </c>
      <c r="AK237" s="155">
        <f>'PRINT TARIFF'!K$734</f>
        <v>48</v>
      </c>
      <c r="AL237" s="144">
        <v>0</v>
      </c>
      <c r="AM237" s="144">
        <v>0</v>
      </c>
      <c r="AN237" s="146">
        <f>'PRINT TARIFF'!AF271</f>
        <v>46204</v>
      </c>
      <c r="AO237" s="146">
        <f>'PRINT TARIFF'!AG271</f>
        <v>46217</v>
      </c>
      <c r="AP237" s="146" t="s">
        <v>39</v>
      </c>
      <c r="AQ237" s="155">
        <f>'PRINT TARIFF'!U$734</f>
        <v>10</v>
      </c>
      <c r="AR237" s="144" t="s">
        <v>2263</v>
      </c>
      <c r="AS237" s="155">
        <f t="shared" si="76"/>
        <v>10</v>
      </c>
      <c r="AT237" s="146"/>
      <c r="AU237" s="146" t="s">
        <v>2262</v>
      </c>
      <c r="AV237" s="146">
        <f t="shared" si="77"/>
        <v>46204</v>
      </c>
      <c r="AW237" s="146">
        <f t="shared" si="78"/>
        <v>46217</v>
      </c>
      <c r="AX237" s="146"/>
      <c r="AY237" s="156"/>
      <c r="BA237" s="147"/>
      <c r="BC237" s="146"/>
      <c r="BD237" s="146"/>
      <c r="BE237" s="146"/>
      <c r="BF237" s="144" t="s">
        <v>39</v>
      </c>
      <c r="BG237" s="144">
        <f>'PRINT TARIFF'!$O$734</f>
        <v>0</v>
      </c>
      <c r="BH237" s="144" t="s">
        <v>1220</v>
      </c>
      <c r="BI237" s="144">
        <f t="shared" si="79"/>
        <v>0</v>
      </c>
      <c r="BJ237" s="146"/>
      <c r="BK237" s="146" t="s">
        <v>2260</v>
      </c>
      <c r="BL237" s="146">
        <f t="shared" si="80"/>
        <v>46204</v>
      </c>
      <c r="BM237" s="146">
        <f t="shared" si="81"/>
        <v>46217</v>
      </c>
      <c r="BN237" s="146" t="s">
        <v>39</v>
      </c>
      <c r="BO237" s="144">
        <f>'PRINT TARIFF'!$T$734</f>
        <v>10</v>
      </c>
      <c r="BP237" s="146" t="s">
        <v>1220</v>
      </c>
      <c r="BQ237" s="144">
        <f t="shared" si="82"/>
        <v>10</v>
      </c>
      <c r="BR237" s="146"/>
      <c r="BS237" s="146" t="s">
        <v>2258</v>
      </c>
      <c r="BT237" s="146">
        <f t="shared" si="83"/>
        <v>46204</v>
      </c>
      <c r="BU237" s="146">
        <f t="shared" si="84"/>
        <v>46217</v>
      </c>
      <c r="BV237" s="146" t="s">
        <v>39</v>
      </c>
      <c r="BW237" s="155">
        <f>'PRINT TARIFF'!Q$734</f>
        <v>20</v>
      </c>
      <c r="BX237" s="144" t="s">
        <v>1220</v>
      </c>
      <c r="BY237" s="144">
        <f t="shared" si="70"/>
        <v>20</v>
      </c>
      <c r="BZ237" s="146"/>
      <c r="CA237" s="146"/>
      <c r="CB237" s="146">
        <f t="shared" si="71"/>
        <v>46204</v>
      </c>
      <c r="CC237" s="146">
        <f t="shared" si="72"/>
        <v>46217</v>
      </c>
      <c r="CD237" s="144" t="s">
        <v>39</v>
      </c>
      <c r="CE237" s="155">
        <f>'PRINT TARIFF'!P$734</f>
        <v>0</v>
      </c>
      <c r="CF237" s="144" t="s">
        <v>1220</v>
      </c>
      <c r="CG237" s="147">
        <f t="shared" si="85"/>
        <v>0</v>
      </c>
      <c r="CJ237" s="146">
        <f t="shared" si="86"/>
        <v>46204</v>
      </c>
      <c r="CK237" s="146">
        <f t="shared" si="87"/>
        <v>46217</v>
      </c>
      <c r="CR237" s="146"/>
      <c r="CS237" s="146"/>
      <c r="HB237" s="146" t="s">
        <v>39</v>
      </c>
      <c r="HC237" s="155">
        <f>'PRINT TARIFF'!S$734</f>
        <v>0</v>
      </c>
      <c r="HD237" s="144" t="s">
        <v>1220</v>
      </c>
      <c r="HE237" s="147">
        <f t="shared" si="73"/>
        <v>0</v>
      </c>
      <c r="HG237" s="146" t="s">
        <v>2041</v>
      </c>
      <c r="HH237" s="146">
        <f t="shared" si="74"/>
        <v>46204</v>
      </c>
      <c r="HI237" s="146">
        <f t="shared" si="75"/>
        <v>46217</v>
      </c>
      <c r="IR237" s="154"/>
      <c r="IS237" s="154"/>
      <c r="NI237" s="154" t="s">
        <v>39</v>
      </c>
      <c r="NJ237" s="156">
        <f>'PRINT TARIFF'!R$734</f>
        <v>0</v>
      </c>
      <c r="NK237" s="154" t="s">
        <v>1220</v>
      </c>
      <c r="NL237" s="156">
        <f t="shared" si="88"/>
        <v>0</v>
      </c>
      <c r="NO237" s="154">
        <f t="shared" si="89"/>
        <v>46204</v>
      </c>
      <c r="NP237" s="154">
        <f t="shared" si="90"/>
        <v>46217</v>
      </c>
    </row>
    <row r="238" spans="1:380" x14ac:dyDescent="0.2">
      <c r="A238" s="144">
        <v>735</v>
      </c>
      <c r="B238" s="144" t="s">
        <v>1403</v>
      </c>
      <c r="C238" s="144" t="s">
        <v>1221</v>
      </c>
      <c r="E238" s="144" t="s">
        <v>325</v>
      </c>
      <c r="F238" s="144" t="s">
        <v>325</v>
      </c>
      <c r="G238" s="144" t="s">
        <v>291</v>
      </c>
      <c r="J238" s="144" t="s">
        <v>1219</v>
      </c>
      <c r="K238" s="144" t="s">
        <v>238</v>
      </c>
      <c r="L238" s="144" t="s">
        <v>238</v>
      </c>
      <c r="M238" s="144" t="s">
        <v>238</v>
      </c>
      <c r="N238" s="144" t="s">
        <v>1219</v>
      </c>
      <c r="O238" s="145">
        <f>'PRINT TARIFF'!N$735</f>
        <v>23</v>
      </c>
      <c r="AF238" s="144" t="s">
        <v>39</v>
      </c>
      <c r="AG238" s="155">
        <f>'PRINT TARIFF'!I$735</f>
        <v>25</v>
      </c>
      <c r="AH238" s="144" t="s">
        <v>1220</v>
      </c>
      <c r="AI238" s="144">
        <v>0</v>
      </c>
      <c r="AJ238" s="144">
        <v>0</v>
      </c>
      <c r="AK238" s="155">
        <f>'PRINT TARIFF'!K$735</f>
        <v>25</v>
      </c>
      <c r="AL238" s="144">
        <v>0</v>
      </c>
      <c r="AM238" s="144">
        <v>0</v>
      </c>
      <c r="AN238" s="146">
        <f>'PRINT TARIFF'!AF272</f>
        <v>46204</v>
      </c>
      <c r="AO238" s="146">
        <f>'PRINT TARIFF'!AG272</f>
        <v>46217</v>
      </c>
      <c r="AP238" s="146" t="s">
        <v>39</v>
      </c>
      <c r="AQ238" s="155">
        <f>'PRINT TARIFF'!U$735</f>
        <v>10</v>
      </c>
      <c r="AR238" s="144" t="s">
        <v>2263</v>
      </c>
      <c r="AS238" s="155">
        <f t="shared" si="76"/>
        <v>10</v>
      </c>
      <c r="AT238" s="146"/>
      <c r="AU238" s="146" t="s">
        <v>2262</v>
      </c>
      <c r="AV238" s="146">
        <f t="shared" si="77"/>
        <v>46204</v>
      </c>
      <c r="AW238" s="146">
        <f t="shared" si="78"/>
        <v>46217</v>
      </c>
      <c r="AX238" s="146"/>
      <c r="AY238" s="156"/>
      <c r="BA238" s="147"/>
      <c r="BC238" s="146"/>
      <c r="BD238" s="146"/>
      <c r="BE238" s="146"/>
      <c r="BF238" s="144" t="s">
        <v>39</v>
      </c>
      <c r="BG238" s="144">
        <f>'PRINT TARIFF'!$O$735</f>
        <v>0</v>
      </c>
      <c r="BH238" s="144" t="s">
        <v>1220</v>
      </c>
      <c r="BI238" s="144">
        <f t="shared" si="79"/>
        <v>0</v>
      </c>
      <c r="BJ238" s="146"/>
      <c r="BK238" s="146" t="s">
        <v>2260</v>
      </c>
      <c r="BL238" s="146">
        <f t="shared" si="80"/>
        <v>46204</v>
      </c>
      <c r="BM238" s="146">
        <f t="shared" si="81"/>
        <v>46217</v>
      </c>
      <c r="BN238" s="146" t="s">
        <v>39</v>
      </c>
      <c r="BO238" s="144">
        <f>'PRINT TARIFF'!$T$735</f>
        <v>7</v>
      </c>
      <c r="BP238" s="146" t="s">
        <v>1220</v>
      </c>
      <c r="BQ238" s="144">
        <f t="shared" si="82"/>
        <v>7</v>
      </c>
      <c r="BR238" s="146"/>
      <c r="BS238" s="146" t="s">
        <v>2258</v>
      </c>
      <c r="BT238" s="146">
        <f t="shared" si="83"/>
        <v>46204</v>
      </c>
      <c r="BU238" s="146">
        <f t="shared" si="84"/>
        <v>46217</v>
      </c>
      <c r="BV238" s="146" t="s">
        <v>39</v>
      </c>
      <c r="BW238" s="155">
        <f>'PRINT TARIFF'!Q$735</f>
        <v>20</v>
      </c>
      <c r="BX238" s="144" t="s">
        <v>1220</v>
      </c>
      <c r="BY238" s="144">
        <f t="shared" si="70"/>
        <v>20</v>
      </c>
      <c r="BZ238" s="146"/>
      <c r="CA238" s="146"/>
      <c r="CB238" s="146">
        <f t="shared" si="71"/>
        <v>46204</v>
      </c>
      <c r="CC238" s="146">
        <f t="shared" si="72"/>
        <v>46217</v>
      </c>
      <c r="CD238" s="144" t="s">
        <v>39</v>
      </c>
      <c r="CE238" s="155">
        <f>'PRINT TARIFF'!P$735</f>
        <v>0</v>
      </c>
      <c r="CF238" s="144" t="s">
        <v>1220</v>
      </c>
      <c r="CG238" s="147">
        <f t="shared" si="85"/>
        <v>0</v>
      </c>
      <c r="CJ238" s="146">
        <f t="shared" si="86"/>
        <v>46204</v>
      </c>
      <c r="CK238" s="146">
        <f t="shared" si="87"/>
        <v>46217</v>
      </c>
      <c r="CR238" s="146"/>
      <c r="CS238" s="146"/>
      <c r="HB238" s="146" t="s">
        <v>39</v>
      </c>
      <c r="HC238" s="155">
        <f>'PRINT TARIFF'!S$735</f>
        <v>0</v>
      </c>
      <c r="HD238" s="144" t="s">
        <v>1220</v>
      </c>
      <c r="HE238" s="147">
        <f t="shared" si="73"/>
        <v>0</v>
      </c>
      <c r="HG238" s="146" t="s">
        <v>2041</v>
      </c>
      <c r="HH238" s="146">
        <f t="shared" si="74"/>
        <v>46204</v>
      </c>
      <c r="HI238" s="146">
        <f t="shared" si="75"/>
        <v>46217</v>
      </c>
      <c r="IR238" s="154"/>
      <c r="IS238" s="154"/>
      <c r="NI238" s="154" t="s">
        <v>39</v>
      </c>
      <c r="NJ238" s="156">
        <f>'PRINT TARIFF'!R$735</f>
        <v>0</v>
      </c>
      <c r="NK238" s="154" t="s">
        <v>1220</v>
      </c>
      <c r="NL238" s="156">
        <f t="shared" si="88"/>
        <v>0</v>
      </c>
      <c r="NO238" s="154">
        <f t="shared" si="89"/>
        <v>46204</v>
      </c>
      <c r="NP238" s="154">
        <f t="shared" si="90"/>
        <v>46217</v>
      </c>
    </row>
    <row r="239" spans="1:380" x14ac:dyDescent="0.2">
      <c r="A239" s="144">
        <v>736</v>
      </c>
      <c r="B239" s="144" t="s">
        <v>1403</v>
      </c>
      <c r="C239" s="144" t="s">
        <v>1221</v>
      </c>
      <c r="E239" s="144" t="s">
        <v>325</v>
      </c>
      <c r="F239" s="144" t="s">
        <v>325</v>
      </c>
      <c r="G239" s="144" t="s">
        <v>291</v>
      </c>
      <c r="J239" s="144" t="s">
        <v>1219</v>
      </c>
      <c r="K239" s="144" t="s">
        <v>239</v>
      </c>
      <c r="L239" s="144" t="s">
        <v>239</v>
      </c>
      <c r="M239" s="144" t="s">
        <v>239</v>
      </c>
      <c r="N239" s="144" t="s">
        <v>1219</v>
      </c>
      <c r="O239" s="145">
        <f>'PRINT TARIFF'!N$736</f>
        <v>25</v>
      </c>
      <c r="AF239" s="144" t="s">
        <v>39</v>
      </c>
      <c r="AG239" s="155">
        <f>'PRINT TARIFF'!I$736</f>
        <v>25</v>
      </c>
      <c r="AH239" s="144" t="s">
        <v>1220</v>
      </c>
      <c r="AI239" s="144">
        <v>0</v>
      </c>
      <c r="AJ239" s="144">
        <v>0</v>
      </c>
      <c r="AK239" s="155">
        <f>'PRINT TARIFF'!K$736</f>
        <v>25</v>
      </c>
      <c r="AL239" s="144">
        <v>0</v>
      </c>
      <c r="AM239" s="144">
        <v>0</v>
      </c>
      <c r="AN239" s="146">
        <f>'PRINT TARIFF'!AF273</f>
        <v>46204</v>
      </c>
      <c r="AO239" s="146">
        <f>'PRINT TARIFF'!AG273</f>
        <v>46217</v>
      </c>
      <c r="AP239" s="146" t="s">
        <v>39</v>
      </c>
      <c r="AQ239" s="155">
        <f>'PRINT TARIFF'!U$736</f>
        <v>10</v>
      </c>
      <c r="AR239" s="144" t="s">
        <v>2263</v>
      </c>
      <c r="AS239" s="155">
        <f t="shared" si="76"/>
        <v>10</v>
      </c>
      <c r="AT239" s="146"/>
      <c r="AU239" s="146" t="s">
        <v>2262</v>
      </c>
      <c r="AV239" s="146">
        <f t="shared" si="77"/>
        <v>46204</v>
      </c>
      <c r="AW239" s="146">
        <f t="shared" si="78"/>
        <v>46217</v>
      </c>
      <c r="AX239" s="146"/>
      <c r="AY239" s="156"/>
      <c r="BA239" s="147"/>
      <c r="BC239" s="146"/>
      <c r="BD239" s="146"/>
      <c r="BE239" s="146"/>
      <c r="BF239" s="144" t="s">
        <v>39</v>
      </c>
      <c r="BG239" s="144">
        <f>'PRINT TARIFF'!$O$736</f>
        <v>0</v>
      </c>
      <c r="BH239" s="144" t="s">
        <v>1220</v>
      </c>
      <c r="BI239" s="144">
        <f t="shared" si="79"/>
        <v>0</v>
      </c>
      <c r="BJ239" s="146"/>
      <c r="BK239" s="146" t="s">
        <v>2260</v>
      </c>
      <c r="BL239" s="146">
        <f t="shared" si="80"/>
        <v>46204</v>
      </c>
      <c r="BM239" s="146">
        <f t="shared" si="81"/>
        <v>46217</v>
      </c>
      <c r="BN239" s="146" t="s">
        <v>39</v>
      </c>
      <c r="BO239" s="144">
        <f>'PRINT TARIFF'!$T$736</f>
        <v>7</v>
      </c>
      <c r="BP239" s="146" t="s">
        <v>1220</v>
      </c>
      <c r="BQ239" s="144">
        <f t="shared" si="82"/>
        <v>7</v>
      </c>
      <c r="BR239" s="146"/>
      <c r="BS239" s="146" t="s">
        <v>2258</v>
      </c>
      <c r="BT239" s="146">
        <f t="shared" si="83"/>
        <v>46204</v>
      </c>
      <c r="BU239" s="146">
        <f t="shared" si="84"/>
        <v>46217</v>
      </c>
      <c r="BV239" s="146" t="s">
        <v>39</v>
      </c>
      <c r="BW239" s="155">
        <f>'PRINT TARIFF'!Q$736</f>
        <v>20</v>
      </c>
      <c r="BX239" s="144" t="s">
        <v>1220</v>
      </c>
      <c r="BY239" s="144">
        <f t="shared" si="70"/>
        <v>20</v>
      </c>
      <c r="BZ239" s="146"/>
      <c r="CA239" s="146"/>
      <c r="CB239" s="146">
        <f t="shared" si="71"/>
        <v>46204</v>
      </c>
      <c r="CC239" s="146">
        <f t="shared" si="72"/>
        <v>46217</v>
      </c>
      <c r="CD239" s="144" t="s">
        <v>39</v>
      </c>
      <c r="CE239" s="155">
        <f>'PRINT TARIFF'!P$736</f>
        <v>0</v>
      </c>
      <c r="CF239" s="144" t="s">
        <v>1220</v>
      </c>
      <c r="CG239" s="147">
        <f t="shared" si="85"/>
        <v>0</v>
      </c>
      <c r="CJ239" s="146">
        <f t="shared" si="86"/>
        <v>46204</v>
      </c>
      <c r="CK239" s="146">
        <f t="shared" si="87"/>
        <v>46217</v>
      </c>
      <c r="CR239" s="146"/>
      <c r="CS239" s="146"/>
      <c r="HB239" s="146" t="s">
        <v>39</v>
      </c>
      <c r="HC239" s="155">
        <f>'PRINT TARIFF'!S$736</f>
        <v>0</v>
      </c>
      <c r="HD239" s="144" t="s">
        <v>1220</v>
      </c>
      <c r="HE239" s="147">
        <f t="shared" si="73"/>
        <v>0</v>
      </c>
      <c r="HG239" s="146" t="s">
        <v>2041</v>
      </c>
      <c r="HH239" s="146">
        <f t="shared" si="74"/>
        <v>46204</v>
      </c>
      <c r="HI239" s="146">
        <f t="shared" si="75"/>
        <v>46217</v>
      </c>
      <c r="IR239" s="154"/>
      <c r="IS239" s="154"/>
      <c r="NI239" s="154" t="s">
        <v>39</v>
      </c>
      <c r="NJ239" s="156">
        <f>'PRINT TARIFF'!R$736</f>
        <v>0</v>
      </c>
      <c r="NK239" s="154" t="s">
        <v>1220</v>
      </c>
      <c r="NL239" s="156">
        <f t="shared" si="88"/>
        <v>0</v>
      </c>
      <c r="NO239" s="154">
        <f t="shared" si="89"/>
        <v>46204</v>
      </c>
      <c r="NP239" s="154">
        <f t="shared" si="90"/>
        <v>46217</v>
      </c>
    </row>
    <row r="240" spans="1:380" x14ac:dyDescent="0.2">
      <c r="A240" s="144">
        <v>737</v>
      </c>
      <c r="B240" s="144" t="s">
        <v>1403</v>
      </c>
      <c r="C240" s="144" t="s">
        <v>1221</v>
      </c>
      <c r="E240" s="144" t="s">
        <v>326</v>
      </c>
      <c r="F240" s="144" t="s">
        <v>326</v>
      </c>
      <c r="G240" s="144" t="s">
        <v>291</v>
      </c>
      <c r="J240" s="144" t="s">
        <v>1219</v>
      </c>
      <c r="K240" s="144" t="s">
        <v>235</v>
      </c>
      <c r="L240" s="144" t="s">
        <v>235</v>
      </c>
      <c r="M240" s="144" t="s">
        <v>235</v>
      </c>
      <c r="N240" s="144" t="s">
        <v>1219</v>
      </c>
      <c r="O240" s="145">
        <f>'PRINT TARIFF'!N$737</f>
        <v>30</v>
      </c>
      <c r="AF240" s="144" t="s">
        <v>39</v>
      </c>
      <c r="AG240" s="155">
        <f>'PRINT TARIFF'!I$737</f>
        <v>45</v>
      </c>
      <c r="AH240" s="144" t="s">
        <v>1220</v>
      </c>
      <c r="AI240" s="144">
        <v>0</v>
      </c>
      <c r="AJ240" s="144">
        <v>0</v>
      </c>
      <c r="AK240" s="155">
        <f>'PRINT TARIFF'!K$737</f>
        <v>45</v>
      </c>
      <c r="AL240" s="144">
        <v>0</v>
      </c>
      <c r="AM240" s="144">
        <v>0</v>
      </c>
      <c r="AN240" s="146">
        <f>'PRINT TARIFF'!AF274</f>
        <v>46204</v>
      </c>
      <c r="AO240" s="146">
        <f>'PRINT TARIFF'!AG274</f>
        <v>46217</v>
      </c>
      <c r="AP240" s="146" t="s">
        <v>39</v>
      </c>
      <c r="AQ240" s="155">
        <f>'PRINT TARIFF'!U$737</f>
        <v>10</v>
      </c>
      <c r="AR240" s="144" t="s">
        <v>2263</v>
      </c>
      <c r="AS240" s="155">
        <f t="shared" si="76"/>
        <v>10</v>
      </c>
      <c r="AT240" s="146"/>
      <c r="AU240" s="146" t="s">
        <v>2262</v>
      </c>
      <c r="AV240" s="146">
        <f t="shared" si="77"/>
        <v>46204</v>
      </c>
      <c r="AW240" s="146">
        <f t="shared" si="78"/>
        <v>46217</v>
      </c>
      <c r="AX240" s="146"/>
      <c r="AY240" s="156"/>
      <c r="BA240" s="147"/>
      <c r="BC240" s="146"/>
      <c r="BD240" s="146"/>
      <c r="BE240" s="146"/>
      <c r="BF240" s="144" t="s">
        <v>39</v>
      </c>
      <c r="BG240" s="144">
        <f>'PRINT TARIFF'!$O$737</f>
        <v>0</v>
      </c>
      <c r="BH240" s="144" t="s">
        <v>1220</v>
      </c>
      <c r="BI240" s="144">
        <f t="shared" si="79"/>
        <v>0</v>
      </c>
      <c r="BJ240" s="146"/>
      <c r="BK240" s="146" t="s">
        <v>2260</v>
      </c>
      <c r="BL240" s="146">
        <f t="shared" si="80"/>
        <v>46204</v>
      </c>
      <c r="BM240" s="146">
        <f t="shared" si="81"/>
        <v>46217</v>
      </c>
      <c r="BN240" s="146" t="s">
        <v>39</v>
      </c>
      <c r="BO240" s="144">
        <f>'PRINT TARIFF'!$T$737</f>
        <v>10</v>
      </c>
      <c r="BP240" s="146" t="s">
        <v>1220</v>
      </c>
      <c r="BQ240" s="144">
        <f t="shared" si="82"/>
        <v>10</v>
      </c>
      <c r="BR240" s="146"/>
      <c r="BS240" s="146" t="s">
        <v>2258</v>
      </c>
      <c r="BT240" s="146">
        <f t="shared" si="83"/>
        <v>46204</v>
      </c>
      <c r="BU240" s="146">
        <f t="shared" si="84"/>
        <v>46217</v>
      </c>
      <c r="BV240" s="146" t="s">
        <v>39</v>
      </c>
      <c r="BW240" s="155">
        <f>'PRINT TARIFF'!Q$737</f>
        <v>20</v>
      </c>
      <c r="BX240" s="144" t="s">
        <v>1220</v>
      </c>
      <c r="BY240" s="144">
        <f t="shared" si="70"/>
        <v>20</v>
      </c>
      <c r="BZ240" s="146"/>
      <c r="CA240" s="146"/>
      <c r="CB240" s="146">
        <f t="shared" si="71"/>
        <v>46204</v>
      </c>
      <c r="CC240" s="146">
        <f t="shared" si="72"/>
        <v>46217</v>
      </c>
      <c r="CD240" s="144" t="s">
        <v>39</v>
      </c>
      <c r="CE240" s="155">
        <f>'PRINT TARIFF'!P$737</f>
        <v>0</v>
      </c>
      <c r="CF240" s="144" t="s">
        <v>1220</v>
      </c>
      <c r="CG240" s="147">
        <f t="shared" si="85"/>
        <v>0</v>
      </c>
      <c r="CJ240" s="146">
        <f t="shared" si="86"/>
        <v>46204</v>
      </c>
      <c r="CK240" s="146">
        <f t="shared" si="87"/>
        <v>46217</v>
      </c>
      <c r="CR240" s="146"/>
      <c r="CS240" s="146"/>
      <c r="HB240" s="146" t="s">
        <v>39</v>
      </c>
      <c r="HC240" s="155">
        <f>'PRINT TARIFF'!S$737</f>
        <v>0</v>
      </c>
      <c r="HD240" s="144" t="s">
        <v>1220</v>
      </c>
      <c r="HE240" s="147">
        <f t="shared" si="73"/>
        <v>0</v>
      </c>
      <c r="HG240" s="146" t="s">
        <v>2041</v>
      </c>
      <c r="HH240" s="146">
        <f t="shared" si="74"/>
        <v>46204</v>
      </c>
      <c r="HI240" s="146">
        <f t="shared" si="75"/>
        <v>46217</v>
      </c>
      <c r="IR240" s="154"/>
      <c r="IS240" s="154"/>
      <c r="NI240" s="154" t="s">
        <v>39</v>
      </c>
      <c r="NJ240" s="156">
        <f>'PRINT TARIFF'!R$737</f>
        <v>0</v>
      </c>
      <c r="NK240" s="154" t="s">
        <v>1220</v>
      </c>
      <c r="NL240" s="156">
        <f t="shared" si="88"/>
        <v>0</v>
      </c>
      <c r="NO240" s="154">
        <f t="shared" si="89"/>
        <v>46204</v>
      </c>
      <c r="NP240" s="154">
        <f t="shared" si="90"/>
        <v>46217</v>
      </c>
    </row>
    <row r="241" spans="1:380" x14ac:dyDescent="0.2">
      <c r="A241" s="144">
        <v>738</v>
      </c>
      <c r="B241" s="144" t="s">
        <v>1403</v>
      </c>
      <c r="C241" s="144" t="s">
        <v>1221</v>
      </c>
      <c r="E241" s="144" t="s">
        <v>326</v>
      </c>
      <c r="F241" s="144" t="s">
        <v>326</v>
      </c>
      <c r="G241" s="144" t="s">
        <v>291</v>
      </c>
      <c r="J241" s="144" t="s">
        <v>1219</v>
      </c>
      <c r="K241" s="144" t="s">
        <v>236</v>
      </c>
      <c r="L241" s="144" t="s">
        <v>236</v>
      </c>
      <c r="M241" s="144" t="s">
        <v>236</v>
      </c>
      <c r="N241" s="144" t="s">
        <v>1219</v>
      </c>
      <c r="O241" s="145">
        <f>'PRINT TARIFF'!N$738</f>
        <v>25</v>
      </c>
      <c r="AF241" s="144" t="s">
        <v>39</v>
      </c>
      <c r="AG241" s="155">
        <f>'PRINT TARIFF'!I$738</f>
        <v>24</v>
      </c>
      <c r="AH241" s="144" t="s">
        <v>1220</v>
      </c>
      <c r="AI241" s="144">
        <v>0</v>
      </c>
      <c r="AJ241" s="144">
        <v>0</v>
      </c>
      <c r="AK241" s="155">
        <f>'PRINT TARIFF'!K$738</f>
        <v>24</v>
      </c>
      <c r="AL241" s="144">
        <v>0</v>
      </c>
      <c r="AM241" s="144">
        <v>0</v>
      </c>
      <c r="AN241" s="146">
        <f>'PRINT TARIFF'!AF275</f>
        <v>46204</v>
      </c>
      <c r="AO241" s="146">
        <f>'PRINT TARIFF'!AG275</f>
        <v>46217</v>
      </c>
      <c r="AP241" s="146" t="s">
        <v>39</v>
      </c>
      <c r="AQ241" s="155">
        <f>'PRINT TARIFF'!U$738</f>
        <v>10</v>
      </c>
      <c r="AR241" s="144" t="s">
        <v>2263</v>
      </c>
      <c r="AS241" s="155">
        <f t="shared" si="76"/>
        <v>10</v>
      </c>
      <c r="AT241" s="146"/>
      <c r="AU241" s="146" t="s">
        <v>2262</v>
      </c>
      <c r="AV241" s="146">
        <f t="shared" si="77"/>
        <v>46204</v>
      </c>
      <c r="AW241" s="146">
        <f t="shared" si="78"/>
        <v>46217</v>
      </c>
      <c r="AX241" s="146"/>
      <c r="AY241" s="156"/>
      <c r="BA241" s="147"/>
      <c r="BC241" s="146"/>
      <c r="BD241" s="146"/>
      <c r="BE241" s="146"/>
      <c r="BF241" s="144" t="s">
        <v>39</v>
      </c>
      <c r="BG241" s="144">
        <f>'PRINT TARIFF'!$O$738</f>
        <v>0</v>
      </c>
      <c r="BH241" s="144" t="s">
        <v>1220</v>
      </c>
      <c r="BI241" s="144">
        <f t="shared" si="79"/>
        <v>0</v>
      </c>
      <c r="BJ241" s="146"/>
      <c r="BK241" s="146" t="s">
        <v>2260</v>
      </c>
      <c r="BL241" s="146">
        <f t="shared" si="80"/>
        <v>46204</v>
      </c>
      <c r="BM241" s="146">
        <f t="shared" si="81"/>
        <v>46217</v>
      </c>
      <c r="BN241" s="146" t="s">
        <v>39</v>
      </c>
      <c r="BO241" s="144">
        <f>'PRINT TARIFF'!$T$738</f>
        <v>7</v>
      </c>
      <c r="BP241" s="146" t="s">
        <v>1220</v>
      </c>
      <c r="BQ241" s="144">
        <f t="shared" si="82"/>
        <v>7</v>
      </c>
      <c r="BR241" s="146"/>
      <c r="BS241" s="146" t="s">
        <v>2258</v>
      </c>
      <c r="BT241" s="146">
        <f t="shared" si="83"/>
        <v>46204</v>
      </c>
      <c r="BU241" s="146">
        <f t="shared" si="84"/>
        <v>46217</v>
      </c>
      <c r="BV241" s="146" t="s">
        <v>39</v>
      </c>
      <c r="BW241" s="155">
        <f>'PRINT TARIFF'!Q$738</f>
        <v>20</v>
      </c>
      <c r="BX241" s="144" t="s">
        <v>1220</v>
      </c>
      <c r="BY241" s="144">
        <f t="shared" si="70"/>
        <v>20</v>
      </c>
      <c r="BZ241" s="146"/>
      <c r="CA241" s="146"/>
      <c r="CB241" s="146">
        <f t="shared" si="71"/>
        <v>46204</v>
      </c>
      <c r="CC241" s="146">
        <f t="shared" si="72"/>
        <v>46217</v>
      </c>
      <c r="CD241" s="144" t="s">
        <v>39</v>
      </c>
      <c r="CE241" s="155">
        <f>'PRINT TARIFF'!P$738</f>
        <v>0</v>
      </c>
      <c r="CF241" s="144" t="s">
        <v>1220</v>
      </c>
      <c r="CG241" s="147">
        <f t="shared" si="85"/>
        <v>0</v>
      </c>
      <c r="CJ241" s="146">
        <f t="shared" si="86"/>
        <v>46204</v>
      </c>
      <c r="CK241" s="146">
        <f t="shared" si="87"/>
        <v>46217</v>
      </c>
      <c r="CR241" s="146"/>
      <c r="CS241" s="146"/>
      <c r="HB241" s="146" t="s">
        <v>39</v>
      </c>
      <c r="HC241" s="155">
        <f>'PRINT TARIFF'!S$738</f>
        <v>0</v>
      </c>
      <c r="HD241" s="144" t="s">
        <v>1220</v>
      </c>
      <c r="HE241" s="147">
        <f t="shared" si="73"/>
        <v>0</v>
      </c>
      <c r="HG241" s="146" t="s">
        <v>2041</v>
      </c>
      <c r="HH241" s="146">
        <f t="shared" si="74"/>
        <v>46204</v>
      </c>
      <c r="HI241" s="146">
        <f t="shared" si="75"/>
        <v>46217</v>
      </c>
      <c r="IR241" s="154"/>
      <c r="IS241" s="154"/>
      <c r="NI241" s="154" t="s">
        <v>39</v>
      </c>
      <c r="NJ241" s="156">
        <f>'PRINT TARIFF'!R$738</f>
        <v>0</v>
      </c>
      <c r="NK241" s="154" t="s">
        <v>1220</v>
      </c>
      <c r="NL241" s="156">
        <f t="shared" si="88"/>
        <v>0</v>
      </c>
      <c r="NO241" s="154">
        <f t="shared" si="89"/>
        <v>46204</v>
      </c>
      <c r="NP241" s="154">
        <f t="shared" si="90"/>
        <v>46217</v>
      </c>
    </row>
    <row r="242" spans="1:380" x14ac:dyDescent="0.2">
      <c r="A242" s="144">
        <v>739</v>
      </c>
      <c r="B242" s="144" t="s">
        <v>1403</v>
      </c>
      <c r="C242" s="144" t="s">
        <v>1221</v>
      </c>
      <c r="E242" s="144" t="s">
        <v>326</v>
      </c>
      <c r="F242" s="144" t="s">
        <v>326</v>
      </c>
      <c r="G242" s="144" t="s">
        <v>291</v>
      </c>
      <c r="J242" s="144" t="s">
        <v>1219</v>
      </c>
      <c r="K242" s="144" t="s">
        <v>237</v>
      </c>
      <c r="L242" s="144" t="s">
        <v>237</v>
      </c>
      <c r="M242" s="144" t="s">
        <v>237</v>
      </c>
      <c r="N242" s="144" t="s">
        <v>1219</v>
      </c>
      <c r="O242" s="145">
        <f>'PRINT TARIFF'!N$739</f>
        <v>18</v>
      </c>
      <c r="AF242" s="144" t="s">
        <v>39</v>
      </c>
      <c r="AG242" s="155">
        <f>'PRINT TARIFF'!I$739</f>
        <v>24</v>
      </c>
      <c r="AH242" s="144" t="s">
        <v>1220</v>
      </c>
      <c r="AI242" s="144">
        <v>0</v>
      </c>
      <c r="AJ242" s="144">
        <v>0</v>
      </c>
      <c r="AK242" s="155">
        <f>'PRINT TARIFF'!K$739</f>
        <v>24</v>
      </c>
      <c r="AL242" s="144">
        <v>0</v>
      </c>
      <c r="AM242" s="144">
        <v>0</v>
      </c>
      <c r="AN242" s="146">
        <f>'PRINT TARIFF'!AF276</f>
        <v>46204</v>
      </c>
      <c r="AO242" s="146">
        <f>'PRINT TARIFF'!AG276</f>
        <v>46217</v>
      </c>
      <c r="AP242" s="146" t="s">
        <v>39</v>
      </c>
      <c r="AQ242" s="155">
        <f>'PRINT TARIFF'!U$739</f>
        <v>10</v>
      </c>
      <c r="AR242" s="144" t="s">
        <v>2263</v>
      </c>
      <c r="AS242" s="155">
        <f t="shared" si="76"/>
        <v>10</v>
      </c>
      <c r="AT242" s="146"/>
      <c r="AU242" s="146" t="s">
        <v>2262</v>
      </c>
      <c r="AV242" s="146">
        <f t="shared" si="77"/>
        <v>46204</v>
      </c>
      <c r="AW242" s="146">
        <f t="shared" si="78"/>
        <v>46217</v>
      </c>
      <c r="AX242" s="146"/>
      <c r="AY242" s="156"/>
      <c r="BA242" s="147"/>
      <c r="BC242" s="146"/>
      <c r="BD242" s="146"/>
      <c r="BE242" s="146"/>
      <c r="BF242" s="144" t="s">
        <v>39</v>
      </c>
      <c r="BG242" s="144">
        <f>'PRINT TARIFF'!$O$739</f>
        <v>0</v>
      </c>
      <c r="BH242" s="144" t="s">
        <v>1220</v>
      </c>
      <c r="BI242" s="144">
        <f t="shared" si="79"/>
        <v>0</v>
      </c>
      <c r="BJ242" s="146"/>
      <c r="BK242" s="146" t="s">
        <v>2260</v>
      </c>
      <c r="BL242" s="146">
        <f t="shared" si="80"/>
        <v>46204</v>
      </c>
      <c r="BM242" s="146">
        <f t="shared" si="81"/>
        <v>46217</v>
      </c>
      <c r="BN242" s="146" t="s">
        <v>39</v>
      </c>
      <c r="BO242" s="144">
        <f>'PRINT TARIFF'!$T$739</f>
        <v>7</v>
      </c>
      <c r="BP242" s="146" t="s">
        <v>1220</v>
      </c>
      <c r="BQ242" s="144">
        <f t="shared" si="82"/>
        <v>7</v>
      </c>
      <c r="BR242" s="146"/>
      <c r="BS242" s="146" t="s">
        <v>2258</v>
      </c>
      <c r="BT242" s="146">
        <f t="shared" si="83"/>
        <v>46204</v>
      </c>
      <c r="BU242" s="146">
        <f t="shared" si="84"/>
        <v>46217</v>
      </c>
      <c r="BV242" s="146" t="s">
        <v>39</v>
      </c>
      <c r="BW242" s="155">
        <f>'PRINT TARIFF'!Q$739</f>
        <v>20</v>
      </c>
      <c r="BX242" s="144" t="s">
        <v>1220</v>
      </c>
      <c r="BY242" s="144">
        <f t="shared" si="70"/>
        <v>20</v>
      </c>
      <c r="BZ242" s="146"/>
      <c r="CA242" s="146"/>
      <c r="CB242" s="146">
        <f t="shared" si="71"/>
        <v>46204</v>
      </c>
      <c r="CC242" s="146">
        <f t="shared" si="72"/>
        <v>46217</v>
      </c>
      <c r="CD242" s="144" t="s">
        <v>39</v>
      </c>
      <c r="CE242" s="155">
        <f>'PRINT TARIFF'!P$739</f>
        <v>0</v>
      </c>
      <c r="CF242" s="144" t="s">
        <v>1220</v>
      </c>
      <c r="CG242" s="147">
        <f t="shared" si="85"/>
        <v>0</v>
      </c>
      <c r="CJ242" s="146">
        <f t="shared" si="86"/>
        <v>46204</v>
      </c>
      <c r="CK242" s="146">
        <f t="shared" si="87"/>
        <v>46217</v>
      </c>
      <c r="CR242" s="146"/>
      <c r="CS242" s="146"/>
      <c r="HB242" s="146" t="s">
        <v>39</v>
      </c>
      <c r="HC242" s="155">
        <f>'PRINT TARIFF'!S$739</f>
        <v>0</v>
      </c>
      <c r="HD242" s="144" t="s">
        <v>1220</v>
      </c>
      <c r="HE242" s="147">
        <f t="shared" si="73"/>
        <v>0</v>
      </c>
      <c r="HG242" s="146" t="s">
        <v>2041</v>
      </c>
      <c r="HH242" s="146">
        <f t="shared" si="74"/>
        <v>46204</v>
      </c>
      <c r="HI242" s="146">
        <f t="shared" si="75"/>
        <v>46217</v>
      </c>
      <c r="IR242" s="154"/>
      <c r="IS242" s="154"/>
      <c r="NI242" s="154" t="s">
        <v>39</v>
      </c>
      <c r="NJ242" s="156">
        <f>'PRINT TARIFF'!R$739</f>
        <v>0</v>
      </c>
      <c r="NK242" s="154" t="s">
        <v>1220</v>
      </c>
      <c r="NL242" s="156">
        <f t="shared" si="88"/>
        <v>0</v>
      </c>
      <c r="NO242" s="154">
        <f t="shared" si="89"/>
        <v>46204</v>
      </c>
      <c r="NP242" s="154">
        <f t="shared" si="90"/>
        <v>46217</v>
      </c>
    </row>
    <row r="243" spans="1:380" x14ac:dyDescent="0.2">
      <c r="A243" s="144">
        <v>740</v>
      </c>
      <c r="B243" s="144" t="s">
        <v>1403</v>
      </c>
      <c r="C243" s="144" t="s">
        <v>1221</v>
      </c>
      <c r="E243" s="144" t="s">
        <v>326</v>
      </c>
      <c r="F243" s="144" t="s">
        <v>326</v>
      </c>
      <c r="J243" s="144" t="s">
        <v>1219</v>
      </c>
      <c r="K243" s="144" t="s">
        <v>238</v>
      </c>
      <c r="L243" s="144" t="s">
        <v>238</v>
      </c>
      <c r="M243" s="144" t="s">
        <v>238</v>
      </c>
      <c r="N243" s="144" t="s">
        <v>1219</v>
      </c>
      <c r="O243" s="145">
        <f>'PRINT TARIFF'!N$740</f>
        <v>17</v>
      </c>
      <c r="AF243" s="144" t="s">
        <v>39</v>
      </c>
      <c r="AG243" s="155">
        <f>'PRINT TARIFF'!I$740</f>
        <v>24</v>
      </c>
      <c r="AH243" s="144" t="s">
        <v>1220</v>
      </c>
      <c r="AI243" s="144">
        <v>0</v>
      </c>
      <c r="AJ243" s="144">
        <v>0</v>
      </c>
      <c r="AK243" s="155">
        <f>'PRINT TARIFF'!K$740</f>
        <v>24</v>
      </c>
      <c r="AL243" s="144">
        <v>0</v>
      </c>
      <c r="AM243" s="144">
        <v>0</v>
      </c>
      <c r="AN243" s="146">
        <f>'PRINT TARIFF'!AF277</f>
        <v>46204</v>
      </c>
      <c r="AO243" s="146">
        <f>'PRINT TARIFF'!AG277</f>
        <v>46217</v>
      </c>
      <c r="AP243" s="146" t="s">
        <v>39</v>
      </c>
      <c r="AQ243" s="155">
        <f>'PRINT TARIFF'!U$740</f>
        <v>10</v>
      </c>
      <c r="AR243" s="144" t="s">
        <v>2263</v>
      </c>
      <c r="AS243" s="155">
        <f t="shared" si="76"/>
        <v>10</v>
      </c>
      <c r="AT243" s="146"/>
      <c r="AU243" s="146" t="s">
        <v>2262</v>
      </c>
      <c r="AV243" s="146">
        <f t="shared" si="77"/>
        <v>46204</v>
      </c>
      <c r="AW243" s="146">
        <f t="shared" si="78"/>
        <v>46217</v>
      </c>
      <c r="AX243" s="146"/>
      <c r="AY243" s="156"/>
      <c r="BA243" s="147"/>
      <c r="BC243" s="146"/>
      <c r="BD243" s="146"/>
      <c r="BE243" s="146"/>
      <c r="BF243" s="144" t="s">
        <v>39</v>
      </c>
      <c r="BG243" s="144">
        <f>'PRINT TARIFF'!$O$740</f>
        <v>0</v>
      </c>
      <c r="BH243" s="144" t="s">
        <v>1220</v>
      </c>
      <c r="BI243" s="144">
        <f t="shared" si="79"/>
        <v>0</v>
      </c>
      <c r="BJ243" s="146"/>
      <c r="BK243" s="146" t="s">
        <v>2260</v>
      </c>
      <c r="BL243" s="146">
        <f t="shared" si="80"/>
        <v>46204</v>
      </c>
      <c r="BM243" s="146">
        <f t="shared" si="81"/>
        <v>46217</v>
      </c>
      <c r="BN243" s="146" t="s">
        <v>39</v>
      </c>
      <c r="BO243" s="144">
        <f>'PRINT TARIFF'!$T$740</f>
        <v>7</v>
      </c>
      <c r="BP243" s="146" t="s">
        <v>1220</v>
      </c>
      <c r="BQ243" s="144">
        <f t="shared" si="82"/>
        <v>7</v>
      </c>
      <c r="BR243" s="146"/>
      <c r="BS243" s="146" t="s">
        <v>2258</v>
      </c>
      <c r="BT243" s="146">
        <f t="shared" si="83"/>
        <v>46204</v>
      </c>
      <c r="BU243" s="146">
        <f t="shared" si="84"/>
        <v>46217</v>
      </c>
      <c r="BV243" s="146" t="s">
        <v>39</v>
      </c>
      <c r="BW243" s="155">
        <f>'PRINT TARIFF'!Q$740</f>
        <v>20</v>
      </c>
      <c r="BX243" s="144" t="s">
        <v>1220</v>
      </c>
      <c r="BY243" s="144">
        <f t="shared" si="70"/>
        <v>20</v>
      </c>
      <c r="BZ243" s="146"/>
      <c r="CA243" s="146"/>
      <c r="CB243" s="146">
        <f t="shared" si="71"/>
        <v>46204</v>
      </c>
      <c r="CC243" s="146">
        <f t="shared" si="72"/>
        <v>46217</v>
      </c>
      <c r="CD243" s="144" t="s">
        <v>39</v>
      </c>
      <c r="CE243" s="155">
        <f>'PRINT TARIFF'!P$740</f>
        <v>0</v>
      </c>
      <c r="CF243" s="144" t="s">
        <v>1220</v>
      </c>
      <c r="CG243" s="147">
        <f t="shared" si="85"/>
        <v>0</v>
      </c>
      <c r="CJ243" s="146">
        <f t="shared" si="86"/>
        <v>46204</v>
      </c>
      <c r="CK243" s="146">
        <f t="shared" si="87"/>
        <v>46217</v>
      </c>
      <c r="CR243" s="146"/>
      <c r="CS243" s="146"/>
      <c r="HB243" s="146" t="s">
        <v>39</v>
      </c>
      <c r="HC243" s="155">
        <f>'PRINT TARIFF'!S$740</f>
        <v>0</v>
      </c>
      <c r="HD243" s="144" t="s">
        <v>1220</v>
      </c>
      <c r="HE243" s="147">
        <f t="shared" si="73"/>
        <v>0</v>
      </c>
      <c r="HG243" s="146" t="s">
        <v>2041</v>
      </c>
      <c r="HH243" s="146">
        <f t="shared" si="74"/>
        <v>46204</v>
      </c>
      <c r="HI243" s="146">
        <f t="shared" si="75"/>
        <v>46217</v>
      </c>
      <c r="IR243" s="154"/>
      <c r="IS243" s="154"/>
      <c r="NI243" s="154" t="s">
        <v>39</v>
      </c>
      <c r="NJ243" s="156">
        <f>'PRINT TARIFF'!R$740</f>
        <v>0</v>
      </c>
      <c r="NK243" s="154" t="s">
        <v>1220</v>
      </c>
      <c r="NL243" s="156">
        <f t="shared" si="88"/>
        <v>0</v>
      </c>
      <c r="NO243" s="154">
        <f t="shared" si="89"/>
        <v>46204</v>
      </c>
      <c r="NP243" s="154">
        <f t="shared" si="90"/>
        <v>46217</v>
      </c>
    </row>
    <row r="244" spans="1:380" x14ac:dyDescent="0.2">
      <c r="A244" s="144">
        <v>741</v>
      </c>
      <c r="B244" s="144" t="s">
        <v>1403</v>
      </c>
      <c r="C244" s="144" t="s">
        <v>1221</v>
      </c>
      <c r="E244" s="144" t="s">
        <v>326</v>
      </c>
      <c r="F244" s="144" t="s">
        <v>326</v>
      </c>
      <c r="J244" s="144" t="s">
        <v>1219</v>
      </c>
      <c r="K244" s="144" t="s">
        <v>239</v>
      </c>
      <c r="L244" s="144" t="s">
        <v>239</v>
      </c>
      <c r="M244" s="144" t="s">
        <v>239</v>
      </c>
      <c r="N244" s="144" t="s">
        <v>1219</v>
      </c>
      <c r="O244" s="145">
        <f>'PRINT TARIFF'!N$741</f>
        <v>19</v>
      </c>
      <c r="AF244" s="144" t="s">
        <v>39</v>
      </c>
      <c r="AG244" s="155">
        <f>'PRINT TARIFF'!I$741</f>
        <v>24</v>
      </c>
      <c r="AH244" s="144" t="s">
        <v>1220</v>
      </c>
      <c r="AI244" s="144">
        <v>0</v>
      </c>
      <c r="AJ244" s="144">
        <v>0</v>
      </c>
      <c r="AK244" s="155">
        <f>'PRINT TARIFF'!K$741</f>
        <v>24</v>
      </c>
      <c r="AL244" s="144">
        <v>0</v>
      </c>
      <c r="AM244" s="144">
        <v>0</v>
      </c>
      <c r="AN244" s="146">
        <f>'PRINT TARIFF'!AF278</f>
        <v>46204</v>
      </c>
      <c r="AO244" s="146">
        <f>'PRINT TARIFF'!AG278</f>
        <v>46217</v>
      </c>
      <c r="AP244" s="146" t="s">
        <v>39</v>
      </c>
      <c r="AQ244" s="155">
        <f>'PRINT TARIFF'!U$741</f>
        <v>10</v>
      </c>
      <c r="AR244" s="144" t="s">
        <v>2263</v>
      </c>
      <c r="AS244" s="155">
        <f t="shared" si="76"/>
        <v>10</v>
      </c>
      <c r="AT244" s="146"/>
      <c r="AU244" s="146" t="s">
        <v>2262</v>
      </c>
      <c r="AV244" s="146">
        <f t="shared" si="77"/>
        <v>46204</v>
      </c>
      <c r="AW244" s="146">
        <f t="shared" si="78"/>
        <v>46217</v>
      </c>
      <c r="AX244" s="146"/>
      <c r="AY244" s="156"/>
      <c r="BA244" s="147"/>
      <c r="BC244" s="146"/>
      <c r="BD244" s="146"/>
      <c r="BE244" s="146"/>
      <c r="BF244" s="144" t="s">
        <v>39</v>
      </c>
      <c r="BG244" s="144">
        <f>'PRINT TARIFF'!$O$741</f>
        <v>0</v>
      </c>
      <c r="BH244" s="144" t="s">
        <v>1220</v>
      </c>
      <c r="BI244" s="144">
        <f t="shared" si="79"/>
        <v>0</v>
      </c>
      <c r="BJ244" s="146"/>
      <c r="BK244" s="146" t="s">
        <v>2260</v>
      </c>
      <c r="BL244" s="146">
        <f t="shared" si="80"/>
        <v>46204</v>
      </c>
      <c r="BM244" s="146">
        <f t="shared" si="81"/>
        <v>46217</v>
      </c>
      <c r="BN244" s="146" t="s">
        <v>39</v>
      </c>
      <c r="BO244" s="144">
        <f>'PRINT TARIFF'!$T$741</f>
        <v>7</v>
      </c>
      <c r="BP244" s="146" t="s">
        <v>1220</v>
      </c>
      <c r="BQ244" s="144">
        <f t="shared" si="82"/>
        <v>7</v>
      </c>
      <c r="BR244" s="146"/>
      <c r="BS244" s="146" t="s">
        <v>2258</v>
      </c>
      <c r="BT244" s="146">
        <f t="shared" si="83"/>
        <v>46204</v>
      </c>
      <c r="BU244" s="146">
        <f t="shared" si="84"/>
        <v>46217</v>
      </c>
      <c r="BV244" s="146" t="s">
        <v>39</v>
      </c>
      <c r="BW244" s="155">
        <f>'PRINT TARIFF'!Q$741</f>
        <v>20</v>
      </c>
      <c r="BX244" s="144" t="s">
        <v>1220</v>
      </c>
      <c r="BY244" s="144">
        <f t="shared" si="70"/>
        <v>20</v>
      </c>
      <c r="BZ244" s="146"/>
      <c r="CA244" s="146"/>
      <c r="CB244" s="146">
        <f t="shared" si="71"/>
        <v>46204</v>
      </c>
      <c r="CC244" s="146">
        <f t="shared" si="72"/>
        <v>46217</v>
      </c>
      <c r="CD244" s="144" t="s">
        <v>39</v>
      </c>
      <c r="CE244" s="155">
        <f>'PRINT TARIFF'!P$741</f>
        <v>0</v>
      </c>
      <c r="CF244" s="144" t="s">
        <v>1220</v>
      </c>
      <c r="CG244" s="147">
        <f t="shared" si="85"/>
        <v>0</v>
      </c>
      <c r="CJ244" s="146">
        <f t="shared" si="86"/>
        <v>46204</v>
      </c>
      <c r="CK244" s="146">
        <f t="shared" si="87"/>
        <v>46217</v>
      </c>
      <c r="CR244" s="146"/>
      <c r="CS244" s="146"/>
      <c r="HB244" s="146" t="s">
        <v>39</v>
      </c>
      <c r="HC244" s="155">
        <f>'PRINT TARIFF'!S$741</f>
        <v>0</v>
      </c>
      <c r="HD244" s="144" t="s">
        <v>1220</v>
      </c>
      <c r="HE244" s="147">
        <f t="shared" si="73"/>
        <v>0</v>
      </c>
      <c r="HG244" s="146" t="s">
        <v>2041</v>
      </c>
      <c r="HH244" s="146">
        <f t="shared" si="74"/>
        <v>46204</v>
      </c>
      <c r="HI244" s="146">
        <f t="shared" si="75"/>
        <v>46217</v>
      </c>
      <c r="IR244" s="154"/>
      <c r="IS244" s="154"/>
      <c r="NI244" s="154" t="s">
        <v>39</v>
      </c>
      <c r="NJ244" s="156">
        <f>'PRINT TARIFF'!R$741</f>
        <v>0</v>
      </c>
      <c r="NK244" s="154" t="s">
        <v>1220</v>
      </c>
      <c r="NL244" s="156">
        <f t="shared" si="88"/>
        <v>0</v>
      </c>
      <c r="NO244" s="154">
        <f t="shared" si="89"/>
        <v>46204</v>
      </c>
      <c r="NP244" s="154">
        <f t="shared" si="90"/>
        <v>46217</v>
      </c>
    </row>
    <row r="245" spans="1:380" x14ac:dyDescent="0.2">
      <c r="A245" s="144">
        <v>78</v>
      </c>
      <c r="B245" s="144" t="s">
        <v>1403</v>
      </c>
      <c r="C245" s="144" t="s">
        <v>1221</v>
      </c>
      <c r="D245" s="144" t="s">
        <v>1222</v>
      </c>
      <c r="E245" s="144" t="s">
        <v>1222</v>
      </c>
      <c r="F245" s="144" t="s">
        <v>259</v>
      </c>
      <c r="J245" s="144" t="s">
        <v>1219</v>
      </c>
      <c r="K245" s="144" t="s">
        <v>236</v>
      </c>
      <c r="L245" s="144" t="s">
        <v>236</v>
      </c>
      <c r="M245" s="144" t="s">
        <v>236</v>
      </c>
      <c r="N245" s="144" t="s">
        <v>1219</v>
      </c>
      <c r="O245" s="145">
        <f>'PRINT TARIFF'!N$78</f>
        <v>21</v>
      </c>
      <c r="AF245" s="144" t="s">
        <v>39</v>
      </c>
      <c r="AG245" s="155">
        <f>'PRINT TARIFF'!I$78</f>
        <v>39</v>
      </c>
      <c r="AH245" s="144" t="s">
        <v>1220</v>
      </c>
      <c r="AI245" s="144">
        <v>0</v>
      </c>
      <c r="AJ245" s="144">
        <v>0</v>
      </c>
      <c r="AK245" s="155">
        <f>'PRINT TARIFF'!K$78</f>
        <v>39</v>
      </c>
      <c r="AL245" s="144">
        <v>0</v>
      </c>
      <c r="AM245" s="144">
        <v>0</v>
      </c>
      <c r="AN245" s="146">
        <f>'PRINT TARIFF'!AF78</f>
        <v>46204</v>
      </c>
      <c r="AO245" s="146">
        <f>'PRINT TARIFF'!AG78</f>
        <v>46217</v>
      </c>
      <c r="AP245" s="146" t="s">
        <v>39</v>
      </c>
      <c r="AQ245" s="155">
        <f>'PRINT TARIFF'!U$78</f>
        <v>0</v>
      </c>
      <c r="AR245" s="144" t="s">
        <v>2263</v>
      </c>
      <c r="AS245" s="155">
        <f t="shared" si="76"/>
        <v>0</v>
      </c>
      <c r="AT245" s="146"/>
      <c r="AU245" s="146" t="s">
        <v>2262</v>
      </c>
      <c r="AV245" s="146">
        <f t="shared" si="77"/>
        <v>46204</v>
      </c>
      <c r="AW245" s="146">
        <f t="shared" si="78"/>
        <v>46217</v>
      </c>
      <c r="AX245" s="146"/>
      <c r="AY245" s="156"/>
      <c r="BA245" s="147"/>
      <c r="BC245" s="146"/>
      <c r="BD245" s="146"/>
      <c r="BE245" s="146"/>
      <c r="BF245" s="144" t="s">
        <v>39</v>
      </c>
      <c r="BG245" s="144">
        <f>'PRINT TARIFF'!$O$78</f>
        <v>0</v>
      </c>
      <c r="BH245" s="144" t="s">
        <v>1220</v>
      </c>
      <c r="BI245" s="144">
        <f t="shared" si="79"/>
        <v>0</v>
      </c>
      <c r="BJ245" s="146"/>
      <c r="BK245" s="146" t="s">
        <v>2260</v>
      </c>
      <c r="BL245" s="146">
        <f t="shared" si="80"/>
        <v>46204</v>
      </c>
      <c r="BM245" s="146">
        <f t="shared" si="81"/>
        <v>46217</v>
      </c>
      <c r="BN245" s="146" t="s">
        <v>39</v>
      </c>
      <c r="BO245" s="144">
        <f>'PRINT TARIFF'!$T$78</f>
        <v>7</v>
      </c>
      <c r="BP245" s="146" t="s">
        <v>1220</v>
      </c>
      <c r="BQ245" s="144">
        <f t="shared" si="82"/>
        <v>7</v>
      </c>
      <c r="BR245" s="146"/>
      <c r="BS245" s="146" t="s">
        <v>2258</v>
      </c>
      <c r="BT245" s="146">
        <f t="shared" si="83"/>
        <v>46204</v>
      </c>
      <c r="BU245" s="146">
        <f t="shared" si="84"/>
        <v>46217</v>
      </c>
      <c r="BV245" s="146" t="s">
        <v>39</v>
      </c>
      <c r="BW245" s="155">
        <f>'PRINT TARIFF'!Q$78</f>
        <v>20</v>
      </c>
      <c r="BX245" s="144" t="s">
        <v>1220</v>
      </c>
      <c r="BY245" s="144">
        <f t="shared" ref="BY245:BY252" si="91">BW245</f>
        <v>20</v>
      </c>
      <c r="BZ245" s="146"/>
      <c r="CA245" s="146"/>
      <c r="CB245" s="146">
        <f t="shared" ref="CB245:CB252" si="92">AN245</f>
        <v>46204</v>
      </c>
      <c r="CC245" s="146">
        <f t="shared" ref="CC245:CC252" si="93">AO245</f>
        <v>46217</v>
      </c>
      <c r="CD245" s="144" t="s">
        <v>39</v>
      </c>
      <c r="CE245" s="155">
        <f>'PRINT TARIFF'!P$78</f>
        <v>0</v>
      </c>
      <c r="CF245" s="144" t="s">
        <v>1220</v>
      </c>
      <c r="CG245" s="147">
        <f t="shared" ref="CG245" si="94">CE245</f>
        <v>0</v>
      </c>
      <c r="CJ245" s="177">
        <f t="shared" ref="CJ245" si="95">AN245</f>
        <v>46204</v>
      </c>
      <c r="CK245" s="177">
        <f t="shared" ref="CK245" si="96">AO245</f>
        <v>46217</v>
      </c>
      <c r="CR245" s="146"/>
      <c r="CS245" s="146"/>
      <c r="HB245" s="146" t="s">
        <v>39</v>
      </c>
      <c r="HC245" s="155">
        <f>'PRINT TARIFF'!S$78</f>
        <v>0</v>
      </c>
      <c r="HD245" s="144" t="s">
        <v>1220</v>
      </c>
      <c r="HE245" s="147">
        <f t="shared" ref="HE245:HE253" si="97">HC245</f>
        <v>0</v>
      </c>
      <c r="HG245" s="146" t="s">
        <v>2041</v>
      </c>
      <c r="HH245" s="146">
        <f t="shared" ref="HH245:HH253" si="98">AN245</f>
        <v>46204</v>
      </c>
      <c r="HI245" s="146">
        <f t="shared" ref="HI245:HI253" si="99">AO245</f>
        <v>46217</v>
      </c>
      <c r="IR245" s="154"/>
      <c r="IS245" s="154"/>
      <c r="NI245" s="154" t="s">
        <v>39</v>
      </c>
      <c r="NJ245" s="156">
        <f>'PRINT TARIFF'!R$78</f>
        <v>0</v>
      </c>
      <c r="NK245" s="154" t="s">
        <v>1220</v>
      </c>
      <c r="NL245" s="156">
        <f t="shared" ref="NL245" si="100">NJ245</f>
        <v>0</v>
      </c>
      <c r="NO245" s="154">
        <f t="shared" ref="NO245" si="101">CJ245</f>
        <v>46204</v>
      </c>
      <c r="NP245" s="154">
        <f t="shared" ref="NP245" si="102">CK245</f>
        <v>46217</v>
      </c>
    </row>
    <row r="246" spans="1:380" x14ac:dyDescent="0.2">
      <c r="A246" s="144">
        <v>81</v>
      </c>
      <c r="B246" s="144" t="s">
        <v>1403</v>
      </c>
      <c r="C246" s="144" t="s">
        <v>1221</v>
      </c>
      <c r="D246" s="144" t="s">
        <v>1222</v>
      </c>
      <c r="E246" s="144" t="s">
        <v>1222</v>
      </c>
      <c r="F246" s="144" t="s">
        <v>259</v>
      </c>
      <c r="J246" s="144" t="s">
        <v>1219</v>
      </c>
      <c r="K246" s="144" t="s">
        <v>238</v>
      </c>
      <c r="L246" s="144" t="s">
        <v>238</v>
      </c>
      <c r="M246" s="144" t="s">
        <v>238</v>
      </c>
      <c r="N246" s="144" t="s">
        <v>1219</v>
      </c>
      <c r="O246" s="145">
        <f>'PRINT TARIFF'!N$81</f>
        <v>23</v>
      </c>
      <c r="AF246" s="144" t="s">
        <v>39</v>
      </c>
      <c r="AG246" s="147">
        <f>'PRINT TARIFF'!I$81</f>
        <v>39</v>
      </c>
      <c r="AH246" s="144" t="s">
        <v>1220</v>
      </c>
      <c r="AI246" s="144">
        <v>0</v>
      </c>
      <c r="AJ246" s="144">
        <v>0</v>
      </c>
      <c r="AK246" s="147">
        <f>'PRINT TARIFF'!K$81</f>
        <v>39</v>
      </c>
      <c r="AL246" s="144">
        <v>0</v>
      </c>
      <c r="AM246" s="144">
        <v>0</v>
      </c>
      <c r="AN246" s="177">
        <f>'PRINT TARIFF'!AF81</f>
        <v>46204</v>
      </c>
      <c r="AO246" s="177">
        <f>'PRINT TARIFF'!AG81</f>
        <v>46217</v>
      </c>
      <c r="AP246" s="146" t="s">
        <v>39</v>
      </c>
      <c r="AQ246" s="155">
        <f>'PRINT TARIFF'!U$81</f>
        <v>0</v>
      </c>
      <c r="AR246" s="144" t="s">
        <v>2263</v>
      </c>
      <c r="AS246" s="155">
        <f t="shared" si="76"/>
        <v>0</v>
      </c>
      <c r="AU246" s="146" t="s">
        <v>2262</v>
      </c>
      <c r="AV246" s="146">
        <f t="shared" si="77"/>
        <v>46204</v>
      </c>
      <c r="AW246" s="146">
        <f t="shared" si="78"/>
        <v>46217</v>
      </c>
      <c r="AY246" s="178"/>
      <c r="BF246" s="144" t="s">
        <v>39</v>
      </c>
      <c r="BG246" s="144">
        <f>'PRINT TARIFF'!$O$81</f>
        <v>0</v>
      </c>
      <c r="BH246" s="144" t="s">
        <v>1220</v>
      </c>
      <c r="BI246" s="144">
        <f t="shared" si="79"/>
        <v>0</v>
      </c>
      <c r="BK246" s="146" t="s">
        <v>2260</v>
      </c>
      <c r="BL246" s="146">
        <f t="shared" si="80"/>
        <v>46204</v>
      </c>
      <c r="BM246" s="146">
        <f t="shared" si="81"/>
        <v>46217</v>
      </c>
      <c r="BN246" s="146" t="s">
        <v>39</v>
      </c>
      <c r="BO246" s="144">
        <f>'PRINT TARIFF'!$T$81</f>
        <v>7</v>
      </c>
      <c r="BP246" s="144" t="s">
        <v>1220</v>
      </c>
      <c r="BQ246" s="144">
        <f t="shared" si="82"/>
        <v>7</v>
      </c>
      <c r="BS246" s="146" t="s">
        <v>2258</v>
      </c>
      <c r="BT246" s="146">
        <f t="shared" si="83"/>
        <v>46204</v>
      </c>
      <c r="BU246" s="146">
        <f t="shared" si="84"/>
        <v>46217</v>
      </c>
      <c r="BV246" s="146" t="s">
        <v>39</v>
      </c>
      <c r="BW246" s="155">
        <f>'PRINT TARIFF'!Q$81</f>
        <v>20</v>
      </c>
      <c r="BX246" s="144" t="s">
        <v>1220</v>
      </c>
      <c r="BY246" s="144">
        <f t="shared" si="91"/>
        <v>20</v>
      </c>
      <c r="CB246" s="146">
        <f t="shared" si="92"/>
        <v>46204</v>
      </c>
      <c r="CC246" s="146">
        <f t="shared" si="93"/>
        <v>46217</v>
      </c>
      <c r="CD246" s="144" t="s">
        <v>39</v>
      </c>
      <c r="CE246" s="144">
        <f>'PRINT TARIFF'!P$81</f>
        <v>0</v>
      </c>
      <c r="CF246" s="144" t="s">
        <v>1220</v>
      </c>
      <c r="CG246" s="144">
        <f t="shared" ref="CG246:CG252" si="103">CE246</f>
        <v>0</v>
      </c>
      <c r="CJ246" s="177">
        <f t="shared" ref="CJ246:CJ253" si="104">AN246</f>
        <v>46204</v>
      </c>
      <c r="CK246" s="177">
        <f t="shared" ref="CK246:CK253" si="105">AO246</f>
        <v>46217</v>
      </c>
      <c r="CR246" s="146"/>
      <c r="CS246" s="146"/>
      <c r="HB246" s="146" t="s">
        <v>39</v>
      </c>
      <c r="HC246" s="155">
        <f>'PRINT TARIFF'!S$81</f>
        <v>0</v>
      </c>
      <c r="HD246" s="144" t="s">
        <v>1220</v>
      </c>
      <c r="HE246" s="147">
        <f t="shared" si="97"/>
        <v>0</v>
      </c>
      <c r="HG246" s="146" t="s">
        <v>2041</v>
      </c>
      <c r="HH246" s="146">
        <f t="shared" si="98"/>
        <v>46204</v>
      </c>
      <c r="HI246" s="146">
        <f t="shared" si="99"/>
        <v>46217</v>
      </c>
      <c r="NI246" s="154" t="s">
        <v>39</v>
      </c>
      <c r="NJ246" s="178">
        <f>'PRINT TARIFF'!R$81</f>
        <v>0</v>
      </c>
      <c r="NK246" s="154" t="s">
        <v>1220</v>
      </c>
      <c r="NL246" s="178">
        <f t="shared" ref="NL246:NL252" si="106">NJ246</f>
        <v>0</v>
      </c>
      <c r="NO246" s="154">
        <f t="shared" ref="NO246:NO253" si="107">CJ246</f>
        <v>46204</v>
      </c>
      <c r="NP246" s="154">
        <f t="shared" ref="NP246:NP253" si="108">CK246</f>
        <v>46217</v>
      </c>
    </row>
    <row r="247" spans="1:380" x14ac:dyDescent="0.2">
      <c r="A247" s="144">
        <v>82</v>
      </c>
      <c r="B247" s="144" t="s">
        <v>1403</v>
      </c>
      <c r="C247" s="144" t="s">
        <v>1221</v>
      </c>
      <c r="D247" s="144" t="s">
        <v>1222</v>
      </c>
      <c r="E247" s="144" t="s">
        <v>1222</v>
      </c>
      <c r="F247" s="144" t="s">
        <v>259</v>
      </c>
      <c r="J247" s="144" t="s">
        <v>1219</v>
      </c>
      <c r="K247" s="144" t="s">
        <v>239</v>
      </c>
      <c r="L247" s="144" t="s">
        <v>239</v>
      </c>
      <c r="M247" s="144" t="s">
        <v>239</v>
      </c>
      <c r="N247" s="144" t="s">
        <v>1219</v>
      </c>
      <c r="O247" s="145">
        <f>'PRINT TARIFF'!N$82</f>
        <v>20</v>
      </c>
      <c r="AF247" s="144" t="s">
        <v>39</v>
      </c>
      <c r="AG247" s="147">
        <f>'PRINT TARIFF'!I$82</f>
        <v>39</v>
      </c>
      <c r="AH247" s="144" t="s">
        <v>1220</v>
      </c>
      <c r="AI247" s="144">
        <v>0</v>
      </c>
      <c r="AJ247" s="144">
        <v>0</v>
      </c>
      <c r="AK247" s="147">
        <f>'PRINT TARIFF'!K$82</f>
        <v>39</v>
      </c>
      <c r="AL247" s="144">
        <v>0</v>
      </c>
      <c r="AM247" s="144">
        <v>0</v>
      </c>
      <c r="AN247" s="177">
        <f>'PRINT TARIFF'!AF82</f>
        <v>46204</v>
      </c>
      <c r="AO247" s="177">
        <f>'PRINT TARIFF'!AG82</f>
        <v>46217</v>
      </c>
      <c r="AP247" s="146" t="s">
        <v>39</v>
      </c>
      <c r="AQ247" s="155">
        <f>'PRINT TARIFF'!U$82</f>
        <v>0</v>
      </c>
      <c r="AR247" s="144" t="s">
        <v>2263</v>
      </c>
      <c r="AS247" s="155">
        <f t="shared" si="76"/>
        <v>0</v>
      </c>
      <c r="AU247" s="146" t="s">
        <v>2262</v>
      </c>
      <c r="AV247" s="146">
        <f t="shared" si="77"/>
        <v>46204</v>
      </c>
      <c r="AW247" s="146">
        <f t="shared" si="78"/>
        <v>46217</v>
      </c>
      <c r="AY247" s="178"/>
      <c r="BF247" s="144" t="s">
        <v>39</v>
      </c>
      <c r="BG247" s="144">
        <f>'PRINT TARIFF'!$O$82</f>
        <v>0</v>
      </c>
      <c r="BH247" s="144" t="s">
        <v>1220</v>
      </c>
      <c r="BI247" s="144">
        <f t="shared" si="79"/>
        <v>0</v>
      </c>
      <c r="BK247" s="146" t="s">
        <v>2260</v>
      </c>
      <c r="BL247" s="146">
        <f t="shared" si="80"/>
        <v>46204</v>
      </c>
      <c r="BM247" s="146">
        <f t="shared" si="81"/>
        <v>46217</v>
      </c>
      <c r="BN247" s="146" t="s">
        <v>39</v>
      </c>
      <c r="BO247" s="144">
        <f>'PRINT TARIFF'!$T$82</f>
        <v>7</v>
      </c>
      <c r="BP247" s="144" t="s">
        <v>1220</v>
      </c>
      <c r="BQ247" s="144">
        <f t="shared" si="82"/>
        <v>7</v>
      </c>
      <c r="BS247" s="146" t="s">
        <v>2258</v>
      </c>
      <c r="BT247" s="146">
        <f t="shared" si="83"/>
        <v>46204</v>
      </c>
      <c r="BU247" s="146">
        <f t="shared" si="84"/>
        <v>46217</v>
      </c>
      <c r="BV247" s="146" t="s">
        <v>39</v>
      </c>
      <c r="BW247" s="155">
        <f>'PRINT TARIFF'!$Q$82</f>
        <v>20</v>
      </c>
      <c r="BX247" s="144" t="s">
        <v>1220</v>
      </c>
      <c r="BY247" s="144">
        <f t="shared" si="91"/>
        <v>20</v>
      </c>
      <c r="CB247" s="146">
        <f t="shared" si="92"/>
        <v>46204</v>
      </c>
      <c r="CC247" s="146">
        <f t="shared" si="93"/>
        <v>46217</v>
      </c>
      <c r="CD247" s="144" t="s">
        <v>39</v>
      </c>
      <c r="CE247" s="144">
        <f>'PRINT TARIFF'!P$82</f>
        <v>0</v>
      </c>
      <c r="CF247" s="144" t="s">
        <v>1220</v>
      </c>
      <c r="CG247" s="144">
        <f t="shared" si="103"/>
        <v>0</v>
      </c>
      <c r="CJ247" s="177">
        <f t="shared" si="104"/>
        <v>46204</v>
      </c>
      <c r="CK247" s="177">
        <f t="shared" si="105"/>
        <v>46217</v>
      </c>
      <c r="CR247" s="146"/>
      <c r="CS247" s="146"/>
      <c r="HB247" s="146" t="s">
        <v>39</v>
      </c>
      <c r="HC247" s="155">
        <f>'PRINT TARIFF'!S$82</f>
        <v>0</v>
      </c>
      <c r="HD247" s="144" t="s">
        <v>1220</v>
      </c>
      <c r="HE247" s="147">
        <f t="shared" si="97"/>
        <v>0</v>
      </c>
      <c r="HG247" s="146" t="s">
        <v>2041</v>
      </c>
      <c r="HH247" s="146">
        <f t="shared" si="98"/>
        <v>46204</v>
      </c>
      <c r="HI247" s="146">
        <f t="shared" si="99"/>
        <v>46217</v>
      </c>
      <c r="NI247" s="154" t="s">
        <v>39</v>
      </c>
      <c r="NJ247" s="178">
        <f>'PRINT TARIFF'!R$82</f>
        <v>0</v>
      </c>
      <c r="NK247" s="154" t="s">
        <v>1220</v>
      </c>
      <c r="NL247" s="178">
        <f t="shared" si="106"/>
        <v>0</v>
      </c>
      <c r="NO247" s="154">
        <f t="shared" si="107"/>
        <v>46204</v>
      </c>
      <c r="NP247" s="154">
        <f t="shared" si="108"/>
        <v>46217</v>
      </c>
    </row>
    <row r="248" spans="1:380" x14ac:dyDescent="0.2">
      <c r="A248" s="144">
        <v>792</v>
      </c>
      <c r="B248" s="144" t="s">
        <v>1403</v>
      </c>
      <c r="C248" s="144" t="s">
        <v>1221</v>
      </c>
      <c r="E248" s="148" t="s">
        <v>1430</v>
      </c>
      <c r="F248" s="144" t="s">
        <v>1430</v>
      </c>
      <c r="G248" s="144" t="s">
        <v>291</v>
      </c>
      <c r="J248" s="144" t="s">
        <v>1219</v>
      </c>
      <c r="K248" s="144" t="s">
        <v>235</v>
      </c>
      <c r="L248" s="144" t="s">
        <v>235</v>
      </c>
      <c r="M248" s="144" t="s">
        <v>235</v>
      </c>
      <c r="N248" s="144" t="s">
        <v>1219</v>
      </c>
      <c r="O248" s="145">
        <f>'PRINT TARIFF'!N$792</f>
        <v>26</v>
      </c>
      <c r="AF248" s="144" t="s">
        <v>39</v>
      </c>
      <c r="AG248" s="147">
        <f>'PRINT TARIFF'!I$792</f>
        <v>60</v>
      </c>
      <c r="AH248" s="144" t="s">
        <v>1220</v>
      </c>
      <c r="AI248" s="144">
        <v>0</v>
      </c>
      <c r="AJ248" s="144">
        <v>0</v>
      </c>
      <c r="AK248" s="147">
        <f>'PRINT TARIFF'!K$792</f>
        <v>60</v>
      </c>
      <c r="AL248" s="144">
        <v>0</v>
      </c>
      <c r="AM248" s="144">
        <v>0</v>
      </c>
      <c r="AN248" s="177">
        <f>'PRINT TARIFF'!AF287</f>
        <v>46204</v>
      </c>
      <c r="AO248" s="177">
        <f>'PRINT TARIFF'!AG287</f>
        <v>46217</v>
      </c>
      <c r="AP248" s="146" t="s">
        <v>39</v>
      </c>
      <c r="AQ248" s="155">
        <f>'PRINT TARIFF'!U$792</f>
        <v>10</v>
      </c>
      <c r="AR248" s="144" t="s">
        <v>2263</v>
      </c>
      <c r="AS248" s="155">
        <f t="shared" si="76"/>
        <v>10</v>
      </c>
      <c r="AU248" s="146" t="s">
        <v>2262</v>
      </c>
      <c r="AV248" s="146">
        <f t="shared" si="77"/>
        <v>46204</v>
      </c>
      <c r="AW248" s="146">
        <f t="shared" si="78"/>
        <v>46217</v>
      </c>
      <c r="AY248" s="178"/>
      <c r="BF248" s="144" t="s">
        <v>39</v>
      </c>
      <c r="BG248" s="144">
        <f>'PRINT TARIFF'!$O$792</f>
        <v>0</v>
      </c>
      <c r="BH248" s="144" t="s">
        <v>1220</v>
      </c>
      <c r="BI248" s="144">
        <f t="shared" si="79"/>
        <v>0</v>
      </c>
      <c r="BK248" s="146" t="s">
        <v>2260</v>
      </c>
      <c r="BL248" s="146">
        <f t="shared" si="80"/>
        <v>46204</v>
      </c>
      <c r="BM248" s="146">
        <f t="shared" si="81"/>
        <v>46217</v>
      </c>
      <c r="BN248" s="146" t="s">
        <v>39</v>
      </c>
      <c r="BO248" s="144">
        <f>'PRINT TARIFF'!$T$792</f>
        <v>10</v>
      </c>
      <c r="BP248" s="144" t="s">
        <v>1220</v>
      </c>
      <c r="BQ248" s="144">
        <f t="shared" si="82"/>
        <v>10</v>
      </c>
      <c r="BS248" s="146" t="s">
        <v>2258</v>
      </c>
      <c r="BT248" s="146">
        <f t="shared" si="83"/>
        <v>46204</v>
      </c>
      <c r="BU248" s="146">
        <f t="shared" si="84"/>
        <v>46217</v>
      </c>
      <c r="BV248" s="146" t="s">
        <v>39</v>
      </c>
      <c r="BW248" s="155">
        <f>'PRINT TARIFF'!Q$792</f>
        <v>20</v>
      </c>
      <c r="BX248" s="144" t="s">
        <v>1220</v>
      </c>
      <c r="BY248" s="144">
        <f t="shared" si="91"/>
        <v>20</v>
      </c>
      <c r="CB248" s="146">
        <f t="shared" si="92"/>
        <v>46204</v>
      </c>
      <c r="CC248" s="146">
        <f t="shared" si="93"/>
        <v>46217</v>
      </c>
      <c r="CD248" s="144" t="s">
        <v>39</v>
      </c>
      <c r="CE248" s="147">
        <f>'PRINT TARIFF'!P$792</f>
        <v>0</v>
      </c>
      <c r="CF248" s="144" t="s">
        <v>1220</v>
      </c>
      <c r="CG248" s="144">
        <f t="shared" si="103"/>
        <v>0</v>
      </c>
      <c r="CJ248" s="177">
        <f t="shared" si="104"/>
        <v>46204</v>
      </c>
      <c r="CK248" s="177">
        <f t="shared" si="105"/>
        <v>46217</v>
      </c>
      <c r="CR248" s="146"/>
      <c r="CS248" s="146"/>
      <c r="HB248" s="146" t="s">
        <v>39</v>
      </c>
      <c r="HC248" s="155">
        <f>'PRINT TARIFF'!S$792</f>
        <v>0</v>
      </c>
      <c r="HD248" s="144" t="s">
        <v>1220</v>
      </c>
      <c r="HE248" s="147">
        <f t="shared" si="97"/>
        <v>0</v>
      </c>
      <c r="HG248" s="146" t="s">
        <v>2041</v>
      </c>
      <c r="HH248" s="146">
        <f t="shared" si="98"/>
        <v>46204</v>
      </c>
      <c r="HI248" s="146">
        <f t="shared" si="99"/>
        <v>46217</v>
      </c>
      <c r="NI248" s="154" t="s">
        <v>39</v>
      </c>
      <c r="NJ248" s="178">
        <f>'PRINT TARIFF'!R$792</f>
        <v>0</v>
      </c>
      <c r="NK248" s="154" t="s">
        <v>1220</v>
      </c>
      <c r="NL248" s="178">
        <f t="shared" si="106"/>
        <v>0</v>
      </c>
      <c r="NO248" s="154">
        <f t="shared" si="107"/>
        <v>46204</v>
      </c>
      <c r="NP248" s="154">
        <f t="shared" si="108"/>
        <v>46217</v>
      </c>
    </row>
    <row r="249" spans="1:380" x14ac:dyDescent="0.2">
      <c r="A249" s="144">
        <v>793</v>
      </c>
      <c r="B249" s="144" t="s">
        <v>1403</v>
      </c>
      <c r="C249" s="144" t="s">
        <v>1221</v>
      </c>
      <c r="E249" s="148" t="s">
        <v>1430</v>
      </c>
      <c r="F249" s="144" t="s">
        <v>1430</v>
      </c>
      <c r="J249" s="144" t="s">
        <v>1219</v>
      </c>
      <c r="K249" s="144" t="s">
        <v>236</v>
      </c>
      <c r="L249" s="144" t="s">
        <v>236</v>
      </c>
      <c r="M249" s="144" t="s">
        <v>236</v>
      </c>
      <c r="N249" s="144" t="s">
        <v>1219</v>
      </c>
      <c r="O249" s="145">
        <f>'PRINT TARIFF'!N$793</f>
        <v>17</v>
      </c>
      <c r="AF249" s="144" t="s">
        <v>39</v>
      </c>
      <c r="AG249" s="147">
        <f>'PRINT TARIFF'!I$793</f>
        <v>18</v>
      </c>
      <c r="AH249" s="144" t="s">
        <v>1220</v>
      </c>
      <c r="AI249" s="144">
        <v>0</v>
      </c>
      <c r="AJ249" s="144">
        <v>0</v>
      </c>
      <c r="AK249" s="147">
        <f>'PRINT TARIFF'!K$793</f>
        <v>18</v>
      </c>
      <c r="AL249" s="144">
        <v>0</v>
      </c>
      <c r="AM249" s="144">
        <v>0</v>
      </c>
      <c r="AN249" s="177">
        <f>'PRINT TARIFF'!AF288</f>
        <v>46204</v>
      </c>
      <c r="AO249" s="177">
        <f>'PRINT TARIFF'!AG288</f>
        <v>46217</v>
      </c>
      <c r="AP249" s="146" t="s">
        <v>39</v>
      </c>
      <c r="AQ249" s="155">
        <f>'PRINT TARIFF'!U$793</f>
        <v>0</v>
      </c>
      <c r="AR249" s="144" t="s">
        <v>2263</v>
      </c>
      <c r="AS249" s="155">
        <f t="shared" si="76"/>
        <v>0</v>
      </c>
      <c r="AU249" s="146" t="s">
        <v>2262</v>
      </c>
      <c r="AV249" s="146">
        <f t="shared" si="77"/>
        <v>46204</v>
      </c>
      <c r="AW249" s="146">
        <f t="shared" si="78"/>
        <v>46217</v>
      </c>
      <c r="AY249" s="178"/>
      <c r="BF249" s="144" t="s">
        <v>39</v>
      </c>
      <c r="BG249" s="144">
        <f>'PRINT TARIFF'!$O$793</f>
        <v>0</v>
      </c>
      <c r="BH249" s="144" t="s">
        <v>1220</v>
      </c>
      <c r="BI249" s="144">
        <f t="shared" si="79"/>
        <v>0</v>
      </c>
      <c r="BK249" s="146" t="s">
        <v>2260</v>
      </c>
      <c r="BL249" s="146">
        <f t="shared" si="80"/>
        <v>46204</v>
      </c>
      <c r="BM249" s="146">
        <f t="shared" si="81"/>
        <v>46217</v>
      </c>
      <c r="BN249" s="146" t="s">
        <v>39</v>
      </c>
      <c r="BO249" s="144">
        <f>'PRINT TARIFF'!$T$793</f>
        <v>7</v>
      </c>
      <c r="BP249" s="144" t="s">
        <v>1220</v>
      </c>
      <c r="BQ249" s="144">
        <f t="shared" si="82"/>
        <v>7</v>
      </c>
      <c r="BS249" s="146" t="s">
        <v>2258</v>
      </c>
      <c r="BT249" s="146">
        <f t="shared" si="83"/>
        <v>46204</v>
      </c>
      <c r="BU249" s="146">
        <f t="shared" si="84"/>
        <v>46217</v>
      </c>
      <c r="BV249" s="146" t="s">
        <v>39</v>
      </c>
      <c r="BW249" s="155">
        <f>'PRINT TARIFF'!Q$793</f>
        <v>20</v>
      </c>
      <c r="BX249" s="144" t="s">
        <v>1220</v>
      </c>
      <c r="BY249" s="144">
        <f t="shared" si="91"/>
        <v>20</v>
      </c>
      <c r="CB249" s="146">
        <f t="shared" si="92"/>
        <v>46204</v>
      </c>
      <c r="CC249" s="146">
        <f t="shared" si="93"/>
        <v>46217</v>
      </c>
      <c r="CD249" s="144" t="s">
        <v>39</v>
      </c>
      <c r="CE249" s="147">
        <f>'PRINT TARIFF'!P$793</f>
        <v>0</v>
      </c>
      <c r="CF249" s="144" t="s">
        <v>1220</v>
      </c>
      <c r="CG249" s="144">
        <f t="shared" si="103"/>
        <v>0</v>
      </c>
      <c r="CJ249" s="177">
        <f t="shared" si="104"/>
        <v>46204</v>
      </c>
      <c r="CK249" s="177">
        <f t="shared" si="105"/>
        <v>46217</v>
      </c>
      <c r="CR249" s="146"/>
      <c r="CS249" s="146"/>
      <c r="HB249" s="146" t="s">
        <v>39</v>
      </c>
      <c r="HC249" s="155">
        <f>'PRINT TARIFF'!S$793</f>
        <v>0</v>
      </c>
      <c r="HD249" s="144" t="s">
        <v>1220</v>
      </c>
      <c r="HE249" s="147">
        <f t="shared" si="97"/>
        <v>0</v>
      </c>
      <c r="HG249" s="146" t="s">
        <v>2041</v>
      </c>
      <c r="HH249" s="146">
        <f t="shared" si="98"/>
        <v>46204</v>
      </c>
      <c r="HI249" s="146">
        <f t="shared" si="99"/>
        <v>46217</v>
      </c>
      <c r="NI249" s="154" t="s">
        <v>39</v>
      </c>
      <c r="NJ249" s="178">
        <f>'PRINT TARIFF'!R$793</f>
        <v>0</v>
      </c>
      <c r="NK249" s="154" t="s">
        <v>1220</v>
      </c>
      <c r="NL249" s="178">
        <f t="shared" si="106"/>
        <v>0</v>
      </c>
      <c r="NO249" s="154">
        <f t="shared" si="107"/>
        <v>46204</v>
      </c>
      <c r="NP249" s="154">
        <f t="shared" si="108"/>
        <v>46217</v>
      </c>
    </row>
    <row r="250" spans="1:380" x14ac:dyDescent="0.2">
      <c r="A250" s="144">
        <v>794</v>
      </c>
      <c r="B250" s="144" t="s">
        <v>1403</v>
      </c>
      <c r="C250" s="144" t="s">
        <v>1221</v>
      </c>
      <c r="E250" s="148" t="s">
        <v>1430</v>
      </c>
      <c r="F250" s="144" t="s">
        <v>1430</v>
      </c>
      <c r="G250" s="144" t="s">
        <v>291</v>
      </c>
      <c r="J250" s="144" t="s">
        <v>1219</v>
      </c>
      <c r="K250" s="144" t="s">
        <v>237</v>
      </c>
      <c r="L250" s="144" t="s">
        <v>237</v>
      </c>
      <c r="M250" s="144" t="s">
        <v>237</v>
      </c>
      <c r="N250" s="144" t="s">
        <v>1219</v>
      </c>
      <c r="O250" s="145">
        <f>'PRINT TARIFF'!N$794</f>
        <v>19</v>
      </c>
      <c r="AF250" s="144" t="s">
        <v>39</v>
      </c>
      <c r="AG250" s="147">
        <f>'PRINT TARIFF'!I$794</f>
        <v>60</v>
      </c>
      <c r="AH250" s="144" t="s">
        <v>1220</v>
      </c>
      <c r="AI250" s="144">
        <v>0</v>
      </c>
      <c r="AJ250" s="144">
        <v>0</v>
      </c>
      <c r="AK250" s="147">
        <f>'PRINT TARIFF'!K$794</f>
        <v>60</v>
      </c>
      <c r="AL250" s="144">
        <v>0</v>
      </c>
      <c r="AM250" s="144">
        <v>0</v>
      </c>
      <c r="AN250" s="177">
        <f>'PRINT TARIFF'!AF289</f>
        <v>46204</v>
      </c>
      <c r="AO250" s="177">
        <f>'PRINT TARIFF'!AG289</f>
        <v>46217</v>
      </c>
      <c r="AP250" s="146" t="s">
        <v>39</v>
      </c>
      <c r="AQ250" s="155">
        <f>'PRINT TARIFF'!U$794</f>
        <v>10</v>
      </c>
      <c r="AR250" s="144" t="s">
        <v>2263</v>
      </c>
      <c r="AS250" s="155">
        <f t="shared" si="76"/>
        <v>10</v>
      </c>
      <c r="AU250" s="146" t="s">
        <v>2262</v>
      </c>
      <c r="AV250" s="146">
        <f t="shared" si="77"/>
        <v>46204</v>
      </c>
      <c r="AW250" s="146">
        <f t="shared" si="78"/>
        <v>46217</v>
      </c>
      <c r="AY250" s="178"/>
      <c r="BF250" s="144" t="s">
        <v>39</v>
      </c>
      <c r="BG250" s="144">
        <f>'PRINT TARIFF'!$O$794</f>
        <v>0</v>
      </c>
      <c r="BH250" s="144" t="s">
        <v>1220</v>
      </c>
      <c r="BI250" s="144">
        <f t="shared" si="79"/>
        <v>0</v>
      </c>
      <c r="BK250" s="146" t="s">
        <v>2260</v>
      </c>
      <c r="BL250" s="146">
        <f t="shared" si="80"/>
        <v>46204</v>
      </c>
      <c r="BM250" s="146">
        <f t="shared" si="81"/>
        <v>46217</v>
      </c>
      <c r="BN250" s="146" t="s">
        <v>39</v>
      </c>
      <c r="BO250" s="144">
        <f>'PRINT TARIFF'!$T$794</f>
        <v>10</v>
      </c>
      <c r="BP250" s="144" t="s">
        <v>1220</v>
      </c>
      <c r="BQ250" s="144">
        <f t="shared" si="82"/>
        <v>10</v>
      </c>
      <c r="BS250" s="146" t="s">
        <v>2258</v>
      </c>
      <c r="BT250" s="146">
        <f t="shared" si="83"/>
        <v>46204</v>
      </c>
      <c r="BU250" s="146">
        <f t="shared" si="84"/>
        <v>46217</v>
      </c>
      <c r="BV250" s="146" t="s">
        <v>39</v>
      </c>
      <c r="BW250" s="155">
        <f>'PRINT TARIFF'!Q$794</f>
        <v>20</v>
      </c>
      <c r="BX250" s="144" t="s">
        <v>1220</v>
      </c>
      <c r="BY250" s="144">
        <f t="shared" si="91"/>
        <v>20</v>
      </c>
      <c r="CB250" s="146">
        <f t="shared" si="92"/>
        <v>46204</v>
      </c>
      <c r="CC250" s="146">
        <f t="shared" si="93"/>
        <v>46217</v>
      </c>
      <c r="CD250" s="144" t="s">
        <v>39</v>
      </c>
      <c r="CE250" s="147">
        <f>'PRINT TARIFF'!P$794</f>
        <v>0</v>
      </c>
      <c r="CF250" s="144" t="s">
        <v>1220</v>
      </c>
      <c r="CG250" s="144">
        <f t="shared" si="103"/>
        <v>0</v>
      </c>
      <c r="CJ250" s="177">
        <f t="shared" si="104"/>
        <v>46204</v>
      </c>
      <c r="CK250" s="177">
        <f t="shared" si="105"/>
        <v>46217</v>
      </c>
      <c r="CR250" s="146"/>
      <c r="CS250" s="146"/>
      <c r="HB250" s="146" t="s">
        <v>39</v>
      </c>
      <c r="HC250" s="155">
        <f>'PRINT TARIFF'!S$794</f>
        <v>0</v>
      </c>
      <c r="HD250" s="144" t="s">
        <v>1220</v>
      </c>
      <c r="HE250" s="147">
        <f t="shared" si="97"/>
        <v>0</v>
      </c>
      <c r="HG250" s="146" t="s">
        <v>2041</v>
      </c>
      <c r="HH250" s="146">
        <f t="shared" si="98"/>
        <v>46204</v>
      </c>
      <c r="HI250" s="146">
        <f t="shared" si="99"/>
        <v>46217</v>
      </c>
      <c r="NI250" s="154" t="s">
        <v>39</v>
      </c>
      <c r="NJ250" s="178">
        <f>'PRINT TARIFF'!R$794</f>
        <v>0</v>
      </c>
      <c r="NK250" s="154" t="s">
        <v>1220</v>
      </c>
      <c r="NL250" s="178">
        <f t="shared" si="106"/>
        <v>0</v>
      </c>
      <c r="NO250" s="154">
        <f t="shared" si="107"/>
        <v>46204</v>
      </c>
      <c r="NP250" s="154">
        <f t="shared" si="108"/>
        <v>46217</v>
      </c>
    </row>
    <row r="251" spans="1:380" x14ac:dyDescent="0.2">
      <c r="A251" s="144">
        <v>795</v>
      </c>
      <c r="B251" s="144" t="s">
        <v>1403</v>
      </c>
      <c r="C251" s="144" t="s">
        <v>1221</v>
      </c>
      <c r="E251" s="148" t="s">
        <v>1430</v>
      </c>
      <c r="F251" s="144" t="s">
        <v>1430</v>
      </c>
      <c r="J251" s="144" t="s">
        <v>1219</v>
      </c>
      <c r="K251" s="144" t="s">
        <v>238</v>
      </c>
      <c r="L251" s="144" t="s">
        <v>238</v>
      </c>
      <c r="M251" s="144" t="s">
        <v>238</v>
      </c>
      <c r="N251" s="144" t="s">
        <v>1219</v>
      </c>
      <c r="O251" s="145">
        <f>'PRINT TARIFF'!N$795</f>
        <v>14</v>
      </c>
      <c r="AF251" s="144" t="s">
        <v>39</v>
      </c>
      <c r="AG251" s="147">
        <f>'PRINT TARIFF'!I$795</f>
        <v>18</v>
      </c>
      <c r="AH251" s="144" t="s">
        <v>1220</v>
      </c>
      <c r="AI251" s="144">
        <v>0</v>
      </c>
      <c r="AJ251" s="144">
        <v>0</v>
      </c>
      <c r="AK251" s="147">
        <f>'PRINT TARIFF'!K$795</f>
        <v>18</v>
      </c>
      <c r="AL251" s="144">
        <v>0</v>
      </c>
      <c r="AM251" s="144">
        <v>0</v>
      </c>
      <c r="AN251" s="177">
        <f>'PRINT TARIFF'!AF290</f>
        <v>46204</v>
      </c>
      <c r="AO251" s="177">
        <f>'PRINT TARIFF'!AG290</f>
        <v>46217</v>
      </c>
      <c r="AP251" s="146" t="s">
        <v>39</v>
      </c>
      <c r="AQ251" s="155">
        <f>'PRINT TARIFF'!U$795</f>
        <v>0</v>
      </c>
      <c r="AR251" s="144" t="s">
        <v>2263</v>
      </c>
      <c r="AS251" s="155">
        <f t="shared" si="76"/>
        <v>0</v>
      </c>
      <c r="AU251" s="146" t="s">
        <v>2262</v>
      </c>
      <c r="AV251" s="146">
        <f t="shared" si="77"/>
        <v>46204</v>
      </c>
      <c r="AW251" s="146">
        <f t="shared" si="78"/>
        <v>46217</v>
      </c>
      <c r="AY251" s="178"/>
      <c r="BF251" s="144" t="s">
        <v>39</v>
      </c>
      <c r="BG251" s="144">
        <f>'PRINT TARIFF'!$O$795</f>
        <v>0</v>
      </c>
      <c r="BH251" s="144" t="s">
        <v>1220</v>
      </c>
      <c r="BI251" s="144">
        <f t="shared" si="79"/>
        <v>0</v>
      </c>
      <c r="BK251" s="146" t="s">
        <v>2260</v>
      </c>
      <c r="BL251" s="146">
        <f t="shared" si="80"/>
        <v>46204</v>
      </c>
      <c r="BM251" s="146">
        <f t="shared" si="81"/>
        <v>46217</v>
      </c>
      <c r="BN251" s="146" t="s">
        <v>39</v>
      </c>
      <c r="BO251" s="144">
        <f>'PRINT TARIFF'!$T$795</f>
        <v>7</v>
      </c>
      <c r="BP251" s="144" t="s">
        <v>1220</v>
      </c>
      <c r="BQ251" s="144">
        <f t="shared" si="82"/>
        <v>7</v>
      </c>
      <c r="BS251" s="146" t="s">
        <v>2258</v>
      </c>
      <c r="BT251" s="146">
        <f t="shared" si="83"/>
        <v>46204</v>
      </c>
      <c r="BU251" s="146">
        <f t="shared" si="84"/>
        <v>46217</v>
      </c>
      <c r="BV251" s="146" t="s">
        <v>39</v>
      </c>
      <c r="BW251" s="155">
        <f>'PRINT TARIFF'!Q$795</f>
        <v>20</v>
      </c>
      <c r="BX251" s="144" t="s">
        <v>1220</v>
      </c>
      <c r="BY251" s="144">
        <f t="shared" si="91"/>
        <v>20</v>
      </c>
      <c r="CB251" s="146">
        <f t="shared" si="92"/>
        <v>46204</v>
      </c>
      <c r="CC251" s="146">
        <f t="shared" si="93"/>
        <v>46217</v>
      </c>
      <c r="CD251" s="144" t="s">
        <v>39</v>
      </c>
      <c r="CE251" s="147">
        <f>'PRINT TARIFF'!P$795</f>
        <v>0</v>
      </c>
      <c r="CF251" s="144" t="s">
        <v>1220</v>
      </c>
      <c r="CG251" s="144">
        <f t="shared" si="103"/>
        <v>0</v>
      </c>
      <c r="CJ251" s="177">
        <f t="shared" si="104"/>
        <v>46204</v>
      </c>
      <c r="CK251" s="177">
        <f t="shared" si="105"/>
        <v>46217</v>
      </c>
      <c r="CR251" s="146"/>
      <c r="CS251" s="146"/>
      <c r="HB251" s="146" t="s">
        <v>39</v>
      </c>
      <c r="HC251" s="155">
        <f>'PRINT TARIFF'!S$795</f>
        <v>0</v>
      </c>
      <c r="HD251" s="144" t="s">
        <v>1220</v>
      </c>
      <c r="HE251" s="147">
        <f t="shared" si="97"/>
        <v>0</v>
      </c>
      <c r="HG251" s="146" t="s">
        <v>2041</v>
      </c>
      <c r="HH251" s="146">
        <f t="shared" si="98"/>
        <v>46204</v>
      </c>
      <c r="HI251" s="146">
        <f t="shared" si="99"/>
        <v>46217</v>
      </c>
      <c r="NI251" s="154" t="s">
        <v>39</v>
      </c>
      <c r="NJ251" s="178">
        <f>'PRINT TARIFF'!R$795</f>
        <v>0</v>
      </c>
      <c r="NK251" s="154" t="s">
        <v>1220</v>
      </c>
      <c r="NL251" s="178">
        <f t="shared" si="106"/>
        <v>0</v>
      </c>
      <c r="NO251" s="154">
        <f t="shared" si="107"/>
        <v>46204</v>
      </c>
      <c r="NP251" s="154">
        <f t="shared" si="108"/>
        <v>46217</v>
      </c>
    </row>
    <row r="252" spans="1:380" x14ac:dyDescent="0.2">
      <c r="A252" s="144">
        <v>796</v>
      </c>
      <c r="B252" s="144" t="s">
        <v>1403</v>
      </c>
      <c r="C252" s="144" t="s">
        <v>1221</v>
      </c>
      <c r="E252" s="148" t="s">
        <v>1430</v>
      </c>
      <c r="F252" s="144" t="s">
        <v>1430</v>
      </c>
      <c r="J252" s="144" t="s">
        <v>1219</v>
      </c>
      <c r="K252" s="144" t="s">
        <v>239</v>
      </c>
      <c r="L252" s="144" t="s">
        <v>239</v>
      </c>
      <c r="M252" s="144" t="s">
        <v>239</v>
      </c>
      <c r="N252" s="144" t="s">
        <v>1219</v>
      </c>
      <c r="O252" s="145">
        <f>'PRINT TARIFF'!N$796</f>
        <v>16</v>
      </c>
      <c r="AF252" s="144" t="s">
        <v>39</v>
      </c>
      <c r="AG252" s="147">
        <f>'PRINT TARIFF'!I$796</f>
        <v>18</v>
      </c>
      <c r="AH252" s="144" t="s">
        <v>1220</v>
      </c>
      <c r="AI252" s="144">
        <v>0</v>
      </c>
      <c r="AJ252" s="144">
        <v>0</v>
      </c>
      <c r="AK252" s="147">
        <f>'PRINT TARIFF'!K$796</f>
        <v>18</v>
      </c>
      <c r="AL252" s="144">
        <v>0</v>
      </c>
      <c r="AM252" s="144">
        <v>0</v>
      </c>
      <c r="AN252" s="177">
        <f>'PRINT TARIFF'!AF291</f>
        <v>46204</v>
      </c>
      <c r="AO252" s="177">
        <f>'PRINT TARIFF'!AG291</f>
        <v>46217</v>
      </c>
      <c r="AP252" s="146" t="s">
        <v>39</v>
      </c>
      <c r="AQ252" s="155">
        <f>'PRINT TARIFF'!U$796</f>
        <v>0</v>
      </c>
      <c r="AR252" s="144" t="s">
        <v>2263</v>
      </c>
      <c r="AS252" s="155">
        <f t="shared" si="76"/>
        <v>0</v>
      </c>
      <c r="AU252" s="146" t="s">
        <v>2262</v>
      </c>
      <c r="AV252" s="146">
        <f t="shared" si="77"/>
        <v>46204</v>
      </c>
      <c r="AW252" s="146">
        <f t="shared" si="78"/>
        <v>46217</v>
      </c>
      <c r="AY252" s="178"/>
      <c r="BF252" s="144" t="s">
        <v>39</v>
      </c>
      <c r="BG252" s="144">
        <f>'PRINT TARIFF'!$O$796</f>
        <v>0</v>
      </c>
      <c r="BH252" s="144" t="s">
        <v>1220</v>
      </c>
      <c r="BI252" s="144">
        <f t="shared" si="79"/>
        <v>0</v>
      </c>
      <c r="BK252" s="146" t="s">
        <v>2260</v>
      </c>
      <c r="BL252" s="146">
        <f t="shared" si="80"/>
        <v>46204</v>
      </c>
      <c r="BM252" s="146">
        <f t="shared" si="81"/>
        <v>46217</v>
      </c>
      <c r="BN252" s="146" t="s">
        <v>39</v>
      </c>
      <c r="BO252" s="144">
        <f>'PRINT TARIFF'!$T$796</f>
        <v>7</v>
      </c>
      <c r="BP252" s="144" t="s">
        <v>1220</v>
      </c>
      <c r="BQ252" s="144">
        <f t="shared" si="82"/>
        <v>7</v>
      </c>
      <c r="BS252" s="146" t="s">
        <v>2258</v>
      </c>
      <c r="BT252" s="146">
        <f t="shared" si="83"/>
        <v>46204</v>
      </c>
      <c r="BU252" s="146">
        <f t="shared" si="84"/>
        <v>46217</v>
      </c>
      <c r="BV252" s="146" t="s">
        <v>39</v>
      </c>
      <c r="BW252" s="155">
        <f>'PRINT TARIFF'!Q$796</f>
        <v>20</v>
      </c>
      <c r="BX252" s="144" t="s">
        <v>1220</v>
      </c>
      <c r="BY252" s="144">
        <f t="shared" si="91"/>
        <v>20</v>
      </c>
      <c r="CB252" s="146">
        <f t="shared" si="92"/>
        <v>46204</v>
      </c>
      <c r="CC252" s="146">
        <f t="shared" si="93"/>
        <v>46217</v>
      </c>
      <c r="CD252" s="144" t="s">
        <v>39</v>
      </c>
      <c r="CE252" s="147">
        <f>'PRINT TARIFF'!P$796</f>
        <v>0</v>
      </c>
      <c r="CF252" s="144" t="s">
        <v>1220</v>
      </c>
      <c r="CG252" s="144">
        <f t="shared" si="103"/>
        <v>0</v>
      </c>
      <c r="CJ252" s="177">
        <f t="shared" si="104"/>
        <v>46204</v>
      </c>
      <c r="CK252" s="177">
        <f t="shared" si="105"/>
        <v>46217</v>
      </c>
      <c r="CR252" s="146"/>
      <c r="CS252" s="146"/>
      <c r="HB252" s="146" t="s">
        <v>39</v>
      </c>
      <c r="HC252" s="155">
        <f>'PRINT TARIFF'!S$796</f>
        <v>0</v>
      </c>
      <c r="HD252" s="144" t="s">
        <v>1220</v>
      </c>
      <c r="HE252" s="147">
        <f t="shared" si="97"/>
        <v>0</v>
      </c>
      <c r="HG252" s="146" t="s">
        <v>2041</v>
      </c>
      <c r="HH252" s="146">
        <f t="shared" si="98"/>
        <v>46204</v>
      </c>
      <c r="HI252" s="146">
        <f t="shared" si="99"/>
        <v>46217</v>
      </c>
      <c r="NI252" s="154" t="s">
        <v>39</v>
      </c>
      <c r="NJ252" s="178">
        <f>'PRINT TARIFF'!R$796</f>
        <v>0</v>
      </c>
      <c r="NK252" s="154" t="s">
        <v>1220</v>
      </c>
      <c r="NL252" s="178">
        <f t="shared" si="106"/>
        <v>0</v>
      </c>
      <c r="NO252" s="154">
        <f t="shared" si="107"/>
        <v>46204</v>
      </c>
      <c r="NP252" s="154">
        <f t="shared" si="108"/>
        <v>46217</v>
      </c>
    </row>
    <row r="253" spans="1:380" x14ac:dyDescent="0.2">
      <c r="A253" s="144">
        <v>742</v>
      </c>
      <c r="B253" s="144" t="s">
        <v>1403</v>
      </c>
      <c r="C253" s="144" t="s">
        <v>1221</v>
      </c>
      <c r="D253" s="144" t="s">
        <v>247</v>
      </c>
      <c r="E253" s="144" t="s">
        <v>1232</v>
      </c>
      <c r="F253" s="144" t="s">
        <v>1232</v>
      </c>
      <c r="J253" s="144" t="s">
        <v>1219</v>
      </c>
      <c r="K253" s="144" t="s">
        <v>235</v>
      </c>
      <c r="L253" s="144" t="s">
        <v>235</v>
      </c>
      <c r="M253" s="144" t="s">
        <v>235</v>
      </c>
      <c r="N253" s="144" t="s">
        <v>1219</v>
      </c>
      <c r="O253" s="145">
        <f>'PRINT TARIFF'!$N$742</f>
        <v>25</v>
      </c>
      <c r="AF253" s="144" t="s">
        <v>39</v>
      </c>
      <c r="AG253" s="147">
        <f>'PRINT TARIFF'!$I$742</f>
        <v>46</v>
      </c>
      <c r="AH253" s="144" t="s">
        <v>1220</v>
      </c>
      <c r="AI253" s="144">
        <v>0</v>
      </c>
      <c r="AJ253" s="144">
        <v>0</v>
      </c>
      <c r="AK253" s="147">
        <f>'PRINT TARIFF'!K$742</f>
        <v>66</v>
      </c>
      <c r="AL253" s="144">
        <v>0</v>
      </c>
      <c r="AM253" s="144">
        <v>0</v>
      </c>
      <c r="AN253" s="177">
        <f>'PRINT TARIFF'!AF742</f>
        <v>46204</v>
      </c>
      <c r="AO253" s="177">
        <f>'PRINT TARIFF'!AG742</f>
        <v>46217</v>
      </c>
      <c r="AP253" s="146" t="s">
        <v>39</v>
      </c>
      <c r="AQ253" s="155">
        <f>'PRINT TARIFF'!U$742</f>
        <v>0</v>
      </c>
      <c r="AR253" s="144" t="s">
        <v>2263</v>
      </c>
      <c r="AS253" s="155">
        <f t="shared" si="76"/>
        <v>0</v>
      </c>
      <c r="AU253" s="146" t="s">
        <v>2262</v>
      </c>
      <c r="AV253" s="146">
        <f t="shared" si="77"/>
        <v>46204</v>
      </c>
      <c r="AW253" s="146">
        <f t="shared" si="78"/>
        <v>46217</v>
      </c>
      <c r="AY253" s="178"/>
      <c r="BF253" s="144" t="s">
        <v>39</v>
      </c>
      <c r="BG253" s="144">
        <f>'PRINT TARIFF'!$O742</f>
        <v>0</v>
      </c>
      <c r="BH253" s="144" t="s">
        <v>1220</v>
      </c>
      <c r="BI253" s="144">
        <f>BG253</f>
        <v>0</v>
      </c>
      <c r="BK253" s="146" t="s">
        <v>2260</v>
      </c>
      <c r="BL253" s="146">
        <f t="shared" si="80"/>
        <v>46204</v>
      </c>
      <c r="BM253" s="146">
        <f t="shared" si="81"/>
        <v>46217</v>
      </c>
      <c r="BN253" s="146" t="s">
        <v>39</v>
      </c>
      <c r="BO253" s="144">
        <f>'PRINT TARIFF'!$T742</f>
        <v>7</v>
      </c>
      <c r="BP253" s="144" t="s">
        <v>1220</v>
      </c>
      <c r="BQ253" s="144">
        <f>BO253</f>
        <v>7</v>
      </c>
      <c r="BS253" s="146" t="s">
        <v>2258</v>
      </c>
      <c r="BT253" s="146">
        <f t="shared" si="83"/>
        <v>46204</v>
      </c>
      <c r="BU253" s="146">
        <f t="shared" si="84"/>
        <v>46217</v>
      </c>
      <c r="BV253" s="144" t="s">
        <v>39</v>
      </c>
      <c r="BW253" s="144">
        <f>'PRINT TARIFF'!Q742</f>
        <v>20</v>
      </c>
      <c r="BX253" s="144" t="s">
        <v>1220</v>
      </c>
      <c r="BY253" s="144">
        <f>BW253</f>
        <v>20</v>
      </c>
      <c r="CB253" s="177">
        <f t="shared" ref="CB253:CB260" si="109">AN253</f>
        <v>46204</v>
      </c>
      <c r="CC253" s="177">
        <f t="shared" ref="CC253:CC260" si="110">AO253</f>
        <v>46217</v>
      </c>
      <c r="CD253" s="144" t="s">
        <v>39</v>
      </c>
      <c r="CE253" s="144">
        <f>'PRINT TARIFF'!P742</f>
        <v>0</v>
      </c>
      <c r="CF253" s="144" t="s">
        <v>1220</v>
      </c>
      <c r="CG253" s="144">
        <f>CE253</f>
        <v>0</v>
      </c>
      <c r="CJ253" s="177">
        <f t="shared" si="104"/>
        <v>46204</v>
      </c>
      <c r="CK253" s="177">
        <f t="shared" si="105"/>
        <v>46217</v>
      </c>
      <c r="CR253" s="146"/>
      <c r="CS253" s="146"/>
      <c r="HB253" s="144" t="s">
        <v>39</v>
      </c>
      <c r="HC253" s="144">
        <f>'PRINT TARIFF'!S742</f>
        <v>0</v>
      </c>
      <c r="HD253" s="144" t="s">
        <v>1220</v>
      </c>
      <c r="HE253" s="144">
        <f t="shared" si="97"/>
        <v>0</v>
      </c>
      <c r="HG253" s="144" t="s">
        <v>2041</v>
      </c>
      <c r="HH253" s="154">
        <f t="shared" si="98"/>
        <v>46204</v>
      </c>
      <c r="HI253" s="154">
        <f t="shared" si="99"/>
        <v>46217</v>
      </c>
      <c r="NI253" s="154" t="s">
        <v>39</v>
      </c>
      <c r="NJ253" s="178">
        <f>'PRINT TARIFF'!R742</f>
        <v>0</v>
      </c>
      <c r="NK253" s="154" t="s">
        <v>1220</v>
      </c>
      <c r="NL253" s="178">
        <f>NJ253</f>
        <v>0</v>
      </c>
      <c r="NO253" s="154">
        <f t="shared" si="107"/>
        <v>46204</v>
      </c>
      <c r="NP253" s="154">
        <f t="shared" si="108"/>
        <v>46217</v>
      </c>
    </row>
    <row r="254" spans="1:380" x14ac:dyDescent="0.2">
      <c r="A254" s="144">
        <v>743</v>
      </c>
      <c r="B254" s="144" t="s">
        <v>1403</v>
      </c>
      <c r="C254" s="144" t="s">
        <v>1221</v>
      </c>
      <c r="D254" s="144" t="s">
        <v>1222</v>
      </c>
      <c r="E254" s="144" t="s">
        <v>1222</v>
      </c>
      <c r="F254" s="144" t="s">
        <v>1232</v>
      </c>
      <c r="J254" s="144" t="s">
        <v>1219</v>
      </c>
      <c r="K254" s="144" t="s">
        <v>235</v>
      </c>
      <c r="L254" s="144" t="s">
        <v>235</v>
      </c>
      <c r="M254" s="144" t="s">
        <v>235</v>
      </c>
      <c r="N254" s="144" t="s">
        <v>1219</v>
      </c>
      <c r="O254" s="145">
        <f>'PRINT TARIFF'!$N$743</f>
        <v>25</v>
      </c>
      <c r="AF254" s="144" t="s">
        <v>39</v>
      </c>
      <c r="AG254" s="147">
        <f>'PRINT TARIFF'!$I$743</f>
        <v>45</v>
      </c>
      <c r="AH254" s="144" t="s">
        <v>1220</v>
      </c>
      <c r="AI254" s="144">
        <v>0</v>
      </c>
      <c r="AJ254" s="144">
        <v>0</v>
      </c>
      <c r="AK254" s="147">
        <f>'PRINT TARIFF'!K$743</f>
        <v>45</v>
      </c>
      <c r="AL254" s="144">
        <v>0</v>
      </c>
      <c r="AM254" s="144">
        <v>0</v>
      </c>
      <c r="AN254" s="177">
        <f>'PRINT TARIFF'!AF743</f>
        <v>46204</v>
      </c>
      <c r="AO254" s="177">
        <f>'PRINT TARIFF'!AG743</f>
        <v>46217</v>
      </c>
      <c r="AP254" s="146" t="s">
        <v>39</v>
      </c>
      <c r="AQ254" s="155">
        <f>'PRINT TARIFF'!U$743</f>
        <v>0</v>
      </c>
      <c r="AR254" s="144" t="s">
        <v>2263</v>
      </c>
      <c r="AS254" s="155">
        <f t="shared" si="76"/>
        <v>0</v>
      </c>
      <c r="AU254" s="146" t="s">
        <v>2262</v>
      </c>
      <c r="AV254" s="146">
        <f t="shared" si="77"/>
        <v>46204</v>
      </c>
      <c r="AW254" s="146">
        <f t="shared" si="78"/>
        <v>46217</v>
      </c>
      <c r="AY254" s="178"/>
      <c r="BF254" s="144" t="s">
        <v>39</v>
      </c>
      <c r="BG254" s="144">
        <f>'PRINT TARIFF'!$O743</f>
        <v>0</v>
      </c>
      <c r="BH254" s="144" t="s">
        <v>1220</v>
      </c>
      <c r="BI254" s="144">
        <f t="shared" ref="BI254:BI260" si="111">BG254</f>
        <v>0</v>
      </c>
      <c r="BK254" s="146" t="s">
        <v>2260</v>
      </c>
      <c r="BL254" s="146">
        <f t="shared" si="80"/>
        <v>46204</v>
      </c>
      <c r="BM254" s="146">
        <f t="shared" si="81"/>
        <v>46217</v>
      </c>
      <c r="BN254" s="146" t="s">
        <v>39</v>
      </c>
      <c r="BO254" s="144">
        <f>'PRINT TARIFF'!$T743</f>
        <v>7</v>
      </c>
      <c r="BP254" s="144" t="s">
        <v>1220</v>
      </c>
      <c r="BQ254" s="144">
        <f t="shared" ref="BQ254:BQ260" si="112">BO254</f>
        <v>7</v>
      </c>
      <c r="BS254" s="146" t="s">
        <v>2258</v>
      </c>
      <c r="BT254" s="146">
        <f t="shared" si="83"/>
        <v>46204</v>
      </c>
      <c r="BU254" s="146">
        <f t="shared" si="84"/>
        <v>46217</v>
      </c>
      <c r="BV254" s="144" t="s">
        <v>39</v>
      </c>
      <c r="BW254" s="144">
        <f>'PRINT TARIFF'!Q743</f>
        <v>20</v>
      </c>
      <c r="BX254" s="144" t="s">
        <v>1220</v>
      </c>
      <c r="BY254" s="144">
        <f t="shared" ref="BY254:BY259" si="113">BW254</f>
        <v>20</v>
      </c>
      <c r="CB254" s="177">
        <f t="shared" si="109"/>
        <v>46204</v>
      </c>
      <c r="CC254" s="177">
        <f t="shared" si="110"/>
        <v>46217</v>
      </c>
      <c r="CD254" s="144" t="s">
        <v>39</v>
      </c>
      <c r="CE254" s="144">
        <f>'PRINT TARIFF'!P743</f>
        <v>0</v>
      </c>
      <c r="CF254" s="144" t="s">
        <v>1220</v>
      </c>
      <c r="CG254" s="144">
        <f t="shared" ref="CG254:CG259" si="114">CE254</f>
        <v>0</v>
      </c>
      <c r="CJ254" s="177">
        <f t="shared" ref="CJ254:CJ260" si="115">AN254</f>
        <v>46204</v>
      </c>
      <c r="CK254" s="177">
        <f t="shared" ref="CK254:CK260" si="116">AO254</f>
        <v>46217</v>
      </c>
      <c r="CR254" s="146"/>
      <c r="CS254" s="146"/>
      <c r="HB254" s="144" t="s">
        <v>39</v>
      </c>
      <c r="HC254" s="144">
        <f>'PRINT TARIFF'!S743</f>
        <v>0</v>
      </c>
      <c r="HD254" s="144" t="s">
        <v>1220</v>
      </c>
      <c r="HE254" s="144">
        <f t="shared" ref="HE254:HE259" si="117">HC254</f>
        <v>0</v>
      </c>
      <c r="HG254" s="144" t="s">
        <v>2041</v>
      </c>
      <c r="HH254" s="154">
        <f t="shared" ref="HH254:HH259" si="118">AN254</f>
        <v>46204</v>
      </c>
      <c r="HI254" s="154">
        <f t="shared" ref="HI254:HI259" si="119">AO254</f>
        <v>46217</v>
      </c>
      <c r="NI254" s="154" t="s">
        <v>39</v>
      </c>
      <c r="NJ254" s="178">
        <f>'PRINT TARIFF'!R743</f>
        <v>0</v>
      </c>
      <c r="NK254" s="154" t="s">
        <v>1220</v>
      </c>
      <c r="NL254" s="178">
        <f>NJ254</f>
        <v>0</v>
      </c>
      <c r="NO254" s="154">
        <f t="shared" ref="NO254:NO259" si="120">CJ254</f>
        <v>46204</v>
      </c>
      <c r="NP254" s="154">
        <f t="shared" ref="NP254:NP259" si="121">CK254</f>
        <v>46217</v>
      </c>
    </row>
    <row r="255" spans="1:380" x14ac:dyDescent="0.2">
      <c r="A255" s="144">
        <v>744</v>
      </c>
      <c r="B255" s="144" t="s">
        <v>1403</v>
      </c>
      <c r="C255" s="144" t="s">
        <v>1221</v>
      </c>
      <c r="D255" s="144" t="s">
        <v>1225</v>
      </c>
      <c r="E255" s="144" t="s">
        <v>1232</v>
      </c>
      <c r="F255" s="144" t="s">
        <v>1232</v>
      </c>
      <c r="J255" s="144" t="s">
        <v>1219</v>
      </c>
      <c r="K255" s="144" t="s">
        <v>235</v>
      </c>
      <c r="L255" s="144" t="s">
        <v>235</v>
      </c>
      <c r="M255" s="144" t="s">
        <v>235</v>
      </c>
      <c r="N255" s="144" t="s">
        <v>1219</v>
      </c>
      <c r="O255" s="145">
        <f>'PRINT TARIFF'!$N$744</f>
        <v>25</v>
      </c>
      <c r="AF255" s="144" t="s">
        <v>39</v>
      </c>
      <c r="AG255" s="147">
        <f>'PRINT TARIFF'!$I$744</f>
        <v>46</v>
      </c>
      <c r="AH255" s="144" t="s">
        <v>1220</v>
      </c>
      <c r="AI255" s="144">
        <v>0</v>
      </c>
      <c r="AJ255" s="144">
        <v>0</v>
      </c>
      <c r="AK255" s="147">
        <f>'PRINT TARIFF'!K$744</f>
        <v>66</v>
      </c>
      <c r="AL255" s="144">
        <v>0</v>
      </c>
      <c r="AM255" s="144">
        <v>0</v>
      </c>
      <c r="AN255" s="177">
        <f>'PRINT TARIFF'!AF744</f>
        <v>46204</v>
      </c>
      <c r="AO255" s="177">
        <f>'PRINT TARIFF'!AG744</f>
        <v>46217</v>
      </c>
      <c r="AP255" s="146" t="s">
        <v>39</v>
      </c>
      <c r="AQ255" s="155">
        <f>'PRINT TARIFF'!U$744</f>
        <v>0</v>
      </c>
      <c r="AR255" s="144" t="s">
        <v>2263</v>
      </c>
      <c r="AS255" s="155">
        <f t="shared" si="76"/>
        <v>0</v>
      </c>
      <c r="AU255" s="146" t="s">
        <v>2262</v>
      </c>
      <c r="AV255" s="146">
        <f t="shared" si="77"/>
        <v>46204</v>
      </c>
      <c r="AW255" s="146">
        <f t="shared" si="78"/>
        <v>46217</v>
      </c>
      <c r="AY255" s="178"/>
      <c r="BF255" s="144" t="s">
        <v>39</v>
      </c>
      <c r="BG255" s="144">
        <f>'PRINT TARIFF'!$O744</f>
        <v>0</v>
      </c>
      <c r="BH255" s="144" t="s">
        <v>1220</v>
      </c>
      <c r="BI255" s="144">
        <f t="shared" si="111"/>
        <v>0</v>
      </c>
      <c r="BK255" s="146" t="s">
        <v>2260</v>
      </c>
      <c r="BL255" s="146">
        <f t="shared" si="80"/>
        <v>46204</v>
      </c>
      <c r="BM255" s="146">
        <f t="shared" si="81"/>
        <v>46217</v>
      </c>
      <c r="BN255" s="146" t="s">
        <v>39</v>
      </c>
      <c r="BO255" s="144">
        <f>'PRINT TARIFF'!$T744</f>
        <v>7</v>
      </c>
      <c r="BP255" s="144" t="s">
        <v>1220</v>
      </c>
      <c r="BQ255" s="144">
        <f t="shared" si="112"/>
        <v>7</v>
      </c>
      <c r="BS255" s="146" t="s">
        <v>2258</v>
      </c>
      <c r="BT255" s="146">
        <f t="shared" si="83"/>
        <v>46204</v>
      </c>
      <c r="BU255" s="146">
        <f t="shared" si="84"/>
        <v>46217</v>
      </c>
      <c r="BV255" s="144" t="s">
        <v>39</v>
      </c>
      <c r="BW255" s="144">
        <f>'PRINT TARIFF'!Q744</f>
        <v>20</v>
      </c>
      <c r="BX255" s="144" t="s">
        <v>1220</v>
      </c>
      <c r="BY255" s="144">
        <f t="shared" si="113"/>
        <v>20</v>
      </c>
      <c r="CB255" s="177">
        <f t="shared" si="109"/>
        <v>46204</v>
      </c>
      <c r="CC255" s="177">
        <f t="shared" si="110"/>
        <v>46217</v>
      </c>
      <c r="CD255" s="144" t="s">
        <v>39</v>
      </c>
      <c r="CE255" s="144">
        <f>'PRINT TARIFF'!P744</f>
        <v>0</v>
      </c>
      <c r="CF255" s="144" t="s">
        <v>1220</v>
      </c>
      <c r="CG255" s="144">
        <f t="shared" si="114"/>
        <v>0</v>
      </c>
      <c r="CJ255" s="177">
        <f t="shared" si="115"/>
        <v>46204</v>
      </c>
      <c r="CK255" s="177">
        <f t="shared" si="116"/>
        <v>46217</v>
      </c>
      <c r="CR255" s="146"/>
      <c r="CS255" s="146"/>
      <c r="HB255" s="144" t="s">
        <v>39</v>
      </c>
      <c r="HC255" s="144">
        <f>'PRINT TARIFF'!S744</f>
        <v>0</v>
      </c>
      <c r="HD255" s="144" t="s">
        <v>1220</v>
      </c>
      <c r="HE255" s="144">
        <f t="shared" si="117"/>
        <v>0</v>
      </c>
      <c r="HG255" s="144" t="s">
        <v>2041</v>
      </c>
      <c r="HH255" s="154">
        <f t="shared" si="118"/>
        <v>46204</v>
      </c>
      <c r="HI255" s="154">
        <f t="shared" si="119"/>
        <v>46217</v>
      </c>
      <c r="NI255" s="154" t="s">
        <v>39</v>
      </c>
      <c r="NJ255" s="178">
        <f>'PRINT TARIFF'!R744</f>
        <v>0</v>
      </c>
      <c r="NK255" s="154" t="s">
        <v>1220</v>
      </c>
      <c r="NL255" s="178">
        <f t="shared" ref="NL255:NL259" si="122">NJ255</f>
        <v>0</v>
      </c>
      <c r="NO255" s="154">
        <f t="shared" si="120"/>
        <v>46204</v>
      </c>
      <c r="NP255" s="154">
        <f t="shared" si="121"/>
        <v>46217</v>
      </c>
    </row>
    <row r="256" spans="1:380" x14ac:dyDescent="0.2">
      <c r="A256" s="144">
        <v>745</v>
      </c>
      <c r="B256" s="144" t="s">
        <v>1403</v>
      </c>
      <c r="C256" s="144" t="s">
        <v>1221</v>
      </c>
      <c r="D256" s="144" t="s">
        <v>248</v>
      </c>
      <c r="E256" s="144" t="s">
        <v>1232</v>
      </c>
      <c r="F256" s="144" t="s">
        <v>1232</v>
      </c>
      <c r="J256" s="144" t="s">
        <v>1219</v>
      </c>
      <c r="K256" s="144" t="s">
        <v>235</v>
      </c>
      <c r="L256" s="144" t="s">
        <v>235</v>
      </c>
      <c r="M256" s="144" t="s">
        <v>235</v>
      </c>
      <c r="N256" s="144" t="s">
        <v>1219</v>
      </c>
      <c r="O256" s="145">
        <f>'PRINT TARIFF'!$N$745</f>
        <v>25</v>
      </c>
      <c r="AF256" s="144" t="s">
        <v>39</v>
      </c>
      <c r="AG256" s="147">
        <f>'PRINT TARIFF'!$I$745</f>
        <v>47</v>
      </c>
      <c r="AH256" s="144" t="s">
        <v>1220</v>
      </c>
      <c r="AI256" s="144">
        <v>0</v>
      </c>
      <c r="AJ256" s="144">
        <v>0</v>
      </c>
      <c r="AK256" s="147">
        <f>'PRINT TARIFF'!K$745</f>
        <v>66</v>
      </c>
      <c r="AL256" s="144">
        <v>0</v>
      </c>
      <c r="AM256" s="144">
        <v>0</v>
      </c>
      <c r="AN256" s="177">
        <f>'PRINT TARIFF'!AF745</f>
        <v>46204</v>
      </c>
      <c r="AO256" s="177">
        <f>'PRINT TARIFF'!AG745</f>
        <v>46217</v>
      </c>
      <c r="AP256" s="146" t="s">
        <v>39</v>
      </c>
      <c r="AQ256" s="155">
        <f>'PRINT TARIFF'!U$745</f>
        <v>0</v>
      </c>
      <c r="AR256" s="144" t="s">
        <v>2263</v>
      </c>
      <c r="AS256" s="155">
        <f t="shared" si="76"/>
        <v>0</v>
      </c>
      <c r="AU256" s="146" t="s">
        <v>2262</v>
      </c>
      <c r="AV256" s="146">
        <f t="shared" si="77"/>
        <v>46204</v>
      </c>
      <c r="AW256" s="146">
        <f t="shared" si="78"/>
        <v>46217</v>
      </c>
      <c r="AY256" s="178"/>
      <c r="BF256" s="144" t="s">
        <v>39</v>
      </c>
      <c r="BG256" s="144">
        <f>'PRINT TARIFF'!$O745</f>
        <v>0</v>
      </c>
      <c r="BH256" s="144" t="s">
        <v>1220</v>
      </c>
      <c r="BI256" s="144">
        <f t="shared" si="111"/>
        <v>0</v>
      </c>
      <c r="BK256" s="146" t="s">
        <v>2260</v>
      </c>
      <c r="BL256" s="146">
        <f t="shared" si="80"/>
        <v>46204</v>
      </c>
      <c r="BM256" s="146">
        <f t="shared" si="81"/>
        <v>46217</v>
      </c>
      <c r="BN256" s="146" t="s">
        <v>39</v>
      </c>
      <c r="BO256" s="144">
        <f>'PRINT TARIFF'!$T745</f>
        <v>7</v>
      </c>
      <c r="BP256" s="144" t="s">
        <v>1220</v>
      </c>
      <c r="BQ256" s="144">
        <f t="shared" si="112"/>
        <v>7</v>
      </c>
      <c r="BS256" s="146" t="s">
        <v>2258</v>
      </c>
      <c r="BT256" s="146">
        <f t="shared" si="83"/>
        <v>46204</v>
      </c>
      <c r="BU256" s="146">
        <f t="shared" si="84"/>
        <v>46217</v>
      </c>
      <c r="BV256" s="144" t="s">
        <v>39</v>
      </c>
      <c r="BW256" s="144">
        <f>'PRINT TARIFF'!Q745</f>
        <v>20</v>
      </c>
      <c r="BX256" s="144" t="s">
        <v>1220</v>
      </c>
      <c r="BY256" s="144">
        <f t="shared" si="113"/>
        <v>20</v>
      </c>
      <c r="CB256" s="177">
        <f t="shared" si="109"/>
        <v>46204</v>
      </c>
      <c r="CC256" s="177">
        <f t="shared" si="110"/>
        <v>46217</v>
      </c>
      <c r="CD256" s="144" t="s">
        <v>39</v>
      </c>
      <c r="CE256" s="144">
        <f>'PRINT TARIFF'!P745</f>
        <v>0</v>
      </c>
      <c r="CF256" s="144" t="s">
        <v>1220</v>
      </c>
      <c r="CG256" s="144">
        <f t="shared" si="114"/>
        <v>0</v>
      </c>
      <c r="CJ256" s="177">
        <f t="shared" si="115"/>
        <v>46204</v>
      </c>
      <c r="CK256" s="177">
        <f t="shared" si="116"/>
        <v>46217</v>
      </c>
      <c r="CR256" s="146"/>
      <c r="CS256" s="146"/>
      <c r="HB256" s="144" t="s">
        <v>39</v>
      </c>
      <c r="HC256" s="144">
        <f>'PRINT TARIFF'!S745</f>
        <v>0</v>
      </c>
      <c r="HD256" s="144" t="s">
        <v>1220</v>
      </c>
      <c r="HE256" s="144">
        <f t="shared" si="117"/>
        <v>0</v>
      </c>
      <c r="HG256" s="144" t="s">
        <v>2041</v>
      </c>
      <c r="HH256" s="154">
        <f t="shared" si="118"/>
        <v>46204</v>
      </c>
      <c r="HI256" s="154">
        <f t="shared" si="119"/>
        <v>46217</v>
      </c>
      <c r="NI256" s="154" t="s">
        <v>39</v>
      </c>
      <c r="NJ256" s="178">
        <f>'PRINT TARIFF'!R745</f>
        <v>0</v>
      </c>
      <c r="NK256" s="154" t="s">
        <v>1220</v>
      </c>
      <c r="NL256" s="178">
        <f t="shared" si="122"/>
        <v>0</v>
      </c>
      <c r="NO256" s="154">
        <f t="shared" si="120"/>
        <v>46204</v>
      </c>
      <c r="NP256" s="154">
        <f t="shared" si="121"/>
        <v>46217</v>
      </c>
    </row>
    <row r="257" spans="1:380" x14ac:dyDescent="0.2">
      <c r="A257" s="144">
        <v>747</v>
      </c>
      <c r="B257" s="144" t="s">
        <v>1403</v>
      </c>
      <c r="C257" s="144" t="s">
        <v>1221</v>
      </c>
      <c r="D257" s="144" t="s">
        <v>1232</v>
      </c>
      <c r="E257" s="144" t="s">
        <v>1232</v>
      </c>
      <c r="F257" s="144" t="s">
        <v>1232</v>
      </c>
      <c r="J257" s="144" t="s">
        <v>1219</v>
      </c>
      <c r="K257" s="144" t="s">
        <v>235</v>
      </c>
      <c r="L257" s="144" t="s">
        <v>235</v>
      </c>
      <c r="M257" s="144" t="s">
        <v>235</v>
      </c>
      <c r="N257" s="144" t="s">
        <v>1219</v>
      </c>
      <c r="O257" s="145">
        <f>'PRINT TARIFF'!$N$747</f>
        <v>25</v>
      </c>
      <c r="AF257" s="144" t="s">
        <v>39</v>
      </c>
      <c r="AG257" s="147">
        <f>'PRINT TARIFF'!$I$747</f>
        <v>16</v>
      </c>
      <c r="AH257" s="144" t="s">
        <v>1220</v>
      </c>
      <c r="AI257" s="144">
        <v>0</v>
      </c>
      <c r="AJ257" s="144">
        <v>0</v>
      </c>
      <c r="AK257" s="147">
        <f>'PRINT TARIFF'!K$747</f>
        <v>16</v>
      </c>
      <c r="AL257" s="144">
        <v>0</v>
      </c>
      <c r="AM257" s="144">
        <v>0</v>
      </c>
      <c r="AN257" s="177">
        <f>'PRINT TARIFF'!AF747</f>
        <v>46204</v>
      </c>
      <c r="AO257" s="177">
        <f>'PRINT TARIFF'!AG747</f>
        <v>46217</v>
      </c>
      <c r="AP257" s="146" t="s">
        <v>39</v>
      </c>
      <c r="AQ257" s="155">
        <f>'PRINT TARIFF'!U$747</f>
        <v>0</v>
      </c>
      <c r="AR257" s="144" t="s">
        <v>2263</v>
      </c>
      <c r="AS257" s="155">
        <f t="shared" si="76"/>
        <v>0</v>
      </c>
      <c r="AU257" s="146" t="s">
        <v>2262</v>
      </c>
      <c r="AV257" s="146">
        <f t="shared" si="77"/>
        <v>46204</v>
      </c>
      <c r="AW257" s="146">
        <f t="shared" si="78"/>
        <v>46217</v>
      </c>
      <c r="AY257" s="178"/>
      <c r="BF257" s="144" t="s">
        <v>39</v>
      </c>
      <c r="BG257" s="144">
        <f>'PRINT TARIFF'!$O747</f>
        <v>0</v>
      </c>
      <c r="BH257" s="144" t="s">
        <v>1220</v>
      </c>
      <c r="BI257" s="144">
        <f t="shared" si="111"/>
        <v>0</v>
      </c>
      <c r="BK257" s="146" t="s">
        <v>2260</v>
      </c>
      <c r="BL257" s="146">
        <f t="shared" si="80"/>
        <v>46204</v>
      </c>
      <c r="BM257" s="146">
        <f t="shared" si="81"/>
        <v>46217</v>
      </c>
      <c r="BN257" s="146" t="s">
        <v>39</v>
      </c>
      <c r="BO257" s="144">
        <f>'PRINT TARIFF'!$T747</f>
        <v>7</v>
      </c>
      <c r="BP257" s="144" t="s">
        <v>1220</v>
      </c>
      <c r="BQ257" s="144">
        <f t="shared" si="112"/>
        <v>7</v>
      </c>
      <c r="BS257" s="146" t="s">
        <v>2258</v>
      </c>
      <c r="BT257" s="146">
        <f t="shared" si="83"/>
        <v>46204</v>
      </c>
      <c r="BU257" s="146">
        <f t="shared" si="84"/>
        <v>46217</v>
      </c>
      <c r="BV257" s="144" t="s">
        <v>39</v>
      </c>
      <c r="BW257" s="144">
        <f>'PRINT TARIFF'!Q747</f>
        <v>20</v>
      </c>
      <c r="BX257" s="144" t="s">
        <v>1220</v>
      </c>
      <c r="BY257" s="144">
        <f t="shared" si="113"/>
        <v>20</v>
      </c>
      <c r="CB257" s="177">
        <f t="shared" si="109"/>
        <v>46204</v>
      </c>
      <c r="CC257" s="177">
        <f t="shared" si="110"/>
        <v>46217</v>
      </c>
      <c r="CD257" s="144" t="s">
        <v>39</v>
      </c>
      <c r="CE257" s="144">
        <f>'PRINT TARIFF'!P747</f>
        <v>0</v>
      </c>
      <c r="CF257" s="144" t="s">
        <v>1220</v>
      </c>
      <c r="CG257" s="144">
        <f t="shared" si="114"/>
        <v>0</v>
      </c>
      <c r="CJ257" s="177">
        <f t="shared" si="115"/>
        <v>46204</v>
      </c>
      <c r="CK257" s="177">
        <f t="shared" si="116"/>
        <v>46217</v>
      </c>
      <c r="CR257" s="146"/>
      <c r="CS257" s="146"/>
      <c r="HB257" s="144" t="s">
        <v>39</v>
      </c>
      <c r="HC257" s="144">
        <f>'PRINT TARIFF'!S747</f>
        <v>0</v>
      </c>
      <c r="HD257" s="144" t="s">
        <v>1220</v>
      </c>
      <c r="HE257" s="144">
        <f t="shared" si="117"/>
        <v>0</v>
      </c>
      <c r="HG257" s="144" t="s">
        <v>2041</v>
      </c>
      <c r="HH257" s="154">
        <f t="shared" si="118"/>
        <v>46204</v>
      </c>
      <c r="HI257" s="154">
        <f t="shared" si="119"/>
        <v>46217</v>
      </c>
      <c r="NI257" s="154" t="s">
        <v>39</v>
      </c>
      <c r="NJ257" s="178">
        <f>'PRINT TARIFF'!R747</f>
        <v>0</v>
      </c>
      <c r="NK257" s="154" t="s">
        <v>1220</v>
      </c>
      <c r="NL257" s="178">
        <f t="shared" si="122"/>
        <v>0</v>
      </c>
      <c r="NO257" s="154">
        <f t="shared" si="120"/>
        <v>46204</v>
      </c>
      <c r="NP257" s="154">
        <f t="shared" si="121"/>
        <v>46217</v>
      </c>
    </row>
    <row r="258" spans="1:380" x14ac:dyDescent="0.2">
      <c r="A258" s="144">
        <v>748</v>
      </c>
      <c r="B258" s="144" t="s">
        <v>1403</v>
      </c>
      <c r="C258" s="144" t="s">
        <v>1221</v>
      </c>
      <c r="D258" s="144" t="s">
        <v>249</v>
      </c>
      <c r="E258" s="144" t="s">
        <v>1232</v>
      </c>
      <c r="F258" s="144" t="s">
        <v>1232</v>
      </c>
      <c r="J258" s="144" t="s">
        <v>1219</v>
      </c>
      <c r="K258" s="144" t="s">
        <v>235</v>
      </c>
      <c r="L258" s="144" t="s">
        <v>235</v>
      </c>
      <c r="M258" s="144" t="s">
        <v>235</v>
      </c>
      <c r="N258" s="144" t="s">
        <v>1219</v>
      </c>
      <c r="O258" s="145">
        <f>'PRINT TARIFF'!$N$748</f>
        <v>25</v>
      </c>
      <c r="AF258" s="144" t="s">
        <v>39</v>
      </c>
      <c r="AG258" s="147">
        <f>'PRINT TARIFF'!$I$748</f>
        <v>52</v>
      </c>
      <c r="AH258" s="144" t="s">
        <v>1220</v>
      </c>
      <c r="AI258" s="144">
        <v>0</v>
      </c>
      <c r="AJ258" s="144">
        <v>0</v>
      </c>
      <c r="AK258" s="147">
        <f>'PRINT TARIFF'!K$748</f>
        <v>70</v>
      </c>
      <c r="AL258" s="144">
        <v>0</v>
      </c>
      <c r="AM258" s="144">
        <v>0</v>
      </c>
      <c r="AN258" s="177">
        <f>'PRINT TARIFF'!AF748</f>
        <v>46204</v>
      </c>
      <c r="AO258" s="177">
        <f>'PRINT TARIFF'!AG748</f>
        <v>46217</v>
      </c>
      <c r="AP258" s="146" t="s">
        <v>39</v>
      </c>
      <c r="AQ258" s="155">
        <f>'PRINT TARIFF'!U$748</f>
        <v>0</v>
      </c>
      <c r="AR258" s="144" t="s">
        <v>2263</v>
      </c>
      <c r="AS258" s="155">
        <f t="shared" si="76"/>
        <v>0</v>
      </c>
      <c r="AU258" s="146" t="s">
        <v>2262</v>
      </c>
      <c r="AV258" s="146">
        <f t="shared" si="77"/>
        <v>46204</v>
      </c>
      <c r="AW258" s="146">
        <f t="shared" si="78"/>
        <v>46217</v>
      </c>
      <c r="AY258" s="178"/>
      <c r="BF258" s="144" t="s">
        <v>39</v>
      </c>
      <c r="BG258" s="144">
        <f>'PRINT TARIFF'!$O748</f>
        <v>0</v>
      </c>
      <c r="BH258" s="144" t="s">
        <v>1220</v>
      </c>
      <c r="BI258" s="144">
        <f t="shared" si="111"/>
        <v>0</v>
      </c>
      <c r="BK258" s="146" t="s">
        <v>2260</v>
      </c>
      <c r="BL258" s="146">
        <f t="shared" si="80"/>
        <v>46204</v>
      </c>
      <c r="BM258" s="146">
        <f t="shared" si="81"/>
        <v>46217</v>
      </c>
      <c r="BN258" s="146" t="s">
        <v>39</v>
      </c>
      <c r="BO258" s="144">
        <f>'PRINT TARIFF'!$T748</f>
        <v>7</v>
      </c>
      <c r="BP258" s="144" t="s">
        <v>1220</v>
      </c>
      <c r="BQ258" s="144">
        <f t="shared" si="112"/>
        <v>7</v>
      </c>
      <c r="BS258" s="146" t="s">
        <v>2258</v>
      </c>
      <c r="BT258" s="146">
        <f t="shared" si="83"/>
        <v>46204</v>
      </c>
      <c r="BU258" s="146">
        <f t="shared" si="84"/>
        <v>46217</v>
      </c>
      <c r="BV258" s="144" t="s">
        <v>39</v>
      </c>
      <c r="BW258" s="144">
        <f>'PRINT TARIFF'!Q748</f>
        <v>20</v>
      </c>
      <c r="BX258" s="144" t="s">
        <v>1220</v>
      </c>
      <c r="BY258" s="144">
        <f t="shared" si="113"/>
        <v>20</v>
      </c>
      <c r="CB258" s="177">
        <f t="shared" si="109"/>
        <v>46204</v>
      </c>
      <c r="CC258" s="177">
        <f t="shared" si="110"/>
        <v>46217</v>
      </c>
      <c r="CD258" s="144" t="s">
        <v>39</v>
      </c>
      <c r="CE258" s="144">
        <f>'PRINT TARIFF'!P748</f>
        <v>0</v>
      </c>
      <c r="CF258" s="144" t="s">
        <v>1220</v>
      </c>
      <c r="CG258" s="144">
        <f t="shared" si="114"/>
        <v>0</v>
      </c>
      <c r="CJ258" s="177">
        <f t="shared" si="115"/>
        <v>46204</v>
      </c>
      <c r="CK258" s="177">
        <f t="shared" si="116"/>
        <v>46217</v>
      </c>
      <c r="CR258" s="146"/>
      <c r="CS258" s="146"/>
      <c r="HB258" s="144" t="s">
        <v>39</v>
      </c>
      <c r="HC258" s="144">
        <f>'PRINT TARIFF'!S748</f>
        <v>0</v>
      </c>
      <c r="HD258" s="144" t="s">
        <v>1220</v>
      </c>
      <c r="HE258" s="144">
        <f t="shared" si="117"/>
        <v>0</v>
      </c>
      <c r="HG258" s="144" t="s">
        <v>2041</v>
      </c>
      <c r="HH258" s="154">
        <f t="shared" si="118"/>
        <v>46204</v>
      </c>
      <c r="HI258" s="154">
        <f t="shared" si="119"/>
        <v>46217</v>
      </c>
      <c r="NI258" s="154" t="s">
        <v>39</v>
      </c>
      <c r="NJ258" s="178">
        <f>'PRINT TARIFF'!R748</f>
        <v>0</v>
      </c>
      <c r="NK258" s="154" t="s">
        <v>1220</v>
      </c>
      <c r="NL258" s="178">
        <f t="shared" si="122"/>
        <v>0</v>
      </c>
      <c r="NO258" s="154">
        <f t="shared" si="120"/>
        <v>46204</v>
      </c>
      <c r="NP258" s="154">
        <f t="shared" si="121"/>
        <v>46217</v>
      </c>
    </row>
    <row r="259" spans="1:380" x14ac:dyDescent="0.2">
      <c r="A259" s="144">
        <v>750</v>
      </c>
      <c r="B259" s="144" t="s">
        <v>1403</v>
      </c>
      <c r="C259" s="144" t="s">
        <v>1221</v>
      </c>
      <c r="D259" s="144" t="s">
        <v>364</v>
      </c>
      <c r="E259" s="144" t="s">
        <v>1232</v>
      </c>
      <c r="F259" s="144" t="s">
        <v>1232</v>
      </c>
      <c r="J259" s="144" t="s">
        <v>1219</v>
      </c>
      <c r="K259" s="144" t="s">
        <v>235</v>
      </c>
      <c r="L259" s="144" t="s">
        <v>235</v>
      </c>
      <c r="M259" s="144" t="s">
        <v>235</v>
      </c>
      <c r="N259" s="144" t="s">
        <v>1219</v>
      </c>
      <c r="O259" s="145">
        <f>'PRINT TARIFF'!$N$750</f>
        <v>25</v>
      </c>
      <c r="AF259" s="144" t="s">
        <v>39</v>
      </c>
      <c r="AG259" s="147">
        <f>'PRINT TARIFF'!$I$750</f>
        <v>52</v>
      </c>
      <c r="AH259" s="144" t="s">
        <v>1220</v>
      </c>
      <c r="AI259" s="144">
        <v>0</v>
      </c>
      <c r="AJ259" s="144">
        <v>0</v>
      </c>
      <c r="AK259" s="147">
        <f>'PRINT TARIFF'!K$750</f>
        <v>70</v>
      </c>
      <c r="AL259" s="144">
        <v>0</v>
      </c>
      <c r="AM259" s="144">
        <v>0</v>
      </c>
      <c r="AN259" s="177">
        <f>'PRINT TARIFF'!AF750</f>
        <v>46204</v>
      </c>
      <c r="AO259" s="177">
        <f>'PRINT TARIFF'!AG750</f>
        <v>46217</v>
      </c>
      <c r="AP259" s="146" t="s">
        <v>39</v>
      </c>
      <c r="AQ259" s="155">
        <f>'PRINT TARIFF'!U$750</f>
        <v>0</v>
      </c>
      <c r="AR259" s="144" t="s">
        <v>2263</v>
      </c>
      <c r="AS259" s="155">
        <f t="shared" si="76"/>
        <v>0</v>
      </c>
      <c r="AU259" s="146" t="s">
        <v>2262</v>
      </c>
      <c r="AV259" s="146">
        <f t="shared" si="77"/>
        <v>46204</v>
      </c>
      <c r="AW259" s="146">
        <f t="shared" si="78"/>
        <v>46217</v>
      </c>
      <c r="AY259" s="178"/>
      <c r="BF259" s="144" t="s">
        <v>39</v>
      </c>
      <c r="BG259" s="144">
        <f>'PRINT TARIFF'!$O750</f>
        <v>0</v>
      </c>
      <c r="BH259" s="144" t="s">
        <v>1220</v>
      </c>
      <c r="BI259" s="144">
        <f t="shared" si="111"/>
        <v>0</v>
      </c>
      <c r="BK259" s="146" t="s">
        <v>2260</v>
      </c>
      <c r="BL259" s="146">
        <f t="shared" si="80"/>
        <v>46204</v>
      </c>
      <c r="BM259" s="146">
        <f t="shared" si="81"/>
        <v>46217</v>
      </c>
      <c r="BN259" s="146" t="s">
        <v>39</v>
      </c>
      <c r="BO259" s="144">
        <f>'PRINT TARIFF'!$T750</f>
        <v>7</v>
      </c>
      <c r="BP259" s="144" t="s">
        <v>1220</v>
      </c>
      <c r="BQ259" s="144">
        <f t="shared" si="112"/>
        <v>7</v>
      </c>
      <c r="BS259" s="146" t="s">
        <v>2258</v>
      </c>
      <c r="BT259" s="146">
        <f t="shared" si="83"/>
        <v>46204</v>
      </c>
      <c r="BU259" s="146">
        <f t="shared" si="84"/>
        <v>46217</v>
      </c>
      <c r="BV259" s="144" t="s">
        <v>39</v>
      </c>
      <c r="BW259" s="144">
        <f>'PRINT TARIFF'!Q750</f>
        <v>20</v>
      </c>
      <c r="BX259" s="144" t="s">
        <v>1220</v>
      </c>
      <c r="BY259" s="144">
        <f t="shared" si="113"/>
        <v>20</v>
      </c>
      <c r="CB259" s="177">
        <f t="shared" si="109"/>
        <v>46204</v>
      </c>
      <c r="CC259" s="177">
        <f t="shared" si="110"/>
        <v>46217</v>
      </c>
      <c r="CD259" s="144" t="s">
        <v>39</v>
      </c>
      <c r="CE259" s="144">
        <f>'PRINT TARIFF'!P750</f>
        <v>0</v>
      </c>
      <c r="CF259" s="144" t="s">
        <v>1220</v>
      </c>
      <c r="CG259" s="144">
        <f t="shared" si="114"/>
        <v>0</v>
      </c>
      <c r="CJ259" s="177">
        <f t="shared" si="115"/>
        <v>46204</v>
      </c>
      <c r="CK259" s="177">
        <f t="shared" si="116"/>
        <v>46217</v>
      </c>
      <c r="CR259" s="146"/>
      <c r="CS259" s="146"/>
      <c r="HB259" s="144" t="s">
        <v>39</v>
      </c>
      <c r="HC259" s="144">
        <f>'PRINT TARIFF'!S750</f>
        <v>0</v>
      </c>
      <c r="HD259" s="144" t="s">
        <v>1220</v>
      </c>
      <c r="HE259" s="144">
        <f t="shared" si="117"/>
        <v>0</v>
      </c>
      <c r="HG259" s="144" t="s">
        <v>2041</v>
      </c>
      <c r="HH259" s="154">
        <f t="shared" si="118"/>
        <v>46204</v>
      </c>
      <c r="HI259" s="154">
        <f t="shared" si="119"/>
        <v>46217</v>
      </c>
      <c r="NI259" s="154" t="s">
        <v>39</v>
      </c>
      <c r="NJ259" s="178">
        <f>'PRINT TARIFF'!R750</f>
        <v>0</v>
      </c>
      <c r="NK259" s="154" t="s">
        <v>1220</v>
      </c>
      <c r="NL259" s="178">
        <f t="shared" si="122"/>
        <v>0</v>
      </c>
      <c r="NO259" s="154">
        <f t="shared" si="120"/>
        <v>46204</v>
      </c>
      <c r="NP259" s="154">
        <f t="shared" si="121"/>
        <v>46217</v>
      </c>
    </row>
    <row r="260" spans="1:380" x14ac:dyDescent="0.2">
      <c r="A260" s="144">
        <v>751</v>
      </c>
      <c r="B260" s="144" t="s">
        <v>1403</v>
      </c>
      <c r="C260" s="144" t="s">
        <v>1221</v>
      </c>
      <c r="D260" s="144" t="s">
        <v>250</v>
      </c>
      <c r="E260" s="144" t="s">
        <v>1232</v>
      </c>
      <c r="F260" s="144" t="s">
        <v>1232</v>
      </c>
      <c r="J260" s="144" t="s">
        <v>1219</v>
      </c>
      <c r="K260" s="144" t="s">
        <v>235</v>
      </c>
      <c r="L260" s="144" t="s">
        <v>235</v>
      </c>
      <c r="M260" s="144" t="s">
        <v>235</v>
      </c>
      <c r="N260" s="144" t="s">
        <v>1219</v>
      </c>
      <c r="O260" s="145">
        <f>'PRINT TARIFF'!$N$751</f>
        <v>25</v>
      </c>
      <c r="AF260" s="144" t="s">
        <v>39</v>
      </c>
      <c r="AG260" s="147">
        <f>'PRINT TARIFF'!$I$751</f>
        <v>64</v>
      </c>
      <c r="AH260" s="144" t="s">
        <v>1220</v>
      </c>
      <c r="AI260" s="144">
        <v>0</v>
      </c>
      <c r="AJ260" s="144">
        <v>0</v>
      </c>
      <c r="AK260" s="147">
        <f>'PRINT TARIFF'!K$751</f>
        <v>94</v>
      </c>
      <c r="AL260" s="144">
        <v>0</v>
      </c>
      <c r="AM260" s="144">
        <v>0</v>
      </c>
      <c r="AN260" s="177">
        <f>'PRINT TARIFF'!AF751</f>
        <v>46204</v>
      </c>
      <c r="AO260" s="177">
        <f>'PRINT TARIFF'!AG751</f>
        <v>46217</v>
      </c>
      <c r="AP260" s="146" t="s">
        <v>39</v>
      </c>
      <c r="AQ260" s="155">
        <f>'PRINT TARIFF'!U$751</f>
        <v>0</v>
      </c>
      <c r="AR260" s="144" t="s">
        <v>2263</v>
      </c>
      <c r="AS260" s="155">
        <f t="shared" ref="AS260" si="123">AQ260</f>
        <v>0</v>
      </c>
      <c r="AU260" s="146" t="s">
        <v>2262</v>
      </c>
      <c r="AV260" s="146">
        <f t="shared" ref="AV260:AW260" si="124">AN260</f>
        <v>46204</v>
      </c>
      <c r="AW260" s="146">
        <f t="shared" si="124"/>
        <v>46217</v>
      </c>
      <c r="AY260" s="178"/>
      <c r="BF260" s="144" t="s">
        <v>39</v>
      </c>
      <c r="BG260" s="144">
        <f>'PRINT TARIFF'!$O751</f>
        <v>0</v>
      </c>
      <c r="BH260" s="144" t="s">
        <v>1220</v>
      </c>
      <c r="BI260" s="144">
        <f t="shared" si="111"/>
        <v>0</v>
      </c>
      <c r="BK260" s="146" t="s">
        <v>2260</v>
      </c>
      <c r="BL260" s="146">
        <f t="shared" ref="BL260:BM260" si="125">AN260</f>
        <v>46204</v>
      </c>
      <c r="BM260" s="146">
        <f t="shared" si="125"/>
        <v>46217</v>
      </c>
      <c r="BN260" s="146" t="s">
        <v>39</v>
      </c>
      <c r="BO260" s="144">
        <f>'PRINT TARIFF'!$T751</f>
        <v>7</v>
      </c>
      <c r="BP260" s="144" t="s">
        <v>1220</v>
      </c>
      <c r="BQ260" s="144">
        <f t="shared" si="112"/>
        <v>7</v>
      </c>
      <c r="BS260" s="146" t="s">
        <v>2258</v>
      </c>
      <c r="BT260" s="146">
        <f t="shared" ref="BT260:BU260" si="126">AN260</f>
        <v>46204</v>
      </c>
      <c r="BU260" s="146">
        <f t="shared" si="126"/>
        <v>46217</v>
      </c>
      <c r="BV260" s="144" t="s">
        <v>39</v>
      </c>
      <c r="BW260" s="144">
        <f>'PRINT TARIFF'!Q751</f>
        <v>20</v>
      </c>
      <c r="BX260" s="144" t="s">
        <v>1220</v>
      </c>
      <c r="BY260" s="144">
        <f t="shared" ref="BY260" si="127">BW260</f>
        <v>20</v>
      </c>
      <c r="CB260" s="177">
        <f t="shared" si="109"/>
        <v>46204</v>
      </c>
      <c r="CC260" s="177">
        <f t="shared" si="110"/>
        <v>46217</v>
      </c>
      <c r="CD260" s="144" t="s">
        <v>39</v>
      </c>
      <c r="CE260" s="144">
        <f>'PRINT TARIFF'!P751</f>
        <v>0</v>
      </c>
      <c r="CF260" s="144" t="s">
        <v>1220</v>
      </c>
      <c r="CG260" s="144">
        <f t="shared" ref="CG260" si="128">CE260</f>
        <v>0</v>
      </c>
      <c r="CJ260" s="177">
        <f t="shared" si="115"/>
        <v>46204</v>
      </c>
      <c r="CK260" s="177">
        <f t="shared" si="116"/>
        <v>46217</v>
      </c>
      <c r="CR260" s="146"/>
      <c r="CS260" s="146"/>
      <c r="HB260" s="144" t="s">
        <v>39</v>
      </c>
      <c r="HC260" s="144">
        <f>'PRINT TARIFF'!S751</f>
        <v>0</v>
      </c>
      <c r="HD260" s="144" t="s">
        <v>1220</v>
      </c>
      <c r="HE260" s="144">
        <f t="shared" ref="HE260" si="129">HC260</f>
        <v>0</v>
      </c>
      <c r="HG260" s="144" t="s">
        <v>2041</v>
      </c>
      <c r="HH260" s="154">
        <f t="shared" ref="HH260" si="130">AN260</f>
        <v>46204</v>
      </c>
      <c r="HI260" s="154">
        <f t="shared" ref="HI260" si="131">AO260</f>
        <v>46217</v>
      </c>
      <c r="NI260" s="154" t="s">
        <v>39</v>
      </c>
      <c r="NJ260" s="178">
        <f>'PRINT TARIFF'!R751</f>
        <v>0</v>
      </c>
      <c r="NK260" s="154" t="s">
        <v>1220</v>
      </c>
      <c r="NL260" s="178">
        <f t="shared" ref="NL260" si="132">NJ260</f>
        <v>0</v>
      </c>
      <c r="NO260" s="154">
        <f t="shared" ref="NO260" si="133">CJ260</f>
        <v>46204</v>
      </c>
      <c r="NP260" s="154">
        <f t="shared" ref="NP260" si="134">CK260</f>
        <v>46217</v>
      </c>
    </row>
    <row r="261" spans="1:380" x14ac:dyDescent="0.2">
      <c r="NJ261" s="178"/>
      <c r="NL261" s="178"/>
    </row>
    <row r="262" spans="1:380" x14ac:dyDescent="0.2">
      <c r="NJ262" s="178"/>
      <c r="NL262" s="178"/>
    </row>
    <row r="263" spans="1:380" x14ac:dyDescent="0.2">
      <c r="NJ263" s="178"/>
      <c r="NL263" s="178"/>
    </row>
    <row r="264" spans="1:380" x14ac:dyDescent="0.2">
      <c r="NJ264" s="178"/>
    </row>
    <row r="265" spans="1:380" x14ac:dyDescent="0.2">
      <c r="NJ265" s="178"/>
    </row>
    <row r="266" spans="1:380" x14ac:dyDescent="0.2">
      <c r="NJ266" s="178"/>
    </row>
    <row r="267" spans="1:380" x14ac:dyDescent="0.2">
      <c r="NJ267" s="178"/>
    </row>
    <row r="268" spans="1:380" x14ac:dyDescent="0.2">
      <c r="NJ268" s="178"/>
    </row>
  </sheetData>
  <autoFilter ref="A2:NX260" xr:uid="{00000000-0009-0000-0000-000010000000}"/>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0000"/>
  </sheetPr>
  <dimension ref="A1:AC164"/>
  <sheetViews>
    <sheetView workbookViewId="0">
      <selection activeCell="U21" sqref="U21"/>
    </sheetView>
  </sheetViews>
  <sheetFormatPr defaultColWidth="9.28515625" defaultRowHeight="15" x14ac:dyDescent="0.2"/>
  <cols>
    <col min="1" max="1" width="50.7109375" style="60" customWidth="1"/>
    <col min="2" max="2" width="10.7109375" style="23" customWidth="1"/>
    <col min="3" max="3" width="7.5703125" style="23" customWidth="1"/>
    <col min="4" max="4" width="9.5703125" style="23" customWidth="1"/>
    <col min="5" max="25" width="7.5703125" style="23" customWidth="1"/>
    <col min="26" max="26" width="9.7109375" style="23" bestFit="1" customWidth="1"/>
    <col min="27" max="27" width="9.7109375" style="23" customWidth="1"/>
    <col min="28" max="29" width="9.7109375" style="23" bestFit="1" customWidth="1"/>
    <col min="30" max="16384" width="9.28515625" style="23"/>
  </cols>
  <sheetData>
    <row r="1" spans="1:29" ht="20.25" x14ac:dyDescent="0.3">
      <c r="A1" s="770" t="s">
        <v>1243</v>
      </c>
      <c r="B1" s="770"/>
      <c r="C1" s="770"/>
      <c r="D1" s="770"/>
      <c r="E1" s="770"/>
      <c r="F1" s="770"/>
      <c r="G1" s="770"/>
      <c r="H1" s="770"/>
      <c r="I1" s="770"/>
      <c r="J1" s="770"/>
      <c r="K1" s="770"/>
      <c r="L1" s="770"/>
      <c r="M1" s="770"/>
      <c r="N1" s="770"/>
      <c r="O1" s="770"/>
      <c r="P1" s="770"/>
      <c r="Q1" s="770"/>
      <c r="R1" s="770"/>
      <c r="S1" s="770"/>
      <c r="T1" s="770"/>
      <c r="U1" s="770"/>
      <c r="V1" s="770"/>
      <c r="W1" s="770"/>
      <c r="X1" s="770"/>
      <c r="Y1" s="770"/>
      <c r="Z1" s="770"/>
      <c r="AA1" s="770"/>
      <c r="AB1" s="770"/>
      <c r="AC1" s="770"/>
    </row>
    <row r="2" spans="1:29" ht="20.25" x14ac:dyDescent="0.3">
      <c r="A2" s="770" t="s">
        <v>1935</v>
      </c>
      <c r="B2" s="770"/>
      <c r="C2" s="770"/>
      <c r="D2" s="770"/>
      <c r="E2" s="770"/>
      <c r="F2" s="770"/>
      <c r="G2" s="770"/>
      <c r="H2" s="770"/>
      <c r="I2" s="770"/>
      <c r="J2" s="770"/>
      <c r="K2" s="770"/>
      <c r="L2" s="770"/>
      <c r="M2" s="770"/>
      <c r="N2" s="770"/>
      <c r="O2" s="770"/>
      <c r="P2" s="770"/>
      <c r="Q2" s="770"/>
      <c r="R2" s="770"/>
      <c r="S2" s="770"/>
      <c r="T2" s="770"/>
      <c r="U2" s="770"/>
      <c r="V2" s="770"/>
      <c r="W2" s="770"/>
      <c r="X2" s="770"/>
      <c r="Y2" s="770"/>
      <c r="Z2" s="770"/>
      <c r="AA2" s="770"/>
      <c r="AB2" s="770"/>
      <c r="AC2" s="770"/>
    </row>
    <row r="3" spans="1:29" ht="15.75" x14ac:dyDescent="0.25">
      <c r="A3" s="24"/>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row>
    <row r="4" spans="1:29" s="28" customFormat="1" ht="40.15" customHeight="1" x14ac:dyDescent="0.2">
      <c r="A4" s="26"/>
      <c r="B4" s="771" t="s">
        <v>1244</v>
      </c>
      <c r="C4" s="771"/>
      <c r="D4" s="771"/>
      <c r="E4" s="771"/>
      <c r="F4" s="771"/>
      <c r="G4" s="771"/>
      <c r="H4" s="771"/>
      <c r="I4" s="771"/>
      <c r="J4" s="771"/>
      <c r="K4" s="771"/>
      <c r="L4" s="771"/>
      <c r="M4" s="771"/>
      <c r="N4" s="771"/>
      <c r="O4" s="771"/>
      <c r="P4" s="27"/>
      <c r="Q4" s="27"/>
      <c r="R4" s="772" t="s">
        <v>1245</v>
      </c>
      <c r="S4" s="772"/>
      <c r="T4" s="772"/>
      <c r="U4" s="772"/>
      <c r="V4" s="772"/>
      <c r="W4" s="772"/>
      <c r="X4" s="772"/>
      <c r="Y4" s="772"/>
    </row>
    <row r="5" spans="1:29" ht="25.15" customHeight="1" x14ac:dyDescent="0.2">
      <c r="A5" s="29"/>
      <c r="B5" s="30" t="s">
        <v>1246</v>
      </c>
      <c r="C5" s="30" t="s">
        <v>1246</v>
      </c>
      <c r="D5" s="30" t="s">
        <v>1247</v>
      </c>
      <c r="E5" s="30" t="s">
        <v>1247</v>
      </c>
      <c r="F5" s="30" t="s">
        <v>1248</v>
      </c>
      <c r="G5" s="30" t="s">
        <v>1248</v>
      </c>
      <c r="H5" s="30" t="s">
        <v>1249</v>
      </c>
      <c r="I5" s="30" t="s">
        <v>1249</v>
      </c>
      <c r="J5" s="30" t="s">
        <v>1250</v>
      </c>
      <c r="K5" s="30" t="s">
        <v>1250</v>
      </c>
      <c r="L5" s="30" t="s">
        <v>1251</v>
      </c>
      <c r="M5" s="30" t="s">
        <v>1251</v>
      </c>
      <c r="N5" s="30" t="s">
        <v>170</v>
      </c>
      <c r="O5" s="30" t="s">
        <v>170</v>
      </c>
      <c r="P5" s="30" t="s">
        <v>1252</v>
      </c>
      <c r="Q5" s="30" t="s">
        <v>1252</v>
      </c>
      <c r="R5" s="30" t="s">
        <v>1253</v>
      </c>
      <c r="S5" s="30" t="s">
        <v>1253</v>
      </c>
      <c r="T5" s="30" t="s">
        <v>1254</v>
      </c>
      <c r="U5" s="30" t="s">
        <v>1254</v>
      </c>
      <c r="V5" s="30" t="s">
        <v>1255</v>
      </c>
      <c r="W5" s="30" t="s">
        <v>1255</v>
      </c>
      <c r="X5" s="30" t="s">
        <v>1256</v>
      </c>
      <c r="Y5" s="31" t="s">
        <v>1256</v>
      </c>
    </row>
    <row r="6" spans="1:29" ht="35.1" customHeight="1" x14ac:dyDescent="0.2">
      <c r="A6" s="32"/>
      <c r="B6" s="33" t="s">
        <v>1257</v>
      </c>
      <c r="C6" s="33" t="s">
        <v>1258</v>
      </c>
      <c r="D6" s="33" t="s">
        <v>1257</v>
      </c>
      <c r="E6" s="33" t="s">
        <v>1258</v>
      </c>
      <c r="F6" s="33" t="s">
        <v>1257</v>
      </c>
      <c r="G6" s="33" t="s">
        <v>1258</v>
      </c>
      <c r="H6" s="33" t="s">
        <v>1257</v>
      </c>
      <c r="I6" s="33" t="s">
        <v>1258</v>
      </c>
      <c r="J6" s="33" t="s">
        <v>1257</v>
      </c>
      <c r="K6" s="33" t="s">
        <v>1258</v>
      </c>
      <c r="L6" s="33" t="s">
        <v>1257</v>
      </c>
      <c r="M6" s="33" t="s">
        <v>1258</v>
      </c>
      <c r="N6" s="33" t="s">
        <v>1257</v>
      </c>
      <c r="O6" s="33" t="s">
        <v>1258</v>
      </c>
      <c r="P6" s="33" t="s">
        <v>1257</v>
      </c>
      <c r="Q6" s="33" t="s">
        <v>1258</v>
      </c>
      <c r="R6" s="33" t="s">
        <v>1257</v>
      </c>
      <c r="S6" s="33" t="s">
        <v>1258</v>
      </c>
      <c r="T6" s="33" t="s">
        <v>1257</v>
      </c>
      <c r="U6" s="33" t="s">
        <v>1258</v>
      </c>
      <c r="V6" s="33" t="s">
        <v>1257</v>
      </c>
      <c r="W6" s="33" t="s">
        <v>1258</v>
      </c>
      <c r="X6" s="33" t="s">
        <v>1257</v>
      </c>
      <c r="Y6" s="34" t="s">
        <v>1258</v>
      </c>
    </row>
    <row r="7" spans="1:29" ht="25.35" customHeight="1" x14ac:dyDescent="0.2">
      <c r="A7" s="35" t="s">
        <v>439</v>
      </c>
      <c r="B7" s="36">
        <f>INDEX('Client CTC'!$A$4:$U$128,MATCH("US"&amp;B$5,'Client CTC'!$A$4:$A$128,0)+MATCH($A7,'Client CTC'!$I$4:$I$128,0)-1,13)</f>
        <v>131</v>
      </c>
      <c r="C7" s="36">
        <f>INDEX('Client CTC'!$A$4:$U$128,MATCH("US"&amp;C$5,'Client CTC'!$A$4:$A$128,0)+MATCH($A7,'Client CTC'!$I$4:$I$128,0)-1,13)</f>
        <v>131</v>
      </c>
      <c r="D7" s="36">
        <f>INDEX('Client CTC'!$A$4:$U$128,MATCH("US"&amp;D$5,'Client CTC'!$A$4:$A$128,0)+MATCH($A7,'Client CTC'!$I$4:$I$128,0)-1,13)</f>
        <v>173</v>
      </c>
      <c r="E7" s="36">
        <f>INDEX('Client CTC'!$A$4:$U$128,MATCH("US"&amp;E$5,'Client CTC'!$A$4:$A$128,0)+MATCH($A7,'Client CTC'!$I$4:$I$128,0)-1,13)</f>
        <v>173</v>
      </c>
      <c r="F7" s="36">
        <f>INDEX('Client CTC'!$A$4:$U$128,MATCH("US"&amp;F$5,'Client CTC'!$A$4:$A$128,0)+MATCH($A7,'Client CTC'!$I$4:$I$128,0)-1,13)</f>
        <v>160</v>
      </c>
      <c r="G7" s="36">
        <f>INDEX('Client CTC'!$A$4:$U$128,MATCH("US"&amp;G$5,'Client CTC'!$A$4:$A$128,0)+MATCH($A7,'Client CTC'!$I$4:$I$128,0)-1,13)</f>
        <v>160</v>
      </c>
      <c r="H7" s="36">
        <f>INDEX('Client CTC'!$A$4:$U$128,MATCH("US"&amp;H$5,'Client CTC'!$A$4:$A$128,0)+MATCH($A7,'Client CTC'!$I$4:$I$128,0)-1,13)</f>
        <v>173</v>
      </c>
      <c r="I7" s="36">
        <f>INDEX('Client CTC'!$A$4:$U$128,MATCH("US"&amp;I$5,'Client CTC'!$A$4:$A$128,0)+MATCH($A7,'Client CTC'!$I$4:$I$128,0)-1,13)</f>
        <v>173</v>
      </c>
      <c r="J7" s="36">
        <f>INDEX('Client CTC'!$A$4:$U$128,MATCH("US"&amp;J$5,'Client CTC'!$A$4:$A$128,0)+MATCH($A7,'Client CTC'!$I$4:$I$128,0)-1,13)</f>
        <v>176</v>
      </c>
      <c r="K7" s="36">
        <f>INDEX('Client CTC'!$A$4:$U$128,MATCH("US"&amp;K$5,'Client CTC'!$A$4:$A$128,0)+MATCH($A7,'Client CTC'!$I$4:$I$128,0)-1,13)</f>
        <v>176</v>
      </c>
      <c r="L7" s="36">
        <f>INDEX('Client CTC'!$A$4:$U$128,MATCH("US"&amp;L$5,'Client CTC'!$A$4:$A$128,0)+MATCH($A7,'Client CTC'!$I$4:$I$128,0)-1,13)</f>
        <v>173</v>
      </c>
      <c r="M7" s="36">
        <f>INDEX('Client CTC'!$A$4:$U$128,MATCH("US"&amp;M$5,'Client CTC'!$A$4:$A$128,0)+MATCH($A7,'Client CTC'!$I$4:$I$128,0)-1,13)</f>
        <v>173</v>
      </c>
      <c r="N7" s="36">
        <f>INDEX('Client CTC'!$A$4:$U$128,MATCH("US"&amp;N$5,'Client CTC'!$A$4:$A$128,0)+MATCH($A7,'Client CTC'!$I$4:$I$128,0)-1,13)</f>
        <v>190</v>
      </c>
      <c r="O7" s="36">
        <f>INDEX('Client CTC'!$A$4:$U$128,MATCH("US"&amp;O$5,'Client CTC'!$A$4:$A$128,0)+MATCH($A7,'Client CTC'!$I$4:$I$128,0)-1,13)</f>
        <v>190</v>
      </c>
      <c r="P7" s="36">
        <f>INDEX('Client CTC'!$A$4:$U$128,MATCH("US"&amp;P$5,'Client CTC'!$A$4:$A$128,0)+MATCH($A7,'Client CTC'!$I$4:$I$128,0)-1,13)</f>
        <v>173</v>
      </c>
      <c r="Q7" s="36">
        <f>INDEX('Client CTC'!$A$4:$U$128,MATCH("US"&amp;Q$5,'Client CTC'!$A$4:$A$128,0)+MATCH($A7,'Client CTC'!$I$4:$I$128,0)-1,13)</f>
        <v>173</v>
      </c>
      <c r="R7" s="36">
        <f>INDEX('Client CTC'!$A$4:$U$128,MATCH("US"&amp;R$5,'Client CTC'!$A$4:$A$128,0)+MATCH($A7,'Client CTC'!$I$4:$I$128,0)-1,13)</f>
        <v>195</v>
      </c>
      <c r="S7" s="36">
        <f>INDEX('Client CTC'!$A$4:$U$128,MATCH("US"&amp;S$5,'Client CTC'!$A$4:$A$128,0)+MATCH($A7,'Client CTC'!$I$4:$I$128,0)-1,13)</f>
        <v>195</v>
      </c>
      <c r="T7" s="36">
        <f>INDEX('Client CTC'!$A$4:$U$128,MATCH("US"&amp;T$5,'Client CTC'!$A$4:$A$128,0)+MATCH($A7,'Client CTC'!$I$4:$I$128,0)-1,13)</f>
        <v>171</v>
      </c>
      <c r="U7" s="36">
        <f>INDEX('Client CTC'!$A$4:$U$128,MATCH("US"&amp;U$5,'Client CTC'!$A$4:$A$128,0)+MATCH($A7,'Client CTC'!$I$4:$I$128,0)-1,13)</f>
        <v>171</v>
      </c>
      <c r="V7" s="36">
        <f>INDEX('Client CTC'!$A$4:$U$128,MATCH("US"&amp;V$5,'Client CTC'!$A$4:$A$128,0)+MATCH($A7,'Client CTC'!$I$4:$I$128,0)-1,13)</f>
        <v>156</v>
      </c>
      <c r="W7" s="36">
        <f>INDEX('Client CTC'!$A$4:$U$128,MATCH("US"&amp;W$5,'Client CTC'!$A$4:$A$128,0)+MATCH($A7,'Client CTC'!$I$4:$I$128,0)-1,13)</f>
        <v>156</v>
      </c>
      <c r="X7" s="36">
        <f>INDEX('Client CTC'!$A$4:$U$128,MATCH("US"&amp;X$5,'Client CTC'!$A$4:$A$128,0)+MATCH($A7,'Client CTC'!$I$4:$I$128,0)-1,13)</f>
        <v>116</v>
      </c>
      <c r="Y7" s="36">
        <f>INDEX('Client CTC'!$A$4:$U$128,MATCH("US"&amp;Y$5,'Client CTC'!$A$4:$A$128,0)+MATCH($A7,'Client CTC'!$I$4:$I$128,0)-1,13)</f>
        <v>116</v>
      </c>
    </row>
    <row r="8" spans="1:29" ht="25.35" customHeight="1" x14ac:dyDescent="0.2">
      <c r="A8" s="35" t="s">
        <v>438</v>
      </c>
      <c r="B8" s="36">
        <f>INDEX('Client CTC'!$A$4:$U$128,MATCH("US"&amp;B$5,'Client CTC'!$A$4:$A$128,0)+MATCH($A8,'Client CTC'!$I$4:$I$128,0)-1,13)</f>
        <v>90</v>
      </c>
      <c r="C8" s="36">
        <f>INDEX('Client CTC'!$A$4:$U$128,MATCH("US"&amp;C$5,'Client CTC'!$A$4:$A$128,0)+MATCH($A8,'Client CTC'!$I$4:$I$128,0)-1,13)</f>
        <v>90</v>
      </c>
      <c r="D8" s="36">
        <f>INDEX('Client CTC'!$A$4:$U$128,MATCH("US"&amp;D$5,'Client CTC'!$A$4:$A$128,0)+MATCH($A8,'Client CTC'!$I$4:$I$128,0)-1,13)</f>
        <v>132</v>
      </c>
      <c r="E8" s="36">
        <f>INDEX('Client CTC'!$A$4:$U$128,MATCH("US"&amp;E$5,'Client CTC'!$A$4:$A$128,0)+MATCH($A8,'Client CTC'!$I$4:$I$128,0)-1,13)</f>
        <v>132</v>
      </c>
      <c r="F8" s="36">
        <f>INDEX('Client CTC'!$A$4:$U$128,MATCH("US"&amp;F$5,'Client CTC'!$A$4:$A$128,0)+MATCH($A8,'Client CTC'!$I$4:$I$128,0)-1,13)</f>
        <v>151</v>
      </c>
      <c r="G8" s="36">
        <f>INDEX('Client CTC'!$A$4:$U$128,MATCH("US"&amp;G$5,'Client CTC'!$A$4:$A$128,0)+MATCH($A8,'Client CTC'!$I$4:$I$128,0)-1,13)</f>
        <v>151</v>
      </c>
      <c r="H8" s="36">
        <f>INDEX('Client CTC'!$A$4:$U$128,MATCH("US"&amp;H$5,'Client CTC'!$A$4:$A$128,0)+MATCH($A8,'Client CTC'!$I$4:$I$128,0)-1,13)</f>
        <v>132</v>
      </c>
      <c r="I8" s="36">
        <f>INDEX('Client CTC'!$A$4:$U$128,MATCH("US"&amp;I$5,'Client CTC'!$A$4:$A$128,0)+MATCH($A8,'Client CTC'!$I$4:$I$128,0)-1,13)</f>
        <v>132</v>
      </c>
      <c r="J8" s="36">
        <f>INDEX('Client CTC'!$A$4:$U$128,MATCH("US"&amp;J$5,'Client CTC'!$A$4:$A$128,0)+MATCH($A8,'Client CTC'!$I$4:$I$128,0)-1,13)</f>
        <v>134</v>
      </c>
      <c r="K8" s="36">
        <f>INDEX('Client CTC'!$A$4:$U$128,MATCH("US"&amp;K$5,'Client CTC'!$A$4:$A$128,0)+MATCH($A8,'Client CTC'!$I$4:$I$128,0)-1,13)</f>
        <v>134</v>
      </c>
      <c r="L8" s="36">
        <f>INDEX('Client CTC'!$A$4:$U$128,MATCH("US"&amp;L$5,'Client CTC'!$A$4:$A$128,0)+MATCH($A8,'Client CTC'!$I$4:$I$128,0)-1,13)</f>
        <v>175</v>
      </c>
      <c r="M8" s="36">
        <f>INDEX('Client CTC'!$A$4:$U$128,MATCH("US"&amp;M$5,'Client CTC'!$A$4:$A$128,0)+MATCH($A8,'Client CTC'!$I$4:$I$128,0)-1,13)</f>
        <v>175</v>
      </c>
      <c r="N8" s="36">
        <f>INDEX('Client CTC'!$A$4:$U$128,MATCH("US"&amp;N$5,'Client CTC'!$A$4:$A$128,0)+MATCH($A8,'Client CTC'!$I$4:$I$128,0)-1,13)</f>
        <v>124</v>
      </c>
      <c r="O8" s="36">
        <f>INDEX('Client CTC'!$A$4:$U$128,MATCH("US"&amp;O$5,'Client CTC'!$A$4:$A$128,0)+MATCH($A8,'Client CTC'!$I$4:$I$128,0)-1,13)</f>
        <v>124</v>
      </c>
      <c r="P8" s="36">
        <f>INDEX('Client CTC'!$A$4:$U$128,MATCH("US"&amp;P$5,'Client CTC'!$A$4:$A$128,0)+MATCH($A8,'Client CTC'!$I$4:$I$128,0)-1,13)</f>
        <v>101</v>
      </c>
      <c r="Q8" s="36">
        <f>INDEX('Client CTC'!$A$4:$U$128,MATCH("US"&amp;Q$5,'Client CTC'!$A$4:$A$128,0)+MATCH($A8,'Client CTC'!$I$4:$I$128,0)-1,13)</f>
        <v>101</v>
      </c>
      <c r="R8" s="36">
        <f>INDEX('Client CTC'!$A$4:$U$128,MATCH("US"&amp;R$5,'Client CTC'!$A$4:$A$128,0)+MATCH($A8,'Client CTC'!$I$4:$I$128,0)-1,13)</f>
        <v>173</v>
      </c>
      <c r="S8" s="36">
        <f>INDEX('Client CTC'!$A$4:$U$128,MATCH("US"&amp;S$5,'Client CTC'!$A$4:$A$128,0)+MATCH($A8,'Client CTC'!$I$4:$I$128,0)-1,13)</f>
        <v>173</v>
      </c>
      <c r="T8" s="36">
        <f>INDEX('Client CTC'!$A$4:$U$128,MATCH("US"&amp;T$5,'Client CTC'!$A$4:$A$128,0)+MATCH($A8,'Client CTC'!$I$4:$I$128,0)-1,13)</f>
        <v>144</v>
      </c>
      <c r="U8" s="36">
        <f>INDEX('Client CTC'!$A$4:$U$128,MATCH("US"&amp;U$5,'Client CTC'!$A$4:$A$128,0)+MATCH($A8,'Client CTC'!$I$4:$I$128,0)-1,13)</f>
        <v>144</v>
      </c>
      <c r="V8" s="36">
        <f>INDEX('Client CTC'!$A$4:$U$128,MATCH("US"&amp;V$5,'Client CTC'!$A$4:$A$128,0)+MATCH($A8,'Client CTC'!$I$4:$I$128,0)-1,13)</f>
        <v>128</v>
      </c>
      <c r="W8" s="36">
        <f>INDEX('Client CTC'!$A$4:$U$128,MATCH("US"&amp;W$5,'Client CTC'!$A$4:$A$128,0)+MATCH($A8,'Client CTC'!$I$4:$I$128,0)-1,13)</f>
        <v>128</v>
      </c>
      <c r="X8" s="36">
        <f>INDEX('Client CTC'!$A$4:$U$128,MATCH("US"&amp;X$5,'Client CTC'!$A$4:$A$128,0)+MATCH($A8,'Client CTC'!$I$4:$I$128,0)-1,13)</f>
        <v>101</v>
      </c>
      <c r="Y8" s="36">
        <f>INDEX('Client CTC'!$A$4:$U$128,MATCH("US"&amp;Y$5,'Client CTC'!$A$4:$A$128,0)+MATCH($A8,'Client CTC'!$I$4:$I$128,0)-1,13)</f>
        <v>101</v>
      </c>
    </row>
    <row r="9" spans="1:29" ht="25.35" customHeight="1" x14ac:dyDescent="0.2">
      <c r="A9" s="35" t="s">
        <v>440</v>
      </c>
      <c r="B9" s="36">
        <f>INDEX('Client CTC'!$A$4:$U$128,MATCH("US"&amp;B$5,'Client CTC'!$A$4:$A$128,0)+MATCH($A9,'Client CTC'!$I$4:$I$128,0)-1,13)</f>
        <v>107</v>
      </c>
      <c r="C9" s="36">
        <f>INDEX('Client CTC'!$A$4:$U$128,MATCH("US"&amp;C$5,'Client CTC'!$A$4:$A$128,0)+MATCH($A9,'Client CTC'!$I$4:$I$128,0)-1,13)</f>
        <v>107</v>
      </c>
      <c r="D9" s="36">
        <f>INDEX('Client CTC'!$A$4:$U$128,MATCH("US"&amp;D$5,'Client CTC'!$A$4:$A$128,0)+MATCH($A9,'Client CTC'!$I$4:$I$128,0)-1,13)</f>
        <v>129</v>
      </c>
      <c r="E9" s="36">
        <f>INDEX('Client CTC'!$A$4:$U$128,MATCH("US"&amp;E$5,'Client CTC'!$A$4:$A$128,0)+MATCH($A9,'Client CTC'!$I$4:$I$128,0)-1,13)</f>
        <v>129</v>
      </c>
      <c r="F9" s="36">
        <f>INDEX('Client CTC'!$A$4:$U$128,MATCH("US"&amp;F$5,'Client CTC'!$A$4:$A$128,0)+MATCH($A9,'Client CTC'!$I$4:$I$128,0)-1,13)</f>
        <v>119</v>
      </c>
      <c r="G9" s="36">
        <f>INDEX('Client CTC'!$A$4:$U$128,MATCH("US"&amp;G$5,'Client CTC'!$A$4:$A$128,0)+MATCH($A9,'Client CTC'!$I$4:$I$128,0)-1,13)</f>
        <v>119</v>
      </c>
      <c r="H9" s="36">
        <f>INDEX('Client CTC'!$A$4:$U$128,MATCH("US"&amp;H$5,'Client CTC'!$A$4:$A$128,0)+MATCH($A9,'Client CTC'!$I$4:$I$128,0)-1,13)</f>
        <v>122</v>
      </c>
      <c r="I9" s="36">
        <f>INDEX('Client CTC'!$A$4:$U$128,MATCH("US"&amp;I$5,'Client CTC'!$A$4:$A$128,0)+MATCH($A9,'Client CTC'!$I$4:$I$128,0)-1,13)</f>
        <v>122</v>
      </c>
      <c r="J9" s="36">
        <f>INDEX('Client CTC'!$A$4:$U$128,MATCH("US"&amp;J$5,'Client CTC'!$A$4:$A$128,0)+MATCH($A9,'Client CTC'!$I$4:$I$128,0)-1,13)</f>
        <v>118</v>
      </c>
      <c r="K9" s="36">
        <f>INDEX('Client CTC'!$A$4:$U$128,MATCH("US"&amp;K$5,'Client CTC'!$A$4:$A$128,0)+MATCH($A9,'Client CTC'!$I$4:$I$128,0)-1,13)</f>
        <v>118</v>
      </c>
      <c r="L9" s="36">
        <f>INDEX('Client CTC'!$A$4:$U$128,MATCH("US"&amp;L$5,'Client CTC'!$A$4:$A$128,0)+MATCH($A9,'Client CTC'!$I$4:$I$128,0)-1,13)</f>
        <v>125</v>
      </c>
      <c r="M9" s="36">
        <f>INDEX('Client CTC'!$A$4:$U$128,MATCH("US"&amp;M$5,'Client CTC'!$A$4:$A$128,0)+MATCH($A9,'Client CTC'!$I$4:$I$128,0)-1,13)</f>
        <v>125</v>
      </c>
      <c r="N9" s="36">
        <f>INDEX('Client CTC'!$A$4:$U$128,MATCH("US"&amp;N$5,'Client CTC'!$A$4:$A$128,0)+MATCH($A9,'Client CTC'!$I$4:$I$128,0)-1,13)</f>
        <v>138</v>
      </c>
      <c r="O9" s="36">
        <f>INDEX('Client CTC'!$A$4:$U$128,MATCH("US"&amp;O$5,'Client CTC'!$A$4:$A$128,0)+MATCH($A9,'Client CTC'!$I$4:$I$128,0)-1,13)</f>
        <v>138</v>
      </c>
      <c r="P9" s="36">
        <f>INDEX('Client CTC'!$A$4:$U$128,MATCH("US"&amp;P$5,'Client CTC'!$A$4:$A$128,0)+MATCH($A9,'Client CTC'!$I$4:$I$128,0)-1,13)</f>
        <v>116</v>
      </c>
      <c r="Q9" s="36">
        <f>INDEX('Client CTC'!$A$4:$U$128,MATCH("US"&amp;Q$5,'Client CTC'!$A$4:$A$128,0)+MATCH($A9,'Client CTC'!$I$4:$I$128,0)-1,13)</f>
        <v>116</v>
      </c>
      <c r="R9" s="36">
        <f>INDEX('Client CTC'!$A$4:$U$128,MATCH("US"&amp;R$5,'Client CTC'!$A$4:$A$128,0)+MATCH($A9,'Client CTC'!$I$4:$I$128,0)-1,13)</f>
        <v>179</v>
      </c>
      <c r="S9" s="36">
        <f>INDEX('Client CTC'!$A$4:$U$128,MATCH("US"&amp;S$5,'Client CTC'!$A$4:$A$128,0)+MATCH($A9,'Client CTC'!$I$4:$I$128,0)-1,13)</f>
        <v>179</v>
      </c>
      <c r="T9" s="36">
        <f>INDEX('Client CTC'!$A$4:$U$128,MATCH("US"&amp;T$5,'Client CTC'!$A$4:$A$128,0)+MATCH($A9,'Client CTC'!$I$4:$I$128,0)-1,13)</f>
        <v>94</v>
      </c>
      <c r="U9" s="36">
        <f>INDEX('Client CTC'!$A$4:$U$128,MATCH("US"&amp;U$5,'Client CTC'!$A$4:$A$128,0)+MATCH($A9,'Client CTC'!$I$4:$I$128,0)-1,13)</f>
        <v>94</v>
      </c>
      <c r="V9" s="36">
        <f>INDEX('Client CTC'!$A$4:$U$128,MATCH("US"&amp;V$5,'Client CTC'!$A$4:$A$128,0)+MATCH($A9,'Client CTC'!$I$4:$I$128,0)-1,13)</f>
        <v>88</v>
      </c>
      <c r="W9" s="36">
        <f>INDEX('Client CTC'!$A$4:$U$128,MATCH("US"&amp;W$5,'Client CTC'!$A$4:$A$128,0)+MATCH($A9,'Client CTC'!$I$4:$I$128,0)-1,13)</f>
        <v>88</v>
      </c>
      <c r="X9" s="36">
        <f>INDEX('Client CTC'!$A$4:$U$128,MATCH("US"&amp;X$5,'Client CTC'!$A$4:$A$128,0)+MATCH($A9,'Client CTC'!$I$4:$I$128,0)-1,13)</f>
        <v>73</v>
      </c>
      <c r="Y9" s="36">
        <f>INDEX('Client CTC'!$A$4:$U$128,MATCH("US"&amp;Y$5,'Client CTC'!$A$4:$A$128,0)+MATCH($A9,'Client CTC'!$I$4:$I$128,0)-1,13)</f>
        <v>73</v>
      </c>
    </row>
    <row r="10" spans="1:29" ht="25.35" customHeight="1" x14ac:dyDescent="0.2">
      <c r="A10" s="35" t="s">
        <v>437</v>
      </c>
      <c r="B10" s="36">
        <f>INDEX('Client CTC'!$A$4:$U$128,MATCH("US"&amp;B$5,'Client CTC'!$A$4:$A$128,0)+MATCH($A10,'Client CTC'!$I$4:$I$128,0)-1,13)</f>
        <v>74</v>
      </c>
      <c r="C10" s="36">
        <f>INDEX('Client CTC'!$A$4:$U$128,MATCH("US"&amp;C$5,'Client CTC'!$A$4:$A$128,0)+MATCH($A10,'Client CTC'!$I$4:$I$128,0)-1,13)</f>
        <v>74</v>
      </c>
      <c r="D10" s="36">
        <f>INDEX('Client CTC'!$A$4:$U$128,MATCH("US"&amp;D$5,'Client CTC'!$A$4:$A$128,0)+MATCH($A10,'Client CTC'!$I$4:$I$128,0)-1,13)</f>
        <v>145</v>
      </c>
      <c r="E10" s="36">
        <f>INDEX('Client CTC'!$A$4:$U$128,MATCH("US"&amp;E$5,'Client CTC'!$A$4:$A$128,0)+MATCH($A10,'Client CTC'!$I$4:$I$128,0)-1,13)</f>
        <v>145</v>
      </c>
      <c r="F10" s="36">
        <f>INDEX('Client CTC'!$A$4:$U$128,MATCH("US"&amp;F$5,'Client CTC'!$A$4:$A$128,0)+MATCH($A10,'Client CTC'!$I$4:$I$128,0)-1,13)</f>
        <v>124</v>
      </c>
      <c r="G10" s="36">
        <f>INDEX('Client CTC'!$A$4:$U$128,MATCH("US"&amp;G$5,'Client CTC'!$A$4:$A$128,0)+MATCH($A10,'Client CTC'!$I$4:$I$128,0)-1,13)</f>
        <v>124</v>
      </c>
      <c r="H10" s="36">
        <f>INDEX('Client CTC'!$A$4:$U$128,MATCH("US"&amp;H$5,'Client CTC'!$A$4:$A$128,0)+MATCH($A10,'Client CTC'!$I$4:$I$128,0)-1,13)</f>
        <v>116</v>
      </c>
      <c r="I10" s="36">
        <f>INDEX('Client CTC'!$A$4:$U$128,MATCH("US"&amp;I$5,'Client CTC'!$A$4:$A$128,0)+MATCH($A10,'Client CTC'!$I$4:$I$128,0)-1,13)</f>
        <v>116</v>
      </c>
      <c r="J10" s="36">
        <f>INDEX('Client CTC'!$A$4:$U$128,MATCH("US"&amp;J$5,'Client CTC'!$A$4:$A$128,0)+MATCH($A10,'Client CTC'!$I$4:$I$128,0)-1,13)</f>
        <v>141</v>
      </c>
      <c r="K10" s="36">
        <f>INDEX('Client CTC'!$A$4:$U$128,MATCH("US"&amp;K$5,'Client CTC'!$A$4:$A$128,0)+MATCH($A10,'Client CTC'!$I$4:$I$128,0)-1,13)</f>
        <v>141</v>
      </c>
      <c r="L10" s="36">
        <f>INDEX('Client CTC'!$A$4:$U$128,MATCH("US"&amp;L$5,'Client CTC'!$A$4:$A$128,0)+MATCH($A10,'Client CTC'!$I$4:$I$128,0)-1,13)</f>
        <v>116</v>
      </c>
      <c r="M10" s="36">
        <f>INDEX('Client CTC'!$A$4:$U$128,MATCH("US"&amp;M$5,'Client CTC'!$A$4:$A$128,0)+MATCH($A10,'Client CTC'!$I$4:$I$128,0)-1,13)</f>
        <v>116</v>
      </c>
      <c r="N10" s="36">
        <f>INDEX('Client CTC'!$A$4:$U$128,MATCH("US"&amp;N$5,'Client CTC'!$A$4:$A$128,0)+MATCH($A10,'Client CTC'!$I$4:$I$128,0)-1,13)</f>
        <v>110</v>
      </c>
      <c r="O10" s="36">
        <f>INDEX('Client CTC'!$A$4:$U$128,MATCH("US"&amp;O$5,'Client CTC'!$A$4:$A$128,0)+MATCH($A10,'Client CTC'!$I$4:$I$128,0)-1,13)</f>
        <v>110</v>
      </c>
      <c r="P10" s="36">
        <f>INDEX('Client CTC'!$A$4:$U$128,MATCH("US"&amp;P$5,'Client CTC'!$A$4:$A$128,0)+MATCH($A10,'Client CTC'!$I$4:$I$128,0)-1,13)</f>
        <v>104</v>
      </c>
      <c r="Q10" s="36">
        <f>INDEX('Client CTC'!$A$4:$U$128,MATCH("US"&amp;Q$5,'Client CTC'!$A$4:$A$128,0)+MATCH($A10,'Client CTC'!$I$4:$I$128,0)-1,13)</f>
        <v>104</v>
      </c>
      <c r="R10" s="36">
        <f>INDEX('Client CTC'!$A$4:$U$128,MATCH("US"&amp;R$5,'Client CTC'!$A$4:$A$128,0)+MATCH($A10,'Client CTC'!$I$4:$I$128,0)-1,13)</f>
        <v>137</v>
      </c>
      <c r="S10" s="36">
        <f>INDEX('Client CTC'!$A$4:$U$128,MATCH("US"&amp;S$5,'Client CTC'!$A$4:$A$128,0)+MATCH($A10,'Client CTC'!$I$4:$I$128,0)-1,13)</f>
        <v>137</v>
      </c>
      <c r="T10" s="36">
        <f>INDEX('Client CTC'!$A$4:$U$128,MATCH("US"&amp;T$5,'Client CTC'!$A$4:$A$128,0)+MATCH($A10,'Client CTC'!$I$4:$I$128,0)-1,13)</f>
        <v>129</v>
      </c>
      <c r="U10" s="36">
        <f>INDEX('Client CTC'!$A$4:$U$128,MATCH("US"&amp;U$5,'Client CTC'!$A$4:$A$128,0)+MATCH($A10,'Client CTC'!$I$4:$I$128,0)-1,13)</f>
        <v>129</v>
      </c>
      <c r="V10" s="36">
        <f>INDEX('Client CTC'!$A$4:$U$128,MATCH("US"&amp;V$5,'Client CTC'!$A$4:$A$128,0)+MATCH($A10,'Client CTC'!$I$4:$I$128,0)-1,13)</f>
        <v>119</v>
      </c>
      <c r="W10" s="36">
        <f>INDEX('Client CTC'!$A$4:$U$128,MATCH("US"&amp;W$5,'Client CTC'!$A$4:$A$128,0)+MATCH($A10,'Client CTC'!$I$4:$I$128,0)-1,13)</f>
        <v>119</v>
      </c>
      <c r="X10" s="36">
        <f>INDEX('Client CTC'!$A$4:$U$128,MATCH("US"&amp;X$5,'Client CTC'!$A$4:$A$128,0)+MATCH($A10,'Client CTC'!$I$4:$I$128,0)-1,13)</f>
        <v>88</v>
      </c>
      <c r="Y10" s="36">
        <f>INDEX('Client CTC'!$A$4:$U$128,MATCH("US"&amp;Y$5,'Client CTC'!$A$4:$A$128,0)+MATCH($A10,'Client CTC'!$I$4:$I$128,0)-1,13)</f>
        <v>88</v>
      </c>
    </row>
    <row r="11" spans="1:29" ht="25.35" customHeight="1" x14ac:dyDescent="0.2">
      <c r="A11" s="35" t="s">
        <v>436</v>
      </c>
      <c r="B11" s="36">
        <f>INDEX('Client CTC'!$A$4:$U$128,MATCH("US"&amp;B$5,'Client CTC'!$A$4:$A$128,0)+MATCH($A11,'Client CTC'!$I$4:$I$128,0)-1,13)</f>
        <v>76</v>
      </c>
      <c r="C11" s="36">
        <f>INDEX('Client CTC'!$A$4:$U$128,MATCH("US"&amp;C$5,'Client CTC'!$A$4:$A$128,0)+MATCH($A11,'Client CTC'!$I$4:$I$128,0)-1,13)</f>
        <v>76</v>
      </c>
      <c r="D11" s="36">
        <f>INDEX('Client CTC'!$A$4:$U$128,MATCH("US"&amp;D$5,'Client CTC'!$A$4:$A$128,0)+MATCH($A11,'Client CTC'!$I$4:$I$128,0)-1,13)</f>
        <v>145</v>
      </c>
      <c r="E11" s="36">
        <f>INDEX('Client CTC'!$A$4:$U$128,MATCH("US"&amp;E$5,'Client CTC'!$A$4:$A$128,0)+MATCH($A11,'Client CTC'!$I$4:$I$128,0)-1,13)</f>
        <v>145</v>
      </c>
      <c r="F11" s="36">
        <f>INDEX('Client CTC'!$A$4:$U$128,MATCH("US"&amp;F$5,'Client CTC'!$A$4:$A$128,0)+MATCH($A11,'Client CTC'!$I$4:$I$128,0)-1,13)</f>
        <v>124</v>
      </c>
      <c r="G11" s="36">
        <f>INDEX('Client CTC'!$A$4:$U$128,MATCH("US"&amp;G$5,'Client CTC'!$A$4:$A$128,0)+MATCH($A11,'Client CTC'!$I$4:$I$128,0)-1,13)</f>
        <v>124</v>
      </c>
      <c r="H11" s="36">
        <f>INDEX('Client CTC'!$A$4:$U$128,MATCH("US"&amp;H$5,'Client CTC'!$A$4:$A$128,0)+MATCH($A11,'Client CTC'!$I$4:$I$128,0)-1,13)</f>
        <v>116</v>
      </c>
      <c r="I11" s="36">
        <f>INDEX('Client CTC'!$A$4:$U$128,MATCH("US"&amp;I$5,'Client CTC'!$A$4:$A$128,0)+MATCH($A11,'Client CTC'!$I$4:$I$128,0)-1,13)</f>
        <v>116</v>
      </c>
      <c r="J11" s="36">
        <f>INDEX('Client CTC'!$A$4:$U$128,MATCH("US"&amp;J$5,'Client CTC'!$A$4:$A$128,0)+MATCH($A11,'Client CTC'!$I$4:$I$128,0)-1,13)</f>
        <v>141</v>
      </c>
      <c r="K11" s="36">
        <f>INDEX('Client CTC'!$A$4:$U$128,MATCH("US"&amp;K$5,'Client CTC'!$A$4:$A$128,0)+MATCH($A11,'Client CTC'!$I$4:$I$128,0)-1,13)</f>
        <v>141</v>
      </c>
      <c r="L11" s="36">
        <f>INDEX('Client CTC'!$A$4:$U$128,MATCH("US"&amp;L$5,'Client CTC'!$A$4:$A$128,0)+MATCH($A11,'Client CTC'!$I$4:$I$128,0)-1,13)</f>
        <v>140</v>
      </c>
      <c r="M11" s="36">
        <f>INDEX('Client CTC'!$A$4:$U$128,MATCH("US"&amp;M$5,'Client CTC'!$A$4:$A$128,0)+MATCH($A11,'Client CTC'!$I$4:$I$128,0)-1,13)</f>
        <v>140</v>
      </c>
      <c r="N11" s="36">
        <f>INDEX('Client CTC'!$A$4:$U$128,MATCH("US"&amp;N$5,'Client CTC'!$A$4:$A$128,0)+MATCH($A11,'Client CTC'!$I$4:$I$128,0)-1,13)</f>
        <v>110</v>
      </c>
      <c r="O11" s="36">
        <f>INDEX('Client CTC'!$A$4:$U$128,MATCH("US"&amp;O$5,'Client CTC'!$A$4:$A$128,0)+MATCH($A11,'Client CTC'!$I$4:$I$128,0)-1,13)</f>
        <v>110</v>
      </c>
      <c r="P11" s="36">
        <f>INDEX('Client CTC'!$A$4:$U$128,MATCH("US"&amp;P$5,'Client CTC'!$A$4:$A$128,0)+MATCH($A11,'Client CTC'!$I$4:$I$128,0)-1,13)</f>
        <v>100</v>
      </c>
      <c r="Q11" s="36">
        <f>INDEX('Client CTC'!$A$4:$U$128,MATCH("US"&amp;Q$5,'Client CTC'!$A$4:$A$128,0)+MATCH($A11,'Client CTC'!$I$4:$I$128,0)-1,13)</f>
        <v>100</v>
      </c>
      <c r="R11" s="36">
        <f>INDEX('Client CTC'!$A$4:$U$128,MATCH("US"&amp;R$5,'Client CTC'!$A$4:$A$128,0)+MATCH($A11,'Client CTC'!$I$4:$I$128,0)-1,13)</f>
        <v>137</v>
      </c>
      <c r="S11" s="36">
        <f>INDEX('Client CTC'!$A$4:$U$128,MATCH("US"&amp;S$5,'Client CTC'!$A$4:$A$128,0)+MATCH($A11,'Client CTC'!$I$4:$I$128,0)-1,13)</f>
        <v>137</v>
      </c>
      <c r="T11" s="36">
        <f>INDEX('Client CTC'!$A$4:$U$128,MATCH("US"&amp;T$5,'Client CTC'!$A$4:$A$128,0)+MATCH($A11,'Client CTC'!$I$4:$I$128,0)-1,13)</f>
        <v>129</v>
      </c>
      <c r="U11" s="36">
        <f>INDEX('Client CTC'!$A$4:$U$128,MATCH("US"&amp;U$5,'Client CTC'!$A$4:$A$128,0)+MATCH($A11,'Client CTC'!$I$4:$I$128,0)-1,13)</f>
        <v>129</v>
      </c>
      <c r="V11" s="36">
        <f>INDEX('Client CTC'!$A$4:$U$128,MATCH("US"&amp;V$5,'Client CTC'!$A$4:$A$128,0)+MATCH($A11,'Client CTC'!$I$4:$I$128,0)-1,13)</f>
        <v>119</v>
      </c>
      <c r="W11" s="36">
        <f>INDEX('Client CTC'!$A$4:$U$128,MATCH("US"&amp;W$5,'Client CTC'!$A$4:$A$128,0)+MATCH($A11,'Client CTC'!$I$4:$I$128,0)-1,13)</f>
        <v>119</v>
      </c>
      <c r="X11" s="36">
        <f>INDEX('Client CTC'!$A$4:$U$128,MATCH("US"&amp;X$5,'Client CTC'!$A$4:$A$128,0)+MATCH($A11,'Client CTC'!$I$4:$I$128,0)-1,13)</f>
        <v>88</v>
      </c>
      <c r="Y11" s="36">
        <f>INDEX('Client CTC'!$A$4:$U$128,MATCH("US"&amp;Y$5,'Client CTC'!$A$4:$A$128,0)+MATCH($A11,'Client CTC'!$I$4:$I$128,0)-1,13)</f>
        <v>88</v>
      </c>
    </row>
    <row r="13" spans="1:29" s="38" customFormat="1" ht="40.15" customHeight="1" x14ac:dyDescent="0.2">
      <c r="A13" s="37"/>
      <c r="B13" s="772" t="s">
        <v>1259</v>
      </c>
      <c r="C13" s="772"/>
      <c r="D13" s="772"/>
      <c r="E13" s="772"/>
      <c r="F13" s="772"/>
      <c r="G13" s="772"/>
      <c r="H13" s="772"/>
      <c r="I13" s="772"/>
      <c r="J13" s="772"/>
      <c r="K13" s="772"/>
      <c r="L13" s="772" t="s">
        <v>1260</v>
      </c>
      <c r="M13" s="772"/>
      <c r="N13" s="772"/>
      <c r="O13" s="772"/>
      <c r="P13" s="772"/>
      <c r="Q13" s="772"/>
      <c r="R13" s="772"/>
      <c r="S13" s="772"/>
      <c r="T13" s="772"/>
      <c r="U13" s="772"/>
      <c r="V13" s="772"/>
      <c r="W13" s="772"/>
      <c r="X13" s="772"/>
      <c r="Y13" s="772"/>
      <c r="Z13" s="772"/>
      <c r="AA13" s="772"/>
      <c r="AB13" s="772"/>
      <c r="AC13" s="772"/>
    </row>
    <row r="14" spans="1:29" ht="25.15" customHeight="1" x14ac:dyDescent="0.2">
      <c r="A14" s="39"/>
      <c r="B14" s="30" t="s">
        <v>1261</v>
      </c>
      <c r="C14" s="30" t="s">
        <v>1261</v>
      </c>
      <c r="D14" s="30" t="s">
        <v>1262</v>
      </c>
      <c r="E14" s="30" t="s">
        <v>1262</v>
      </c>
      <c r="F14" s="30" t="s">
        <v>1263</v>
      </c>
      <c r="G14" s="30" t="s">
        <v>1263</v>
      </c>
      <c r="H14" s="30" t="s">
        <v>1264</v>
      </c>
      <c r="I14" s="30" t="s">
        <v>1264</v>
      </c>
      <c r="J14" s="30" t="s">
        <v>1265</v>
      </c>
      <c r="K14" s="30" t="s">
        <v>1265</v>
      </c>
      <c r="L14" s="30" t="s">
        <v>1266</v>
      </c>
      <c r="M14" s="30" t="s">
        <v>1266</v>
      </c>
      <c r="N14" s="30" t="s">
        <v>1267</v>
      </c>
      <c r="O14" s="30" t="s">
        <v>1267</v>
      </c>
      <c r="P14" s="30" t="s">
        <v>1268</v>
      </c>
      <c r="Q14" s="30" t="s">
        <v>1268</v>
      </c>
      <c r="R14" s="30" t="s">
        <v>1269</v>
      </c>
      <c r="S14" s="30" t="s">
        <v>1269</v>
      </c>
      <c r="T14" s="30" t="s">
        <v>1270</v>
      </c>
      <c r="U14" s="30" t="s">
        <v>1270</v>
      </c>
      <c r="V14" s="30" t="s">
        <v>1271</v>
      </c>
      <c r="W14" s="30" t="s">
        <v>1271</v>
      </c>
      <c r="X14" s="30" t="s">
        <v>1272</v>
      </c>
      <c r="Y14" s="30" t="s">
        <v>1272</v>
      </c>
      <c r="Z14" s="30" t="s">
        <v>1273</v>
      </c>
      <c r="AA14" s="31" t="s">
        <v>1273</v>
      </c>
    </row>
    <row r="15" spans="1:29" ht="35.1" customHeight="1" x14ac:dyDescent="0.2">
      <c r="A15" s="40"/>
      <c r="B15" s="41" t="s">
        <v>1257</v>
      </c>
      <c r="C15" s="41" t="s">
        <v>1258</v>
      </c>
      <c r="D15" s="41" t="s">
        <v>1257</v>
      </c>
      <c r="E15" s="41" t="s">
        <v>1258</v>
      </c>
      <c r="F15" s="41" t="s">
        <v>1257</v>
      </c>
      <c r="G15" s="41" t="s">
        <v>1258</v>
      </c>
      <c r="H15" s="41" t="s">
        <v>1257</v>
      </c>
      <c r="I15" s="41" t="s">
        <v>1258</v>
      </c>
      <c r="J15" s="41" t="s">
        <v>1257</v>
      </c>
      <c r="K15" s="41" t="s">
        <v>1258</v>
      </c>
      <c r="L15" s="41" t="s">
        <v>1257</v>
      </c>
      <c r="M15" s="41" t="s">
        <v>1258</v>
      </c>
      <c r="N15" s="41" t="s">
        <v>1257</v>
      </c>
      <c r="O15" s="41" t="s">
        <v>1258</v>
      </c>
      <c r="P15" s="41" t="s">
        <v>1257</v>
      </c>
      <c r="Q15" s="41" t="s">
        <v>1258</v>
      </c>
      <c r="R15" s="41" t="s">
        <v>1257</v>
      </c>
      <c r="S15" s="41" t="s">
        <v>1258</v>
      </c>
      <c r="T15" s="41" t="s">
        <v>1257</v>
      </c>
      <c r="U15" s="41" t="s">
        <v>1258</v>
      </c>
      <c r="V15" s="41" t="s">
        <v>1257</v>
      </c>
      <c r="W15" s="41" t="s">
        <v>1258</v>
      </c>
      <c r="X15" s="41" t="s">
        <v>1257</v>
      </c>
      <c r="Y15" s="41" t="s">
        <v>1258</v>
      </c>
      <c r="Z15" s="41" t="s">
        <v>1257</v>
      </c>
      <c r="AA15" s="42" t="s">
        <v>1258</v>
      </c>
    </row>
    <row r="16" spans="1:29" ht="25.35" customHeight="1" x14ac:dyDescent="0.2">
      <c r="A16" s="35" t="s">
        <v>439</v>
      </c>
      <c r="B16" s="36">
        <f>INDEX('Client CTC'!$A$4:$U$128,MATCH("US"&amp;B$14,'Client CTC'!$A$4:$A$128,0)+MATCH($A16,'Client CTC'!$I$4:$I$128,0)-1,13)</f>
        <v>155</v>
      </c>
      <c r="C16" s="36">
        <f>INDEX('Client CTC'!$A$4:$U$128,MATCH("US"&amp;C$14,'Client CTC'!$A$4:$A$128,0)+MATCH($A16,'Client CTC'!$I$4:$I$128,0)-1,13)</f>
        <v>155</v>
      </c>
      <c r="D16" s="36">
        <f>INDEX('Client CTC'!$A$4:$U$128,MATCH("US"&amp;D$14,'Client CTC'!$A$4:$A$128,0)+MATCH($A16,'Client CTC'!$I$4:$I$128,0)-1,13)</f>
        <v>155</v>
      </c>
      <c r="E16" s="36">
        <f>INDEX('Client CTC'!$A$4:$U$128,MATCH("US"&amp;E$14,'Client CTC'!$A$4:$A$128,0)+MATCH($A16,'Client CTC'!$I$4:$I$128,0)-1,13)</f>
        <v>155</v>
      </c>
      <c r="F16" s="36">
        <f>INDEX('Client CTC'!$A$4:$U$128,MATCH("US"&amp;F$14,'Client CTC'!$A$4:$A$128,0)+MATCH($A16,'Client CTC'!$I$4:$I$128,0)-1,13)</f>
        <v>204</v>
      </c>
      <c r="G16" s="36">
        <f>INDEX('Client CTC'!$A$4:$U$128,MATCH("US"&amp;G$14,'Client CTC'!$A$4:$A$128,0)+MATCH($A16,'Client CTC'!$I$4:$I$128,0)-1,13)</f>
        <v>204</v>
      </c>
      <c r="H16" s="36">
        <f>INDEX('Client CTC'!$A$4:$U$128,MATCH("US"&amp;H$14,'Client CTC'!$A$4:$A$128,0)+MATCH($A16,'Client CTC'!$I$4:$I$128,0)-1,13)</f>
        <v>129</v>
      </c>
      <c r="I16" s="36">
        <f>INDEX('Client CTC'!$A$4:$U$128,MATCH("US"&amp;I$14,'Client CTC'!$A$4:$A$128,0)+MATCH($A16,'Client CTC'!$I$4:$I$128,0)-1,13)</f>
        <v>129</v>
      </c>
      <c r="J16" s="36">
        <f>INDEX('Client CTC'!$A$4:$U$128,MATCH("US"&amp;J$14,'Client CTC'!$A$4:$A$128,0)+MATCH($A16,'Client CTC'!$I$4:$I$128,0)-1,13)</f>
        <v>163</v>
      </c>
      <c r="K16" s="36">
        <f>INDEX('Client CTC'!$A$4:$U$128,MATCH("US"&amp;K$14,'Client CTC'!$A$4:$A$128,0)+MATCH($A16,'Client CTC'!$I$4:$I$128,0)-1,13)</f>
        <v>163</v>
      </c>
      <c r="L16" s="36">
        <f>INDEX('Client CTC'!$A$4:$U$128,MATCH("US"&amp;L$14,'Client CTC'!$A$4:$A$128,0)+MATCH($A16,'Client CTC'!$I$4:$I$128,0)-1,13)</f>
        <v>141</v>
      </c>
      <c r="M16" s="36">
        <f>INDEX('Client CTC'!$A$4:$U$128,MATCH("US"&amp;M$14,'Client CTC'!$A$4:$A$128,0)+MATCH($A16,'Client CTC'!$I$4:$I$128,0)-1,13)</f>
        <v>141</v>
      </c>
      <c r="N16" s="36">
        <f>INDEX('Client CTC'!$A$4:$U$128,MATCH("US"&amp;N$14,'Client CTC'!$A$4:$A$128,0)+MATCH($A16,'Client CTC'!$I$4:$I$128,0)-1,13)</f>
        <v>148</v>
      </c>
      <c r="O16" s="36">
        <f>INDEX('Client CTC'!$A$4:$U$128,MATCH("US"&amp;O$14,'Client CTC'!$A$4:$A$128,0)+MATCH($A16,'Client CTC'!$I$4:$I$128,0)-1,13)</f>
        <v>148</v>
      </c>
      <c r="P16" s="36">
        <f>INDEX('Client CTC'!$A$4:$U$128,MATCH("US"&amp;P$14,'Client CTC'!$A$4:$A$128,0)+MATCH($A16,'Client CTC'!$I$4:$I$128,0)-1,13)</f>
        <v>158</v>
      </c>
      <c r="Q16" s="36">
        <f>INDEX('Client CTC'!$A$4:$U$128,MATCH("US"&amp;Q$14,'Client CTC'!$A$4:$A$128,0)+MATCH($A16,'Client CTC'!$I$4:$I$128,0)-1,13)</f>
        <v>158</v>
      </c>
      <c r="R16" s="36">
        <f>INDEX('Client CTC'!$A$4:$U$128,MATCH("US"&amp;R$14,'Client CTC'!$A$4:$A$128,0)+MATCH($A16,'Client CTC'!$I$4:$I$128,0)-1,13)</f>
        <v>171</v>
      </c>
      <c r="S16" s="36">
        <f>INDEX('Client CTC'!$A$4:$U$128,MATCH("US"&amp;S$14,'Client CTC'!$A$4:$A$128,0)+MATCH($A16,'Client CTC'!$I$4:$I$128,0)-1,13)</f>
        <v>171</v>
      </c>
      <c r="T16" s="36">
        <f>INDEX('Client CTC'!$A$4:$U$128,MATCH("US"&amp;T$14,'Client CTC'!$A$4:$A$128,0)+MATCH($A16,'Client CTC'!$I$4:$I$128,0)-1,13)</f>
        <v>163</v>
      </c>
      <c r="U16" s="36">
        <f>INDEX('Client CTC'!$A$4:$U$128,MATCH("US"&amp;U$14,'Client CTC'!$A$4:$A$128,0)+MATCH($A16,'Client CTC'!$I$4:$I$128,0)-1,13)</f>
        <v>163</v>
      </c>
      <c r="V16" s="36">
        <f>INDEX('Client CTC'!$A$4:$U$128,MATCH("US"&amp;V$14,'Client CTC'!$A$4:$A$128,0)+MATCH($A16,'Client CTC'!$I$4:$I$128,0)-1,13)</f>
        <v>90</v>
      </c>
      <c r="W16" s="36">
        <f>INDEX('Client CTC'!$A$4:$U$128,MATCH("US"&amp;W$14,'Client CTC'!$A$4:$A$128,0)+MATCH($A16,'Client CTC'!$I$4:$I$128,0)-1,13)</f>
        <v>90</v>
      </c>
      <c r="X16" s="36">
        <f>INDEX('Client CTC'!$A$4:$U$128,MATCH("US"&amp;X$14,'Client CTC'!$A$4:$A$128,0)+MATCH($A16,'Client CTC'!$I$4:$I$128,0)-1,13)</f>
        <v>160</v>
      </c>
      <c r="Y16" s="36">
        <f>INDEX('Client CTC'!$A$4:$U$128,MATCH("US"&amp;Y$14,'Client CTC'!$A$4:$A$128,0)+MATCH($A16,'Client CTC'!$I$4:$I$128,0)-1,13)</f>
        <v>160</v>
      </c>
      <c r="Z16" s="36">
        <f>INDEX('Client CTC'!$A$4:$U$128,MATCH("US"&amp;Z$14,'Client CTC'!$A$4:$A$128,0)+MATCH($A16,'Client CTC'!$I$4:$I$128,0)-1,13)</f>
        <v>197</v>
      </c>
      <c r="AA16" s="36">
        <f>INDEX('Client CTC'!$A$4:$U$128,MATCH("US"&amp;AA$14,'Client CTC'!$A$4:$A$128,0)+MATCH($A16,'Client CTC'!$I$4:$I$128,0)-1,13)</f>
        <v>197</v>
      </c>
    </row>
    <row r="17" spans="1:29" ht="25.35" customHeight="1" x14ac:dyDescent="0.2">
      <c r="A17" s="35" t="s">
        <v>438</v>
      </c>
      <c r="B17" s="36">
        <f>INDEX('Client CTC'!$A$4:$U$128,MATCH("US"&amp;B$14,'Client CTC'!$A$4:$A$128,0)+MATCH($A17,'Client CTC'!$I$4:$I$128,0)-1,13)</f>
        <v>131</v>
      </c>
      <c r="C17" s="36">
        <f>INDEX('Client CTC'!$A$4:$U$128,MATCH("US"&amp;C$14,'Client CTC'!$A$4:$A$128,0)+MATCH($A17,'Client CTC'!$I$4:$I$128,0)-1,13)</f>
        <v>131</v>
      </c>
      <c r="D17" s="36">
        <f>INDEX('Client CTC'!$A$4:$U$128,MATCH("US"&amp;D$14,'Client CTC'!$A$4:$A$128,0)+MATCH($A17,'Client CTC'!$I$4:$I$128,0)-1,13)</f>
        <v>106</v>
      </c>
      <c r="E17" s="36">
        <f>INDEX('Client CTC'!$A$4:$U$128,MATCH("US"&amp;E$14,'Client CTC'!$A$4:$A$128,0)+MATCH($A17,'Client CTC'!$I$4:$I$128,0)-1,13)</f>
        <v>106</v>
      </c>
      <c r="F17" s="36">
        <f>INDEX('Client CTC'!$A$4:$U$128,MATCH("US"&amp;F$14,'Client CTC'!$A$4:$A$128,0)+MATCH($A17,'Client CTC'!$I$4:$I$128,0)-1,13)</f>
        <v>132</v>
      </c>
      <c r="G17" s="36">
        <f>INDEX('Client CTC'!$A$4:$U$128,MATCH("US"&amp;G$14,'Client CTC'!$A$4:$A$128,0)+MATCH($A17,'Client CTC'!$I$4:$I$128,0)-1,13)</f>
        <v>132</v>
      </c>
      <c r="H17" s="36">
        <f>INDEX('Client CTC'!$A$4:$U$128,MATCH("US"&amp;H$14,'Client CTC'!$A$4:$A$128,0)+MATCH($A17,'Client CTC'!$I$4:$I$128,0)-1,13)</f>
        <v>60</v>
      </c>
      <c r="I17" s="36">
        <f>INDEX('Client CTC'!$A$4:$U$128,MATCH("US"&amp;I$14,'Client CTC'!$A$4:$A$128,0)+MATCH($A17,'Client CTC'!$I$4:$I$128,0)-1,13)</f>
        <v>60</v>
      </c>
      <c r="J17" s="36">
        <f>INDEX('Client CTC'!$A$4:$U$128,MATCH("US"&amp;J$14,'Client CTC'!$A$4:$A$128,0)+MATCH($A17,'Client CTC'!$I$4:$I$128,0)-1,13)</f>
        <v>135</v>
      </c>
      <c r="K17" s="36">
        <f>INDEX('Client CTC'!$A$4:$U$128,MATCH("US"&amp;K$14,'Client CTC'!$A$4:$A$128,0)+MATCH($A17,'Client CTC'!$I$4:$I$128,0)-1,13)</f>
        <v>135</v>
      </c>
      <c r="L17" s="36">
        <f>INDEX('Client CTC'!$A$4:$U$128,MATCH("US"&amp;L$14,'Client CTC'!$A$4:$A$128,0)+MATCH($A17,'Client CTC'!$I$4:$I$128,0)-1,13)</f>
        <v>58</v>
      </c>
      <c r="M17" s="36">
        <f>INDEX('Client CTC'!$A$4:$U$128,MATCH("US"&amp;M$14,'Client CTC'!$A$4:$A$128,0)+MATCH($A17,'Client CTC'!$I$4:$I$128,0)-1,13)</f>
        <v>58</v>
      </c>
      <c r="N17" s="36">
        <f>INDEX('Client CTC'!$A$4:$U$128,MATCH("US"&amp;N$14,'Client CTC'!$A$4:$A$128,0)+MATCH($A17,'Client CTC'!$I$4:$I$128,0)-1,13)</f>
        <v>111</v>
      </c>
      <c r="O17" s="36">
        <f>INDEX('Client CTC'!$A$4:$U$128,MATCH("US"&amp;O$14,'Client CTC'!$A$4:$A$128,0)+MATCH($A17,'Client CTC'!$I$4:$I$128,0)-1,13)</f>
        <v>111</v>
      </c>
      <c r="P17" s="36">
        <f>INDEX('Client CTC'!$A$4:$U$128,MATCH("US"&amp;P$14,'Client CTC'!$A$4:$A$128,0)+MATCH($A17,'Client CTC'!$I$4:$I$128,0)-1,13)</f>
        <v>114</v>
      </c>
      <c r="Q17" s="36">
        <f>INDEX('Client CTC'!$A$4:$U$128,MATCH("US"&amp;Q$14,'Client CTC'!$A$4:$A$128,0)+MATCH($A17,'Client CTC'!$I$4:$I$128,0)-1,13)</f>
        <v>114</v>
      </c>
      <c r="R17" s="36">
        <f>INDEX('Client CTC'!$A$4:$U$128,MATCH("US"&amp;R$14,'Client CTC'!$A$4:$A$128,0)+MATCH($A17,'Client CTC'!$I$4:$I$128,0)-1,13)</f>
        <v>128</v>
      </c>
      <c r="S17" s="36">
        <f>INDEX('Client CTC'!$A$4:$U$128,MATCH("US"&amp;S$14,'Client CTC'!$A$4:$A$128,0)+MATCH($A17,'Client CTC'!$I$4:$I$128,0)-1,13)</f>
        <v>128</v>
      </c>
      <c r="T17" s="36">
        <f>INDEX('Client CTC'!$A$4:$U$128,MATCH("US"&amp;T$14,'Client CTC'!$A$4:$A$128,0)+MATCH($A17,'Client CTC'!$I$4:$I$128,0)-1,13)</f>
        <v>133</v>
      </c>
      <c r="U17" s="36">
        <f>INDEX('Client CTC'!$A$4:$U$128,MATCH("US"&amp;U$14,'Client CTC'!$A$4:$A$128,0)+MATCH($A17,'Client CTC'!$I$4:$I$128,0)-1,13)</f>
        <v>133</v>
      </c>
      <c r="V17" s="36">
        <f>INDEX('Client CTC'!$A$4:$U$128,MATCH("US"&amp;V$14,'Client CTC'!$A$4:$A$128,0)+MATCH($A17,'Client CTC'!$I$4:$I$128,0)-1,13)</f>
        <v>50</v>
      </c>
      <c r="W17" s="36">
        <f>INDEX('Client CTC'!$A$4:$U$128,MATCH("US"&amp;W$14,'Client CTC'!$A$4:$A$128,0)+MATCH($A17,'Client CTC'!$I$4:$I$128,0)-1,13)</f>
        <v>50</v>
      </c>
      <c r="X17" s="36">
        <f>INDEX('Client CTC'!$A$4:$U$128,MATCH("US"&amp;X$14,'Client CTC'!$A$4:$A$128,0)+MATCH($A17,'Client CTC'!$I$4:$I$128,0)-1,13)</f>
        <v>114</v>
      </c>
      <c r="Y17" s="36">
        <f>INDEX('Client CTC'!$A$4:$U$128,MATCH("US"&amp;Y$14,'Client CTC'!$A$4:$A$128,0)+MATCH($A17,'Client CTC'!$I$4:$I$128,0)-1,13)</f>
        <v>114</v>
      </c>
      <c r="Z17" s="36">
        <f>INDEX('Client CTC'!$A$4:$U$128,MATCH("US"&amp;Z$14,'Client CTC'!$A$4:$A$128,0)+MATCH($A17,'Client CTC'!$I$4:$I$128,0)-1,13)</f>
        <v>171</v>
      </c>
      <c r="AA17" s="36">
        <f>INDEX('Client CTC'!$A$4:$U$128,MATCH("US"&amp;AA$14,'Client CTC'!$A$4:$A$128,0)+MATCH($A17,'Client CTC'!$I$4:$I$128,0)-1,13)</f>
        <v>171</v>
      </c>
    </row>
    <row r="18" spans="1:29" ht="25.35" customHeight="1" x14ac:dyDescent="0.2">
      <c r="A18" s="35" t="s">
        <v>440</v>
      </c>
      <c r="B18" s="36">
        <f>INDEX('Client CTC'!$A$4:$U$128,MATCH("US"&amp;B$14,'Client CTC'!$A$4:$A$128,0)+MATCH($A18,'Client CTC'!$I$4:$I$128,0)-1,13)</f>
        <v>118</v>
      </c>
      <c r="C18" s="36">
        <f>INDEX('Client CTC'!$A$4:$U$128,MATCH("US"&amp;C$14,'Client CTC'!$A$4:$A$128,0)+MATCH($A18,'Client CTC'!$I$4:$I$128,0)-1,13)</f>
        <v>118</v>
      </c>
      <c r="D18" s="36">
        <f>INDEX('Client CTC'!$A$4:$U$128,MATCH("US"&amp;D$14,'Client CTC'!$A$4:$A$128,0)+MATCH($A18,'Client CTC'!$I$4:$I$128,0)-1,13)</f>
        <v>115</v>
      </c>
      <c r="E18" s="36">
        <f>INDEX('Client CTC'!$A$4:$U$128,MATCH("US"&amp;E$14,'Client CTC'!$A$4:$A$128,0)+MATCH($A18,'Client CTC'!$I$4:$I$128,0)-1,13)</f>
        <v>115</v>
      </c>
      <c r="F18" s="36">
        <f>INDEX('Client CTC'!$A$4:$U$128,MATCH("US"&amp;F$14,'Client CTC'!$A$4:$A$128,0)+MATCH($A18,'Client CTC'!$I$4:$I$128,0)-1,13)</f>
        <v>160</v>
      </c>
      <c r="G18" s="36">
        <f>INDEX('Client CTC'!$A$4:$U$128,MATCH("US"&amp;G$14,'Client CTC'!$A$4:$A$128,0)+MATCH($A18,'Client CTC'!$I$4:$I$128,0)-1,13)</f>
        <v>160</v>
      </c>
      <c r="H18" s="36">
        <f>INDEX('Client CTC'!$A$4:$U$128,MATCH("US"&amp;H$14,'Client CTC'!$A$4:$A$128,0)+MATCH($A18,'Client CTC'!$I$4:$I$128,0)-1,13)</f>
        <v>95</v>
      </c>
      <c r="I18" s="36">
        <f>INDEX('Client CTC'!$A$4:$U$128,MATCH("US"&amp;I$14,'Client CTC'!$A$4:$A$128,0)+MATCH($A18,'Client CTC'!$I$4:$I$128,0)-1,13)</f>
        <v>95</v>
      </c>
      <c r="J18" s="36">
        <f>INDEX('Client CTC'!$A$4:$U$128,MATCH("US"&amp;J$14,'Client CTC'!$A$4:$A$128,0)+MATCH($A18,'Client CTC'!$I$4:$I$128,0)-1,13)</f>
        <v>114</v>
      </c>
      <c r="K18" s="36">
        <f>INDEX('Client CTC'!$A$4:$U$128,MATCH("US"&amp;K$14,'Client CTC'!$A$4:$A$128,0)+MATCH($A18,'Client CTC'!$I$4:$I$128,0)-1,13)</f>
        <v>114</v>
      </c>
      <c r="L18" s="36">
        <f>INDEX('Client CTC'!$A$4:$U$128,MATCH("US"&amp;L$14,'Client CTC'!$A$4:$A$128,0)+MATCH($A18,'Client CTC'!$I$4:$I$128,0)-1,13)</f>
        <v>86</v>
      </c>
      <c r="M18" s="36">
        <f>INDEX('Client CTC'!$A$4:$U$128,MATCH("US"&amp;M$14,'Client CTC'!$A$4:$A$128,0)+MATCH($A18,'Client CTC'!$I$4:$I$128,0)-1,13)</f>
        <v>86</v>
      </c>
      <c r="N18" s="36">
        <f>INDEX('Client CTC'!$A$4:$U$128,MATCH("US"&amp;N$14,'Client CTC'!$A$4:$A$128,0)+MATCH($A18,'Client CTC'!$I$4:$I$128,0)-1,13)</f>
        <v>105</v>
      </c>
      <c r="O18" s="36">
        <f>INDEX('Client CTC'!$A$4:$U$128,MATCH("US"&amp;O$14,'Client CTC'!$A$4:$A$128,0)+MATCH($A18,'Client CTC'!$I$4:$I$128,0)-1,13)</f>
        <v>105</v>
      </c>
      <c r="P18" s="36">
        <f>INDEX('Client CTC'!$A$4:$U$128,MATCH("US"&amp;P$14,'Client CTC'!$A$4:$A$128,0)+MATCH($A18,'Client CTC'!$I$4:$I$128,0)-1,13)</f>
        <v>111</v>
      </c>
      <c r="Q18" s="36">
        <f>INDEX('Client CTC'!$A$4:$U$128,MATCH("US"&amp;Q$14,'Client CTC'!$A$4:$A$128,0)+MATCH($A18,'Client CTC'!$I$4:$I$128,0)-1,13)</f>
        <v>111</v>
      </c>
      <c r="R18" s="36">
        <f>INDEX('Client CTC'!$A$4:$U$128,MATCH("US"&amp;R$14,'Client CTC'!$A$4:$A$128,0)+MATCH($A18,'Client CTC'!$I$4:$I$128,0)-1,13)</f>
        <v>120</v>
      </c>
      <c r="S18" s="36">
        <f>INDEX('Client CTC'!$A$4:$U$128,MATCH("US"&amp;S$14,'Client CTC'!$A$4:$A$128,0)+MATCH($A18,'Client CTC'!$I$4:$I$128,0)-1,13)</f>
        <v>120</v>
      </c>
      <c r="T18" s="36">
        <f>INDEX('Client CTC'!$A$4:$U$128,MATCH("US"&amp;T$14,'Client CTC'!$A$4:$A$128,0)+MATCH($A18,'Client CTC'!$I$4:$I$128,0)-1,13)</f>
        <v>80</v>
      </c>
      <c r="U18" s="36">
        <f>INDEX('Client CTC'!$A$4:$U$128,MATCH("US"&amp;U$14,'Client CTC'!$A$4:$A$128,0)+MATCH($A18,'Client CTC'!$I$4:$I$128,0)-1,13)</f>
        <v>80</v>
      </c>
      <c r="V18" s="36">
        <f>INDEX('Client CTC'!$A$4:$U$128,MATCH("US"&amp;V$14,'Client CTC'!$A$4:$A$128,0)+MATCH($A18,'Client CTC'!$I$4:$I$128,0)-1,13)</f>
        <v>59</v>
      </c>
      <c r="W18" s="36">
        <f>INDEX('Client CTC'!$A$4:$U$128,MATCH("US"&amp;W$14,'Client CTC'!$A$4:$A$128,0)+MATCH($A18,'Client CTC'!$I$4:$I$128,0)-1,13)</f>
        <v>59</v>
      </c>
      <c r="X18" s="36">
        <f>INDEX('Client CTC'!$A$4:$U$128,MATCH("US"&amp;X$14,'Client CTC'!$A$4:$A$128,0)+MATCH($A18,'Client CTC'!$I$4:$I$128,0)-1,13)</f>
        <v>125</v>
      </c>
      <c r="Y18" s="36">
        <f>INDEX('Client CTC'!$A$4:$U$128,MATCH("US"&amp;Y$14,'Client CTC'!$A$4:$A$128,0)+MATCH($A18,'Client CTC'!$I$4:$I$128,0)-1,13)</f>
        <v>125</v>
      </c>
      <c r="Z18" s="36">
        <f>INDEX('Client CTC'!$A$4:$U$128,MATCH("US"&amp;Z$14,'Client CTC'!$A$4:$A$128,0)+MATCH($A18,'Client CTC'!$I$4:$I$128,0)-1,13)</f>
        <v>128</v>
      </c>
      <c r="AA18" s="36">
        <f>INDEX('Client CTC'!$A$4:$U$128,MATCH("US"&amp;AA$14,'Client CTC'!$A$4:$A$128,0)+MATCH($A18,'Client CTC'!$I$4:$I$128,0)-1,13)</f>
        <v>128</v>
      </c>
    </row>
    <row r="19" spans="1:29" ht="25.35" customHeight="1" x14ac:dyDescent="0.2">
      <c r="A19" s="35" t="s">
        <v>437</v>
      </c>
      <c r="B19" s="36">
        <f>INDEX('Client CTC'!$A$4:$U$128,MATCH("US"&amp;B$14,'Client CTC'!$A$4:$A$128,0)+MATCH($A19,'Client CTC'!$I$4:$I$128,0)-1,13)</f>
        <v>114</v>
      </c>
      <c r="C19" s="36">
        <f>INDEX('Client CTC'!$A$4:$U$128,MATCH("US"&amp;C$14,'Client CTC'!$A$4:$A$128,0)+MATCH($A19,'Client CTC'!$I$4:$I$128,0)-1,13)</f>
        <v>114</v>
      </c>
      <c r="D19" s="36">
        <f>INDEX('Client CTC'!$A$4:$U$128,MATCH("US"&amp;D$14,'Client CTC'!$A$4:$A$128,0)+MATCH($A19,'Client CTC'!$I$4:$I$128,0)-1,13)</f>
        <v>106</v>
      </c>
      <c r="E19" s="36">
        <f>INDEX('Client CTC'!$A$4:$U$128,MATCH("US"&amp;E$14,'Client CTC'!$A$4:$A$128,0)+MATCH($A19,'Client CTC'!$I$4:$I$128,0)-1,13)</f>
        <v>106</v>
      </c>
      <c r="F19" s="36">
        <f>INDEX('Client CTC'!$A$4:$U$128,MATCH("US"&amp;F$14,'Client CTC'!$A$4:$A$128,0)+MATCH($A19,'Client CTC'!$I$4:$I$128,0)-1,13)</f>
        <v>119</v>
      </c>
      <c r="G19" s="36">
        <f>INDEX('Client CTC'!$A$4:$U$128,MATCH("US"&amp;G$14,'Client CTC'!$A$4:$A$128,0)+MATCH($A19,'Client CTC'!$I$4:$I$128,0)-1,13)</f>
        <v>119</v>
      </c>
      <c r="H19" s="36">
        <f>INDEX('Client CTC'!$A$4:$U$128,MATCH("US"&amp;H$14,'Client CTC'!$A$4:$A$128,0)+MATCH($A19,'Client CTC'!$I$4:$I$128,0)-1,13)</f>
        <v>60</v>
      </c>
      <c r="I19" s="36">
        <f>INDEX('Client CTC'!$A$4:$U$128,MATCH("US"&amp;I$14,'Client CTC'!$A$4:$A$128,0)+MATCH($A19,'Client CTC'!$I$4:$I$128,0)-1,13)</f>
        <v>60</v>
      </c>
      <c r="J19" s="36">
        <f>INDEX('Client CTC'!$A$4:$U$128,MATCH("US"&amp;J$14,'Client CTC'!$A$4:$A$128,0)+MATCH($A19,'Client CTC'!$I$4:$I$128,0)-1,13)</f>
        <v>116</v>
      </c>
      <c r="K19" s="36">
        <f>INDEX('Client CTC'!$A$4:$U$128,MATCH("US"&amp;K$14,'Client CTC'!$A$4:$A$128,0)+MATCH($A19,'Client CTC'!$I$4:$I$128,0)-1,13)</f>
        <v>116</v>
      </c>
      <c r="L19" s="36">
        <f>INDEX('Client CTC'!$A$4:$U$128,MATCH("US"&amp;L$14,'Client CTC'!$A$4:$A$128,0)+MATCH($A19,'Client CTC'!$I$4:$I$128,0)-1,13)</f>
        <v>61</v>
      </c>
      <c r="M19" s="36">
        <f>INDEX('Client CTC'!$A$4:$U$128,MATCH("US"&amp;M$14,'Client CTC'!$A$4:$A$128,0)+MATCH($A19,'Client CTC'!$I$4:$I$128,0)-1,13)</f>
        <v>61</v>
      </c>
      <c r="N19" s="36">
        <f>INDEX('Client CTC'!$A$4:$U$128,MATCH("US"&amp;N$14,'Client CTC'!$A$4:$A$128,0)+MATCH($A19,'Client CTC'!$I$4:$I$128,0)-1,13)</f>
        <v>107</v>
      </c>
      <c r="O19" s="36">
        <f>INDEX('Client CTC'!$A$4:$U$128,MATCH("US"&amp;O$14,'Client CTC'!$A$4:$A$128,0)+MATCH($A19,'Client CTC'!$I$4:$I$128,0)-1,13)</f>
        <v>107</v>
      </c>
      <c r="P19" s="36">
        <f>INDEX('Client CTC'!$A$4:$U$128,MATCH("US"&amp;P$14,'Client CTC'!$A$4:$A$128,0)+MATCH($A19,'Client CTC'!$I$4:$I$128,0)-1,13)</f>
        <v>92</v>
      </c>
      <c r="Q19" s="36">
        <f>INDEX('Client CTC'!$A$4:$U$128,MATCH("US"&amp;Q$14,'Client CTC'!$A$4:$A$128,0)+MATCH($A19,'Client CTC'!$I$4:$I$128,0)-1,13)</f>
        <v>92</v>
      </c>
      <c r="R19" s="36">
        <f>INDEX('Client CTC'!$A$4:$U$128,MATCH("US"&amp;R$14,'Client CTC'!$A$4:$A$128,0)+MATCH($A19,'Client CTC'!$I$4:$I$128,0)-1,13)</f>
        <v>132</v>
      </c>
      <c r="S19" s="36">
        <f>INDEX('Client CTC'!$A$4:$U$128,MATCH("US"&amp;S$14,'Client CTC'!$A$4:$A$128,0)+MATCH($A19,'Client CTC'!$I$4:$I$128,0)-1,13)</f>
        <v>132</v>
      </c>
      <c r="T19" s="36">
        <f>INDEX('Client CTC'!$A$4:$U$128,MATCH("US"&amp;T$14,'Client CTC'!$A$4:$A$128,0)+MATCH($A19,'Client CTC'!$I$4:$I$128,0)-1,13)</f>
        <v>122</v>
      </c>
      <c r="U19" s="36">
        <f>INDEX('Client CTC'!$A$4:$U$128,MATCH("US"&amp;U$14,'Client CTC'!$A$4:$A$128,0)+MATCH($A19,'Client CTC'!$I$4:$I$128,0)-1,13)</f>
        <v>122</v>
      </c>
      <c r="V19" s="36">
        <f>INDEX('Client CTC'!$A$4:$U$128,MATCH("US"&amp;V$14,'Client CTC'!$A$4:$A$128,0)+MATCH($A19,'Client CTC'!$I$4:$I$128,0)-1,13)</f>
        <v>50</v>
      </c>
      <c r="W19" s="36">
        <f>INDEX('Client CTC'!$A$4:$U$128,MATCH("US"&amp;W$14,'Client CTC'!$A$4:$A$128,0)+MATCH($A19,'Client CTC'!$I$4:$I$128,0)-1,13)</f>
        <v>50</v>
      </c>
      <c r="X19" s="36">
        <f>INDEX('Client CTC'!$A$4:$U$128,MATCH("US"&amp;X$14,'Client CTC'!$A$4:$A$128,0)+MATCH($A19,'Client CTC'!$I$4:$I$128,0)-1,13)</f>
        <v>114</v>
      </c>
      <c r="Y19" s="36">
        <f>INDEX('Client CTC'!$A$4:$U$128,MATCH("US"&amp;Y$14,'Client CTC'!$A$4:$A$128,0)+MATCH($A19,'Client CTC'!$I$4:$I$128,0)-1,13)</f>
        <v>114</v>
      </c>
      <c r="Z19" s="36">
        <f>INDEX('Client CTC'!$A$4:$U$128,MATCH("US"&amp;Z$14,'Client CTC'!$A$4:$A$128,0)+MATCH($A19,'Client CTC'!$I$4:$I$128,0)-1,13)</f>
        <v>149</v>
      </c>
      <c r="AA19" s="36">
        <f>INDEX('Client CTC'!$A$4:$U$128,MATCH("US"&amp;AA$14,'Client CTC'!$A$4:$A$128,0)+MATCH($A19,'Client CTC'!$I$4:$I$128,0)-1,13)</f>
        <v>149</v>
      </c>
    </row>
    <row r="20" spans="1:29" ht="25.35" customHeight="1" x14ac:dyDescent="0.2">
      <c r="A20" s="35" t="s">
        <v>436</v>
      </c>
      <c r="B20" s="36">
        <f>INDEX('Client CTC'!$A$4:$U$128,MATCH("US"&amp;B$14,'Client CTC'!$A$4:$A$128,0)+MATCH($A20,'Client CTC'!$I$4:$I$128,0)-1,13)</f>
        <v>114</v>
      </c>
      <c r="C20" s="36">
        <f>INDEX('Client CTC'!$A$4:$U$128,MATCH("US"&amp;C$14,'Client CTC'!$A$4:$A$128,0)+MATCH($A20,'Client CTC'!$I$4:$I$128,0)-1,13)</f>
        <v>114</v>
      </c>
      <c r="D20" s="36">
        <f>INDEX('Client CTC'!$A$4:$U$128,MATCH("US"&amp;D$14,'Client CTC'!$A$4:$A$128,0)+MATCH($A20,'Client CTC'!$I$4:$I$128,0)-1,13)</f>
        <v>106</v>
      </c>
      <c r="E20" s="36">
        <f>INDEX('Client CTC'!$A$4:$U$128,MATCH("US"&amp;E$14,'Client CTC'!$A$4:$A$128,0)+MATCH($A20,'Client CTC'!$I$4:$I$128,0)-1,13)</f>
        <v>106</v>
      </c>
      <c r="F20" s="36">
        <f>INDEX('Client CTC'!$A$4:$U$128,MATCH("US"&amp;F$14,'Client CTC'!$A$4:$A$128,0)+MATCH($A20,'Client CTC'!$I$4:$I$128,0)-1,13)</f>
        <v>119</v>
      </c>
      <c r="G20" s="36">
        <f>INDEX('Client CTC'!$A$4:$U$128,MATCH("US"&amp;G$14,'Client CTC'!$A$4:$A$128,0)+MATCH($A20,'Client CTC'!$I$4:$I$128,0)-1,13)</f>
        <v>119</v>
      </c>
      <c r="H20" s="36">
        <f>INDEX('Client CTC'!$A$4:$U$128,MATCH("US"&amp;H$14,'Client CTC'!$A$4:$A$128,0)+MATCH($A20,'Client CTC'!$I$4:$I$128,0)-1,13)</f>
        <v>60</v>
      </c>
      <c r="I20" s="36">
        <f>INDEX('Client CTC'!$A$4:$U$128,MATCH("US"&amp;I$14,'Client CTC'!$A$4:$A$128,0)+MATCH($A20,'Client CTC'!$I$4:$I$128,0)-1,13)</f>
        <v>60</v>
      </c>
      <c r="J20" s="36">
        <f>INDEX('Client CTC'!$A$4:$U$128,MATCH("US"&amp;J$14,'Client CTC'!$A$4:$A$128,0)+MATCH($A20,'Client CTC'!$I$4:$I$128,0)-1,13)</f>
        <v>116</v>
      </c>
      <c r="K20" s="36">
        <f>INDEX('Client CTC'!$A$4:$U$128,MATCH("US"&amp;K$14,'Client CTC'!$A$4:$A$128,0)+MATCH($A20,'Client CTC'!$I$4:$I$128,0)-1,13)</f>
        <v>116</v>
      </c>
      <c r="L20" s="36">
        <f>INDEX('Client CTC'!$A$4:$U$128,MATCH("US"&amp;L$14,'Client CTC'!$A$4:$A$128,0)+MATCH($A20,'Client CTC'!$I$4:$I$128,0)-1,13)</f>
        <v>56</v>
      </c>
      <c r="M20" s="36">
        <f>INDEX('Client CTC'!$A$4:$U$128,MATCH("US"&amp;M$14,'Client CTC'!$A$4:$A$128,0)+MATCH($A20,'Client CTC'!$I$4:$I$128,0)-1,13)</f>
        <v>56</v>
      </c>
      <c r="N20" s="36">
        <f>INDEX('Client CTC'!$A$4:$U$128,MATCH("US"&amp;N$14,'Client CTC'!$A$4:$A$128,0)+MATCH($A20,'Client CTC'!$I$4:$I$128,0)-1,13)</f>
        <v>107</v>
      </c>
      <c r="O20" s="36">
        <f>INDEX('Client CTC'!$A$4:$U$128,MATCH("US"&amp;O$14,'Client CTC'!$A$4:$A$128,0)+MATCH($A20,'Client CTC'!$I$4:$I$128,0)-1,13)</f>
        <v>107</v>
      </c>
      <c r="P20" s="36">
        <f>INDEX('Client CTC'!$A$4:$U$128,MATCH("US"&amp;P$14,'Client CTC'!$A$4:$A$128,0)+MATCH($A20,'Client CTC'!$I$4:$I$128,0)-1,13)</f>
        <v>92</v>
      </c>
      <c r="Q20" s="36">
        <f>INDEX('Client CTC'!$A$4:$U$128,MATCH("US"&amp;Q$14,'Client CTC'!$A$4:$A$128,0)+MATCH($A20,'Client CTC'!$I$4:$I$128,0)-1,13)</f>
        <v>92</v>
      </c>
      <c r="R20" s="36">
        <f>INDEX('Client CTC'!$A$4:$U$128,MATCH("US"&amp;R$14,'Client CTC'!$A$4:$A$128,0)+MATCH($A20,'Client CTC'!$I$4:$I$128,0)-1,13)</f>
        <v>127</v>
      </c>
      <c r="S20" s="36">
        <f>INDEX('Client CTC'!$A$4:$U$128,MATCH("US"&amp;S$14,'Client CTC'!$A$4:$A$128,0)+MATCH($A20,'Client CTC'!$I$4:$I$128,0)-1,13)</f>
        <v>127</v>
      </c>
      <c r="T20" s="36">
        <f>INDEX('Client CTC'!$A$4:$U$128,MATCH("US"&amp;T$14,'Client CTC'!$A$4:$A$128,0)+MATCH($A20,'Client CTC'!$I$4:$I$128,0)-1,13)</f>
        <v>122</v>
      </c>
      <c r="U20" s="36">
        <f>INDEX('Client CTC'!$A$4:$U$128,MATCH("US"&amp;U$14,'Client CTC'!$A$4:$A$128,0)+MATCH($A20,'Client CTC'!$I$4:$I$128,0)-1,13)</f>
        <v>122</v>
      </c>
      <c r="V20" s="36">
        <f>INDEX('Client CTC'!$A$4:$U$128,MATCH("US"&amp;V$14,'Client CTC'!$A$4:$A$128,0)+MATCH($A20,'Client CTC'!$I$4:$I$128,0)-1,13)</f>
        <v>50</v>
      </c>
      <c r="W20" s="36">
        <f>INDEX('Client CTC'!$A$4:$U$128,MATCH("US"&amp;W$14,'Client CTC'!$A$4:$A$128,0)+MATCH($A20,'Client CTC'!$I$4:$I$128,0)-1,13)</f>
        <v>50</v>
      </c>
      <c r="X20" s="36">
        <f>INDEX('Client CTC'!$A$4:$U$128,MATCH("US"&amp;X$14,'Client CTC'!$A$4:$A$128,0)+MATCH($A20,'Client CTC'!$I$4:$I$128,0)-1,13)</f>
        <v>112</v>
      </c>
      <c r="Y20" s="36">
        <f>INDEX('Client CTC'!$A$4:$U$128,MATCH("US"&amp;Y$14,'Client CTC'!$A$4:$A$128,0)+MATCH($A20,'Client CTC'!$I$4:$I$128,0)-1,13)</f>
        <v>112</v>
      </c>
      <c r="Z20" s="36">
        <f>INDEX('Client CTC'!$A$4:$U$128,MATCH("US"&amp;Z$14,'Client CTC'!$A$4:$A$128,0)+MATCH($A20,'Client CTC'!$I$4:$I$128,0)-1,13)</f>
        <v>149</v>
      </c>
      <c r="AA20" s="36">
        <f>INDEX('Client CTC'!$A$4:$U$128,MATCH("US"&amp;AA$14,'Client CTC'!$A$4:$A$128,0)+MATCH($A20,'Client CTC'!$I$4:$I$128,0)-1,13)</f>
        <v>149</v>
      </c>
    </row>
    <row r="21" spans="1:29" ht="25.35" customHeight="1" x14ac:dyDescent="0.25">
      <c r="A21" s="43" t="s">
        <v>1274</v>
      </c>
      <c r="B21" s="44" t="s">
        <v>1274</v>
      </c>
      <c r="C21" s="44" t="s">
        <v>1274</v>
      </c>
      <c r="D21" s="44" t="s">
        <v>1274</v>
      </c>
      <c r="E21" s="44" t="s">
        <v>1274</v>
      </c>
      <c r="F21" s="44" t="s">
        <v>1274</v>
      </c>
      <c r="G21" s="44" t="s">
        <v>1274</v>
      </c>
      <c r="H21" s="44" t="s">
        <v>1274</v>
      </c>
      <c r="I21" s="44" t="s">
        <v>1274</v>
      </c>
      <c r="J21" s="44" t="s">
        <v>1274</v>
      </c>
      <c r="K21" s="44" t="s">
        <v>1274</v>
      </c>
      <c r="L21" s="44" t="s">
        <v>1274</v>
      </c>
      <c r="M21" s="44" t="s">
        <v>1274</v>
      </c>
      <c r="N21" s="44" t="s">
        <v>1274</v>
      </c>
      <c r="O21" s="44" t="s">
        <v>1274</v>
      </c>
      <c r="P21" s="44"/>
      <c r="Q21" s="44"/>
      <c r="R21" s="44" t="s">
        <v>1274</v>
      </c>
      <c r="S21" s="44" t="s">
        <v>1274</v>
      </c>
      <c r="T21" s="44" t="s">
        <v>1274</v>
      </c>
      <c r="U21" s="44" t="s">
        <v>1274</v>
      </c>
      <c r="V21" s="44" t="s">
        <v>1274</v>
      </c>
      <c r="W21" s="44" t="s">
        <v>1274</v>
      </c>
      <c r="X21" s="44" t="s">
        <v>1274</v>
      </c>
      <c r="Y21" s="44" t="s">
        <v>1274</v>
      </c>
      <c r="Z21" s="44" t="s">
        <v>1274</v>
      </c>
      <c r="AA21" s="44" t="s">
        <v>1274</v>
      </c>
      <c r="AB21" s="44" t="s">
        <v>1274</v>
      </c>
      <c r="AC21" s="44" t="s">
        <v>1274</v>
      </c>
    </row>
    <row r="22" spans="1:29" ht="25.35" customHeight="1" x14ac:dyDescent="0.25">
      <c r="A22" s="45" t="s">
        <v>1275</v>
      </c>
    </row>
    <row r="23" spans="1:29" ht="25.35" customHeight="1" x14ac:dyDescent="0.25">
      <c r="A23" s="45" t="s">
        <v>1276</v>
      </c>
    </row>
    <row r="24" spans="1:29" ht="25.35" customHeight="1" x14ac:dyDescent="0.25">
      <c r="A24" s="45" t="s">
        <v>1277</v>
      </c>
    </row>
    <row r="25" spans="1:29" ht="25.35" customHeight="1" x14ac:dyDescent="0.25">
      <c r="A25" s="45"/>
    </row>
    <row r="26" spans="1:29" ht="25.35" customHeight="1" x14ac:dyDescent="0.25">
      <c r="A26" s="46" t="s">
        <v>1278</v>
      </c>
    </row>
    <row r="27" spans="1:29" ht="25.35" customHeight="1" x14ac:dyDescent="0.25">
      <c r="A27" s="47" t="s">
        <v>1279</v>
      </c>
    </row>
    <row r="28" spans="1:29" ht="25.35" customHeight="1" x14ac:dyDescent="0.25">
      <c r="A28" s="47"/>
    </row>
    <row r="29" spans="1:29" ht="25.35" customHeight="1" x14ac:dyDescent="0.2">
      <c r="A29" s="48"/>
    </row>
    <row r="30" spans="1:29" ht="25.35" customHeight="1" x14ac:dyDescent="0.25">
      <c r="A30" s="49" t="s">
        <v>1280</v>
      </c>
    </row>
    <row r="31" spans="1:29" ht="25.35" customHeight="1" x14ac:dyDescent="0.2">
      <c r="A31" s="50" t="s">
        <v>1281</v>
      </c>
    </row>
    <row r="32" spans="1:29" ht="25.35" customHeight="1" x14ac:dyDescent="0.2">
      <c r="A32" s="50" t="s">
        <v>1282</v>
      </c>
    </row>
    <row r="33" spans="1:1" ht="25.35" customHeight="1" x14ac:dyDescent="0.2">
      <c r="A33" s="50"/>
    </row>
    <row r="34" spans="1:1" ht="25.35" customHeight="1" x14ac:dyDescent="0.25">
      <c r="A34" s="49" t="s">
        <v>1283</v>
      </c>
    </row>
    <row r="35" spans="1:1" ht="25.35" customHeight="1" x14ac:dyDescent="0.2">
      <c r="A35" s="50" t="s">
        <v>1284</v>
      </c>
    </row>
    <row r="36" spans="1:1" ht="25.35" customHeight="1" x14ac:dyDescent="0.2">
      <c r="A36" s="50"/>
    </row>
    <row r="37" spans="1:1" ht="25.35" customHeight="1" x14ac:dyDescent="0.25">
      <c r="A37" s="49" t="s">
        <v>1285</v>
      </c>
    </row>
    <row r="38" spans="1:1" ht="25.35" customHeight="1" x14ac:dyDescent="0.2">
      <c r="A38" s="51" t="s">
        <v>1286</v>
      </c>
    </row>
    <row r="39" spans="1:1" ht="25.35" customHeight="1" x14ac:dyDescent="0.2">
      <c r="A39" s="50" t="s">
        <v>1287</v>
      </c>
    </row>
    <row r="40" spans="1:1" ht="25.35" customHeight="1" x14ac:dyDescent="0.2">
      <c r="A40" s="51" t="s">
        <v>208</v>
      </c>
    </row>
    <row r="41" spans="1:1" ht="25.35" customHeight="1" x14ac:dyDescent="0.2">
      <c r="A41" s="50" t="s">
        <v>1288</v>
      </c>
    </row>
    <row r="42" spans="1:1" ht="25.35" customHeight="1" x14ac:dyDescent="0.2">
      <c r="A42" s="50" t="s">
        <v>1289</v>
      </c>
    </row>
    <row r="43" spans="1:1" ht="25.35" customHeight="1" x14ac:dyDescent="0.2">
      <c r="A43" s="50" t="s">
        <v>1290</v>
      </c>
    </row>
    <row r="44" spans="1:1" ht="25.35" customHeight="1" x14ac:dyDescent="0.2">
      <c r="A44" s="52" t="s">
        <v>1291</v>
      </c>
    </row>
    <row r="45" spans="1:1" ht="25.35" customHeight="1" x14ac:dyDescent="0.2">
      <c r="A45" s="53" t="s">
        <v>1292</v>
      </c>
    </row>
    <row r="46" spans="1:1" ht="25.35" customHeight="1" x14ac:dyDescent="0.2">
      <c r="A46" s="51" t="s">
        <v>1293</v>
      </c>
    </row>
    <row r="47" spans="1:1" ht="25.35" customHeight="1" x14ac:dyDescent="0.2">
      <c r="A47" s="50" t="s">
        <v>1294</v>
      </c>
    </row>
    <row r="48" spans="1:1" ht="25.35" customHeight="1" x14ac:dyDescent="0.2">
      <c r="A48" s="50" t="s">
        <v>1295</v>
      </c>
    </row>
    <row r="49" spans="1:1" ht="25.35" customHeight="1" x14ac:dyDescent="0.2">
      <c r="A49" s="50" t="s">
        <v>1296</v>
      </c>
    </row>
    <row r="50" spans="1:1" ht="25.35" customHeight="1" x14ac:dyDescent="0.2">
      <c r="A50" s="50"/>
    </row>
    <row r="51" spans="1:1" ht="25.35" customHeight="1" x14ac:dyDescent="0.25">
      <c r="A51" s="49" t="s">
        <v>1297</v>
      </c>
    </row>
    <row r="52" spans="1:1" ht="25.35" customHeight="1" x14ac:dyDescent="0.2">
      <c r="A52" s="50" t="s">
        <v>1298</v>
      </c>
    </row>
    <row r="53" spans="1:1" ht="25.35" customHeight="1" x14ac:dyDescent="0.2">
      <c r="A53" s="53" t="s">
        <v>1299</v>
      </c>
    </row>
    <row r="54" spans="1:1" ht="25.35" customHeight="1" x14ac:dyDescent="0.2">
      <c r="A54" s="50"/>
    </row>
    <row r="55" spans="1:1" ht="25.35" customHeight="1" x14ac:dyDescent="0.25">
      <c r="A55" s="49" t="s">
        <v>1300</v>
      </c>
    </row>
    <row r="56" spans="1:1" ht="25.35" customHeight="1" x14ac:dyDescent="0.2">
      <c r="A56" s="50" t="s">
        <v>1301</v>
      </c>
    </row>
    <row r="57" spans="1:1" ht="25.35" customHeight="1" x14ac:dyDescent="0.2">
      <c r="A57" s="50" t="s">
        <v>1302</v>
      </c>
    </row>
    <row r="58" spans="1:1" ht="25.35" customHeight="1" x14ac:dyDescent="0.2">
      <c r="A58" s="54"/>
    </row>
    <row r="59" spans="1:1" ht="25.35" customHeight="1" x14ac:dyDescent="0.25">
      <c r="A59" s="49" t="s">
        <v>1303</v>
      </c>
    </row>
    <row r="60" spans="1:1" ht="25.35" customHeight="1" x14ac:dyDescent="0.2">
      <c r="A60" s="50" t="s">
        <v>1304</v>
      </c>
    </row>
    <row r="61" spans="1:1" ht="25.35" customHeight="1" x14ac:dyDescent="0.2">
      <c r="A61" s="50" t="s">
        <v>1299</v>
      </c>
    </row>
    <row r="62" spans="1:1" ht="25.35" customHeight="1" x14ac:dyDescent="0.2">
      <c r="A62" s="50" t="s">
        <v>1305</v>
      </c>
    </row>
    <row r="63" spans="1:1" ht="25.35" customHeight="1" x14ac:dyDescent="0.2">
      <c r="A63" s="50" t="s">
        <v>1302</v>
      </c>
    </row>
    <row r="64" spans="1:1" ht="25.35" customHeight="1" x14ac:dyDescent="0.2">
      <c r="A64" s="50"/>
    </row>
    <row r="65" spans="1:1" ht="25.35" customHeight="1" x14ac:dyDescent="0.25">
      <c r="A65" s="55" t="s">
        <v>1306</v>
      </c>
    </row>
    <row r="66" spans="1:1" ht="25.35" customHeight="1" x14ac:dyDescent="0.2">
      <c r="A66" s="51" t="s">
        <v>1307</v>
      </c>
    </row>
    <row r="67" spans="1:1" ht="25.35" customHeight="1" x14ac:dyDescent="0.2">
      <c r="A67" s="50" t="s">
        <v>1302</v>
      </c>
    </row>
    <row r="68" spans="1:1" ht="25.35" customHeight="1" x14ac:dyDescent="0.2">
      <c r="A68" s="51" t="s">
        <v>1308</v>
      </c>
    </row>
    <row r="69" spans="1:1" ht="25.35" customHeight="1" x14ac:dyDescent="0.2">
      <c r="A69" s="50" t="s">
        <v>1302</v>
      </c>
    </row>
    <row r="70" spans="1:1" ht="25.35" customHeight="1" x14ac:dyDescent="0.2">
      <c r="A70" s="51" t="s">
        <v>1309</v>
      </c>
    </row>
    <row r="71" spans="1:1" ht="25.35" customHeight="1" x14ac:dyDescent="0.2">
      <c r="A71" s="50" t="s">
        <v>1302</v>
      </c>
    </row>
    <row r="72" spans="1:1" ht="25.35" customHeight="1" x14ac:dyDescent="0.2">
      <c r="A72" s="51" t="s">
        <v>1310</v>
      </c>
    </row>
    <row r="73" spans="1:1" ht="25.35" customHeight="1" x14ac:dyDescent="0.2">
      <c r="A73" s="50" t="s">
        <v>1302</v>
      </c>
    </row>
    <row r="74" spans="1:1" ht="25.35" customHeight="1" x14ac:dyDescent="0.2">
      <c r="A74" s="56" t="s">
        <v>1311</v>
      </c>
    </row>
    <row r="75" spans="1:1" ht="25.35" customHeight="1" x14ac:dyDescent="0.2">
      <c r="A75" s="50" t="s">
        <v>1312</v>
      </c>
    </row>
    <row r="76" spans="1:1" ht="25.35" customHeight="1" x14ac:dyDescent="0.2">
      <c r="A76" s="50" t="s">
        <v>1313</v>
      </c>
    </row>
    <row r="77" spans="1:1" ht="25.35" customHeight="1" x14ac:dyDescent="0.2">
      <c r="A77" s="56" t="s">
        <v>1314</v>
      </c>
    </row>
    <row r="78" spans="1:1" ht="25.35" customHeight="1" x14ac:dyDescent="0.2">
      <c r="A78" s="50" t="s">
        <v>1299</v>
      </c>
    </row>
    <row r="79" spans="1:1" ht="25.35" customHeight="1" x14ac:dyDescent="0.2">
      <c r="A79" s="50" t="s">
        <v>1315</v>
      </c>
    </row>
    <row r="80" spans="1:1" ht="25.35" customHeight="1" x14ac:dyDescent="0.2">
      <c r="A80" s="50" t="s">
        <v>1316</v>
      </c>
    </row>
    <row r="81" spans="1:1" ht="25.35" customHeight="1" x14ac:dyDescent="0.2">
      <c r="A81" s="50" t="s">
        <v>1317</v>
      </c>
    </row>
    <row r="82" spans="1:1" ht="25.35" customHeight="1" x14ac:dyDescent="0.2">
      <c r="A82" s="50" t="s">
        <v>1302</v>
      </c>
    </row>
    <row r="83" spans="1:1" ht="25.35" customHeight="1" x14ac:dyDescent="0.2">
      <c r="A83" s="50"/>
    </row>
    <row r="84" spans="1:1" ht="25.35" customHeight="1" x14ac:dyDescent="0.25">
      <c r="A84" s="55" t="s">
        <v>1318</v>
      </c>
    </row>
    <row r="85" spans="1:1" ht="25.35" customHeight="1" x14ac:dyDescent="0.2">
      <c r="A85" s="57" t="s">
        <v>1319</v>
      </c>
    </row>
    <row r="86" spans="1:1" ht="25.35" customHeight="1" x14ac:dyDescent="0.2">
      <c r="A86" s="58" t="s">
        <v>1320</v>
      </c>
    </row>
    <row r="87" spans="1:1" ht="25.35" customHeight="1" x14ac:dyDescent="0.2">
      <c r="A87" s="58" t="s">
        <v>1321</v>
      </c>
    </row>
    <row r="88" spans="1:1" ht="25.35" customHeight="1" x14ac:dyDescent="0.2">
      <c r="A88" s="57"/>
    </row>
    <row r="89" spans="1:1" ht="25.35" customHeight="1" x14ac:dyDescent="0.25">
      <c r="A89" s="55" t="s">
        <v>1322</v>
      </c>
    </row>
    <row r="90" spans="1:1" ht="25.35" customHeight="1" x14ac:dyDescent="0.2">
      <c r="A90" s="57" t="s">
        <v>1323</v>
      </c>
    </row>
    <row r="91" spans="1:1" ht="25.35" customHeight="1" x14ac:dyDescent="0.2">
      <c r="A91" s="57" t="s">
        <v>1324</v>
      </c>
    </row>
    <row r="92" spans="1:1" ht="25.35" customHeight="1" x14ac:dyDescent="0.2">
      <c r="A92" s="57"/>
    </row>
    <row r="93" spans="1:1" ht="25.35" customHeight="1" x14ac:dyDescent="0.25">
      <c r="A93" s="49" t="s">
        <v>1325</v>
      </c>
    </row>
    <row r="94" spans="1:1" ht="25.35" customHeight="1" x14ac:dyDescent="0.2">
      <c r="A94" s="50" t="s">
        <v>1326</v>
      </c>
    </row>
    <row r="95" spans="1:1" ht="25.35" customHeight="1" x14ac:dyDescent="0.2">
      <c r="A95" s="50" t="s">
        <v>1327</v>
      </c>
    </row>
    <row r="96" spans="1:1" ht="25.35" customHeight="1" x14ac:dyDescent="0.2">
      <c r="A96" s="50" t="s">
        <v>1328</v>
      </c>
    </row>
    <row r="97" spans="1:1" ht="25.35" customHeight="1" x14ac:dyDescent="0.2">
      <c r="A97" s="50"/>
    </row>
    <row r="98" spans="1:1" ht="25.35" customHeight="1" x14ac:dyDescent="0.25">
      <c r="A98" s="49" t="s">
        <v>1329</v>
      </c>
    </row>
    <row r="99" spans="1:1" ht="25.35" customHeight="1" x14ac:dyDescent="0.2">
      <c r="A99" s="50" t="s">
        <v>1330</v>
      </c>
    </row>
    <row r="100" spans="1:1" ht="25.35" customHeight="1" x14ac:dyDescent="0.2">
      <c r="A100" s="50" t="s">
        <v>1331</v>
      </c>
    </row>
    <row r="101" spans="1:1" ht="25.35" customHeight="1" x14ac:dyDescent="0.2">
      <c r="A101" s="50" t="s">
        <v>1332</v>
      </c>
    </row>
    <row r="102" spans="1:1" ht="25.35" customHeight="1" x14ac:dyDescent="0.25">
      <c r="A102" s="49"/>
    </row>
    <row r="103" spans="1:1" ht="25.35" customHeight="1" x14ac:dyDescent="0.25">
      <c r="A103" s="49" t="s">
        <v>1333</v>
      </c>
    </row>
    <row r="104" spans="1:1" ht="25.35" customHeight="1" x14ac:dyDescent="0.2">
      <c r="A104" s="50" t="s">
        <v>1334</v>
      </c>
    </row>
    <row r="105" spans="1:1" ht="25.35" customHeight="1" x14ac:dyDescent="0.2">
      <c r="A105" s="50" t="s">
        <v>1335</v>
      </c>
    </row>
    <row r="106" spans="1:1" ht="25.35" customHeight="1" x14ac:dyDescent="0.2">
      <c r="A106" s="50" t="s">
        <v>1336</v>
      </c>
    </row>
    <row r="107" spans="1:1" ht="25.35" customHeight="1" x14ac:dyDescent="0.25">
      <c r="A107" s="49"/>
    </row>
    <row r="108" spans="1:1" ht="25.35" customHeight="1" x14ac:dyDescent="0.25">
      <c r="A108" s="49" t="s">
        <v>1337</v>
      </c>
    </row>
    <row r="109" spans="1:1" ht="25.35" customHeight="1" x14ac:dyDescent="0.2">
      <c r="A109" s="50" t="s">
        <v>1338</v>
      </c>
    </row>
    <row r="110" spans="1:1" ht="25.35" customHeight="1" x14ac:dyDescent="0.2">
      <c r="A110" s="50" t="s">
        <v>1339</v>
      </c>
    </row>
    <row r="111" spans="1:1" ht="25.35" customHeight="1" x14ac:dyDescent="0.2">
      <c r="A111" s="50"/>
    </row>
    <row r="112" spans="1:1" ht="25.35" customHeight="1" x14ac:dyDescent="0.25">
      <c r="A112" s="49" t="s">
        <v>1340</v>
      </c>
    </row>
    <row r="113" spans="1:1" ht="25.35" customHeight="1" x14ac:dyDescent="0.2">
      <c r="A113" s="51" t="s">
        <v>1341</v>
      </c>
    </row>
    <row r="114" spans="1:1" ht="25.35" customHeight="1" x14ac:dyDescent="0.2">
      <c r="A114" s="50" t="s">
        <v>1342</v>
      </c>
    </row>
    <row r="115" spans="1:1" ht="25.35" customHeight="1" x14ac:dyDescent="0.2">
      <c r="A115" s="51" t="s">
        <v>1343</v>
      </c>
    </row>
    <row r="116" spans="1:1" ht="25.35" customHeight="1" x14ac:dyDescent="0.2">
      <c r="A116" s="50" t="s">
        <v>1344</v>
      </c>
    </row>
    <row r="117" spans="1:1" ht="25.35" customHeight="1" x14ac:dyDescent="0.2">
      <c r="A117" s="59" t="s">
        <v>1345</v>
      </c>
    </row>
    <row r="118" spans="1:1" ht="25.35" customHeight="1" x14ac:dyDescent="0.2">
      <c r="A118" s="50" t="s">
        <v>1342</v>
      </c>
    </row>
    <row r="119" spans="1:1" ht="25.35" customHeight="1" x14ac:dyDescent="0.2">
      <c r="A119" s="50"/>
    </row>
    <row r="120" spans="1:1" ht="25.35" customHeight="1" x14ac:dyDescent="0.25">
      <c r="A120" s="49" t="s">
        <v>1346</v>
      </c>
    </row>
    <row r="121" spans="1:1" ht="25.35" customHeight="1" x14ac:dyDescent="0.2">
      <c r="A121" s="50" t="s">
        <v>1347</v>
      </c>
    </row>
    <row r="122" spans="1:1" ht="25.35" customHeight="1" x14ac:dyDescent="0.2">
      <c r="A122" s="50" t="s">
        <v>1348</v>
      </c>
    </row>
    <row r="123" spans="1:1" ht="25.35" customHeight="1" x14ac:dyDescent="0.2">
      <c r="A123" s="50" t="s">
        <v>1349</v>
      </c>
    </row>
    <row r="124" spans="1:1" ht="25.35" customHeight="1" x14ac:dyDescent="0.2">
      <c r="A124" s="50"/>
    </row>
    <row r="125" spans="1:1" ht="25.35" customHeight="1" x14ac:dyDescent="0.25">
      <c r="A125" s="49" t="s">
        <v>1350</v>
      </c>
    </row>
    <row r="126" spans="1:1" ht="25.35" customHeight="1" x14ac:dyDescent="0.2">
      <c r="A126" s="50" t="s">
        <v>1347</v>
      </c>
    </row>
    <row r="127" spans="1:1" ht="25.35" customHeight="1" x14ac:dyDescent="0.2">
      <c r="A127" s="50" t="s">
        <v>1351</v>
      </c>
    </row>
    <row r="128" spans="1:1" ht="25.35" customHeight="1" x14ac:dyDescent="0.2">
      <c r="A128" s="50"/>
    </row>
    <row r="129" spans="1:1" ht="25.35" customHeight="1" x14ac:dyDescent="0.25">
      <c r="A129" s="49" t="s">
        <v>1352</v>
      </c>
    </row>
    <row r="130" spans="1:1" ht="25.35" customHeight="1" x14ac:dyDescent="0.2">
      <c r="A130" s="50" t="s">
        <v>1353</v>
      </c>
    </row>
    <row r="131" spans="1:1" ht="25.35" customHeight="1" x14ac:dyDescent="0.2">
      <c r="A131" s="50" t="s">
        <v>1354</v>
      </c>
    </row>
    <row r="132" spans="1:1" ht="25.35" customHeight="1" x14ac:dyDescent="0.2">
      <c r="A132" s="50"/>
    </row>
    <row r="133" spans="1:1" ht="25.35" customHeight="1" x14ac:dyDescent="0.25">
      <c r="A133" s="49" t="s">
        <v>1355</v>
      </c>
    </row>
    <row r="134" spans="1:1" ht="25.35" customHeight="1" x14ac:dyDescent="0.2">
      <c r="A134" s="50" t="s">
        <v>1356</v>
      </c>
    </row>
    <row r="135" spans="1:1" ht="25.35" customHeight="1" x14ac:dyDescent="0.2">
      <c r="A135" s="50" t="s">
        <v>1357</v>
      </c>
    </row>
    <row r="136" spans="1:1" ht="25.35" customHeight="1" x14ac:dyDescent="0.2">
      <c r="A136" s="50"/>
    </row>
    <row r="137" spans="1:1" ht="25.35" customHeight="1" x14ac:dyDescent="0.25">
      <c r="A137" s="49" t="s">
        <v>1358</v>
      </c>
    </row>
    <row r="138" spans="1:1" ht="25.35" customHeight="1" x14ac:dyDescent="0.2">
      <c r="A138" s="50" t="s">
        <v>1359</v>
      </c>
    </row>
    <row r="139" spans="1:1" ht="25.35" customHeight="1" x14ac:dyDescent="0.2">
      <c r="A139" s="50" t="s">
        <v>1360</v>
      </c>
    </row>
    <row r="140" spans="1:1" ht="25.35" customHeight="1" x14ac:dyDescent="0.2">
      <c r="A140" s="50"/>
    </row>
    <row r="141" spans="1:1" ht="25.35" customHeight="1" x14ac:dyDescent="0.25">
      <c r="A141" s="49" t="s">
        <v>1361</v>
      </c>
    </row>
    <row r="142" spans="1:1" ht="25.35" customHeight="1" x14ac:dyDescent="0.2">
      <c r="A142" s="50" t="s">
        <v>1362</v>
      </c>
    </row>
    <row r="143" spans="1:1" ht="25.35" customHeight="1" x14ac:dyDescent="0.2">
      <c r="A143" s="50" t="s">
        <v>1363</v>
      </c>
    </row>
    <row r="144" spans="1:1" ht="25.35" customHeight="1" x14ac:dyDescent="0.2">
      <c r="A144" s="50"/>
    </row>
    <row r="145" spans="1:1" ht="25.35" customHeight="1" x14ac:dyDescent="0.25">
      <c r="A145" s="49" t="s">
        <v>1364</v>
      </c>
    </row>
    <row r="146" spans="1:1" ht="25.35" customHeight="1" x14ac:dyDescent="0.2">
      <c r="A146" s="50" t="s">
        <v>1365</v>
      </c>
    </row>
    <row r="147" spans="1:1" ht="25.35" customHeight="1" x14ac:dyDescent="0.2">
      <c r="A147" s="50"/>
    </row>
    <row r="148" spans="1:1" ht="25.35" customHeight="1" x14ac:dyDescent="0.25">
      <c r="A148" s="49" t="s">
        <v>1366</v>
      </c>
    </row>
    <row r="149" spans="1:1" ht="25.35" customHeight="1" x14ac:dyDescent="0.2">
      <c r="A149" s="50" t="s">
        <v>1367</v>
      </c>
    </row>
    <row r="150" spans="1:1" ht="25.35" customHeight="1" x14ac:dyDescent="0.2">
      <c r="A150" s="50"/>
    </row>
    <row r="151" spans="1:1" ht="25.35" customHeight="1" x14ac:dyDescent="0.25">
      <c r="A151" s="49" t="s">
        <v>1368</v>
      </c>
    </row>
    <row r="152" spans="1:1" ht="25.35" customHeight="1" x14ac:dyDescent="0.2">
      <c r="A152" s="50" t="s">
        <v>1369</v>
      </c>
    </row>
    <row r="153" spans="1:1" ht="25.35" customHeight="1" x14ac:dyDescent="0.2">
      <c r="A153" s="50" t="s">
        <v>1370</v>
      </c>
    </row>
    <row r="154" spans="1:1" ht="25.35" customHeight="1" x14ac:dyDescent="0.25">
      <c r="A154" s="49"/>
    </row>
    <row r="155" spans="1:1" ht="25.35" customHeight="1" x14ac:dyDescent="0.25">
      <c r="A155" s="49" t="s">
        <v>1371</v>
      </c>
    </row>
    <row r="156" spans="1:1" ht="25.35" customHeight="1" x14ac:dyDescent="0.2">
      <c r="A156" s="50" t="s">
        <v>1372</v>
      </c>
    </row>
    <row r="157" spans="1:1" ht="25.35" customHeight="1" x14ac:dyDescent="0.25">
      <c r="A157" s="49"/>
    </row>
    <row r="158" spans="1:1" ht="25.35" customHeight="1" x14ac:dyDescent="0.25">
      <c r="A158" s="49" t="s">
        <v>1373</v>
      </c>
    </row>
    <row r="159" spans="1:1" ht="25.35" customHeight="1" x14ac:dyDescent="0.2">
      <c r="A159" s="50" t="s">
        <v>1374</v>
      </c>
    </row>
    <row r="160" spans="1:1" ht="25.35" customHeight="1" x14ac:dyDescent="0.25">
      <c r="A160" s="49"/>
    </row>
    <row r="161" spans="1:1" ht="25.35" customHeight="1" x14ac:dyDescent="0.25">
      <c r="A161" s="49" t="s">
        <v>1375</v>
      </c>
    </row>
    <row r="162" spans="1:1" ht="25.35" customHeight="1" x14ac:dyDescent="0.2">
      <c r="A162" s="50" t="s">
        <v>1376</v>
      </c>
    </row>
    <row r="163" spans="1:1" ht="25.35" customHeight="1" x14ac:dyDescent="0.2">
      <c r="A163" s="50" t="s">
        <v>1377</v>
      </c>
    </row>
    <row r="164" spans="1:1" ht="25.35" customHeight="1" x14ac:dyDescent="0.2">
      <c r="A164" s="50" t="s">
        <v>1378</v>
      </c>
    </row>
  </sheetData>
  <sheetProtection password="C652" sheet="1"/>
  <mergeCells count="6">
    <mergeCell ref="A1:AC1"/>
    <mergeCell ref="A2:AC2"/>
    <mergeCell ref="B4:O4"/>
    <mergeCell ref="R4:Y4"/>
    <mergeCell ref="B13:K13"/>
    <mergeCell ref="L13:AC13"/>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AC164"/>
  <sheetViews>
    <sheetView workbookViewId="0">
      <selection activeCell="S9" sqref="S9"/>
    </sheetView>
  </sheetViews>
  <sheetFormatPr defaultColWidth="9.28515625" defaultRowHeight="15" x14ac:dyDescent="0.2"/>
  <cols>
    <col min="1" max="1" width="50.7109375" style="60" customWidth="1"/>
    <col min="2" max="2" width="10.7109375" style="23" customWidth="1"/>
    <col min="3" max="3" width="7.5703125" style="23" customWidth="1"/>
    <col min="4" max="4" width="9.5703125" style="23" customWidth="1"/>
    <col min="5" max="25" width="7.5703125" style="23" customWidth="1"/>
    <col min="26" max="26" width="9.7109375" style="23" bestFit="1" customWidth="1"/>
    <col min="27" max="27" width="9.7109375" style="23" customWidth="1"/>
    <col min="28" max="29" width="9.7109375" style="23" bestFit="1" customWidth="1"/>
    <col min="30" max="16384" width="9.28515625" style="23"/>
  </cols>
  <sheetData>
    <row r="1" spans="1:29" ht="20.25" x14ac:dyDescent="0.3">
      <c r="A1" s="770" t="s">
        <v>1243</v>
      </c>
      <c r="B1" s="770"/>
      <c r="C1" s="770"/>
      <c r="D1" s="770"/>
      <c r="E1" s="770"/>
      <c r="F1" s="770"/>
      <c r="G1" s="770"/>
      <c r="H1" s="770"/>
      <c r="I1" s="770"/>
      <c r="J1" s="770"/>
      <c r="K1" s="770"/>
      <c r="L1" s="770"/>
      <c r="M1" s="770"/>
      <c r="N1" s="770"/>
      <c r="O1" s="770"/>
      <c r="P1" s="770"/>
      <c r="Q1" s="770"/>
      <c r="R1" s="770"/>
      <c r="S1" s="770"/>
      <c r="T1" s="770"/>
      <c r="U1" s="770"/>
      <c r="V1" s="770"/>
      <c r="W1" s="770"/>
      <c r="X1" s="770"/>
      <c r="Y1" s="770"/>
      <c r="Z1" s="770"/>
      <c r="AA1" s="770"/>
      <c r="AB1" s="770"/>
      <c r="AC1" s="770"/>
    </row>
    <row r="2" spans="1:29" ht="20.25" x14ac:dyDescent="0.3">
      <c r="A2" s="770" t="s">
        <v>1935</v>
      </c>
      <c r="B2" s="770"/>
      <c r="C2" s="770"/>
      <c r="D2" s="770"/>
      <c r="E2" s="770"/>
      <c r="F2" s="770"/>
      <c r="G2" s="770"/>
      <c r="H2" s="770"/>
      <c r="I2" s="770"/>
      <c r="J2" s="770"/>
      <c r="K2" s="770"/>
      <c r="L2" s="770"/>
      <c r="M2" s="770"/>
      <c r="N2" s="770"/>
      <c r="O2" s="770"/>
      <c r="P2" s="770"/>
      <c r="Q2" s="770"/>
      <c r="R2" s="770"/>
      <c r="S2" s="770"/>
      <c r="T2" s="770"/>
      <c r="U2" s="770"/>
      <c r="V2" s="770"/>
      <c r="W2" s="770"/>
      <c r="X2" s="770"/>
      <c r="Y2" s="770"/>
      <c r="Z2" s="770"/>
      <c r="AA2" s="770"/>
      <c r="AB2" s="770"/>
      <c r="AC2" s="770"/>
    </row>
    <row r="3" spans="1:29" ht="15.75" x14ac:dyDescent="0.25">
      <c r="A3" s="24"/>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row>
    <row r="4" spans="1:29" s="28" customFormat="1" ht="40.15" customHeight="1" x14ac:dyDescent="0.2">
      <c r="A4" s="26"/>
      <c r="B4" s="771" t="s">
        <v>1244</v>
      </c>
      <c r="C4" s="771"/>
      <c r="D4" s="771"/>
      <c r="E4" s="771"/>
      <c r="F4" s="771"/>
      <c r="G4" s="771"/>
      <c r="H4" s="771"/>
      <c r="I4" s="771"/>
      <c r="J4" s="771"/>
      <c r="K4" s="771"/>
      <c r="L4" s="771"/>
      <c r="M4" s="771"/>
      <c r="N4" s="771"/>
      <c r="O4" s="771"/>
      <c r="P4" s="27"/>
      <c r="Q4" s="27"/>
      <c r="R4" s="772" t="s">
        <v>1245</v>
      </c>
      <c r="S4" s="772"/>
      <c r="T4" s="772"/>
      <c r="U4" s="772"/>
      <c r="V4" s="772"/>
      <c r="W4" s="772"/>
      <c r="X4" s="772"/>
      <c r="Y4" s="772"/>
    </row>
    <row r="5" spans="1:29" ht="25.15" customHeight="1" x14ac:dyDescent="0.2">
      <c r="A5" s="29"/>
      <c r="B5" s="30" t="s">
        <v>1246</v>
      </c>
      <c r="C5" s="30" t="s">
        <v>1246</v>
      </c>
      <c r="D5" s="30" t="s">
        <v>1247</v>
      </c>
      <c r="E5" s="30" t="s">
        <v>1247</v>
      </c>
      <c r="F5" s="30" t="s">
        <v>1248</v>
      </c>
      <c r="G5" s="30" t="s">
        <v>1248</v>
      </c>
      <c r="H5" s="30" t="s">
        <v>1249</v>
      </c>
      <c r="I5" s="30" t="s">
        <v>1249</v>
      </c>
      <c r="J5" s="30" t="s">
        <v>1250</v>
      </c>
      <c r="K5" s="30" t="s">
        <v>1250</v>
      </c>
      <c r="L5" s="30" t="s">
        <v>1251</v>
      </c>
      <c r="M5" s="30" t="s">
        <v>1251</v>
      </c>
      <c r="N5" s="30" t="s">
        <v>170</v>
      </c>
      <c r="O5" s="30" t="s">
        <v>170</v>
      </c>
      <c r="P5" s="30" t="s">
        <v>1252</v>
      </c>
      <c r="Q5" s="30" t="s">
        <v>1252</v>
      </c>
      <c r="R5" s="30" t="s">
        <v>1253</v>
      </c>
      <c r="S5" s="30" t="s">
        <v>1253</v>
      </c>
      <c r="T5" s="30" t="s">
        <v>1254</v>
      </c>
      <c r="U5" s="30" t="s">
        <v>1254</v>
      </c>
      <c r="V5" s="30" t="s">
        <v>1255</v>
      </c>
      <c r="W5" s="30" t="s">
        <v>1255</v>
      </c>
      <c r="X5" s="30" t="s">
        <v>1256</v>
      </c>
      <c r="Y5" s="31" t="s">
        <v>1256</v>
      </c>
    </row>
    <row r="6" spans="1:29" ht="35.1" customHeight="1" x14ac:dyDescent="0.2">
      <c r="A6" s="32"/>
      <c r="B6" s="33" t="s">
        <v>1257</v>
      </c>
      <c r="C6" s="33" t="s">
        <v>1258</v>
      </c>
      <c r="D6" s="33" t="s">
        <v>1257</v>
      </c>
      <c r="E6" s="33" t="s">
        <v>1258</v>
      </c>
      <c r="F6" s="33" t="s">
        <v>1257</v>
      </c>
      <c r="G6" s="33" t="s">
        <v>1258</v>
      </c>
      <c r="H6" s="33" t="s">
        <v>1257</v>
      </c>
      <c r="I6" s="33" t="s">
        <v>1258</v>
      </c>
      <c r="J6" s="33" t="s">
        <v>1257</v>
      </c>
      <c r="K6" s="33" t="s">
        <v>1258</v>
      </c>
      <c r="L6" s="33" t="s">
        <v>1257</v>
      </c>
      <c r="M6" s="33" t="s">
        <v>1258</v>
      </c>
      <c r="N6" s="33" t="s">
        <v>1257</v>
      </c>
      <c r="O6" s="33" t="s">
        <v>1258</v>
      </c>
      <c r="P6" s="33" t="s">
        <v>1257</v>
      </c>
      <c r="Q6" s="33" t="s">
        <v>1258</v>
      </c>
      <c r="R6" s="33" t="s">
        <v>1257</v>
      </c>
      <c r="S6" s="33" t="s">
        <v>1258</v>
      </c>
      <c r="T6" s="33" t="s">
        <v>1257</v>
      </c>
      <c r="U6" s="33" t="s">
        <v>1258</v>
      </c>
      <c r="V6" s="33" t="s">
        <v>1257</v>
      </c>
      <c r="W6" s="33" t="s">
        <v>1258</v>
      </c>
      <c r="X6" s="33" t="s">
        <v>1257</v>
      </c>
      <c r="Y6" s="34" t="s">
        <v>1258</v>
      </c>
    </row>
    <row r="7" spans="1:29" ht="25.35" customHeight="1" x14ac:dyDescent="0.2">
      <c r="A7" s="35" t="s">
        <v>439</v>
      </c>
      <c r="B7" s="36">
        <f>IF('Base CTC'!B7&lt;&gt;"",'Base CTC'!B7,'DND Client CTC'!B7)</f>
        <v>131</v>
      </c>
      <c r="C7" s="36">
        <f>IF('Base CTC'!C7&lt;&gt;"",'Base CTC'!C7,'DND Client CTC'!C7)</f>
        <v>131</v>
      </c>
      <c r="D7" s="36">
        <f>IF('Base CTC'!D7&lt;&gt;"",'Base CTC'!D7,'DND Client CTC'!D7)</f>
        <v>173</v>
      </c>
      <c r="E7" s="36">
        <f>IF('Base CTC'!E7&lt;&gt;"",'Base CTC'!E7,'DND Client CTC'!E7)</f>
        <v>173</v>
      </c>
      <c r="F7" s="36">
        <f>IF('Base CTC'!F7&lt;&gt;"",'Base CTC'!F7,'DND Client CTC'!F7)</f>
        <v>160</v>
      </c>
      <c r="G7" s="36">
        <f>IF('Base CTC'!G7&lt;&gt;"",'Base CTC'!G7,'DND Client CTC'!G7)</f>
        <v>160</v>
      </c>
      <c r="H7" s="36">
        <f>IF('Base CTC'!H7&lt;&gt;"",'Base CTC'!H7,'DND Client CTC'!H7)</f>
        <v>173</v>
      </c>
      <c r="I7" s="36">
        <f>IF('Base CTC'!I7&lt;&gt;"",'Base CTC'!I7,'DND Client CTC'!I7)</f>
        <v>173</v>
      </c>
      <c r="J7" s="36">
        <f>IF('Base CTC'!J7&lt;&gt;"",'Base CTC'!J7,'DND Client CTC'!J7)</f>
        <v>176</v>
      </c>
      <c r="K7" s="36">
        <f>IF('Base CTC'!K7&lt;&gt;"",'Base CTC'!K7,'DND Client CTC'!K7)</f>
        <v>176</v>
      </c>
      <c r="L7" s="36">
        <f>IF('Base CTC'!L7&lt;&gt;"",'Base CTC'!L7,'DND Client CTC'!L7)</f>
        <v>173</v>
      </c>
      <c r="M7" s="36">
        <f>IF('Base CTC'!M7&lt;&gt;"",'Base CTC'!M7,'DND Client CTC'!M7)</f>
        <v>173</v>
      </c>
      <c r="N7" s="36">
        <f>IF('Base CTC'!N7&lt;&gt;"",'Base CTC'!N7,'DND Client CTC'!N7)</f>
        <v>190</v>
      </c>
      <c r="O7" s="36">
        <f>IF('Base CTC'!O7&lt;&gt;"",'Base CTC'!O7,'DND Client CTC'!O7)</f>
        <v>190</v>
      </c>
      <c r="P7" s="36">
        <f>IF('Base CTC'!P7&lt;&gt;"",'Base CTC'!P7,'DND Client CTC'!P7)</f>
        <v>173</v>
      </c>
      <c r="Q7" s="36">
        <f>IF('Base CTC'!Q7&lt;&gt;"",'Base CTC'!Q7,'DND Client CTC'!Q7)</f>
        <v>173</v>
      </c>
      <c r="R7" s="36">
        <f>IF('Base CTC'!R7&lt;&gt;"",'Base CTC'!R7,'DND Client CTC'!R7)</f>
        <v>195</v>
      </c>
      <c r="S7" s="36">
        <f>IF('Base CTC'!S7&lt;&gt;"",'Base CTC'!S7,'DND Client CTC'!S7)</f>
        <v>195</v>
      </c>
      <c r="T7" s="36">
        <f>IF('Base CTC'!T7&lt;&gt;"",'Base CTC'!T7,'DND Client CTC'!T7)</f>
        <v>171</v>
      </c>
      <c r="U7" s="36">
        <f>IF('Base CTC'!U7&lt;&gt;"",'Base CTC'!U7,'DND Client CTC'!U7)</f>
        <v>171</v>
      </c>
      <c r="V7" s="36">
        <f>IF('Base CTC'!V7&lt;&gt;"",'Base CTC'!V7,'DND Client CTC'!V7)</f>
        <v>156</v>
      </c>
      <c r="W7" s="36">
        <f>IF('Base CTC'!W7&lt;&gt;"",'Base CTC'!W7,'DND Client CTC'!W7)</f>
        <v>156</v>
      </c>
      <c r="X7" s="36">
        <f>IF('Base CTC'!X7&lt;&gt;"",'Base CTC'!X7,'DND Client CTC'!X7)</f>
        <v>116</v>
      </c>
      <c r="Y7" s="36">
        <f>IF('Base CTC'!Y7&lt;&gt;"",'Base CTC'!Y7,'DND Client CTC'!Y7)</f>
        <v>116</v>
      </c>
    </row>
    <row r="8" spans="1:29" ht="25.35" customHeight="1" x14ac:dyDescent="0.2">
      <c r="A8" s="35" t="s">
        <v>438</v>
      </c>
      <c r="B8" s="36">
        <f>IF('Base CTC'!B8&lt;&gt;"",'Base CTC'!B8,'DND Client CTC'!B8)</f>
        <v>90</v>
      </c>
      <c r="C8" s="36">
        <f>IF('Base CTC'!C8&lt;&gt;"",'Base CTC'!C8,'DND Client CTC'!C8)</f>
        <v>90</v>
      </c>
      <c r="D8" s="36">
        <f>IF('Base CTC'!D8&lt;&gt;"",'Base CTC'!D8,'DND Client CTC'!D8)</f>
        <v>132</v>
      </c>
      <c r="E8" s="36">
        <f>IF('Base CTC'!E8&lt;&gt;"",'Base CTC'!E8,'DND Client CTC'!E8)</f>
        <v>132</v>
      </c>
      <c r="F8" s="36">
        <f>IF('Base CTC'!F8&lt;&gt;"",'Base CTC'!F8,'DND Client CTC'!F8)</f>
        <v>151</v>
      </c>
      <c r="G8" s="36">
        <f>IF('Base CTC'!G8&lt;&gt;"",'Base CTC'!G8,'DND Client CTC'!G8)</f>
        <v>151</v>
      </c>
      <c r="H8" s="36">
        <f>IF('Base CTC'!H8&lt;&gt;"",'Base CTC'!H8,'DND Client CTC'!H8)</f>
        <v>132</v>
      </c>
      <c r="I8" s="36">
        <f>IF('Base CTC'!I8&lt;&gt;"",'Base CTC'!I8,'DND Client CTC'!I8)</f>
        <v>132</v>
      </c>
      <c r="J8" s="36">
        <f>IF('Base CTC'!J8&lt;&gt;"",'Base CTC'!J8,'DND Client CTC'!J8)</f>
        <v>134</v>
      </c>
      <c r="K8" s="36">
        <f>IF('Base CTC'!K8&lt;&gt;"",'Base CTC'!K8,'DND Client CTC'!K8)</f>
        <v>134</v>
      </c>
      <c r="L8" s="36">
        <f>IF('Base CTC'!L8&lt;&gt;"",'Base CTC'!L8,'DND Client CTC'!L8)</f>
        <v>175</v>
      </c>
      <c r="M8" s="36">
        <f>IF('Base CTC'!M8&lt;&gt;"",'Base CTC'!M8,'DND Client CTC'!M8)</f>
        <v>175</v>
      </c>
      <c r="N8" s="36">
        <f>IF('Base CTC'!N8&lt;&gt;"",'Base CTC'!N8,'DND Client CTC'!N8)</f>
        <v>124</v>
      </c>
      <c r="O8" s="36">
        <f>IF('Base CTC'!O8&lt;&gt;"",'Base CTC'!O8,'DND Client CTC'!O8)</f>
        <v>124</v>
      </c>
      <c r="P8" s="36">
        <f>IF('Base CTC'!P8&lt;&gt;"",'Base CTC'!P8,'DND Client CTC'!P8)</f>
        <v>101</v>
      </c>
      <c r="Q8" s="36">
        <f>IF('Base CTC'!Q8&lt;&gt;"",'Base CTC'!Q8,'DND Client CTC'!Q8)</f>
        <v>101</v>
      </c>
      <c r="R8" s="36">
        <f>IF('Base CTC'!R8&lt;&gt;"",'Base CTC'!R8,'DND Client CTC'!R8)</f>
        <v>173</v>
      </c>
      <c r="S8" s="36">
        <f>IF('Base CTC'!S8&lt;&gt;"",'Base CTC'!S8,'DND Client CTC'!S8)</f>
        <v>173</v>
      </c>
      <c r="T8" s="36">
        <f>IF('Base CTC'!T8&lt;&gt;"",'Base CTC'!T8,'DND Client CTC'!T8)</f>
        <v>144</v>
      </c>
      <c r="U8" s="36">
        <f>IF('Base CTC'!U8&lt;&gt;"",'Base CTC'!U8,'DND Client CTC'!U8)</f>
        <v>144</v>
      </c>
      <c r="V8" s="36">
        <f>IF('Base CTC'!V8&lt;&gt;"",'Base CTC'!V8,'DND Client CTC'!V8)</f>
        <v>128</v>
      </c>
      <c r="W8" s="36">
        <f>IF('Base CTC'!W8&lt;&gt;"",'Base CTC'!W8,'DND Client CTC'!W8)</f>
        <v>128</v>
      </c>
      <c r="X8" s="36">
        <f>IF('Base CTC'!X8&lt;&gt;"",'Base CTC'!X8,'DND Client CTC'!X8)</f>
        <v>101</v>
      </c>
      <c r="Y8" s="36">
        <f>IF('Base CTC'!Y8&lt;&gt;"",'Base CTC'!Y8,'DND Client CTC'!Y8)</f>
        <v>101</v>
      </c>
    </row>
    <row r="9" spans="1:29" ht="25.35" customHeight="1" x14ac:dyDescent="0.2">
      <c r="A9" s="35" t="s">
        <v>440</v>
      </c>
      <c r="B9" s="36">
        <f>IF('Base CTC'!B9&lt;&gt;"",'Base CTC'!B9,'DND Client CTC'!B9)</f>
        <v>107</v>
      </c>
      <c r="C9" s="36">
        <f>IF('Base CTC'!C9&lt;&gt;"",'Base CTC'!C9,'DND Client CTC'!C9)</f>
        <v>107</v>
      </c>
      <c r="D9" s="36">
        <f>IF('Base CTC'!D9&lt;&gt;"",'Base CTC'!D9,'DND Client CTC'!D9)</f>
        <v>129</v>
      </c>
      <c r="E9" s="36">
        <f>IF('Base CTC'!E9&lt;&gt;"",'Base CTC'!E9,'DND Client CTC'!E9)</f>
        <v>129</v>
      </c>
      <c r="F9" s="36">
        <f>IF('Base CTC'!F9&lt;&gt;"",'Base CTC'!F9,'DND Client CTC'!F9)</f>
        <v>119</v>
      </c>
      <c r="G9" s="36">
        <f>IF('Base CTC'!G9&lt;&gt;"",'Base CTC'!G9,'DND Client CTC'!G9)</f>
        <v>119</v>
      </c>
      <c r="H9" s="36">
        <f>IF('Base CTC'!H9&lt;&gt;"",'Base CTC'!H9,'DND Client CTC'!H9)</f>
        <v>122</v>
      </c>
      <c r="I9" s="36">
        <f>IF('Base CTC'!I9&lt;&gt;"",'Base CTC'!I9,'DND Client CTC'!I9)</f>
        <v>122</v>
      </c>
      <c r="J9" s="36">
        <f>IF('Base CTC'!J9&lt;&gt;"",'Base CTC'!J9,'DND Client CTC'!J9)</f>
        <v>118</v>
      </c>
      <c r="K9" s="36">
        <f>IF('Base CTC'!K9&lt;&gt;"",'Base CTC'!K9,'DND Client CTC'!K9)</f>
        <v>118</v>
      </c>
      <c r="L9" s="36">
        <f>IF('Base CTC'!L9&lt;&gt;"",'Base CTC'!L9,'DND Client CTC'!L9)</f>
        <v>125</v>
      </c>
      <c r="M9" s="36">
        <f>IF('Base CTC'!M9&lt;&gt;"",'Base CTC'!M9,'DND Client CTC'!M9)</f>
        <v>125</v>
      </c>
      <c r="N9" s="36">
        <f>IF('Base CTC'!N9&lt;&gt;"",'Base CTC'!N9,'DND Client CTC'!N9)</f>
        <v>138</v>
      </c>
      <c r="O9" s="36">
        <f>IF('Base CTC'!O9&lt;&gt;"",'Base CTC'!O9,'DND Client CTC'!O9)</f>
        <v>138</v>
      </c>
      <c r="P9" s="36">
        <f>IF('Base CTC'!P9&lt;&gt;"",'Base CTC'!P9,'DND Client CTC'!P9)</f>
        <v>116</v>
      </c>
      <c r="Q9" s="36">
        <f>IF('Base CTC'!Q9&lt;&gt;"",'Base CTC'!Q9,'DND Client CTC'!Q9)</f>
        <v>116</v>
      </c>
      <c r="R9" s="36">
        <f>IF('Base CTC'!R9&lt;&gt;"",'Base CTC'!R9,'DND Client CTC'!R9)</f>
        <v>179</v>
      </c>
      <c r="S9" s="36">
        <f>IF('Base CTC'!S9&lt;&gt;"",'Base CTC'!S9,'DND Client CTC'!S9)</f>
        <v>179</v>
      </c>
      <c r="T9" s="36">
        <f>IF('Base CTC'!T9&lt;&gt;"",'Base CTC'!T9,'DND Client CTC'!T9)</f>
        <v>94</v>
      </c>
      <c r="U9" s="36">
        <f>IF('Base CTC'!U9&lt;&gt;"",'Base CTC'!U9,'DND Client CTC'!U9)</f>
        <v>94</v>
      </c>
      <c r="V9" s="36">
        <f>IF('Base CTC'!V9&lt;&gt;"",'Base CTC'!V9,'DND Client CTC'!V9)</f>
        <v>88</v>
      </c>
      <c r="W9" s="36">
        <f>IF('Base CTC'!W9&lt;&gt;"",'Base CTC'!W9,'DND Client CTC'!W9)</f>
        <v>88</v>
      </c>
      <c r="X9" s="36">
        <f>IF('Base CTC'!X9&lt;&gt;"",'Base CTC'!X9,'DND Client CTC'!X9)</f>
        <v>73</v>
      </c>
      <c r="Y9" s="36">
        <f>IF('Base CTC'!Y9&lt;&gt;"",'Base CTC'!Y9,'DND Client CTC'!Y9)</f>
        <v>73</v>
      </c>
    </row>
    <row r="10" spans="1:29" ht="25.35" customHeight="1" x14ac:dyDescent="0.2">
      <c r="A10" s="35" t="s">
        <v>437</v>
      </c>
      <c r="B10" s="36">
        <f>IF('Base CTC'!B10&lt;&gt;"",'Base CTC'!B10,'DND Client CTC'!B10)</f>
        <v>74</v>
      </c>
      <c r="C10" s="36">
        <f>IF('Base CTC'!C10&lt;&gt;"",'Base CTC'!C10,'DND Client CTC'!C10)</f>
        <v>74</v>
      </c>
      <c r="D10" s="36">
        <f>IF('Base CTC'!D10&lt;&gt;"",'Base CTC'!D10,'DND Client CTC'!D10)</f>
        <v>145</v>
      </c>
      <c r="E10" s="36">
        <f>IF('Base CTC'!E10&lt;&gt;"",'Base CTC'!E10,'DND Client CTC'!E10)</f>
        <v>145</v>
      </c>
      <c r="F10" s="36">
        <f>IF('Base CTC'!F10&lt;&gt;"",'Base CTC'!F10,'DND Client CTC'!F10)</f>
        <v>124</v>
      </c>
      <c r="G10" s="36">
        <f>IF('Base CTC'!G10&lt;&gt;"",'Base CTC'!G10,'DND Client CTC'!G10)</f>
        <v>124</v>
      </c>
      <c r="H10" s="36">
        <f>IF('Base CTC'!H10&lt;&gt;"",'Base CTC'!H10,'DND Client CTC'!H10)</f>
        <v>116</v>
      </c>
      <c r="I10" s="36">
        <f>IF('Base CTC'!I10&lt;&gt;"",'Base CTC'!I10,'DND Client CTC'!I10)</f>
        <v>116</v>
      </c>
      <c r="J10" s="36">
        <f>IF('Base CTC'!J10&lt;&gt;"",'Base CTC'!J10,'DND Client CTC'!J10)</f>
        <v>141</v>
      </c>
      <c r="K10" s="36">
        <f>IF('Base CTC'!K10&lt;&gt;"",'Base CTC'!K10,'DND Client CTC'!K10)</f>
        <v>141</v>
      </c>
      <c r="L10" s="36">
        <f>IF('Base CTC'!L10&lt;&gt;"",'Base CTC'!L10,'DND Client CTC'!L10)</f>
        <v>116</v>
      </c>
      <c r="M10" s="36">
        <f>IF('Base CTC'!M10&lt;&gt;"",'Base CTC'!M10,'DND Client CTC'!M10)</f>
        <v>116</v>
      </c>
      <c r="N10" s="36">
        <f>IF('Base CTC'!N10&lt;&gt;"",'Base CTC'!N10,'DND Client CTC'!N10)</f>
        <v>110</v>
      </c>
      <c r="O10" s="36">
        <f>IF('Base CTC'!O10&lt;&gt;"",'Base CTC'!O10,'DND Client CTC'!O10)</f>
        <v>110</v>
      </c>
      <c r="P10" s="36">
        <f>IF('Base CTC'!P10&lt;&gt;"",'Base CTC'!P10,'DND Client CTC'!P10)</f>
        <v>104</v>
      </c>
      <c r="Q10" s="36">
        <f>IF('Base CTC'!Q10&lt;&gt;"",'Base CTC'!Q10,'DND Client CTC'!Q10)</f>
        <v>104</v>
      </c>
      <c r="R10" s="36">
        <f>IF('Base CTC'!R10&lt;&gt;"",'Base CTC'!R10,'DND Client CTC'!R10)</f>
        <v>137</v>
      </c>
      <c r="S10" s="36">
        <f>IF('Base CTC'!S10&lt;&gt;"",'Base CTC'!S10,'DND Client CTC'!S10)</f>
        <v>137</v>
      </c>
      <c r="T10" s="36">
        <f>IF('Base CTC'!T10&lt;&gt;"",'Base CTC'!T10,'DND Client CTC'!T10)</f>
        <v>129</v>
      </c>
      <c r="U10" s="36">
        <f>IF('Base CTC'!U10&lt;&gt;"",'Base CTC'!U10,'DND Client CTC'!U10)</f>
        <v>129</v>
      </c>
      <c r="V10" s="36">
        <f>IF('Base CTC'!V10&lt;&gt;"",'Base CTC'!V10,'DND Client CTC'!V10)</f>
        <v>119</v>
      </c>
      <c r="W10" s="36">
        <f>IF('Base CTC'!W10&lt;&gt;"",'Base CTC'!W10,'DND Client CTC'!W10)</f>
        <v>119</v>
      </c>
      <c r="X10" s="36">
        <f>IF('Base CTC'!X10&lt;&gt;"",'Base CTC'!X10,'DND Client CTC'!X10)</f>
        <v>88</v>
      </c>
      <c r="Y10" s="36">
        <f>IF('Base CTC'!Y10&lt;&gt;"",'Base CTC'!Y10,'DND Client CTC'!Y10)</f>
        <v>88</v>
      </c>
    </row>
    <row r="11" spans="1:29" ht="25.35" customHeight="1" x14ac:dyDescent="0.2">
      <c r="A11" s="35" t="s">
        <v>436</v>
      </c>
      <c r="B11" s="36">
        <f>IF('Base CTC'!B11&lt;&gt;"",'Base CTC'!B11,'DND Client CTC'!B11)</f>
        <v>76</v>
      </c>
      <c r="C11" s="36">
        <f>IF('Base CTC'!C11&lt;&gt;"",'Base CTC'!C11,'DND Client CTC'!C11)</f>
        <v>76</v>
      </c>
      <c r="D11" s="36">
        <f>IF('Base CTC'!D11&lt;&gt;"",'Base CTC'!D11,'DND Client CTC'!D11)</f>
        <v>145</v>
      </c>
      <c r="E11" s="36">
        <f>IF('Base CTC'!E11&lt;&gt;"",'Base CTC'!E11,'DND Client CTC'!E11)</f>
        <v>145</v>
      </c>
      <c r="F11" s="36">
        <f>IF('Base CTC'!F11&lt;&gt;"",'Base CTC'!F11,'DND Client CTC'!F11)</f>
        <v>124</v>
      </c>
      <c r="G11" s="36">
        <f>IF('Base CTC'!G11&lt;&gt;"",'Base CTC'!G11,'DND Client CTC'!G11)</f>
        <v>124</v>
      </c>
      <c r="H11" s="36">
        <f>IF('Base CTC'!H11&lt;&gt;"",'Base CTC'!H11,'DND Client CTC'!H11)</f>
        <v>116</v>
      </c>
      <c r="I11" s="36">
        <f>IF('Base CTC'!I11&lt;&gt;"",'Base CTC'!I11,'DND Client CTC'!I11)</f>
        <v>116</v>
      </c>
      <c r="J11" s="36">
        <f>IF('Base CTC'!J11&lt;&gt;"",'Base CTC'!J11,'DND Client CTC'!J11)</f>
        <v>141</v>
      </c>
      <c r="K11" s="36">
        <f>IF('Base CTC'!K11&lt;&gt;"",'Base CTC'!K11,'DND Client CTC'!K11)</f>
        <v>141</v>
      </c>
      <c r="L11" s="36">
        <f>IF('Base CTC'!L11&lt;&gt;"",'Base CTC'!L11,'DND Client CTC'!L11)</f>
        <v>140</v>
      </c>
      <c r="M11" s="36">
        <f>IF('Base CTC'!M11&lt;&gt;"",'Base CTC'!M11,'DND Client CTC'!M11)</f>
        <v>140</v>
      </c>
      <c r="N11" s="36">
        <f>IF('Base CTC'!N11&lt;&gt;"",'Base CTC'!N11,'DND Client CTC'!N11)</f>
        <v>110</v>
      </c>
      <c r="O11" s="36">
        <f>IF('Base CTC'!O11&lt;&gt;"",'Base CTC'!O11,'DND Client CTC'!O11)</f>
        <v>110</v>
      </c>
      <c r="P11" s="36">
        <f>IF('Base CTC'!P11&lt;&gt;"",'Base CTC'!P11,'DND Client CTC'!P11)</f>
        <v>100</v>
      </c>
      <c r="Q11" s="36">
        <f>IF('Base CTC'!Q11&lt;&gt;"",'Base CTC'!Q11,'DND Client CTC'!Q11)</f>
        <v>100</v>
      </c>
      <c r="R11" s="36">
        <f>IF('Base CTC'!R11&lt;&gt;"",'Base CTC'!R11,'DND Client CTC'!R11)</f>
        <v>137</v>
      </c>
      <c r="S11" s="36">
        <f>IF('Base CTC'!S11&lt;&gt;"",'Base CTC'!S11,'DND Client CTC'!S11)</f>
        <v>137</v>
      </c>
      <c r="T11" s="36">
        <f>IF('Base CTC'!T11&lt;&gt;"",'Base CTC'!T11,'DND Client CTC'!T11)</f>
        <v>129</v>
      </c>
      <c r="U11" s="36">
        <f>IF('Base CTC'!U11&lt;&gt;"",'Base CTC'!U11,'DND Client CTC'!U11)</f>
        <v>129</v>
      </c>
      <c r="V11" s="36">
        <f>IF('Base CTC'!V11&lt;&gt;"",'Base CTC'!V11,'DND Client CTC'!V11)</f>
        <v>119</v>
      </c>
      <c r="W11" s="36">
        <f>IF('Base CTC'!W11&lt;&gt;"",'Base CTC'!W11,'DND Client CTC'!W11)</f>
        <v>119</v>
      </c>
      <c r="X11" s="36">
        <f>IF('Base CTC'!X11&lt;&gt;"",'Base CTC'!X11,'DND Client CTC'!X11)</f>
        <v>88</v>
      </c>
      <c r="Y11" s="36">
        <f>IF('Base CTC'!Y11&lt;&gt;"",'Base CTC'!Y11,'DND Client CTC'!Y11)</f>
        <v>88</v>
      </c>
    </row>
    <row r="13" spans="1:29" s="38" customFormat="1" ht="40.15" customHeight="1" x14ac:dyDescent="0.2">
      <c r="A13" s="37"/>
      <c r="B13" s="772" t="s">
        <v>1259</v>
      </c>
      <c r="C13" s="772"/>
      <c r="D13" s="772"/>
      <c r="E13" s="772"/>
      <c r="F13" s="772"/>
      <c r="G13" s="772"/>
      <c r="H13" s="772"/>
      <c r="I13" s="772"/>
      <c r="J13" s="772"/>
      <c r="K13" s="772"/>
      <c r="L13" s="772" t="s">
        <v>1260</v>
      </c>
      <c r="M13" s="772"/>
      <c r="N13" s="772"/>
      <c r="O13" s="772"/>
      <c r="P13" s="772"/>
      <c r="Q13" s="772"/>
      <c r="R13" s="772"/>
      <c r="S13" s="772"/>
      <c r="T13" s="772"/>
      <c r="U13" s="772"/>
      <c r="V13" s="772"/>
      <c r="W13" s="772"/>
      <c r="X13" s="772"/>
      <c r="Y13" s="772"/>
      <c r="Z13" s="772"/>
      <c r="AA13" s="772"/>
      <c r="AB13" s="772"/>
      <c r="AC13" s="772"/>
    </row>
    <row r="14" spans="1:29" ht="25.15" customHeight="1" x14ac:dyDescent="0.2">
      <c r="A14" s="39"/>
      <c r="B14" s="30" t="s">
        <v>1261</v>
      </c>
      <c r="C14" s="30" t="s">
        <v>1261</v>
      </c>
      <c r="D14" s="30" t="s">
        <v>1262</v>
      </c>
      <c r="E14" s="30" t="s">
        <v>1262</v>
      </c>
      <c r="F14" s="30" t="s">
        <v>1263</v>
      </c>
      <c r="G14" s="30" t="s">
        <v>1263</v>
      </c>
      <c r="H14" s="30" t="s">
        <v>1264</v>
      </c>
      <c r="I14" s="30" t="s">
        <v>1264</v>
      </c>
      <c r="J14" s="30" t="s">
        <v>1265</v>
      </c>
      <c r="K14" s="30" t="s">
        <v>1265</v>
      </c>
      <c r="L14" s="30" t="s">
        <v>1266</v>
      </c>
      <c r="M14" s="30" t="s">
        <v>1266</v>
      </c>
      <c r="N14" s="30" t="s">
        <v>1267</v>
      </c>
      <c r="O14" s="30" t="s">
        <v>1267</v>
      </c>
      <c r="P14" s="30" t="s">
        <v>1268</v>
      </c>
      <c r="Q14" s="30" t="s">
        <v>1268</v>
      </c>
      <c r="R14" s="30" t="s">
        <v>1269</v>
      </c>
      <c r="S14" s="30" t="s">
        <v>1269</v>
      </c>
      <c r="T14" s="30" t="s">
        <v>1270</v>
      </c>
      <c r="U14" s="30" t="s">
        <v>1270</v>
      </c>
      <c r="V14" s="30" t="s">
        <v>1271</v>
      </c>
      <c r="W14" s="30" t="s">
        <v>1271</v>
      </c>
      <c r="X14" s="30" t="s">
        <v>1272</v>
      </c>
      <c r="Y14" s="30" t="s">
        <v>1272</v>
      </c>
      <c r="Z14" s="30" t="s">
        <v>1273</v>
      </c>
      <c r="AA14" s="31" t="s">
        <v>1273</v>
      </c>
    </row>
    <row r="15" spans="1:29" ht="35.1" customHeight="1" x14ac:dyDescent="0.2">
      <c r="A15" s="40"/>
      <c r="B15" s="41" t="s">
        <v>1257</v>
      </c>
      <c r="C15" s="41" t="s">
        <v>1258</v>
      </c>
      <c r="D15" s="41" t="s">
        <v>1257</v>
      </c>
      <c r="E15" s="41" t="s">
        <v>1258</v>
      </c>
      <c r="F15" s="41" t="s">
        <v>1257</v>
      </c>
      <c r="G15" s="41" t="s">
        <v>1258</v>
      </c>
      <c r="H15" s="41" t="s">
        <v>1257</v>
      </c>
      <c r="I15" s="41" t="s">
        <v>1258</v>
      </c>
      <c r="J15" s="41" t="s">
        <v>1257</v>
      </c>
      <c r="K15" s="41" t="s">
        <v>1258</v>
      </c>
      <c r="L15" s="41" t="s">
        <v>1257</v>
      </c>
      <c r="M15" s="41" t="s">
        <v>1258</v>
      </c>
      <c r="N15" s="41" t="s">
        <v>1257</v>
      </c>
      <c r="O15" s="41" t="s">
        <v>1258</v>
      </c>
      <c r="P15" s="41" t="s">
        <v>1257</v>
      </c>
      <c r="Q15" s="41" t="s">
        <v>1258</v>
      </c>
      <c r="R15" s="41" t="s">
        <v>1257</v>
      </c>
      <c r="S15" s="41" t="s">
        <v>1258</v>
      </c>
      <c r="T15" s="41" t="s">
        <v>1257</v>
      </c>
      <c r="U15" s="41" t="s">
        <v>1258</v>
      </c>
      <c r="V15" s="41" t="s">
        <v>1257</v>
      </c>
      <c r="W15" s="41" t="s">
        <v>1258</v>
      </c>
      <c r="X15" s="41" t="s">
        <v>1257</v>
      </c>
      <c r="Y15" s="41" t="s">
        <v>1258</v>
      </c>
      <c r="Z15" s="41" t="s">
        <v>1257</v>
      </c>
      <c r="AA15" s="42" t="s">
        <v>1258</v>
      </c>
    </row>
    <row r="16" spans="1:29" ht="25.35" customHeight="1" x14ac:dyDescent="0.2">
      <c r="A16" s="35" t="s">
        <v>439</v>
      </c>
      <c r="B16" s="36">
        <f>IF('Base CTC'!B16&lt;&gt;"",'Base CTC'!B16,'DND Client CTC'!B16)</f>
        <v>155</v>
      </c>
      <c r="C16" s="36">
        <f>IF('Base CTC'!C16&lt;&gt;"",'Base CTC'!C16,'DND Client CTC'!C16)</f>
        <v>155</v>
      </c>
      <c r="D16" s="36">
        <f>IF('Base CTC'!D16&lt;&gt;"",'Base CTC'!D16,'DND Client CTC'!D16)</f>
        <v>155</v>
      </c>
      <c r="E16" s="36">
        <f>IF('Base CTC'!E16&lt;&gt;"",'Base CTC'!E16,'DND Client CTC'!E16)</f>
        <v>155</v>
      </c>
      <c r="F16" s="36">
        <f>IF('Base CTC'!F16&lt;&gt;"",'Base CTC'!F16,'DND Client CTC'!F16)</f>
        <v>204</v>
      </c>
      <c r="G16" s="36">
        <f>IF('Base CTC'!G16&lt;&gt;"",'Base CTC'!G16,'DND Client CTC'!G16)</f>
        <v>204</v>
      </c>
      <c r="H16" s="36">
        <f>IF('Base CTC'!H16&lt;&gt;"",'Base CTC'!H16,'DND Client CTC'!H16)</f>
        <v>129</v>
      </c>
      <c r="I16" s="36">
        <f>IF('Base CTC'!I16&lt;&gt;"",'Base CTC'!I16,'DND Client CTC'!I16)</f>
        <v>129</v>
      </c>
      <c r="J16" s="36">
        <f>IF('Base CTC'!J16&lt;&gt;"",'Base CTC'!J16,'DND Client CTC'!J16)</f>
        <v>163</v>
      </c>
      <c r="K16" s="36">
        <f>IF('Base CTC'!K16&lt;&gt;"",'Base CTC'!K16,'DND Client CTC'!K16)</f>
        <v>163</v>
      </c>
      <c r="L16" s="36">
        <f>IF('Base CTC'!L16&lt;&gt;"",'Base CTC'!L16,'DND Client CTC'!L16)</f>
        <v>141</v>
      </c>
      <c r="M16" s="36">
        <f>IF('Base CTC'!M16&lt;&gt;"",'Base CTC'!M16,'DND Client CTC'!M16)</f>
        <v>141</v>
      </c>
      <c r="N16" s="36">
        <f>IF('Base CTC'!N16&lt;&gt;"",'Base CTC'!N16,'DND Client CTC'!N16)</f>
        <v>148</v>
      </c>
      <c r="O16" s="36">
        <f>IF('Base CTC'!O16&lt;&gt;"",'Base CTC'!O16,'DND Client CTC'!O16)</f>
        <v>148</v>
      </c>
      <c r="P16" s="36">
        <f>IF('Base CTC'!P16&lt;&gt;"",'Base CTC'!P16,'DND Client CTC'!P16)</f>
        <v>158</v>
      </c>
      <c r="Q16" s="36">
        <f>IF('Base CTC'!Q16&lt;&gt;"",'Base CTC'!Q16,'DND Client CTC'!Q16)</f>
        <v>158</v>
      </c>
      <c r="R16" s="36">
        <f>IF('Base CTC'!R16&lt;&gt;"",'Base CTC'!R16,'DND Client CTC'!R16)</f>
        <v>171</v>
      </c>
      <c r="S16" s="36">
        <f>IF('Base CTC'!S16&lt;&gt;"",'Base CTC'!S16,'DND Client CTC'!S16)</f>
        <v>171</v>
      </c>
      <c r="T16" s="36">
        <f>IF('Base CTC'!T16&lt;&gt;"",'Base CTC'!T16,'DND Client CTC'!T16)</f>
        <v>163</v>
      </c>
      <c r="U16" s="36">
        <f>IF('Base CTC'!U16&lt;&gt;"",'Base CTC'!U16,'DND Client CTC'!U16)</f>
        <v>163</v>
      </c>
      <c r="V16" s="36">
        <f>IF('Base CTC'!V16&lt;&gt;"",'Base CTC'!V16,'DND Client CTC'!V16)</f>
        <v>90</v>
      </c>
      <c r="W16" s="36">
        <f>IF('Base CTC'!W16&lt;&gt;"",'Base CTC'!W16,'DND Client CTC'!W16)</f>
        <v>90</v>
      </c>
      <c r="X16" s="36">
        <f>IF('Base CTC'!X16&lt;&gt;"",'Base CTC'!X16,'DND Client CTC'!X16)</f>
        <v>160</v>
      </c>
      <c r="Y16" s="36">
        <f>IF('Base CTC'!Y16&lt;&gt;"",'Base CTC'!Y16,'DND Client CTC'!Y16)</f>
        <v>160</v>
      </c>
      <c r="Z16" s="36">
        <f>IF('Base CTC'!Z16&lt;&gt;"",'Base CTC'!Z16,'DND Client CTC'!Z16)</f>
        <v>197</v>
      </c>
      <c r="AA16" s="36">
        <f>IF('Base CTC'!AA16&lt;&gt;"",'Base CTC'!AA16,'DND Client CTC'!AA16)</f>
        <v>197</v>
      </c>
    </row>
    <row r="17" spans="1:29" ht="25.35" customHeight="1" x14ac:dyDescent="0.2">
      <c r="A17" s="35" t="s">
        <v>438</v>
      </c>
      <c r="B17" s="36">
        <f>IF('Base CTC'!B17&lt;&gt;"",'Base CTC'!B17,'DND Client CTC'!B17)</f>
        <v>131</v>
      </c>
      <c r="C17" s="36">
        <f>IF('Base CTC'!C17&lt;&gt;"",'Base CTC'!C17,'DND Client CTC'!C17)</f>
        <v>131</v>
      </c>
      <c r="D17" s="36">
        <f>IF('Base CTC'!D17&lt;&gt;"",'Base CTC'!D17,'DND Client CTC'!D17)</f>
        <v>106</v>
      </c>
      <c r="E17" s="36">
        <f>IF('Base CTC'!E17&lt;&gt;"",'Base CTC'!E17,'DND Client CTC'!E17)</f>
        <v>106</v>
      </c>
      <c r="F17" s="36">
        <f>IF('Base CTC'!F17&lt;&gt;"",'Base CTC'!F17,'DND Client CTC'!F17)</f>
        <v>132</v>
      </c>
      <c r="G17" s="36">
        <f>IF('Base CTC'!G17&lt;&gt;"",'Base CTC'!G17,'DND Client CTC'!G17)</f>
        <v>132</v>
      </c>
      <c r="H17" s="36">
        <f>IF('Base CTC'!H17&lt;&gt;"",'Base CTC'!H17,'DND Client CTC'!H17)</f>
        <v>60</v>
      </c>
      <c r="I17" s="36">
        <f>IF('Base CTC'!I17&lt;&gt;"",'Base CTC'!I17,'DND Client CTC'!I17)</f>
        <v>60</v>
      </c>
      <c r="J17" s="36">
        <f>IF('Base CTC'!J17&lt;&gt;"",'Base CTC'!J17,'DND Client CTC'!J17)</f>
        <v>135</v>
      </c>
      <c r="K17" s="36">
        <f>IF('Base CTC'!K17&lt;&gt;"",'Base CTC'!K17,'DND Client CTC'!K17)</f>
        <v>135</v>
      </c>
      <c r="L17" s="36">
        <f>IF('Base CTC'!L17&lt;&gt;"",'Base CTC'!L17,'DND Client CTC'!L17)</f>
        <v>58</v>
      </c>
      <c r="M17" s="36">
        <f>IF('Base CTC'!M17&lt;&gt;"",'Base CTC'!M17,'DND Client CTC'!M17)</f>
        <v>58</v>
      </c>
      <c r="N17" s="36">
        <f>IF('Base CTC'!N17&lt;&gt;"",'Base CTC'!N17,'DND Client CTC'!N17)</f>
        <v>111</v>
      </c>
      <c r="O17" s="36">
        <f>IF('Base CTC'!O17&lt;&gt;"",'Base CTC'!O17,'DND Client CTC'!O17)</f>
        <v>111</v>
      </c>
      <c r="P17" s="36">
        <f>IF('Base CTC'!P17&lt;&gt;"",'Base CTC'!P17,'DND Client CTC'!P17)</f>
        <v>114</v>
      </c>
      <c r="Q17" s="36">
        <f>IF('Base CTC'!Q17&lt;&gt;"",'Base CTC'!Q17,'DND Client CTC'!Q17)</f>
        <v>114</v>
      </c>
      <c r="R17" s="36">
        <f>IF('Base CTC'!R17&lt;&gt;"",'Base CTC'!R17,'DND Client CTC'!R17)</f>
        <v>128</v>
      </c>
      <c r="S17" s="36">
        <f>IF('Base CTC'!S17&lt;&gt;"",'Base CTC'!S17,'DND Client CTC'!S17)</f>
        <v>128</v>
      </c>
      <c r="T17" s="36">
        <f>IF('Base CTC'!T17&lt;&gt;"",'Base CTC'!T17,'DND Client CTC'!T17)</f>
        <v>133</v>
      </c>
      <c r="U17" s="36">
        <f>IF('Base CTC'!U17&lt;&gt;"",'Base CTC'!U17,'DND Client CTC'!U17)</f>
        <v>133</v>
      </c>
      <c r="V17" s="36">
        <f>IF('Base CTC'!V17&lt;&gt;"",'Base CTC'!V17,'DND Client CTC'!V17)</f>
        <v>50</v>
      </c>
      <c r="W17" s="36">
        <f>IF('Base CTC'!W17&lt;&gt;"",'Base CTC'!W17,'DND Client CTC'!W17)</f>
        <v>50</v>
      </c>
      <c r="X17" s="36">
        <f>IF('Base CTC'!X17&lt;&gt;"",'Base CTC'!X17,'DND Client CTC'!X17)</f>
        <v>114</v>
      </c>
      <c r="Y17" s="36">
        <f>IF('Base CTC'!Y17&lt;&gt;"",'Base CTC'!Y17,'DND Client CTC'!Y17)</f>
        <v>114</v>
      </c>
      <c r="Z17" s="36">
        <f>IF('Base CTC'!Z17&lt;&gt;"",'Base CTC'!Z17,'DND Client CTC'!Z17)</f>
        <v>171</v>
      </c>
      <c r="AA17" s="36">
        <f>IF('Base CTC'!AA17&lt;&gt;"",'Base CTC'!AA17,'DND Client CTC'!AA17)</f>
        <v>171</v>
      </c>
    </row>
    <row r="18" spans="1:29" ht="25.35" customHeight="1" x14ac:dyDescent="0.2">
      <c r="A18" s="35" t="s">
        <v>440</v>
      </c>
      <c r="B18" s="36">
        <f>IF('Base CTC'!B18&lt;&gt;"",'Base CTC'!B18,'DND Client CTC'!B18)</f>
        <v>118</v>
      </c>
      <c r="C18" s="36">
        <f>IF('Base CTC'!C18&lt;&gt;"",'Base CTC'!C18,'DND Client CTC'!C18)</f>
        <v>118</v>
      </c>
      <c r="D18" s="36">
        <f>IF('Base CTC'!D18&lt;&gt;"",'Base CTC'!D18,'DND Client CTC'!D18)</f>
        <v>115</v>
      </c>
      <c r="E18" s="36">
        <f>IF('Base CTC'!E18&lt;&gt;"",'Base CTC'!E18,'DND Client CTC'!E18)</f>
        <v>115</v>
      </c>
      <c r="F18" s="36">
        <f>IF('Base CTC'!F18&lt;&gt;"",'Base CTC'!F18,'DND Client CTC'!F18)</f>
        <v>160</v>
      </c>
      <c r="G18" s="36">
        <f>IF('Base CTC'!G18&lt;&gt;"",'Base CTC'!G18,'DND Client CTC'!G18)</f>
        <v>160</v>
      </c>
      <c r="H18" s="36">
        <f>IF('Base CTC'!H18&lt;&gt;"",'Base CTC'!H18,'DND Client CTC'!H18)</f>
        <v>95</v>
      </c>
      <c r="I18" s="36">
        <f>IF('Base CTC'!I18&lt;&gt;"",'Base CTC'!I18,'DND Client CTC'!I18)</f>
        <v>95</v>
      </c>
      <c r="J18" s="36">
        <f>IF('Base CTC'!J18&lt;&gt;"",'Base CTC'!J18,'DND Client CTC'!J18)</f>
        <v>114</v>
      </c>
      <c r="K18" s="36">
        <f>IF('Base CTC'!K18&lt;&gt;"",'Base CTC'!K18,'DND Client CTC'!K18)</f>
        <v>114</v>
      </c>
      <c r="L18" s="36">
        <f>IF('Base CTC'!L18&lt;&gt;"",'Base CTC'!L18,'DND Client CTC'!L18)</f>
        <v>86</v>
      </c>
      <c r="M18" s="36">
        <f>IF('Base CTC'!M18&lt;&gt;"",'Base CTC'!M18,'DND Client CTC'!M18)</f>
        <v>86</v>
      </c>
      <c r="N18" s="36">
        <f>IF('Base CTC'!N18&lt;&gt;"",'Base CTC'!N18,'DND Client CTC'!N18)</f>
        <v>105</v>
      </c>
      <c r="O18" s="36">
        <f>IF('Base CTC'!O18&lt;&gt;"",'Base CTC'!O18,'DND Client CTC'!O18)</f>
        <v>105</v>
      </c>
      <c r="P18" s="36">
        <f>IF('Base CTC'!P18&lt;&gt;"",'Base CTC'!P18,'DND Client CTC'!P18)</f>
        <v>111</v>
      </c>
      <c r="Q18" s="36">
        <f>IF('Base CTC'!Q18&lt;&gt;"",'Base CTC'!Q18,'DND Client CTC'!Q18)</f>
        <v>111</v>
      </c>
      <c r="R18" s="36">
        <f>IF('Base CTC'!R18&lt;&gt;"",'Base CTC'!R18,'DND Client CTC'!R18)</f>
        <v>120</v>
      </c>
      <c r="S18" s="36">
        <f>IF('Base CTC'!S18&lt;&gt;"",'Base CTC'!S18,'DND Client CTC'!S18)</f>
        <v>120</v>
      </c>
      <c r="T18" s="36">
        <f>IF('Base CTC'!T18&lt;&gt;"",'Base CTC'!T18,'DND Client CTC'!T18)</f>
        <v>80</v>
      </c>
      <c r="U18" s="36">
        <f>IF('Base CTC'!U18&lt;&gt;"",'Base CTC'!U18,'DND Client CTC'!U18)</f>
        <v>80</v>
      </c>
      <c r="V18" s="36">
        <f>IF('Base CTC'!V18&lt;&gt;"",'Base CTC'!V18,'DND Client CTC'!V18)</f>
        <v>59</v>
      </c>
      <c r="W18" s="36">
        <f>IF('Base CTC'!W18&lt;&gt;"",'Base CTC'!W18,'DND Client CTC'!W18)</f>
        <v>59</v>
      </c>
      <c r="X18" s="36">
        <f>IF('Base CTC'!X18&lt;&gt;"",'Base CTC'!X18,'DND Client CTC'!X18)</f>
        <v>125</v>
      </c>
      <c r="Y18" s="36">
        <f>IF('Base CTC'!Y18&lt;&gt;"",'Base CTC'!Y18,'DND Client CTC'!Y18)</f>
        <v>125</v>
      </c>
      <c r="Z18" s="36">
        <f>IF('Base CTC'!Z18&lt;&gt;"",'Base CTC'!Z18,'DND Client CTC'!Z18)</f>
        <v>128</v>
      </c>
      <c r="AA18" s="36">
        <f>IF('Base CTC'!AA18&lt;&gt;"",'Base CTC'!AA18,'DND Client CTC'!AA18)</f>
        <v>128</v>
      </c>
    </row>
    <row r="19" spans="1:29" ht="25.35" customHeight="1" x14ac:dyDescent="0.2">
      <c r="A19" s="35" t="s">
        <v>437</v>
      </c>
      <c r="B19" s="36">
        <f>IF('Base CTC'!B19&lt;&gt;"",'Base CTC'!B19,'DND Client CTC'!B19)</f>
        <v>114</v>
      </c>
      <c r="C19" s="36">
        <f>IF('Base CTC'!C19&lt;&gt;"",'Base CTC'!C19,'DND Client CTC'!C19)</f>
        <v>114</v>
      </c>
      <c r="D19" s="36">
        <f>IF('Base CTC'!D19&lt;&gt;"",'Base CTC'!D19,'DND Client CTC'!D19)</f>
        <v>106</v>
      </c>
      <c r="E19" s="36">
        <f>IF('Base CTC'!E19&lt;&gt;"",'Base CTC'!E19,'DND Client CTC'!E19)</f>
        <v>106</v>
      </c>
      <c r="F19" s="36">
        <f>IF('Base CTC'!F19&lt;&gt;"",'Base CTC'!F19,'DND Client CTC'!F19)</f>
        <v>119</v>
      </c>
      <c r="G19" s="36">
        <f>IF('Base CTC'!G19&lt;&gt;"",'Base CTC'!G19,'DND Client CTC'!G19)</f>
        <v>119</v>
      </c>
      <c r="H19" s="36">
        <f>IF('Base CTC'!H19&lt;&gt;"",'Base CTC'!H19,'DND Client CTC'!H19)</f>
        <v>60</v>
      </c>
      <c r="I19" s="36">
        <f>IF('Base CTC'!I19&lt;&gt;"",'Base CTC'!I19,'DND Client CTC'!I19)</f>
        <v>60</v>
      </c>
      <c r="J19" s="36">
        <f>IF('Base CTC'!J19&lt;&gt;"",'Base CTC'!J19,'DND Client CTC'!J19)</f>
        <v>116</v>
      </c>
      <c r="K19" s="36">
        <f>IF('Base CTC'!K19&lt;&gt;"",'Base CTC'!K19,'DND Client CTC'!K19)</f>
        <v>116</v>
      </c>
      <c r="L19" s="36">
        <f>IF('Base CTC'!L19&lt;&gt;"",'Base CTC'!L19,'DND Client CTC'!L19)</f>
        <v>61</v>
      </c>
      <c r="M19" s="36">
        <f>IF('Base CTC'!M19&lt;&gt;"",'Base CTC'!M19,'DND Client CTC'!M19)</f>
        <v>61</v>
      </c>
      <c r="N19" s="36">
        <f>IF('Base CTC'!N19&lt;&gt;"",'Base CTC'!N19,'DND Client CTC'!N19)</f>
        <v>107</v>
      </c>
      <c r="O19" s="36">
        <f>IF('Base CTC'!O19&lt;&gt;"",'Base CTC'!O19,'DND Client CTC'!O19)</f>
        <v>107</v>
      </c>
      <c r="P19" s="36">
        <f>IF('Base CTC'!P19&lt;&gt;"",'Base CTC'!P19,'DND Client CTC'!P19)</f>
        <v>92</v>
      </c>
      <c r="Q19" s="36">
        <f>IF('Base CTC'!Q19&lt;&gt;"",'Base CTC'!Q19,'DND Client CTC'!Q19)</f>
        <v>92</v>
      </c>
      <c r="R19" s="36">
        <f>IF('Base CTC'!R19&lt;&gt;"",'Base CTC'!R19,'DND Client CTC'!R19)</f>
        <v>132</v>
      </c>
      <c r="S19" s="36">
        <f>IF('Base CTC'!S19&lt;&gt;"",'Base CTC'!S19,'DND Client CTC'!S19)</f>
        <v>132</v>
      </c>
      <c r="T19" s="36">
        <f>IF('Base CTC'!T19&lt;&gt;"",'Base CTC'!T19,'DND Client CTC'!T19)</f>
        <v>122</v>
      </c>
      <c r="U19" s="36">
        <f>IF('Base CTC'!U19&lt;&gt;"",'Base CTC'!U19,'DND Client CTC'!U19)</f>
        <v>122</v>
      </c>
      <c r="V19" s="36">
        <f>IF('Base CTC'!V19&lt;&gt;"",'Base CTC'!V19,'DND Client CTC'!V19)</f>
        <v>50</v>
      </c>
      <c r="W19" s="36">
        <f>IF('Base CTC'!W19&lt;&gt;"",'Base CTC'!W19,'DND Client CTC'!W19)</f>
        <v>50</v>
      </c>
      <c r="X19" s="36">
        <f>IF('Base CTC'!X19&lt;&gt;"",'Base CTC'!X19,'DND Client CTC'!X19)</f>
        <v>114</v>
      </c>
      <c r="Y19" s="36">
        <f>IF('Base CTC'!Y19&lt;&gt;"",'Base CTC'!Y19,'DND Client CTC'!Y19)</f>
        <v>114</v>
      </c>
      <c r="Z19" s="36">
        <f>IF('Base CTC'!Z19&lt;&gt;"",'Base CTC'!Z19,'DND Client CTC'!Z19)</f>
        <v>149</v>
      </c>
      <c r="AA19" s="36">
        <f>IF('Base CTC'!AA19&lt;&gt;"",'Base CTC'!AA19,'DND Client CTC'!AA19)</f>
        <v>149</v>
      </c>
    </row>
    <row r="20" spans="1:29" ht="25.35" customHeight="1" x14ac:dyDescent="0.2">
      <c r="A20" s="35" t="s">
        <v>436</v>
      </c>
      <c r="B20" s="36">
        <f>IF('Base CTC'!B20&lt;&gt;"",'Base CTC'!B20,'DND Client CTC'!B20)</f>
        <v>114</v>
      </c>
      <c r="C20" s="36">
        <f>IF('Base CTC'!C20&lt;&gt;"",'Base CTC'!C20,'DND Client CTC'!C20)</f>
        <v>114</v>
      </c>
      <c r="D20" s="36">
        <f>IF('Base CTC'!D20&lt;&gt;"",'Base CTC'!D20,'DND Client CTC'!D20)</f>
        <v>106</v>
      </c>
      <c r="E20" s="36">
        <f>IF('Base CTC'!E20&lt;&gt;"",'Base CTC'!E20,'DND Client CTC'!E20)</f>
        <v>106</v>
      </c>
      <c r="F20" s="36">
        <f>IF('Base CTC'!F20&lt;&gt;"",'Base CTC'!F20,'DND Client CTC'!F20)</f>
        <v>119</v>
      </c>
      <c r="G20" s="36">
        <f>IF('Base CTC'!G20&lt;&gt;"",'Base CTC'!G20,'DND Client CTC'!G20)</f>
        <v>119</v>
      </c>
      <c r="H20" s="36">
        <f>IF('Base CTC'!H20&lt;&gt;"",'Base CTC'!H20,'DND Client CTC'!H20)</f>
        <v>60</v>
      </c>
      <c r="I20" s="36">
        <f>IF('Base CTC'!I20&lt;&gt;"",'Base CTC'!I20,'DND Client CTC'!I20)</f>
        <v>60</v>
      </c>
      <c r="J20" s="36">
        <f>IF('Base CTC'!J20&lt;&gt;"",'Base CTC'!J20,'DND Client CTC'!J20)</f>
        <v>116</v>
      </c>
      <c r="K20" s="36">
        <f>IF('Base CTC'!K20&lt;&gt;"",'Base CTC'!K20,'DND Client CTC'!K20)</f>
        <v>116</v>
      </c>
      <c r="L20" s="36">
        <f>IF('Base CTC'!L20&lt;&gt;"",'Base CTC'!L20,'DND Client CTC'!L20)</f>
        <v>56</v>
      </c>
      <c r="M20" s="36">
        <f>IF('Base CTC'!M20&lt;&gt;"",'Base CTC'!M20,'DND Client CTC'!M20)</f>
        <v>56</v>
      </c>
      <c r="N20" s="36">
        <f>IF('Base CTC'!N20&lt;&gt;"",'Base CTC'!N20,'DND Client CTC'!N20)</f>
        <v>107</v>
      </c>
      <c r="O20" s="36">
        <f>IF('Base CTC'!O20&lt;&gt;"",'Base CTC'!O20,'DND Client CTC'!O20)</f>
        <v>107</v>
      </c>
      <c r="P20" s="36">
        <f>IF('Base CTC'!P20&lt;&gt;"",'Base CTC'!P20,'DND Client CTC'!P20)</f>
        <v>92</v>
      </c>
      <c r="Q20" s="36">
        <f>IF('Base CTC'!Q20&lt;&gt;"",'Base CTC'!Q20,'DND Client CTC'!Q20)</f>
        <v>92</v>
      </c>
      <c r="R20" s="36">
        <f>IF('Base CTC'!R20&lt;&gt;"",'Base CTC'!R20,'DND Client CTC'!R20)</f>
        <v>127</v>
      </c>
      <c r="S20" s="36">
        <f>IF('Base CTC'!S20&lt;&gt;"",'Base CTC'!S20,'DND Client CTC'!S20)</f>
        <v>127</v>
      </c>
      <c r="T20" s="36">
        <f>IF('Base CTC'!T20&lt;&gt;"",'Base CTC'!T20,'DND Client CTC'!T20)</f>
        <v>122</v>
      </c>
      <c r="U20" s="36">
        <f>IF('Base CTC'!U20&lt;&gt;"",'Base CTC'!U20,'DND Client CTC'!U20)</f>
        <v>122</v>
      </c>
      <c r="V20" s="36">
        <f>IF('Base CTC'!V20&lt;&gt;"",'Base CTC'!V20,'DND Client CTC'!V20)</f>
        <v>50</v>
      </c>
      <c r="W20" s="36">
        <f>IF('Base CTC'!W20&lt;&gt;"",'Base CTC'!W20,'DND Client CTC'!W20)</f>
        <v>50</v>
      </c>
      <c r="X20" s="36">
        <f>IF('Base CTC'!X20&lt;&gt;"",'Base CTC'!X20,'DND Client CTC'!X20)</f>
        <v>112</v>
      </c>
      <c r="Y20" s="36">
        <f>IF('Base CTC'!Y20&lt;&gt;"",'Base CTC'!Y20,'DND Client CTC'!Y20)</f>
        <v>112</v>
      </c>
      <c r="Z20" s="36">
        <f>IF('Base CTC'!Z20&lt;&gt;"",'Base CTC'!Z20,'DND Client CTC'!Z20)</f>
        <v>149</v>
      </c>
      <c r="AA20" s="36">
        <f>IF('Base CTC'!AA20&lt;&gt;"",'Base CTC'!AA20,'DND Client CTC'!AA20)</f>
        <v>149</v>
      </c>
    </row>
    <row r="21" spans="1:29" ht="25.35" customHeight="1" x14ac:dyDescent="0.25">
      <c r="A21" s="43" t="s">
        <v>1274</v>
      </c>
      <c r="B21" s="44" t="s">
        <v>1274</v>
      </c>
      <c r="C21" s="44" t="s">
        <v>1274</v>
      </c>
      <c r="D21" s="44" t="s">
        <v>1274</v>
      </c>
      <c r="E21" s="44" t="s">
        <v>1274</v>
      </c>
      <c r="F21" s="44" t="s">
        <v>1274</v>
      </c>
      <c r="G21" s="44" t="s">
        <v>1274</v>
      </c>
      <c r="H21" s="44" t="s">
        <v>1274</v>
      </c>
      <c r="I21" s="44" t="s">
        <v>1274</v>
      </c>
      <c r="J21" s="44" t="s">
        <v>1274</v>
      </c>
      <c r="K21" s="44" t="s">
        <v>1274</v>
      </c>
      <c r="L21" s="44" t="s">
        <v>1274</v>
      </c>
      <c r="M21" s="44" t="s">
        <v>1274</v>
      </c>
      <c r="N21" s="44" t="s">
        <v>1274</v>
      </c>
      <c r="O21" s="44" t="s">
        <v>1274</v>
      </c>
      <c r="P21" s="44"/>
      <c r="Q21" s="44"/>
      <c r="R21" s="44" t="s">
        <v>1274</v>
      </c>
      <c r="S21" s="44" t="s">
        <v>1274</v>
      </c>
      <c r="T21" s="44" t="s">
        <v>1274</v>
      </c>
      <c r="U21" s="44" t="s">
        <v>1274</v>
      </c>
      <c r="V21" s="44" t="s">
        <v>1274</v>
      </c>
      <c r="W21" s="44" t="s">
        <v>1274</v>
      </c>
      <c r="X21" s="44" t="s">
        <v>1274</v>
      </c>
      <c r="Y21" s="44" t="s">
        <v>1274</v>
      </c>
      <c r="Z21" s="44" t="s">
        <v>1274</v>
      </c>
      <c r="AA21" s="44" t="s">
        <v>1274</v>
      </c>
      <c r="AB21" s="44" t="s">
        <v>1274</v>
      </c>
      <c r="AC21" s="44" t="s">
        <v>1274</v>
      </c>
    </row>
    <row r="22" spans="1:29" ht="25.35" customHeight="1" x14ac:dyDescent="0.25">
      <c r="A22" s="45" t="s">
        <v>1275</v>
      </c>
    </row>
    <row r="23" spans="1:29" ht="25.35" customHeight="1" x14ac:dyDescent="0.25">
      <c r="A23" s="45" t="s">
        <v>1276</v>
      </c>
    </row>
    <row r="24" spans="1:29" ht="25.35" customHeight="1" x14ac:dyDescent="0.25">
      <c r="A24" s="45" t="s">
        <v>1277</v>
      </c>
    </row>
    <row r="25" spans="1:29" ht="25.35" customHeight="1" x14ac:dyDescent="0.25">
      <c r="A25" s="45"/>
    </row>
    <row r="26" spans="1:29" ht="25.35" customHeight="1" x14ac:dyDescent="0.25">
      <c r="A26" s="46" t="s">
        <v>1278</v>
      </c>
    </row>
    <row r="27" spans="1:29" ht="25.35" customHeight="1" x14ac:dyDescent="0.25">
      <c r="A27" s="47" t="s">
        <v>1279</v>
      </c>
    </row>
    <row r="28" spans="1:29" ht="25.35" customHeight="1" x14ac:dyDescent="0.25">
      <c r="A28" s="47"/>
    </row>
    <row r="29" spans="1:29" ht="25.35" customHeight="1" x14ac:dyDescent="0.2">
      <c r="A29" s="48"/>
    </row>
    <row r="30" spans="1:29" ht="25.35" customHeight="1" x14ac:dyDescent="0.25">
      <c r="A30" s="49" t="s">
        <v>1280</v>
      </c>
    </row>
    <row r="31" spans="1:29" ht="25.35" customHeight="1" x14ac:dyDescent="0.2">
      <c r="A31" s="50" t="s">
        <v>1281</v>
      </c>
    </row>
    <row r="32" spans="1:29" ht="25.35" customHeight="1" x14ac:dyDescent="0.2">
      <c r="A32" s="50" t="s">
        <v>1282</v>
      </c>
    </row>
    <row r="33" spans="1:1" ht="25.35" customHeight="1" x14ac:dyDescent="0.2">
      <c r="A33" s="50"/>
    </row>
    <row r="34" spans="1:1" ht="25.35" customHeight="1" x14ac:dyDescent="0.25">
      <c r="A34" s="49" t="s">
        <v>1283</v>
      </c>
    </row>
    <row r="35" spans="1:1" ht="25.35" customHeight="1" x14ac:dyDescent="0.2">
      <c r="A35" s="50" t="s">
        <v>1284</v>
      </c>
    </row>
    <row r="36" spans="1:1" ht="25.35" customHeight="1" x14ac:dyDescent="0.2">
      <c r="A36" s="50"/>
    </row>
    <row r="37" spans="1:1" ht="25.35" customHeight="1" x14ac:dyDescent="0.25">
      <c r="A37" s="49" t="s">
        <v>1285</v>
      </c>
    </row>
    <row r="38" spans="1:1" ht="25.35" customHeight="1" x14ac:dyDescent="0.2">
      <c r="A38" s="51" t="s">
        <v>1286</v>
      </c>
    </row>
    <row r="39" spans="1:1" ht="25.35" customHeight="1" x14ac:dyDescent="0.2">
      <c r="A39" s="50" t="s">
        <v>1287</v>
      </c>
    </row>
    <row r="40" spans="1:1" ht="25.35" customHeight="1" x14ac:dyDescent="0.2">
      <c r="A40" s="51" t="s">
        <v>208</v>
      </c>
    </row>
    <row r="41" spans="1:1" ht="25.35" customHeight="1" x14ac:dyDescent="0.2">
      <c r="A41" s="50" t="s">
        <v>1288</v>
      </c>
    </row>
    <row r="42" spans="1:1" ht="25.35" customHeight="1" x14ac:dyDescent="0.2">
      <c r="A42" s="50" t="s">
        <v>1289</v>
      </c>
    </row>
    <row r="43" spans="1:1" ht="25.35" customHeight="1" x14ac:dyDescent="0.2">
      <c r="A43" s="50" t="s">
        <v>1290</v>
      </c>
    </row>
    <row r="44" spans="1:1" ht="25.35" customHeight="1" x14ac:dyDescent="0.2">
      <c r="A44" s="52" t="s">
        <v>1291</v>
      </c>
    </row>
    <row r="45" spans="1:1" ht="25.35" customHeight="1" x14ac:dyDescent="0.2">
      <c r="A45" s="53" t="s">
        <v>1292</v>
      </c>
    </row>
    <row r="46" spans="1:1" ht="25.35" customHeight="1" x14ac:dyDescent="0.2">
      <c r="A46" s="51" t="s">
        <v>1293</v>
      </c>
    </row>
    <row r="47" spans="1:1" ht="25.35" customHeight="1" x14ac:dyDescent="0.2">
      <c r="A47" s="50" t="s">
        <v>1294</v>
      </c>
    </row>
    <row r="48" spans="1:1" ht="25.35" customHeight="1" x14ac:dyDescent="0.2">
      <c r="A48" s="50" t="s">
        <v>1295</v>
      </c>
    </row>
    <row r="49" spans="1:1" ht="25.35" customHeight="1" x14ac:dyDescent="0.2">
      <c r="A49" s="50" t="s">
        <v>1296</v>
      </c>
    </row>
    <row r="50" spans="1:1" ht="25.35" customHeight="1" x14ac:dyDescent="0.2">
      <c r="A50" s="50"/>
    </row>
    <row r="51" spans="1:1" ht="25.35" customHeight="1" x14ac:dyDescent="0.25">
      <c r="A51" s="49" t="s">
        <v>1297</v>
      </c>
    </row>
    <row r="52" spans="1:1" ht="25.35" customHeight="1" x14ac:dyDescent="0.2">
      <c r="A52" s="50" t="s">
        <v>1298</v>
      </c>
    </row>
    <row r="53" spans="1:1" ht="25.35" customHeight="1" x14ac:dyDescent="0.2">
      <c r="A53" s="53" t="s">
        <v>1299</v>
      </c>
    </row>
    <row r="54" spans="1:1" ht="25.35" customHeight="1" x14ac:dyDescent="0.2">
      <c r="A54" s="50"/>
    </row>
    <row r="55" spans="1:1" ht="25.35" customHeight="1" x14ac:dyDescent="0.25">
      <c r="A55" s="49" t="s">
        <v>1300</v>
      </c>
    </row>
    <row r="56" spans="1:1" ht="25.35" customHeight="1" x14ac:dyDescent="0.2">
      <c r="A56" s="50" t="s">
        <v>1301</v>
      </c>
    </row>
    <row r="57" spans="1:1" ht="25.35" customHeight="1" x14ac:dyDescent="0.2">
      <c r="A57" s="50" t="s">
        <v>1302</v>
      </c>
    </row>
    <row r="58" spans="1:1" ht="25.35" customHeight="1" x14ac:dyDescent="0.2">
      <c r="A58" s="54"/>
    </row>
    <row r="59" spans="1:1" ht="25.35" customHeight="1" x14ac:dyDescent="0.25">
      <c r="A59" s="49" t="s">
        <v>1303</v>
      </c>
    </row>
    <row r="60" spans="1:1" ht="25.35" customHeight="1" x14ac:dyDescent="0.2">
      <c r="A60" s="50" t="s">
        <v>1304</v>
      </c>
    </row>
    <row r="61" spans="1:1" ht="25.35" customHeight="1" x14ac:dyDescent="0.2">
      <c r="A61" s="50" t="s">
        <v>1299</v>
      </c>
    </row>
    <row r="62" spans="1:1" ht="25.35" customHeight="1" x14ac:dyDescent="0.2">
      <c r="A62" s="50" t="s">
        <v>1305</v>
      </c>
    </row>
    <row r="63" spans="1:1" ht="25.35" customHeight="1" x14ac:dyDescent="0.2">
      <c r="A63" s="50" t="s">
        <v>1302</v>
      </c>
    </row>
    <row r="64" spans="1:1" ht="25.35" customHeight="1" x14ac:dyDescent="0.2">
      <c r="A64" s="50"/>
    </row>
    <row r="65" spans="1:1" ht="25.35" customHeight="1" x14ac:dyDescent="0.25">
      <c r="A65" s="55" t="s">
        <v>1306</v>
      </c>
    </row>
    <row r="66" spans="1:1" ht="25.35" customHeight="1" x14ac:dyDescent="0.2">
      <c r="A66" s="51" t="s">
        <v>1307</v>
      </c>
    </row>
    <row r="67" spans="1:1" ht="25.35" customHeight="1" x14ac:dyDescent="0.2">
      <c r="A67" s="50" t="s">
        <v>1302</v>
      </c>
    </row>
    <row r="68" spans="1:1" ht="25.35" customHeight="1" x14ac:dyDescent="0.2">
      <c r="A68" s="51" t="s">
        <v>1308</v>
      </c>
    </row>
    <row r="69" spans="1:1" ht="25.35" customHeight="1" x14ac:dyDescent="0.2">
      <c r="A69" s="50" t="s">
        <v>1302</v>
      </c>
    </row>
    <row r="70" spans="1:1" ht="25.35" customHeight="1" x14ac:dyDescent="0.2">
      <c r="A70" s="51" t="s">
        <v>1309</v>
      </c>
    </row>
    <row r="71" spans="1:1" ht="25.35" customHeight="1" x14ac:dyDescent="0.2">
      <c r="A71" s="50" t="s">
        <v>1302</v>
      </c>
    </row>
    <row r="72" spans="1:1" ht="25.35" customHeight="1" x14ac:dyDescent="0.2">
      <c r="A72" s="51" t="s">
        <v>1310</v>
      </c>
    </row>
    <row r="73" spans="1:1" ht="25.35" customHeight="1" x14ac:dyDescent="0.2">
      <c r="A73" s="50" t="s">
        <v>1302</v>
      </c>
    </row>
    <row r="74" spans="1:1" ht="25.35" customHeight="1" x14ac:dyDescent="0.2">
      <c r="A74" s="56" t="s">
        <v>1311</v>
      </c>
    </row>
    <row r="75" spans="1:1" ht="25.35" customHeight="1" x14ac:dyDescent="0.2">
      <c r="A75" s="50" t="s">
        <v>1312</v>
      </c>
    </row>
    <row r="76" spans="1:1" ht="25.35" customHeight="1" x14ac:dyDescent="0.2">
      <c r="A76" s="50" t="s">
        <v>1313</v>
      </c>
    </row>
    <row r="77" spans="1:1" ht="25.35" customHeight="1" x14ac:dyDescent="0.2">
      <c r="A77" s="56" t="s">
        <v>1314</v>
      </c>
    </row>
    <row r="78" spans="1:1" ht="25.35" customHeight="1" x14ac:dyDescent="0.2">
      <c r="A78" s="50" t="s">
        <v>1299</v>
      </c>
    </row>
    <row r="79" spans="1:1" ht="25.35" customHeight="1" x14ac:dyDescent="0.2">
      <c r="A79" s="50" t="s">
        <v>1315</v>
      </c>
    </row>
    <row r="80" spans="1:1" ht="25.35" customHeight="1" x14ac:dyDescent="0.2">
      <c r="A80" s="50" t="s">
        <v>1316</v>
      </c>
    </row>
    <row r="81" spans="1:1" ht="25.35" customHeight="1" x14ac:dyDescent="0.2">
      <c r="A81" s="50" t="s">
        <v>1317</v>
      </c>
    </row>
    <row r="82" spans="1:1" ht="25.35" customHeight="1" x14ac:dyDescent="0.2">
      <c r="A82" s="50" t="s">
        <v>1302</v>
      </c>
    </row>
    <row r="83" spans="1:1" ht="25.35" customHeight="1" x14ac:dyDescent="0.2">
      <c r="A83" s="50"/>
    </row>
    <row r="84" spans="1:1" ht="25.35" customHeight="1" x14ac:dyDescent="0.25">
      <c r="A84" s="55" t="s">
        <v>1318</v>
      </c>
    </row>
    <row r="85" spans="1:1" ht="25.35" customHeight="1" x14ac:dyDescent="0.2">
      <c r="A85" s="57" t="s">
        <v>1319</v>
      </c>
    </row>
    <row r="86" spans="1:1" ht="25.35" customHeight="1" x14ac:dyDescent="0.2">
      <c r="A86" s="58" t="s">
        <v>1320</v>
      </c>
    </row>
    <row r="87" spans="1:1" ht="25.35" customHeight="1" x14ac:dyDescent="0.2">
      <c r="A87" s="58" t="s">
        <v>1321</v>
      </c>
    </row>
    <row r="88" spans="1:1" ht="25.35" customHeight="1" x14ac:dyDescent="0.2">
      <c r="A88" s="57"/>
    </row>
    <row r="89" spans="1:1" ht="25.35" customHeight="1" x14ac:dyDescent="0.25">
      <c r="A89" s="55" t="s">
        <v>1322</v>
      </c>
    </row>
    <row r="90" spans="1:1" ht="25.35" customHeight="1" x14ac:dyDescent="0.2">
      <c r="A90" s="57" t="s">
        <v>1323</v>
      </c>
    </row>
    <row r="91" spans="1:1" ht="25.35" customHeight="1" x14ac:dyDescent="0.2">
      <c r="A91" s="57" t="s">
        <v>1324</v>
      </c>
    </row>
    <row r="92" spans="1:1" ht="25.35" customHeight="1" x14ac:dyDescent="0.2">
      <c r="A92" s="57"/>
    </row>
    <row r="93" spans="1:1" ht="25.35" customHeight="1" x14ac:dyDescent="0.25">
      <c r="A93" s="49" t="s">
        <v>1325</v>
      </c>
    </row>
    <row r="94" spans="1:1" ht="25.35" customHeight="1" x14ac:dyDescent="0.2">
      <c r="A94" s="50" t="s">
        <v>1326</v>
      </c>
    </row>
    <row r="95" spans="1:1" ht="25.35" customHeight="1" x14ac:dyDescent="0.2">
      <c r="A95" s="50" t="s">
        <v>1327</v>
      </c>
    </row>
    <row r="96" spans="1:1" ht="25.35" customHeight="1" x14ac:dyDescent="0.2">
      <c r="A96" s="50" t="s">
        <v>1328</v>
      </c>
    </row>
    <row r="97" spans="1:1" ht="25.35" customHeight="1" x14ac:dyDescent="0.2">
      <c r="A97" s="50"/>
    </row>
    <row r="98" spans="1:1" ht="25.35" customHeight="1" x14ac:dyDescent="0.25">
      <c r="A98" s="49" t="s">
        <v>1329</v>
      </c>
    </row>
    <row r="99" spans="1:1" ht="25.35" customHeight="1" x14ac:dyDescent="0.2">
      <c r="A99" s="50" t="s">
        <v>1330</v>
      </c>
    </row>
    <row r="100" spans="1:1" ht="25.35" customHeight="1" x14ac:dyDescent="0.2">
      <c r="A100" s="50" t="s">
        <v>1331</v>
      </c>
    </row>
    <row r="101" spans="1:1" ht="25.35" customHeight="1" x14ac:dyDescent="0.2">
      <c r="A101" s="50" t="s">
        <v>1332</v>
      </c>
    </row>
    <row r="102" spans="1:1" ht="25.35" customHeight="1" x14ac:dyDescent="0.25">
      <c r="A102" s="49"/>
    </row>
    <row r="103" spans="1:1" ht="25.35" customHeight="1" x14ac:dyDescent="0.25">
      <c r="A103" s="49" t="s">
        <v>1333</v>
      </c>
    </row>
    <row r="104" spans="1:1" ht="25.35" customHeight="1" x14ac:dyDescent="0.2">
      <c r="A104" s="50" t="s">
        <v>1334</v>
      </c>
    </row>
    <row r="105" spans="1:1" ht="25.35" customHeight="1" x14ac:dyDescent="0.2">
      <c r="A105" s="50" t="s">
        <v>1335</v>
      </c>
    </row>
    <row r="106" spans="1:1" ht="25.35" customHeight="1" x14ac:dyDescent="0.2">
      <c r="A106" s="50" t="s">
        <v>1336</v>
      </c>
    </row>
    <row r="107" spans="1:1" ht="25.35" customHeight="1" x14ac:dyDescent="0.25">
      <c r="A107" s="49"/>
    </row>
    <row r="108" spans="1:1" ht="25.35" customHeight="1" x14ac:dyDescent="0.25">
      <c r="A108" s="49" t="s">
        <v>1337</v>
      </c>
    </row>
    <row r="109" spans="1:1" ht="25.35" customHeight="1" x14ac:dyDescent="0.2">
      <c r="A109" s="50" t="s">
        <v>1338</v>
      </c>
    </row>
    <row r="110" spans="1:1" ht="25.35" customHeight="1" x14ac:dyDescent="0.2">
      <c r="A110" s="50" t="s">
        <v>1339</v>
      </c>
    </row>
    <row r="111" spans="1:1" ht="25.35" customHeight="1" x14ac:dyDescent="0.2">
      <c r="A111" s="50"/>
    </row>
    <row r="112" spans="1:1" ht="25.35" customHeight="1" x14ac:dyDescent="0.25">
      <c r="A112" s="49" t="s">
        <v>1340</v>
      </c>
    </row>
    <row r="113" spans="1:1" ht="25.35" customHeight="1" x14ac:dyDescent="0.2">
      <c r="A113" s="51" t="s">
        <v>1341</v>
      </c>
    </row>
    <row r="114" spans="1:1" ht="25.35" customHeight="1" x14ac:dyDescent="0.2">
      <c r="A114" s="50" t="s">
        <v>1342</v>
      </c>
    </row>
    <row r="115" spans="1:1" ht="25.35" customHeight="1" x14ac:dyDescent="0.2">
      <c r="A115" s="51" t="s">
        <v>1343</v>
      </c>
    </row>
    <row r="116" spans="1:1" ht="25.35" customHeight="1" x14ac:dyDescent="0.2">
      <c r="A116" s="50" t="s">
        <v>1344</v>
      </c>
    </row>
    <row r="117" spans="1:1" ht="25.35" customHeight="1" x14ac:dyDescent="0.2">
      <c r="A117" s="59" t="s">
        <v>1345</v>
      </c>
    </row>
    <row r="118" spans="1:1" ht="25.35" customHeight="1" x14ac:dyDescent="0.2">
      <c r="A118" s="50" t="s">
        <v>1342</v>
      </c>
    </row>
    <row r="119" spans="1:1" ht="25.35" customHeight="1" x14ac:dyDescent="0.2">
      <c r="A119" s="50"/>
    </row>
    <row r="120" spans="1:1" ht="25.35" customHeight="1" x14ac:dyDescent="0.25">
      <c r="A120" s="49" t="s">
        <v>1346</v>
      </c>
    </row>
    <row r="121" spans="1:1" ht="25.35" customHeight="1" x14ac:dyDescent="0.2">
      <c r="A121" s="50" t="s">
        <v>1347</v>
      </c>
    </row>
    <row r="122" spans="1:1" ht="25.35" customHeight="1" x14ac:dyDescent="0.2">
      <c r="A122" s="50" t="s">
        <v>1348</v>
      </c>
    </row>
    <row r="123" spans="1:1" ht="25.35" customHeight="1" x14ac:dyDescent="0.2">
      <c r="A123" s="50" t="s">
        <v>1349</v>
      </c>
    </row>
    <row r="124" spans="1:1" ht="25.35" customHeight="1" x14ac:dyDescent="0.2">
      <c r="A124" s="50"/>
    </row>
    <row r="125" spans="1:1" ht="25.35" customHeight="1" x14ac:dyDescent="0.25">
      <c r="A125" s="49" t="s">
        <v>1350</v>
      </c>
    </row>
    <row r="126" spans="1:1" ht="25.35" customHeight="1" x14ac:dyDescent="0.2">
      <c r="A126" s="50" t="s">
        <v>1347</v>
      </c>
    </row>
    <row r="127" spans="1:1" ht="25.35" customHeight="1" x14ac:dyDescent="0.2">
      <c r="A127" s="50" t="s">
        <v>1351</v>
      </c>
    </row>
    <row r="128" spans="1:1" ht="25.35" customHeight="1" x14ac:dyDescent="0.2">
      <c r="A128" s="50"/>
    </row>
    <row r="129" spans="1:1" ht="25.35" customHeight="1" x14ac:dyDescent="0.25">
      <c r="A129" s="49" t="s">
        <v>1352</v>
      </c>
    </row>
    <row r="130" spans="1:1" ht="25.35" customHeight="1" x14ac:dyDescent="0.2">
      <c r="A130" s="50" t="s">
        <v>1353</v>
      </c>
    </row>
    <row r="131" spans="1:1" ht="25.35" customHeight="1" x14ac:dyDescent="0.2">
      <c r="A131" s="50" t="s">
        <v>1354</v>
      </c>
    </row>
    <row r="132" spans="1:1" ht="25.35" customHeight="1" x14ac:dyDescent="0.2">
      <c r="A132" s="50"/>
    </row>
    <row r="133" spans="1:1" ht="25.35" customHeight="1" x14ac:dyDescent="0.25">
      <c r="A133" s="49" t="s">
        <v>1355</v>
      </c>
    </row>
    <row r="134" spans="1:1" ht="25.35" customHeight="1" x14ac:dyDescent="0.2">
      <c r="A134" s="50" t="s">
        <v>1356</v>
      </c>
    </row>
    <row r="135" spans="1:1" ht="25.35" customHeight="1" x14ac:dyDescent="0.2">
      <c r="A135" s="50" t="s">
        <v>1357</v>
      </c>
    </row>
    <row r="136" spans="1:1" ht="25.35" customHeight="1" x14ac:dyDescent="0.2">
      <c r="A136" s="50"/>
    </row>
    <row r="137" spans="1:1" ht="25.35" customHeight="1" x14ac:dyDescent="0.25">
      <c r="A137" s="49" t="s">
        <v>1358</v>
      </c>
    </row>
    <row r="138" spans="1:1" ht="25.35" customHeight="1" x14ac:dyDescent="0.2">
      <c r="A138" s="50" t="s">
        <v>1359</v>
      </c>
    </row>
    <row r="139" spans="1:1" ht="25.35" customHeight="1" x14ac:dyDescent="0.2">
      <c r="A139" s="50" t="s">
        <v>1360</v>
      </c>
    </row>
    <row r="140" spans="1:1" ht="25.35" customHeight="1" x14ac:dyDescent="0.2">
      <c r="A140" s="50"/>
    </row>
    <row r="141" spans="1:1" ht="25.35" customHeight="1" x14ac:dyDescent="0.25">
      <c r="A141" s="49" t="s">
        <v>1361</v>
      </c>
    </row>
    <row r="142" spans="1:1" ht="25.35" customHeight="1" x14ac:dyDescent="0.2">
      <c r="A142" s="50" t="s">
        <v>1362</v>
      </c>
    </row>
    <row r="143" spans="1:1" ht="25.35" customHeight="1" x14ac:dyDescent="0.2">
      <c r="A143" s="50" t="s">
        <v>1363</v>
      </c>
    </row>
    <row r="144" spans="1:1" ht="25.35" customHeight="1" x14ac:dyDescent="0.2">
      <c r="A144" s="50"/>
    </row>
    <row r="145" spans="1:1" ht="25.35" customHeight="1" x14ac:dyDescent="0.25">
      <c r="A145" s="49" t="s">
        <v>1364</v>
      </c>
    </row>
    <row r="146" spans="1:1" ht="25.35" customHeight="1" x14ac:dyDescent="0.2">
      <c r="A146" s="50" t="s">
        <v>1365</v>
      </c>
    </row>
    <row r="147" spans="1:1" ht="25.35" customHeight="1" x14ac:dyDescent="0.2">
      <c r="A147" s="50"/>
    </row>
    <row r="148" spans="1:1" ht="25.35" customHeight="1" x14ac:dyDescent="0.25">
      <c r="A148" s="49" t="s">
        <v>1366</v>
      </c>
    </row>
    <row r="149" spans="1:1" ht="25.35" customHeight="1" x14ac:dyDescent="0.2">
      <c r="A149" s="50" t="s">
        <v>1367</v>
      </c>
    </row>
    <row r="150" spans="1:1" ht="25.35" customHeight="1" x14ac:dyDescent="0.2">
      <c r="A150" s="50"/>
    </row>
    <row r="151" spans="1:1" ht="25.35" customHeight="1" x14ac:dyDescent="0.25">
      <c r="A151" s="49" t="s">
        <v>1368</v>
      </c>
    </row>
    <row r="152" spans="1:1" ht="25.35" customHeight="1" x14ac:dyDescent="0.2">
      <c r="A152" s="50" t="s">
        <v>1369</v>
      </c>
    </row>
    <row r="153" spans="1:1" ht="25.35" customHeight="1" x14ac:dyDescent="0.2">
      <c r="A153" s="50" t="s">
        <v>1370</v>
      </c>
    </row>
    <row r="154" spans="1:1" ht="25.35" customHeight="1" x14ac:dyDescent="0.25">
      <c r="A154" s="49"/>
    </row>
    <row r="155" spans="1:1" ht="25.35" customHeight="1" x14ac:dyDescent="0.25">
      <c r="A155" s="49" t="s">
        <v>1371</v>
      </c>
    </row>
    <row r="156" spans="1:1" ht="25.35" customHeight="1" x14ac:dyDescent="0.2">
      <c r="A156" s="50" t="s">
        <v>1372</v>
      </c>
    </row>
    <row r="157" spans="1:1" ht="25.35" customHeight="1" x14ac:dyDescent="0.25">
      <c r="A157" s="49"/>
    </row>
    <row r="158" spans="1:1" ht="25.35" customHeight="1" x14ac:dyDescent="0.25">
      <c r="A158" s="49" t="s">
        <v>1373</v>
      </c>
    </row>
    <row r="159" spans="1:1" ht="25.35" customHeight="1" x14ac:dyDescent="0.2">
      <c r="A159" s="50" t="s">
        <v>1374</v>
      </c>
    </row>
    <row r="160" spans="1:1" ht="25.35" customHeight="1" x14ac:dyDescent="0.25">
      <c r="A160" s="49"/>
    </row>
    <row r="161" spans="1:1" ht="25.35" customHeight="1" x14ac:dyDescent="0.25">
      <c r="A161" s="49" t="s">
        <v>1375</v>
      </c>
    </row>
    <row r="162" spans="1:1" ht="25.35" customHeight="1" x14ac:dyDescent="0.2">
      <c r="A162" s="50" t="s">
        <v>1376</v>
      </c>
    </row>
    <row r="163" spans="1:1" ht="25.35" customHeight="1" x14ac:dyDescent="0.2">
      <c r="A163" s="50" t="s">
        <v>1377</v>
      </c>
    </row>
    <row r="164" spans="1:1" ht="25.35" customHeight="1" x14ac:dyDescent="0.2">
      <c r="A164" s="50" t="s">
        <v>1378</v>
      </c>
    </row>
  </sheetData>
  <sheetProtection password="C652" sheet="1"/>
  <mergeCells count="6">
    <mergeCell ref="A1:AC1"/>
    <mergeCell ref="A2:AC2"/>
    <mergeCell ref="B4:O4"/>
    <mergeCell ref="R4:Y4"/>
    <mergeCell ref="B13:K13"/>
    <mergeCell ref="L13:AC1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D30A95A-3D7E-4097-B6DF-102F5FDA90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10</vt:i4>
      </vt:variant>
    </vt:vector>
  </HeadingPairs>
  <TitlesOfParts>
    <vt:vector size="30" baseType="lpstr">
      <vt:lpstr>HOME</vt:lpstr>
      <vt:lpstr>CONDITIONS</vt:lpstr>
      <vt:lpstr>NOMINATION FORM</vt:lpstr>
      <vt:lpstr>DESKTOP</vt:lpstr>
      <vt:lpstr>Changes</vt:lpstr>
      <vt:lpstr>TARIFF</vt:lpstr>
      <vt:lpstr>PRINT TARIFF</vt:lpstr>
      <vt:lpstr>Routing Restrictions</vt:lpstr>
      <vt:lpstr>Tender GRDB</vt:lpstr>
      <vt:lpstr>Base CTC</vt:lpstr>
      <vt:lpstr>SPECIAL CONDITIONS </vt:lpstr>
      <vt:lpstr>PLC-Unpack Before 17th March</vt:lpstr>
      <vt:lpstr>ARRIVAL CHARGES</vt:lpstr>
      <vt:lpstr>AGS CONTACT DETAILS</vt:lpstr>
      <vt:lpstr>OVERSEAS AGENTS</vt:lpstr>
      <vt:lpstr>WWA OS AGENTS</vt:lpstr>
      <vt:lpstr>Client CTC</vt:lpstr>
      <vt:lpstr>GRDB</vt:lpstr>
      <vt:lpstr>DND Client CTC</vt:lpstr>
      <vt:lpstr>Final CTC</vt:lpstr>
      <vt:lpstr>CONDITIONS!Print_Area</vt:lpstr>
      <vt:lpstr>DESKTOP!Print_Area</vt:lpstr>
      <vt:lpstr>HOME!Print_Area</vt:lpstr>
      <vt:lpstr>'PRINT TARIFF'!Print_Area</vt:lpstr>
      <vt:lpstr>'SPECIAL CONDITIONS '!Print_Area</vt:lpstr>
      <vt:lpstr>TARIFF!Print_Area</vt:lpstr>
      <vt:lpstr>'PRINT TARIFF'!Print_Titles</vt:lpstr>
      <vt:lpstr>'SPECIAL CONDITIONS '!Print_Titles</vt:lpstr>
      <vt:lpstr>TARIFF!Print_Titles</vt:lpstr>
      <vt:lpstr>HOME!www.agsworld.com</vt:lpstr>
    </vt:vector>
  </TitlesOfParts>
  <Company>Dialog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KrManche</dc:creator>
  <cp:lastModifiedBy>Cassie Gavric</cp:lastModifiedBy>
  <cp:lastPrinted>2019-11-25T05:03:49Z</cp:lastPrinted>
  <dcterms:created xsi:type="dcterms:W3CDTF">2004-09-28T00:14:55Z</dcterms:created>
  <dcterms:modified xsi:type="dcterms:W3CDTF">2026-07-07T02:07:48Z</dcterms:modified>
</cp:coreProperties>
</file>