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y\Desktop\DIO\"/>
    </mc:Choice>
  </mc:AlternateContent>
  <xr:revisionPtr revIDLastSave="0" documentId="13_ncr:1_{F1CCE924-2762-4E0C-A317-779421654CF8}" xr6:coauthVersionLast="47" xr6:coauthVersionMax="47" xr10:uidLastSave="{00000000-0000-0000-0000-000000000000}"/>
  <bookViews>
    <workbookView xWindow="-29730" yWindow="-740" windowWidth="19570" windowHeight="18570" xr2:uid="{819F2E80-9EAC-4F8D-9E88-4A12D1C63E9D}"/>
  </bookViews>
  <sheets>
    <sheet name="Planilha1" sheetId="1" r:id="rId1"/>
    <sheet name="Aux1" sheetId="2" state="hidden" r:id="rId2"/>
  </sheets>
  <definedNames>
    <definedName name="patrimonio">Planilha1!$D$17</definedName>
    <definedName name="rendimento_carteira">Planilha1!$D$11</definedName>
    <definedName name="sugestao_investimento">Planilha1!$D$10</definedName>
    <definedName name="valor_investido">Planilha1!$D$14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C22" i="1"/>
  <c r="D22" i="1" s="1"/>
  <c r="C23" i="1"/>
  <c r="D23" i="1" s="1"/>
  <c r="C24" i="1"/>
  <c r="D24" i="1" s="1"/>
  <c r="C21" i="1"/>
  <c r="D21" i="1" s="1"/>
  <c r="C28" i="1"/>
  <c r="D28" i="1" s="1"/>
  <c r="C29" i="1"/>
  <c r="D29" i="1" s="1"/>
  <c r="C30" i="1"/>
  <c r="D30" i="1" s="1"/>
  <c r="C31" i="1"/>
  <c r="D31" i="1" s="1"/>
  <c r="C32" i="1"/>
  <c r="D32" i="1" s="1"/>
  <c r="C27" i="1"/>
  <c r="D27" i="1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D10" i="1" l="1"/>
</calcChain>
</file>

<file path=xl/sharedStrings.xml><?xml version="1.0" encoding="utf-8"?>
<sst xmlns="http://schemas.openxmlformats.org/spreadsheetml/2006/main" count="72" uniqueCount="33">
  <si>
    <t>Salário</t>
  </si>
  <si>
    <t>Perfil</t>
  </si>
  <si>
    <t>Moderado</t>
  </si>
  <si>
    <t>CHAVE</t>
  </si>
  <si>
    <t>PERFIL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</si>
  <si>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</si>
  <si>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</si>
  <si>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</si>
  <si>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</si>
  <si>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</si>
  <si>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</si>
  <si>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</si>
  <si>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</si>
  <si>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</si>
  <si>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Sugestão de Investimento</t>
  </si>
  <si>
    <t>Arrojado</t>
  </si>
  <si>
    <t>Tipo de FII</t>
  </si>
  <si>
    <t>% Sugerido</t>
  </si>
  <si>
    <t>Valores</t>
  </si>
  <si>
    <t>Valor Investido por mês</t>
  </si>
  <si>
    <t>Total de anos</t>
  </si>
  <si>
    <t>Taxa de rendimento mensal</t>
  </si>
  <si>
    <t>Patrimônio acumulado</t>
  </si>
  <si>
    <t>Dividendos mensais</t>
  </si>
  <si>
    <t>2 anos</t>
  </si>
  <si>
    <t>5 anos</t>
  </si>
  <si>
    <t>10 anos</t>
  </si>
  <si>
    <t>30 anos</t>
  </si>
  <si>
    <t>Rendimento carteira</t>
  </si>
  <si>
    <t>CONFIGURAÇÕES</t>
  </si>
  <si>
    <t>INVESTIMENTO MENSAL</t>
  </si>
  <si>
    <t>CENÁRIOS</t>
  </si>
  <si>
    <t>DIVIDENDO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</si>
</sst>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Semibold"/>
      <family val="2"/>
    </font>
    <font>
      <sz val="14"/>
      <color theme="0"/>
      <name val="Segoe UI Semibold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4" tint="-0.24994659260841701"/>
      </left>
      <right style="hair">
        <color theme="0" tint="-0.24994659260841701"/>
      </right>
      <top style="medium">
        <color theme="4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medium">
        <color theme="4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4" tint="-0.24994659260841701"/>
      </right>
      <top style="medium">
        <color theme="4" tint="-0.24994659260841701"/>
      </top>
      <bottom style="hair">
        <color theme="0" tint="-0.24994659260841701"/>
      </bottom>
      <diagonal/>
    </border>
    <border>
      <left style="medium">
        <color theme="4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theme="0" tint="-0.24994659260841701"/>
      </left>
      <right style="medium">
        <color theme="4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medium">
        <color theme="4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4" tint="-0.24994659260841701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medium">
        <color theme="4" tint="-0.24994659260841701"/>
      </bottom>
      <diagonal/>
    </border>
    <border>
      <left style="hair">
        <color theme="0" tint="-0.24994659260841701"/>
      </left>
      <right style="medium">
        <color theme="4" tint="-0.24994659260841701"/>
      </right>
      <top style="hair">
        <color theme="0" tint="-0.24994659260841701"/>
      </top>
      <bottom style="medium">
        <color theme="4" tint="-0.24994659260841701"/>
      </bottom>
      <diagonal/>
    </border>
    <border>
      <left style="medium">
        <color theme="4" tint="-0.24994659260841701"/>
      </left>
      <right style="hair">
        <color theme="0" tint="-0.14996795556505021"/>
      </right>
      <top style="medium">
        <color theme="4" tint="-0.2499465926084170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4" tint="-0.2499465926084170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4" tint="-0.24994659260841701"/>
      </right>
      <top style="medium">
        <color theme="4" tint="-0.24994659260841701"/>
      </top>
      <bottom style="hair">
        <color theme="0" tint="-0.14996795556505021"/>
      </bottom>
      <diagonal/>
    </border>
    <border>
      <left style="medium">
        <color theme="4" tint="-0.2499465926084170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theme="4" tint="-0.24994659260841701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theme="4" tint="-0.24994659260841701"/>
      </left>
      <right style="hair">
        <color theme="0" tint="-0.14996795556505021"/>
      </right>
      <top style="hair">
        <color theme="0" tint="-0.14996795556505021"/>
      </top>
      <bottom style="medium">
        <color theme="4" tint="-0.2499465926084170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theme="4" tint="-0.24994659260841701"/>
      </bottom>
      <diagonal/>
    </border>
    <border>
      <left style="hair">
        <color theme="0" tint="-0.14996795556505021"/>
      </left>
      <right style="medium">
        <color theme="4" tint="-0.24994659260841701"/>
      </right>
      <top style="hair">
        <color theme="0" tint="-0.14996795556505021"/>
      </top>
      <bottom style="medium">
        <color theme="4" tint="-0.2499465926084170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9" fontId="0" fillId="0" borderId="0" xfId="1" applyFont="1"/>
    <xf numFmtId="0" fontId="2" fillId="2" borderId="1" xfId="0" applyFont="1" applyFill="1" applyBorder="1"/>
    <xf numFmtId="0" fontId="0" fillId="0" borderId="1" xfId="0" applyBorder="1"/>
    <xf numFmtId="0" fontId="0" fillId="0" borderId="3" xfId="0" applyBorder="1"/>
    <xf numFmtId="9" fontId="0" fillId="0" borderId="2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/>
    <xf numFmtId="10" fontId="4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/>
    <xf numFmtId="0" fontId="4" fillId="3" borderId="6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/>
    </xf>
    <xf numFmtId="165" fontId="4" fillId="0" borderId="11" xfId="2" applyNumberFormat="1" applyFont="1" applyBorder="1" applyProtection="1"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65" fontId="4" fillId="3" borderId="11" xfId="2" applyNumberFormat="1" applyFont="1" applyFill="1" applyBorder="1"/>
    <xf numFmtId="0" fontId="4" fillId="3" borderId="12" xfId="0" applyFont="1" applyFill="1" applyBorder="1" applyAlignment="1">
      <alignment horizontal="left"/>
    </xf>
    <xf numFmtId="0" fontId="4" fillId="3" borderId="13" xfId="0" applyFont="1" applyFill="1" applyBorder="1" applyAlignment="1">
      <alignment horizontal="left"/>
    </xf>
    <xf numFmtId="10" fontId="4" fillId="0" borderId="14" xfId="0" applyNumberFormat="1" applyFont="1" applyBorder="1" applyProtection="1">
      <protection locked="0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4" fillId="0" borderId="18" xfId="0" applyFont="1" applyBorder="1"/>
    <xf numFmtId="0" fontId="4" fillId="0" borderId="5" xfId="0" applyFont="1" applyBorder="1"/>
    <xf numFmtId="165" fontId="4" fillId="0" borderId="19" xfId="2" applyNumberFormat="1" applyFont="1" applyBorder="1" applyProtection="1">
      <protection locked="0"/>
    </xf>
    <xf numFmtId="0" fontId="4" fillId="0" borderId="19" xfId="0" applyFont="1" applyBorder="1" applyProtection="1">
      <protection locked="0"/>
    </xf>
    <xf numFmtId="10" fontId="4" fillId="0" borderId="19" xfId="0" applyNumberFormat="1" applyFont="1" applyBorder="1" applyProtection="1">
      <protection locked="0"/>
    </xf>
    <xf numFmtId="0" fontId="4" fillId="3" borderId="18" xfId="0" applyFont="1" applyFill="1" applyBorder="1"/>
    <xf numFmtId="0" fontId="4" fillId="3" borderId="5" xfId="0" applyFont="1" applyFill="1" applyBorder="1"/>
    <xf numFmtId="8" fontId="4" fillId="3" borderId="19" xfId="0" applyNumberFormat="1" applyFont="1" applyFill="1" applyBorder="1"/>
    <xf numFmtId="0" fontId="4" fillId="3" borderId="20" xfId="0" applyFont="1" applyFill="1" applyBorder="1"/>
    <xf numFmtId="0" fontId="4" fillId="3" borderId="21" xfId="0" applyFont="1" applyFill="1" applyBorder="1"/>
    <xf numFmtId="8" fontId="4" fillId="3" borderId="22" xfId="0" applyNumberFormat="1" applyFont="1" applyFill="1" applyBorder="1"/>
    <xf numFmtId="0" fontId="5" fillId="4" borderId="17" xfId="0" applyFont="1" applyFill="1" applyBorder="1" applyAlignment="1">
      <alignment horizontal="center"/>
    </xf>
    <xf numFmtId="0" fontId="4" fillId="3" borderId="18" xfId="0" applyFont="1" applyFill="1" applyBorder="1"/>
    <xf numFmtId="8" fontId="4" fillId="3" borderId="5" xfId="0" applyNumberFormat="1" applyFont="1" applyFill="1" applyBorder="1"/>
    <xf numFmtId="165" fontId="4" fillId="3" borderId="19" xfId="0" applyNumberFormat="1" applyFont="1" applyFill="1" applyBorder="1"/>
    <xf numFmtId="0" fontId="4" fillId="3" borderId="20" xfId="0" applyFont="1" applyFill="1" applyBorder="1"/>
    <xf numFmtId="8" fontId="4" fillId="3" borderId="21" xfId="0" applyNumberFormat="1" applyFont="1" applyFill="1" applyBorder="1"/>
    <xf numFmtId="165" fontId="4" fillId="3" borderId="22" xfId="0" applyNumberFormat="1" applyFont="1" applyFill="1" applyBorder="1"/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165" fontId="4" fillId="3" borderId="19" xfId="2" applyNumberFormat="1" applyFont="1" applyFill="1" applyBorder="1"/>
    <xf numFmtId="9" fontId="4" fillId="3" borderId="21" xfId="1" applyFont="1" applyFill="1" applyBorder="1" applyAlignment="1">
      <alignment horizontal="center"/>
    </xf>
    <xf numFmtId="165" fontId="4" fillId="3" borderId="22" xfId="2" applyNumberFormat="1" applyFont="1" applyFill="1" applyBorder="1"/>
  </cellXfs>
  <cellStyles count="3">
    <cellStyle name="Moeda" xfId="2" builtinId="4"/>
    <cellStyle name="Normal" xfId="0" builtinId="0"/>
    <cellStyle name="Porcentagem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5-4A54-BF13-550ED295A448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cat>
            <c:strRef>
              <c:f>Planilha1!$B$27:$B$32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Planilha1!$D$27:$D$32</c:f>
              <c:numCache>
                <c:formatCode>"R$"\ #,##0.00</c:formatCode>
                <c:ptCount val="6"/>
                <c:pt idx="0">
                  <c:v>192</c:v>
                </c:pt>
                <c:pt idx="1">
                  <c:v>210</c:v>
                </c:pt>
                <c:pt idx="2">
                  <c:v>48</c:v>
                </c:pt>
                <c:pt idx="3">
                  <c:v>30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C5-4A54-BF13-550ED295A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595630</xdr:colOff>
      <xdr:row>32</xdr:row>
      <xdr:rowOff>86360</xdr:rowOff>
    </xdr:from>
    <xdr:to>
      <xdr:col>3</xdr:col>
      <xdr:colOff>1041400</xdr:colOff>
      <xdr:row>47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6A0FF90-7029-9626-71D5-6E5EF9930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596957</xdr:colOff>
      <xdr:row>0</xdr:row>
      <xdr:rowOff>47408</xdr:rowOff>
    </xdr:from>
    <xdr:ext cx="3573671" cy="937693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1029392C-23D1-C607-6760-80C69D46196C}"/>
            </a:ext>
          </a:extLst>
        </xdr:cNvPr>
        <xdr:cNvSpPr/>
      </xdr:nvSpPr>
      <xdr:spPr>
        <a:xfrm>
          <a:off x="596957" y="47408"/>
          <a:ext cx="3573671" cy="93769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400" b="1" cap="none" spc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DIO </a:t>
          </a:r>
          <a:r>
            <a:rPr lang="pt-BR" sz="5400" b="1" cap="none" spc="0" baseline="0">
              <a:ln w="12700">
                <a:solidFill>
                  <a:schemeClr val="accent1"/>
                </a:solidFill>
                <a:prstDash val="solid"/>
              </a:ln>
              <a:pattFill prst="pct50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effectLst>
                <a:outerShdw dist="38100" dir="2640000" algn="bl" rotWithShape="0">
                  <a:schemeClr val="accent1"/>
                </a:outerShdw>
              </a:effectLst>
            </a:rPr>
            <a:t> INVEST</a:t>
          </a:r>
          <a:endParaRPr lang="pt-BR" sz="5400" b="1" cap="none" spc="0">
            <a:ln w="12700">
              <a:solidFill>
                <a:schemeClr val="accent1"/>
              </a:solidFill>
              <a:prstDash val="solid"/>
            </a:ln>
            <a:pattFill prst="pct50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effectLst>
              <a:outerShdw dist="38100" dir="2640000" algn="bl" rotWithShape="0">
                <a:schemeClr val="accent1"/>
              </a:outerShdw>
            </a:effectLst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03A30A-B5D6-4FCD-80DF-6BBB0C890769}" name="FII" displayName="FII" ref="B3:E21" totalsRowShown="0">
  <autoFilter ref="B3:E21" xr:uid="{1703A30A-B5D6-4FCD-80DF-6BBB0C890769}"/>
  <tableColumns count="4">
    <tableColumn id="1" xr3:uid="{4929AD4A-6024-43ED-B0B3-C3CE88816714}" name="CHAVE" dataDxfId="0">
      <calculatedColumnFormula>FII[[#This Row],[PERFIL]]&amp;"-"&amp;FII[[#This Row],[TIPO DE FII]]</calculatedColumnFormula>
    </tableColumn>
    <tableColumn id="2" xr3:uid="{F73CA4D3-0A84-49B4-9FE7-AB331B3F339C}" name="PERFIL"/>
    <tableColumn id="3" xr3:uid="{CD649245-0A3E-4BBC-9732-0C653C0AC441}" name="TIPO DE FII"/>
    <tableColumn id="4" xr3:uid="{5BA7C78D-1206-4FA9-ADDE-52FA5A86B064}" name="%" dataCellStyle="Porcentagem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5EE9-4FC6-4E6B-8165-F8AC79562534}">
  <dimension ref="A1:D54"/>
  <sheetViews>
    <sheetView showGridLines="0" tabSelected="1" workbookViewId="0">
      <selection activeCell="D9" sqref="D9"/>
    </sheetView>
  </sheetViews>
  <sheetFormatPr defaultColWidth="0" defaultRowHeight="14.4" zeroHeight="1" x14ac:dyDescent="0.3"/>
  <cols>
    <col min="1" max="1" width="8.88671875" customWidth="1"/>
    <col min="2" max="2" width="18.21875" customWidth="1"/>
    <col min="3" max="3" width="17.21875" customWidth="1"/>
    <col min="4" max="4" width="16.5546875" customWidth="1"/>
    <col min="5" max="5" width="8.88671875" customWidth="1"/>
    <col min="6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ht="8.4" customHeight="1" thickBot="1" x14ac:dyDescent="0.35"/>
    <row r="7" spans="2:4" ht="20.399999999999999" x14ac:dyDescent="0.45">
      <c r="B7" s="13" t="s">
        <v>29</v>
      </c>
      <c r="C7" s="14"/>
      <c r="D7" s="15"/>
    </row>
    <row r="8" spans="2:4" ht="16.8" x14ac:dyDescent="0.4">
      <c r="B8" s="16" t="s">
        <v>0</v>
      </c>
      <c r="C8" s="12"/>
      <c r="D8" s="17">
        <v>3000</v>
      </c>
    </row>
    <row r="9" spans="2:4" ht="16.8" x14ac:dyDescent="0.4">
      <c r="B9" s="16" t="s">
        <v>1</v>
      </c>
      <c r="C9" s="12"/>
      <c r="D9" s="18" t="s">
        <v>2</v>
      </c>
    </row>
    <row r="10" spans="2:4" ht="16.8" x14ac:dyDescent="0.4">
      <c r="B10" s="16" t="s">
        <v>14</v>
      </c>
      <c r="C10" s="12"/>
      <c r="D10" s="19">
        <f>VLOOKUP(D9,'Aux1'!$B$24:$C$26,2,FALSE)*D8</f>
        <v>900</v>
      </c>
    </row>
    <row r="11" spans="2:4" ht="17.399999999999999" thickBot="1" x14ac:dyDescent="0.45">
      <c r="B11" s="20" t="s">
        <v>28</v>
      </c>
      <c r="C11" s="21"/>
      <c r="D11" s="22">
        <v>6.4999999999999997E-3</v>
      </c>
    </row>
    <row r="12" spans="2:4" ht="17.399999999999999" thickBot="1" x14ac:dyDescent="0.45">
      <c r="B12" s="10"/>
      <c r="C12" s="10"/>
      <c r="D12" s="9"/>
    </row>
    <row r="13" spans="2:4" ht="20.399999999999999" x14ac:dyDescent="0.45">
      <c r="B13" s="23" t="s">
        <v>30</v>
      </c>
      <c r="C13" s="24"/>
      <c r="D13" s="25"/>
    </row>
    <row r="14" spans="2:4" ht="16.8" x14ac:dyDescent="0.4">
      <c r="B14" s="26" t="s">
        <v>19</v>
      </c>
      <c r="C14" s="27"/>
      <c r="D14" s="28">
        <v>600</v>
      </c>
    </row>
    <row r="15" spans="2:4" ht="16.8" x14ac:dyDescent="0.4">
      <c r="B15" s="26" t="s">
        <v>20</v>
      </c>
      <c r="C15" s="27"/>
      <c r="D15" s="29">
        <v>6</v>
      </c>
    </row>
    <row r="16" spans="2:4" ht="16.8" x14ac:dyDescent="0.4">
      <c r="B16" s="26" t="s">
        <v>21</v>
      </c>
      <c r="C16" s="27"/>
      <c r="D16" s="30">
        <v>1.0800000000000001E-2</v>
      </c>
    </row>
    <row r="17" spans="1:4" ht="16.8" x14ac:dyDescent="0.4">
      <c r="B17" s="31" t="s">
        <v>22</v>
      </c>
      <c r="C17" s="32"/>
      <c r="D17" s="33">
        <f>FV(D16,D15*12,valor_investido*-1)</f>
        <v>64843.835042373255</v>
      </c>
    </row>
    <row r="18" spans="1:4" ht="17.399999999999999" thickBot="1" x14ac:dyDescent="0.45">
      <c r="B18" s="34" t="s">
        <v>23</v>
      </c>
      <c r="C18" s="35"/>
      <c r="D18" s="36">
        <f>patrimonio*rendimento_carteira</f>
        <v>421.48492777542612</v>
      </c>
    </row>
    <row r="19" spans="1:4" ht="17.399999999999999" thickBot="1" x14ac:dyDescent="0.45">
      <c r="B19" s="8"/>
      <c r="C19" s="8"/>
      <c r="D19" s="8"/>
    </row>
    <row r="20" spans="1:4" ht="20.399999999999999" x14ac:dyDescent="0.45">
      <c r="B20" s="23" t="s">
        <v>31</v>
      </c>
      <c r="C20" s="24"/>
      <c r="D20" s="37" t="s">
        <v>32</v>
      </c>
    </row>
    <row r="21" spans="1:4" ht="16.8" x14ac:dyDescent="0.4">
      <c r="A21" s="11">
        <v>2</v>
      </c>
      <c r="B21" s="38" t="s">
        <v>24</v>
      </c>
      <c r="C21" s="39">
        <f>FV($D$16,A21*12,valor_investido*-1)</f>
        <v>16338.518196348954</v>
      </c>
      <c r="D21" s="40">
        <f>C21*rendimento_carteira</f>
        <v>106.20036827626819</v>
      </c>
    </row>
    <row r="22" spans="1:4" ht="16.8" x14ac:dyDescent="0.4">
      <c r="A22" s="11">
        <v>5</v>
      </c>
      <c r="B22" s="38" t="s">
        <v>25</v>
      </c>
      <c r="C22" s="39">
        <f>FV($D$16,A22*12,valor_investido*-1)</f>
        <v>50282.411615555058</v>
      </c>
      <c r="D22" s="40">
        <f>C22*rendimento_carteira</f>
        <v>326.83567550110786</v>
      </c>
    </row>
    <row r="23" spans="1:4" ht="16.8" x14ac:dyDescent="0.4">
      <c r="A23" s="11">
        <v>10</v>
      </c>
      <c r="B23" s="38" t="s">
        <v>26</v>
      </c>
      <c r="C23" s="39">
        <f>FV($D$16,A23*12,valor_investido*-1)</f>
        <v>146074.59975288005</v>
      </c>
      <c r="D23" s="40">
        <f>C23*rendimento_carteira</f>
        <v>949.4848983937203</v>
      </c>
    </row>
    <row r="24" spans="1:4" ht="17.399999999999999" thickBot="1" x14ac:dyDescent="0.45">
      <c r="A24" s="11">
        <v>30</v>
      </c>
      <c r="B24" s="41" t="s">
        <v>27</v>
      </c>
      <c r="C24" s="42">
        <f>FV($D$16,A24*12,valor_investido*-1)</f>
        <v>2600342.8861900507</v>
      </c>
      <c r="D24" s="43">
        <f>C24*rendimento_carteira</f>
        <v>16902.228760235328</v>
      </c>
    </row>
    <row r="25" spans="1:4" ht="17.399999999999999" thickBot="1" x14ac:dyDescent="0.45">
      <c r="B25" s="8"/>
      <c r="C25" s="8"/>
      <c r="D25" s="8"/>
    </row>
    <row r="26" spans="1:4" ht="20.399999999999999" x14ac:dyDescent="0.45">
      <c r="B26" s="44" t="s">
        <v>16</v>
      </c>
      <c r="C26" s="45" t="s">
        <v>17</v>
      </c>
      <c r="D26" s="37" t="s">
        <v>18</v>
      </c>
    </row>
    <row r="27" spans="1:4" ht="16.8" x14ac:dyDescent="0.4">
      <c r="B27" s="38" t="s">
        <v>8</v>
      </c>
      <c r="C27" s="46">
        <f>VLOOKUP($D$9&amp;"-"&amp;B27,FII[#All],4,FALSE)</f>
        <v>0.32</v>
      </c>
      <c r="D27" s="47">
        <f>valor_investido*C27</f>
        <v>192</v>
      </c>
    </row>
    <row r="28" spans="1:4" ht="16.8" x14ac:dyDescent="0.4">
      <c r="B28" s="38" t="s">
        <v>9</v>
      </c>
      <c r="C28" s="46">
        <f>VLOOKUP($D$9&amp;"-"&amp;B28,FII[#All],4,FALSE)</f>
        <v>0.35</v>
      </c>
      <c r="D28" s="47">
        <f>valor_investido*C28</f>
        <v>210</v>
      </c>
    </row>
    <row r="29" spans="1:4" ht="16.8" x14ac:dyDescent="0.4">
      <c r="B29" s="38" t="s">
        <v>10</v>
      </c>
      <c r="C29" s="46">
        <f>VLOOKUP($D$9&amp;"-"&amp;B29,FII[#All],4,FALSE)</f>
        <v>0.08</v>
      </c>
      <c r="D29" s="47">
        <f>valor_investido*C29</f>
        <v>48</v>
      </c>
    </row>
    <row r="30" spans="1:4" ht="16.8" x14ac:dyDescent="0.4">
      <c r="B30" s="38" t="s">
        <v>11</v>
      </c>
      <c r="C30" s="46">
        <f>VLOOKUP($D$9&amp;"-"&amp;B30,FII[#All],4,FALSE)</f>
        <v>0.05</v>
      </c>
      <c r="D30" s="47">
        <f>valor_investido*C30</f>
        <v>30</v>
      </c>
    </row>
    <row r="31" spans="1:4" ht="16.8" x14ac:dyDescent="0.4">
      <c r="B31" s="38" t="s">
        <v>12</v>
      </c>
      <c r="C31" s="46">
        <f>VLOOKUP($D$9&amp;"-"&amp;B31,FII[#All],4,FALSE)</f>
        <v>0.1</v>
      </c>
      <c r="D31" s="47">
        <f>valor_investido*C31</f>
        <v>60</v>
      </c>
    </row>
    <row r="32" spans="1:4" ht="17.399999999999999" thickBot="1" x14ac:dyDescent="0.45">
      <c r="B32" s="41" t="s">
        <v>13</v>
      </c>
      <c r="C32" s="48">
        <f>VLOOKUP($D$9&amp;"-"&amp;B32,FII[#All],4,FALSE)</f>
        <v>0.1</v>
      </c>
      <c r="D32" s="49">
        <f>valor_investido*C32</f>
        <v>60</v>
      </c>
    </row>
    <row r="33" customFormat="1" x14ac:dyDescent="0.3"/>
    <row r="34" customFormat="1" x14ac:dyDescent="0.3"/>
    <row r="35" customFormat="1" x14ac:dyDescent="0.3"/>
    <row r="36" customFormat="1" x14ac:dyDescent="0.3"/>
    <row r="37" customFormat="1" x14ac:dyDescent="0.3"/>
    <row r="38" customFormat="1" x14ac:dyDescent="0.3"/>
    <row r="39" customFormat="1" x14ac:dyDescent="0.3"/>
    <row r="40" customFormat="1" x14ac:dyDescent="0.3"/>
    <row r="41" customFormat="1" x14ac:dyDescent="0.3"/>
    <row r="42" customFormat="1" x14ac:dyDescent="0.3"/>
    <row r="43" customFormat="1" x14ac:dyDescent="0.3"/>
    <row r="44" customFormat="1" x14ac:dyDescent="0.3"/>
    <row r="45" customFormat="1" x14ac:dyDescent="0.3"/>
    <row r="46" customFormat="1" x14ac:dyDescent="0.3"/>
    <row r="47" customFormat="1" x14ac:dyDescent="0.3"/>
    <row r="48" customFormat="1" x14ac:dyDescent="0.3"/>
    <row r="49" customFormat="1" hidden="1" x14ac:dyDescent="0.3"/>
    <row r="50" customFormat="1" hidden="1" x14ac:dyDescent="0.3"/>
    <row r="51" customFormat="1" hidden="1" x14ac:dyDescent="0.3"/>
    <row r="52" customFormat="1" hidden="1" x14ac:dyDescent="0.3"/>
    <row r="53" customFormat="1" hidden="1" x14ac:dyDescent="0.3"/>
    <row r="54" customFormat="1" hidden="1" x14ac:dyDescent="0.3"/>
  </sheetData>
  <mergeCells count="11">
    <mergeCell ref="B20:C20"/>
    <mergeCell ref="B15:C15"/>
    <mergeCell ref="B16:C16"/>
    <mergeCell ref="B17:C17"/>
    <mergeCell ref="B18:C18"/>
    <mergeCell ref="B8:C8"/>
    <mergeCell ref="B9:C9"/>
    <mergeCell ref="B10:C10"/>
    <mergeCell ref="B7:D7"/>
    <mergeCell ref="B13:D13"/>
    <mergeCell ref="B14:C1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3D5ABC-CB03-4884-9657-3EE563A44B9D}">
          <x14:formula1>
            <xm:f>'Aux1'!$B$24:$B$26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69BC6-9198-4276-80EC-068B76654214}">
  <dimension ref="B3:E26"/>
  <sheetViews>
    <sheetView showGridLines="0" workbookViewId="0">
      <selection activeCell="D6" sqref="D6"/>
    </sheetView>
  </sheetViews>
  <sheetFormatPr defaultRowHeight="14.4" x14ac:dyDescent="0.3"/>
  <cols>
    <col min="2" max="2" width="29.109375" bestFit="1" customWidth="1"/>
    <col min="3" max="3" width="11.33203125" bestFit="1" customWidth="1"/>
    <col min="4" max="4" width="17.77734375" bestFit="1" customWidth="1"/>
    <col min="5" max="5" width="5.88671875" customWidth="1"/>
  </cols>
  <sheetData>
    <row r="3" spans="2:5" x14ac:dyDescent="0.3">
      <c r="B3" t="s">
        <v>3</v>
      </c>
      <c r="C3" t="s">
        <v>4</v>
      </c>
      <c r="D3" t="s">
        <v>5</v>
      </c>
      <c r="E3" t="s">
        <v>6</v>
      </c>
    </row>
    <row r="4" spans="2:5" x14ac:dyDescent="0.3">
      <c r="B4" t="str">
        <f>FII[[#This Row],[PERFIL]]&amp;"-"&amp;FII[[#This Row],[TIPO DE FII]]</f>
        <v>Conservador-Papel</v>
      </c>
      <c r="C4" t="s">
        <v>7</v>
      </c>
      <c r="D4" t="s">
        <v>8</v>
      </c>
      <c r="E4" s="1">
        <v>0.3</v>
      </c>
    </row>
    <row r="5" spans="2:5" x14ac:dyDescent="0.3">
      <c r="B5" t="str">
        <f>FII[[#This Row],[PERFIL]]&amp;"-"&amp;FII[[#This Row],[TIPO DE FII]]</f>
        <v>Conservador-Tijolo</v>
      </c>
      <c r="C5" t="s">
        <v>7</v>
      </c>
      <c r="D5" t="s">
        <v>9</v>
      </c>
      <c r="E5" s="1">
        <v>0.5</v>
      </c>
    </row>
    <row r="6" spans="2:5" x14ac:dyDescent="0.3">
      <c r="B6" t="str">
        <f>FII[[#This Row],[PERFIL]]&amp;"-"&amp;FII[[#This Row],[TIPO DE FII]]</f>
        <v>Conservador-Híbridos</v>
      </c>
      <c r="C6" t="s">
        <v>7</v>
      </c>
      <c r="D6" t="s">
        <v>10</v>
      </c>
      <c r="E6" s="1">
        <v>0.1</v>
      </c>
    </row>
    <row r="7" spans="2:5" x14ac:dyDescent="0.3">
      <c r="B7" t="str">
        <f>FII[[#This Row],[PERFIL]]&amp;"-"&amp;FII[[#This Row],[TIPO DE FII]]</f>
        <v>Conservador-Fofs</v>
      </c>
      <c r="C7" t="s">
        <v>7</v>
      </c>
      <c r="D7" t="s">
        <v>11</v>
      </c>
      <c r="E7" s="1">
        <v>0.1</v>
      </c>
    </row>
    <row r="8" spans="2:5" x14ac:dyDescent="0.3">
      <c r="B8" t="str">
        <f>FII[[#This Row],[PERFIL]]&amp;"-"&amp;FII[[#This Row],[TIPO DE FII]]</f>
        <v>Conservador-Desenvolvimento</v>
      </c>
      <c r="C8" t="s">
        <v>7</v>
      </c>
      <c r="D8" t="s">
        <v>12</v>
      </c>
      <c r="E8" s="1">
        <v>0</v>
      </c>
    </row>
    <row r="9" spans="2:5" x14ac:dyDescent="0.3">
      <c r="B9" t="str">
        <f>FII[[#This Row],[PERFIL]]&amp;"-"&amp;FII[[#This Row],[TIPO DE FII]]</f>
        <v>Conservador-Hotelarias</v>
      </c>
      <c r="C9" t="s">
        <v>7</v>
      </c>
      <c r="D9" t="s">
        <v>13</v>
      </c>
      <c r="E9" s="1">
        <v>0</v>
      </c>
    </row>
    <row r="10" spans="2:5" x14ac:dyDescent="0.3">
      <c r="B10" t="str">
        <f>FII[[#This Row],[PERFIL]]&amp;"-"&amp;FII[[#This Row],[TIPO DE FII]]</f>
        <v>Moderado-Papel</v>
      </c>
      <c r="C10" t="s">
        <v>2</v>
      </c>
      <c r="D10" t="s">
        <v>8</v>
      </c>
      <c r="E10" s="1">
        <v>0.32</v>
      </c>
    </row>
    <row r="11" spans="2:5" x14ac:dyDescent="0.3">
      <c r="B11" t="str">
        <f>FII[[#This Row],[PERFIL]]&amp;"-"&amp;FII[[#This Row],[TIPO DE FII]]</f>
        <v>Moderado-Tijolo</v>
      </c>
      <c r="C11" t="s">
        <v>2</v>
      </c>
      <c r="D11" t="s">
        <v>9</v>
      </c>
      <c r="E11" s="1">
        <v>0.35</v>
      </c>
    </row>
    <row r="12" spans="2:5" x14ac:dyDescent="0.3">
      <c r="B12" t="str">
        <f>FII[[#This Row],[PERFIL]]&amp;"-"&amp;FII[[#This Row],[TIPO DE FII]]</f>
        <v>Moderado-Híbridos</v>
      </c>
      <c r="C12" t="s">
        <v>2</v>
      </c>
      <c r="D12" t="s">
        <v>10</v>
      </c>
      <c r="E12" s="1">
        <v>0.08</v>
      </c>
    </row>
    <row r="13" spans="2:5" x14ac:dyDescent="0.3">
      <c r="B13" t="str">
        <f>FII[[#This Row],[PERFIL]]&amp;"-"&amp;FII[[#This Row],[TIPO DE FII]]</f>
        <v>Moderado-Fofs</v>
      </c>
      <c r="C13" t="s">
        <v>2</v>
      </c>
      <c r="D13" t="s">
        <v>11</v>
      </c>
      <c r="E13" s="1">
        <v>0.05</v>
      </c>
    </row>
    <row r="14" spans="2:5" x14ac:dyDescent="0.3">
      <c r="B14" t="str">
        <f>FII[[#This Row],[PERFIL]]&amp;"-"&amp;FII[[#This Row],[TIPO DE FII]]</f>
        <v>Moderado-Desenvolvimento</v>
      </c>
      <c r="C14" t="s">
        <v>2</v>
      </c>
      <c r="D14" t="s">
        <v>12</v>
      </c>
      <c r="E14" s="1">
        <v>0.1</v>
      </c>
    </row>
    <row r="15" spans="2:5" x14ac:dyDescent="0.3">
      <c r="B15" t="str">
        <f>FII[[#This Row],[PERFIL]]&amp;"-"&amp;FII[[#This Row],[TIPO DE FII]]</f>
        <v>Moderado-Hotelarias</v>
      </c>
      <c r="C15" t="s">
        <v>2</v>
      </c>
      <c r="D15" t="s">
        <v>13</v>
      </c>
      <c r="E15" s="1">
        <v>0.1</v>
      </c>
    </row>
    <row r="16" spans="2:5" x14ac:dyDescent="0.3">
      <c r="B16" t="str">
        <f>FII[[#This Row],[PERFIL]]&amp;"-"&amp;FII[[#This Row],[TIPO DE FII]]</f>
        <v>Arrojado-Papel</v>
      </c>
      <c r="C16" t="s">
        <v>15</v>
      </c>
      <c r="D16" t="s">
        <v>8</v>
      </c>
      <c r="E16" s="1">
        <v>0.5</v>
      </c>
    </row>
    <row r="17" spans="2:5" x14ac:dyDescent="0.3">
      <c r="B17" t="str">
        <f>FII[[#This Row],[PERFIL]]&amp;"-"&amp;FII[[#This Row],[TIPO DE FII]]</f>
        <v>Arrojado-Tijolo</v>
      </c>
      <c r="C17" t="s">
        <v>15</v>
      </c>
      <c r="D17" t="s">
        <v>9</v>
      </c>
      <c r="E17" s="1">
        <v>0.1</v>
      </c>
    </row>
    <row r="18" spans="2:5" x14ac:dyDescent="0.3">
      <c r="B18" t="str">
        <f>FII[[#This Row],[PERFIL]]&amp;"-"&amp;FII[[#This Row],[TIPO DE FII]]</f>
        <v>Arrojado-Híbridos</v>
      </c>
      <c r="C18" t="s">
        <v>15</v>
      </c>
      <c r="D18" t="s">
        <v>10</v>
      </c>
      <c r="E18" s="1">
        <v>0.05</v>
      </c>
    </row>
    <row r="19" spans="2:5" x14ac:dyDescent="0.3">
      <c r="B19" t="str">
        <f>FII[[#This Row],[PERFIL]]&amp;"-"&amp;FII[[#This Row],[TIPO DE FII]]</f>
        <v>Arrojado-Fofs</v>
      </c>
      <c r="C19" t="s">
        <v>15</v>
      </c>
      <c r="D19" t="s">
        <v>11</v>
      </c>
      <c r="E19" s="1">
        <v>0.05</v>
      </c>
    </row>
    <row r="20" spans="2:5" x14ac:dyDescent="0.3">
      <c r="B20" t="str">
        <f>FII[[#This Row],[PERFIL]]&amp;"-"&amp;FII[[#This Row],[TIPO DE FII]]</f>
        <v>Arrojado-Desenvolvimento</v>
      </c>
      <c r="C20" t="s">
        <v>15</v>
      </c>
      <c r="D20" t="s">
        <v>12</v>
      </c>
      <c r="E20" s="1">
        <v>0.2</v>
      </c>
    </row>
    <row r="21" spans="2:5" x14ac:dyDescent="0.3">
      <c r="B21" t="str">
        <f>FII[[#This Row],[PERFIL]]&amp;"-"&amp;FII[[#This Row],[TIPO DE FII]]</f>
        <v>Arrojado-Hotelarias</v>
      </c>
      <c r="C21" t="s">
        <v>15</v>
      </c>
      <c r="D21" t="s">
        <v>13</v>
      </c>
      <c r="E21" s="1">
        <v>0.1</v>
      </c>
    </row>
    <row r="23" spans="2:5" x14ac:dyDescent="0.3">
      <c r="B23" s="2" t="s">
        <v>4</v>
      </c>
      <c r="C23" s="7" t="s">
        <v>6</v>
      </c>
    </row>
    <row r="24" spans="2:5" x14ac:dyDescent="0.3">
      <c r="B24" s="3" t="s">
        <v>7</v>
      </c>
      <c r="C24" s="5">
        <v>0.2</v>
      </c>
    </row>
    <row r="25" spans="2:5" x14ac:dyDescent="0.3">
      <c r="B25" s="3" t="s">
        <v>2</v>
      </c>
      <c r="C25" s="5">
        <v>0.3</v>
      </c>
    </row>
    <row r="26" spans="2:5" x14ac:dyDescent="0.3">
      <c r="B26" s="4" t="s">
        <v>15</v>
      </c>
      <c r="C26" s="6">
        <v>0.4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Planilha1</vt:lpstr>
      <vt:lpstr>Aux1</vt:lpstr>
      <vt:lpstr>patrimonio</vt:lpstr>
      <vt:lpstr>rendimento_carteira</vt:lpstr>
      <vt:lpstr>sugestao_investimento</vt:lpstr>
      <vt:lpstr>valor_investido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Ferreira</dc:creator>
  <cp:lastModifiedBy>Patricia Ferreira</cp:lastModifiedBy>
  <cp:lastPrinted>2025-06-06T22:54:32Z</cp:lastPrinted>
  <dcterms:created xsi:type="dcterms:W3CDTF">2025-06-06T22:28:42Z</dcterms:created>
  <dcterms:modified xsi:type="dcterms:W3CDTF">2025-06-06T23:57:24Z</dcterms:modified>
</cp:coreProperties>
</file>