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0bd7e2482ff511/Documents/Mircobiome Lab/Microbiome Lab Data Analysis/amphibian_dormancy/Lab_animal_data/data/"/>
    </mc:Choice>
  </mc:AlternateContent>
  <xr:revisionPtr revIDLastSave="0" documentId="8_{EB9621C4-FAF9-4B75-8ED3-B0103197A5EC}" xr6:coauthVersionLast="47" xr6:coauthVersionMax="47" xr10:uidLastSave="{00000000-0000-0000-0000-000000000000}"/>
  <bookViews>
    <workbookView xWindow="2028" yWindow="2328" windowWidth="19986" windowHeight="12036" firstSheet="4" activeTab="6" xr2:uid="{00000000-000D-0000-FFFF-FFFF00000000}"/>
  </bookViews>
  <sheets>
    <sheet name="Combined" sheetId="4" r:id="rId1"/>
    <sheet name="Swab_Pastuerized_CFU" sheetId="5" r:id="rId2"/>
    <sheet name="Swab CFU Count" sheetId="1" r:id="rId3"/>
    <sheet name="Mucosome_Pastuerized_CFU" sheetId="6" r:id="rId4"/>
    <sheet name="Post_freeze_counts_swabs" sheetId="7" r:id="rId5"/>
    <sheet name="Post_freeze_counts_past_swabs" sheetId="9" r:id="rId6"/>
    <sheet name="cell_counts" sheetId="8" r:id="rId7"/>
    <sheet name="Mucosome CFU Count" sheetId="3" r:id="rId8"/>
    <sheet name="Sample info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9" l="1"/>
  <c r="D31" i="9" s="1"/>
  <c r="C30" i="9"/>
  <c r="D30" i="9" s="1"/>
  <c r="C29" i="9"/>
  <c r="D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C22" i="9"/>
  <c r="D22" i="9" s="1"/>
  <c r="C21" i="9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4" i="9"/>
  <c r="D4" i="9" s="1"/>
  <c r="C3" i="9"/>
  <c r="D3" i="9" s="1"/>
  <c r="C2" i="9"/>
  <c r="D2" i="9" s="1"/>
  <c r="J3" i="8"/>
  <c r="K3" i="8"/>
  <c r="L3" i="8"/>
  <c r="M3" i="8"/>
  <c r="J4" i="8"/>
  <c r="K4" i="8"/>
  <c r="L4" i="8"/>
  <c r="M4" i="8"/>
  <c r="J5" i="8"/>
  <c r="K5" i="8"/>
  <c r="L5" i="8"/>
  <c r="M5" i="8"/>
  <c r="J6" i="8"/>
  <c r="K6" i="8"/>
  <c r="L6" i="8"/>
  <c r="M6" i="8"/>
  <c r="J7" i="8"/>
  <c r="K7" i="8"/>
  <c r="L7" i="8"/>
  <c r="M7" i="8"/>
  <c r="J8" i="8"/>
  <c r="K8" i="8"/>
  <c r="L8" i="8"/>
  <c r="M8" i="8"/>
  <c r="J9" i="8"/>
  <c r="K9" i="8"/>
  <c r="L9" i="8"/>
  <c r="M9" i="8"/>
  <c r="J10" i="8"/>
  <c r="K10" i="8"/>
  <c r="L10" i="8"/>
  <c r="M10" i="8"/>
  <c r="J11" i="8"/>
  <c r="K11" i="8"/>
  <c r="L11" i="8"/>
  <c r="M11" i="8"/>
  <c r="J12" i="8"/>
  <c r="K12" i="8"/>
  <c r="L12" i="8"/>
  <c r="M12" i="8"/>
  <c r="J13" i="8"/>
  <c r="K13" i="8"/>
  <c r="L13" i="8"/>
  <c r="M13" i="8"/>
  <c r="J14" i="8"/>
  <c r="K14" i="8"/>
  <c r="L14" i="8"/>
  <c r="M14" i="8"/>
  <c r="J15" i="8"/>
  <c r="K15" i="8"/>
  <c r="L15" i="8"/>
  <c r="M15" i="8"/>
  <c r="J16" i="8"/>
  <c r="K16" i="8"/>
  <c r="L16" i="8"/>
  <c r="M16" i="8"/>
  <c r="J17" i="8"/>
  <c r="K17" i="8"/>
  <c r="L17" i="8"/>
  <c r="M17" i="8"/>
  <c r="J18" i="8"/>
  <c r="K18" i="8"/>
  <c r="L18" i="8"/>
  <c r="M18" i="8"/>
  <c r="J19" i="8"/>
  <c r="K19" i="8"/>
  <c r="L19" i="8"/>
  <c r="M19" i="8"/>
  <c r="J20" i="8"/>
  <c r="K20" i="8"/>
  <c r="L20" i="8"/>
  <c r="M20" i="8"/>
  <c r="J21" i="8"/>
  <c r="K21" i="8"/>
  <c r="L21" i="8"/>
  <c r="M21" i="8"/>
  <c r="J22" i="8"/>
  <c r="K22" i="8"/>
  <c r="L22" i="8"/>
  <c r="M22" i="8"/>
  <c r="J23" i="8"/>
  <c r="K23" i="8"/>
  <c r="L23" i="8"/>
  <c r="M23" i="8"/>
  <c r="J24" i="8"/>
  <c r="K24" i="8"/>
  <c r="L24" i="8"/>
  <c r="M24" i="8"/>
  <c r="J25" i="8"/>
  <c r="K25" i="8"/>
  <c r="L25" i="8"/>
  <c r="M25" i="8"/>
  <c r="J26" i="8"/>
  <c r="K26" i="8"/>
  <c r="L26" i="8"/>
  <c r="M26" i="8"/>
  <c r="J27" i="8"/>
  <c r="K27" i="8"/>
  <c r="L27" i="8"/>
  <c r="M27" i="8"/>
  <c r="J28" i="8"/>
  <c r="K28" i="8"/>
  <c r="L28" i="8"/>
  <c r="M28" i="8"/>
  <c r="J29" i="8"/>
  <c r="K29" i="8"/>
  <c r="L29" i="8"/>
  <c r="M29" i="8"/>
  <c r="J30" i="8"/>
  <c r="K30" i="8"/>
  <c r="L30" i="8"/>
  <c r="M30" i="8"/>
  <c r="J31" i="8"/>
  <c r="K31" i="8"/>
  <c r="L31" i="8"/>
  <c r="M31" i="8"/>
  <c r="M2" i="8"/>
  <c r="L2" i="8"/>
  <c r="K2" i="8"/>
  <c r="J2" i="8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3" i="5"/>
  <c r="D4" i="5"/>
  <c r="D5" i="5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2" i="6"/>
  <c r="C3" i="5"/>
  <c r="C4" i="5"/>
  <c r="C5" i="5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2" i="5"/>
  <c r="D2" i="5" s="1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2" i="3"/>
  <c r="D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<sst xmlns="http://schemas.openxmlformats.org/spreadsheetml/2006/main" count="781" uniqueCount="45">
  <si>
    <t>CFU.ml</t>
  </si>
  <si>
    <t>Species</t>
  </si>
  <si>
    <t>Common_name</t>
  </si>
  <si>
    <t>Method</t>
  </si>
  <si>
    <t>Per_spore</t>
  </si>
  <si>
    <t>Salamandra salamandra</t>
  </si>
  <si>
    <t>Fire salamander</t>
  </si>
  <si>
    <t>Mucosome</t>
  </si>
  <si>
    <t>Ambystoma maculatum</t>
  </si>
  <si>
    <t>Spotted salamander</t>
  </si>
  <si>
    <t>Bombina orientalis</t>
  </si>
  <si>
    <t>Fire bellied toad</t>
  </si>
  <si>
    <t>Notophthalmus viridescens</t>
  </si>
  <si>
    <t>Eastern newt</t>
  </si>
  <si>
    <t>Litoria caerulea</t>
  </si>
  <si>
    <t>Aus. Green tree frog</t>
  </si>
  <si>
    <t>Eurycea wilderae</t>
  </si>
  <si>
    <t>Blue ridge two lined salamander</t>
  </si>
  <si>
    <t>Swab</t>
  </si>
  <si>
    <t>Sample_ID</t>
  </si>
  <si>
    <t>No_colonies</t>
  </si>
  <si>
    <t>CFU_ml</t>
  </si>
  <si>
    <t>CFUs_2/15</t>
  </si>
  <si>
    <t>CFUs_2/22</t>
  </si>
  <si>
    <t>CFU/ml_2/1</t>
  </si>
  <si>
    <t>CFU/ml_2/22</t>
  </si>
  <si>
    <t>Per_spores</t>
  </si>
  <si>
    <t>Colonies</t>
  </si>
  <si>
    <t>CFU/ml</t>
  </si>
  <si>
    <t>Total bacteria_blue</t>
  </si>
  <si>
    <t>Total_bacteria_red</t>
  </si>
  <si>
    <t>No_fields_obs</t>
  </si>
  <si>
    <t>Dilution factor</t>
  </si>
  <si>
    <t>Area_mm2</t>
  </si>
  <si>
    <t>Total_cells_ml</t>
  </si>
  <si>
    <t>Active_cells_ml</t>
  </si>
  <si>
    <t>Per_active</t>
  </si>
  <si>
    <t>Per_dormant</t>
  </si>
  <si>
    <t>CFUS_2/22</t>
  </si>
  <si>
    <t>CFU/ml_2/15</t>
  </si>
  <si>
    <t>CFU/ml_2.22</t>
  </si>
  <si>
    <t>Samples diluted 10-3, 100ul plated on 1% tryptone</t>
  </si>
  <si>
    <t>Incubated for 7 days at room temperature</t>
  </si>
  <si>
    <t>Pastuerized samples were heated to 130C for 30min</t>
  </si>
  <si>
    <t>100ul was plated on R2A and incubated for 15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</si>
</sst>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FFFFFF"/>
      <name val="DejaVu Sans"/>
      <charset val="1"/>
    </font>
  </fonts>
  <fills count="4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rgb="FF00224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C1F30"/>
      </right>
      <top/>
      <bottom style="thin">
        <color rgb="FF0C1F3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11" fontId="1" fillId="0" borderId="0" xfId="0" applyNumberFormat="1" applyFont="1"/>
    <xf numFmtId="0" fontId="2" fillId="0" borderId="2" xfId="0" applyFont="1" applyBorder="1"/>
    <xf numFmtId="0" fontId="3" fillId="3" borderId="2" xfId="0" applyFont="1" applyFill="1" applyBorder="1"/>
    <xf numFmtId="0" fontId="3" fillId="2" borderId="2" xfId="0" applyFont="1" applyFill="1" applyBorder="1"/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BE80-B19B-41B9-B894-EDC37C237F22}">
  <dimension ref="A1:N61"/>
  <sheetViews>
    <sheetView topLeftCell="A13" workbookViewId="0">
      <selection activeCell="B27" sqref="B27:B31"/>
    </sheetView>
  </sheetViews>
  <sheetFormatPr defaultRowHeight="14.4"/>
  <sheetData>
    <row r="1" spans="1:14">
      <c r="A1" s="3" t="s">
        <v>0</v>
      </c>
      <c r="B1" s="3" t="s">
        <v>1</v>
      </c>
      <c r="C1" t="s">
        <v>2</v>
      </c>
      <c r="D1" t="s">
        <v>3</v>
      </c>
      <c r="K1" t="s">
        <v>4</v>
      </c>
      <c r="L1" s="3" t="s">
        <v>1</v>
      </c>
      <c r="M1" t="s">
        <v>2</v>
      </c>
      <c r="N1" t="s">
        <v>3</v>
      </c>
    </row>
    <row r="2" spans="1:14">
      <c r="A2" s="3">
        <v>330000</v>
      </c>
      <c r="B2" s="3" t="s">
        <v>5</v>
      </c>
      <c r="C2" t="s">
        <v>6</v>
      </c>
      <c r="D2" t="s">
        <v>7</v>
      </c>
      <c r="K2">
        <v>9.4017094017094013E-3</v>
      </c>
      <c r="L2" s="3" t="s">
        <v>5</v>
      </c>
      <c r="M2" t="s">
        <v>6</v>
      </c>
      <c r="N2" t="s">
        <v>7</v>
      </c>
    </row>
    <row r="3" spans="1:14">
      <c r="A3" s="3">
        <v>100000</v>
      </c>
      <c r="B3" s="3" t="s">
        <v>5</v>
      </c>
      <c r="C3" t="s">
        <v>6</v>
      </c>
      <c r="D3" t="s">
        <v>7</v>
      </c>
      <c r="K3">
        <v>3.2967032967032963E-3</v>
      </c>
      <c r="L3" s="3" t="s">
        <v>5</v>
      </c>
      <c r="M3" t="s">
        <v>6</v>
      </c>
      <c r="N3" t="s">
        <v>7</v>
      </c>
    </row>
    <row r="4" spans="1:14">
      <c r="A4" s="3">
        <v>260000</v>
      </c>
      <c r="B4" s="3" t="s">
        <v>5</v>
      </c>
      <c r="C4" t="s">
        <v>6</v>
      </c>
      <c r="D4" t="s">
        <v>7</v>
      </c>
      <c r="K4">
        <v>1.2500000000000001E-2</v>
      </c>
      <c r="L4" s="3" t="s">
        <v>5</v>
      </c>
      <c r="M4" t="s">
        <v>6</v>
      </c>
      <c r="N4" t="s">
        <v>7</v>
      </c>
    </row>
    <row r="5" spans="1:14">
      <c r="A5" s="3">
        <v>190000</v>
      </c>
      <c r="B5" s="3" t="s">
        <v>5</v>
      </c>
      <c r="C5" t="s">
        <v>6</v>
      </c>
      <c r="D5" t="s">
        <v>7</v>
      </c>
      <c r="K5">
        <v>4.1379310344827586E-2</v>
      </c>
      <c r="L5" s="3" t="s">
        <v>5</v>
      </c>
      <c r="M5" t="s">
        <v>6</v>
      </c>
      <c r="N5" t="s">
        <v>7</v>
      </c>
    </row>
    <row r="6" spans="1:14">
      <c r="A6" s="3">
        <v>4240000</v>
      </c>
      <c r="B6" s="3" t="s">
        <v>5</v>
      </c>
      <c r="C6" t="s">
        <v>6</v>
      </c>
      <c r="D6" t="s">
        <v>7</v>
      </c>
      <c r="K6">
        <v>0.06</v>
      </c>
      <c r="L6" s="3" t="s">
        <v>5</v>
      </c>
      <c r="M6" t="s">
        <v>6</v>
      </c>
      <c r="N6" t="s">
        <v>7</v>
      </c>
    </row>
    <row r="7" spans="1:14">
      <c r="A7" s="3">
        <v>3940000</v>
      </c>
      <c r="B7" s="3" t="s">
        <v>8</v>
      </c>
      <c r="C7" t="s">
        <v>9</v>
      </c>
      <c r="D7" t="s">
        <v>7</v>
      </c>
      <c r="K7">
        <v>3.6000000000000004E-2</v>
      </c>
      <c r="L7" s="3" t="s">
        <v>8</v>
      </c>
      <c r="M7" t="s">
        <v>9</v>
      </c>
      <c r="N7" t="s">
        <v>7</v>
      </c>
    </row>
    <row r="8" spans="1:14">
      <c r="A8" s="3">
        <v>2200000</v>
      </c>
      <c r="B8" s="3" t="s">
        <v>8</v>
      </c>
      <c r="C8" t="s">
        <v>9</v>
      </c>
      <c r="D8" t="s">
        <v>7</v>
      </c>
      <c r="K8">
        <v>0.1</v>
      </c>
      <c r="L8" s="3" t="s">
        <v>8</v>
      </c>
      <c r="M8" t="s">
        <v>9</v>
      </c>
      <c r="N8" t="s">
        <v>7</v>
      </c>
    </row>
    <row r="9" spans="1:14">
      <c r="A9" s="3">
        <v>3040000</v>
      </c>
      <c r="B9" s="3" t="s">
        <v>8</v>
      </c>
      <c r="C9" t="s">
        <v>9</v>
      </c>
      <c r="D9" t="s">
        <v>7</v>
      </c>
      <c r="K9">
        <v>1.0185185185185184E-2</v>
      </c>
      <c r="L9" s="3" t="s">
        <v>8</v>
      </c>
      <c r="M9" t="s">
        <v>9</v>
      </c>
      <c r="N9" t="s">
        <v>7</v>
      </c>
    </row>
    <row r="10" spans="1:14">
      <c r="A10" s="3">
        <v>2880000</v>
      </c>
      <c r="B10" s="3" t="s">
        <v>8</v>
      </c>
      <c r="C10" t="s">
        <v>9</v>
      </c>
      <c r="D10" t="s">
        <v>7</v>
      </c>
      <c r="K10">
        <v>1.0576923076923078E-2</v>
      </c>
      <c r="L10" s="3" t="s">
        <v>8</v>
      </c>
      <c r="M10" t="s">
        <v>9</v>
      </c>
      <c r="N10" t="s">
        <v>7</v>
      </c>
    </row>
    <row r="11" spans="1:14">
      <c r="A11" s="3">
        <v>720000</v>
      </c>
      <c r="B11" s="3" t="s">
        <v>8</v>
      </c>
      <c r="C11" t="s">
        <v>9</v>
      </c>
      <c r="D11" t="s">
        <v>7</v>
      </c>
      <c r="K11">
        <v>1.5068493150684932E-2</v>
      </c>
      <c r="L11" s="3" t="s">
        <v>8</v>
      </c>
      <c r="M11" t="s">
        <v>9</v>
      </c>
      <c r="N11" t="s">
        <v>7</v>
      </c>
    </row>
    <row r="12" spans="1:14">
      <c r="A12" s="3">
        <v>400000</v>
      </c>
      <c r="B12" s="3" t="s">
        <v>10</v>
      </c>
      <c r="C12" t="s">
        <v>11</v>
      </c>
      <c r="D12" t="s">
        <v>7</v>
      </c>
      <c r="K12">
        <v>0.19565217391304349</v>
      </c>
      <c r="L12" s="3" t="s">
        <v>10</v>
      </c>
      <c r="M12" t="s">
        <v>11</v>
      </c>
      <c r="N12" t="s">
        <v>7</v>
      </c>
    </row>
    <row r="13" spans="1:14">
      <c r="A13" s="3">
        <v>200000</v>
      </c>
      <c r="B13" s="3" t="s">
        <v>10</v>
      </c>
      <c r="C13" t="s">
        <v>11</v>
      </c>
      <c r="D13" t="s">
        <v>7</v>
      </c>
      <c r="K13">
        <v>0.16923076923076924</v>
      </c>
      <c r="L13" s="3" t="s">
        <v>10</v>
      </c>
      <c r="M13" t="s">
        <v>11</v>
      </c>
      <c r="N13" t="s">
        <v>7</v>
      </c>
    </row>
    <row r="14" spans="1:14">
      <c r="A14" s="3">
        <v>350000</v>
      </c>
      <c r="B14" s="3" t="s">
        <v>10</v>
      </c>
      <c r="C14" t="s">
        <v>11</v>
      </c>
      <c r="D14" t="s">
        <v>7</v>
      </c>
      <c r="K14">
        <v>6.1290322580645158E-2</v>
      </c>
      <c r="L14" s="3" t="s">
        <v>10</v>
      </c>
      <c r="M14" t="s">
        <v>11</v>
      </c>
      <c r="N14" t="s">
        <v>7</v>
      </c>
    </row>
    <row r="15" spans="1:14">
      <c r="A15" s="3">
        <v>820000</v>
      </c>
      <c r="B15" s="3" t="s">
        <v>10</v>
      </c>
      <c r="C15" t="s">
        <v>11</v>
      </c>
      <c r="D15" t="s">
        <v>7</v>
      </c>
      <c r="K15">
        <v>1.6470588235294119E-2</v>
      </c>
      <c r="L15" s="3" t="s">
        <v>10</v>
      </c>
      <c r="M15" t="s">
        <v>11</v>
      </c>
      <c r="N15" t="s">
        <v>7</v>
      </c>
    </row>
    <row r="16" spans="1:14">
      <c r="A16" s="3">
        <v>350000</v>
      </c>
      <c r="B16" s="3" t="s">
        <v>10</v>
      </c>
      <c r="C16" t="s">
        <v>11</v>
      </c>
      <c r="D16" t="s">
        <v>7</v>
      </c>
      <c r="K16">
        <v>3.6363636363636362E-2</v>
      </c>
      <c r="L16" s="3" t="s">
        <v>10</v>
      </c>
      <c r="M16" t="s">
        <v>11</v>
      </c>
      <c r="N16" t="s">
        <v>7</v>
      </c>
    </row>
    <row r="17" spans="1:14">
      <c r="A17" s="3">
        <v>1000000</v>
      </c>
      <c r="B17" s="3" t="s">
        <v>12</v>
      </c>
      <c r="C17" t="s">
        <v>13</v>
      </c>
      <c r="D17" t="s">
        <v>7</v>
      </c>
      <c r="K17">
        <v>1.0465116279069767E-2</v>
      </c>
      <c r="L17" s="3" t="s">
        <v>12</v>
      </c>
      <c r="M17" t="s">
        <v>13</v>
      </c>
      <c r="N17" t="s">
        <v>7</v>
      </c>
    </row>
    <row r="18" spans="1:14">
      <c r="A18" s="3">
        <v>240000</v>
      </c>
      <c r="B18" s="3" t="s">
        <v>12</v>
      </c>
      <c r="C18" t="s">
        <v>13</v>
      </c>
      <c r="D18" t="s">
        <v>7</v>
      </c>
      <c r="K18">
        <v>0.02</v>
      </c>
      <c r="L18" s="3" t="s">
        <v>12</v>
      </c>
      <c r="M18" t="s">
        <v>13</v>
      </c>
      <c r="N18" t="s">
        <v>7</v>
      </c>
    </row>
    <row r="19" spans="1:14">
      <c r="A19" s="3">
        <v>2520000</v>
      </c>
      <c r="B19" s="3" t="s">
        <v>12</v>
      </c>
      <c r="C19" t="s">
        <v>13</v>
      </c>
      <c r="D19" t="s">
        <v>7</v>
      </c>
      <c r="K19">
        <v>5.8823529411764705E-3</v>
      </c>
      <c r="L19" s="3" t="s">
        <v>12</v>
      </c>
      <c r="M19" t="s">
        <v>13</v>
      </c>
      <c r="N19" t="s">
        <v>7</v>
      </c>
    </row>
    <row r="20" spans="1:14">
      <c r="A20" s="3">
        <v>670000</v>
      </c>
      <c r="B20" s="3" t="s">
        <v>12</v>
      </c>
      <c r="C20" t="s">
        <v>13</v>
      </c>
      <c r="D20" t="s">
        <v>7</v>
      </c>
      <c r="K20">
        <v>6.0975609756097563E-3</v>
      </c>
      <c r="L20" s="3" t="s">
        <v>12</v>
      </c>
      <c r="M20" t="s">
        <v>13</v>
      </c>
      <c r="N20" t="s">
        <v>7</v>
      </c>
    </row>
    <row r="21" spans="1:14">
      <c r="A21" s="3">
        <v>810000</v>
      </c>
      <c r="B21" s="3" t="s">
        <v>12</v>
      </c>
      <c r="C21" t="s">
        <v>13</v>
      </c>
      <c r="D21" t="s">
        <v>7</v>
      </c>
      <c r="K21">
        <v>1.0344827586206896E-2</v>
      </c>
      <c r="L21" s="3" t="s">
        <v>12</v>
      </c>
      <c r="M21" t="s">
        <v>13</v>
      </c>
      <c r="N21" t="s">
        <v>7</v>
      </c>
    </row>
    <row r="22" spans="1:14">
      <c r="A22" s="3">
        <v>1220000</v>
      </c>
      <c r="B22" s="3" t="s">
        <v>14</v>
      </c>
      <c r="C22" t="s">
        <v>15</v>
      </c>
      <c r="D22" t="s">
        <v>7</v>
      </c>
      <c r="K22">
        <v>2.3809523809523808E-2</v>
      </c>
      <c r="L22" s="3" t="s">
        <v>14</v>
      </c>
      <c r="M22" t="s">
        <v>15</v>
      </c>
      <c r="N22" t="s">
        <v>7</v>
      </c>
    </row>
    <row r="23" spans="1:14">
      <c r="A23" s="3">
        <v>8440000</v>
      </c>
      <c r="B23" s="3" t="s">
        <v>14</v>
      </c>
      <c r="C23" t="s">
        <v>15</v>
      </c>
      <c r="D23" t="s">
        <v>7</v>
      </c>
      <c r="K23">
        <v>6.3953488372093022E-3</v>
      </c>
      <c r="L23" s="3" t="s">
        <v>14</v>
      </c>
      <c r="M23" t="s">
        <v>15</v>
      </c>
      <c r="N23" t="s">
        <v>7</v>
      </c>
    </row>
    <row r="24" spans="1:14">
      <c r="A24" s="3">
        <v>980000</v>
      </c>
      <c r="B24" s="3" t="s">
        <v>14</v>
      </c>
      <c r="C24" t="s">
        <v>15</v>
      </c>
      <c r="D24" t="s">
        <v>7</v>
      </c>
      <c r="K24">
        <v>0.05</v>
      </c>
      <c r="L24" s="3" t="s">
        <v>14</v>
      </c>
      <c r="M24" t="s">
        <v>15</v>
      </c>
      <c r="N24" t="s">
        <v>7</v>
      </c>
    </row>
    <row r="25" spans="1:14">
      <c r="A25" s="3">
        <v>1590000</v>
      </c>
      <c r="B25" s="3" t="s">
        <v>14</v>
      </c>
      <c r="C25" t="s">
        <v>15</v>
      </c>
      <c r="D25" t="s">
        <v>7</v>
      </c>
      <c r="K25">
        <v>4.8275862068965517E-2</v>
      </c>
      <c r="L25" s="3" t="s">
        <v>14</v>
      </c>
      <c r="M25" t="s">
        <v>15</v>
      </c>
      <c r="N25" t="s">
        <v>7</v>
      </c>
    </row>
    <row r="26" spans="1:14">
      <c r="A26" s="3">
        <v>930000</v>
      </c>
      <c r="B26" s="3" t="s">
        <v>14</v>
      </c>
      <c r="C26" t="s">
        <v>15</v>
      </c>
      <c r="D26" t="s">
        <v>7</v>
      </c>
      <c r="K26">
        <v>0.35454545454545455</v>
      </c>
      <c r="L26" s="3" t="s">
        <v>14</v>
      </c>
      <c r="M26" t="s">
        <v>15</v>
      </c>
      <c r="N26" t="s">
        <v>7</v>
      </c>
    </row>
    <row r="27" spans="1:14">
      <c r="A27" s="3">
        <v>220000</v>
      </c>
      <c r="B27" s="3" t="s">
        <v>16</v>
      </c>
      <c r="C27" t="s">
        <v>17</v>
      </c>
      <c r="D27" t="s">
        <v>7</v>
      </c>
      <c r="K27">
        <v>0.15333333333333335</v>
      </c>
      <c r="L27" s="3" t="s">
        <v>16</v>
      </c>
      <c r="M27" t="s">
        <v>17</v>
      </c>
      <c r="N27" t="s">
        <v>7</v>
      </c>
    </row>
    <row r="28" spans="1:14">
      <c r="A28" s="3">
        <v>230000</v>
      </c>
      <c r="B28" s="3" t="s">
        <v>16</v>
      </c>
      <c r="C28" t="s">
        <v>17</v>
      </c>
      <c r="D28" t="s">
        <v>7</v>
      </c>
      <c r="K28">
        <v>7.9310344827586199E-2</v>
      </c>
      <c r="L28" s="3" t="s">
        <v>16</v>
      </c>
      <c r="M28" t="s">
        <v>17</v>
      </c>
      <c r="N28" t="s">
        <v>7</v>
      </c>
    </row>
    <row r="29" spans="1:14">
      <c r="A29" s="3">
        <v>380000</v>
      </c>
      <c r="B29" s="3" t="s">
        <v>16</v>
      </c>
      <c r="C29" t="s">
        <v>17</v>
      </c>
      <c r="D29" t="s">
        <v>7</v>
      </c>
      <c r="K29">
        <v>6.6666666666666666E-2</v>
      </c>
      <c r="L29" s="3" t="s">
        <v>16</v>
      </c>
      <c r="M29" t="s">
        <v>17</v>
      </c>
      <c r="N29" t="s">
        <v>7</v>
      </c>
    </row>
    <row r="30" spans="1:14">
      <c r="A30" s="3">
        <v>230000</v>
      </c>
      <c r="B30" s="3" t="s">
        <v>16</v>
      </c>
      <c r="C30" t="s">
        <v>17</v>
      </c>
      <c r="D30" t="s">
        <v>7</v>
      </c>
      <c r="K30">
        <v>9.375E-2</v>
      </c>
      <c r="L30" s="3" t="s">
        <v>16</v>
      </c>
      <c r="M30" t="s">
        <v>17</v>
      </c>
      <c r="N30" t="s">
        <v>7</v>
      </c>
    </row>
    <row r="31" spans="1:14">
      <c r="A31" s="3">
        <v>180000</v>
      </c>
      <c r="B31" s="3" t="s">
        <v>16</v>
      </c>
      <c r="C31" t="s">
        <v>17</v>
      </c>
      <c r="D31" t="s">
        <v>7</v>
      </c>
      <c r="K31">
        <v>8.9473684210526316E-2</v>
      </c>
      <c r="L31" s="3" t="s">
        <v>16</v>
      </c>
      <c r="M31" t="s">
        <v>17</v>
      </c>
      <c r="N31" t="s">
        <v>7</v>
      </c>
    </row>
    <row r="32" spans="1:14">
      <c r="A32">
        <v>2340000</v>
      </c>
      <c r="B32" t="s">
        <v>5</v>
      </c>
      <c r="C32" t="s">
        <v>6</v>
      </c>
      <c r="D32" t="s">
        <v>18</v>
      </c>
      <c r="K32">
        <v>0.15151515151515152</v>
      </c>
      <c r="L32" t="s">
        <v>5</v>
      </c>
      <c r="M32" t="s">
        <v>6</v>
      </c>
      <c r="N32" t="s">
        <v>18</v>
      </c>
    </row>
    <row r="33" spans="1:14">
      <c r="A33">
        <v>2730000</v>
      </c>
      <c r="B33" t="s">
        <v>5</v>
      </c>
      <c r="C33" t="s">
        <v>6</v>
      </c>
      <c r="D33" t="s">
        <v>18</v>
      </c>
      <c r="K33">
        <v>0.6</v>
      </c>
      <c r="L33" t="s">
        <v>5</v>
      </c>
      <c r="M33" t="s">
        <v>6</v>
      </c>
      <c r="N33" t="s">
        <v>18</v>
      </c>
    </row>
    <row r="34" spans="1:14">
      <c r="A34">
        <v>1120000</v>
      </c>
      <c r="B34" t="s">
        <v>5</v>
      </c>
      <c r="C34" t="s">
        <v>6</v>
      </c>
      <c r="D34" t="s">
        <v>18</v>
      </c>
      <c r="K34">
        <v>0.38461538461538464</v>
      </c>
      <c r="L34" t="s">
        <v>5</v>
      </c>
      <c r="M34" t="s">
        <v>6</v>
      </c>
      <c r="N34" t="s">
        <v>18</v>
      </c>
    </row>
    <row r="35" spans="1:14">
      <c r="A35">
        <v>290000</v>
      </c>
      <c r="B35" t="s">
        <v>5</v>
      </c>
      <c r="C35" t="s">
        <v>6</v>
      </c>
      <c r="D35" t="s">
        <v>18</v>
      </c>
      <c r="K35">
        <v>1.3157894736842104</v>
      </c>
      <c r="L35" t="s">
        <v>5</v>
      </c>
      <c r="M35" t="s">
        <v>6</v>
      </c>
      <c r="N35" t="s">
        <v>18</v>
      </c>
    </row>
    <row r="36" spans="1:14">
      <c r="A36">
        <v>200000</v>
      </c>
      <c r="B36" t="s">
        <v>5</v>
      </c>
      <c r="C36" t="s">
        <v>6</v>
      </c>
      <c r="D36" t="s">
        <v>18</v>
      </c>
      <c r="K36">
        <v>3.0660377358490566E-2</v>
      </c>
      <c r="L36" t="s">
        <v>5</v>
      </c>
      <c r="M36" t="s">
        <v>6</v>
      </c>
      <c r="N36" t="s">
        <v>18</v>
      </c>
    </row>
    <row r="37" spans="1:14">
      <c r="A37">
        <v>250000</v>
      </c>
      <c r="B37" t="s">
        <v>8</v>
      </c>
      <c r="C37" t="s">
        <v>9</v>
      </c>
      <c r="D37" t="s">
        <v>18</v>
      </c>
      <c r="K37">
        <v>1.2690355329949238E-2</v>
      </c>
      <c r="L37" t="s">
        <v>8</v>
      </c>
      <c r="M37" t="s">
        <v>9</v>
      </c>
      <c r="N37" t="s">
        <v>18</v>
      </c>
    </row>
    <row r="38" spans="1:14">
      <c r="A38">
        <v>100000</v>
      </c>
      <c r="B38" t="s">
        <v>8</v>
      </c>
      <c r="C38" t="s">
        <v>9</v>
      </c>
      <c r="D38" t="s">
        <v>18</v>
      </c>
      <c r="K38">
        <v>4.0909090909090909E-2</v>
      </c>
      <c r="L38" t="s">
        <v>8</v>
      </c>
      <c r="M38" t="s">
        <v>9</v>
      </c>
      <c r="N38" t="s">
        <v>18</v>
      </c>
    </row>
    <row r="39" spans="1:14">
      <c r="A39">
        <v>2160000</v>
      </c>
      <c r="B39" t="s">
        <v>8</v>
      </c>
      <c r="C39" t="s">
        <v>9</v>
      </c>
      <c r="D39" t="s">
        <v>18</v>
      </c>
      <c r="K39">
        <v>8.223684210526315E-2</v>
      </c>
      <c r="L39" t="s">
        <v>8</v>
      </c>
      <c r="M39" t="s">
        <v>9</v>
      </c>
      <c r="N39" t="s">
        <v>18</v>
      </c>
    </row>
    <row r="40" spans="1:14">
      <c r="A40">
        <v>1040000</v>
      </c>
      <c r="B40" t="s">
        <v>8</v>
      </c>
      <c r="C40" t="s">
        <v>9</v>
      </c>
      <c r="D40" t="s">
        <v>18</v>
      </c>
      <c r="K40">
        <v>5.2083333333333336E-2</v>
      </c>
      <c r="L40" t="s">
        <v>8</v>
      </c>
      <c r="M40" t="s">
        <v>9</v>
      </c>
      <c r="N40" t="s">
        <v>18</v>
      </c>
    </row>
    <row r="41" spans="1:14">
      <c r="A41">
        <v>730000</v>
      </c>
      <c r="B41" t="s">
        <v>8</v>
      </c>
      <c r="C41" t="s">
        <v>9</v>
      </c>
      <c r="D41" t="s">
        <v>18</v>
      </c>
      <c r="K41">
        <v>0.20833333333333334</v>
      </c>
      <c r="L41" t="s">
        <v>8</v>
      </c>
      <c r="M41" t="s">
        <v>9</v>
      </c>
      <c r="N41" t="s">
        <v>18</v>
      </c>
    </row>
    <row r="42" spans="1:14">
      <c r="A42">
        <v>230000</v>
      </c>
      <c r="B42" t="s">
        <v>10</v>
      </c>
      <c r="C42" t="s">
        <v>11</v>
      </c>
      <c r="D42" t="s">
        <v>18</v>
      </c>
      <c r="K42">
        <v>0.3</v>
      </c>
      <c r="L42" t="s">
        <v>10</v>
      </c>
      <c r="M42" t="s">
        <v>11</v>
      </c>
      <c r="N42" t="s">
        <v>18</v>
      </c>
    </row>
    <row r="43" spans="1:14">
      <c r="A43">
        <v>130000</v>
      </c>
      <c r="B43" t="s">
        <v>10</v>
      </c>
      <c r="C43" t="s">
        <v>11</v>
      </c>
      <c r="D43" t="s">
        <v>18</v>
      </c>
      <c r="K43">
        <v>0.95</v>
      </c>
      <c r="L43" t="s">
        <v>10</v>
      </c>
      <c r="M43" t="s">
        <v>11</v>
      </c>
      <c r="N43" t="s">
        <v>18</v>
      </c>
    </row>
    <row r="44" spans="1:14">
      <c r="A44">
        <v>310000</v>
      </c>
      <c r="B44" t="s">
        <v>10</v>
      </c>
      <c r="C44" t="s">
        <v>11</v>
      </c>
      <c r="D44" t="s">
        <v>18</v>
      </c>
      <c r="K44">
        <v>0.62857142857142856</v>
      </c>
      <c r="L44" t="s">
        <v>10</v>
      </c>
      <c r="M44" t="s">
        <v>11</v>
      </c>
      <c r="N44" t="s">
        <v>18</v>
      </c>
    </row>
    <row r="45" spans="1:14">
      <c r="A45">
        <v>850000</v>
      </c>
      <c r="B45" t="s">
        <v>10</v>
      </c>
      <c r="C45" t="s">
        <v>11</v>
      </c>
      <c r="D45" t="s">
        <v>18</v>
      </c>
      <c r="K45">
        <v>0.18292682926829271</v>
      </c>
      <c r="L45" t="s">
        <v>10</v>
      </c>
      <c r="M45" t="s">
        <v>11</v>
      </c>
      <c r="N45" t="s">
        <v>18</v>
      </c>
    </row>
    <row r="46" spans="1:14">
      <c r="A46">
        <v>330000</v>
      </c>
      <c r="B46" t="s">
        <v>10</v>
      </c>
      <c r="C46" t="s">
        <v>11</v>
      </c>
      <c r="D46" t="s">
        <v>18</v>
      </c>
      <c r="K46">
        <v>0.31428571428571428</v>
      </c>
      <c r="L46" t="s">
        <v>10</v>
      </c>
      <c r="M46" t="s">
        <v>11</v>
      </c>
      <c r="N46" t="s">
        <v>18</v>
      </c>
    </row>
    <row r="47" spans="1:14">
      <c r="A47">
        <v>860000</v>
      </c>
      <c r="B47" t="s">
        <v>12</v>
      </c>
      <c r="C47" t="s">
        <v>13</v>
      </c>
      <c r="D47" t="s">
        <v>18</v>
      </c>
      <c r="K47">
        <v>0.05</v>
      </c>
      <c r="L47" t="s">
        <v>12</v>
      </c>
      <c r="M47" t="s">
        <v>13</v>
      </c>
      <c r="N47" t="s">
        <v>18</v>
      </c>
    </row>
    <row r="48" spans="1:14">
      <c r="A48">
        <v>450000</v>
      </c>
      <c r="B48" t="s">
        <v>12</v>
      </c>
      <c r="C48" t="s">
        <v>13</v>
      </c>
      <c r="D48" t="s">
        <v>18</v>
      </c>
      <c r="K48">
        <v>0.25</v>
      </c>
      <c r="L48" t="s">
        <v>12</v>
      </c>
      <c r="M48" t="s">
        <v>13</v>
      </c>
      <c r="N48" t="s">
        <v>18</v>
      </c>
    </row>
    <row r="49" spans="1:14">
      <c r="A49">
        <v>1020000</v>
      </c>
      <c r="B49" t="s">
        <v>12</v>
      </c>
      <c r="C49" t="s">
        <v>13</v>
      </c>
      <c r="D49" t="s">
        <v>18</v>
      </c>
      <c r="K49">
        <v>1.5873015873015872E-2</v>
      </c>
      <c r="L49" t="s">
        <v>12</v>
      </c>
      <c r="M49" t="s">
        <v>13</v>
      </c>
      <c r="N49" t="s">
        <v>18</v>
      </c>
    </row>
    <row r="50" spans="1:14">
      <c r="A50">
        <v>820000</v>
      </c>
      <c r="B50" t="s">
        <v>12</v>
      </c>
      <c r="C50" t="s">
        <v>13</v>
      </c>
      <c r="D50" t="s">
        <v>18</v>
      </c>
      <c r="K50">
        <v>7.4626865671641798E-2</v>
      </c>
      <c r="L50" t="s">
        <v>12</v>
      </c>
      <c r="M50" t="s">
        <v>13</v>
      </c>
      <c r="N50" t="s">
        <v>18</v>
      </c>
    </row>
    <row r="51" spans="1:14">
      <c r="A51">
        <v>870000</v>
      </c>
      <c r="B51" t="s">
        <v>12</v>
      </c>
      <c r="C51" t="s">
        <v>13</v>
      </c>
      <c r="D51" t="s">
        <v>18</v>
      </c>
      <c r="K51">
        <v>0.1111111111111111</v>
      </c>
      <c r="L51" t="s">
        <v>12</v>
      </c>
      <c r="M51" t="s">
        <v>13</v>
      </c>
      <c r="N51" t="s">
        <v>18</v>
      </c>
    </row>
    <row r="52" spans="1:14">
      <c r="A52">
        <v>420000</v>
      </c>
      <c r="B52" t="s">
        <v>14</v>
      </c>
      <c r="C52" t="s">
        <v>15</v>
      </c>
      <c r="D52" t="s">
        <v>18</v>
      </c>
      <c r="K52">
        <v>0.12295081967213116</v>
      </c>
      <c r="L52" t="s">
        <v>14</v>
      </c>
      <c r="M52" t="s">
        <v>15</v>
      </c>
      <c r="N52" t="s">
        <v>18</v>
      </c>
    </row>
    <row r="53" spans="1:14">
      <c r="A53">
        <v>1720000</v>
      </c>
      <c r="B53" t="s">
        <v>14</v>
      </c>
      <c r="C53" t="s">
        <v>15</v>
      </c>
      <c r="D53" t="s">
        <v>18</v>
      </c>
      <c r="K53">
        <v>1.7772511848341232E-2</v>
      </c>
      <c r="L53" t="s">
        <v>14</v>
      </c>
      <c r="M53" t="s">
        <v>15</v>
      </c>
      <c r="N53" t="s">
        <v>18</v>
      </c>
    </row>
    <row r="54" spans="1:14">
      <c r="A54">
        <v>220000</v>
      </c>
      <c r="B54" t="s">
        <v>14</v>
      </c>
      <c r="C54" t="s">
        <v>15</v>
      </c>
      <c r="D54" t="s">
        <v>18</v>
      </c>
      <c r="K54">
        <v>0.22448979591836735</v>
      </c>
      <c r="L54" t="s">
        <v>14</v>
      </c>
      <c r="M54" t="s">
        <v>15</v>
      </c>
      <c r="N54" t="s">
        <v>18</v>
      </c>
    </row>
    <row r="55" spans="1:14">
      <c r="A55">
        <v>290000</v>
      </c>
      <c r="B55" t="s">
        <v>14</v>
      </c>
      <c r="C55" t="s">
        <v>15</v>
      </c>
      <c r="D55" t="s">
        <v>18</v>
      </c>
      <c r="K55">
        <v>0.18238993710691825</v>
      </c>
      <c r="L55" t="s">
        <v>14</v>
      </c>
      <c r="M55" t="s">
        <v>15</v>
      </c>
      <c r="N55" t="s">
        <v>18</v>
      </c>
    </row>
    <row r="56" spans="1:14">
      <c r="A56">
        <v>110000</v>
      </c>
      <c r="B56" t="s">
        <v>14</v>
      </c>
      <c r="C56" t="s">
        <v>15</v>
      </c>
      <c r="D56" t="s">
        <v>18</v>
      </c>
      <c r="K56">
        <v>0.36559139784946237</v>
      </c>
      <c r="L56" t="s">
        <v>14</v>
      </c>
      <c r="M56" t="s">
        <v>15</v>
      </c>
      <c r="N56" t="s">
        <v>18</v>
      </c>
    </row>
    <row r="57" spans="1:14">
      <c r="A57">
        <v>150000</v>
      </c>
      <c r="B57" t="s">
        <v>16</v>
      </c>
      <c r="C57" t="s">
        <v>17</v>
      </c>
      <c r="D57" t="s">
        <v>18</v>
      </c>
      <c r="K57">
        <v>1</v>
      </c>
      <c r="L57" t="s">
        <v>16</v>
      </c>
      <c r="M57" t="s">
        <v>17</v>
      </c>
      <c r="N57" t="s">
        <v>18</v>
      </c>
    </row>
    <row r="58" spans="1:14">
      <c r="A58">
        <v>290000</v>
      </c>
      <c r="B58" t="s">
        <v>16</v>
      </c>
      <c r="C58" t="s">
        <v>17</v>
      </c>
      <c r="D58" t="s">
        <v>18</v>
      </c>
      <c r="K58">
        <v>1</v>
      </c>
      <c r="L58" t="s">
        <v>16</v>
      </c>
      <c r="M58" t="s">
        <v>17</v>
      </c>
      <c r="N58" t="s">
        <v>18</v>
      </c>
    </row>
    <row r="59" spans="1:14">
      <c r="A59">
        <v>210000</v>
      </c>
      <c r="B59" t="s">
        <v>16</v>
      </c>
      <c r="C59" t="s">
        <v>17</v>
      </c>
      <c r="D59" t="s">
        <v>18</v>
      </c>
      <c r="K59">
        <v>0.36842105263157893</v>
      </c>
      <c r="L59" t="s">
        <v>16</v>
      </c>
      <c r="M59" t="s">
        <v>17</v>
      </c>
      <c r="N59" t="s">
        <v>18</v>
      </c>
    </row>
    <row r="60" spans="1:14">
      <c r="A60">
        <v>160000</v>
      </c>
      <c r="B60" t="s">
        <v>16</v>
      </c>
      <c r="C60" t="s">
        <v>17</v>
      </c>
      <c r="D60" t="s">
        <v>18</v>
      </c>
      <c r="K60">
        <v>0.60869565217391308</v>
      </c>
      <c r="L60" t="s">
        <v>16</v>
      </c>
      <c r="M60" t="s">
        <v>17</v>
      </c>
      <c r="N60" t="s">
        <v>18</v>
      </c>
    </row>
    <row r="61" spans="1:14">
      <c r="A61">
        <v>190000</v>
      </c>
      <c r="B61" t="s">
        <v>16</v>
      </c>
      <c r="C61" t="s">
        <v>17</v>
      </c>
      <c r="D61" t="s">
        <v>18</v>
      </c>
      <c r="K61">
        <v>0.72222222222222221</v>
      </c>
      <c r="L61" t="s">
        <v>16</v>
      </c>
      <c r="M61" t="s">
        <v>17</v>
      </c>
      <c r="N6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CB28-B054-4ADC-9107-9C23E01E32DF}">
  <dimension ref="A1:D31"/>
  <sheetViews>
    <sheetView workbookViewId="0">
      <selection activeCell="C6" sqref="A1:D31"/>
    </sheetView>
  </sheetViews>
  <sheetFormatPr defaultRowHeight="14.4"/>
  <cols>
    <col min="4" max="4" width="9.26171875" style="4" bestFit="1" customWidth="1"/>
  </cols>
  <sheetData>
    <row r="1" spans="1:4">
      <c r="A1" s="1" t="s">
        <v>19</v>
      </c>
      <c r="B1" t="s">
        <v>20</v>
      </c>
      <c r="C1" t="s">
        <v>21</v>
      </c>
      <c r="D1" s="4" t="s">
        <v>4</v>
      </c>
    </row>
    <row r="2" spans="1:4">
      <c r="A2" s="1">
        <v>1</v>
      </c>
      <c r="B2">
        <v>22</v>
      </c>
      <c r="C2">
        <f>10*B2</f>
        <v>220</v>
      </c>
      <c r="D2" s="4">
        <f>100*(C2/'Swab CFU Count'!E2)</f>
        <v>9.4017094017094013E-3</v>
      </c>
    </row>
    <row r="3" spans="1:4">
      <c r="A3" s="1">
        <v>2</v>
      </c>
      <c r="B3">
        <v>9</v>
      </c>
      <c r="C3">
        <f t="shared" ref="C3:C31" si="0">10*B3</f>
        <v>90</v>
      </c>
      <c r="D3" s="4">
        <f>100*(C3/'Swab CFU Count'!E3)</f>
        <v>3.2967032967032963E-3</v>
      </c>
    </row>
    <row r="4" spans="1:4">
      <c r="A4" s="1">
        <v>3</v>
      </c>
      <c r="B4">
        <v>14</v>
      </c>
      <c r="C4">
        <f t="shared" si="0"/>
        <v>140</v>
      </c>
      <c r="D4" s="4">
        <f>100*(C4/'Swab CFU Count'!E4)</f>
        <v>1.2500000000000001E-2</v>
      </c>
    </row>
    <row r="5" spans="1:4">
      <c r="A5" s="1">
        <v>4</v>
      </c>
      <c r="B5">
        <v>12</v>
      </c>
      <c r="C5">
        <f t="shared" si="0"/>
        <v>120</v>
      </c>
      <c r="D5" s="4">
        <f>100*(C5/'Swab CFU Count'!E5)</f>
        <v>4.1379310344827586E-2</v>
      </c>
    </row>
    <row r="6" spans="1:4">
      <c r="A6" s="1">
        <v>5</v>
      </c>
      <c r="B6">
        <v>12</v>
      </c>
      <c r="C6">
        <f t="shared" si="0"/>
        <v>120</v>
      </c>
      <c r="D6" s="4">
        <f>100*(C6/'Swab CFU Count'!E6)</f>
        <v>0.06</v>
      </c>
    </row>
    <row r="7" spans="1:4">
      <c r="A7" s="1">
        <v>6</v>
      </c>
      <c r="B7">
        <v>9</v>
      </c>
      <c r="C7">
        <f t="shared" si="0"/>
        <v>90</v>
      </c>
      <c r="D7" s="4">
        <f>100*(C7/'Swab CFU Count'!E7)</f>
        <v>3.6000000000000004E-2</v>
      </c>
    </row>
    <row r="8" spans="1:4">
      <c r="A8" s="1">
        <v>7</v>
      </c>
      <c r="B8">
        <v>10</v>
      </c>
      <c r="C8">
        <f t="shared" si="0"/>
        <v>100</v>
      </c>
      <c r="D8" s="4">
        <f>100*(C8/'Swab CFU Count'!E8)</f>
        <v>0.1</v>
      </c>
    </row>
    <row r="9" spans="1:4">
      <c r="A9" s="1">
        <v>8</v>
      </c>
      <c r="B9">
        <v>22</v>
      </c>
      <c r="C9">
        <f t="shared" si="0"/>
        <v>220</v>
      </c>
      <c r="D9" s="4">
        <f>100*(C9/'Swab CFU Count'!E9)</f>
        <v>1.0185185185185184E-2</v>
      </c>
    </row>
    <row r="10" spans="1:4">
      <c r="A10" s="1">
        <v>9</v>
      </c>
      <c r="B10">
        <v>11</v>
      </c>
      <c r="C10">
        <f t="shared" si="0"/>
        <v>110</v>
      </c>
      <c r="D10" s="4">
        <f>100*(C10/'Swab CFU Count'!E10)</f>
        <v>1.0576923076923078E-2</v>
      </c>
    </row>
    <row r="11" spans="1:4">
      <c r="A11" s="1">
        <v>10</v>
      </c>
      <c r="B11">
        <v>11</v>
      </c>
      <c r="C11">
        <f t="shared" si="0"/>
        <v>110</v>
      </c>
      <c r="D11" s="4">
        <f>100*(C11/'Swab CFU Count'!E11)</f>
        <v>1.5068493150684932E-2</v>
      </c>
    </row>
    <row r="12" spans="1:4">
      <c r="A12" s="1">
        <v>11</v>
      </c>
      <c r="B12">
        <v>45</v>
      </c>
      <c r="C12">
        <f t="shared" si="0"/>
        <v>450</v>
      </c>
      <c r="D12" s="4">
        <f>100*(C12/'Swab CFU Count'!E12)</f>
        <v>0.19565217391304349</v>
      </c>
    </row>
    <row r="13" spans="1:4">
      <c r="A13" s="1">
        <v>12</v>
      </c>
      <c r="B13">
        <v>22</v>
      </c>
      <c r="C13">
        <f t="shared" si="0"/>
        <v>220</v>
      </c>
      <c r="D13" s="4">
        <f>100*(C13/'Swab CFU Count'!E13)</f>
        <v>0.16923076923076924</v>
      </c>
    </row>
    <row r="14" spans="1:4">
      <c r="A14" s="1">
        <v>13</v>
      </c>
      <c r="B14">
        <v>19</v>
      </c>
      <c r="C14">
        <f t="shared" si="0"/>
        <v>190</v>
      </c>
      <c r="D14" s="4">
        <f>100*(C14/'Swab CFU Count'!E14)</f>
        <v>6.1290322580645158E-2</v>
      </c>
    </row>
    <row r="15" spans="1:4">
      <c r="A15" s="1">
        <v>14</v>
      </c>
      <c r="B15">
        <v>14</v>
      </c>
      <c r="C15">
        <f t="shared" si="0"/>
        <v>140</v>
      </c>
      <c r="D15" s="4">
        <f>100*(C15/'Swab CFU Count'!E15)</f>
        <v>1.6470588235294119E-2</v>
      </c>
    </row>
    <row r="16" spans="1:4">
      <c r="A16" s="1">
        <v>15</v>
      </c>
      <c r="B16">
        <v>12</v>
      </c>
      <c r="C16">
        <f t="shared" si="0"/>
        <v>120</v>
      </c>
      <c r="D16" s="4">
        <f>100*(C16/'Swab CFU Count'!E16)</f>
        <v>3.6363636363636362E-2</v>
      </c>
    </row>
    <row r="17" spans="1:4">
      <c r="A17" s="1">
        <v>16</v>
      </c>
      <c r="B17">
        <v>9</v>
      </c>
      <c r="C17">
        <f t="shared" si="0"/>
        <v>90</v>
      </c>
      <c r="D17" s="4">
        <f>100*(C17/'Swab CFU Count'!E17)</f>
        <v>1.0465116279069767E-2</v>
      </c>
    </row>
    <row r="18" spans="1:4">
      <c r="A18" s="1">
        <v>17</v>
      </c>
      <c r="B18">
        <v>9</v>
      </c>
      <c r="C18">
        <f t="shared" si="0"/>
        <v>90</v>
      </c>
      <c r="D18" s="4">
        <f>100*(C18/'Swab CFU Count'!E18)</f>
        <v>0.02</v>
      </c>
    </row>
    <row r="19" spans="1:4">
      <c r="A19" s="1">
        <v>18</v>
      </c>
      <c r="B19">
        <v>6</v>
      </c>
      <c r="C19">
        <f t="shared" si="0"/>
        <v>60</v>
      </c>
      <c r="D19" s="4">
        <f>100*(C19/'Swab CFU Count'!E19)</f>
        <v>5.8823529411764705E-3</v>
      </c>
    </row>
    <row r="20" spans="1:4">
      <c r="A20" s="1">
        <v>19</v>
      </c>
      <c r="B20">
        <v>5</v>
      </c>
      <c r="C20">
        <f t="shared" si="0"/>
        <v>50</v>
      </c>
      <c r="D20" s="4">
        <f>100*(C20/'Swab CFU Count'!E20)</f>
        <v>6.0975609756097563E-3</v>
      </c>
    </row>
    <row r="21" spans="1:4">
      <c r="A21" s="1">
        <v>20</v>
      </c>
      <c r="B21">
        <v>9</v>
      </c>
      <c r="C21">
        <f t="shared" si="0"/>
        <v>90</v>
      </c>
      <c r="D21" s="4">
        <f>100*(C21/'Swab CFU Count'!E21)</f>
        <v>1.0344827586206896E-2</v>
      </c>
    </row>
    <row r="22" spans="1:4">
      <c r="A22" s="1">
        <v>21</v>
      </c>
      <c r="B22">
        <v>10</v>
      </c>
      <c r="C22">
        <f t="shared" si="0"/>
        <v>100</v>
      </c>
      <c r="D22" s="4">
        <f>100*(C22/'Swab CFU Count'!E22)</f>
        <v>2.3809523809523808E-2</v>
      </c>
    </row>
    <row r="23" spans="1:4">
      <c r="A23" s="1">
        <v>22</v>
      </c>
      <c r="B23">
        <v>11</v>
      </c>
      <c r="C23">
        <f t="shared" si="0"/>
        <v>110</v>
      </c>
      <c r="D23" s="4">
        <f>100*(C23/'Swab CFU Count'!E23)</f>
        <v>6.3953488372093022E-3</v>
      </c>
    </row>
    <row r="24" spans="1:4">
      <c r="A24" s="1">
        <v>23</v>
      </c>
      <c r="B24">
        <v>11</v>
      </c>
      <c r="C24">
        <f t="shared" si="0"/>
        <v>110</v>
      </c>
      <c r="D24" s="4">
        <f>100*(C24/'Swab CFU Count'!E24)</f>
        <v>0.05</v>
      </c>
    </row>
    <row r="25" spans="1:4">
      <c r="A25" s="1">
        <v>24</v>
      </c>
      <c r="B25">
        <v>14</v>
      </c>
      <c r="C25">
        <f t="shared" si="0"/>
        <v>140</v>
      </c>
      <c r="D25" s="4">
        <f>100*(C25/'Swab CFU Count'!E25)</f>
        <v>4.8275862068965517E-2</v>
      </c>
    </row>
    <row r="26" spans="1:4">
      <c r="A26" s="1">
        <v>25</v>
      </c>
      <c r="B26">
        <v>39</v>
      </c>
      <c r="C26">
        <f t="shared" si="0"/>
        <v>390</v>
      </c>
      <c r="D26" s="4">
        <f>100*(C26/'Swab CFU Count'!E26)</f>
        <v>0.35454545454545455</v>
      </c>
    </row>
    <row r="27" spans="1:4">
      <c r="A27" s="1">
        <v>26</v>
      </c>
      <c r="B27">
        <v>23</v>
      </c>
      <c r="C27">
        <f t="shared" si="0"/>
        <v>230</v>
      </c>
      <c r="D27" s="4">
        <f>100*(C27/'Swab CFU Count'!E27)</f>
        <v>0.15333333333333335</v>
      </c>
    </row>
    <row r="28" spans="1:4">
      <c r="A28" s="1">
        <v>27</v>
      </c>
      <c r="B28">
        <v>23</v>
      </c>
      <c r="C28">
        <f t="shared" si="0"/>
        <v>230</v>
      </c>
      <c r="D28" s="4">
        <f>100*(C28/'Swab CFU Count'!E28)</f>
        <v>7.9310344827586199E-2</v>
      </c>
    </row>
    <row r="29" spans="1:4">
      <c r="A29" s="1">
        <v>28</v>
      </c>
      <c r="B29">
        <v>14</v>
      </c>
      <c r="C29">
        <f t="shared" si="0"/>
        <v>140</v>
      </c>
      <c r="D29" s="4">
        <f>100*(C29/'Swab CFU Count'!E29)</f>
        <v>6.6666666666666666E-2</v>
      </c>
    </row>
    <row r="30" spans="1:4">
      <c r="A30" s="1">
        <v>29</v>
      </c>
      <c r="B30">
        <v>15</v>
      </c>
      <c r="C30">
        <f t="shared" si="0"/>
        <v>150</v>
      </c>
      <c r="D30" s="4">
        <f>100*(C30/'Swab CFU Count'!E30)</f>
        <v>9.375E-2</v>
      </c>
    </row>
    <row r="31" spans="1:4">
      <c r="A31" s="1">
        <v>30</v>
      </c>
      <c r="B31">
        <v>17</v>
      </c>
      <c r="C31">
        <f t="shared" si="0"/>
        <v>170</v>
      </c>
      <c r="D31" s="4">
        <f>100*(C31/'Swab CFU Count'!E31)</f>
        <v>8.9473684210526316E-2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E2" sqref="E2:E31"/>
    </sheetView>
  </sheetViews>
  <sheetFormatPr defaultRowHeight="14.4"/>
  <cols>
    <col min="2" max="2" width="13" customWidth="1"/>
    <col min="3" max="3" width="12" customWidth="1"/>
    <col min="4" max="4" width="11.68359375" bestFit="1" customWidth="1"/>
  </cols>
  <sheetData>
    <row r="1" spans="1:8">
      <c r="A1" s="1" t="s">
        <v>19</v>
      </c>
      <c r="B1" s="1" t="s">
        <v>22</v>
      </c>
      <c r="C1" t="s">
        <v>23</v>
      </c>
      <c r="D1" t="s">
        <v>24</v>
      </c>
      <c r="E1" t="s">
        <v>25</v>
      </c>
      <c r="F1" s="3" t="s">
        <v>1</v>
      </c>
      <c r="G1" s="3" t="s">
        <v>2</v>
      </c>
      <c r="H1" t="s">
        <v>3</v>
      </c>
    </row>
    <row r="2" spans="1:8">
      <c r="A2" s="1">
        <v>1</v>
      </c>
      <c r="B2" s="1">
        <v>0</v>
      </c>
      <c r="C2">
        <v>234</v>
      </c>
      <c r="D2" s="2">
        <f>(10000)*B2</f>
        <v>0</v>
      </c>
      <c r="E2" s="2">
        <f>(10000)*C2</f>
        <v>2340000</v>
      </c>
      <c r="F2" s="3" t="s">
        <v>5</v>
      </c>
      <c r="G2" s="3" t="s">
        <v>6</v>
      </c>
      <c r="H2" t="s">
        <v>18</v>
      </c>
    </row>
    <row r="3" spans="1:8">
      <c r="A3" s="1">
        <v>2</v>
      </c>
      <c r="B3" s="1">
        <v>1</v>
      </c>
      <c r="C3">
        <v>273</v>
      </c>
      <c r="D3" s="2">
        <f t="shared" ref="D3:D31" si="0">(10000)*B3</f>
        <v>10000</v>
      </c>
      <c r="E3" s="2">
        <f t="shared" ref="E3:E31" si="1">(10000)*C3</f>
        <v>2730000</v>
      </c>
      <c r="F3" s="3" t="s">
        <v>5</v>
      </c>
      <c r="G3" s="3" t="s">
        <v>6</v>
      </c>
      <c r="H3" t="s">
        <v>18</v>
      </c>
    </row>
    <row r="4" spans="1:8">
      <c r="A4" s="1">
        <v>3</v>
      </c>
      <c r="B4" s="1">
        <v>0</v>
      </c>
      <c r="C4">
        <v>112</v>
      </c>
      <c r="D4" s="2">
        <f t="shared" si="0"/>
        <v>0</v>
      </c>
      <c r="E4" s="2">
        <f t="shared" si="1"/>
        <v>1120000</v>
      </c>
      <c r="F4" s="3" t="s">
        <v>5</v>
      </c>
      <c r="G4" s="3" t="s">
        <v>6</v>
      </c>
      <c r="H4" t="s">
        <v>18</v>
      </c>
    </row>
    <row r="5" spans="1:8">
      <c r="A5" s="1">
        <v>4</v>
      </c>
      <c r="B5" s="1">
        <v>0</v>
      </c>
      <c r="C5">
        <v>29</v>
      </c>
      <c r="D5" s="2">
        <f t="shared" si="0"/>
        <v>0</v>
      </c>
      <c r="E5" s="2">
        <f t="shared" si="1"/>
        <v>290000</v>
      </c>
      <c r="F5" s="3" t="s">
        <v>5</v>
      </c>
      <c r="G5" s="3" t="s">
        <v>6</v>
      </c>
      <c r="H5" t="s">
        <v>18</v>
      </c>
    </row>
    <row r="6" spans="1:8">
      <c r="A6" s="1">
        <v>5</v>
      </c>
      <c r="B6" s="1">
        <v>6</v>
      </c>
      <c r="C6">
        <v>20</v>
      </c>
      <c r="D6" s="2">
        <f t="shared" si="0"/>
        <v>60000</v>
      </c>
      <c r="E6" s="2">
        <f t="shared" si="1"/>
        <v>200000</v>
      </c>
      <c r="F6" s="3" t="s">
        <v>5</v>
      </c>
      <c r="G6" s="3" t="s">
        <v>6</v>
      </c>
      <c r="H6" t="s">
        <v>18</v>
      </c>
    </row>
    <row r="7" spans="1:8">
      <c r="A7" s="1">
        <v>6</v>
      </c>
      <c r="B7" s="1">
        <v>0</v>
      </c>
      <c r="C7">
        <v>25</v>
      </c>
      <c r="D7" s="2">
        <f t="shared" si="0"/>
        <v>0</v>
      </c>
      <c r="E7" s="2">
        <f t="shared" si="1"/>
        <v>250000</v>
      </c>
      <c r="F7" s="3" t="s">
        <v>8</v>
      </c>
      <c r="G7" s="3" t="s">
        <v>9</v>
      </c>
      <c r="H7" t="s">
        <v>18</v>
      </c>
    </row>
    <row r="8" spans="1:8">
      <c r="A8" s="1">
        <v>7</v>
      </c>
      <c r="B8" s="1">
        <v>0</v>
      </c>
      <c r="C8">
        <v>10</v>
      </c>
      <c r="D8" s="2">
        <f t="shared" si="0"/>
        <v>0</v>
      </c>
      <c r="E8" s="2">
        <f t="shared" si="1"/>
        <v>100000</v>
      </c>
      <c r="F8" s="3" t="s">
        <v>8</v>
      </c>
      <c r="G8" s="3" t="s">
        <v>9</v>
      </c>
      <c r="H8" t="s">
        <v>18</v>
      </c>
    </row>
    <row r="9" spans="1:8">
      <c r="A9" s="1">
        <v>8</v>
      </c>
      <c r="B9" s="1">
        <v>0</v>
      </c>
      <c r="C9">
        <v>216</v>
      </c>
      <c r="D9" s="2">
        <f t="shared" si="0"/>
        <v>0</v>
      </c>
      <c r="E9" s="2">
        <f t="shared" si="1"/>
        <v>2160000</v>
      </c>
      <c r="F9" s="3" t="s">
        <v>8</v>
      </c>
      <c r="G9" s="3" t="s">
        <v>9</v>
      </c>
      <c r="H9" t="s">
        <v>18</v>
      </c>
    </row>
    <row r="10" spans="1:8">
      <c r="A10" s="1">
        <v>9</v>
      </c>
      <c r="B10" s="1">
        <v>0</v>
      </c>
      <c r="C10">
        <v>104</v>
      </c>
      <c r="D10" s="2">
        <f t="shared" si="0"/>
        <v>0</v>
      </c>
      <c r="E10" s="2">
        <f t="shared" si="1"/>
        <v>1040000</v>
      </c>
      <c r="F10" s="3" t="s">
        <v>8</v>
      </c>
      <c r="G10" s="3" t="s">
        <v>9</v>
      </c>
      <c r="H10" t="s">
        <v>18</v>
      </c>
    </row>
    <row r="11" spans="1:8">
      <c r="A11" s="1">
        <v>10</v>
      </c>
      <c r="B11" s="1">
        <v>0</v>
      </c>
      <c r="C11">
        <v>73</v>
      </c>
      <c r="D11" s="2">
        <f t="shared" si="0"/>
        <v>0</v>
      </c>
      <c r="E11" s="2">
        <f t="shared" si="1"/>
        <v>730000</v>
      </c>
      <c r="F11" s="3" t="s">
        <v>8</v>
      </c>
      <c r="G11" s="3" t="s">
        <v>9</v>
      </c>
      <c r="H11" t="s">
        <v>18</v>
      </c>
    </row>
    <row r="12" spans="1:8">
      <c r="A12" s="1">
        <v>11</v>
      </c>
      <c r="B12" s="1">
        <v>4</v>
      </c>
      <c r="C12">
        <v>23</v>
      </c>
      <c r="D12" s="2">
        <f t="shared" si="0"/>
        <v>40000</v>
      </c>
      <c r="E12" s="2">
        <f t="shared" si="1"/>
        <v>230000</v>
      </c>
      <c r="F12" s="3" t="s">
        <v>10</v>
      </c>
      <c r="G12" s="3" t="s">
        <v>11</v>
      </c>
      <c r="H12" t="s">
        <v>18</v>
      </c>
    </row>
    <row r="13" spans="1:8">
      <c r="A13" s="1">
        <v>12</v>
      </c>
      <c r="B13" s="1">
        <v>66</v>
      </c>
      <c r="C13">
        <v>13</v>
      </c>
      <c r="D13" s="2">
        <f t="shared" si="0"/>
        <v>660000</v>
      </c>
      <c r="E13" s="2">
        <f t="shared" si="1"/>
        <v>130000</v>
      </c>
      <c r="F13" s="3" t="s">
        <v>10</v>
      </c>
      <c r="G13" s="3" t="s">
        <v>11</v>
      </c>
      <c r="H13" t="s">
        <v>18</v>
      </c>
    </row>
    <row r="14" spans="1:8">
      <c r="A14" s="1">
        <v>13</v>
      </c>
      <c r="B14" s="1">
        <v>1</v>
      </c>
      <c r="C14">
        <v>31</v>
      </c>
      <c r="D14" s="2">
        <f t="shared" si="0"/>
        <v>10000</v>
      </c>
      <c r="E14" s="2">
        <f t="shared" si="1"/>
        <v>310000</v>
      </c>
      <c r="F14" s="3" t="s">
        <v>10</v>
      </c>
      <c r="G14" s="3" t="s">
        <v>11</v>
      </c>
      <c r="H14" t="s">
        <v>18</v>
      </c>
    </row>
    <row r="15" spans="1:8">
      <c r="A15" s="1">
        <v>14</v>
      </c>
      <c r="B15" s="1">
        <v>85</v>
      </c>
      <c r="C15">
        <v>85</v>
      </c>
      <c r="D15" s="2">
        <f t="shared" si="0"/>
        <v>850000</v>
      </c>
      <c r="E15" s="2">
        <f t="shared" si="1"/>
        <v>850000</v>
      </c>
      <c r="F15" s="3" t="s">
        <v>10</v>
      </c>
      <c r="G15" s="3" t="s">
        <v>11</v>
      </c>
      <c r="H15" t="s">
        <v>18</v>
      </c>
    </row>
    <row r="16" spans="1:8">
      <c r="A16" s="1">
        <v>15</v>
      </c>
      <c r="B16" s="1">
        <v>3</v>
      </c>
      <c r="C16">
        <v>33</v>
      </c>
      <c r="D16" s="2">
        <f t="shared" si="0"/>
        <v>30000</v>
      </c>
      <c r="E16" s="2">
        <f t="shared" si="1"/>
        <v>330000</v>
      </c>
      <c r="F16" s="3" t="s">
        <v>10</v>
      </c>
      <c r="G16" s="3" t="s">
        <v>11</v>
      </c>
      <c r="H16" t="s">
        <v>18</v>
      </c>
    </row>
    <row r="17" spans="1:8">
      <c r="A17" s="1">
        <v>16</v>
      </c>
      <c r="B17" s="1">
        <v>86</v>
      </c>
      <c r="C17">
        <v>86</v>
      </c>
      <c r="D17" s="2">
        <f t="shared" si="0"/>
        <v>860000</v>
      </c>
      <c r="E17" s="2">
        <f t="shared" si="1"/>
        <v>860000</v>
      </c>
      <c r="F17" s="3" t="s">
        <v>12</v>
      </c>
      <c r="G17" s="3" t="s">
        <v>13</v>
      </c>
      <c r="H17" t="s">
        <v>18</v>
      </c>
    </row>
    <row r="18" spans="1:8">
      <c r="A18" s="1">
        <v>17</v>
      </c>
      <c r="B18" s="1">
        <v>4</v>
      </c>
      <c r="C18">
        <v>45</v>
      </c>
      <c r="D18" s="2">
        <f t="shared" si="0"/>
        <v>40000</v>
      </c>
      <c r="E18" s="2">
        <f t="shared" si="1"/>
        <v>450000</v>
      </c>
      <c r="F18" s="3" t="s">
        <v>12</v>
      </c>
      <c r="G18" s="3" t="s">
        <v>13</v>
      </c>
      <c r="H18" t="s">
        <v>18</v>
      </c>
    </row>
    <row r="19" spans="1:8">
      <c r="A19" s="1">
        <v>18</v>
      </c>
      <c r="B19" s="1">
        <v>102</v>
      </c>
      <c r="C19">
        <v>102</v>
      </c>
      <c r="D19" s="2">
        <f t="shared" si="0"/>
        <v>1020000</v>
      </c>
      <c r="E19" s="2">
        <f t="shared" si="1"/>
        <v>1020000</v>
      </c>
      <c r="F19" s="3" t="s">
        <v>12</v>
      </c>
      <c r="G19" s="3" t="s">
        <v>13</v>
      </c>
      <c r="H19" t="s">
        <v>18</v>
      </c>
    </row>
    <row r="20" spans="1:8">
      <c r="A20" s="1">
        <v>19</v>
      </c>
      <c r="B20" s="1">
        <v>82</v>
      </c>
      <c r="C20">
        <v>82</v>
      </c>
      <c r="D20" s="2">
        <f t="shared" si="0"/>
        <v>820000</v>
      </c>
      <c r="E20" s="2">
        <f t="shared" si="1"/>
        <v>820000</v>
      </c>
      <c r="F20" s="3" t="s">
        <v>12</v>
      </c>
      <c r="G20" s="3" t="s">
        <v>13</v>
      </c>
      <c r="H20" t="s">
        <v>18</v>
      </c>
    </row>
    <row r="21" spans="1:8">
      <c r="A21" s="1">
        <v>20</v>
      </c>
      <c r="B21" s="1">
        <v>31</v>
      </c>
      <c r="C21">
        <v>87</v>
      </c>
      <c r="D21" s="2">
        <f t="shared" si="0"/>
        <v>310000</v>
      </c>
      <c r="E21" s="2">
        <f t="shared" si="1"/>
        <v>870000</v>
      </c>
      <c r="F21" s="3" t="s">
        <v>12</v>
      </c>
      <c r="G21" s="3" t="s">
        <v>13</v>
      </c>
      <c r="H21" t="s">
        <v>18</v>
      </c>
    </row>
    <row r="22" spans="1:8">
      <c r="A22" s="1">
        <v>21</v>
      </c>
      <c r="B22" s="1">
        <v>0</v>
      </c>
      <c r="C22">
        <v>42</v>
      </c>
      <c r="D22" s="2">
        <f t="shared" si="0"/>
        <v>0</v>
      </c>
      <c r="E22" s="2">
        <f t="shared" si="1"/>
        <v>420000</v>
      </c>
      <c r="F22" s="3" t="s">
        <v>14</v>
      </c>
      <c r="G22" s="3" t="s">
        <v>15</v>
      </c>
      <c r="H22" t="s">
        <v>18</v>
      </c>
    </row>
    <row r="23" spans="1:8">
      <c r="A23" s="1">
        <v>22</v>
      </c>
      <c r="B23" s="1">
        <v>2</v>
      </c>
      <c r="C23">
        <v>172</v>
      </c>
      <c r="D23" s="2">
        <f t="shared" si="0"/>
        <v>20000</v>
      </c>
      <c r="E23" s="2">
        <f t="shared" si="1"/>
        <v>1720000</v>
      </c>
      <c r="F23" s="3" t="s">
        <v>14</v>
      </c>
      <c r="G23" s="3" t="s">
        <v>15</v>
      </c>
      <c r="H23" t="s">
        <v>18</v>
      </c>
    </row>
    <row r="24" spans="1:8">
      <c r="A24" s="1">
        <v>23</v>
      </c>
      <c r="B24" s="1">
        <v>4</v>
      </c>
      <c r="C24">
        <v>22</v>
      </c>
      <c r="D24" s="2">
        <f t="shared" si="0"/>
        <v>40000</v>
      </c>
      <c r="E24" s="2">
        <f t="shared" si="1"/>
        <v>220000</v>
      </c>
      <c r="F24" s="3" t="s">
        <v>14</v>
      </c>
      <c r="G24" s="3" t="s">
        <v>15</v>
      </c>
      <c r="H24" t="s">
        <v>18</v>
      </c>
    </row>
    <row r="25" spans="1:8">
      <c r="A25" s="1">
        <v>24</v>
      </c>
      <c r="B25" s="1">
        <v>1</v>
      </c>
      <c r="C25">
        <v>29</v>
      </c>
      <c r="D25" s="2">
        <f t="shared" si="0"/>
        <v>10000</v>
      </c>
      <c r="E25" s="2">
        <f t="shared" si="1"/>
        <v>290000</v>
      </c>
      <c r="F25" s="3" t="s">
        <v>14</v>
      </c>
      <c r="G25" s="3" t="s">
        <v>15</v>
      </c>
      <c r="H25" t="s">
        <v>18</v>
      </c>
    </row>
    <row r="26" spans="1:8">
      <c r="A26" s="1">
        <v>25</v>
      </c>
      <c r="B26" s="1">
        <v>4</v>
      </c>
      <c r="C26">
        <v>11</v>
      </c>
      <c r="D26" s="2">
        <f t="shared" si="0"/>
        <v>40000</v>
      </c>
      <c r="E26" s="2">
        <f t="shared" si="1"/>
        <v>110000</v>
      </c>
      <c r="F26" s="3" t="s">
        <v>14</v>
      </c>
      <c r="G26" s="3" t="s">
        <v>15</v>
      </c>
      <c r="H26" t="s">
        <v>18</v>
      </c>
    </row>
    <row r="27" spans="1:8">
      <c r="A27" s="1">
        <v>26</v>
      </c>
      <c r="B27" s="1">
        <v>5</v>
      </c>
      <c r="C27">
        <v>15</v>
      </c>
      <c r="D27" s="2">
        <f t="shared" si="0"/>
        <v>50000</v>
      </c>
      <c r="E27" s="2">
        <f t="shared" si="1"/>
        <v>150000</v>
      </c>
      <c r="F27" s="3" t="s">
        <v>16</v>
      </c>
      <c r="G27" s="3" t="s">
        <v>17</v>
      </c>
      <c r="H27" t="s">
        <v>18</v>
      </c>
    </row>
    <row r="28" spans="1:8">
      <c r="A28" s="1">
        <v>27</v>
      </c>
      <c r="B28" s="1">
        <v>7</v>
      </c>
      <c r="C28">
        <v>29</v>
      </c>
      <c r="D28" s="2">
        <f t="shared" si="0"/>
        <v>70000</v>
      </c>
      <c r="E28" s="2">
        <f t="shared" si="1"/>
        <v>290000</v>
      </c>
      <c r="F28" s="3" t="s">
        <v>16</v>
      </c>
      <c r="G28" s="3" t="s">
        <v>17</v>
      </c>
      <c r="H28" t="s">
        <v>18</v>
      </c>
    </row>
    <row r="29" spans="1:8">
      <c r="A29" s="1">
        <v>28</v>
      </c>
      <c r="B29" s="1">
        <v>83</v>
      </c>
      <c r="C29">
        <v>21</v>
      </c>
      <c r="D29" s="2">
        <f t="shared" si="0"/>
        <v>830000</v>
      </c>
      <c r="E29" s="2">
        <f t="shared" si="1"/>
        <v>210000</v>
      </c>
      <c r="F29" s="3" t="s">
        <v>16</v>
      </c>
      <c r="G29" s="3" t="s">
        <v>17</v>
      </c>
      <c r="H29" t="s">
        <v>18</v>
      </c>
    </row>
    <row r="30" spans="1:8">
      <c r="A30" s="1">
        <v>29</v>
      </c>
      <c r="B30" s="1">
        <v>2</v>
      </c>
      <c r="C30">
        <v>16</v>
      </c>
      <c r="D30" s="2">
        <f t="shared" si="0"/>
        <v>20000</v>
      </c>
      <c r="E30" s="2">
        <f t="shared" si="1"/>
        <v>160000</v>
      </c>
      <c r="F30" s="3" t="s">
        <v>16</v>
      </c>
      <c r="G30" s="3" t="s">
        <v>17</v>
      </c>
      <c r="H30" t="s">
        <v>18</v>
      </c>
    </row>
    <row r="31" spans="1:8">
      <c r="A31" s="1">
        <v>30</v>
      </c>
      <c r="B31" s="1">
        <v>2</v>
      </c>
      <c r="C31">
        <v>19</v>
      </c>
      <c r="D31" s="2">
        <f t="shared" si="0"/>
        <v>20000</v>
      </c>
      <c r="E31" s="2">
        <f t="shared" si="1"/>
        <v>190000</v>
      </c>
      <c r="F31" s="3" t="s">
        <v>16</v>
      </c>
      <c r="G31" s="3" t="s">
        <v>17</v>
      </c>
      <c r="H3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AB54-5A09-48A9-BF5A-FDF8F3BA6C3F}">
  <dimension ref="A1:D31"/>
  <sheetViews>
    <sheetView workbookViewId="0">
      <selection activeCell="D2" sqref="D2"/>
    </sheetView>
  </sheetViews>
  <sheetFormatPr defaultRowHeight="14.4"/>
  <cols>
    <col min="4" max="4" width="11.578125" style="4" customWidth="1"/>
  </cols>
  <sheetData>
    <row r="1" spans="1:4">
      <c r="A1" s="1" t="s">
        <v>19</v>
      </c>
      <c r="B1" t="s">
        <v>20</v>
      </c>
      <c r="C1" t="s">
        <v>21</v>
      </c>
      <c r="D1" s="4" t="s">
        <v>26</v>
      </c>
    </row>
    <row r="2" spans="1:4">
      <c r="A2" s="1">
        <v>1</v>
      </c>
      <c r="B2">
        <v>5</v>
      </c>
      <c r="C2">
        <f>100*B2</f>
        <v>500</v>
      </c>
      <c r="D2" s="4">
        <f>100*(C2/'Mucosome CFU Count'!E2)</f>
        <v>0.15151515151515152</v>
      </c>
    </row>
    <row r="3" spans="1:4">
      <c r="A3" s="1">
        <v>2</v>
      </c>
      <c r="B3">
        <v>6</v>
      </c>
      <c r="C3">
        <f t="shared" ref="C3:C31" si="0">100*B3</f>
        <v>600</v>
      </c>
      <c r="D3" s="4">
        <f>100*(C3/'Mucosome CFU Count'!E3)</f>
        <v>0.6</v>
      </c>
    </row>
    <row r="4" spans="1:4">
      <c r="A4" s="1">
        <v>3</v>
      </c>
      <c r="B4">
        <v>10</v>
      </c>
      <c r="C4">
        <f t="shared" si="0"/>
        <v>1000</v>
      </c>
      <c r="D4" s="4">
        <f>100*(C4/'Mucosome CFU Count'!E4)</f>
        <v>0.38461538461538464</v>
      </c>
    </row>
    <row r="5" spans="1:4">
      <c r="A5" s="1">
        <v>4</v>
      </c>
      <c r="B5">
        <v>25</v>
      </c>
      <c r="C5">
        <f t="shared" si="0"/>
        <v>2500</v>
      </c>
      <c r="D5" s="4">
        <f>100*(C5/'Mucosome CFU Count'!E5)</f>
        <v>1.3157894736842104</v>
      </c>
    </row>
    <row r="6" spans="1:4">
      <c r="A6" s="1">
        <v>5</v>
      </c>
      <c r="B6">
        <v>13</v>
      </c>
      <c r="C6">
        <f t="shared" si="0"/>
        <v>1300</v>
      </c>
      <c r="D6" s="4">
        <f>100*(C6/'Mucosome CFU Count'!E6)</f>
        <v>3.0660377358490566E-2</v>
      </c>
    </row>
    <row r="7" spans="1:4">
      <c r="A7" s="1">
        <v>6</v>
      </c>
      <c r="B7">
        <v>5</v>
      </c>
      <c r="C7">
        <f t="shared" si="0"/>
        <v>500</v>
      </c>
      <c r="D7" s="4">
        <f>100*(C7/'Mucosome CFU Count'!E7)</f>
        <v>1.2690355329949238E-2</v>
      </c>
    </row>
    <row r="8" spans="1:4">
      <c r="A8" s="1">
        <v>7</v>
      </c>
      <c r="B8">
        <v>9</v>
      </c>
      <c r="C8">
        <f t="shared" si="0"/>
        <v>900</v>
      </c>
      <c r="D8" s="4">
        <f>100*(C8/'Mucosome CFU Count'!E8)</f>
        <v>4.0909090909090909E-2</v>
      </c>
    </row>
    <row r="9" spans="1:4">
      <c r="A9" s="1">
        <v>8</v>
      </c>
      <c r="B9">
        <v>25</v>
      </c>
      <c r="C9">
        <f t="shared" si="0"/>
        <v>2500</v>
      </c>
      <c r="D9" s="4">
        <f>100*(C9/'Mucosome CFU Count'!E9)</f>
        <v>8.223684210526315E-2</v>
      </c>
    </row>
    <row r="10" spans="1:4">
      <c r="A10" s="1">
        <v>9</v>
      </c>
      <c r="B10">
        <v>15</v>
      </c>
      <c r="C10">
        <f t="shared" si="0"/>
        <v>1500</v>
      </c>
      <c r="D10" s="4">
        <f>100*(C10/'Mucosome CFU Count'!E10)</f>
        <v>5.2083333333333336E-2</v>
      </c>
    </row>
    <row r="11" spans="1:4">
      <c r="A11" s="1">
        <v>10</v>
      </c>
      <c r="B11">
        <v>15</v>
      </c>
      <c r="C11">
        <f t="shared" si="0"/>
        <v>1500</v>
      </c>
      <c r="D11" s="4">
        <f>100*(C11/'Mucosome CFU Count'!E11)</f>
        <v>0.20833333333333334</v>
      </c>
    </row>
    <row r="12" spans="1:4">
      <c r="A12" s="1">
        <v>11</v>
      </c>
      <c r="B12">
        <v>12</v>
      </c>
      <c r="C12">
        <f t="shared" si="0"/>
        <v>1200</v>
      </c>
      <c r="D12" s="4">
        <f>100*(C12/'Mucosome CFU Count'!E12)</f>
        <v>0.3</v>
      </c>
    </row>
    <row r="13" spans="1:4">
      <c r="A13" s="1">
        <v>12</v>
      </c>
      <c r="B13">
        <v>19</v>
      </c>
      <c r="C13">
        <f t="shared" si="0"/>
        <v>1900</v>
      </c>
      <c r="D13" s="4">
        <f>100*(C13/'Mucosome CFU Count'!E13)</f>
        <v>0.95</v>
      </c>
    </row>
    <row r="14" spans="1:4">
      <c r="A14" s="1">
        <v>13</v>
      </c>
      <c r="B14">
        <v>22</v>
      </c>
      <c r="C14">
        <f t="shared" si="0"/>
        <v>2200</v>
      </c>
      <c r="D14" s="4">
        <f>100*(C14/'Mucosome CFU Count'!E14)</f>
        <v>0.62857142857142856</v>
      </c>
    </row>
    <row r="15" spans="1:4">
      <c r="A15" s="1">
        <v>14</v>
      </c>
      <c r="B15">
        <v>15</v>
      </c>
      <c r="C15">
        <f t="shared" si="0"/>
        <v>1500</v>
      </c>
      <c r="D15" s="4">
        <f>100*(C15/'Mucosome CFU Count'!E15)</f>
        <v>0.18292682926829271</v>
      </c>
    </row>
    <row r="16" spans="1:4">
      <c r="A16" s="1">
        <v>15</v>
      </c>
      <c r="B16">
        <v>11</v>
      </c>
      <c r="C16">
        <f t="shared" si="0"/>
        <v>1100</v>
      </c>
      <c r="D16" s="4">
        <f>100*(C16/'Mucosome CFU Count'!E16)</f>
        <v>0.31428571428571428</v>
      </c>
    </row>
    <row r="17" spans="1:4">
      <c r="A17" s="1">
        <v>16</v>
      </c>
      <c r="B17">
        <v>5</v>
      </c>
      <c r="C17">
        <f t="shared" si="0"/>
        <v>500</v>
      </c>
      <c r="D17" s="4">
        <f>100*(C17/'Mucosome CFU Count'!E17)</f>
        <v>0.05</v>
      </c>
    </row>
    <row r="18" spans="1:4">
      <c r="A18" s="1">
        <v>17</v>
      </c>
      <c r="B18">
        <v>6</v>
      </c>
      <c r="C18">
        <f t="shared" si="0"/>
        <v>600</v>
      </c>
      <c r="D18" s="4">
        <f>100*(C18/'Mucosome CFU Count'!E18)</f>
        <v>0.25</v>
      </c>
    </row>
    <row r="19" spans="1:4">
      <c r="A19" s="1">
        <v>18</v>
      </c>
      <c r="B19">
        <v>4</v>
      </c>
      <c r="C19">
        <f t="shared" si="0"/>
        <v>400</v>
      </c>
      <c r="D19" s="4">
        <f>100*(C19/'Mucosome CFU Count'!E19)</f>
        <v>1.5873015873015872E-2</v>
      </c>
    </row>
    <row r="20" spans="1:4">
      <c r="A20" s="1">
        <v>19</v>
      </c>
      <c r="B20">
        <v>5</v>
      </c>
      <c r="C20">
        <f t="shared" si="0"/>
        <v>500</v>
      </c>
      <c r="D20" s="4">
        <f>100*(C20/'Mucosome CFU Count'!E20)</f>
        <v>7.4626865671641798E-2</v>
      </c>
    </row>
    <row r="21" spans="1:4">
      <c r="A21" s="1">
        <v>20</v>
      </c>
      <c r="B21">
        <v>9</v>
      </c>
      <c r="C21">
        <f t="shared" si="0"/>
        <v>900</v>
      </c>
      <c r="D21" s="4">
        <f>100*(C21/'Mucosome CFU Count'!E21)</f>
        <v>0.1111111111111111</v>
      </c>
    </row>
    <row r="22" spans="1:4">
      <c r="A22" s="1">
        <v>21</v>
      </c>
      <c r="B22">
        <v>15</v>
      </c>
      <c r="C22">
        <f t="shared" si="0"/>
        <v>1500</v>
      </c>
      <c r="D22" s="4">
        <f>100*(C22/'Mucosome CFU Count'!E22)</f>
        <v>0.12295081967213116</v>
      </c>
    </row>
    <row r="23" spans="1:4">
      <c r="A23" s="1">
        <v>22</v>
      </c>
      <c r="B23">
        <v>15</v>
      </c>
      <c r="C23">
        <f t="shared" si="0"/>
        <v>1500</v>
      </c>
      <c r="D23" s="4">
        <f>100*(C23/'Mucosome CFU Count'!E23)</f>
        <v>1.7772511848341232E-2</v>
      </c>
    </row>
    <row r="24" spans="1:4">
      <c r="A24" s="1">
        <v>23</v>
      </c>
      <c r="B24">
        <v>22</v>
      </c>
      <c r="C24">
        <f t="shared" si="0"/>
        <v>2200</v>
      </c>
      <c r="D24" s="4">
        <f>100*(C24/'Mucosome CFU Count'!E24)</f>
        <v>0.22448979591836735</v>
      </c>
    </row>
    <row r="25" spans="1:4">
      <c r="A25" s="1">
        <v>24</v>
      </c>
      <c r="B25">
        <v>29</v>
      </c>
      <c r="C25">
        <f t="shared" si="0"/>
        <v>2900</v>
      </c>
      <c r="D25" s="4">
        <f>100*(C25/'Mucosome CFU Count'!E25)</f>
        <v>0.18238993710691825</v>
      </c>
    </row>
    <row r="26" spans="1:4">
      <c r="A26" s="1">
        <v>25</v>
      </c>
      <c r="B26">
        <v>34</v>
      </c>
      <c r="C26">
        <f t="shared" si="0"/>
        <v>3400</v>
      </c>
      <c r="D26" s="4">
        <f>100*(C26/'Mucosome CFU Count'!E26)</f>
        <v>0.36559139784946237</v>
      </c>
    </row>
    <row r="27" spans="1:4">
      <c r="A27" s="1">
        <v>26</v>
      </c>
      <c r="B27">
        <v>22</v>
      </c>
      <c r="C27">
        <f t="shared" si="0"/>
        <v>2200</v>
      </c>
      <c r="D27" s="4">
        <f>100*(C27/'Mucosome CFU Count'!E27)</f>
        <v>1</v>
      </c>
    </row>
    <row r="28" spans="1:4">
      <c r="A28" s="1">
        <v>27</v>
      </c>
      <c r="B28">
        <v>23</v>
      </c>
      <c r="C28">
        <f t="shared" si="0"/>
        <v>2300</v>
      </c>
      <c r="D28" s="4">
        <f>100*(C28/'Mucosome CFU Count'!E28)</f>
        <v>1</v>
      </c>
    </row>
    <row r="29" spans="1:4">
      <c r="A29" s="1">
        <v>28</v>
      </c>
      <c r="B29">
        <v>14</v>
      </c>
      <c r="C29">
        <f t="shared" si="0"/>
        <v>1400</v>
      </c>
      <c r="D29" s="4">
        <f>100*(C29/'Mucosome CFU Count'!E29)</f>
        <v>0.36842105263157893</v>
      </c>
    </row>
    <row r="30" spans="1:4">
      <c r="A30" s="1">
        <v>29</v>
      </c>
      <c r="B30">
        <v>14</v>
      </c>
      <c r="C30">
        <f t="shared" si="0"/>
        <v>1400</v>
      </c>
      <c r="D30" s="4">
        <f>100*(C30/'Mucosome CFU Count'!E30)</f>
        <v>0.60869565217391308</v>
      </c>
    </row>
    <row r="31" spans="1:4">
      <c r="A31" s="1">
        <v>30</v>
      </c>
      <c r="B31">
        <v>13</v>
      </c>
      <c r="C31">
        <f t="shared" si="0"/>
        <v>1300</v>
      </c>
      <c r="D31" s="4">
        <f>100*(C31/'Mucosome CFU Count'!E31)</f>
        <v>0.72222222222222221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D325-708D-479E-89FB-5C88F03B6786}">
  <dimension ref="A1:L31"/>
  <sheetViews>
    <sheetView workbookViewId="0">
      <selection activeCell="B2" sqref="B2"/>
    </sheetView>
  </sheetViews>
  <sheetFormatPr defaultRowHeight="14.4"/>
  <cols>
    <col min="2" max="2" width="12" customWidth="1"/>
  </cols>
  <sheetData>
    <row r="1" spans="1:12">
      <c r="A1" s="1" t="s">
        <v>19</v>
      </c>
      <c r="B1" t="s">
        <v>27</v>
      </c>
      <c r="C1" t="s">
        <v>28</v>
      </c>
      <c r="D1" s="3" t="s">
        <v>1</v>
      </c>
      <c r="E1" s="3" t="s">
        <v>2</v>
      </c>
      <c r="F1" t="s">
        <v>3</v>
      </c>
      <c r="K1" t="s">
        <v>28</v>
      </c>
      <c r="L1" t="s">
        <v>25</v>
      </c>
    </row>
    <row r="2" spans="1:12">
      <c r="A2" s="1">
        <v>1</v>
      </c>
      <c r="B2">
        <v>237</v>
      </c>
      <c r="C2" s="2">
        <f>(10000)*B2</f>
        <v>2370000</v>
      </c>
      <c r="D2" s="3" t="s">
        <v>5</v>
      </c>
      <c r="E2" s="3" t="s">
        <v>6</v>
      </c>
      <c r="F2" t="s">
        <v>18</v>
      </c>
      <c r="K2">
        <v>2370000</v>
      </c>
      <c r="L2" s="2">
        <v>2340000</v>
      </c>
    </row>
    <row r="3" spans="1:12">
      <c r="A3" s="1">
        <v>2</v>
      </c>
      <c r="B3">
        <v>276</v>
      </c>
      <c r="C3" s="2">
        <f t="shared" ref="C3:C31" si="0">(10000)*B3</f>
        <v>2760000</v>
      </c>
      <c r="D3" s="3" t="s">
        <v>5</v>
      </c>
      <c r="E3" s="3" t="s">
        <v>6</v>
      </c>
      <c r="F3" t="s">
        <v>18</v>
      </c>
      <c r="K3">
        <v>2760000</v>
      </c>
      <c r="L3" s="2">
        <v>2730000</v>
      </c>
    </row>
    <row r="4" spans="1:12">
      <c r="A4" s="1">
        <v>3</v>
      </c>
      <c r="B4">
        <v>114</v>
      </c>
      <c r="C4" s="2">
        <f t="shared" si="0"/>
        <v>1140000</v>
      </c>
      <c r="D4" s="3" t="s">
        <v>5</v>
      </c>
      <c r="E4" s="3" t="s">
        <v>6</v>
      </c>
      <c r="F4" t="s">
        <v>18</v>
      </c>
      <c r="K4">
        <v>1140000</v>
      </c>
      <c r="L4" s="2">
        <v>1120000</v>
      </c>
    </row>
    <row r="5" spans="1:12">
      <c r="A5" s="1">
        <v>4</v>
      </c>
      <c r="B5">
        <v>30</v>
      </c>
      <c r="C5" s="2">
        <f t="shared" si="0"/>
        <v>300000</v>
      </c>
      <c r="D5" s="3" t="s">
        <v>5</v>
      </c>
      <c r="E5" s="3" t="s">
        <v>6</v>
      </c>
      <c r="F5" t="s">
        <v>18</v>
      </c>
      <c r="K5">
        <v>300000</v>
      </c>
      <c r="L5" s="2">
        <v>290000</v>
      </c>
    </row>
    <row r="6" spans="1:12">
      <c r="A6" s="1">
        <v>5</v>
      </c>
      <c r="B6">
        <v>21</v>
      </c>
      <c r="C6" s="2">
        <f t="shared" si="0"/>
        <v>210000</v>
      </c>
      <c r="D6" s="3" t="s">
        <v>5</v>
      </c>
      <c r="E6" s="3" t="s">
        <v>6</v>
      </c>
      <c r="F6" t="s">
        <v>18</v>
      </c>
      <c r="K6">
        <v>210000</v>
      </c>
      <c r="L6" s="2">
        <v>200000</v>
      </c>
    </row>
    <row r="7" spans="1:12">
      <c r="A7" s="1">
        <v>6</v>
      </c>
      <c r="B7">
        <v>26</v>
      </c>
      <c r="C7" s="2">
        <f t="shared" si="0"/>
        <v>260000</v>
      </c>
      <c r="D7" s="3" t="s">
        <v>8</v>
      </c>
      <c r="E7" s="3" t="s">
        <v>9</v>
      </c>
      <c r="F7" t="s">
        <v>18</v>
      </c>
      <c r="K7">
        <v>260000</v>
      </c>
      <c r="L7" s="2">
        <v>250000</v>
      </c>
    </row>
    <row r="8" spans="1:12">
      <c r="A8" s="1">
        <v>7</v>
      </c>
      <c r="B8">
        <v>11</v>
      </c>
      <c r="C8" s="2">
        <f t="shared" si="0"/>
        <v>110000</v>
      </c>
      <c r="D8" s="3" t="s">
        <v>8</v>
      </c>
      <c r="E8" s="3" t="s">
        <v>9</v>
      </c>
      <c r="F8" t="s">
        <v>18</v>
      </c>
      <c r="K8">
        <v>110000</v>
      </c>
      <c r="L8" s="2">
        <v>100000</v>
      </c>
    </row>
    <row r="9" spans="1:12">
      <c r="A9" s="1">
        <v>8</v>
      </c>
      <c r="B9">
        <v>219</v>
      </c>
      <c r="C9" s="2">
        <f t="shared" si="0"/>
        <v>2190000</v>
      </c>
      <c r="D9" s="3" t="s">
        <v>8</v>
      </c>
      <c r="E9" s="3" t="s">
        <v>9</v>
      </c>
      <c r="F9" t="s">
        <v>18</v>
      </c>
      <c r="K9">
        <v>2190000</v>
      </c>
      <c r="L9" s="2">
        <v>2160000</v>
      </c>
    </row>
    <row r="10" spans="1:12">
      <c r="A10" s="1">
        <v>9</v>
      </c>
      <c r="B10">
        <v>106</v>
      </c>
      <c r="C10" s="2">
        <f t="shared" si="0"/>
        <v>1060000</v>
      </c>
      <c r="D10" s="3" t="s">
        <v>8</v>
      </c>
      <c r="E10" s="3" t="s">
        <v>9</v>
      </c>
      <c r="F10" t="s">
        <v>18</v>
      </c>
      <c r="K10">
        <v>1060000</v>
      </c>
      <c r="L10" s="2">
        <v>1040000</v>
      </c>
    </row>
    <row r="11" spans="1:12">
      <c r="A11" s="1">
        <v>10</v>
      </c>
      <c r="B11">
        <v>74</v>
      </c>
      <c r="C11" s="2">
        <f t="shared" si="0"/>
        <v>740000</v>
      </c>
      <c r="D11" s="3" t="s">
        <v>8</v>
      </c>
      <c r="E11" s="3" t="s">
        <v>9</v>
      </c>
      <c r="F11" t="s">
        <v>18</v>
      </c>
      <c r="K11">
        <v>740000</v>
      </c>
      <c r="L11" s="2">
        <v>730000</v>
      </c>
    </row>
    <row r="12" spans="1:12">
      <c r="A12" s="1">
        <v>11</v>
      </c>
      <c r="B12">
        <v>24</v>
      </c>
      <c r="C12" s="2">
        <f t="shared" si="0"/>
        <v>240000</v>
      </c>
      <c r="D12" s="3" t="s">
        <v>10</v>
      </c>
      <c r="E12" s="3" t="s">
        <v>11</v>
      </c>
      <c r="F12" t="s">
        <v>18</v>
      </c>
      <c r="K12">
        <v>240000</v>
      </c>
      <c r="L12" s="2">
        <v>230000</v>
      </c>
    </row>
    <row r="13" spans="1:12">
      <c r="A13" s="1">
        <v>12</v>
      </c>
      <c r="B13">
        <v>14</v>
      </c>
      <c r="C13" s="2">
        <f t="shared" si="0"/>
        <v>140000</v>
      </c>
      <c r="D13" s="3" t="s">
        <v>10</v>
      </c>
      <c r="E13" s="3" t="s">
        <v>11</v>
      </c>
      <c r="F13" t="s">
        <v>18</v>
      </c>
      <c r="K13">
        <v>140000</v>
      </c>
      <c r="L13" s="2">
        <v>130000</v>
      </c>
    </row>
    <row r="14" spans="1:12">
      <c r="A14" s="1">
        <v>13</v>
      </c>
      <c r="B14">
        <v>32</v>
      </c>
      <c r="C14" s="2">
        <f t="shared" si="0"/>
        <v>320000</v>
      </c>
      <c r="D14" s="3" t="s">
        <v>10</v>
      </c>
      <c r="E14" s="3" t="s">
        <v>11</v>
      </c>
      <c r="F14" t="s">
        <v>18</v>
      </c>
      <c r="K14">
        <v>320000</v>
      </c>
      <c r="L14" s="2">
        <v>310000</v>
      </c>
    </row>
    <row r="15" spans="1:12">
      <c r="A15" s="1">
        <v>14</v>
      </c>
      <c r="B15">
        <v>86</v>
      </c>
      <c r="C15" s="2">
        <f t="shared" si="0"/>
        <v>860000</v>
      </c>
      <c r="D15" s="3" t="s">
        <v>10</v>
      </c>
      <c r="E15" s="3" t="s">
        <v>11</v>
      </c>
      <c r="F15" t="s">
        <v>18</v>
      </c>
      <c r="K15">
        <v>860000</v>
      </c>
      <c r="L15" s="2">
        <v>850000</v>
      </c>
    </row>
    <row r="16" spans="1:12">
      <c r="A16" s="1">
        <v>15</v>
      </c>
      <c r="B16">
        <v>34</v>
      </c>
      <c r="C16" s="2">
        <f t="shared" si="0"/>
        <v>340000</v>
      </c>
      <c r="D16" s="3" t="s">
        <v>10</v>
      </c>
      <c r="E16" s="3" t="s">
        <v>11</v>
      </c>
      <c r="F16" t="s">
        <v>18</v>
      </c>
      <c r="K16">
        <v>340000</v>
      </c>
      <c r="L16" s="2">
        <v>330000</v>
      </c>
    </row>
    <row r="17" spans="1:12">
      <c r="A17" s="1">
        <v>16</v>
      </c>
      <c r="B17">
        <v>87</v>
      </c>
      <c r="C17" s="2">
        <f t="shared" si="0"/>
        <v>870000</v>
      </c>
      <c r="D17" s="3" t="s">
        <v>12</v>
      </c>
      <c r="E17" s="3" t="s">
        <v>13</v>
      </c>
      <c r="F17" t="s">
        <v>18</v>
      </c>
      <c r="K17">
        <v>870000</v>
      </c>
      <c r="L17" s="2">
        <v>860000</v>
      </c>
    </row>
    <row r="18" spans="1:12">
      <c r="A18" s="1">
        <v>17</v>
      </c>
      <c r="B18">
        <v>46</v>
      </c>
      <c r="C18" s="2">
        <f t="shared" si="0"/>
        <v>460000</v>
      </c>
      <c r="D18" s="3" t="s">
        <v>12</v>
      </c>
      <c r="E18" s="3" t="s">
        <v>13</v>
      </c>
      <c r="F18" t="s">
        <v>18</v>
      </c>
      <c r="K18">
        <v>460000</v>
      </c>
      <c r="L18" s="2">
        <v>450000</v>
      </c>
    </row>
    <row r="19" spans="1:12">
      <c r="A19" s="1">
        <v>18</v>
      </c>
      <c r="B19">
        <v>104</v>
      </c>
      <c r="C19" s="2">
        <f t="shared" si="0"/>
        <v>1040000</v>
      </c>
      <c r="D19" s="3" t="s">
        <v>12</v>
      </c>
      <c r="E19" s="3" t="s">
        <v>13</v>
      </c>
      <c r="F19" t="s">
        <v>18</v>
      </c>
      <c r="K19">
        <v>1040000</v>
      </c>
      <c r="L19" s="2">
        <v>1020000</v>
      </c>
    </row>
    <row r="20" spans="1:12">
      <c r="A20" s="1">
        <v>19</v>
      </c>
      <c r="B20">
        <v>83</v>
      </c>
      <c r="C20" s="2">
        <f t="shared" si="0"/>
        <v>830000</v>
      </c>
      <c r="D20" s="3" t="s">
        <v>12</v>
      </c>
      <c r="E20" s="3" t="s">
        <v>13</v>
      </c>
      <c r="F20" t="s">
        <v>18</v>
      </c>
      <c r="K20">
        <v>830000</v>
      </c>
      <c r="L20" s="2">
        <v>820000</v>
      </c>
    </row>
    <row r="21" spans="1:12">
      <c r="A21" s="1">
        <v>20</v>
      </c>
      <c r="B21">
        <v>88</v>
      </c>
      <c r="C21" s="2">
        <f t="shared" si="0"/>
        <v>880000</v>
      </c>
      <c r="D21" s="3" t="s">
        <v>12</v>
      </c>
      <c r="E21" s="3" t="s">
        <v>13</v>
      </c>
      <c r="F21" t="s">
        <v>18</v>
      </c>
      <c r="K21">
        <v>880000</v>
      </c>
      <c r="L21" s="2">
        <v>870000</v>
      </c>
    </row>
    <row r="22" spans="1:12">
      <c r="A22" s="1">
        <v>21</v>
      </c>
      <c r="B22">
        <v>43</v>
      </c>
      <c r="C22" s="2">
        <f t="shared" si="0"/>
        <v>430000</v>
      </c>
      <c r="D22" s="3" t="s">
        <v>14</v>
      </c>
      <c r="E22" s="3" t="s">
        <v>15</v>
      </c>
      <c r="F22" t="s">
        <v>18</v>
      </c>
      <c r="K22">
        <v>430000</v>
      </c>
      <c r="L22" s="2">
        <v>420000</v>
      </c>
    </row>
    <row r="23" spans="1:12">
      <c r="A23" s="1">
        <v>22</v>
      </c>
      <c r="B23">
        <v>174</v>
      </c>
      <c r="C23" s="2">
        <f t="shared" si="0"/>
        <v>1740000</v>
      </c>
      <c r="D23" s="3" t="s">
        <v>14</v>
      </c>
      <c r="E23" s="3" t="s">
        <v>15</v>
      </c>
      <c r="F23" t="s">
        <v>18</v>
      </c>
      <c r="K23">
        <v>1740000</v>
      </c>
      <c r="L23" s="2">
        <v>1720000</v>
      </c>
    </row>
    <row r="24" spans="1:12">
      <c r="A24" s="1">
        <v>23</v>
      </c>
      <c r="B24">
        <v>23</v>
      </c>
      <c r="C24" s="2">
        <f t="shared" si="0"/>
        <v>230000</v>
      </c>
      <c r="D24" s="3" t="s">
        <v>14</v>
      </c>
      <c r="E24" s="3" t="s">
        <v>15</v>
      </c>
      <c r="F24" t="s">
        <v>18</v>
      </c>
      <c r="K24">
        <v>230000</v>
      </c>
      <c r="L24" s="2">
        <v>220000</v>
      </c>
    </row>
    <row r="25" spans="1:12">
      <c r="A25" s="1">
        <v>24</v>
      </c>
      <c r="B25">
        <v>30</v>
      </c>
      <c r="C25" s="2">
        <f t="shared" si="0"/>
        <v>300000</v>
      </c>
      <c r="D25" s="3" t="s">
        <v>14</v>
      </c>
      <c r="E25" s="3" t="s">
        <v>15</v>
      </c>
      <c r="F25" t="s">
        <v>18</v>
      </c>
      <c r="K25">
        <v>300000</v>
      </c>
      <c r="L25" s="2">
        <v>290000</v>
      </c>
    </row>
    <row r="26" spans="1:12">
      <c r="A26" s="1">
        <v>25</v>
      </c>
      <c r="B26">
        <v>12</v>
      </c>
      <c r="C26" s="2">
        <f t="shared" si="0"/>
        <v>120000</v>
      </c>
      <c r="D26" s="3" t="s">
        <v>14</v>
      </c>
      <c r="E26" s="3" t="s">
        <v>15</v>
      </c>
      <c r="F26" t="s">
        <v>18</v>
      </c>
      <c r="K26">
        <v>120000</v>
      </c>
      <c r="L26" s="2">
        <v>110000</v>
      </c>
    </row>
    <row r="27" spans="1:12">
      <c r="A27" s="1">
        <v>26</v>
      </c>
      <c r="B27">
        <v>16</v>
      </c>
      <c r="C27" s="2">
        <f t="shared" si="0"/>
        <v>160000</v>
      </c>
      <c r="D27" s="3" t="s">
        <v>16</v>
      </c>
      <c r="E27" s="3" t="s">
        <v>17</v>
      </c>
      <c r="F27" t="s">
        <v>18</v>
      </c>
      <c r="K27">
        <v>160000</v>
      </c>
      <c r="L27" s="2">
        <v>150000</v>
      </c>
    </row>
    <row r="28" spans="1:12">
      <c r="A28" s="1">
        <v>27</v>
      </c>
      <c r="B28">
        <v>30</v>
      </c>
      <c r="C28" s="2">
        <f t="shared" si="0"/>
        <v>300000</v>
      </c>
      <c r="D28" s="3" t="s">
        <v>16</v>
      </c>
      <c r="E28" s="3" t="s">
        <v>17</v>
      </c>
      <c r="F28" t="s">
        <v>18</v>
      </c>
      <c r="K28">
        <v>300000</v>
      </c>
      <c r="L28" s="2">
        <v>290000</v>
      </c>
    </row>
    <row r="29" spans="1:12">
      <c r="A29" s="1">
        <v>28</v>
      </c>
      <c r="B29">
        <v>22</v>
      </c>
      <c r="C29" s="2">
        <f t="shared" si="0"/>
        <v>220000</v>
      </c>
      <c r="D29" s="3" t="s">
        <v>16</v>
      </c>
      <c r="E29" s="3" t="s">
        <v>17</v>
      </c>
      <c r="F29" t="s">
        <v>18</v>
      </c>
      <c r="K29">
        <v>220000</v>
      </c>
      <c r="L29" s="2">
        <v>210000</v>
      </c>
    </row>
    <row r="30" spans="1:12">
      <c r="A30" s="1">
        <v>29</v>
      </c>
      <c r="B30">
        <v>17</v>
      </c>
      <c r="C30" s="2">
        <f t="shared" si="0"/>
        <v>170000</v>
      </c>
      <c r="D30" s="3" t="s">
        <v>16</v>
      </c>
      <c r="E30" s="3" t="s">
        <v>17</v>
      </c>
      <c r="F30" t="s">
        <v>18</v>
      </c>
      <c r="K30">
        <v>170000</v>
      </c>
      <c r="L30" s="2">
        <v>160000</v>
      </c>
    </row>
    <row r="31" spans="1:12">
      <c r="A31" s="1">
        <v>30</v>
      </c>
      <c r="B31">
        <v>20</v>
      </c>
      <c r="C31" s="2">
        <f t="shared" si="0"/>
        <v>200000</v>
      </c>
      <c r="D31" s="3" t="s">
        <v>16</v>
      </c>
      <c r="E31" s="3" t="s">
        <v>17</v>
      </c>
      <c r="F31" t="s">
        <v>18</v>
      </c>
      <c r="K31">
        <v>200000</v>
      </c>
      <c r="L31" s="2">
        <v>190000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D77C-78D5-4AF2-B9E6-DB1A5525AF39}">
  <dimension ref="A1:D31"/>
  <sheetViews>
    <sheetView workbookViewId="0">
      <selection activeCell="F1" sqref="F1:F1048576"/>
    </sheetView>
  </sheetViews>
  <sheetFormatPr defaultRowHeight="14.4"/>
  <sheetData>
    <row r="1" spans="1:4">
      <c r="A1" s="1" t="s">
        <v>19</v>
      </c>
      <c r="B1" t="s">
        <v>20</v>
      </c>
      <c r="C1" t="s">
        <v>21</v>
      </c>
      <c r="D1" s="4" t="s">
        <v>4</v>
      </c>
    </row>
    <row r="2" spans="1:4">
      <c r="A2" s="1">
        <v>1</v>
      </c>
      <c r="B2">
        <v>23</v>
      </c>
      <c r="C2">
        <f>10*B2</f>
        <v>230</v>
      </c>
      <c r="D2" s="4">
        <f>100*(C2/'Swab CFU Count'!E2)</f>
        <v>9.8290598290598288E-3</v>
      </c>
    </row>
    <row r="3" spans="1:4">
      <c r="A3" s="1">
        <v>2</v>
      </c>
      <c r="B3">
        <v>10</v>
      </c>
      <c r="C3">
        <f t="shared" ref="C3:C31" si="0">10*B3</f>
        <v>100</v>
      </c>
      <c r="D3" s="4">
        <f>100*(C3/'Swab CFU Count'!E3)</f>
        <v>3.663003663003663E-3</v>
      </c>
    </row>
    <row r="4" spans="1:4">
      <c r="A4" s="1">
        <v>3</v>
      </c>
      <c r="B4">
        <v>15</v>
      </c>
      <c r="C4">
        <f t="shared" si="0"/>
        <v>150</v>
      </c>
      <c r="D4" s="4">
        <f>100*(C4/'Swab CFU Count'!E4)</f>
        <v>1.3392857142857144E-2</v>
      </c>
    </row>
    <row r="5" spans="1:4">
      <c r="A5" s="1">
        <v>4</v>
      </c>
      <c r="B5">
        <v>13</v>
      </c>
      <c r="C5">
        <f t="shared" si="0"/>
        <v>130</v>
      </c>
      <c r="D5" s="4">
        <f>100*(C5/'Swab CFU Count'!E5)</f>
        <v>4.4827586206896551E-2</v>
      </c>
    </row>
    <row r="6" spans="1:4">
      <c r="A6" s="1">
        <v>5</v>
      </c>
      <c r="B6">
        <v>13</v>
      </c>
      <c r="C6">
        <f t="shared" si="0"/>
        <v>130</v>
      </c>
      <c r="D6" s="4">
        <f>100*(C6/'Swab CFU Count'!E6)</f>
        <v>6.5000000000000002E-2</v>
      </c>
    </row>
    <row r="7" spans="1:4">
      <c r="A7" s="1">
        <v>6</v>
      </c>
      <c r="B7">
        <v>10</v>
      </c>
      <c r="C7">
        <f t="shared" si="0"/>
        <v>100</v>
      </c>
      <c r="D7" s="4">
        <f>100*(C7/'Swab CFU Count'!E7)</f>
        <v>0.04</v>
      </c>
    </row>
    <row r="8" spans="1:4">
      <c r="A8" s="1">
        <v>7</v>
      </c>
      <c r="B8">
        <v>11</v>
      </c>
      <c r="C8">
        <f t="shared" si="0"/>
        <v>110</v>
      </c>
      <c r="D8" s="4">
        <f>100*(C8/'Swab CFU Count'!E8)</f>
        <v>0.11</v>
      </c>
    </row>
    <row r="9" spans="1:4">
      <c r="A9" s="1">
        <v>8</v>
      </c>
      <c r="B9">
        <v>23</v>
      </c>
      <c r="C9">
        <f t="shared" si="0"/>
        <v>230</v>
      </c>
      <c r="D9" s="4">
        <f>100*(C9/'Swab CFU Count'!E9)</f>
        <v>1.064814814814815E-2</v>
      </c>
    </row>
    <row r="10" spans="1:4">
      <c r="A10" s="1">
        <v>9</v>
      </c>
      <c r="B10">
        <v>12</v>
      </c>
      <c r="C10">
        <f t="shared" si="0"/>
        <v>120</v>
      </c>
      <c r="D10" s="4">
        <f>100*(C10/'Swab CFU Count'!E10)</f>
        <v>1.1538461538461537E-2</v>
      </c>
    </row>
    <row r="11" spans="1:4">
      <c r="A11" s="1">
        <v>10</v>
      </c>
      <c r="B11">
        <v>12</v>
      </c>
      <c r="C11">
        <f t="shared" si="0"/>
        <v>120</v>
      </c>
      <c r="D11" s="4">
        <f>100*(C11/'Swab CFU Count'!E11)</f>
        <v>1.6438356164383564E-2</v>
      </c>
    </row>
    <row r="12" spans="1:4">
      <c r="A12" s="1">
        <v>11</v>
      </c>
      <c r="B12">
        <v>46</v>
      </c>
      <c r="C12">
        <f t="shared" si="0"/>
        <v>460</v>
      </c>
      <c r="D12" s="4">
        <f>100*(C12/'Swab CFU Count'!E12)</f>
        <v>0.2</v>
      </c>
    </row>
    <row r="13" spans="1:4">
      <c r="A13" s="1">
        <v>12</v>
      </c>
      <c r="B13">
        <v>23</v>
      </c>
      <c r="C13">
        <f t="shared" si="0"/>
        <v>230</v>
      </c>
      <c r="D13" s="4">
        <f>100*(C13/'Swab CFU Count'!E13)</f>
        <v>0.17692307692307693</v>
      </c>
    </row>
    <row r="14" spans="1:4">
      <c r="A14" s="1">
        <v>13</v>
      </c>
      <c r="B14">
        <v>20</v>
      </c>
      <c r="C14">
        <f t="shared" si="0"/>
        <v>200</v>
      </c>
      <c r="D14" s="4">
        <f>100*(C14/'Swab CFU Count'!E14)</f>
        <v>6.4516129032258063E-2</v>
      </c>
    </row>
    <row r="15" spans="1:4">
      <c r="A15" s="1">
        <v>14</v>
      </c>
      <c r="B15">
        <v>15</v>
      </c>
      <c r="C15">
        <f t="shared" si="0"/>
        <v>150</v>
      </c>
      <c r="D15" s="4">
        <f>100*(C15/'Swab CFU Count'!E15)</f>
        <v>1.7647058823529412E-2</v>
      </c>
    </row>
    <row r="16" spans="1:4">
      <c r="A16" s="1">
        <v>15</v>
      </c>
      <c r="B16">
        <v>13</v>
      </c>
      <c r="C16">
        <f t="shared" si="0"/>
        <v>130</v>
      </c>
      <c r="D16" s="4">
        <f>100*(C16/'Swab CFU Count'!E16)</f>
        <v>3.9393939393939398E-2</v>
      </c>
    </row>
    <row r="17" spans="1:4">
      <c r="A17" s="1">
        <v>16</v>
      </c>
      <c r="B17">
        <v>10</v>
      </c>
      <c r="C17">
        <f t="shared" si="0"/>
        <v>100</v>
      </c>
      <c r="D17" s="4">
        <f>100*(C17/'Swab CFU Count'!E17)</f>
        <v>1.1627906976744186E-2</v>
      </c>
    </row>
    <row r="18" spans="1:4">
      <c r="A18" s="1">
        <v>17</v>
      </c>
      <c r="B18">
        <v>10</v>
      </c>
      <c r="C18">
        <f t="shared" si="0"/>
        <v>100</v>
      </c>
      <c r="D18" s="4">
        <f>100*(C18/'Swab CFU Count'!E18)</f>
        <v>2.2222222222222223E-2</v>
      </c>
    </row>
    <row r="19" spans="1:4">
      <c r="A19" s="1">
        <v>18</v>
      </c>
      <c r="B19">
        <v>7</v>
      </c>
      <c r="C19">
        <f t="shared" si="0"/>
        <v>70</v>
      </c>
      <c r="D19" s="4">
        <f>100*(C19/'Swab CFU Count'!E19)</f>
        <v>6.8627450980392156E-3</v>
      </c>
    </row>
    <row r="20" spans="1:4">
      <c r="A20" s="1">
        <v>19</v>
      </c>
      <c r="B20">
        <v>6</v>
      </c>
      <c r="C20">
        <f t="shared" si="0"/>
        <v>60</v>
      </c>
      <c r="D20" s="4">
        <f>100*(C20/'Swab CFU Count'!E20)</f>
        <v>7.3170731707317069E-3</v>
      </c>
    </row>
    <row r="21" spans="1:4">
      <c r="A21" s="1">
        <v>20</v>
      </c>
      <c r="B21">
        <v>10</v>
      </c>
      <c r="C21">
        <f t="shared" si="0"/>
        <v>100</v>
      </c>
      <c r="D21" s="4">
        <f>100*(C21/'Swab CFU Count'!E21)</f>
        <v>1.1494252873563218E-2</v>
      </c>
    </row>
    <row r="22" spans="1:4">
      <c r="A22" s="1">
        <v>21</v>
      </c>
      <c r="B22">
        <v>11</v>
      </c>
      <c r="C22">
        <f t="shared" si="0"/>
        <v>110</v>
      </c>
      <c r="D22" s="4">
        <f>100*(C22/'Swab CFU Count'!E22)</f>
        <v>2.6190476190476191E-2</v>
      </c>
    </row>
    <row r="23" spans="1:4">
      <c r="A23" s="1">
        <v>22</v>
      </c>
      <c r="B23">
        <v>12</v>
      </c>
      <c r="C23">
        <f t="shared" si="0"/>
        <v>120</v>
      </c>
      <c r="D23" s="4">
        <f>100*(C23/'Swab CFU Count'!E23)</f>
        <v>6.9767441860465115E-3</v>
      </c>
    </row>
    <row r="24" spans="1:4">
      <c r="A24" s="1">
        <v>23</v>
      </c>
      <c r="B24">
        <v>12</v>
      </c>
      <c r="C24">
        <f t="shared" si="0"/>
        <v>120</v>
      </c>
      <c r="D24" s="4">
        <f>100*(C24/'Swab CFU Count'!E24)</f>
        <v>5.454545454545455E-2</v>
      </c>
    </row>
    <row r="25" spans="1:4">
      <c r="A25" s="1">
        <v>24</v>
      </c>
      <c r="B25">
        <v>15</v>
      </c>
      <c r="C25">
        <f t="shared" si="0"/>
        <v>150</v>
      </c>
      <c r="D25" s="4">
        <f>100*(C25/'Swab CFU Count'!E25)</f>
        <v>5.1724137931034482E-2</v>
      </c>
    </row>
    <row r="26" spans="1:4">
      <c r="A26" s="1">
        <v>25</v>
      </c>
      <c r="B26">
        <v>40</v>
      </c>
      <c r="C26">
        <f t="shared" si="0"/>
        <v>400</v>
      </c>
      <c r="D26" s="4">
        <f>100*(C26/'Swab CFU Count'!E26)</f>
        <v>0.36363636363636365</v>
      </c>
    </row>
    <row r="27" spans="1:4">
      <c r="A27" s="1">
        <v>26</v>
      </c>
      <c r="B27">
        <v>24</v>
      </c>
      <c r="C27">
        <f t="shared" si="0"/>
        <v>240</v>
      </c>
      <c r="D27" s="4">
        <f>100*(C27/'Swab CFU Count'!E27)</f>
        <v>0.16</v>
      </c>
    </row>
    <row r="28" spans="1:4">
      <c r="A28" s="1">
        <v>27</v>
      </c>
      <c r="B28">
        <v>24</v>
      </c>
      <c r="C28">
        <f t="shared" si="0"/>
        <v>240</v>
      </c>
      <c r="D28" s="4">
        <f>100*(C28/'Swab CFU Count'!E28)</f>
        <v>8.2758620689655171E-2</v>
      </c>
    </row>
    <row r="29" spans="1:4">
      <c r="A29" s="1">
        <v>28</v>
      </c>
      <c r="B29">
        <v>15</v>
      </c>
      <c r="C29">
        <f t="shared" si="0"/>
        <v>150</v>
      </c>
      <c r="D29" s="4">
        <f>100*(C29/'Swab CFU Count'!E29)</f>
        <v>7.1428571428571425E-2</v>
      </c>
    </row>
    <row r="30" spans="1:4">
      <c r="A30" s="1">
        <v>29</v>
      </c>
      <c r="B30">
        <v>16</v>
      </c>
      <c r="C30">
        <f t="shared" si="0"/>
        <v>160</v>
      </c>
      <c r="D30" s="4">
        <f>100*(C30/'Swab CFU Count'!E30)</f>
        <v>0.1</v>
      </c>
    </row>
    <row r="31" spans="1:4">
      <c r="A31" s="1">
        <v>30</v>
      </c>
      <c r="B31">
        <v>18</v>
      </c>
      <c r="C31">
        <f t="shared" si="0"/>
        <v>180</v>
      </c>
      <c r="D31" s="4">
        <f>100*(C31/'Swab CFU Count'!E31)</f>
        <v>9.4736842105263147E-2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5EFEB-40BF-403C-AC07-1EA9F2A07A38}">
  <dimension ref="A1:M35"/>
  <sheetViews>
    <sheetView tabSelected="1" workbookViewId="0">
      <selection activeCell="L2" sqref="L2"/>
    </sheetView>
  </sheetViews>
  <sheetFormatPr defaultRowHeight="14.4"/>
  <cols>
    <col min="10" max="10" width="9.26171875" bestFit="1" customWidth="1"/>
    <col min="12" max="13" width="9.26171875" style="4" bestFit="1" customWidth="1"/>
  </cols>
  <sheetData>
    <row r="1" spans="1:13">
      <c r="A1" s="1" t="s">
        <v>19</v>
      </c>
      <c r="B1" s="3" t="s">
        <v>1</v>
      </c>
      <c r="C1" s="3" t="s">
        <v>2</v>
      </c>
      <c r="D1" t="s">
        <v>3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10" t="s">
        <v>36</v>
      </c>
      <c r="M1" s="10" t="s">
        <v>37</v>
      </c>
    </row>
    <row r="2" spans="1:13">
      <c r="A2" s="1">
        <v>1</v>
      </c>
      <c r="B2" s="3" t="s">
        <v>5</v>
      </c>
      <c r="C2" s="3" t="s">
        <v>6</v>
      </c>
      <c r="D2" t="s">
        <v>18</v>
      </c>
      <c r="E2" s="7">
        <v>222</v>
      </c>
      <c r="F2" s="8">
        <v>195</v>
      </c>
      <c r="G2" s="3">
        <v>10</v>
      </c>
      <c r="H2" s="3">
        <v>100</v>
      </c>
      <c r="I2" s="3">
        <v>4</v>
      </c>
      <c r="J2" s="6">
        <f>E2*G2*H2*I2</f>
        <v>888000</v>
      </c>
      <c r="K2" s="3">
        <f>I2*H2*G2*F2</f>
        <v>780000</v>
      </c>
      <c r="L2" s="11">
        <f>100*(K2/J2)</f>
        <v>87.837837837837839</v>
      </c>
      <c r="M2" s="11">
        <f>100-L2</f>
        <v>12.162162162162161</v>
      </c>
    </row>
    <row r="3" spans="1:13">
      <c r="A3" s="1">
        <v>2</v>
      </c>
      <c r="B3" s="3" t="s">
        <v>5</v>
      </c>
      <c r="C3" s="3" t="s">
        <v>6</v>
      </c>
      <c r="D3" t="s">
        <v>18</v>
      </c>
      <c r="E3" s="7">
        <v>225</v>
      </c>
      <c r="F3" s="8">
        <v>195</v>
      </c>
      <c r="G3" s="3">
        <v>10</v>
      </c>
      <c r="H3" s="3">
        <v>100</v>
      </c>
      <c r="I3" s="3">
        <v>4</v>
      </c>
      <c r="J3" s="6">
        <f t="shared" ref="J3:J31" si="0">E3*G3*H3*I3</f>
        <v>900000</v>
      </c>
      <c r="K3" s="3">
        <f t="shared" ref="K3:K31" si="1">I3*H3*G3*F3</f>
        <v>780000</v>
      </c>
      <c r="L3" s="11">
        <f t="shared" ref="L3:L31" si="2">100*(K3/J3)</f>
        <v>86.666666666666671</v>
      </c>
      <c r="M3" s="11">
        <f t="shared" ref="M3:M31" si="3">100-L3</f>
        <v>13.333333333333329</v>
      </c>
    </row>
    <row r="4" spans="1:13">
      <c r="A4" s="1">
        <v>3</v>
      </c>
      <c r="B4" s="3" t="s">
        <v>5</v>
      </c>
      <c r="C4" s="3" t="s">
        <v>6</v>
      </c>
      <c r="D4" t="s">
        <v>18</v>
      </c>
      <c r="E4" s="7">
        <v>197</v>
      </c>
      <c r="F4" s="8">
        <v>175</v>
      </c>
      <c r="G4" s="3">
        <v>10</v>
      </c>
      <c r="H4" s="3">
        <v>100</v>
      </c>
      <c r="I4" s="3">
        <v>4</v>
      </c>
      <c r="J4" s="6">
        <f t="shared" si="0"/>
        <v>788000</v>
      </c>
      <c r="K4" s="3">
        <f t="shared" si="1"/>
        <v>700000</v>
      </c>
      <c r="L4" s="11">
        <f t="shared" si="2"/>
        <v>88.832487309644677</v>
      </c>
      <c r="M4" s="11">
        <f t="shared" si="3"/>
        <v>11.167512690355323</v>
      </c>
    </row>
    <row r="5" spans="1:13">
      <c r="A5" s="1">
        <v>4</v>
      </c>
      <c r="B5" s="3" t="s">
        <v>5</v>
      </c>
      <c r="C5" s="3" t="s">
        <v>6</v>
      </c>
      <c r="D5" t="s">
        <v>18</v>
      </c>
      <c r="E5" s="7">
        <v>232</v>
      </c>
      <c r="F5" s="8">
        <v>223</v>
      </c>
      <c r="G5" s="3">
        <v>10</v>
      </c>
      <c r="H5" s="3">
        <v>100</v>
      </c>
      <c r="I5" s="3">
        <v>4</v>
      </c>
      <c r="J5" s="6">
        <f t="shared" si="0"/>
        <v>928000</v>
      </c>
      <c r="K5" s="3">
        <f t="shared" si="1"/>
        <v>892000</v>
      </c>
      <c r="L5" s="11">
        <f t="shared" si="2"/>
        <v>96.120689655172413</v>
      </c>
      <c r="M5" s="11">
        <f t="shared" si="3"/>
        <v>3.8793103448275872</v>
      </c>
    </row>
    <row r="6" spans="1:13">
      <c r="A6" s="1">
        <v>5</v>
      </c>
      <c r="B6" s="3" t="s">
        <v>5</v>
      </c>
      <c r="C6" s="3" t="s">
        <v>6</v>
      </c>
      <c r="D6" t="s">
        <v>18</v>
      </c>
      <c r="E6" s="7">
        <v>211</v>
      </c>
      <c r="F6" s="8">
        <v>202</v>
      </c>
      <c r="G6" s="3">
        <v>10</v>
      </c>
      <c r="H6" s="3">
        <v>100</v>
      </c>
      <c r="I6" s="3">
        <v>4</v>
      </c>
      <c r="J6" s="6">
        <f t="shared" si="0"/>
        <v>844000</v>
      </c>
      <c r="K6" s="3">
        <f t="shared" si="1"/>
        <v>808000</v>
      </c>
      <c r="L6" s="11">
        <f t="shared" si="2"/>
        <v>95.73459715639811</v>
      </c>
      <c r="M6" s="11">
        <f t="shared" si="3"/>
        <v>4.2654028436018905</v>
      </c>
    </row>
    <row r="7" spans="1:13">
      <c r="A7" s="1">
        <v>6</v>
      </c>
      <c r="B7" s="3" t="s">
        <v>8</v>
      </c>
      <c r="C7" s="3" t="s">
        <v>9</v>
      </c>
      <c r="D7" t="s">
        <v>18</v>
      </c>
      <c r="E7" s="7">
        <v>208</v>
      </c>
      <c r="F7" s="8">
        <v>205</v>
      </c>
      <c r="G7" s="3">
        <v>10</v>
      </c>
      <c r="H7" s="3">
        <v>100</v>
      </c>
      <c r="I7" s="3">
        <v>4</v>
      </c>
      <c r="J7" s="6">
        <f t="shared" si="0"/>
        <v>832000</v>
      </c>
      <c r="K7" s="3">
        <f t="shared" si="1"/>
        <v>820000</v>
      </c>
      <c r="L7" s="11">
        <f t="shared" si="2"/>
        <v>98.557692307692307</v>
      </c>
      <c r="M7" s="11">
        <f t="shared" si="3"/>
        <v>1.4423076923076934</v>
      </c>
    </row>
    <row r="8" spans="1:13">
      <c r="A8" s="1">
        <v>7</v>
      </c>
      <c r="B8" s="3" t="s">
        <v>8</v>
      </c>
      <c r="C8" s="3" t="s">
        <v>9</v>
      </c>
      <c r="D8" t="s">
        <v>18</v>
      </c>
      <c r="E8" s="7">
        <v>209</v>
      </c>
      <c r="F8" s="8">
        <v>198</v>
      </c>
      <c r="G8" s="3">
        <v>10</v>
      </c>
      <c r="H8" s="3">
        <v>100</v>
      </c>
      <c r="I8" s="3">
        <v>4</v>
      </c>
      <c r="J8" s="6">
        <f t="shared" si="0"/>
        <v>836000</v>
      </c>
      <c r="K8" s="3">
        <f t="shared" si="1"/>
        <v>792000</v>
      </c>
      <c r="L8" s="11">
        <f t="shared" si="2"/>
        <v>94.73684210526315</v>
      </c>
      <c r="M8" s="11">
        <f t="shared" si="3"/>
        <v>5.2631578947368496</v>
      </c>
    </row>
    <row r="9" spans="1:13">
      <c r="A9" s="1">
        <v>8</v>
      </c>
      <c r="B9" s="3" t="s">
        <v>8</v>
      </c>
      <c r="C9" s="3" t="s">
        <v>9</v>
      </c>
      <c r="D9" t="s">
        <v>18</v>
      </c>
      <c r="E9" s="7">
        <v>201</v>
      </c>
      <c r="F9" s="8">
        <v>200</v>
      </c>
      <c r="G9" s="3">
        <v>10</v>
      </c>
      <c r="H9" s="3">
        <v>100</v>
      </c>
      <c r="I9" s="3">
        <v>4</v>
      </c>
      <c r="J9" s="6">
        <f t="shared" si="0"/>
        <v>804000</v>
      </c>
      <c r="K9" s="3">
        <f t="shared" si="1"/>
        <v>800000</v>
      </c>
      <c r="L9" s="11">
        <f t="shared" si="2"/>
        <v>99.50248756218906</v>
      </c>
      <c r="M9" s="11">
        <f t="shared" si="3"/>
        <v>0.4975124378109399</v>
      </c>
    </row>
    <row r="10" spans="1:13">
      <c r="A10" s="1">
        <v>9</v>
      </c>
      <c r="B10" s="3" t="s">
        <v>8</v>
      </c>
      <c r="C10" s="3" t="s">
        <v>9</v>
      </c>
      <c r="D10" t="s">
        <v>18</v>
      </c>
      <c r="E10" s="7">
        <v>224</v>
      </c>
      <c r="F10" s="8">
        <v>205</v>
      </c>
      <c r="G10" s="3">
        <v>10</v>
      </c>
      <c r="H10" s="3">
        <v>100</v>
      </c>
      <c r="I10" s="3">
        <v>4</v>
      </c>
      <c r="J10" s="6">
        <f t="shared" si="0"/>
        <v>896000</v>
      </c>
      <c r="K10" s="3">
        <f t="shared" si="1"/>
        <v>820000</v>
      </c>
      <c r="L10" s="11">
        <f t="shared" si="2"/>
        <v>91.517857142857139</v>
      </c>
      <c r="M10" s="11">
        <f t="shared" si="3"/>
        <v>8.4821428571428612</v>
      </c>
    </row>
    <row r="11" spans="1:13">
      <c r="A11" s="1">
        <v>10</v>
      </c>
      <c r="B11" s="3" t="s">
        <v>8</v>
      </c>
      <c r="C11" s="3" t="s">
        <v>9</v>
      </c>
      <c r="D11" t="s">
        <v>18</v>
      </c>
      <c r="E11" s="7">
        <v>211</v>
      </c>
      <c r="F11" s="8">
        <v>209</v>
      </c>
      <c r="G11" s="3">
        <v>10</v>
      </c>
      <c r="H11" s="3">
        <v>100</v>
      </c>
      <c r="I11" s="3">
        <v>4</v>
      </c>
      <c r="J11" s="6">
        <f t="shared" si="0"/>
        <v>844000</v>
      </c>
      <c r="K11" s="3">
        <f t="shared" si="1"/>
        <v>836000</v>
      </c>
      <c r="L11" s="11">
        <f t="shared" si="2"/>
        <v>99.052132701421797</v>
      </c>
      <c r="M11" s="11">
        <f t="shared" si="3"/>
        <v>0.94786729857820262</v>
      </c>
    </row>
    <row r="12" spans="1:13">
      <c r="A12" s="1">
        <v>11</v>
      </c>
      <c r="B12" s="3" t="s">
        <v>10</v>
      </c>
      <c r="C12" s="3" t="s">
        <v>11</v>
      </c>
      <c r="D12" t="s">
        <v>18</v>
      </c>
      <c r="E12" s="7">
        <v>192</v>
      </c>
      <c r="F12" s="8">
        <v>191</v>
      </c>
      <c r="G12" s="3">
        <v>10</v>
      </c>
      <c r="H12" s="3">
        <v>100</v>
      </c>
      <c r="I12" s="3">
        <v>4</v>
      </c>
      <c r="J12" s="6">
        <f t="shared" si="0"/>
        <v>768000</v>
      </c>
      <c r="K12" s="3">
        <f t="shared" si="1"/>
        <v>764000</v>
      </c>
      <c r="L12" s="11">
        <f t="shared" si="2"/>
        <v>99.479166666666657</v>
      </c>
      <c r="M12" s="11">
        <f t="shared" si="3"/>
        <v>0.52083333333334281</v>
      </c>
    </row>
    <row r="13" spans="1:13">
      <c r="A13" s="1">
        <v>12</v>
      </c>
      <c r="B13" s="3" t="s">
        <v>10</v>
      </c>
      <c r="C13" s="3" t="s">
        <v>11</v>
      </c>
      <c r="D13" t="s">
        <v>18</v>
      </c>
      <c r="E13" s="7">
        <v>194</v>
      </c>
      <c r="F13" s="8">
        <v>178</v>
      </c>
      <c r="G13" s="3">
        <v>10</v>
      </c>
      <c r="H13" s="3">
        <v>100</v>
      </c>
      <c r="I13" s="3">
        <v>4</v>
      </c>
      <c r="J13" s="6">
        <f t="shared" si="0"/>
        <v>776000</v>
      </c>
      <c r="K13" s="3">
        <f t="shared" si="1"/>
        <v>712000</v>
      </c>
      <c r="L13" s="11">
        <f t="shared" si="2"/>
        <v>91.75257731958763</v>
      </c>
      <c r="M13" s="11">
        <f t="shared" si="3"/>
        <v>8.2474226804123703</v>
      </c>
    </row>
    <row r="14" spans="1:13">
      <c r="A14" s="1">
        <v>13</v>
      </c>
      <c r="B14" s="3" t="s">
        <v>10</v>
      </c>
      <c r="C14" s="3" t="s">
        <v>11</v>
      </c>
      <c r="D14" t="s">
        <v>18</v>
      </c>
      <c r="E14" s="7">
        <v>189</v>
      </c>
      <c r="F14" s="8">
        <v>181</v>
      </c>
      <c r="G14" s="3">
        <v>10</v>
      </c>
      <c r="H14" s="3">
        <v>100</v>
      </c>
      <c r="I14" s="3">
        <v>4</v>
      </c>
      <c r="J14" s="6">
        <f t="shared" si="0"/>
        <v>756000</v>
      </c>
      <c r="K14" s="3">
        <f t="shared" si="1"/>
        <v>724000</v>
      </c>
      <c r="L14" s="11">
        <f t="shared" si="2"/>
        <v>95.767195767195773</v>
      </c>
      <c r="M14" s="11">
        <f t="shared" si="3"/>
        <v>4.2328042328042272</v>
      </c>
    </row>
    <row r="15" spans="1:13">
      <c r="A15" s="1">
        <v>14</v>
      </c>
      <c r="B15" s="3" t="s">
        <v>10</v>
      </c>
      <c r="C15" s="3" t="s">
        <v>11</v>
      </c>
      <c r="D15" t="s">
        <v>18</v>
      </c>
      <c r="E15" s="7">
        <v>182</v>
      </c>
      <c r="F15" s="8">
        <v>175</v>
      </c>
      <c r="G15" s="3">
        <v>10</v>
      </c>
      <c r="H15" s="3">
        <v>100</v>
      </c>
      <c r="I15" s="3">
        <v>4</v>
      </c>
      <c r="J15" s="6">
        <f t="shared" si="0"/>
        <v>728000</v>
      </c>
      <c r="K15" s="3">
        <f t="shared" si="1"/>
        <v>700000</v>
      </c>
      <c r="L15" s="11">
        <f t="shared" si="2"/>
        <v>96.15384615384616</v>
      </c>
      <c r="M15" s="11">
        <f t="shared" si="3"/>
        <v>3.8461538461538396</v>
      </c>
    </row>
    <row r="16" spans="1:13">
      <c r="A16" s="1">
        <v>15</v>
      </c>
      <c r="B16" s="3" t="s">
        <v>10</v>
      </c>
      <c r="C16" s="3" t="s">
        <v>11</v>
      </c>
      <c r="D16" t="s">
        <v>18</v>
      </c>
      <c r="E16" s="7">
        <v>195</v>
      </c>
      <c r="F16" s="8">
        <v>193</v>
      </c>
      <c r="G16" s="3">
        <v>10</v>
      </c>
      <c r="H16" s="3">
        <v>100</v>
      </c>
      <c r="I16" s="3">
        <v>4</v>
      </c>
      <c r="J16" s="6">
        <f t="shared" si="0"/>
        <v>780000</v>
      </c>
      <c r="K16" s="3">
        <f t="shared" si="1"/>
        <v>772000</v>
      </c>
      <c r="L16" s="11">
        <f t="shared" si="2"/>
        <v>98.974358974358978</v>
      </c>
      <c r="M16" s="11">
        <f t="shared" si="3"/>
        <v>1.025641025641022</v>
      </c>
    </row>
    <row r="17" spans="1:13">
      <c r="A17" s="1">
        <v>16</v>
      </c>
      <c r="B17" s="3" t="s">
        <v>12</v>
      </c>
      <c r="C17" s="3" t="s">
        <v>13</v>
      </c>
      <c r="D17" t="s">
        <v>18</v>
      </c>
      <c r="E17" s="7">
        <v>217</v>
      </c>
      <c r="F17" s="8">
        <v>217</v>
      </c>
      <c r="G17" s="3">
        <v>10</v>
      </c>
      <c r="H17" s="3">
        <v>100</v>
      </c>
      <c r="I17" s="3">
        <v>4</v>
      </c>
      <c r="J17" s="6">
        <f t="shared" si="0"/>
        <v>868000</v>
      </c>
      <c r="K17" s="3">
        <f t="shared" si="1"/>
        <v>868000</v>
      </c>
      <c r="L17" s="11">
        <f t="shared" si="2"/>
        <v>100</v>
      </c>
      <c r="M17" s="11">
        <f t="shared" si="3"/>
        <v>0</v>
      </c>
    </row>
    <row r="18" spans="1:13">
      <c r="A18" s="1">
        <v>17</v>
      </c>
      <c r="B18" s="3" t="s">
        <v>12</v>
      </c>
      <c r="C18" s="3" t="s">
        <v>13</v>
      </c>
      <c r="D18" t="s">
        <v>18</v>
      </c>
      <c r="E18" s="7">
        <v>205</v>
      </c>
      <c r="F18" s="8">
        <v>195</v>
      </c>
      <c r="G18" s="3">
        <v>10</v>
      </c>
      <c r="H18" s="3">
        <v>100</v>
      </c>
      <c r="I18" s="3">
        <v>4</v>
      </c>
      <c r="J18" s="6">
        <f t="shared" si="0"/>
        <v>820000</v>
      </c>
      <c r="K18" s="3">
        <f t="shared" si="1"/>
        <v>780000</v>
      </c>
      <c r="L18" s="11">
        <f t="shared" si="2"/>
        <v>95.121951219512198</v>
      </c>
      <c r="M18" s="11">
        <f t="shared" si="3"/>
        <v>4.8780487804878021</v>
      </c>
    </row>
    <row r="19" spans="1:13">
      <c r="A19" s="1">
        <v>18</v>
      </c>
      <c r="B19" s="3" t="s">
        <v>12</v>
      </c>
      <c r="C19" s="3" t="s">
        <v>13</v>
      </c>
      <c r="D19" t="s">
        <v>18</v>
      </c>
      <c r="E19" s="7">
        <v>220</v>
      </c>
      <c r="F19" s="8">
        <v>217</v>
      </c>
      <c r="G19" s="3">
        <v>10</v>
      </c>
      <c r="H19" s="3">
        <v>100</v>
      </c>
      <c r="I19" s="3">
        <v>4</v>
      </c>
      <c r="J19" s="6">
        <f t="shared" si="0"/>
        <v>880000</v>
      </c>
      <c r="K19" s="3">
        <f t="shared" si="1"/>
        <v>868000</v>
      </c>
      <c r="L19" s="11">
        <f t="shared" si="2"/>
        <v>98.636363636363626</v>
      </c>
      <c r="M19" s="11">
        <f t="shared" si="3"/>
        <v>1.363636363636374</v>
      </c>
    </row>
    <row r="20" spans="1:13">
      <c r="A20" s="1">
        <v>19</v>
      </c>
      <c r="B20" s="3" t="s">
        <v>12</v>
      </c>
      <c r="C20" s="3" t="s">
        <v>13</v>
      </c>
      <c r="D20" t="s">
        <v>18</v>
      </c>
      <c r="E20" s="7">
        <v>213</v>
      </c>
      <c r="F20" s="8">
        <v>212</v>
      </c>
      <c r="G20" s="3">
        <v>10</v>
      </c>
      <c r="H20" s="3">
        <v>100</v>
      </c>
      <c r="I20" s="3">
        <v>4</v>
      </c>
      <c r="J20" s="6">
        <f t="shared" si="0"/>
        <v>852000</v>
      </c>
      <c r="K20" s="3">
        <f t="shared" si="1"/>
        <v>848000</v>
      </c>
      <c r="L20" s="11">
        <f t="shared" si="2"/>
        <v>99.53051643192488</v>
      </c>
      <c r="M20" s="11">
        <f t="shared" si="3"/>
        <v>0.46948356807511971</v>
      </c>
    </row>
    <row r="21" spans="1:13">
      <c r="A21" s="1">
        <v>20</v>
      </c>
      <c r="B21" s="3" t="s">
        <v>12</v>
      </c>
      <c r="C21" s="3" t="s">
        <v>13</v>
      </c>
      <c r="D21" t="s">
        <v>18</v>
      </c>
      <c r="E21" s="7">
        <v>189</v>
      </c>
      <c r="F21" s="8">
        <v>187</v>
      </c>
      <c r="G21" s="3">
        <v>10</v>
      </c>
      <c r="H21" s="3">
        <v>100</v>
      </c>
      <c r="I21" s="3">
        <v>4</v>
      </c>
      <c r="J21" s="6">
        <f t="shared" si="0"/>
        <v>756000</v>
      </c>
      <c r="K21" s="3">
        <f t="shared" si="1"/>
        <v>748000</v>
      </c>
      <c r="L21" s="11">
        <f t="shared" si="2"/>
        <v>98.941798941798936</v>
      </c>
      <c r="M21" s="11">
        <f t="shared" si="3"/>
        <v>1.0582010582010639</v>
      </c>
    </row>
    <row r="22" spans="1:13">
      <c r="A22" s="1">
        <v>21</v>
      </c>
      <c r="B22" s="3" t="s">
        <v>14</v>
      </c>
      <c r="C22" s="3" t="s">
        <v>15</v>
      </c>
      <c r="D22" t="s">
        <v>18</v>
      </c>
      <c r="E22" s="7">
        <v>188</v>
      </c>
      <c r="F22" s="8">
        <v>185</v>
      </c>
      <c r="G22" s="3">
        <v>10</v>
      </c>
      <c r="H22" s="3">
        <v>100</v>
      </c>
      <c r="I22" s="3">
        <v>4</v>
      </c>
      <c r="J22" s="6">
        <f t="shared" si="0"/>
        <v>752000</v>
      </c>
      <c r="K22" s="3">
        <f t="shared" si="1"/>
        <v>740000</v>
      </c>
      <c r="L22" s="11">
        <f t="shared" si="2"/>
        <v>98.40425531914893</v>
      </c>
      <c r="M22" s="11">
        <f t="shared" si="3"/>
        <v>1.5957446808510696</v>
      </c>
    </row>
    <row r="23" spans="1:13">
      <c r="A23" s="1">
        <v>22</v>
      </c>
      <c r="B23" s="3" t="s">
        <v>14</v>
      </c>
      <c r="C23" s="3" t="s">
        <v>15</v>
      </c>
      <c r="D23" t="s">
        <v>18</v>
      </c>
      <c r="E23" s="7">
        <v>206</v>
      </c>
      <c r="F23" s="8">
        <v>204</v>
      </c>
      <c r="G23" s="3">
        <v>10</v>
      </c>
      <c r="H23" s="3">
        <v>100</v>
      </c>
      <c r="I23" s="3">
        <v>4</v>
      </c>
      <c r="J23" s="6">
        <f t="shared" si="0"/>
        <v>824000</v>
      </c>
      <c r="K23" s="3">
        <f t="shared" si="1"/>
        <v>816000</v>
      </c>
      <c r="L23" s="11">
        <f t="shared" si="2"/>
        <v>99.029126213592235</v>
      </c>
      <c r="M23" s="11">
        <f t="shared" si="3"/>
        <v>0.97087378640776478</v>
      </c>
    </row>
    <row r="24" spans="1:13">
      <c r="A24" s="1">
        <v>23</v>
      </c>
      <c r="B24" s="3" t="s">
        <v>14</v>
      </c>
      <c r="C24" s="3" t="s">
        <v>15</v>
      </c>
      <c r="D24" t="s">
        <v>18</v>
      </c>
      <c r="E24" s="7">
        <v>220</v>
      </c>
      <c r="F24" s="8">
        <v>218</v>
      </c>
      <c r="G24" s="3">
        <v>10</v>
      </c>
      <c r="H24" s="3">
        <v>100</v>
      </c>
      <c r="I24" s="3">
        <v>4</v>
      </c>
      <c r="J24" s="6">
        <f t="shared" si="0"/>
        <v>880000</v>
      </c>
      <c r="K24" s="3">
        <f t="shared" si="1"/>
        <v>872000</v>
      </c>
      <c r="L24" s="11">
        <f t="shared" si="2"/>
        <v>99.090909090909093</v>
      </c>
      <c r="M24" s="11">
        <f t="shared" si="3"/>
        <v>0.90909090909090651</v>
      </c>
    </row>
    <row r="25" spans="1:13">
      <c r="A25" s="1">
        <v>24</v>
      </c>
      <c r="B25" s="3" t="s">
        <v>14</v>
      </c>
      <c r="C25" s="3" t="s">
        <v>15</v>
      </c>
      <c r="D25" t="s">
        <v>18</v>
      </c>
      <c r="E25" s="7">
        <v>226</v>
      </c>
      <c r="F25" s="8">
        <v>225</v>
      </c>
      <c r="G25" s="3">
        <v>10</v>
      </c>
      <c r="H25" s="3">
        <v>100</v>
      </c>
      <c r="I25" s="3">
        <v>4</v>
      </c>
      <c r="J25" s="6">
        <f t="shared" si="0"/>
        <v>904000</v>
      </c>
      <c r="K25" s="3">
        <f t="shared" si="1"/>
        <v>900000</v>
      </c>
      <c r="L25" s="11">
        <f t="shared" si="2"/>
        <v>99.557522123893804</v>
      </c>
      <c r="M25" s="11">
        <f t="shared" si="3"/>
        <v>0.44247787610619582</v>
      </c>
    </row>
    <row r="26" spans="1:13">
      <c r="A26" s="1">
        <v>25</v>
      </c>
      <c r="B26" s="3" t="s">
        <v>14</v>
      </c>
      <c r="C26" s="3" t="s">
        <v>15</v>
      </c>
      <c r="D26" t="s">
        <v>18</v>
      </c>
      <c r="E26" s="7">
        <v>205</v>
      </c>
      <c r="F26" s="8">
        <v>193</v>
      </c>
      <c r="G26" s="3">
        <v>10</v>
      </c>
      <c r="H26" s="3">
        <v>100</v>
      </c>
      <c r="I26" s="3">
        <v>4</v>
      </c>
      <c r="J26" s="6">
        <f t="shared" si="0"/>
        <v>820000</v>
      </c>
      <c r="K26" s="3">
        <f t="shared" si="1"/>
        <v>772000</v>
      </c>
      <c r="L26" s="11">
        <f t="shared" si="2"/>
        <v>94.146341463414629</v>
      </c>
      <c r="M26" s="11">
        <f t="shared" si="3"/>
        <v>5.8536585365853711</v>
      </c>
    </row>
    <row r="27" spans="1:13">
      <c r="A27" s="1">
        <v>26</v>
      </c>
      <c r="B27" s="3" t="s">
        <v>16</v>
      </c>
      <c r="C27" s="3" t="s">
        <v>17</v>
      </c>
      <c r="D27" t="s">
        <v>18</v>
      </c>
      <c r="E27" s="7">
        <v>223</v>
      </c>
      <c r="F27" s="8">
        <v>221</v>
      </c>
      <c r="G27" s="3">
        <v>10</v>
      </c>
      <c r="H27" s="3">
        <v>100</v>
      </c>
      <c r="I27" s="3">
        <v>4</v>
      </c>
      <c r="J27" s="6">
        <f t="shared" si="0"/>
        <v>892000</v>
      </c>
      <c r="K27" s="3">
        <f t="shared" si="1"/>
        <v>884000</v>
      </c>
      <c r="L27" s="11">
        <f t="shared" si="2"/>
        <v>99.103139013452918</v>
      </c>
      <c r="M27" s="11">
        <f t="shared" si="3"/>
        <v>0.89686098654708246</v>
      </c>
    </row>
    <row r="28" spans="1:13">
      <c r="A28" s="1">
        <v>27</v>
      </c>
      <c r="B28" s="3" t="s">
        <v>16</v>
      </c>
      <c r="C28" s="3" t="s">
        <v>17</v>
      </c>
      <c r="D28" t="s">
        <v>18</v>
      </c>
      <c r="E28" s="7">
        <v>225</v>
      </c>
      <c r="F28" s="8">
        <v>202</v>
      </c>
      <c r="G28" s="3">
        <v>10</v>
      </c>
      <c r="H28" s="3">
        <v>100</v>
      </c>
      <c r="I28" s="3">
        <v>4</v>
      </c>
      <c r="J28" s="6">
        <f t="shared" si="0"/>
        <v>900000</v>
      </c>
      <c r="K28" s="3">
        <f t="shared" si="1"/>
        <v>808000</v>
      </c>
      <c r="L28" s="11">
        <f t="shared" si="2"/>
        <v>89.777777777777771</v>
      </c>
      <c r="M28" s="11">
        <f t="shared" si="3"/>
        <v>10.222222222222229</v>
      </c>
    </row>
    <row r="29" spans="1:13">
      <c r="A29" s="1">
        <v>28</v>
      </c>
      <c r="B29" s="3" t="s">
        <v>16</v>
      </c>
      <c r="C29" s="3" t="s">
        <v>17</v>
      </c>
      <c r="D29" t="s">
        <v>18</v>
      </c>
      <c r="E29" s="7">
        <v>214</v>
      </c>
      <c r="F29" s="8">
        <v>213</v>
      </c>
      <c r="G29" s="3">
        <v>10</v>
      </c>
      <c r="H29" s="3">
        <v>100</v>
      </c>
      <c r="I29" s="3">
        <v>4</v>
      </c>
      <c r="J29" s="6">
        <f t="shared" si="0"/>
        <v>856000</v>
      </c>
      <c r="K29" s="3">
        <f t="shared" si="1"/>
        <v>852000</v>
      </c>
      <c r="L29" s="11">
        <f t="shared" si="2"/>
        <v>99.532710280373834</v>
      </c>
      <c r="M29" s="11">
        <f t="shared" si="3"/>
        <v>0.46728971962616583</v>
      </c>
    </row>
    <row r="30" spans="1:13">
      <c r="A30" s="1">
        <v>29</v>
      </c>
      <c r="B30" s="3" t="s">
        <v>16</v>
      </c>
      <c r="C30" s="3" t="s">
        <v>17</v>
      </c>
      <c r="D30" t="s">
        <v>18</v>
      </c>
      <c r="E30" s="7">
        <v>225</v>
      </c>
      <c r="F30" s="8">
        <v>223</v>
      </c>
      <c r="G30" s="3">
        <v>10</v>
      </c>
      <c r="H30" s="3">
        <v>100</v>
      </c>
      <c r="I30" s="3">
        <v>4</v>
      </c>
      <c r="J30" s="6">
        <f t="shared" si="0"/>
        <v>900000</v>
      </c>
      <c r="K30" s="3">
        <f t="shared" si="1"/>
        <v>892000</v>
      </c>
      <c r="L30" s="11">
        <f t="shared" si="2"/>
        <v>99.111111111111114</v>
      </c>
      <c r="M30" s="11">
        <f t="shared" si="3"/>
        <v>0.88888888888888573</v>
      </c>
    </row>
    <row r="31" spans="1:13">
      <c r="A31" s="1">
        <v>30</v>
      </c>
      <c r="B31" s="3" t="s">
        <v>16</v>
      </c>
      <c r="C31" s="3" t="s">
        <v>17</v>
      </c>
      <c r="D31" t="s">
        <v>18</v>
      </c>
      <c r="E31" s="7">
        <v>225</v>
      </c>
      <c r="F31" s="8">
        <v>223</v>
      </c>
      <c r="G31" s="3">
        <v>10</v>
      </c>
      <c r="H31" s="3">
        <v>100</v>
      </c>
      <c r="I31" s="3">
        <v>4</v>
      </c>
      <c r="J31" s="6">
        <f t="shared" si="0"/>
        <v>900000</v>
      </c>
      <c r="K31" s="3">
        <f t="shared" si="1"/>
        <v>892000</v>
      </c>
      <c r="L31" s="11">
        <f t="shared" si="2"/>
        <v>99.111111111111114</v>
      </c>
      <c r="M31" s="11">
        <f t="shared" si="3"/>
        <v>0.88888888888888573</v>
      </c>
    </row>
    <row r="32" spans="1:13">
      <c r="H32" s="9"/>
    </row>
    <row r="33" spans="8:8">
      <c r="H33" s="9"/>
    </row>
    <row r="34" spans="8:8">
      <c r="H34" s="9"/>
    </row>
    <row r="35" spans="8:8">
      <c r="H3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A0B2-E1DC-45B7-9F58-F475E7412CAC}">
  <dimension ref="A1:K31"/>
  <sheetViews>
    <sheetView workbookViewId="0">
      <selection activeCell="E11" sqref="E11"/>
    </sheetView>
  </sheetViews>
  <sheetFormatPr defaultRowHeight="14.4"/>
  <cols>
    <col min="1" max="1" width="11.578125" customWidth="1"/>
    <col min="2" max="2" width="13.26171875" customWidth="1"/>
    <col min="3" max="3" width="16" customWidth="1"/>
    <col min="4" max="4" width="13.68359375" style="2" customWidth="1"/>
    <col min="10" max="11" width="9.26171875" bestFit="1" customWidth="1"/>
  </cols>
  <sheetData>
    <row r="1" spans="1:11">
      <c r="A1" s="1" t="s">
        <v>19</v>
      </c>
      <c r="B1" s="1" t="s">
        <v>22</v>
      </c>
      <c r="C1" t="s">
        <v>38</v>
      </c>
      <c r="D1" s="2" t="s">
        <v>39</v>
      </c>
      <c r="E1" s="2" t="s">
        <v>40</v>
      </c>
      <c r="F1" s="3" t="s">
        <v>1</v>
      </c>
      <c r="G1" s="3" t="s">
        <v>2</v>
      </c>
      <c r="H1" t="s">
        <v>3</v>
      </c>
    </row>
    <row r="2" spans="1:11">
      <c r="A2" s="1">
        <v>1</v>
      </c>
      <c r="B2" s="1">
        <v>33</v>
      </c>
      <c r="C2">
        <v>33</v>
      </c>
      <c r="D2" s="2">
        <f>(10000)*B2</f>
        <v>330000</v>
      </c>
      <c r="E2" s="2">
        <f>(10000)*C2</f>
        <v>330000</v>
      </c>
      <c r="F2" s="3" t="s">
        <v>5</v>
      </c>
      <c r="G2" s="3" t="s">
        <v>6</v>
      </c>
      <c r="H2" t="s">
        <v>7</v>
      </c>
      <c r="J2" s="2"/>
      <c r="K2" s="2"/>
    </row>
    <row r="3" spans="1:11">
      <c r="A3" s="1">
        <v>2</v>
      </c>
      <c r="B3" s="1">
        <v>0</v>
      </c>
      <c r="C3">
        <v>10</v>
      </c>
      <c r="D3" s="2">
        <f t="shared" ref="D3:D31" si="0">(10000)*B3</f>
        <v>0</v>
      </c>
      <c r="E3" s="2">
        <f t="shared" ref="E3:E31" si="1">(10000)*C3</f>
        <v>100000</v>
      </c>
      <c r="F3" s="3" t="s">
        <v>5</v>
      </c>
      <c r="G3" s="3" t="s">
        <v>6</v>
      </c>
      <c r="H3" t="s">
        <v>7</v>
      </c>
      <c r="J3" s="2"/>
      <c r="K3" s="2"/>
    </row>
    <row r="4" spans="1:11">
      <c r="A4" s="1">
        <v>3</v>
      </c>
      <c r="B4" s="1">
        <v>4</v>
      </c>
      <c r="C4">
        <v>26</v>
      </c>
      <c r="D4" s="2">
        <f t="shared" si="0"/>
        <v>40000</v>
      </c>
      <c r="E4" s="2">
        <f t="shared" si="1"/>
        <v>260000</v>
      </c>
      <c r="F4" s="3" t="s">
        <v>5</v>
      </c>
      <c r="G4" s="3" t="s">
        <v>6</v>
      </c>
      <c r="H4" t="s">
        <v>7</v>
      </c>
      <c r="J4" s="2"/>
      <c r="K4" s="2"/>
    </row>
    <row r="5" spans="1:11">
      <c r="A5" s="1">
        <v>4</v>
      </c>
      <c r="B5" s="1">
        <v>0</v>
      </c>
      <c r="C5">
        <v>19</v>
      </c>
      <c r="D5" s="2">
        <f t="shared" si="0"/>
        <v>0</v>
      </c>
      <c r="E5" s="2">
        <f t="shared" si="1"/>
        <v>190000</v>
      </c>
      <c r="F5" s="3" t="s">
        <v>5</v>
      </c>
      <c r="G5" s="3" t="s">
        <v>6</v>
      </c>
      <c r="H5" t="s">
        <v>7</v>
      </c>
      <c r="J5" s="2"/>
      <c r="K5" s="2"/>
    </row>
    <row r="6" spans="1:11">
      <c r="A6" s="1">
        <v>5</v>
      </c>
      <c r="B6" s="1">
        <v>3</v>
      </c>
      <c r="C6">
        <v>424</v>
      </c>
      <c r="D6" s="2">
        <f t="shared" si="0"/>
        <v>30000</v>
      </c>
      <c r="E6" s="2">
        <f t="shared" si="1"/>
        <v>4240000</v>
      </c>
      <c r="F6" s="3" t="s">
        <v>5</v>
      </c>
      <c r="G6" s="3" t="s">
        <v>6</v>
      </c>
      <c r="H6" t="s">
        <v>7</v>
      </c>
      <c r="J6" s="2"/>
      <c r="K6" s="2"/>
    </row>
    <row r="7" spans="1:11">
      <c r="A7" s="1">
        <v>6</v>
      </c>
      <c r="B7" s="1">
        <v>0</v>
      </c>
      <c r="C7">
        <v>394</v>
      </c>
      <c r="D7" s="2">
        <f t="shared" si="0"/>
        <v>0</v>
      </c>
      <c r="E7" s="2">
        <f t="shared" si="1"/>
        <v>3940000</v>
      </c>
      <c r="F7" s="3" t="s">
        <v>8</v>
      </c>
      <c r="G7" s="3" t="s">
        <v>9</v>
      </c>
      <c r="H7" t="s">
        <v>7</v>
      </c>
      <c r="J7" s="2"/>
      <c r="K7" s="2"/>
    </row>
    <row r="8" spans="1:11">
      <c r="A8" s="1">
        <v>7</v>
      </c>
      <c r="B8" s="1">
        <v>3</v>
      </c>
      <c r="C8">
        <v>220</v>
      </c>
      <c r="D8" s="2">
        <f t="shared" si="0"/>
        <v>30000</v>
      </c>
      <c r="E8" s="2">
        <f t="shared" si="1"/>
        <v>2200000</v>
      </c>
      <c r="F8" s="3" t="s">
        <v>8</v>
      </c>
      <c r="G8" s="3" t="s">
        <v>9</v>
      </c>
      <c r="H8" t="s">
        <v>7</v>
      </c>
      <c r="J8" s="2"/>
      <c r="K8" s="2"/>
    </row>
    <row r="9" spans="1:11">
      <c r="A9" s="1">
        <v>8</v>
      </c>
      <c r="B9" s="1">
        <v>0</v>
      </c>
      <c r="C9">
        <v>304</v>
      </c>
      <c r="D9" s="2">
        <f t="shared" si="0"/>
        <v>0</v>
      </c>
      <c r="E9" s="2">
        <f t="shared" si="1"/>
        <v>3040000</v>
      </c>
      <c r="F9" s="3" t="s">
        <v>8</v>
      </c>
      <c r="G9" s="3" t="s">
        <v>9</v>
      </c>
      <c r="H9" t="s">
        <v>7</v>
      </c>
      <c r="J9" s="2"/>
      <c r="K9" s="2"/>
    </row>
    <row r="10" spans="1:11">
      <c r="A10" s="1">
        <v>9</v>
      </c>
      <c r="B10" s="1">
        <v>0</v>
      </c>
      <c r="C10">
        <v>288</v>
      </c>
      <c r="D10" s="2">
        <f t="shared" si="0"/>
        <v>0</v>
      </c>
      <c r="E10" s="2">
        <f t="shared" si="1"/>
        <v>2880000</v>
      </c>
      <c r="F10" s="3" t="s">
        <v>8</v>
      </c>
      <c r="G10" s="3" t="s">
        <v>9</v>
      </c>
      <c r="H10" t="s">
        <v>7</v>
      </c>
      <c r="J10" s="2"/>
      <c r="K10" s="2"/>
    </row>
    <row r="11" spans="1:11">
      <c r="A11" s="1">
        <v>10</v>
      </c>
      <c r="B11" s="1">
        <v>10</v>
      </c>
      <c r="C11">
        <v>72</v>
      </c>
      <c r="D11" s="2">
        <f t="shared" si="0"/>
        <v>100000</v>
      </c>
      <c r="E11" s="2">
        <f t="shared" si="1"/>
        <v>720000</v>
      </c>
      <c r="F11" s="3" t="s">
        <v>8</v>
      </c>
      <c r="G11" s="3" t="s">
        <v>9</v>
      </c>
      <c r="H11" t="s">
        <v>7</v>
      </c>
      <c r="J11" s="2"/>
      <c r="K11" s="2"/>
    </row>
    <row r="12" spans="1:11">
      <c r="A12" s="1">
        <v>11</v>
      </c>
      <c r="B12" s="1">
        <v>33</v>
      </c>
      <c r="C12">
        <v>40</v>
      </c>
      <c r="D12" s="2">
        <f t="shared" si="0"/>
        <v>330000</v>
      </c>
      <c r="E12" s="2">
        <f t="shared" si="1"/>
        <v>400000</v>
      </c>
      <c r="F12" s="3" t="s">
        <v>10</v>
      </c>
      <c r="G12" s="3" t="s">
        <v>11</v>
      </c>
      <c r="H12" t="s">
        <v>7</v>
      </c>
      <c r="J12" s="2"/>
      <c r="K12" s="2"/>
    </row>
    <row r="13" spans="1:11">
      <c r="A13" s="1">
        <v>12</v>
      </c>
      <c r="B13" s="1">
        <v>5</v>
      </c>
      <c r="C13">
        <v>20</v>
      </c>
      <c r="D13" s="2">
        <f t="shared" si="0"/>
        <v>50000</v>
      </c>
      <c r="E13" s="2">
        <f t="shared" si="1"/>
        <v>200000</v>
      </c>
      <c r="F13" s="3" t="s">
        <v>10</v>
      </c>
      <c r="G13" s="3" t="s">
        <v>11</v>
      </c>
      <c r="H13" t="s">
        <v>7</v>
      </c>
      <c r="J13" s="2"/>
      <c r="K13" s="2"/>
    </row>
    <row r="14" spans="1:11">
      <c r="A14" s="1">
        <v>13</v>
      </c>
      <c r="B14" s="1">
        <v>35</v>
      </c>
      <c r="C14">
        <v>35</v>
      </c>
      <c r="D14" s="2">
        <f t="shared" si="0"/>
        <v>350000</v>
      </c>
      <c r="E14" s="2">
        <f t="shared" si="1"/>
        <v>350000</v>
      </c>
      <c r="F14" s="3" t="s">
        <v>10</v>
      </c>
      <c r="G14" s="3" t="s">
        <v>11</v>
      </c>
      <c r="H14" t="s">
        <v>7</v>
      </c>
      <c r="J14" s="2"/>
      <c r="K14" s="2"/>
    </row>
    <row r="15" spans="1:11">
      <c r="A15" s="1">
        <v>14</v>
      </c>
      <c r="B15" s="1">
        <v>82</v>
      </c>
      <c r="C15">
        <v>82</v>
      </c>
      <c r="D15" s="2">
        <f t="shared" si="0"/>
        <v>820000</v>
      </c>
      <c r="E15" s="2">
        <f t="shared" si="1"/>
        <v>820000</v>
      </c>
      <c r="F15" s="3" t="s">
        <v>10</v>
      </c>
      <c r="G15" s="3" t="s">
        <v>11</v>
      </c>
      <c r="H15" t="s">
        <v>7</v>
      </c>
      <c r="J15" s="2"/>
      <c r="K15" s="2"/>
    </row>
    <row r="16" spans="1:11">
      <c r="A16" s="1">
        <v>15</v>
      </c>
      <c r="B16" s="1">
        <v>18</v>
      </c>
      <c r="C16">
        <v>35</v>
      </c>
      <c r="D16" s="2">
        <f t="shared" si="0"/>
        <v>180000</v>
      </c>
      <c r="E16" s="2">
        <f t="shared" si="1"/>
        <v>350000</v>
      </c>
      <c r="F16" s="3" t="s">
        <v>10</v>
      </c>
      <c r="G16" s="3" t="s">
        <v>11</v>
      </c>
      <c r="H16" t="s">
        <v>7</v>
      </c>
      <c r="J16" s="2"/>
      <c r="K16" s="2"/>
    </row>
    <row r="17" spans="1:11">
      <c r="A17" s="1">
        <v>16</v>
      </c>
      <c r="B17" s="1">
        <v>100</v>
      </c>
      <c r="C17">
        <v>100</v>
      </c>
      <c r="D17" s="2">
        <f t="shared" si="0"/>
        <v>1000000</v>
      </c>
      <c r="E17" s="2">
        <f t="shared" si="1"/>
        <v>1000000</v>
      </c>
      <c r="F17" s="3" t="s">
        <v>12</v>
      </c>
      <c r="G17" s="3" t="s">
        <v>13</v>
      </c>
      <c r="H17" t="s">
        <v>7</v>
      </c>
      <c r="J17" s="2"/>
      <c r="K17" s="2"/>
    </row>
    <row r="18" spans="1:11">
      <c r="A18" s="1">
        <v>17</v>
      </c>
      <c r="B18" s="1">
        <v>2</v>
      </c>
      <c r="C18">
        <v>24</v>
      </c>
      <c r="D18" s="2">
        <f t="shared" si="0"/>
        <v>20000</v>
      </c>
      <c r="E18" s="2">
        <f t="shared" si="1"/>
        <v>240000</v>
      </c>
      <c r="F18" s="3" t="s">
        <v>12</v>
      </c>
      <c r="G18" s="3" t="s">
        <v>13</v>
      </c>
      <c r="H18" t="s">
        <v>7</v>
      </c>
      <c r="J18" s="2"/>
      <c r="K18" s="2"/>
    </row>
    <row r="19" spans="1:11">
      <c r="A19" s="1">
        <v>18</v>
      </c>
      <c r="B19" s="1">
        <v>252</v>
      </c>
      <c r="C19">
        <v>252</v>
      </c>
      <c r="D19" s="2">
        <f t="shared" si="0"/>
        <v>2520000</v>
      </c>
      <c r="E19" s="2">
        <f t="shared" si="1"/>
        <v>2520000</v>
      </c>
      <c r="F19" s="3" t="s">
        <v>12</v>
      </c>
      <c r="G19" s="3" t="s">
        <v>13</v>
      </c>
      <c r="H19" t="s">
        <v>7</v>
      </c>
      <c r="J19" s="2"/>
      <c r="K19" s="2"/>
    </row>
    <row r="20" spans="1:11">
      <c r="A20" s="1">
        <v>19</v>
      </c>
      <c r="B20" s="1">
        <v>24</v>
      </c>
      <c r="C20">
        <v>67</v>
      </c>
      <c r="D20" s="2">
        <f t="shared" si="0"/>
        <v>240000</v>
      </c>
      <c r="E20" s="2">
        <f t="shared" si="1"/>
        <v>670000</v>
      </c>
      <c r="F20" s="3" t="s">
        <v>12</v>
      </c>
      <c r="G20" s="3" t="s">
        <v>13</v>
      </c>
      <c r="H20" t="s">
        <v>7</v>
      </c>
      <c r="J20" s="2"/>
      <c r="K20" s="2"/>
    </row>
    <row r="21" spans="1:11">
      <c r="A21" s="1">
        <v>20</v>
      </c>
      <c r="B21" s="1">
        <v>55</v>
      </c>
      <c r="C21">
        <v>81</v>
      </c>
      <c r="D21" s="2">
        <f t="shared" si="0"/>
        <v>550000</v>
      </c>
      <c r="E21" s="2">
        <f t="shared" si="1"/>
        <v>810000</v>
      </c>
      <c r="F21" s="3" t="s">
        <v>12</v>
      </c>
      <c r="G21" s="3" t="s">
        <v>13</v>
      </c>
      <c r="H21" t="s">
        <v>7</v>
      </c>
      <c r="J21" s="2"/>
      <c r="K21" s="2"/>
    </row>
    <row r="22" spans="1:11">
      <c r="A22" s="1">
        <v>21</v>
      </c>
      <c r="B22" s="1">
        <v>122</v>
      </c>
      <c r="C22">
        <v>122</v>
      </c>
      <c r="D22" s="2">
        <f t="shared" si="0"/>
        <v>1220000</v>
      </c>
      <c r="E22" s="2">
        <f t="shared" si="1"/>
        <v>1220000</v>
      </c>
      <c r="F22" s="3" t="s">
        <v>14</v>
      </c>
      <c r="G22" s="3" t="s">
        <v>15</v>
      </c>
      <c r="H22" t="s">
        <v>7</v>
      </c>
      <c r="J22" s="2"/>
      <c r="K22" s="2"/>
    </row>
    <row r="23" spans="1:11">
      <c r="A23" s="1">
        <v>22</v>
      </c>
      <c r="B23" s="1">
        <v>844</v>
      </c>
      <c r="C23">
        <v>844</v>
      </c>
      <c r="D23" s="2">
        <f t="shared" si="0"/>
        <v>8440000</v>
      </c>
      <c r="E23" s="2">
        <f t="shared" si="1"/>
        <v>8440000</v>
      </c>
      <c r="F23" s="3" t="s">
        <v>14</v>
      </c>
      <c r="G23" s="3" t="s">
        <v>15</v>
      </c>
      <c r="H23" t="s">
        <v>7</v>
      </c>
      <c r="J23" s="2"/>
      <c r="K23" s="2"/>
    </row>
    <row r="24" spans="1:11">
      <c r="A24" s="1">
        <v>23</v>
      </c>
      <c r="B24" s="1">
        <v>90</v>
      </c>
      <c r="C24">
        <v>98</v>
      </c>
      <c r="D24" s="2">
        <f t="shared" si="0"/>
        <v>900000</v>
      </c>
      <c r="E24" s="2">
        <f t="shared" si="1"/>
        <v>980000</v>
      </c>
      <c r="F24" s="3" t="s">
        <v>14</v>
      </c>
      <c r="G24" s="3" t="s">
        <v>15</v>
      </c>
      <c r="H24" t="s">
        <v>7</v>
      </c>
      <c r="J24" s="2"/>
      <c r="K24" s="2"/>
    </row>
    <row r="25" spans="1:11">
      <c r="A25" s="1">
        <v>24</v>
      </c>
      <c r="B25" s="1">
        <v>159</v>
      </c>
      <c r="C25">
        <v>159</v>
      </c>
      <c r="D25" s="2">
        <f t="shared" si="0"/>
        <v>1590000</v>
      </c>
      <c r="E25" s="2">
        <f t="shared" si="1"/>
        <v>1590000</v>
      </c>
      <c r="F25" s="3" t="s">
        <v>14</v>
      </c>
      <c r="G25" s="3" t="s">
        <v>15</v>
      </c>
      <c r="H25" t="s">
        <v>7</v>
      </c>
      <c r="J25" s="2"/>
      <c r="K25" s="2"/>
    </row>
    <row r="26" spans="1:11">
      <c r="A26" s="1">
        <v>25</v>
      </c>
      <c r="B26" s="1">
        <v>93</v>
      </c>
      <c r="C26">
        <v>93</v>
      </c>
      <c r="D26" s="2">
        <f t="shared" si="0"/>
        <v>930000</v>
      </c>
      <c r="E26" s="2">
        <f t="shared" si="1"/>
        <v>930000</v>
      </c>
      <c r="F26" s="3" t="s">
        <v>14</v>
      </c>
      <c r="G26" s="3" t="s">
        <v>15</v>
      </c>
      <c r="H26" t="s">
        <v>7</v>
      </c>
      <c r="J26" s="2"/>
      <c r="K26" s="2"/>
    </row>
    <row r="27" spans="1:11">
      <c r="A27" s="1">
        <v>26</v>
      </c>
      <c r="B27" s="1">
        <v>0</v>
      </c>
      <c r="C27">
        <v>22</v>
      </c>
      <c r="D27" s="2">
        <f t="shared" si="0"/>
        <v>0</v>
      </c>
      <c r="E27" s="2">
        <f t="shared" si="1"/>
        <v>220000</v>
      </c>
      <c r="F27" s="3" t="s">
        <v>16</v>
      </c>
      <c r="G27" s="3" t="s">
        <v>17</v>
      </c>
      <c r="H27" t="s">
        <v>7</v>
      </c>
      <c r="J27" s="2"/>
      <c r="K27" s="2"/>
    </row>
    <row r="28" spans="1:11">
      <c r="A28" s="1">
        <v>27</v>
      </c>
      <c r="B28" s="1">
        <v>0</v>
      </c>
      <c r="C28">
        <v>23</v>
      </c>
      <c r="D28" s="2">
        <f t="shared" si="0"/>
        <v>0</v>
      </c>
      <c r="E28" s="2">
        <f t="shared" si="1"/>
        <v>230000</v>
      </c>
      <c r="F28" s="3" t="s">
        <v>16</v>
      </c>
      <c r="G28" s="3" t="s">
        <v>17</v>
      </c>
      <c r="H28" t="s">
        <v>7</v>
      </c>
      <c r="J28" s="2"/>
      <c r="K28" s="2"/>
    </row>
    <row r="29" spans="1:11">
      <c r="A29" s="1">
        <v>28</v>
      </c>
      <c r="B29" s="1">
        <v>5</v>
      </c>
      <c r="C29">
        <v>38</v>
      </c>
      <c r="D29" s="2">
        <f t="shared" si="0"/>
        <v>50000</v>
      </c>
      <c r="E29" s="2">
        <f t="shared" si="1"/>
        <v>380000</v>
      </c>
      <c r="F29" s="3" t="s">
        <v>16</v>
      </c>
      <c r="G29" s="3" t="s">
        <v>17</v>
      </c>
      <c r="H29" t="s">
        <v>7</v>
      </c>
      <c r="J29" s="2"/>
      <c r="K29" s="2"/>
    </row>
    <row r="30" spans="1:11">
      <c r="A30" s="1">
        <v>29</v>
      </c>
      <c r="B30" s="1">
        <v>2</v>
      </c>
      <c r="C30">
        <v>23</v>
      </c>
      <c r="D30" s="2">
        <f t="shared" si="0"/>
        <v>20000</v>
      </c>
      <c r="E30" s="2">
        <f t="shared" si="1"/>
        <v>230000</v>
      </c>
      <c r="F30" s="3" t="s">
        <v>16</v>
      </c>
      <c r="G30" s="3" t="s">
        <v>17</v>
      </c>
      <c r="H30" t="s">
        <v>7</v>
      </c>
      <c r="J30" s="2"/>
      <c r="K30" s="2"/>
    </row>
    <row r="31" spans="1:11">
      <c r="A31" s="1">
        <v>30</v>
      </c>
      <c r="B31" s="1">
        <v>0</v>
      </c>
      <c r="C31">
        <v>18</v>
      </c>
      <c r="D31" s="2">
        <f t="shared" si="0"/>
        <v>0</v>
      </c>
      <c r="E31" s="2">
        <f t="shared" si="1"/>
        <v>180000</v>
      </c>
      <c r="F31" s="3" t="s">
        <v>16</v>
      </c>
      <c r="G31" s="3" t="s">
        <v>17</v>
      </c>
      <c r="H31" t="s">
        <v>7</v>
      </c>
      <c r="J31" s="2"/>
      <c r="K3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FC32-4EA4-4FFB-894B-7BBDC7E72E2C}">
  <dimension ref="A1:A6"/>
  <sheetViews>
    <sheetView workbookViewId="0">
      <selection activeCell="A7" sqref="A7"/>
    </sheetView>
  </sheetViews>
  <sheetFormatPr defaultRowHeight="14.4"/>
  <sheetData>
    <row r="1" spans="1:1">
      <c r="A1" t="s">
        <v>41</v>
      </c>
    </row>
    <row r="2" spans="1:1">
      <c r="A2" t="s">
        <v>42</v>
      </c>
    </row>
    <row r="5" spans="1:1">
      <c r="A5" t="s">
        <v>43</v>
      </c>
    </row>
    <row r="6" spans="1:1">
      <c r="A6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8ea659-6b25-4adc-a0ef-e19d01d5921c">
      <Terms xmlns="http://schemas.microsoft.com/office/infopath/2007/PartnerControls"/>
    </lcf76f155ced4ddcb4097134ff3c332f>
    <TaxCatchAll xmlns="0427c641-4748-4ab5-b10c-ed4f8f0373f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26D695C1D6B47850D27D44DD659FF" ma:contentTypeVersion="12" ma:contentTypeDescription="Create a new document." ma:contentTypeScope="" ma:versionID="0d17b1b5899ef85cc454832bd0e151d4">
  <xsd:schema xmlns:xsd="http://www.w3.org/2001/XMLSchema" xmlns:xs="http://www.w3.org/2001/XMLSchema" xmlns:p="http://schemas.microsoft.com/office/2006/metadata/properties" xmlns:ns2="d98ea659-6b25-4adc-a0ef-e19d01d5921c" xmlns:ns3="0427c641-4748-4ab5-b10c-ed4f8f0373fa" targetNamespace="http://schemas.microsoft.com/office/2006/metadata/properties" ma:root="true" ma:fieldsID="ea4ec877a5f39dd94a3b6ab6af9c3dab" ns2:_="" ns3:_="">
    <xsd:import namespace="d98ea659-6b25-4adc-a0ef-e19d01d5921c"/>
    <xsd:import namespace="0427c641-4748-4ab5-b10c-ed4f8f037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ea659-6b25-4adc-a0ef-e19d01d59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b1ab42-7277-4699-bffd-c4f8fd762e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641-4748-4ab5-b10c-ed4f8f0373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b8651-56e0-4e49-86ab-dca07c62d2c7}" ma:internalName="TaxCatchAll" ma:showField="CatchAllData" ma:web="0427c641-4748-4ab5-b10c-ed4f8f0373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3C5BBE-B211-4B64-93CF-F92DD72D4BA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0427c641-4748-4ab5-b10c-ed4f8f0373fa"/>
    <ds:schemaRef ds:uri="d98ea659-6b25-4adc-a0ef-e19d01d5921c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BE4D705-5FAC-4C57-AE9C-2C5D30FA5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8ea659-6b25-4adc-a0ef-e19d01d5921c"/>
    <ds:schemaRef ds:uri="0427c641-4748-4ab5-b10c-ed4f8f0373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BDF5BB-CD4A-4B57-B102-43CB8D453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Swab_Pastuerized_CFU</vt:lpstr>
      <vt:lpstr>Swab CFU Count</vt:lpstr>
      <vt:lpstr>Mucosome_Pastuerized_CFU</vt:lpstr>
      <vt:lpstr>Post_freeze_counts_swabs</vt:lpstr>
      <vt:lpstr>Post_freeze_counts_past_swabs</vt:lpstr>
      <vt:lpstr>cell_counts</vt:lpstr>
      <vt:lpstr>Mucosome CFU Count</vt:lpstr>
      <vt:lpstr>Sample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MK</dc:creator>
  <cp:keywords/>
  <dc:description/>
  <cp:lastModifiedBy>Andrew Miller-Klugman</cp:lastModifiedBy>
  <cp:revision/>
  <dcterms:created xsi:type="dcterms:W3CDTF">2023-02-15T14:51:07Z</dcterms:created>
  <dcterms:modified xsi:type="dcterms:W3CDTF">2024-02-01T20:29:16Z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0x01010009426D695C1D6B47850D27D44DD659FF</vt:lpwstr>
  </property>
  <property fmtid="{D5CDD505-2E9C-101B-9397-08002B2CF9AE}" pid="3" name="MediaServiceImageTags">
    <vt:lpwstr/>
  </property>
</Properties>
</file>