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312BD000-42D4-C74B-9C58-13B8E3C4994F}" xr6:coauthVersionLast="47" xr6:coauthVersionMax="47" xr10:uidLastSave="{00000000-0000-0000-0000-000000000000}"/>
  <bookViews>
    <workbookView xWindow="8580" yWindow="960" windowWidth="20220" windowHeight="15820" activeTab="1" xr2:uid="{00000000-000D-0000-FFFF-FFFF00000000}"/>
  </bookViews>
  <sheets>
    <sheet name="Baseball Attendance" sheetId="1" r:id="rId1"/>
    <sheet name="Exponential smoothing" sheetId="3" r:id="rId2"/>
    <sheet name="Moving Averag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2" l="1"/>
  <c r="O32" i="2"/>
  <c r="L32" i="2"/>
  <c r="I30" i="2"/>
  <c r="AA27" i="3"/>
  <c r="AA31" i="3" s="1"/>
  <c r="AB24" i="3"/>
  <c r="AC24" i="3" s="1"/>
  <c r="AB23" i="3"/>
  <c r="AC23" i="3" s="1"/>
  <c r="AB22" i="3"/>
  <c r="AC22" i="3" s="1"/>
  <c r="AC21" i="3"/>
  <c r="AB21" i="3"/>
  <c r="AB20" i="3"/>
  <c r="AC20" i="3" s="1"/>
  <c r="AB19" i="3"/>
  <c r="AC19" i="3" s="1"/>
  <c r="AB18" i="3"/>
  <c r="AC18" i="3" s="1"/>
  <c r="AC17" i="3"/>
  <c r="AB17" i="3"/>
  <c r="AB16" i="3"/>
  <c r="AC16" i="3" s="1"/>
  <c r="AB15" i="3"/>
  <c r="AC15" i="3" s="1"/>
  <c r="AB14" i="3"/>
  <c r="AC14" i="3" s="1"/>
  <c r="AC13" i="3"/>
  <c r="AB13" i="3"/>
  <c r="AB12" i="3"/>
  <c r="AC12" i="3" s="1"/>
  <c r="AB11" i="3"/>
  <c r="AC11" i="3" s="1"/>
  <c r="AB10" i="3"/>
  <c r="AC10" i="3" s="1"/>
  <c r="AC9" i="3"/>
  <c r="AB9" i="3"/>
  <c r="AB8" i="3"/>
  <c r="AC8" i="3" s="1"/>
  <c r="AB7" i="3"/>
  <c r="AC7" i="3" s="1"/>
  <c r="AB6" i="3"/>
  <c r="AC6" i="3" s="1"/>
  <c r="AC5" i="3"/>
  <c r="AB5" i="3"/>
  <c r="AA6" i="3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5" i="3"/>
  <c r="AA4" i="3"/>
  <c r="X27" i="3"/>
  <c r="X31" i="3" s="1"/>
  <c r="Y24" i="3"/>
  <c r="Z24" i="3" s="1"/>
  <c r="Y23" i="3"/>
  <c r="Z23" i="3" s="1"/>
  <c r="Y22" i="3"/>
  <c r="Z22" i="3" s="1"/>
  <c r="Y21" i="3"/>
  <c r="Z21" i="3" s="1"/>
  <c r="Y20" i="3"/>
  <c r="Z20" i="3" s="1"/>
  <c r="Y19" i="3"/>
  <c r="Z19" i="3" s="1"/>
  <c r="Y18" i="3"/>
  <c r="Z18" i="3" s="1"/>
  <c r="Y17" i="3"/>
  <c r="Z17" i="3" s="1"/>
  <c r="Y16" i="3"/>
  <c r="Z16" i="3" s="1"/>
  <c r="Y15" i="3"/>
  <c r="Z15" i="3" s="1"/>
  <c r="Y14" i="3"/>
  <c r="Z14" i="3" s="1"/>
  <c r="Y13" i="3"/>
  <c r="Z13" i="3" s="1"/>
  <c r="Y12" i="3"/>
  <c r="Z12" i="3" s="1"/>
  <c r="Y11" i="3"/>
  <c r="Z11" i="3" s="1"/>
  <c r="Y10" i="3"/>
  <c r="Z10" i="3" s="1"/>
  <c r="Y9" i="3"/>
  <c r="Z9" i="3" s="1"/>
  <c r="Y8" i="3"/>
  <c r="Z8" i="3" s="1"/>
  <c r="Y7" i="3"/>
  <c r="Z7" i="3" s="1"/>
  <c r="Y6" i="3"/>
  <c r="Z6" i="3" s="1"/>
  <c r="Z5" i="3"/>
  <c r="Y5" i="3"/>
  <c r="X6" i="3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5" i="3"/>
  <c r="X4" i="3"/>
  <c r="U27" i="3"/>
  <c r="U31" i="3" s="1"/>
  <c r="V24" i="3"/>
  <c r="W24" i="3" s="1"/>
  <c r="V23" i="3"/>
  <c r="W23" i="3" s="1"/>
  <c r="V22" i="3"/>
  <c r="W22" i="3" s="1"/>
  <c r="V21" i="3"/>
  <c r="W21" i="3" s="1"/>
  <c r="V20" i="3"/>
  <c r="W20" i="3" s="1"/>
  <c r="V19" i="3"/>
  <c r="W19" i="3" s="1"/>
  <c r="V18" i="3"/>
  <c r="W18" i="3" s="1"/>
  <c r="V17" i="3"/>
  <c r="W17" i="3" s="1"/>
  <c r="V16" i="3"/>
  <c r="W16" i="3" s="1"/>
  <c r="V15" i="3"/>
  <c r="W15" i="3" s="1"/>
  <c r="V14" i="3"/>
  <c r="W14" i="3" s="1"/>
  <c r="V13" i="3"/>
  <c r="W13" i="3" s="1"/>
  <c r="V12" i="3"/>
  <c r="W12" i="3" s="1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W5" i="3"/>
  <c r="V5" i="3"/>
  <c r="U6" i="3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5" i="3"/>
  <c r="U4" i="3"/>
  <c r="R28" i="3"/>
  <c r="O28" i="3"/>
  <c r="C28" i="3"/>
  <c r="F28" i="3"/>
  <c r="I28" i="3"/>
  <c r="L28" i="3"/>
  <c r="R27" i="3"/>
  <c r="R31" i="3" s="1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5" i="3"/>
  <c r="R4" i="3"/>
  <c r="O27" i="3"/>
  <c r="O31" i="3" s="1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O6" i="3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5" i="3"/>
  <c r="O4" i="3"/>
  <c r="L27" i="3"/>
  <c r="L31" i="3" s="1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5" i="3"/>
  <c r="L4" i="3"/>
  <c r="I31" i="3"/>
  <c r="I29" i="3"/>
  <c r="I30" i="3" s="1"/>
  <c r="I27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5" i="3"/>
  <c r="I4" i="3"/>
  <c r="F31" i="3"/>
  <c r="F30" i="3"/>
  <c r="F29" i="3"/>
  <c r="F27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5" i="3"/>
  <c r="F4" i="3"/>
  <c r="C31" i="3"/>
  <c r="C30" i="3"/>
  <c r="C29" i="3"/>
  <c r="C27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5" i="3"/>
  <c r="C4" i="3"/>
  <c r="R35" i="2"/>
  <c r="R34" i="2"/>
  <c r="R33" i="2"/>
  <c r="R31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O31" i="2"/>
  <c r="P23" i="2"/>
  <c r="O23" i="2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O33" i="2" s="1"/>
  <c r="O34" i="2" s="1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L31" i="2"/>
  <c r="L7" i="2"/>
  <c r="M7" i="2" s="1"/>
  <c r="K24" i="2"/>
  <c r="K23" i="2"/>
  <c r="K22" i="2"/>
  <c r="K21" i="2"/>
  <c r="L21" i="2" s="1"/>
  <c r="M21" i="2" s="1"/>
  <c r="K20" i="2"/>
  <c r="L20" i="2" s="1"/>
  <c r="M20" i="2" s="1"/>
  <c r="K19" i="2"/>
  <c r="L19" i="2" s="1"/>
  <c r="M19" i="2" s="1"/>
  <c r="K18" i="2"/>
  <c r="L18" i="2" s="1"/>
  <c r="M18" i="2" s="1"/>
  <c r="K17" i="2"/>
  <c r="K16" i="2"/>
  <c r="K15" i="2"/>
  <c r="K14" i="2"/>
  <c r="K13" i="2"/>
  <c r="L13" i="2" s="1"/>
  <c r="M13" i="2" s="1"/>
  <c r="K12" i="2"/>
  <c r="L12" i="2" s="1"/>
  <c r="M12" i="2" s="1"/>
  <c r="K11" i="2"/>
  <c r="L11" i="2" s="1"/>
  <c r="M11" i="2" s="1"/>
  <c r="K10" i="2"/>
  <c r="L10" i="2" s="1"/>
  <c r="K9" i="2"/>
  <c r="K8" i="2"/>
  <c r="K7" i="2"/>
  <c r="L23" i="2"/>
  <c r="M23" i="2" s="1"/>
  <c r="L22" i="2"/>
  <c r="M22" i="2" s="1"/>
  <c r="L17" i="2"/>
  <c r="M17" i="2" s="1"/>
  <c r="L16" i="2"/>
  <c r="M16" i="2" s="1"/>
  <c r="L15" i="2"/>
  <c r="M15" i="2" s="1"/>
  <c r="L14" i="2"/>
  <c r="M14" i="2" s="1"/>
  <c r="L9" i="2"/>
  <c r="M9" i="2" s="1"/>
  <c r="L8" i="2"/>
  <c r="M8" i="2" s="1"/>
  <c r="D31" i="2"/>
  <c r="I29" i="2"/>
  <c r="J5" i="2"/>
  <c r="J22" i="2"/>
  <c r="J21" i="2"/>
  <c r="J20" i="2"/>
  <c r="J14" i="2"/>
  <c r="J13" i="2"/>
  <c r="J12" i="2"/>
  <c r="J6" i="2"/>
  <c r="I23" i="2"/>
  <c r="J23" i="2" s="1"/>
  <c r="I22" i="2"/>
  <c r="I21" i="2"/>
  <c r="I20" i="2"/>
  <c r="I19" i="2"/>
  <c r="J19" i="2" s="1"/>
  <c r="I18" i="2"/>
  <c r="J18" i="2" s="1"/>
  <c r="I17" i="2"/>
  <c r="J17" i="2" s="1"/>
  <c r="I16" i="2"/>
  <c r="J16" i="2" s="1"/>
  <c r="I15" i="2"/>
  <c r="J15" i="2" s="1"/>
  <c r="I14" i="2"/>
  <c r="I13" i="2"/>
  <c r="I12" i="2"/>
  <c r="I11" i="2"/>
  <c r="J11" i="2" s="1"/>
  <c r="I10" i="2"/>
  <c r="J10" i="2" s="1"/>
  <c r="I9" i="2"/>
  <c r="J9" i="2" s="1"/>
  <c r="I8" i="2"/>
  <c r="J8" i="2" s="1"/>
  <c r="I7" i="2"/>
  <c r="J7" i="2" s="1"/>
  <c r="I6" i="2"/>
  <c r="I5" i="2"/>
  <c r="I31" i="2" s="1"/>
  <c r="I32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D35" i="2"/>
  <c r="D33" i="2"/>
  <c r="D34" i="2" s="1"/>
  <c r="D32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A29" i="3" l="1"/>
  <c r="AA30" i="3" s="1"/>
  <c r="AA28" i="3"/>
  <c r="X28" i="3"/>
  <c r="X29" i="3"/>
  <c r="X30" i="3" s="1"/>
  <c r="U28" i="3"/>
  <c r="U29" i="3"/>
  <c r="U30" i="3" s="1"/>
  <c r="R29" i="3"/>
  <c r="R30" i="3" s="1"/>
  <c r="O29" i="3"/>
  <c r="O30" i="3" s="1"/>
  <c r="L29" i="3"/>
  <c r="L30" i="3" s="1"/>
  <c r="P8" i="2"/>
  <c r="O35" i="2" s="1"/>
  <c r="L33" i="2"/>
  <c r="I33" i="2"/>
  <c r="M10" i="2"/>
  <c r="L35" i="2" s="1"/>
  <c r="L34" i="2"/>
</calcChain>
</file>

<file path=xl/sharedStrings.xml><?xml version="1.0" encoding="utf-8"?>
<sst xmlns="http://schemas.openxmlformats.org/spreadsheetml/2006/main" count="84" uniqueCount="33">
  <si>
    <t>Attendance</t>
  </si>
  <si>
    <t>1 = Giants plus Oakland A's after A's move to Oakland (1968-1978 seasons)</t>
  </si>
  <si>
    <t>0 = San Francisco Giants (1958-1967 seasons)</t>
  </si>
  <si>
    <t>Year</t>
  </si>
  <si>
    <t xml:space="preserve">Baseball Attendance </t>
  </si>
  <si>
    <t>3period moving average</t>
  </si>
  <si>
    <t>Error</t>
  </si>
  <si>
    <t>Relative Error</t>
  </si>
  <si>
    <t>n=</t>
  </si>
  <si>
    <t>MAD</t>
  </si>
  <si>
    <t>MSE</t>
  </si>
  <si>
    <t>RMSE</t>
  </si>
  <si>
    <t>MAPE</t>
  </si>
  <si>
    <t>2period moving average</t>
  </si>
  <si>
    <t>Average</t>
  </si>
  <si>
    <t>4 period moving average</t>
  </si>
  <si>
    <t>5 Period Moving Average</t>
  </si>
  <si>
    <t>Rel Error</t>
  </si>
  <si>
    <t>5 Period Moving average has the lowest error</t>
  </si>
  <si>
    <t>6 Period Moving Average</t>
  </si>
  <si>
    <t>Moving Average</t>
  </si>
  <si>
    <t>0.1 Exponential Smoothing</t>
  </si>
  <si>
    <t>Forecast</t>
  </si>
  <si>
    <t>0.2 alpha</t>
  </si>
  <si>
    <t>0.3 Alpha</t>
  </si>
  <si>
    <t>0.4 Alpha</t>
  </si>
  <si>
    <t>0.5 Alpha</t>
  </si>
  <si>
    <t>0.6 Alpha</t>
  </si>
  <si>
    <t>0.7 Alpha</t>
  </si>
  <si>
    <t>0.8 Alpha</t>
  </si>
  <si>
    <t>0.9 Alpha</t>
  </si>
  <si>
    <t>0.3 Alpha has the smallest error calculations</t>
  </si>
  <si>
    <t>Exponential smoothing has lower errors than moving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</si>
</sst>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NumberFormat="1" applyFont="1" applyAlignment="1">
      <alignment horizontal="left"/>
    </xf>
    <xf numFmtId="0" fontId="2" fillId="0" borderId="0" xfId="0" applyFont="1"/>
    <xf numFmtId="1" fontId="0" fillId="0" borderId="0" xfId="0" applyNumberFormat="1"/>
    <xf numFmtId="10" fontId="0" fillId="0" borderId="0" xfId="0" applyNumberFormat="1"/>
    <xf numFmtId="0" fontId="0" fillId="2" borderId="0" xfId="0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zoomScale="150" zoomScaleNormal="150" zoomScalePageLayoutView="150" workbookViewId="0">
      <selection activeCell="A4" sqref="A4:B25"/>
    </sheetView>
  </sheetViews>
  <sheetFormatPr baseColWidth="10" defaultColWidth="8.83203125" defaultRowHeight="13" x14ac:dyDescent="0.15"/>
  <cols>
    <col min="1" max="1" width="6.33203125" customWidth="1"/>
    <col min="2" max="2" width="10.33203125" bestFit="1" customWidth="1"/>
    <col min="3" max="3" width="6.83203125" customWidth="1"/>
  </cols>
  <sheetData>
    <row r="1" spans="1:3" x14ac:dyDescent="0.15">
      <c r="A1" s="2" t="s">
        <v>4</v>
      </c>
    </row>
    <row r="3" spans="1:3" s="2" customFormat="1" x14ac:dyDescent="0.15">
      <c r="C3" s="3" t="s">
        <v>2</v>
      </c>
    </row>
    <row r="4" spans="1:3" s="2" customFormat="1" x14ac:dyDescent="0.15">
      <c r="A4" s="2" t="s">
        <v>3</v>
      </c>
      <c r="B4" s="3" t="s">
        <v>0</v>
      </c>
      <c r="C4" s="3" t="s">
        <v>1</v>
      </c>
    </row>
    <row r="5" spans="1:3" x14ac:dyDescent="0.15">
      <c r="A5">
        <v>1958</v>
      </c>
      <c r="B5" s="1">
        <v>1273</v>
      </c>
      <c r="C5" s="1">
        <v>0</v>
      </c>
    </row>
    <row r="6" spans="1:3" x14ac:dyDescent="0.15">
      <c r="A6">
        <v>1959</v>
      </c>
      <c r="B6" s="1">
        <v>1422</v>
      </c>
      <c r="C6" s="1">
        <v>0</v>
      </c>
    </row>
    <row r="7" spans="1:3" x14ac:dyDescent="0.15">
      <c r="A7">
        <v>1960</v>
      </c>
      <c r="B7" s="1">
        <v>1795</v>
      </c>
      <c r="C7" s="1">
        <v>0</v>
      </c>
    </row>
    <row r="8" spans="1:3" x14ac:dyDescent="0.15">
      <c r="A8">
        <v>1961</v>
      </c>
      <c r="B8" s="1">
        <v>1391</v>
      </c>
      <c r="C8" s="1">
        <v>0</v>
      </c>
    </row>
    <row r="9" spans="1:3" x14ac:dyDescent="0.15">
      <c r="A9">
        <v>1962</v>
      </c>
      <c r="B9" s="1">
        <v>1593</v>
      </c>
      <c r="C9" s="1">
        <v>0</v>
      </c>
    </row>
    <row r="10" spans="1:3" x14ac:dyDescent="0.15">
      <c r="A10">
        <v>1963</v>
      </c>
      <c r="B10" s="1">
        <v>1571</v>
      </c>
      <c r="C10" s="1">
        <v>0</v>
      </c>
    </row>
    <row r="11" spans="1:3" x14ac:dyDescent="0.15">
      <c r="A11">
        <v>1964</v>
      </c>
      <c r="B11" s="1">
        <v>1504</v>
      </c>
      <c r="C11" s="1">
        <v>0</v>
      </c>
    </row>
    <row r="12" spans="1:3" x14ac:dyDescent="0.15">
      <c r="A12">
        <v>1965</v>
      </c>
      <c r="B12" s="1">
        <v>1546</v>
      </c>
      <c r="C12" s="1">
        <v>0</v>
      </c>
    </row>
    <row r="13" spans="1:3" x14ac:dyDescent="0.15">
      <c r="A13">
        <v>1966</v>
      </c>
      <c r="B13" s="1">
        <v>1657</v>
      </c>
      <c r="C13" s="1">
        <v>0</v>
      </c>
    </row>
    <row r="14" spans="1:3" x14ac:dyDescent="0.15">
      <c r="A14">
        <v>1967</v>
      </c>
      <c r="B14" s="1">
        <v>1242</v>
      </c>
      <c r="C14" s="1">
        <v>0</v>
      </c>
    </row>
    <row r="15" spans="1:3" x14ac:dyDescent="0.15">
      <c r="A15">
        <v>1968</v>
      </c>
      <c r="B15" s="1">
        <v>1674</v>
      </c>
      <c r="C15" s="1">
        <v>1</v>
      </c>
    </row>
    <row r="16" spans="1:3" x14ac:dyDescent="0.15">
      <c r="A16">
        <v>1969</v>
      </c>
      <c r="B16" s="1">
        <v>1652</v>
      </c>
      <c r="C16" s="1">
        <v>1</v>
      </c>
    </row>
    <row r="17" spans="1:3" x14ac:dyDescent="0.15">
      <c r="A17">
        <v>1970</v>
      </c>
      <c r="B17" s="1">
        <v>1519</v>
      </c>
      <c r="C17" s="1">
        <v>1</v>
      </c>
    </row>
    <row r="18" spans="1:3" x14ac:dyDescent="0.15">
      <c r="A18">
        <v>1971</v>
      </c>
      <c r="B18" s="1">
        <v>2021</v>
      </c>
      <c r="C18" s="1">
        <v>1</v>
      </c>
    </row>
    <row r="19" spans="1:3" x14ac:dyDescent="0.15">
      <c r="A19">
        <v>1972</v>
      </c>
      <c r="B19" s="1">
        <v>1569</v>
      </c>
      <c r="C19" s="1">
        <v>1</v>
      </c>
    </row>
    <row r="20" spans="1:3" x14ac:dyDescent="0.15">
      <c r="A20">
        <v>1973</v>
      </c>
      <c r="B20" s="1">
        <v>1835</v>
      </c>
      <c r="C20" s="1">
        <v>1</v>
      </c>
    </row>
    <row r="21" spans="1:3" x14ac:dyDescent="0.15">
      <c r="A21">
        <v>1974</v>
      </c>
      <c r="B21" s="1">
        <v>1366</v>
      </c>
      <c r="C21" s="1">
        <v>1</v>
      </c>
    </row>
    <row r="22" spans="1:3" x14ac:dyDescent="0.15">
      <c r="A22">
        <v>1975</v>
      </c>
      <c r="B22" s="1">
        <v>1601</v>
      </c>
      <c r="C22" s="1">
        <v>1</v>
      </c>
    </row>
    <row r="23" spans="1:3" x14ac:dyDescent="0.15">
      <c r="A23">
        <v>1976</v>
      </c>
      <c r="B23" s="1">
        <v>1408</v>
      </c>
      <c r="C23" s="1">
        <v>1</v>
      </c>
    </row>
    <row r="24" spans="1:3" x14ac:dyDescent="0.15">
      <c r="A24">
        <v>1977</v>
      </c>
      <c r="B24" s="1">
        <v>1196</v>
      </c>
      <c r="C24" s="1">
        <v>1</v>
      </c>
    </row>
    <row r="25" spans="1:3" x14ac:dyDescent="0.15">
      <c r="A25">
        <v>1978</v>
      </c>
      <c r="B25" s="1">
        <v>2267</v>
      </c>
      <c r="C25" s="1">
        <v>1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C560-4E3E-6343-9B70-4808C3F99651}">
  <dimension ref="A1:AC39"/>
  <sheetViews>
    <sheetView tabSelected="1" workbookViewId="0">
      <selection activeCell="B39" sqref="B39"/>
    </sheetView>
  </sheetViews>
  <sheetFormatPr baseColWidth="10" defaultRowHeight="13" x14ac:dyDescent="0.15"/>
  <sheetData>
    <row r="1" spans="1:29" x14ac:dyDescent="0.15">
      <c r="C1">
        <v>0.1</v>
      </c>
      <c r="F1">
        <v>0.2</v>
      </c>
      <c r="I1">
        <v>0.3</v>
      </c>
      <c r="L1">
        <v>0.4</v>
      </c>
      <c r="O1">
        <v>0.5</v>
      </c>
      <c r="R1">
        <v>0.6</v>
      </c>
      <c r="U1">
        <v>0.7</v>
      </c>
      <c r="X1">
        <v>0.8</v>
      </c>
      <c r="AA1">
        <v>0.9</v>
      </c>
    </row>
    <row r="2" spans="1:29" x14ac:dyDescent="0.15">
      <c r="C2" s="4" t="s">
        <v>21</v>
      </c>
      <c r="F2" s="4" t="s">
        <v>23</v>
      </c>
      <c r="I2" s="4" t="s">
        <v>24</v>
      </c>
      <c r="L2" s="4" t="s">
        <v>25</v>
      </c>
      <c r="O2" s="4" t="s">
        <v>26</v>
      </c>
      <c r="R2" s="4" t="s">
        <v>27</v>
      </c>
      <c r="U2" s="4" t="s">
        <v>28</v>
      </c>
      <c r="X2" s="4" t="s">
        <v>29</v>
      </c>
      <c r="AA2" s="4" t="s">
        <v>30</v>
      </c>
    </row>
    <row r="3" spans="1:29" x14ac:dyDescent="0.15">
      <c r="A3" s="2" t="s">
        <v>3</v>
      </c>
      <c r="B3" s="8" t="s">
        <v>0</v>
      </c>
      <c r="C3" s="4" t="s">
        <v>22</v>
      </c>
      <c r="D3" s="4" t="s">
        <v>6</v>
      </c>
      <c r="E3" s="4" t="s">
        <v>7</v>
      </c>
      <c r="F3" s="4" t="s">
        <v>22</v>
      </c>
      <c r="G3" s="4" t="s">
        <v>6</v>
      </c>
      <c r="H3" s="4" t="s">
        <v>7</v>
      </c>
      <c r="I3" s="4" t="s">
        <v>22</v>
      </c>
      <c r="J3" s="4" t="s">
        <v>6</v>
      </c>
      <c r="K3" s="4" t="s">
        <v>7</v>
      </c>
      <c r="L3" s="4" t="s">
        <v>22</v>
      </c>
      <c r="M3" s="4" t="s">
        <v>6</v>
      </c>
      <c r="N3" s="4" t="s">
        <v>7</v>
      </c>
      <c r="O3" s="4" t="s">
        <v>22</v>
      </c>
      <c r="P3" s="4" t="s">
        <v>6</v>
      </c>
      <c r="Q3" s="4" t="s">
        <v>7</v>
      </c>
      <c r="R3" s="4" t="s">
        <v>22</v>
      </c>
      <c r="S3" s="4" t="s">
        <v>6</v>
      </c>
      <c r="T3" s="4" t="s">
        <v>7</v>
      </c>
      <c r="U3" s="4" t="s">
        <v>22</v>
      </c>
      <c r="X3" s="4" t="s">
        <v>22</v>
      </c>
      <c r="AA3" s="4" t="s">
        <v>22</v>
      </c>
    </row>
    <row r="4" spans="1:29" x14ac:dyDescent="0.15">
      <c r="A4" s="4">
        <v>1958</v>
      </c>
      <c r="B4" s="9">
        <v>1273</v>
      </c>
      <c r="C4">
        <f>B4</f>
        <v>1273</v>
      </c>
      <c r="F4">
        <f>B4</f>
        <v>1273</v>
      </c>
      <c r="I4">
        <f>B4</f>
        <v>1273</v>
      </c>
      <c r="L4">
        <f>B4</f>
        <v>1273</v>
      </c>
      <c r="O4">
        <f>B4</f>
        <v>1273</v>
      </c>
      <c r="R4">
        <f>B4</f>
        <v>1273</v>
      </c>
      <c r="U4">
        <f>B4</f>
        <v>1273</v>
      </c>
      <c r="X4">
        <f>B4</f>
        <v>1273</v>
      </c>
      <c r="AA4">
        <f>B4</f>
        <v>1273</v>
      </c>
    </row>
    <row r="5" spans="1:29" x14ac:dyDescent="0.15">
      <c r="A5" s="4">
        <v>1959</v>
      </c>
      <c r="B5" s="9">
        <v>1422</v>
      </c>
      <c r="C5">
        <f>(1-$C$1)*C4+$C$1*B4</f>
        <v>1273</v>
      </c>
      <c r="D5">
        <f>B5-C5</f>
        <v>149</v>
      </c>
      <c r="E5" s="6">
        <f>D5/B5</f>
        <v>0.10478199718706048</v>
      </c>
      <c r="F5">
        <f>(1-$F$1)*F4+$F$1*B4</f>
        <v>1273</v>
      </c>
      <c r="G5">
        <f>B5-F5</f>
        <v>149</v>
      </c>
      <c r="H5" s="6">
        <f>G5/B5</f>
        <v>0.10478199718706048</v>
      </c>
      <c r="I5">
        <f>(1-$I$1)*I4+$I$1*$B4</f>
        <v>1273</v>
      </c>
      <c r="J5" s="5">
        <f>B5-I5</f>
        <v>149</v>
      </c>
      <c r="K5" s="6">
        <f>J5/B5</f>
        <v>0.10478199718706048</v>
      </c>
      <c r="L5">
        <f>(1-$L$1)*L4+$L$1*$B4</f>
        <v>1273</v>
      </c>
      <c r="M5" s="5">
        <f>B5-L5</f>
        <v>149</v>
      </c>
      <c r="N5" s="6">
        <f>M5/B5</f>
        <v>0.10478199718706048</v>
      </c>
      <c r="O5" s="5">
        <f>(1-$O$1)*O4+$O$1*$B4</f>
        <v>1273</v>
      </c>
      <c r="P5" s="5">
        <f>B5-O5</f>
        <v>149</v>
      </c>
      <c r="Q5" s="6">
        <f>P5/B5</f>
        <v>0.10478199718706048</v>
      </c>
      <c r="R5" s="5">
        <f>(1-$R$1)*R4+$R$1*$B4</f>
        <v>1273</v>
      </c>
      <c r="S5" s="5">
        <f>B5-R5</f>
        <v>149</v>
      </c>
      <c r="T5" s="6">
        <f>S5/B5</f>
        <v>0.10478199718706048</v>
      </c>
      <c r="U5" s="5">
        <f>(1-$U$1)*U4+$U$1*$B4</f>
        <v>1273</v>
      </c>
      <c r="V5" s="5">
        <f>B5-U5</f>
        <v>149</v>
      </c>
      <c r="W5" s="6">
        <f>V5/B5</f>
        <v>0.10478199718706048</v>
      </c>
      <c r="X5" s="5">
        <f>(1-$X$1)*X4+$X$1*$B4</f>
        <v>1273</v>
      </c>
      <c r="Y5" s="5">
        <f>B5-X5</f>
        <v>149</v>
      </c>
      <c r="Z5" s="6">
        <f>Y5/B5</f>
        <v>0.10478199718706048</v>
      </c>
      <c r="AA5" s="5">
        <f>(1-$AA$1)*AA4+$AA$1*$B4</f>
        <v>1273</v>
      </c>
      <c r="AB5" s="5">
        <f>B5-AA5</f>
        <v>149</v>
      </c>
      <c r="AC5" s="6">
        <f>AB5/B5</f>
        <v>0.10478199718706048</v>
      </c>
    </row>
    <row r="6" spans="1:29" x14ac:dyDescent="0.15">
      <c r="A6" s="4">
        <v>1960</v>
      </c>
      <c r="B6" s="9">
        <v>1795</v>
      </c>
      <c r="C6" s="5">
        <f t="shared" ref="C6:C25" si="0">(1-$C$1)*C5+$C$1*B5</f>
        <v>1287.9000000000001</v>
      </c>
      <c r="D6" s="5">
        <f t="shared" ref="D6:D24" si="1">B6-C6</f>
        <v>507.09999999999991</v>
      </c>
      <c r="E6" s="6">
        <f t="shared" ref="E6:E24" si="2">D6/B6</f>
        <v>0.28250696378830076</v>
      </c>
      <c r="F6" s="5">
        <f t="shared" ref="F6:F24" si="3">(1-$F$1)*F5+$F$1*B5</f>
        <v>1302.8000000000002</v>
      </c>
      <c r="G6" s="5">
        <f t="shared" ref="G6:G24" si="4">B6-F6</f>
        <v>492.19999999999982</v>
      </c>
      <c r="H6" s="6">
        <f t="shared" ref="H6:H24" si="5">G6/B6</f>
        <v>0.27420612813370465</v>
      </c>
      <c r="I6" s="5">
        <f t="shared" ref="I6:I24" si="6">(1-$I$1)*I5+$I$1*$B5</f>
        <v>1317.6999999999998</v>
      </c>
      <c r="J6" s="5">
        <f t="shared" ref="J6:J24" si="7">B6-I6</f>
        <v>477.30000000000018</v>
      </c>
      <c r="K6" s="6">
        <f t="shared" ref="K6:K24" si="8">J6/B6</f>
        <v>0.26590529247910871</v>
      </c>
      <c r="L6" s="5">
        <f t="shared" ref="L6:L24" si="9">(1-$L$1)*L5+$L$1*$B5</f>
        <v>1332.6</v>
      </c>
      <c r="M6" s="5">
        <f t="shared" ref="M6:M24" si="10">B6-L6</f>
        <v>462.40000000000009</v>
      </c>
      <c r="N6" s="6">
        <f t="shared" ref="N6:N24" si="11">M6/B6</f>
        <v>0.25760445682451261</v>
      </c>
      <c r="O6" s="5">
        <f t="shared" ref="O6:O24" si="12">(1-$O$1)*O5+$O$1*$B5</f>
        <v>1347.5</v>
      </c>
      <c r="P6" s="5">
        <f t="shared" ref="P6:P24" si="13">B6-O6</f>
        <v>447.5</v>
      </c>
      <c r="Q6" s="6">
        <f t="shared" ref="Q6:Q24" si="14">P6/B6</f>
        <v>0.24930362116991645</v>
      </c>
      <c r="R6" s="5">
        <f t="shared" ref="R6:R24" si="15">(1-$R$1)*R5+$R$1*$B5</f>
        <v>1362.4</v>
      </c>
      <c r="S6" s="5">
        <f t="shared" ref="S6:S24" si="16">B6-R6</f>
        <v>432.59999999999991</v>
      </c>
      <c r="T6" s="6">
        <f t="shared" ref="T6:T24" si="17">S6/B6</f>
        <v>0.24100278551532028</v>
      </c>
      <c r="U6" s="5">
        <f t="shared" ref="U6:U24" si="18">(1-$U$1)*U5+$U$1*$B5</f>
        <v>1377.3</v>
      </c>
      <c r="V6" s="5">
        <f t="shared" ref="V6:V24" si="19">B6-U6</f>
        <v>417.70000000000005</v>
      </c>
      <c r="W6" s="6">
        <f t="shared" ref="W6:W24" si="20">V6/B6</f>
        <v>0.23270194986072426</v>
      </c>
      <c r="X6" s="5">
        <f t="shared" ref="X6:X24" si="21">(1-$X$1)*X5+$X$1*$B5</f>
        <v>1392.2</v>
      </c>
      <c r="Y6" s="5">
        <f t="shared" ref="Y6:Y24" si="22">B6-X6</f>
        <v>402.79999999999995</v>
      </c>
      <c r="Z6" s="6">
        <f t="shared" ref="Z6:Z24" si="23">Y6/B6</f>
        <v>0.2244011142061281</v>
      </c>
      <c r="AA6" s="5">
        <f t="shared" ref="AA6:AA24" si="24">(1-$AA$1)*AA5+$AA$1*$B5</f>
        <v>1407.1</v>
      </c>
      <c r="AB6" s="5">
        <f t="shared" ref="AB6:AB24" si="25">B6-AA6</f>
        <v>387.90000000000009</v>
      </c>
      <c r="AC6" s="6">
        <f t="shared" ref="AC6:AC24" si="26">AB6/B6</f>
        <v>0.21610027855153208</v>
      </c>
    </row>
    <row r="7" spans="1:29" x14ac:dyDescent="0.15">
      <c r="A7" s="4">
        <v>1961</v>
      </c>
      <c r="B7" s="9">
        <v>1391</v>
      </c>
      <c r="C7" s="5">
        <f t="shared" si="0"/>
        <v>1338.6100000000001</v>
      </c>
      <c r="D7" s="5">
        <f t="shared" si="1"/>
        <v>52.389999999999873</v>
      </c>
      <c r="E7" s="6">
        <f t="shared" si="2"/>
        <v>3.7663551401869069E-2</v>
      </c>
      <c r="F7" s="5">
        <f t="shared" si="3"/>
        <v>1401.2400000000002</v>
      </c>
      <c r="G7" s="5">
        <f t="shared" si="4"/>
        <v>-10.240000000000236</v>
      </c>
      <c r="H7" s="6">
        <f t="shared" si="5"/>
        <v>-7.361610352264728E-3</v>
      </c>
      <c r="I7" s="5">
        <f t="shared" si="6"/>
        <v>1460.8899999999999</v>
      </c>
      <c r="J7" s="5">
        <f t="shared" si="7"/>
        <v>-69.889999999999873</v>
      </c>
      <c r="K7" s="6">
        <f t="shared" si="8"/>
        <v>-5.024442846872744E-2</v>
      </c>
      <c r="L7" s="5">
        <f t="shared" si="9"/>
        <v>1517.56</v>
      </c>
      <c r="M7" s="5">
        <f t="shared" si="10"/>
        <v>-126.55999999999995</v>
      </c>
      <c r="N7" s="6">
        <f t="shared" si="11"/>
        <v>-9.0984902947519736E-2</v>
      </c>
      <c r="O7" s="5">
        <f t="shared" si="12"/>
        <v>1571.25</v>
      </c>
      <c r="P7" s="5">
        <f t="shared" si="13"/>
        <v>-180.25</v>
      </c>
      <c r="Q7" s="6">
        <f t="shared" si="14"/>
        <v>-0.12958303378864128</v>
      </c>
      <c r="R7" s="5">
        <f t="shared" si="15"/>
        <v>1621.96</v>
      </c>
      <c r="S7" s="5">
        <f t="shared" si="16"/>
        <v>-230.96000000000004</v>
      </c>
      <c r="T7" s="6">
        <f t="shared" si="17"/>
        <v>-0.16603882099209205</v>
      </c>
      <c r="U7" s="5">
        <f t="shared" si="18"/>
        <v>1669.69</v>
      </c>
      <c r="V7" s="5">
        <f t="shared" si="19"/>
        <v>-278.69000000000005</v>
      </c>
      <c r="W7" s="6">
        <f t="shared" si="20"/>
        <v>-0.20035226455787208</v>
      </c>
      <c r="X7" s="5">
        <f t="shared" si="21"/>
        <v>1714.44</v>
      </c>
      <c r="Y7" s="5">
        <f t="shared" si="22"/>
        <v>-323.44000000000005</v>
      </c>
      <c r="Z7" s="6">
        <f t="shared" si="23"/>
        <v>-0.23252336448598135</v>
      </c>
      <c r="AA7" s="5">
        <f t="shared" si="24"/>
        <v>1756.21</v>
      </c>
      <c r="AB7" s="5">
        <f t="shared" si="25"/>
        <v>-365.21000000000004</v>
      </c>
      <c r="AC7" s="6">
        <f t="shared" si="26"/>
        <v>-0.26255212077641987</v>
      </c>
    </row>
    <row r="8" spans="1:29" x14ac:dyDescent="0.15">
      <c r="A8" s="4">
        <v>1962</v>
      </c>
      <c r="B8" s="9">
        <v>1593</v>
      </c>
      <c r="C8" s="5">
        <f t="shared" si="0"/>
        <v>1343.8490000000002</v>
      </c>
      <c r="D8" s="5">
        <f t="shared" si="1"/>
        <v>249.15099999999984</v>
      </c>
      <c r="E8" s="6">
        <f t="shared" si="2"/>
        <v>0.15640364092906456</v>
      </c>
      <c r="F8" s="5">
        <f t="shared" si="3"/>
        <v>1399.1920000000002</v>
      </c>
      <c r="G8" s="5">
        <f t="shared" si="4"/>
        <v>193.80799999999977</v>
      </c>
      <c r="H8" s="6">
        <f t="shared" si="5"/>
        <v>0.12166227244193331</v>
      </c>
      <c r="I8" s="5">
        <f t="shared" si="6"/>
        <v>1439.9229999999998</v>
      </c>
      <c r="J8" s="5">
        <f t="shared" si="7"/>
        <v>153.07700000000023</v>
      </c>
      <c r="K8" s="6">
        <f t="shared" si="8"/>
        <v>9.6093534212178422E-2</v>
      </c>
      <c r="L8" s="5">
        <f t="shared" si="9"/>
        <v>1466.9359999999999</v>
      </c>
      <c r="M8" s="5">
        <f t="shared" si="10"/>
        <v>126.06400000000008</v>
      </c>
      <c r="N8" s="6">
        <f t="shared" si="11"/>
        <v>7.9136220966729495E-2</v>
      </c>
      <c r="O8" s="5">
        <f t="shared" si="12"/>
        <v>1481.125</v>
      </c>
      <c r="P8" s="5">
        <f t="shared" si="13"/>
        <v>111.875</v>
      </c>
      <c r="Q8" s="6">
        <f t="shared" si="14"/>
        <v>7.022912743251726E-2</v>
      </c>
      <c r="R8" s="5">
        <f t="shared" si="15"/>
        <v>1483.384</v>
      </c>
      <c r="S8" s="5">
        <f t="shared" si="16"/>
        <v>109.61599999999999</v>
      </c>
      <c r="T8" s="6">
        <f t="shared" si="17"/>
        <v>6.8811048336472058E-2</v>
      </c>
      <c r="U8" s="5">
        <f t="shared" si="18"/>
        <v>1474.607</v>
      </c>
      <c r="V8" s="5">
        <f t="shared" si="19"/>
        <v>118.39300000000003</v>
      </c>
      <c r="W8" s="6">
        <f t="shared" si="20"/>
        <v>7.4320778405524188E-2</v>
      </c>
      <c r="X8" s="5">
        <f t="shared" si="21"/>
        <v>1455.6879999999999</v>
      </c>
      <c r="Y8" s="5">
        <f t="shared" si="22"/>
        <v>137.31200000000013</v>
      </c>
      <c r="Z8" s="6">
        <f t="shared" si="23"/>
        <v>8.6197112366603976E-2</v>
      </c>
      <c r="AA8" s="5">
        <f t="shared" si="24"/>
        <v>1427.521</v>
      </c>
      <c r="AB8" s="5">
        <f t="shared" si="25"/>
        <v>165.47900000000004</v>
      </c>
      <c r="AC8" s="6">
        <f t="shared" si="26"/>
        <v>0.10387884494664158</v>
      </c>
    </row>
    <row r="9" spans="1:29" x14ac:dyDescent="0.15">
      <c r="A9" s="4">
        <v>1963</v>
      </c>
      <c r="B9" s="9">
        <v>1571</v>
      </c>
      <c r="C9" s="5">
        <f t="shared" si="0"/>
        <v>1368.7641000000001</v>
      </c>
      <c r="D9" s="5">
        <f t="shared" si="1"/>
        <v>202.2358999999999</v>
      </c>
      <c r="E9" s="6">
        <f t="shared" si="2"/>
        <v>0.12873068109484398</v>
      </c>
      <c r="F9" s="5">
        <f t="shared" si="3"/>
        <v>1437.9536000000003</v>
      </c>
      <c r="G9" s="5">
        <f t="shared" si="4"/>
        <v>133.04639999999972</v>
      </c>
      <c r="H9" s="6">
        <f t="shared" si="5"/>
        <v>8.468898790579231E-2</v>
      </c>
      <c r="I9" s="5">
        <f t="shared" si="6"/>
        <v>1485.8460999999998</v>
      </c>
      <c r="J9" s="5">
        <f t="shared" si="7"/>
        <v>85.153900000000249</v>
      </c>
      <c r="K9" s="6">
        <f t="shared" si="8"/>
        <v>5.42036282622535E-2</v>
      </c>
      <c r="L9" s="5">
        <f t="shared" si="9"/>
        <v>1517.3616</v>
      </c>
      <c r="M9" s="5">
        <f t="shared" si="10"/>
        <v>53.638400000000047</v>
      </c>
      <c r="N9" s="6">
        <f t="shared" si="11"/>
        <v>3.4142838956078961E-2</v>
      </c>
      <c r="O9" s="5">
        <f t="shared" si="12"/>
        <v>1537.0625</v>
      </c>
      <c r="P9" s="5">
        <f t="shared" si="13"/>
        <v>33.9375</v>
      </c>
      <c r="Q9" s="6">
        <f t="shared" si="14"/>
        <v>2.1602482495225971E-2</v>
      </c>
      <c r="R9" s="5">
        <f t="shared" si="15"/>
        <v>1549.1536000000001</v>
      </c>
      <c r="S9" s="5">
        <f t="shared" si="16"/>
        <v>21.846399999999903</v>
      </c>
      <c r="T9" s="6">
        <f t="shared" si="17"/>
        <v>1.3906047103755509E-2</v>
      </c>
      <c r="U9" s="5">
        <f t="shared" si="18"/>
        <v>1557.4820999999999</v>
      </c>
      <c r="V9" s="5">
        <f t="shared" si="19"/>
        <v>13.517900000000054</v>
      </c>
      <c r="W9" s="6">
        <f t="shared" si="20"/>
        <v>8.6046467218332621E-3</v>
      </c>
      <c r="X9" s="5">
        <f t="shared" si="21"/>
        <v>1565.5376000000001</v>
      </c>
      <c r="Y9" s="5">
        <f t="shared" si="22"/>
        <v>5.4623999999998887</v>
      </c>
      <c r="Z9" s="6">
        <f t="shared" si="23"/>
        <v>3.4770210057287641E-3</v>
      </c>
      <c r="AA9" s="5">
        <f t="shared" si="24"/>
        <v>1576.4521</v>
      </c>
      <c r="AB9" s="5">
        <f t="shared" si="25"/>
        <v>-5.4520999999999731</v>
      </c>
      <c r="AC9" s="6">
        <f t="shared" si="26"/>
        <v>-3.4704646721833055E-3</v>
      </c>
    </row>
    <row r="10" spans="1:29" x14ac:dyDescent="0.15">
      <c r="A10" s="4">
        <v>1964</v>
      </c>
      <c r="B10" s="9">
        <v>1504</v>
      </c>
      <c r="C10" s="5">
        <f t="shared" si="0"/>
        <v>1388.9876899999999</v>
      </c>
      <c r="D10" s="5">
        <f t="shared" si="1"/>
        <v>115.01231000000007</v>
      </c>
      <c r="E10" s="6">
        <f t="shared" si="2"/>
        <v>7.6470950797872389E-2</v>
      </c>
      <c r="F10" s="5">
        <f t="shared" si="3"/>
        <v>1464.5628800000004</v>
      </c>
      <c r="G10" s="5">
        <f t="shared" si="4"/>
        <v>39.437119999999595</v>
      </c>
      <c r="H10" s="6">
        <f t="shared" si="5"/>
        <v>2.622148936170186E-2</v>
      </c>
      <c r="I10" s="5">
        <f t="shared" si="6"/>
        <v>1511.3922699999998</v>
      </c>
      <c r="J10" s="5">
        <f t="shared" si="7"/>
        <v>-7.3922699999998258</v>
      </c>
      <c r="K10" s="6">
        <f t="shared" si="8"/>
        <v>-4.9150731382977568E-3</v>
      </c>
      <c r="L10" s="5">
        <f t="shared" si="9"/>
        <v>1538.8169600000001</v>
      </c>
      <c r="M10" s="5">
        <f t="shared" si="10"/>
        <v>-34.816960000000108</v>
      </c>
      <c r="N10" s="6">
        <f t="shared" si="11"/>
        <v>-2.3149574468085177E-2</v>
      </c>
      <c r="O10" s="5">
        <f t="shared" si="12"/>
        <v>1554.03125</v>
      </c>
      <c r="P10" s="5">
        <f t="shared" si="13"/>
        <v>-50.03125</v>
      </c>
      <c r="Q10" s="6">
        <f t="shared" si="14"/>
        <v>-3.3265458776595744E-2</v>
      </c>
      <c r="R10" s="5">
        <f t="shared" si="15"/>
        <v>1562.26144</v>
      </c>
      <c r="S10" s="5">
        <f t="shared" si="16"/>
        <v>-58.261439999999993</v>
      </c>
      <c r="T10" s="6">
        <f t="shared" si="17"/>
        <v>-3.8737659574468078E-2</v>
      </c>
      <c r="U10" s="5">
        <f t="shared" si="18"/>
        <v>1566.94463</v>
      </c>
      <c r="V10" s="5">
        <f t="shared" si="19"/>
        <v>-62.944629999999961</v>
      </c>
      <c r="W10" s="6">
        <f t="shared" si="20"/>
        <v>-4.1851482712765932E-2</v>
      </c>
      <c r="X10" s="5">
        <f t="shared" si="21"/>
        <v>1569.9075200000002</v>
      </c>
      <c r="Y10" s="5">
        <f t="shared" si="22"/>
        <v>-65.907520000000204</v>
      </c>
      <c r="Z10" s="6">
        <f t="shared" si="23"/>
        <v>-4.3821489361702264E-2</v>
      </c>
      <c r="AA10" s="5">
        <f t="shared" si="24"/>
        <v>1571.54521</v>
      </c>
      <c r="AB10" s="5">
        <f t="shared" si="25"/>
        <v>-67.545209999999997</v>
      </c>
      <c r="AC10" s="6">
        <f t="shared" si="26"/>
        <v>-4.4910378989361698E-2</v>
      </c>
    </row>
    <row r="11" spans="1:29" x14ac:dyDescent="0.15">
      <c r="A11" s="4">
        <v>1965</v>
      </c>
      <c r="B11" s="9">
        <v>1546</v>
      </c>
      <c r="C11" s="5">
        <f t="shared" si="0"/>
        <v>1400.4889210000001</v>
      </c>
      <c r="D11" s="5">
        <f t="shared" si="1"/>
        <v>145.51107899999988</v>
      </c>
      <c r="E11" s="6">
        <f t="shared" si="2"/>
        <v>9.4121008408796822E-2</v>
      </c>
      <c r="F11" s="5">
        <f t="shared" si="3"/>
        <v>1472.4503040000004</v>
      </c>
      <c r="G11" s="5">
        <f t="shared" si="4"/>
        <v>73.549695999999585</v>
      </c>
      <c r="H11" s="6">
        <f t="shared" si="5"/>
        <v>4.757418887451461E-2</v>
      </c>
      <c r="I11" s="5">
        <f t="shared" si="6"/>
        <v>1509.174589</v>
      </c>
      <c r="J11" s="5">
        <f t="shared" si="7"/>
        <v>36.825411000000031</v>
      </c>
      <c r="K11" s="6">
        <f t="shared" si="8"/>
        <v>2.3819800129366128E-2</v>
      </c>
      <c r="L11" s="5">
        <f t="shared" si="9"/>
        <v>1524.8901759999999</v>
      </c>
      <c r="M11" s="5">
        <f t="shared" si="10"/>
        <v>21.109824000000117</v>
      </c>
      <c r="N11" s="6">
        <f t="shared" si="11"/>
        <v>1.3654478654592572E-2</v>
      </c>
      <c r="O11" s="5">
        <f t="shared" si="12"/>
        <v>1529.015625</v>
      </c>
      <c r="P11" s="5">
        <f t="shared" si="13"/>
        <v>16.984375</v>
      </c>
      <c r="Q11" s="6">
        <f t="shared" si="14"/>
        <v>1.0986012289780078E-2</v>
      </c>
      <c r="R11" s="5">
        <f t="shared" si="15"/>
        <v>1527.304576</v>
      </c>
      <c r="S11" s="5">
        <f t="shared" si="16"/>
        <v>18.695424000000003</v>
      </c>
      <c r="T11" s="6">
        <f t="shared" si="17"/>
        <v>1.209277102199224E-2</v>
      </c>
      <c r="U11" s="5">
        <f t="shared" si="18"/>
        <v>1522.8833890000001</v>
      </c>
      <c r="V11" s="5">
        <f t="shared" si="19"/>
        <v>23.116610999999921</v>
      </c>
      <c r="W11" s="6">
        <f t="shared" si="20"/>
        <v>1.4952529754204347E-2</v>
      </c>
      <c r="X11" s="5">
        <f t="shared" si="21"/>
        <v>1517.1815040000001</v>
      </c>
      <c r="Y11" s="5">
        <f t="shared" si="22"/>
        <v>28.818495999999868</v>
      </c>
      <c r="Z11" s="6">
        <f t="shared" si="23"/>
        <v>1.8640683053040018E-2</v>
      </c>
      <c r="AA11" s="5">
        <f t="shared" si="24"/>
        <v>1510.7545210000001</v>
      </c>
      <c r="AB11" s="5">
        <f t="shared" si="25"/>
        <v>35.245478999999932</v>
      </c>
      <c r="AC11" s="6">
        <f t="shared" si="26"/>
        <v>2.2797851875808493E-2</v>
      </c>
    </row>
    <row r="12" spans="1:29" x14ac:dyDescent="0.15">
      <c r="A12" s="4">
        <v>1966</v>
      </c>
      <c r="B12" s="9">
        <v>1657</v>
      </c>
      <c r="C12" s="5">
        <f t="shared" si="0"/>
        <v>1415.0400289000004</v>
      </c>
      <c r="D12" s="5">
        <f t="shared" si="1"/>
        <v>241.95997109999962</v>
      </c>
      <c r="E12" s="6">
        <f t="shared" si="2"/>
        <v>0.14602291557030755</v>
      </c>
      <c r="F12" s="5">
        <f t="shared" si="3"/>
        <v>1487.1602432000004</v>
      </c>
      <c r="G12" s="5">
        <f t="shared" si="4"/>
        <v>169.83975679999958</v>
      </c>
      <c r="H12" s="6">
        <f t="shared" si="5"/>
        <v>0.10249834447797199</v>
      </c>
      <c r="I12" s="5">
        <f t="shared" si="6"/>
        <v>1520.2222122999999</v>
      </c>
      <c r="J12" s="5">
        <f t="shared" si="7"/>
        <v>136.77778770000009</v>
      </c>
      <c r="K12" s="6">
        <f t="shared" si="8"/>
        <v>8.2545436149668125E-2</v>
      </c>
      <c r="L12" s="5">
        <f t="shared" si="9"/>
        <v>1533.3341055999999</v>
      </c>
      <c r="M12" s="5">
        <f t="shared" si="10"/>
        <v>123.66589440000007</v>
      </c>
      <c r="N12" s="6">
        <f t="shared" si="11"/>
        <v>7.4632404586602336E-2</v>
      </c>
      <c r="O12" s="5">
        <f t="shared" si="12"/>
        <v>1537.5078125</v>
      </c>
      <c r="P12" s="5">
        <f t="shared" si="13"/>
        <v>119.4921875</v>
      </c>
      <c r="Q12" s="6">
        <f t="shared" si="14"/>
        <v>7.2113571213035604E-2</v>
      </c>
      <c r="R12" s="5">
        <f t="shared" si="15"/>
        <v>1538.5218304</v>
      </c>
      <c r="S12" s="5">
        <f t="shared" si="16"/>
        <v>118.4781696</v>
      </c>
      <c r="T12" s="6">
        <f t="shared" si="17"/>
        <v>7.1501611104405546E-2</v>
      </c>
      <c r="U12" s="5">
        <f t="shared" si="18"/>
        <v>1539.0650166999999</v>
      </c>
      <c r="V12" s="5">
        <f t="shared" si="19"/>
        <v>117.93498330000011</v>
      </c>
      <c r="W12" s="6">
        <f t="shared" si="20"/>
        <v>7.1173798008449071E-2</v>
      </c>
      <c r="X12" s="5">
        <f t="shared" si="21"/>
        <v>1540.2363008000002</v>
      </c>
      <c r="Y12" s="5">
        <f t="shared" si="22"/>
        <v>116.76369919999979</v>
      </c>
      <c r="Z12" s="6">
        <f t="shared" si="23"/>
        <v>7.046692770066372E-2</v>
      </c>
      <c r="AA12" s="5">
        <f t="shared" si="24"/>
        <v>1542.4754521</v>
      </c>
      <c r="AB12" s="5">
        <f t="shared" si="25"/>
        <v>114.52454790000002</v>
      </c>
      <c r="AC12" s="6">
        <f t="shared" si="26"/>
        <v>6.9115599215449616E-2</v>
      </c>
    </row>
    <row r="13" spans="1:29" x14ac:dyDescent="0.15">
      <c r="A13" s="4">
        <v>1967</v>
      </c>
      <c r="B13" s="9">
        <v>1242</v>
      </c>
      <c r="C13" s="5">
        <f t="shared" si="0"/>
        <v>1439.2360260100004</v>
      </c>
      <c r="D13" s="5">
        <f t="shared" si="1"/>
        <v>-197.23602601000039</v>
      </c>
      <c r="E13" s="6">
        <f t="shared" si="2"/>
        <v>-0.15880517392109533</v>
      </c>
      <c r="F13" s="5">
        <f t="shared" si="3"/>
        <v>1521.1281945600006</v>
      </c>
      <c r="G13" s="5">
        <f t="shared" si="4"/>
        <v>-279.12819456000057</v>
      </c>
      <c r="H13" s="6">
        <f t="shared" si="5"/>
        <v>-0.22474089739130482</v>
      </c>
      <c r="I13" s="5">
        <f t="shared" si="6"/>
        <v>1561.2555486099998</v>
      </c>
      <c r="J13" s="5">
        <f t="shared" si="7"/>
        <v>-319.25554860999978</v>
      </c>
      <c r="K13" s="6">
        <f t="shared" si="8"/>
        <v>-0.25704955604669871</v>
      </c>
      <c r="L13" s="5">
        <f t="shared" si="9"/>
        <v>1582.8004633599999</v>
      </c>
      <c r="M13" s="5">
        <f t="shared" si="10"/>
        <v>-340.80046335999987</v>
      </c>
      <c r="N13" s="6">
        <f t="shared" si="11"/>
        <v>-0.27439650834138474</v>
      </c>
      <c r="O13" s="5">
        <f t="shared" si="12"/>
        <v>1597.25390625</v>
      </c>
      <c r="P13" s="5">
        <f t="shared" si="13"/>
        <v>-355.25390625</v>
      </c>
      <c r="Q13" s="6">
        <f t="shared" si="14"/>
        <v>-0.28603374094202899</v>
      </c>
      <c r="R13" s="5">
        <f t="shared" si="15"/>
        <v>1609.6087321599998</v>
      </c>
      <c r="S13" s="5">
        <f t="shared" si="16"/>
        <v>-367.60873215999982</v>
      </c>
      <c r="T13" s="6">
        <f t="shared" si="17"/>
        <v>-0.29598126582930739</v>
      </c>
      <c r="U13" s="5">
        <f t="shared" si="18"/>
        <v>1621.61950501</v>
      </c>
      <c r="V13" s="5">
        <f t="shared" si="19"/>
        <v>-379.61950501000001</v>
      </c>
      <c r="W13" s="6">
        <f t="shared" si="20"/>
        <v>-0.30565177537037036</v>
      </c>
      <c r="X13" s="5">
        <f t="shared" si="21"/>
        <v>1633.6472601600001</v>
      </c>
      <c r="Y13" s="5">
        <f t="shared" si="22"/>
        <v>-391.64726016000009</v>
      </c>
      <c r="Z13" s="6">
        <f t="shared" si="23"/>
        <v>-0.31533595826086963</v>
      </c>
      <c r="AA13" s="5">
        <f t="shared" si="24"/>
        <v>1645.54754521</v>
      </c>
      <c r="AB13" s="5">
        <f t="shared" si="25"/>
        <v>-403.54754520999995</v>
      </c>
      <c r="AC13" s="6">
        <f t="shared" si="26"/>
        <v>-0.32491750822061188</v>
      </c>
    </row>
    <row r="14" spans="1:29" x14ac:dyDescent="0.15">
      <c r="A14" s="4">
        <v>1968</v>
      </c>
      <c r="B14" s="9">
        <v>1674</v>
      </c>
      <c r="C14" s="5">
        <f t="shared" si="0"/>
        <v>1419.5124234090003</v>
      </c>
      <c r="D14" s="5">
        <f t="shared" si="1"/>
        <v>254.48757659099965</v>
      </c>
      <c r="E14" s="6">
        <f t="shared" si="2"/>
        <v>0.15202364193010731</v>
      </c>
      <c r="F14" s="5">
        <f t="shared" si="3"/>
        <v>1465.3025556480006</v>
      </c>
      <c r="G14" s="5">
        <f t="shared" si="4"/>
        <v>208.69744435199937</v>
      </c>
      <c r="H14" s="6">
        <f t="shared" si="5"/>
        <v>0.12466991896774156</v>
      </c>
      <c r="I14" s="5">
        <f t="shared" si="6"/>
        <v>1465.4788840269996</v>
      </c>
      <c r="J14" s="5">
        <f t="shared" si="7"/>
        <v>208.52111597300041</v>
      </c>
      <c r="K14" s="6">
        <f t="shared" si="8"/>
        <v>0.12456458540800502</v>
      </c>
      <c r="L14" s="5">
        <f t="shared" si="9"/>
        <v>1446.4802780159998</v>
      </c>
      <c r="M14" s="5">
        <f t="shared" si="10"/>
        <v>227.51972198400017</v>
      </c>
      <c r="N14" s="6">
        <f t="shared" si="11"/>
        <v>0.13591381241577072</v>
      </c>
      <c r="O14" s="5">
        <f t="shared" si="12"/>
        <v>1419.626953125</v>
      </c>
      <c r="P14" s="5">
        <f t="shared" si="13"/>
        <v>254.373046875</v>
      </c>
      <c r="Q14" s="6">
        <f t="shared" si="14"/>
        <v>0.15195522513440859</v>
      </c>
      <c r="R14" s="5">
        <f t="shared" si="15"/>
        <v>1389.0434928639997</v>
      </c>
      <c r="S14" s="5">
        <f t="shared" si="16"/>
        <v>284.95650713600025</v>
      </c>
      <c r="T14" s="6">
        <f t="shared" si="17"/>
        <v>0.17022491465710887</v>
      </c>
      <c r="U14" s="5">
        <f t="shared" si="18"/>
        <v>1355.8858515030001</v>
      </c>
      <c r="V14" s="5">
        <f t="shared" si="19"/>
        <v>318.11414849699986</v>
      </c>
      <c r="W14" s="6">
        <f t="shared" si="20"/>
        <v>0.19003234677240136</v>
      </c>
      <c r="X14" s="5">
        <f t="shared" si="21"/>
        <v>1320.3294520320001</v>
      </c>
      <c r="Y14" s="5">
        <f t="shared" si="22"/>
        <v>353.67054796799994</v>
      </c>
      <c r="Z14" s="6">
        <f t="shared" si="23"/>
        <v>0.21127272877419351</v>
      </c>
      <c r="AA14" s="5">
        <f t="shared" si="24"/>
        <v>1282.3547545209999</v>
      </c>
      <c r="AB14" s="5">
        <f t="shared" si="25"/>
        <v>391.6452454790001</v>
      </c>
      <c r="AC14" s="6">
        <f t="shared" si="26"/>
        <v>0.23395773326105143</v>
      </c>
    </row>
    <row r="15" spans="1:29" x14ac:dyDescent="0.15">
      <c r="A15" s="4">
        <v>1969</v>
      </c>
      <c r="B15" s="9">
        <v>1652</v>
      </c>
      <c r="C15" s="5">
        <f t="shared" si="0"/>
        <v>1444.9611810681004</v>
      </c>
      <c r="D15" s="5">
        <f t="shared" si="1"/>
        <v>207.03881893189964</v>
      </c>
      <c r="E15" s="6">
        <f t="shared" si="2"/>
        <v>0.12532616158105306</v>
      </c>
      <c r="F15" s="5">
        <f t="shared" si="3"/>
        <v>1507.0420445184004</v>
      </c>
      <c r="G15" s="5">
        <f t="shared" si="4"/>
        <v>144.95795548159958</v>
      </c>
      <c r="H15" s="6">
        <f t="shared" si="5"/>
        <v>8.7746946417433164E-2</v>
      </c>
      <c r="I15" s="5">
        <f t="shared" si="6"/>
        <v>1528.0352188188997</v>
      </c>
      <c r="J15" s="5">
        <f t="shared" si="7"/>
        <v>123.96478118110031</v>
      </c>
      <c r="K15" s="6">
        <f t="shared" si="8"/>
        <v>7.5039213790012299E-2</v>
      </c>
      <c r="L15" s="5">
        <f t="shared" si="9"/>
        <v>1537.4881668096</v>
      </c>
      <c r="M15" s="5">
        <f t="shared" si="10"/>
        <v>114.51183319040001</v>
      </c>
      <c r="N15" s="6">
        <f t="shared" si="11"/>
        <v>6.9317090308958842E-2</v>
      </c>
      <c r="O15" s="5">
        <f t="shared" si="12"/>
        <v>1546.8134765625</v>
      </c>
      <c r="P15" s="5">
        <f t="shared" si="13"/>
        <v>105.1865234375</v>
      </c>
      <c r="Q15" s="6">
        <f t="shared" si="14"/>
        <v>6.3672229683716705E-2</v>
      </c>
      <c r="R15" s="5">
        <f t="shared" si="15"/>
        <v>1560.0173971455999</v>
      </c>
      <c r="S15" s="5">
        <f t="shared" si="16"/>
        <v>91.982602854400056</v>
      </c>
      <c r="T15" s="6">
        <f t="shared" si="17"/>
        <v>5.5679541679418923E-2</v>
      </c>
      <c r="U15" s="5">
        <f t="shared" si="18"/>
        <v>1578.5657554509</v>
      </c>
      <c r="V15" s="5">
        <f t="shared" si="19"/>
        <v>73.434244549099958</v>
      </c>
      <c r="W15" s="6">
        <f t="shared" si="20"/>
        <v>4.4451721882021768E-2</v>
      </c>
      <c r="X15" s="5">
        <f t="shared" si="21"/>
        <v>1603.2658904064001</v>
      </c>
      <c r="Y15" s="5">
        <f t="shared" si="22"/>
        <v>48.734109593599896</v>
      </c>
      <c r="Z15" s="6">
        <f t="shared" si="23"/>
        <v>2.950006633995151E-2</v>
      </c>
      <c r="AA15" s="5">
        <f t="shared" si="24"/>
        <v>1634.8354754521001</v>
      </c>
      <c r="AB15" s="5">
        <f t="shared" si="25"/>
        <v>17.164524547899873</v>
      </c>
      <c r="AC15" s="6">
        <f t="shared" si="26"/>
        <v>1.0390148031416389E-2</v>
      </c>
    </row>
    <row r="16" spans="1:29" x14ac:dyDescent="0.15">
      <c r="A16" s="4">
        <v>1970</v>
      </c>
      <c r="B16" s="9">
        <v>1519</v>
      </c>
      <c r="C16" s="5">
        <f t="shared" si="0"/>
        <v>1465.6650629612905</v>
      </c>
      <c r="D16" s="5">
        <f t="shared" si="1"/>
        <v>53.334937038709541</v>
      </c>
      <c r="E16" s="6">
        <f t="shared" si="2"/>
        <v>3.5111874284864737E-2</v>
      </c>
      <c r="F16" s="5">
        <f t="shared" si="3"/>
        <v>1536.0336356147204</v>
      </c>
      <c r="G16" s="5">
        <f t="shared" si="4"/>
        <v>-17.033635614720424</v>
      </c>
      <c r="H16" s="6">
        <f t="shared" si="5"/>
        <v>-1.1213716665385402E-2</v>
      </c>
      <c r="I16" s="5">
        <f t="shared" si="6"/>
        <v>1565.2246531732296</v>
      </c>
      <c r="J16" s="5">
        <f t="shared" si="7"/>
        <v>-46.224653173229626</v>
      </c>
      <c r="K16" s="6">
        <f t="shared" si="8"/>
        <v>-3.0430976414239384E-2</v>
      </c>
      <c r="L16" s="5">
        <f t="shared" si="9"/>
        <v>1583.29290008576</v>
      </c>
      <c r="M16" s="5">
        <f t="shared" si="10"/>
        <v>-64.292900085760039</v>
      </c>
      <c r="N16" s="6">
        <f t="shared" si="11"/>
        <v>-4.2325806508071127E-2</v>
      </c>
      <c r="O16" s="5">
        <f t="shared" si="12"/>
        <v>1599.40673828125</v>
      </c>
      <c r="P16" s="5">
        <f t="shared" si="13"/>
        <v>-80.40673828125</v>
      </c>
      <c r="Q16" s="6">
        <f t="shared" si="14"/>
        <v>-5.2933994918531929E-2</v>
      </c>
      <c r="R16" s="5">
        <f t="shared" si="15"/>
        <v>1615.2069588582399</v>
      </c>
      <c r="S16" s="5">
        <f t="shared" si="16"/>
        <v>-96.206958858239886</v>
      </c>
      <c r="T16" s="6">
        <f t="shared" si="17"/>
        <v>-6.3335720117340275E-2</v>
      </c>
      <c r="U16" s="5">
        <f t="shared" si="18"/>
        <v>1629.96972663527</v>
      </c>
      <c r="V16" s="5">
        <f t="shared" si="19"/>
        <v>-110.96972663527004</v>
      </c>
      <c r="W16" s="6">
        <f t="shared" si="20"/>
        <v>-7.3054461247709049E-2</v>
      </c>
      <c r="X16" s="5">
        <f t="shared" si="21"/>
        <v>1642.2531780812801</v>
      </c>
      <c r="Y16" s="5">
        <f t="shared" si="22"/>
        <v>-123.25317808128011</v>
      </c>
      <c r="Z16" s="6">
        <f t="shared" si="23"/>
        <v>-8.1140999395181115E-2</v>
      </c>
      <c r="AA16" s="5">
        <f t="shared" si="24"/>
        <v>1650.28354754521</v>
      </c>
      <c r="AB16" s="5">
        <f t="shared" si="25"/>
        <v>-131.28354754521001</v>
      </c>
      <c r="AC16" s="6">
        <f t="shared" si="26"/>
        <v>-8.6427615237136282E-2</v>
      </c>
    </row>
    <row r="17" spans="1:29" x14ac:dyDescent="0.15">
      <c r="A17" s="4">
        <v>1971</v>
      </c>
      <c r="B17" s="9">
        <v>2021</v>
      </c>
      <c r="C17" s="5">
        <f t="shared" si="0"/>
        <v>1470.9985566651615</v>
      </c>
      <c r="D17" s="5">
        <f t="shared" si="1"/>
        <v>550.00144333483854</v>
      </c>
      <c r="E17" s="6">
        <f t="shared" si="2"/>
        <v>0.2721432178796826</v>
      </c>
      <c r="F17" s="5">
        <f t="shared" si="3"/>
        <v>1532.6269084917765</v>
      </c>
      <c r="G17" s="5">
        <f t="shared" si="4"/>
        <v>488.37309150822352</v>
      </c>
      <c r="H17" s="6">
        <f t="shared" si="5"/>
        <v>0.24164922885117443</v>
      </c>
      <c r="I17" s="5">
        <f t="shared" si="6"/>
        <v>1551.3572572212606</v>
      </c>
      <c r="J17" s="5">
        <f t="shared" si="7"/>
        <v>469.64274277873938</v>
      </c>
      <c r="K17" s="6">
        <f t="shared" si="8"/>
        <v>0.23238136703549697</v>
      </c>
      <c r="L17" s="5">
        <f t="shared" si="9"/>
        <v>1557.575740051456</v>
      </c>
      <c r="M17" s="5">
        <f t="shared" si="10"/>
        <v>463.42425994854398</v>
      </c>
      <c r="N17" s="6">
        <f t="shared" si="11"/>
        <v>0.22930443342332704</v>
      </c>
      <c r="O17" s="5">
        <f t="shared" si="12"/>
        <v>1559.203369140625</v>
      </c>
      <c r="P17" s="5">
        <f t="shared" si="13"/>
        <v>461.796630859375</v>
      </c>
      <c r="Q17" s="6">
        <f t="shared" si="14"/>
        <v>0.22849907514071005</v>
      </c>
      <c r="R17" s="5">
        <f t="shared" si="15"/>
        <v>1557.4827835432961</v>
      </c>
      <c r="S17" s="5">
        <f t="shared" si="16"/>
        <v>463.51721645670386</v>
      </c>
      <c r="T17" s="6">
        <f t="shared" si="17"/>
        <v>0.22935042872672134</v>
      </c>
      <c r="U17" s="5">
        <f t="shared" si="18"/>
        <v>1552.290917990581</v>
      </c>
      <c r="V17" s="5">
        <f t="shared" si="19"/>
        <v>468.70908200941903</v>
      </c>
      <c r="W17" s="6">
        <f t="shared" si="20"/>
        <v>0.23191938743662496</v>
      </c>
      <c r="X17" s="5">
        <f t="shared" si="21"/>
        <v>1543.6506356162561</v>
      </c>
      <c r="Y17" s="5">
        <f t="shared" si="22"/>
        <v>477.34936438374393</v>
      </c>
      <c r="Z17" s="6">
        <f t="shared" si="23"/>
        <v>0.23619463848775057</v>
      </c>
      <c r="AA17" s="5">
        <f t="shared" si="24"/>
        <v>1532.1283547545211</v>
      </c>
      <c r="AB17" s="5">
        <f t="shared" si="25"/>
        <v>488.87164524547893</v>
      </c>
      <c r="AC17" s="6">
        <f t="shared" si="26"/>
        <v>0.24189591550988568</v>
      </c>
    </row>
    <row r="18" spans="1:29" x14ac:dyDescent="0.15">
      <c r="A18" s="4">
        <v>1972</v>
      </c>
      <c r="B18" s="9">
        <v>1569</v>
      </c>
      <c r="C18" s="5">
        <f t="shared" si="0"/>
        <v>1525.9987009986453</v>
      </c>
      <c r="D18" s="5">
        <f t="shared" si="1"/>
        <v>43.00129900135471</v>
      </c>
      <c r="E18" s="6">
        <f t="shared" si="2"/>
        <v>2.7406818993852586E-2</v>
      </c>
      <c r="F18" s="5">
        <f t="shared" si="3"/>
        <v>1630.3015267934213</v>
      </c>
      <c r="G18" s="5">
        <f t="shared" si="4"/>
        <v>-61.301526793421317</v>
      </c>
      <c r="H18" s="6">
        <f t="shared" si="5"/>
        <v>-3.9070444100332259E-2</v>
      </c>
      <c r="I18" s="5">
        <f t="shared" si="6"/>
        <v>1692.2500800548823</v>
      </c>
      <c r="J18" s="5">
        <f t="shared" si="7"/>
        <v>-123.25008005488235</v>
      </c>
      <c r="K18" s="6">
        <f t="shared" si="8"/>
        <v>-7.8553269633449552E-2</v>
      </c>
      <c r="L18" s="5">
        <f t="shared" si="9"/>
        <v>1742.9454440308737</v>
      </c>
      <c r="M18" s="5">
        <f t="shared" si="10"/>
        <v>-173.94544403087366</v>
      </c>
      <c r="N18" s="6">
        <f t="shared" si="11"/>
        <v>-0.11086389039571298</v>
      </c>
      <c r="O18" s="5">
        <f t="shared" si="12"/>
        <v>1790.1016845703125</v>
      </c>
      <c r="P18" s="5">
        <f t="shared" si="13"/>
        <v>-221.1016845703125</v>
      </c>
      <c r="Q18" s="6">
        <f t="shared" si="14"/>
        <v>-0.14091885568534895</v>
      </c>
      <c r="R18" s="5">
        <f t="shared" si="15"/>
        <v>1835.5931134173184</v>
      </c>
      <c r="S18" s="5">
        <f t="shared" si="16"/>
        <v>-266.59311341731836</v>
      </c>
      <c r="T18" s="6">
        <f t="shared" si="17"/>
        <v>-0.16991275552410348</v>
      </c>
      <c r="U18" s="5">
        <f t="shared" si="18"/>
        <v>1880.3872753971741</v>
      </c>
      <c r="V18" s="5">
        <f t="shared" si="19"/>
        <v>-311.38727539717411</v>
      </c>
      <c r="W18" s="6">
        <f t="shared" si="20"/>
        <v>-0.19846225328054437</v>
      </c>
      <c r="X18" s="5">
        <f t="shared" si="21"/>
        <v>1925.5301271232513</v>
      </c>
      <c r="Y18" s="5">
        <f t="shared" si="22"/>
        <v>-356.5301271232513</v>
      </c>
      <c r="Z18" s="6">
        <f t="shared" si="23"/>
        <v>-0.22723398796893007</v>
      </c>
      <c r="AA18" s="5">
        <f t="shared" si="24"/>
        <v>1972.1128354754521</v>
      </c>
      <c r="AB18" s="5">
        <f t="shared" si="25"/>
        <v>-403.11283547545213</v>
      </c>
      <c r="AC18" s="6">
        <f t="shared" si="26"/>
        <v>-0.25692341330494078</v>
      </c>
    </row>
    <row r="19" spans="1:29" x14ac:dyDescent="0.15">
      <c r="A19" s="4">
        <v>1973</v>
      </c>
      <c r="B19" s="9">
        <v>1835</v>
      </c>
      <c r="C19" s="5">
        <f t="shared" si="0"/>
        <v>1530.2988308987808</v>
      </c>
      <c r="D19" s="5">
        <f t="shared" si="1"/>
        <v>304.70116910121919</v>
      </c>
      <c r="E19" s="6">
        <f t="shared" si="2"/>
        <v>0.16604968343390691</v>
      </c>
      <c r="F19" s="5">
        <f t="shared" si="3"/>
        <v>1618.0412214347371</v>
      </c>
      <c r="G19" s="5">
        <f t="shared" si="4"/>
        <v>216.95877856526295</v>
      </c>
      <c r="H19" s="6">
        <f t="shared" si="5"/>
        <v>0.11823366679305883</v>
      </c>
      <c r="I19" s="5">
        <f t="shared" si="6"/>
        <v>1655.2750560384177</v>
      </c>
      <c r="J19" s="5">
        <f t="shared" si="7"/>
        <v>179.72494396158231</v>
      </c>
      <c r="K19" s="6">
        <f t="shared" si="8"/>
        <v>9.7942748752905887E-2</v>
      </c>
      <c r="L19" s="5">
        <f t="shared" si="9"/>
        <v>1673.3672664185242</v>
      </c>
      <c r="M19" s="5">
        <f t="shared" si="10"/>
        <v>161.6327335814758</v>
      </c>
      <c r="N19" s="6">
        <f t="shared" si="11"/>
        <v>8.8083233559387353E-2</v>
      </c>
      <c r="O19" s="5">
        <f t="shared" si="12"/>
        <v>1679.5508422851562</v>
      </c>
      <c r="P19" s="5">
        <f t="shared" si="13"/>
        <v>155.44915771484375</v>
      </c>
      <c r="Q19" s="6">
        <f t="shared" si="14"/>
        <v>8.4713437446781337E-2</v>
      </c>
      <c r="R19" s="5">
        <f t="shared" si="15"/>
        <v>1675.6372453669273</v>
      </c>
      <c r="S19" s="5">
        <f t="shared" si="16"/>
        <v>159.36275463307265</v>
      </c>
      <c r="T19" s="6">
        <f t="shared" si="17"/>
        <v>8.684618781093878E-2</v>
      </c>
      <c r="U19" s="5">
        <f t="shared" si="18"/>
        <v>1662.4161826191523</v>
      </c>
      <c r="V19" s="5">
        <f t="shared" si="19"/>
        <v>172.58381738084768</v>
      </c>
      <c r="W19" s="6">
        <f t="shared" si="20"/>
        <v>9.4051126638064128E-2</v>
      </c>
      <c r="X19" s="5">
        <f t="shared" si="21"/>
        <v>1640.3060254246502</v>
      </c>
      <c r="Y19" s="5">
        <f t="shared" si="22"/>
        <v>194.69397457534978</v>
      </c>
      <c r="Z19" s="6">
        <f t="shared" si="23"/>
        <v>0.10610025862416882</v>
      </c>
      <c r="AA19" s="5">
        <f t="shared" si="24"/>
        <v>1609.3112835475454</v>
      </c>
      <c r="AB19" s="5">
        <f t="shared" si="25"/>
        <v>225.68871645245463</v>
      </c>
      <c r="AC19" s="6">
        <f t="shared" si="26"/>
        <v>0.12299112613212786</v>
      </c>
    </row>
    <row r="20" spans="1:29" x14ac:dyDescent="0.15">
      <c r="A20" s="4">
        <v>1974</v>
      </c>
      <c r="B20" s="9">
        <v>1366</v>
      </c>
      <c r="C20" s="5">
        <f t="shared" si="0"/>
        <v>1560.7689478089028</v>
      </c>
      <c r="D20" s="5">
        <f t="shared" si="1"/>
        <v>-194.76894780890279</v>
      </c>
      <c r="E20" s="6">
        <f t="shared" si="2"/>
        <v>-0.14258341713682487</v>
      </c>
      <c r="F20" s="5">
        <f t="shared" si="3"/>
        <v>1661.4329771477896</v>
      </c>
      <c r="G20" s="5">
        <f t="shared" si="4"/>
        <v>-295.43297714778964</v>
      </c>
      <c r="H20" s="6">
        <f t="shared" si="5"/>
        <v>-0.21627597155767908</v>
      </c>
      <c r="I20" s="5">
        <f t="shared" si="6"/>
        <v>1709.1925392268922</v>
      </c>
      <c r="J20" s="5">
        <f t="shared" si="7"/>
        <v>-343.19253922689222</v>
      </c>
      <c r="K20" s="6">
        <f t="shared" si="8"/>
        <v>-0.25123904775028716</v>
      </c>
      <c r="L20" s="5">
        <f t="shared" si="9"/>
        <v>1738.0203598511143</v>
      </c>
      <c r="M20" s="5">
        <f t="shared" si="10"/>
        <v>-372.02035985111434</v>
      </c>
      <c r="N20" s="6">
        <f t="shared" si="11"/>
        <v>-0.27234286958353904</v>
      </c>
      <c r="O20" s="5">
        <f t="shared" si="12"/>
        <v>1757.2754211425781</v>
      </c>
      <c r="P20" s="5">
        <f t="shared" si="13"/>
        <v>-391.27542114257812</v>
      </c>
      <c r="Q20" s="6">
        <f t="shared" si="14"/>
        <v>-0.28643881489207768</v>
      </c>
      <c r="R20" s="5">
        <f t="shared" si="15"/>
        <v>1771.254898146771</v>
      </c>
      <c r="S20" s="5">
        <f t="shared" si="16"/>
        <v>-405.25489814677098</v>
      </c>
      <c r="T20" s="6">
        <f t="shared" si="17"/>
        <v>-0.2966726926403887</v>
      </c>
      <c r="U20" s="5">
        <f t="shared" si="18"/>
        <v>1783.2248547857457</v>
      </c>
      <c r="V20" s="5">
        <f t="shared" si="19"/>
        <v>-417.22485478574572</v>
      </c>
      <c r="W20" s="6">
        <f t="shared" si="20"/>
        <v>-0.30543547202470406</v>
      </c>
      <c r="X20" s="5">
        <f t="shared" si="21"/>
        <v>1796.06120508493</v>
      </c>
      <c r="Y20" s="5">
        <f t="shared" si="22"/>
        <v>-430.06120508492995</v>
      </c>
      <c r="Z20" s="6">
        <f t="shared" si="23"/>
        <v>-0.31483250738281843</v>
      </c>
      <c r="AA20" s="5">
        <f t="shared" si="24"/>
        <v>1812.4311283547545</v>
      </c>
      <c r="AB20" s="5">
        <f t="shared" si="25"/>
        <v>-446.43112835475449</v>
      </c>
      <c r="AC20" s="6">
        <f t="shared" si="26"/>
        <v>-0.32681634579411017</v>
      </c>
    </row>
    <row r="21" spans="1:29" x14ac:dyDescent="0.15">
      <c r="A21" s="4">
        <v>1975</v>
      </c>
      <c r="B21" s="9">
        <v>1601</v>
      </c>
      <c r="C21" s="5">
        <f t="shared" si="0"/>
        <v>1541.2920530280126</v>
      </c>
      <c r="D21" s="5">
        <f t="shared" si="1"/>
        <v>59.70794697198744</v>
      </c>
      <c r="E21" s="6">
        <f t="shared" si="2"/>
        <v>3.7294158008736693E-2</v>
      </c>
      <c r="F21" s="5">
        <f t="shared" si="3"/>
        <v>1602.3463817182319</v>
      </c>
      <c r="G21" s="5">
        <f t="shared" si="4"/>
        <v>-1.3463817182318962</v>
      </c>
      <c r="H21" s="6">
        <f t="shared" si="5"/>
        <v>-8.4096297203741172E-4</v>
      </c>
      <c r="I21" s="5">
        <f t="shared" si="6"/>
        <v>1606.2347774588245</v>
      </c>
      <c r="J21" s="5">
        <f t="shared" si="7"/>
        <v>-5.2347774588245102</v>
      </c>
      <c r="K21" s="6">
        <f t="shared" si="8"/>
        <v>-3.2696923540440413E-3</v>
      </c>
      <c r="L21" s="5">
        <f t="shared" si="9"/>
        <v>1589.2122159106684</v>
      </c>
      <c r="M21" s="5">
        <f t="shared" si="10"/>
        <v>11.787784089331581</v>
      </c>
      <c r="N21" s="6">
        <f t="shared" si="11"/>
        <v>7.3627633287517685E-3</v>
      </c>
      <c r="O21" s="5">
        <f t="shared" si="12"/>
        <v>1561.6377105712891</v>
      </c>
      <c r="P21" s="5">
        <f t="shared" si="13"/>
        <v>39.362289428710938</v>
      </c>
      <c r="Q21" s="6">
        <f t="shared" si="14"/>
        <v>2.458606460256773E-2</v>
      </c>
      <c r="R21" s="5">
        <f t="shared" si="15"/>
        <v>1528.1019592587086</v>
      </c>
      <c r="S21" s="5">
        <f t="shared" si="16"/>
        <v>72.898040741291425</v>
      </c>
      <c r="T21" s="6">
        <f t="shared" si="17"/>
        <v>4.5532817452399392E-2</v>
      </c>
      <c r="U21" s="5">
        <f t="shared" si="18"/>
        <v>1491.1674564357236</v>
      </c>
      <c r="V21" s="5">
        <f t="shared" si="19"/>
        <v>109.83254356427642</v>
      </c>
      <c r="W21" s="6">
        <f t="shared" si="20"/>
        <v>6.8602463188180154E-2</v>
      </c>
      <c r="X21" s="5">
        <f t="shared" si="21"/>
        <v>1452.0122410169859</v>
      </c>
      <c r="Y21" s="5">
        <f t="shared" si="22"/>
        <v>148.98775898301415</v>
      </c>
      <c r="Z21" s="6">
        <f t="shared" si="23"/>
        <v>9.305918737227617E-2</v>
      </c>
      <c r="AA21" s="5">
        <f t="shared" si="24"/>
        <v>1410.6431128354754</v>
      </c>
      <c r="AB21" s="5">
        <f t="shared" si="25"/>
        <v>190.35688716452455</v>
      </c>
      <c r="AC21" s="6">
        <f t="shared" si="26"/>
        <v>0.11889874276360059</v>
      </c>
    </row>
    <row r="22" spans="1:29" x14ac:dyDescent="0.15">
      <c r="A22" s="4">
        <v>1976</v>
      </c>
      <c r="B22" s="9">
        <v>1408</v>
      </c>
      <c r="C22" s="5">
        <f t="shared" si="0"/>
        <v>1547.2628477252115</v>
      </c>
      <c r="D22" s="5">
        <f t="shared" si="1"/>
        <v>-139.26284772521149</v>
      </c>
      <c r="E22" s="6">
        <f t="shared" si="2"/>
        <v>-9.8908272532110431E-2</v>
      </c>
      <c r="F22" s="5">
        <f t="shared" si="3"/>
        <v>1602.0771053745857</v>
      </c>
      <c r="G22" s="5">
        <f t="shared" si="4"/>
        <v>-194.0771053745857</v>
      </c>
      <c r="H22" s="6">
        <f t="shared" si="5"/>
        <v>-0.13783885324899553</v>
      </c>
      <c r="I22" s="5">
        <f t="shared" si="6"/>
        <v>1604.6643442211771</v>
      </c>
      <c r="J22" s="5">
        <f t="shared" si="7"/>
        <v>-196.66434422117709</v>
      </c>
      <c r="K22" s="6">
        <f t="shared" si="8"/>
        <v>-0.13967638083890418</v>
      </c>
      <c r="L22" s="5">
        <f t="shared" si="9"/>
        <v>1593.9273295464011</v>
      </c>
      <c r="M22" s="5">
        <f t="shared" si="10"/>
        <v>-185.9273295464011</v>
      </c>
      <c r="N22" s="6">
        <f t="shared" si="11"/>
        <v>-0.13205066018920533</v>
      </c>
      <c r="O22" s="5">
        <f t="shared" si="12"/>
        <v>1581.3188552856445</v>
      </c>
      <c r="P22" s="5">
        <f t="shared" si="13"/>
        <v>-173.31885528564453</v>
      </c>
      <c r="Q22" s="6">
        <f t="shared" si="14"/>
        <v>-0.12309577790173618</v>
      </c>
      <c r="R22" s="5">
        <f t="shared" si="15"/>
        <v>1571.8407837034833</v>
      </c>
      <c r="S22" s="5">
        <f t="shared" si="16"/>
        <v>-163.84078370348334</v>
      </c>
      <c r="T22" s="6">
        <f t="shared" si="17"/>
        <v>-0.11636419297122397</v>
      </c>
      <c r="U22" s="5">
        <f t="shared" si="18"/>
        <v>1568.0502369307169</v>
      </c>
      <c r="V22" s="5">
        <f t="shared" si="19"/>
        <v>-160.05023693071689</v>
      </c>
      <c r="W22" s="6">
        <f t="shared" si="20"/>
        <v>-0.11367204327465688</v>
      </c>
      <c r="X22" s="5">
        <f t="shared" si="21"/>
        <v>1571.2024482033974</v>
      </c>
      <c r="Y22" s="5">
        <f t="shared" si="22"/>
        <v>-163.20244820339735</v>
      </c>
      <c r="Z22" s="6">
        <f t="shared" si="23"/>
        <v>-0.1159108296899129</v>
      </c>
      <c r="AA22" s="5">
        <f t="shared" si="24"/>
        <v>1581.9643112835477</v>
      </c>
      <c r="AB22" s="5">
        <f t="shared" si="25"/>
        <v>-173.96431128354766</v>
      </c>
      <c r="AC22" s="6">
        <f t="shared" si="26"/>
        <v>-0.12355419835479237</v>
      </c>
    </row>
    <row r="23" spans="1:29" x14ac:dyDescent="0.15">
      <c r="A23" s="4">
        <v>1977</v>
      </c>
      <c r="B23" s="9">
        <v>1196</v>
      </c>
      <c r="C23" s="5">
        <f t="shared" si="0"/>
        <v>1533.3365629526904</v>
      </c>
      <c r="D23" s="5">
        <f t="shared" si="1"/>
        <v>-337.33656295269043</v>
      </c>
      <c r="E23" s="6">
        <f t="shared" si="2"/>
        <v>-0.28205398240191509</v>
      </c>
      <c r="F23" s="5">
        <f t="shared" si="3"/>
        <v>1563.2616842996686</v>
      </c>
      <c r="G23" s="5">
        <f t="shared" si="4"/>
        <v>-367.26168429966856</v>
      </c>
      <c r="H23" s="6">
        <f t="shared" si="5"/>
        <v>-0.30707498687263257</v>
      </c>
      <c r="I23" s="5">
        <f t="shared" si="6"/>
        <v>1545.6650409548238</v>
      </c>
      <c r="J23" s="5">
        <f t="shared" si="7"/>
        <v>-349.66504095482378</v>
      </c>
      <c r="K23" s="6">
        <f t="shared" si="8"/>
        <v>-0.29236207437694295</v>
      </c>
      <c r="L23" s="5">
        <f t="shared" si="9"/>
        <v>1519.5563977278407</v>
      </c>
      <c r="M23" s="5">
        <f t="shared" si="10"/>
        <v>-323.5563977278407</v>
      </c>
      <c r="N23" s="6">
        <f t="shared" si="11"/>
        <v>-0.27053210512361264</v>
      </c>
      <c r="O23" s="5">
        <f t="shared" si="12"/>
        <v>1494.6594276428223</v>
      </c>
      <c r="P23" s="5">
        <f t="shared" si="13"/>
        <v>-298.65942764282227</v>
      </c>
      <c r="Q23" s="6">
        <f t="shared" si="14"/>
        <v>-0.24971524050403199</v>
      </c>
      <c r="R23" s="5">
        <f t="shared" si="15"/>
        <v>1473.5363134813933</v>
      </c>
      <c r="S23" s="5">
        <f t="shared" si="16"/>
        <v>-277.53631348139334</v>
      </c>
      <c r="T23" s="6">
        <f t="shared" si="17"/>
        <v>-0.23205377381387401</v>
      </c>
      <c r="U23" s="5">
        <f t="shared" si="18"/>
        <v>1456.015071079215</v>
      </c>
      <c r="V23" s="5">
        <f t="shared" si="19"/>
        <v>-260.01507107921498</v>
      </c>
      <c r="W23" s="6">
        <f t="shared" si="20"/>
        <v>-0.21740390558462791</v>
      </c>
      <c r="X23" s="5">
        <f t="shared" si="21"/>
        <v>1440.6404896406796</v>
      </c>
      <c r="Y23" s="5">
        <f t="shared" si="22"/>
        <v>-244.64048964067956</v>
      </c>
      <c r="Z23" s="6">
        <f t="shared" si="23"/>
        <v>-0.20454890438183909</v>
      </c>
      <c r="AA23" s="5">
        <f t="shared" si="24"/>
        <v>1425.3964311283548</v>
      </c>
      <c r="AB23" s="5">
        <f t="shared" si="25"/>
        <v>-229.39643112835483</v>
      </c>
      <c r="AC23" s="6">
        <f t="shared" si="26"/>
        <v>-0.19180303606049734</v>
      </c>
    </row>
    <row r="24" spans="1:29" x14ac:dyDescent="0.15">
      <c r="A24" s="4">
        <v>1978</v>
      </c>
      <c r="B24" s="9">
        <v>2267</v>
      </c>
      <c r="C24" s="5">
        <f t="shared" si="0"/>
        <v>1499.6029066574213</v>
      </c>
      <c r="D24" s="5">
        <f t="shared" si="1"/>
        <v>767.39709334257873</v>
      </c>
      <c r="E24" s="6">
        <f t="shared" si="2"/>
        <v>0.33850776062751597</v>
      </c>
      <c r="F24" s="5">
        <f t="shared" si="3"/>
        <v>1489.8093474397349</v>
      </c>
      <c r="G24" s="5">
        <f t="shared" si="4"/>
        <v>777.19065256026511</v>
      </c>
      <c r="H24" s="6">
        <f t="shared" si="5"/>
        <v>0.34282781321582051</v>
      </c>
      <c r="I24" s="5">
        <f t="shared" si="6"/>
        <v>1440.7655286683764</v>
      </c>
      <c r="J24" s="5">
        <f t="shared" si="7"/>
        <v>826.23447133162358</v>
      </c>
      <c r="K24" s="6">
        <f t="shared" si="8"/>
        <v>0.36446161064473914</v>
      </c>
      <c r="L24" s="5">
        <f t="shared" si="9"/>
        <v>1390.1338386367045</v>
      </c>
      <c r="M24" s="5">
        <f t="shared" si="10"/>
        <v>876.86616136329553</v>
      </c>
      <c r="N24" s="6">
        <f t="shared" si="11"/>
        <v>0.38679583650784982</v>
      </c>
      <c r="O24" s="5">
        <f t="shared" si="12"/>
        <v>1345.3297138214111</v>
      </c>
      <c r="P24" s="5">
        <f t="shared" si="13"/>
        <v>921.67028617858887</v>
      </c>
      <c r="Q24" s="6">
        <f t="shared" si="14"/>
        <v>0.4065594557470617</v>
      </c>
      <c r="R24" s="5">
        <f t="shared" si="15"/>
        <v>1307.0145253925575</v>
      </c>
      <c r="S24" s="5">
        <f t="shared" si="16"/>
        <v>959.98547460744248</v>
      </c>
      <c r="T24" s="6">
        <f t="shared" si="17"/>
        <v>0.42346072986653838</v>
      </c>
      <c r="U24" s="5">
        <f t="shared" si="18"/>
        <v>1274.0045213237645</v>
      </c>
      <c r="V24" s="5">
        <f t="shared" si="19"/>
        <v>992.99547867623551</v>
      </c>
      <c r="W24" s="6">
        <f t="shared" si="20"/>
        <v>0.43802182561810121</v>
      </c>
      <c r="X24" s="5">
        <f t="shared" si="21"/>
        <v>1244.9280979281359</v>
      </c>
      <c r="Y24" s="5">
        <f t="shared" si="22"/>
        <v>1022.0719020718641</v>
      </c>
      <c r="Z24" s="6">
        <f t="shared" si="23"/>
        <v>0.45084777330033704</v>
      </c>
      <c r="AA24" s="5">
        <f t="shared" si="24"/>
        <v>1218.9396431128355</v>
      </c>
      <c r="AB24" s="5">
        <f t="shared" si="25"/>
        <v>1048.0603568871645</v>
      </c>
      <c r="AC24" s="6">
        <f t="shared" si="26"/>
        <v>0.4623115822175406</v>
      </c>
    </row>
    <row r="25" spans="1:29" x14ac:dyDescent="0.15">
      <c r="A25" s="4">
        <v>1979</v>
      </c>
      <c r="C25" s="5">
        <f t="shared" si="0"/>
        <v>1576.3426159916792</v>
      </c>
    </row>
    <row r="27" spans="1:29" x14ac:dyDescent="0.15">
      <c r="B27" s="4" t="s">
        <v>8</v>
      </c>
      <c r="C27" s="5">
        <f>COUNT(D5:D24)</f>
        <v>20</v>
      </c>
      <c r="F27" s="5">
        <f>COUNT(G5:G24)</f>
        <v>20</v>
      </c>
      <c r="I27" s="10">
        <f>COUNT(J5:J24)</f>
        <v>20</v>
      </c>
      <c r="L27" s="5">
        <f>COUNT(M5:M24)</f>
        <v>20</v>
      </c>
      <c r="O27" s="5">
        <f>COUNT(P5:P24)</f>
        <v>20</v>
      </c>
      <c r="R27" s="5">
        <f>COUNT(S5:S24)</f>
        <v>20</v>
      </c>
      <c r="U27" s="5">
        <f>COUNT(V5:V24)</f>
        <v>20</v>
      </c>
      <c r="X27" s="5">
        <f>COUNT(Y5:Y24)</f>
        <v>20</v>
      </c>
      <c r="AA27" s="5">
        <f>COUNT(AB5:AB24)</f>
        <v>20</v>
      </c>
    </row>
    <row r="28" spans="1:29" x14ac:dyDescent="0.15">
      <c r="B28" s="4" t="s">
        <v>9</v>
      </c>
      <c r="C28">
        <f>(ABS(SUMIF(D5:D24, "&lt;0"))+SUMIF(D5:D24, "&gt;0"))/C27</f>
        <v>238.53174644551964</v>
      </c>
      <c r="F28">
        <f>(ABS(SUMIF(G5:G24, "&lt;0"))+SUMIF(G5:G24, "&gt;0"))/F27</f>
        <v>215.64402003878837</v>
      </c>
      <c r="I28" s="7">
        <f>(ABS(SUMIF(J5:J24, "&lt;0"))+SUMIF(J5:J24, "&gt;0"))/I27</f>
        <v>215.34957038129377</v>
      </c>
      <c r="L28">
        <f>(ABS(SUMIF(M5:M24, "&lt;0"))+SUMIF(M5:M24, "&gt;0"))/L27</f>
        <v>220.67702335795184</v>
      </c>
      <c r="O28">
        <f>(ABS(SUMIF(P5:P24, "&lt;0"))+SUMIF(P5:P24, "&gt;0"))/O27</f>
        <v>228.34621400833129</v>
      </c>
      <c r="R28">
        <f>(ABS(SUMIF(S5:S24, "&lt;0"))+SUMIF(S5:S24, "&gt;0"))/R27</f>
        <v>237.46004148980583</v>
      </c>
      <c r="U28">
        <f>(ABS(SUMIF(V5:V24, "&lt;0"))+SUMIF(V5:V24, "&gt;0"))/U27</f>
        <v>247.81165544075003</v>
      </c>
      <c r="X28">
        <f>(ABS(SUMIF(Y5:Y24, "&lt;0"))+SUMIF(Y5:Y24, "&gt;0"))/X27</f>
        <v>259.21732405345546</v>
      </c>
      <c r="AA28">
        <f>(ABS(SUMIF(AB5:AB24, "&lt;0"))+SUMIF(AB5:AB24, "&gt;0"))/AA27</f>
        <v>271.99397558369208</v>
      </c>
    </row>
    <row r="29" spans="1:29" x14ac:dyDescent="0.15">
      <c r="B29" s="4" t="s">
        <v>10</v>
      </c>
      <c r="C29">
        <f>SUMSQ(D5:D24)/C27</f>
        <v>89408.759005439162</v>
      </c>
      <c r="F29">
        <f>SUMSQ(G5:G24)/F27</f>
        <v>82580.109806745109</v>
      </c>
      <c r="I29" s="7">
        <f>SUMSQ(J5:J24)/I27</f>
        <v>84904.154766969616</v>
      </c>
      <c r="L29">
        <f>SUMSQ(M5:M24)/L27</f>
        <v>89537.175060936628</v>
      </c>
      <c r="O29">
        <f>SUMSQ(P5:P24)/O27</f>
        <v>95189.542881012603</v>
      </c>
      <c r="R29">
        <f>SUMSQ(S5:S24)/R27</f>
        <v>101665.88679431514</v>
      </c>
      <c r="U29">
        <f>SUMSQ(V5:V24)/U27</f>
        <v>109090.03356513144</v>
      </c>
      <c r="X29">
        <f>SUMSQ(Y5:Y24)/X27</f>
        <v>117696.92110153227</v>
      </c>
      <c r="AA29">
        <f>SUMSQ(AB5:AB24)/AA27</f>
        <v>127771.50068168333</v>
      </c>
    </row>
    <row r="30" spans="1:29" x14ac:dyDescent="0.15">
      <c r="B30" s="4" t="s">
        <v>11</v>
      </c>
      <c r="C30">
        <f>SQRT(C29)</f>
        <v>299.01297464397624</v>
      </c>
      <c r="F30">
        <f>SQRT(F29)</f>
        <v>287.36755176384321</v>
      </c>
      <c r="I30" s="7">
        <f>SQRT(I29)</f>
        <v>291.38317516110914</v>
      </c>
      <c r="L30">
        <f>SQRT(L29)</f>
        <v>299.22763084470762</v>
      </c>
      <c r="O30">
        <f>SQRT(O29)</f>
        <v>308.52802608679264</v>
      </c>
      <c r="R30">
        <f>SQRT(R29)</f>
        <v>318.85088488871276</v>
      </c>
      <c r="U30">
        <f>SQRT(U29)</f>
        <v>330.28780414228351</v>
      </c>
      <c r="X30">
        <f>SQRT(X29)</f>
        <v>343.06984872112014</v>
      </c>
      <c r="AA30">
        <f>SQRT(AA29)</f>
        <v>357.45139625085159</v>
      </c>
    </row>
    <row r="31" spans="1:29" x14ac:dyDescent="0.15">
      <c r="B31" s="4" t="s">
        <v>12</v>
      </c>
      <c r="C31">
        <f>AVERAGE(E5:E24)/C27</f>
        <v>3.745535449814724E-3</v>
      </c>
      <c r="F31">
        <f>AVERAGE(H5:H24)/F27</f>
        <v>1.8308588486681896E-3</v>
      </c>
      <c r="I31" s="7">
        <f>AVERAGE(K5:K24)/I27</f>
        <v>1.0349967875730088E-3</v>
      </c>
      <c r="L31">
        <f>AVERAGE(N5:N24)/L27</f>
        <v>6.6020812290622818E-4</v>
      </c>
      <c r="O31">
        <f>AVERAGE(Q5:Q24)/O27</f>
        <v>4.6754345533447293E-4</v>
      </c>
      <c r="R31">
        <f>AVERAGE(T5:T24)/R27</f>
        <v>3.6023499749833487E-4</v>
      </c>
      <c r="U31">
        <f>AVERAGE(W5:W24)/U27</f>
        <v>2.943272835498463E-4</v>
      </c>
      <c r="X31">
        <f>AVERAGE(Z5:Z24)/X27</f>
        <v>2.4897866872666943E-4</v>
      </c>
      <c r="AA31">
        <f>AVERAGE(AC5:AC24)/AA27</f>
        <v>2.143618457051526E-4</v>
      </c>
    </row>
    <row r="38" spans="2:2" x14ac:dyDescent="0.15">
      <c r="B38" s="4" t="s">
        <v>31</v>
      </c>
    </row>
    <row r="39" spans="2:2" x14ac:dyDescent="0.15">
      <c r="B39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C206-1DB8-EB42-969C-5E8463447279}">
  <dimension ref="A2:S38"/>
  <sheetViews>
    <sheetView topLeftCell="F1" workbookViewId="0">
      <selection activeCell="R33" sqref="R33"/>
    </sheetView>
  </sheetViews>
  <sheetFormatPr baseColWidth="10" defaultRowHeight="13" x14ac:dyDescent="0.15"/>
  <sheetData>
    <row r="2" spans="1:19" x14ac:dyDescent="0.15">
      <c r="E2" s="4" t="s">
        <v>5</v>
      </c>
      <c r="I2" s="4" t="s">
        <v>13</v>
      </c>
      <c r="L2" s="4" t="s">
        <v>15</v>
      </c>
      <c r="N2" s="4" t="s">
        <v>16</v>
      </c>
      <c r="R2" s="4" t="s">
        <v>19</v>
      </c>
    </row>
    <row r="3" spans="1:19" x14ac:dyDescent="0.15">
      <c r="A3">
        <v>1958</v>
      </c>
      <c r="B3" s="1">
        <v>1273</v>
      </c>
      <c r="C3" s="1">
        <v>0</v>
      </c>
    </row>
    <row r="4" spans="1:19" x14ac:dyDescent="0.15">
      <c r="A4">
        <v>1959</v>
      </c>
      <c r="B4" s="1">
        <v>1422</v>
      </c>
      <c r="C4" s="1">
        <v>0</v>
      </c>
      <c r="H4" s="4" t="s">
        <v>14</v>
      </c>
      <c r="I4" s="4" t="s">
        <v>6</v>
      </c>
      <c r="J4" s="4" t="s">
        <v>7</v>
      </c>
      <c r="K4" s="4" t="s">
        <v>14</v>
      </c>
      <c r="O4" s="4" t="s">
        <v>6</v>
      </c>
      <c r="P4" s="4" t="s">
        <v>17</v>
      </c>
      <c r="Q4" s="4" t="s">
        <v>20</v>
      </c>
    </row>
    <row r="5" spans="1:19" x14ac:dyDescent="0.15">
      <c r="A5">
        <v>1960</v>
      </c>
      <c r="B5" s="1">
        <v>1795</v>
      </c>
      <c r="C5" s="1">
        <v>0</v>
      </c>
      <c r="F5" s="4" t="s">
        <v>6</v>
      </c>
      <c r="G5" s="4" t="s">
        <v>7</v>
      </c>
      <c r="H5" s="5">
        <f t="shared" ref="H5:H24" si="0">AVERAGE(B3:B4)</f>
        <v>1347.5</v>
      </c>
      <c r="I5" s="5">
        <f>B5-H5</f>
        <v>447.5</v>
      </c>
      <c r="J5" s="6">
        <f>I5/B5</f>
        <v>0.24930362116991645</v>
      </c>
    </row>
    <row r="6" spans="1:19" x14ac:dyDescent="0.15">
      <c r="A6">
        <v>1961</v>
      </c>
      <c r="B6" s="1">
        <v>1391</v>
      </c>
      <c r="C6" s="1">
        <v>0</v>
      </c>
      <c r="D6" s="5">
        <f>AVERAGE(B3:B5)</f>
        <v>1496.6666666666667</v>
      </c>
      <c r="E6" s="5">
        <f t="shared" ref="E6:E24" si="1">AVERAGE(B3:B5)</f>
        <v>1496.6666666666667</v>
      </c>
      <c r="F6" s="5">
        <f>B6-D6</f>
        <v>-105.66666666666674</v>
      </c>
      <c r="G6" s="6">
        <f>F6/B6</f>
        <v>-7.5964533908459198E-2</v>
      </c>
      <c r="H6" s="5">
        <f t="shared" si="0"/>
        <v>1608.5</v>
      </c>
      <c r="I6" s="5">
        <f t="shared" ref="I6:I23" si="2">B6-H6</f>
        <v>-217.5</v>
      </c>
      <c r="J6" s="6">
        <f t="shared" ref="J6:J23" si="3">I6/B6</f>
        <v>-0.15636232925952553</v>
      </c>
    </row>
    <row r="7" spans="1:19" x14ac:dyDescent="0.15">
      <c r="A7">
        <v>1962</v>
      </c>
      <c r="B7" s="1">
        <v>1593</v>
      </c>
      <c r="C7" s="1">
        <v>0</v>
      </c>
      <c r="D7" s="5">
        <f>AVERAGE(B4:B6)</f>
        <v>1536</v>
      </c>
      <c r="E7" s="5">
        <f t="shared" si="1"/>
        <v>1536</v>
      </c>
      <c r="F7" s="5">
        <f t="shared" ref="F7:F23" si="4">B7-D7</f>
        <v>57</v>
      </c>
      <c r="G7" s="6">
        <f t="shared" ref="G7:G23" si="5">F7/B7</f>
        <v>3.5781544256120526E-2</v>
      </c>
      <c r="H7" s="5">
        <f t="shared" si="0"/>
        <v>1593</v>
      </c>
      <c r="I7" s="5">
        <f t="shared" si="2"/>
        <v>0</v>
      </c>
      <c r="J7" s="6">
        <f t="shared" si="3"/>
        <v>0</v>
      </c>
      <c r="K7" s="5">
        <f>AVERAGE(B3:B6)</f>
        <v>1470.25</v>
      </c>
      <c r="L7" s="5">
        <f>B7-K7</f>
        <v>122.75</v>
      </c>
      <c r="M7" s="6">
        <f>L7/B7</f>
        <v>7.7055869428750784E-2</v>
      </c>
    </row>
    <row r="8" spans="1:19" x14ac:dyDescent="0.15">
      <c r="A8">
        <v>1963</v>
      </c>
      <c r="B8" s="1">
        <v>1571</v>
      </c>
      <c r="C8" s="1">
        <v>0</v>
      </c>
      <c r="D8" s="5">
        <f t="shared" ref="D8:D24" si="6">AVERAGE(B5:B7)</f>
        <v>1593</v>
      </c>
      <c r="E8" s="5">
        <f t="shared" si="1"/>
        <v>1593</v>
      </c>
      <c r="F8" s="5">
        <f t="shared" si="4"/>
        <v>-22</v>
      </c>
      <c r="G8" s="6">
        <f t="shared" si="5"/>
        <v>-1.4003819223424571E-2</v>
      </c>
      <c r="H8" s="5">
        <f t="shared" si="0"/>
        <v>1492</v>
      </c>
      <c r="I8" s="5">
        <f t="shared" si="2"/>
        <v>79</v>
      </c>
      <c r="J8" s="6">
        <f t="shared" si="3"/>
        <v>5.0286441756842777E-2</v>
      </c>
      <c r="K8" s="5">
        <f t="shared" ref="K8:K24" si="7">AVERAGE(B4:B7)</f>
        <v>1550.25</v>
      </c>
      <c r="L8" s="5">
        <f>B8-K8</f>
        <v>20.75</v>
      </c>
      <c r="M8" s="6">
        <f>L8/B8</f>
        <v>1.3208147676639083E-2</v>
      </c>
      <c r="N8" s="5">
        <f>AVERAGE(B3:B7)</f>
        <v>1494.8</v>
      </c>
      <c r="O8" s="5">
        <f>B8-N8</f>
        <v>76.200000000000045</v>
      </c>
      <c r="P8" s="6">
        <f>O8/B8</f>
        <v>4.8504137492043312E-2</v>
      </c>
    </row>
    <row r="9" spans="1:19" x14ac:dyDescent="0.15">
      <c r="A9">
        <v>1964</v>
      </c>
      <c r="B9" s="1">
        <v>1504</v>
      </c>
      <c r="C9" s="1">
        <v>0</v>
      </c>
      <c r="D9" s="5">
        <f t="shared" si="6"/>
        <v>1518.3333333333333</v>
      </c>
      <c r="E9" s="5">
        <f t="shared" si="1"/>
        <v>1518.3333333333333</v>
      </c>
      <c r="F9" s="5">
        <f t="shared" si="4"/>
        <v>-14.333333333333258</v>
      </c>
      <c r="G9" s="6">
        <f t="shared" si="5"/>
        <v>-9.5301418439715808E-3</v>
      </c>
      <c r="H9" s="5">
        <f t="shared" si="0"/>
        <v>1582</v>
      </c>
      <c r="I9" s="5">
        <f t="shared" si="2"/>
        <v>-78</v>
      </c>
      <c r="J9" s="6">
        <f t="shared" si="3"/>
        <v>-5.1861702127659573E-2</v>
      </c>
      <c r="K9" s="5">
        <f t="shared" si="7"/>
        <v>1587.5</v>
      </c>
      <c r="L9" s="5">
        <f t="shared" ref="L9:L23" si="8">B9-K9</f>
        <v>-83.5</v>
      </c>
      <c r="M9" s="6">
        <f t="shared" ref="M9:M23" si="9">L9/B9</f>
        <v>-5.5518617021276598E-2</v>
      </c>
      <c r="N9" s="5">
        <f t="shared" ref="N9:N24" si="10">AVERAGE(B4:B8)</f>
        <v>1554.4</v>
      </c>
      <c r="O9" s="5">
        <f t="shared" ref="O9:O23" si="11">B9-N9</f>
        <v>-50.400000000000091</v>
      </c>
      <c r="P9" s="6">
        <f t="shared" ref="P9:P23" si="12">O9/B9</f>
        <v>-3.3510638297872403E-2</v>
      </c>
      <c r="Q9" s="5">
        <f>AVERAGE(B3:B8)</f>
        <v>1507.5</v>
      </c>
      <c r="R9" s="5">
        <f>B9-Q9</f>
        <v>-3.5</v>
      </c>
      <c r="S9" s="6">
        <f>R9/B9</f>
        <v>-2.327127659574468E-3</v>
      </c>
    </row>
    <row r="10" spans="1:19" x14ac:dyDescent="0.15">
      <c r="A10">
        <v>1965</v>
      </c>
      <c r="B10" s="1">
        <v>1546</v>
      </c>
      <c r="C10" s="1">
        <v>0</v>
      </c>
      <c r="D10" s="5">
        <f t="shared" si="6"/>
        <v>1556</v>
      </c>
      <c r="E10" s="5">
        <f t="shared" si="1"/>
        <v>1556</v>
      </c>
      <c r="F10" s="5">
        <f t="shared" si="4"/>
        <v>-10</v>
      </c>
      <c r="G10" s="6">
        <f t="shared" si="5"/>
        <v>-6.4683053040103496E-3</v>
      </c>
      <c r="H10" s="5">
        <f t="shared" si="0"/>
        <v>1537.5</v>
      </c>
      <c r="I10" s="5">
        <f t="shared" si="2"/>
        <v>8.5</v>
      </c>
      <c r="J10" s="6">
        <f t="shared" si="3"/>
        <v>5.4980595084087973E-3</v>
      </c>
      <c r="K10" s="5">
        <f t="shared" si="7"/>
        <v>1514.75</v>
      </c>
      <c r="L10" s="5">
        <f t="shared" si="8"/>
        <v>31.25</v>
      </c>
      <c r="M10" s="6">
        <f t="shared" si="9"/>
        <v>2.021345407503234E-2</v>
      </c>
      <c r="N10" s="5">
        <f t="shared" si="10"/>
        <v>1570.8</v>
      </c>
      <c r="O10" s="5">
        <f t="shared" si="11"/>
        <v>-24.799999999999955</v>
      </c>
      <c r="P10" s="6">
        <f t="shared" si="12"/>
        <v>-1.6041397153945636E-2</v>
      </c>
      <c r="Q10" s="5">
        <f t="shared" ref="Q10:Q24" si="13">AVERAGE(B4:B9)</f>
        <v>1546</v>
      </c>
      <c r="R10" s="5">
        <f t="shared" ref="R10:R23" si="14">B10-Q10</f>
        <v>0</v>
      </c>
      <c r="S10" s="6">
        <f t="shared" ref="S10:S23" si="15">R10/B10</f>
        <v>0</v>
      </c>
    </row>
    <row r="11" spans="1:19" x14ac:dyDescent="0.15">
      <c r="A11">
        <v>1966</v>
      </c>
      <c r="B11" s="1">
        <v>1657</v>
      </c>
      <c r="C11" s="1">
        <v>0</v>
      </c>
      <c r="D11" s="5">
        <f t="shared" si="6"/>
        <v>1540.3333333333333</v>
      </c>
      <c r="E11" s="5">
        <f t="shared" si="1"/>
        <v>1540.3333333333333</v>
      </c>
      <c r="F11" s="5">
        <f t="shared" si="4"/>
        <v>116.66666666666674</v>
      </c>
      <c r="G11" s="6">
        <f t="shared" si="5"/>
        <v>7.0408368537517654E-2</v>
      </c>
      <c r="H11" s="5">
        <f t="shared" si="0"/>
        <v>1525</v>
      </c>
      <c r="I11" s="5">
        <f t="shared" si="2"/>
        <v>132</v>
      </c>
      <c r="J11" s="6">
        <f t="shared" si="3"/>
        <v>7.966203983101991E-2</v>
      </c>
      <c r="K11" s="5">
        <f t="shared" si="7"/>
        <v>1553.5</v>
      </c>
      <c r="L11" s="5">
        <f t="shared" si="8"/>
        <v>103.5</v>
      </c>
      <c r="M11" s="6">
        <f t="shared" si="9"/>
        <v>6.2462281231140615E-2</v>
      </c>
      <c r="N11" s="5">
        <f t="shared" si="10"/>
        <v>1521</v>
      </c>
      <c r="O11" s="5">
        <f t="shared" si="11"/>
        <v>136</v>
      </c>
      <c r="P11" s="6">
        <f t="shared" si="12"/>
        <v>8.207604103802052E-2</v>
      </c>
      <c r="Q11" s="5">
        <f t="shared" si="13"/>
        <v>1566.6666666666667</v>
      </c>
      <c r="R11" s="5">
        <f t="shared" si="14"/>
        <v>90.333333333333258</v>
      </c>
      <c r="S11" s="6">
        <f t="shared" si="15"/>
        <v>5.4516193924763583E-2</v>
      </c>
    </row>
    <row r="12" spans="1:19" x14ac:dyDescent="0.15">
      <c r="A12">
        <v>1967</v>
      </c>
      <c r="B12" s="1">
        <v>1242</v>
      </c>
      <c r="C12" s="1">
        <v>0</v>
      </c>
      <c r="D12" s="5">
        <f t="shared" si="6"/>
        <v>1569</v>
      </c>
      <c r="E12" s="5">
        <f t="shared" si="1"/>
        <v>1569</v>
      </c>
      <c r="F12" s="5">
        <f t="shared" si="4"/>
        <v>-327</v>
      </c>
      <c r="G12" s="6">
        <f t="shared" si="5"/>
        <v>-0.26328502415458938</v>
      </c>
      <c r="H12" s="5">
        <f t="shared" si="0"/>
        <v>1601.5</v>
      </c>
      <c r="I12" s="5">
        <f t="shared" si="2"/>
        <v>-359.5</v>
      </c>
      <c r="J12" s="6">
        <f t="shared" si="3"/>
        <v>-0.28945249597423511</v>
      </c>
      <c r="K12" s="5">
        <f t="shared" si="7"/>
        <v>1569.5</v>
      </c>
      <c r="L12" s="5">
        <f t="shared" si="8"/>
        <v>-327.5</v>
      </c>
      <c r="M12" s="6">
        <f t="shared" si="9"/>
        <v>-0.26368760064412239</v>
      </c>
      <c r="N12" s="5">
        <f t="shared" si="10"/>
        <v>1574.2</v>
      </c>
      <c r="O12" s="5">
        <f t="shared" si="11"/>
        <v>-332.20000000000005</v>
      </c>
      <c r="P12" s="6">
        <f t="shared" si="12"/>
        <v>-0.26747181964573274</v>
      </c>
      <c r="Q12" s="5">
        <f t="shared" si="13"/>
        <v>1543.6666666666667</v>
      </c>
      <c r="R12" s="5">
        <f t="shared" si="14"/>
        <v>-301.66666666666674</v>
      </c>
      <c r="S12" s="6">
        <f t="shared" si="15"/>
        <v>-0.24288781535158352</v>
      </c>
    </row>
    <row r="13" spans="1:19" x14ac:dyDescent="0.15">
      <c r="A13">
        <v>1968</v>
      </c>
      <c r="B13" s="1">
        <v>1674</v>
      </c>
      <c r="C13" s="1">
        <v>1</v>
      </c>
      <c r="D13" s="5">
        <f t="shared" si="6"/>
        <v>1481.6666666666667</v>
      </c>
      <c r="E13" s="5">
        <f t="shared" si="1"/>
        <v>1481.6666666666667</v>
      </c>
      <c r="F13" s="5">
        <f t="shared" si="4"/>
        <v>192.33333333333326</v>
      </c>
      <c r="G13" s="6">
        <f t="shared" si="5"/>
        <v>0.1148944643568299</v>
      </c>
      <c r="H13" s="5">
        <f t="shared" si="0"/>
        <v>1449.5</v>
      </c>
      <c r="I13" s="5">
        <f t="shared" si="2"/>
        <v>224.5</v>
      </c>
      <c r="J13" s="6">
        <f t="shared" si="3"/>
        <v>0.13410991636798089</v>
      </c>
      <c r="K13" s="5">
        <f t="shared" si="7"/>
        <v>1487.25</v>
      </c>
      <c r="L13" s="5">
        <f t="shared" si="8"/>
        <v>186.75</v>
      </c>
      <c r="M13" s="6">
        <f t="shared" si="9"/>
        <v>0.11155913978494623</v>
      </c>
      <c r="N13" s="5">
        <f t="shared" si="10"/>
        <v>1504</v>
      </c>
      <c r="O13" s="5">
        <f t="shared" si="11"/>
        <v>170</v>
      </c>
      <c r="P13" s="6">
        <f t="shared" si="12"/>
        <v>0.1015531660692951</v>
      </c>
      <c r="Q13" s="5">
        <f t="shared" si="13"/>
        <v>1518.8333333333333</v>
      </c>
      <c r="R13" s="5">
        <f t="shared" si="14"/>
        <v>155.16666666666674</v>
      </c>
      <c r="S13" s="6">
        <f t="shared" si="15"/>
        <v>9.269215452011155E-2</v>
      </c>
    </row>
    <row r="14" spans="1:19" x14ac:dyDescent="0.15">
      <c r="A14">
        <v>1969</v>
      </c>
      <c r="B14" s="1">
        <v>1652</v>
      </c>
      <c r="C14" s="1">
        <v>1</v>
      </c>
      <c r="D14" s="5">
        <f t="shared" si="6"/>
        <v>1524.3333333333333</v>
      </c>
      <c r="E14" s="5">
        <f t="shared" si="1"/>
        <v>1524.3333333333333</v>
      </c>
      <c r="F14" s="5">
        <f t="shared" si="4"/>
        <v>127.66666666666674</v>
      </c>
      <c r="G14" s="6">
        <f t="shared" si="5"/>
        <v>7.7280064568200205E-2</v>
      </c>
      <c r="H14" s="5">
        <f t="shared" si="0"/>
        <v>1458</v>
      </c>
      <c r="I14" s="5">
        <f t="shared" si="2"/>
        <v>194</v>
      </c>
      <c r="J14" s="6">
        <f t="shared" si="3"/>
        <v>0.11743341404358354</v>
      </c>
      <c r="K14" s="5">
        <f t="shared" si="7"/>
        <v>1529.75</v>
      </c>
      <c r="L14" s="5">
        <f t="shared" si="8"/>
        <v>122.25</v>
      </c>
      <c r="M14" s="6">
        <f t="shared" si="9"/>
        <v>7.4001210653753022E-2</v>
      </c>
      <c r="N14" s="5">
        <f t="shared" si="10"/>
        <v>1524.6</v>
      </c>
      <c r="O14" s="5">
        <f t="shared" si="11"/>
        <v>127.40000000000009</v>
      </c>
      <c r="P14" s="6">
        <f t="shared" si="12"/>
        <v>7.7118644067796671E-2</v>
      </c>
      <c r="Q14" s="5">
        <f t="shared" si="13"/>
        <v>1532.3333333333333</v>
      </c>
      <c r="R14" s="5">
        <f t="shared" si="14"/>
        <v>119.66666666666674</v>
      </c>
      <c r="S14" s="6">
        <f t="shared" si="15"/>
        <v>7.2437449556093672E-2</v>
      </c>
    </row>
    <row r="15" spans="1:19" x14ac:dyDescent="0.15">
      <c r="A15">
        <v>1970</v>
      </c>
      <c r="B15" s="1">
        <v>1519</v>
      </c>
      <c r="C15" s="1">
        <v>1</v>
      </c>
      <c r="D15" s="5">
        <f t="shared" si="6"/>
        <v>1522.6666666666667</v>
      </c>
      <c r="E15" s="5">
        <f t="shared" si="1"/>
        <v>1522.6666666666667</v>
      </c>
      <c r="F15" s="5">
        <f t="shared" si="4"/>
        <v>-3.6666666666667425</v>
      </c>
      <c r="G15" s="6">
        <f t="shared" si="5"/>
        <v>-2.4138687733158276E-3</v>
      </c>
      <c r="H15" s="5">
        <f t="shared" si="0"/>
        <v>1663</v>
      </c>
      <c r="I15" s="5">
        <f t="shared" si="2"/>
        <v>-144</v>
      </c>
      <c r="J15" s="6">
        <f t="shared" si="3"/>
        <v>-9.4799210006583284E-2</v>
      </c>
      <c r="K15" s="5">
        <f t="shared" si="7"/>
        <v>1556.25</v>
      </c>
      <c r="L15" s="5">
        <f t="shared" si="8"/>
        <v>-37.25</v>
      </c>
      <c r="M15" s="6">
        <f t="shared" si="9"/>
        <v>-2.4522712310730745E-2</v>
      </c>
      <c r="N15" s="5">
        <f t="shared" si="10"/>
        <v>1554.2</v>
      </c>
      <c r="O15" s="5">
        <f t="shared" si="11"/>
        <v>-35.200000000000045</v>
      </c>
      <c r="P15" s="6">
        <f t="shared" si="12"/>
        <v>-2.3173140223831497E-2</v>
      </c>
      <c r="Q15" s="5">
        <f t="shared" si="13"/>
        <v>1545.8333333333333</v>
      </c>
      <c r="R15" s="5">
        <f t="shared" si="14"/>
        <v>-26.833333333333258</v>
      </c>
      <c r="S15" s="6">
        <f t="shared" si="15"/>
        <v>-1.7665130568356325E-2</v>
      </c>
    </row>
    <row r="16" spans="1:19" x14ac:dyDescent="0.15">
      <c r="A16">
        <v>1971</v>
      </c>
      <c r="B16" s="1">
        <v>2021</v>
      </c>
      <c r="C16" s="1">
        <v>1</v>
      </c>
      <c r="D16" s="5">
        <f t="shared" si="6"/>
        <v>1615</v>
      </c>
      <c r="E16" s="5">
        <f t="shared" si="1"/>
        <v>1615</v>
      </c>
      <c r="F16" s="5">
        <f t="shared" si="4"/>
        <v>406</v>
      </c>
      <c r="G16" s="6">
        <f t="shared" si="5"/>
        <v>0.20089064819396338</v>
      </c>
      <c r="H16" s="5">
        <f t="shared" si="0"/>
        <v>1585.5</v>
      </c>
      <c r="I16" s="5">
        <f t="shared" si="2"/>
        <v>435.5</v>
      </c>
      <c r="J16" s="6">
        <f t="shared" si="3"/>
        <v>0.21548738248391885</v>
      </c>
      <c r="K16" s="5">
        <f t="shared" si="7"/>
        <v>1521.75</v>
      </c>
      <c r="L16" s="5">
        <f t="shared" si="8"/>
        <v>499.25</v>
      </c>
      <c r="M16" s="6">
        <f t="shared" si="9"/>
        <v>0.24703117268678873</v>
      </c>
      <c r="N16" s="5">
        <f t="shared" si="10"/>
        <v>1548.8</v>
      </c>
      <c r="O16" s="5">
        <f t="shared" si="11"/>
        <v>472.20000000000005</v>
      </c>
      <c r="P16" s="6">
        <f t="shared" si="12"/>
        <v>0.23364670954972788</v>
      </c>
      <c r="Q16" s="5">
        <f t="shared" si="13"/>
        <v>1548.3333333333333</v>
      </c>
      <c r="R16" s="5">
        <f t="shared" si="14"/>
        <v>472.66666666666674</v>
      </c>
      <c r="S16" s="6">
        <f t="shared" si="15"/>
        <v>0.23387761834075543</v>
      </c>
    </row>
    <row r="17" spans="1:19" x14ac:dyDescent="0.15">
      <c r="A17">
        <v>1972</v>
      </c>
      <c r="B17" s="1">
        <v>1569</v>
      </c>
      <c r="C17" s="1">
        <v>1</v>
      </c>
      <c r="D17" s="5">
        <f t="shared" si="6"/>
        <v>1730.6666666666667</v>
      </c>
      <c r="E17" s="5">
        <f t="shared" si="1"/>
        <v>1730.6666666666667</v>
      </c>
      <c r="F17" s="5">
        <f t="shared" si="4"/>
        <v>-161.66666666666674</v>
      </c>
      <c r="G17" s="6">
        <f t="shared" si="5"/>
        <v>-0.10303802846823884</v>
      </c>
      <c r="H17" s="5">
        <f t="shared" si="0"/>
        <v>1770</v>
      </c>
      <c r="I17" s="5">
        <f t="shared" si="2"/>
        <v>-201</v>
      </c>
      <c r="J17" s="6">
        <f t="shared" si="3"/>
        <v>-0.12810707456978968</v>
      </c>
      <c r="K17" s="5">
        <f t="shared" si="7"/>
        <v>1716.5</v>
      </c>
      <c r="L17" s="5">
        <f t="shared" si="8"/>
        <v>-147.5</v>
      </c>
      <c r="M17" s="6">
        <f t="shared" si="9"/>
        <v>-9.4008922880815804E-2</v>
      </c>
      <c r="N17" s="5">
        <f t="shared" si="10"/>
        <v>1621.6</v>
      </c>
      <c r="O17" s="5">
        <f t="shared" si="11"/>
        <v>-52.599999999999909</v>
      </c>
      <c r="P17" s="6">
        <f t="shared" si="12"/>
        <v>-3.3524537922243407E-2</v>
      </c>
      <c r="Q17" s="5">
        <f t="shared" si="13"/>
        <v>1627.5</v>
      </c>
      <c r="R17" s="5">
        <f t="shared" si="14"/>
        <v>-58.5</v>
      </c>
      <c r="S17" s="6">
        <f t="shared" si="15"/>
        <v>-3.7284894837476101E-2</v>
      </c>
    </row>
    <row r="18" spans="1:19" x14ac:dyDescent="0.15">
      <c r="A18">
        <v>1973</v>
      </c>
      <c r="B18" s="1">
        <v>1835</v>
      </c>
      <c r="C18" s="1">
        <v>1</v>
      </c>
      <c r="D18" s="5">
        <f t="shared" si="6"/>
        <v>1703</v>
      </c>
      <c r="E18" s="5">
        <f t="shared" si="1"/>
        <v>1703</v>
      </c>
      <c r="F18" s="5">
        <f t="shared" si="4"/>
        <v>132</v>
      </c>
      <c r="G18" s="6">
        <f t="shared" si="5"/>
        <v>7.1934604904632146E-2</v>
      </c>
      <c r="H18" s="5">
        <f t="shared" si="0"/>
        <v>1795</v>
      </c>
      <c r="I18" s="5">
        <f t="shared" si="2"/>
        <v>40</v>
      </c>
      <c r="J18" s="6">
        <f t="shared" si="3"/>
        <v>2.1798365122615803E-2</v>
      </c>
      <c r="K18" s="5">
        <f t="shared" si="7"/>
        <v>1690.25</v>
      </c>
      <c r="L18" s="5">
        <f t="shared" si="8"/>
        <v>144.75</v>
      </c>
      <c r="M18" s="6">
        <f t="shared" si="9"/>
        <v>7.8882833787465939E-2</v>
      </c>
      <c r="N18" s="5">
        <f t="shared" si="10"/>
        <v>1687</v>
      </c>
      <c r="O18" s="5">
        <f t="shared" si="11"/>
        <v>148</v>
      </c>
      <c r="P18" s="6">
        <f t="shared" si="12"/>
        <v>8.0653950953678472E-2</v>
      </c>
      <c r="Q18" s="5">
        <f t="shared" si="13"/>
        <v>1612.8333333333333</v>
      </c>
      <c r="R18" s="5">
        <f t="shared" si="14"/>
        <v>222.16666666666674</v>
      </c>
      <c r="S18" s="6">
        <f t="shared" si="15"/>
        <v>0.12107175295186198</v>
      </c>
    </row>
    <row r="19" spans="1:19" x14ac:dyDescent="0.15">
      <c r="A19">
        <v>1974</v>
      </c>
      <c r="B19" s="1">
        <v>1366</v>
      </c>
      <c r="C19" s="1">
        <v>1</v>
      </c>
      <c r="D19" s="5">
        <f t="shared" si="6"/>
        <v>1808.3333333333333</v>
      </c>
      <c r="E19" s="5">
        <f t="shared" si="1"/>
        <v>1808.3333333333333</v>
      </c>
      <c r="F19" s="5">
        <f t="shared" si="4"/>
        <v>-442.33333333333326</v>
      </c>
      <c r="G19" s="6">
        <f t="shared" si="5"/>
        <v>-0.32381649585163491</v>
      </c>
      <c r="H19" s="5">
        <f t="shared" si="0"/>
        <v>1702</v>
      </c>
      <c r="I19" s="5">
        <f t="shared" si="2"/>
        <v>-336</v>
      </c>
      <c r="J19" s="6">
        <f t="shared" si="3"/>
        <v>-0.24597364568081992</v>
      </c>
      <c r="K19" s="5">
        <f t="shared" si="7"/>
        <v>1736</v>
      </c>
      <c r="L19" s="5">
        <f t="shared" si="8"/>
        <v>-370</v>
      </c>
      <c r="M19" s="6">
        <f t="shared" si="9"/>
        <v>-0.27086383601756953</v>
      </c>
      <c r="N19" s="5">
        <f t="shared" si="10"/>
        <v>1719.2</v>
      </c>
      <c r="O19" s="5">
        <f t="shared" si="11"/>
        <v>-353.20000000000005</v>
      </c>
      <c r="P19" s="6">
        <f t="shared" si="12"/>
        <v>-0.25856515373352856</v>
      </c>
      <c r="Q19" s="5">
        <f t="shared" si="13"/>
        <v>1711.6666666666667</v>
      </c>
      <c r="R19" s="5">
        <f t="shared" si="14"/>
        <v>-345.66666666666674</v>
      </c>
      <c r="S19" s="6">
        <f t="shared" si="15"/>
        <v>-0.25305026842362133</v>
      </c>
    </row>
    <row r="20" spans="1:19" x14ac:dyDescent="0.15">
      <c r="A20">
        <v>1975</v>
      </c>
      <c r="B20" s="1">
        <v>1601</v>
      </c>
      <c r="C20" s="1">
        <v>1</v>
      </c>
      <c r="D20" s="5">
        <f t="shared" si="6"/>
        <v>1590</v>
      </c>
      <c r="E20" s="5">
        <f t="shared" si="1"/>
        <v>1590</v>
      </c>
      <c r="F20" s="5">
        <f t="shared" si="4"/>
        <v>11</v>
      </c>
      <c r="G20" s="6">
        <f t="shared" si="5"/>
        <v>6.8707058088694562E-3</v>
      </c>
      <c r="H20" s="5">
        <f t="shared" si="0"/>
        <v>1600.5</v>
      </c>
      <c r="I20" s="5">
        <f t="shared" si="2"/>
        <v>0.5</v>
      </c>
      <c r="J20" s="6">
        <f t="shared" si="3"/>
        <v>3.1230480949406619E-4</v>
      </c>
      <c r="K20" s="5">
        <f t="shared" si="7"/>
        <v>1697.75</v>
      </c>
      <c r="L20" s="5">
        <f t="shared" si="8"/>
        <v>-96.75</v>
      </c>
      <c r="M20" s="6">
        <f t="shared" si="9"/>
        <v>-6.0430980637101811E-2</v>
      </c>
      <c r="N20" s="5">
        <f t="shared" si="10"/>
        <v>1662</v>
      </c>
      <c r="O20" s="5">
        <f t="shared" si="11"/>
        <v>-61</v>
      </c>
      <c r="P20" s="6">
        <f t="shared" si="12"/>
        <v>-3.8101186758276076E-2</v>
      </c>
      <c r="Q20" s="5">
        <f t="shared" si="13"/>
        <v>1660.3333333333333</v>
      </c>
      <c r="R20" s="5">
        <f t="shared" si="14"/>
        <v>-59.333333333333258</v>
      </c>
      <c r="S20" s="6">
        <f t="shared" si="15"/>
        <v>-3.7060170726629142E-2</v>
      </c>
    </row>
    <row r="21" spans="1:19" x14ac:dyDescent="0.15">
      <c r="A21">
        <v>1976</v>
      </c>
      <c r="B21" s="1">
        <v>1408</v>
      </c>
      <c r="C21" s="1">
        <v>1</v>
      </c>
      <c r="D21" s="5">
        <f t="shared" si="6"/>
        <v>1600.6666666666667</v>
      </c>
      <c r="E21" s="5">
        <f t="shared" si="1"/>
        <v>1600.6666666666667</v>
      </c>
      <c r="F21" s="5">
        <f t="shared" si="4"/>
        <v>-192.66666666666674</v>
      </c>
      <c r="G21" s="6">
        <f t="shared" si="5"/>
        <v>-0.13683712121212127</v>
      </c>
      <c r="H21" s="5">
        <f t="shared" si="0"/>
        <v>1483.5</v>
      </c>
      <c r="I21" s="5">
        <f t="shared" si="2"/>
        <v>-75.5</v>
      </c>
      <c r="J21" s="6">
        <f t="shared" si="3"/>
        <v>-5.3622159090909088E-2</v>
      </c>
      <c r="K21" s="5">
        <f t="shared" si="7"/>
        <v>1592.75</v>
      </c>
      <c r="L21" s="5">
        <f t="shared" si="8"/>
        <v>-184.75</v>
      </c>
      <c r="M21" s="6">
        <f t="shared" si="9"/>
        <v>-0.13121448863636365</v>
      </c>
      <c r="N21" s="5">
        <f t="shared" si="10"/>
        <v>1678.4</v>
      </c>
      <c r="O21" s="5">
        <f t="shared" si="11"/>
        <v>-270.40000000000009</v>
      </c>
      <c r="P21" s="6">
        <f t="shared" si="12"/>
        <v>-0.1920454545454546</v>
      </c>
      <c r="Q21" s="5">
        <f t="shared" si="13"/>
        <v>1651.8333333333333</v>
      </c>
      <c r="R21" s="5">
        <f t="shared" si="14"/>
        <v>-243.83333333333326</v>
      </c>
      <c r="S21" s="6">
        <f t="shared" si="15"/>
        <v>-0.17317708333333329</v>
      </c>
    </row>
    <row r="22" spans="1:19" x14ac:dyDescent="0.15">
      <c r="A22">
        <v>1977</v>
      </c>
      <c r="B22" s="1">
        <v>1196</v>
      </c>
      <c r="C22" s="1">
        <v>1</v>
      </c>
      <c r="D22" s="5">
        <f t="shared" si="6"/>
        <v>1458.3333333333333</v>
      </c>
      <c r="E22" s="5">
        <f t="shared" si="1"/>
        <v>1458.3333333333333</v>
      </c>
      <c r="F22" s="5">
        <f t="shared" si="4"/>
        <v>-262.33333333333326</v>
      </c>
      <c r="G22" s="6">
        <f t="shared" si="5"/>
        <v>-0.21934225195094753</v>
      </c>
      <c r="H22" s="5">
        <f t="shared" si="0"/>
        <v>1504.5</v>
      </c>
      <c r="I22" s="5">
        <f t="shared" si="2"/>
        <v>-308.5</v>
      </c>
      <c r="J22" s="6">
        <f t="shared" si="3"/>
        <v>-0.25794314381270905</v>
      </c>
      <c r="K22" s="5">
        <f t="shared" si="7"/>
        <v>1552.5</v>
      </c>
      <c r="L22" s="5">
        <f t="shared" si="8"/>
        <v>-356.5</v>
      </c>
      <c r="M22" s="6">
        <f t="shared" si="9"/>
        <v>-0.29807692307692307</v>
      </c>
      <c r="N22" s="5">
        <f t="shared" si="10"/>
        <v>1555.8</v>
      </c>
      <c r="O22" s="5">
        <f t="shared" si="11"/>
        <v>-359.79999999999995</v>
      </c>
      <c r="P22" s="6">
        <f t="shared" si="12"/>
        <v>-0.30083612040133778</v>
      </c>
      <c r="Q22" s="5">
        <f t="shared" si="13"/>
        <v>1633.3333333333333</v>
      </c>
      <c r="R22" s="5">
        <f t="shared" si="14"/>
        <v>-437.33333333333326</v>
      </c>
      <c r="S22" s="6">
        <f t="shared" si="15"/>
        <v>-0.36566332218506126</v>
      </c>
    </row>
    <row r="23" spans="1:19" x14ac:dyDescent="0.15">
      <c r="A23">
        <v>1978</v>
      </c>
      <c r="B23" s="1">
        <v>2267</v>
      </c>
      <c r="C23" s="1">
        <v>1</v>
      </c>
      <c r="D23" s="5">
        <f t="shared" si="6"/>
        <v>1401.6666666666667</v>
      </c>
      <c r="E23" s="5">
        <f t="shared" si="1"/>
        <v>1401.6666666666667</v>
      </c>
      <c r="F23" s="5">
        <f t="shared" si="4"/>
        <v>865.33333333333326</v>
      </c>
      <c r="G23" s="6">
        <f t="shared" si="5"/>
        <v>0.38170857226878396</v>
      </c>
      <c r="H23" s="5">
        <f t="shared" si="0"/>
        <v>1302</v>
      </c>
      <c r="I23" s="5">
        <f t="shared" si="2"/>
        <v>965</v>
      </c>
      <c r="J23" s="6">
        <f t="shared" si="3"/>
        <v>0.42567269519188355</v>
      </c>
      <c r="K23" s="5">
        <f t="shared" si="7"/>
        <v>1392.75</v>
      </c>
      <c r="L23" s="5">
        <f t="shared" si="8"/>
        <v>874.25</v>
      </c>
      <c r="M23" s="6">
        <f t="shared" si="9"/>
        <v>0.38564181737979708</v>
      </c>
      <c r="N23" s="5">
        <f t="shared" si="10"/>
        <v>1481.2</v>
      </c>
      <c r="O23" s="5">
        <f t="shared" si="11"/>
        <v>785.8</v>
      </c>
      <c r="P23" s="6">
        <f t="shared" si="12"/>
        <v>0.34662549625055139</v>
      </c>
      <c r="Q23" s="5">
        <f t="shared" si="13"/>
        <v>1495.8333333333333</v>
      </c>
      <c r="R23" s="5">
        <f t="shared" si="14"/>
        <v>771.16666666666674</v>
      </c>
      <c r="S23" s="6">
        <f t="shared" si="15"/>
        <v>0.34017056315247762</v>
      </c>
    </row>
    <row r="24" spans="1:19" x14ac:dyDescent="0.15">
      <c r="A24">
        <v>1979</v>
      </c>
      <c r="D24" s="5">
        <f t="shared" si="6"/>
        <v>1623.6666666666667</v>
      </c>
      <c r="E24" s="5">
        <f t="shared" si="1"/>
        <v>1623.6666666666667</v>
      </c>
      <c r="F24" s="5"/>
      <c r="H24" s="5">
        <f t="shared" si="0"/>
        <v>1731.5</v>
      </c>
      <c r="K24" s="5">
        <f t="shared" si="7"/>
        <v>1618</v>
      </c>
      <c r="N24" s="5">
        <f t="shared" si="10"/>
        <v>1567.6</v>
      </c>
      <c r="Q24" s="5">
        <f t="shared" si="13"/>
        <v>1612.1666666666667</v>
      </c>
    </row>
    <row r="25" spans="1:19" x14ac:dyDescent="0.15">
      <c r="E25" s="5"/>
    </row>
    <row r="29" spans="1:19" x14ac:dyDescent="0.15">
      <c r="H29" s="4" t="s">
        <v>8</v>
      </c>
      <c r="I29">
        <f>COUNT(H5:H24)</f>
        <v>20</v>
      </c>
    </row>
    <row r="30" spans="1:19" x14ac:dyDescent="0.15">
      <c r="H30" s="4" t="s">
        <v>9</v>
      </c>
      <c r="I30">
        <f>(ABS(SUMIF(I5:I23,"&lt;0"))+SUMIF(I5:I23,"&gt;0"))/I29</f>
        <v>212.32499999999999</v>
      </c>
    </row>
    <row r="31" spans="1:19" x14ac:dyDescent="0.15">
      <c r="C31" s="4" t="s">
        <v>8</v>
      </c>
      <c r="D31">
        <f>COUNT(E6:E24)</f>
        <v>19</v>
      </c>
      <c r="H31" s="4" t="s">
        <v>10</v>
      </c>
      <c r="I31">
        <f>SUMSQ(I5:I23)/I29</f>
        <v>94602.5625</v>
      </c>
      <c r="K31" s="4" t="s">
        <v>8</v>
      </c>
      <c r="L31">
        <f>COUNT(K7:K24)</f>
        <v>18</v>
      </c>
      <c r="N31" s="4" t="s">
        <v>8</v>
      </c>
      <c r="O31" s="7">
        <f>COUNT(N8:N24)</f>
        <v>17</v>
      </c>
      <c r="Q31" s="4" t="s">
        <v>8</v>
      </c>
      <c r="R31">
        <f>COUNT(Q9:Q24)</f>
        <v>16</v>
      </c>
    </row>
    <row r="32" spans="1:19" x14ac:dyDescent="0.15">
      <c r="C32" s="4" t="s">
        <v>9</v>
      </c>
      <c r="D32">
        <f>(ABS(SUMIF(F6:F23,"&lt;0")+SUMIF(F6:F23,"&gt;0"))/D31)</f>
        <v>19.280701754385962</v>
      </c>
      <c r="H32" s="4" t="s">
        <v>11</v>
      </c>
      <c r="I32">
        <f>SQRT(I31)</f>
        <v>307.5752956594531</v>
      </c>
      <c r="K32" s="4" t="s">
        <v>9</v>
      </c>
      <c r="L32">
        <f>(ABS(SUMIF(L8:L23,"&lt;0"))+SUMIF(L7:L23,"&gt;0"))/L31</f>
        <v>206.06944444444446</v>
      </c>
      <c r="N32" s="4" t="s">
        <v>9</v>
      </c>
      <c r="O32" s="7">
        <f>(ABS(SUMIF(O8:O23, "&lt;0"))+SUMIF(O8:O23, "&gt;0"))/O31</f>
        <v>203.24705882352941</v>
      </c>
      <c r="Q32" s="4" t="s">
        <v>9</v>
      </c>
      <c r="R32">
        <f>(ABS(SUMIF(R9:R23, "&lt;0"))+SUMIF(R9:R23, "&gt;0"))/R31</f>
        <v>206.73958333333334</v>
      </c>
    </row>
    <row r="33" spans="3:18" x14ac:dyDescent="0.15">
      <c r="C33" s="4" t="s">
        <v>10</v>
      </c>
      <c r="D33">
        <f>SUMSQ(F6:F23)/D31</f>
        <v>76208.695906432738</v>
      </c>
      <c r="H33" s="4" t="s">
        <v>12</v>
      </c>
      <c r="I33" s="6">
        <f>AVERAGE(J5:J23)</f>
        <v>1.128551566496494E-3</v>
      </c>
      <c r="K33" s="4" t="s">
        <v>10</v>
      </c>
      <c r="L33">
        <f>SUMSQ(L7:L23)/L31</f>
        <v>86465.635416666672</v>
      </c>
      <c r="N33" s="4" t="s">
        <v>10</v>
      </c>
      <c r="O33" s="7">
        <f>SUMSQ(O8:O23)/O31</f>
        <v>81197.232941176466</v>
      </c>
      <c r="Q33" s="4" t="s">
        <v>10</v>
      </c>
      <c r="R33">
        <f>SUMSQ(R9:R23)/R31</f>
        <v>86431.567708333343</v>
      </c>
    </row>
    <row r="34" spans="3:18" x14ac:dyDescent="0.15">
      <c r="C34" s="4" t="s">
        <v>11</v>
      </c>
      <c r="D34">
        <f>SQRT(D33)</f>
        <v>276.05922536012582</v>
      </c>
      <c r="K34" s="4" t="s">
        <v>11</v>
      </c>
      <c r="L34">
        <f>SQRT(L33)</f>
        <v>294.050396049158</v>
      </c>
      <c r="N34" s="4" t="s">
        <v>11</v>
      </c>
      <c r="O34" s="7">
        <f>SQRT(O33)</f>
        <v>284.95128169772539</v>
      </c>
      <c r="Q34" s="4" t="s">
        <v>11</v>
      </c>
      <c r="R34">
        <f>SQRT(R33)</f>
        <v>293.992461992367</v>
      </c>
    </row>
    <row r="35" spans="3:18" x14ac:dyDescent="0.15">
      <c r="C35" s="4" t="s">
        <v>12</v>
      </c>
      <c r="D35" s="6">
        <f>AVERAGE(G6:G23)</f>
        <v>-1.0829478766433124E-2</v>
      </c>
      <c r="K35" s="4" t="s">
        <v>12</v>
      </c>
      <c r="L35" s="6">
        <f>AVERAGE(M7:M23)</f>
        <v>-7.5451855600346882E-3</v>
      </c>
      <c r="N35" s="4" t="s">
        <v>12</v>
      </c>
      <c r="O35" s="7">
        <f>AVERAGE(P8:P23)/O31</f>
        <v>-7.098944972834903E-4</v>
      </c>
      <c r="Q35" s="4" t="s">
        <v>12</v>
      </c>
      <c r="R35">
        <f>AVERAGE(S9:S23)/R31</f>
        <v>-8.9312533599821464E-4</v>
      </c>
    </row>
    <row r="38" spans="3:18" x14ac:dyDescent="0.15">
      <c r="I38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Baseball Attendance</vt:lpstr>
      <vt:lpstr>Exponential smoothing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Brockman,Patricia L</cp:lastModifiedBy>
  <dcterms:created xsi:type="dcterms:W3CDTF">2001-09-08T00:58:35Z</dcterms:created>
  <dcterms:modified xsi:type="dcterms:W3CDTF">2022-05-02T00:08:17Z</dcterms:modified>
</cp:coreProperties>
</file>